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ctrlProps/ctrlProp78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activeX/activeX19.xml" ContentType="application/vnd.ms-office.activeX+xml"/>
  <Override PartName="/xl/ctrlProps/ctrlProp67.xml" ContentType="application/vnd.ms-excel.controlproperties+xml"/>
  <Override PartName="/xl/activeX/activeX5.xml" ContentType="application/vnd.ms-office.activeX+xml"/>
  <Override PartName="/xl/drawings/drawing17.xml" ContentType="application/vnd.openxmlformats-officedocument.drawingml.chartshapes+xml"/>
  <Override PartName="/xl/activeX/activeX55.xml" ContentType="application/vnd.ms-office.activeX+xml"/>
  <Override PartName="/xl/ctrlProps/ctrlProp92.xml" ContentType="application/vnd.ms-excel.controlproperties+xml"/>
  <Override PartName="/xl/ctrlProps/ctrlProp56.xml" ContentType="application/vnd.ms-excel.controlproperties+xml"/>
  <Override PartName="/xl/ctrlProps/ctrlProp45.xml" ContentType="application/vnd.ms-excel.controlproperties+xml"/>
  <Default Extension="xml" ContentType="application/xml"/>
  <Override PartName="/xl/drawings/drawing2.xml" ContentType="application/vnd.openxmlformats-officedocument.drawing+xml"/>
  <Override PartName="/xl/activeX/activeX44.xml" ContentType="application/vnd.ms-office.activeX+xml"/>
  <Override PartName="/xl/ctrlProps/ctrlProp34.xml" ContentType="application/vnd.ms-excel.controlproperties+xml"/>
  <Override PartName="/xl/ctrlProps/ctrlProp81.xml" ContentType="application/vnd.ms-excel.controlproperties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activeX/activeX22.xml" ContentType="application/vnd.ms-office.activeX+xml"/>
  <Override PartName="/xl/activeX/activeX33.xml" ContentType="application/vnd.ms-office.activeX+xml"/>
  <Override PartName="/xl/charts/chart38.xml" ContentType="application/vnd.openxmlformats-officedocument.drawingml.chart+xml"/>
  <Override PartName="/xl/ctrlProps/ctrlProp23.xml" ContentType="application/vnd.ms-excel.controlproperties+xml"/>
  <Override PartName="/xl/ctrlProps/ctrlProp70.xml" ContentType="application/vnd.ms-excel.controlproperties+xml"/>
  <Override PartName="/xl/activeX/activeX11.xml" ContentType="application/vnd.ms-office.activeX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trlProps/ctrlProp12.xml" ContentType="application/vnd.ms-excel.controlproperties+xml"/>
  <Override PartName="/xl/ctrlProps/ctrlProp103.xml" ContentType="application/vnd.ms-excel.controlproperties+xml"/>
  <Override PartName="/xl/worksheets/sheet29.xml" ContentType="application/vnd.openxmlformats-officedocument.spreadsheetml.worksheet+xml"/>
  <Override PartName="/xl/worksheets/sheet18.xml" ContentType="application/vnd.openxmlformats-officedocument.spreadsheetml.workshee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trlProps/ctrlProp2.xml" ContentType="application/vnd.ms-excel.controlproperties+xml"/>
  <Default Extension="png" ContentType="image/png"/>
  <Override PartName="/xl/ctrlProps/ctrlProp97.xml" ContentType="application/vnd.ms-excel.controlproperties+xml"/>
  <Override PartName="/xl/drawings/drawing7.xml" ContentType="application/vnd.openxmlformats-officedocument.drawingml.chartshapes+xml"/>
  <Override PartName="/xl/activeX/activeX38.xml" ContentType="application/vnd.ms-office.activeX+xml"/>
  <Override PartName="/xl/activeX/activeX49.xml" ContentType="application/vnd.ms-office.activeX+xml"/>
  <Override PartName="/xl/ctrlProps/ctrlProp28.xml" ContentType="application/vnd.ms-excel.controlproperties+xml"/>
  <Override PartName="/xl/ctrlProps/ctrlProp39.xml" ContentType="application/vnd.ms-excel.controlproperties+xml"/>
  <Override PartName="/xl/ctrlProps/ctrlProp75.xml" ContentType="application/vnd.ms-excel.controlproperties+xml"/>
  <Override PartName="/xl/ctrlProps/ctrlProp86.xml" ContentType="application/vnd.ms-excel.controlproperties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ctrlProps/ctrlProp17.xml" ContentType="application/vnd.ms-excel.controlproperties+xml"/>
  <Override PartName="/xl/ctrlProps/ctrlProp64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16.xml" ContentType="application/vnd.ms-office.activeX+xml"/>
  <Override PartName="/xl/drawings/drawing25.xml" ContentType="application/vnd.openxmlformats-officedocument.drawing+xml"/>
  <Override PartName="/xl/ctrlProps/ctrlProp53.xml" ContentType="application/vnd.ms-excel.controlproperties+xml"/>
  <Override PartName="/docProps/app.xml" ContentType="application/vnd.openxmlformats-officedocument.extended-properties+xml"/>
  <Override PartName="/xl/drawings/drawing14.xml" ContentType="application/vnd.openxmlformats-officedocument.drawingml.chartshapes+xml"/>
  <Override PartName="/xl/activeX/activeX41.xml" ContentType="application/vnd.ms-office.activeX+xml"/>
  <Override PartName="/xl/activeX/activeX52.xml" ContentType="application/vnd.ms-office.activeX+xml"/>
  <Override PartName="/xl/ctrlProps/ctrlProp42.xml" ContentType="application/vnd.ms-excel.controlproperties+xml"/>
  <Override PartName="/xl/ctrlProps/ctrlProp7.xml" ContentType="application/vnd.ms-excel.controlproperties+xml"/>
  <Override PartName="/xl/activeX/activeX30.xml" ContentType="application/vnd.ms-office.activeX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ctrlProps/ctrlProp31.xml" ContentType="application/vnd.ms-excel.controlproperties+xml"/>
  <Override PartName="/xl/ctrlProps/ctrlProp20.xml" ContentType="application/vnd.ms-excel.controlproperties+xml"/>
  <Override PartName="/xl/charts/chart13.xml" ContentType="application/vnd.openxmlformats-officedocument.drawingml.chart+xml"/>
  <Override PartName="/xl/charts/chart24.xml" ContentType="application/vnd.openxmlformats-officedocument.drawingml.chart+xml"/>
  <Override PartName="/xl/worksheets/sheet26.xml" ContentType="application/vnd.openxmlformats-officedocument.spreadsheetml.worksheet+xml"/>
  <Override PartName="/xl/charts/chart31.xml" ContentType="application/vnd.openxmlformats-officedocument.drawingml.chart+xml"/>
  <Override PartName="/xl/ctrlProps/ctrlProp98.xml" ContentType="application/vnd.ms-excel.controlproperties+xml"/>
  <Override PartName="/xl/ctrlProps/ctrlProp100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trlProps/ctrlProp69.xml" ContentType="application/vnd.ms-excel.controlproperties+xml"/>
  <Override PartName="/xl/ctrlProps/ctrlProp87.xml" ContentType="application/vnd.ms-excel.contro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drawings/drawing8.xml" ContentType="application/vnd.openxmlformats-officedocument.drawingml.chartshapes+xml"/>
  <Override PartName="/xl/drawings/drawing19.xml" ContentType="application/vnd.openxmlformats-officedocument.drawingml.chartshapes+xml"/>
  <Override PartName="/xl/activeX/activeX39.xml" ContentType="application/vnd.ms-office.activeX+xml"/>
  <Override PartName="/xl/activeX/activeX57.xml" ContentType="application/vnd.ms-office.activeX+xml"/>
  <Override PartName="/xl/ctrlProps/ctrlProp29.xml" ContentType="application/vnd.ms-excel.controlproperties+xml"/>
  <Override PartName="/xl/ctrlProps/ctrlProp47.xml" ContentType="application/vnd.ms-excel.controlproperties+xml"/>
  <Override PartName="/xl/ctrlProps/ctrlProp58.xml" ContentType="application/vnd.ms-excel.controlproperties+xml"/>
  <Override PartName="/xl/ctrlProps/ctrlProp76.xml" ContentType="application/vnd.ms-excel.controlproperties+xml"/>
  <Override PartName="/xl/ctrlProps/ctrlProp94.xml" ContentType="application/vnd.ms-excel.controlproperti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7.xml" ContentType="application/vnd.ms-office.activeX+xml"/>
  <Override PartName="/xl/activeX/activeX28.xml" ContentType="application/vnd.ms-office.activeX+xml"/>
  <Override PartName="/xl/activeX/activeX46.xml" ContentType="application/vnd.ms-office.activeX+xml"/>
  <Override PartName="/xl/ctrlProps/ctrlProp36.xml" ContentType="application/vnd.ms-excel.controlproperties+xml"/>
  <Override PartName="/xl/ctrlProps/ctrlProp18.xml" ContentType="application/vnd.ms-excel.controlproperties+xml"/>
  <Override PartName="/xl/ctrlProps/ctrlProp65.xml" ContentType="application/vnd.ms-excel.controlproperties+xml"/>
  <Override PartName="/xl/ctrlProps/ctrlProp83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15.xml" ContentType="application/vnd.openxmlformats-officedocument.drawingml.chartshapes+xml"/>
  <Override PartName="/xl/charts/chart29.xml" ContentType="application/vnd.openxmlformats-officedocument.drawingml.chart+xml"/>
  <Override PartName="/xl/activeX/activeX24.xml" ContentType="application/vnd.ms-office.activeX+xml"/>
  <Override PartName="/xl/activeX/activeX35.xml" ContentType="application/vnd.ms-office.activeX+xml"/>
  <Override PartName="/xl/drawings/drawing26.xml" ContentType="application/vnd.openxmlformats-officedocument.drawing+xml"/>
  <Override PartName="/xl/activeX/activeX53.xml" ContentType="application/vnd.ms-office.activeX+xml"/>
  <Override PartName="/xl/ctrlProps/ctrlProp90.xml" ContentType="application/vnd.ms-excel.controlproperties+xml"/>
  <Override PartName="/xl/ctrlProps/ctrlProp25.xml" ContentType="application/vnd.ms-excel.controlproperties+xml"/>
  <Override PartName="/xl/ctrlProps/ctrlProp43.xml" ContentType="application/vnd.ms-excel.controlproperties+xml"/>
  <Override PartName="/xl/ctrlProps/ctrlProp54.xml" ContentType="application/vnd.ms-excel.controlproperties+xml"/>
  <Override PartName="/xl/ctrlProps/ctrlProp72.xml" ContentType="application/vnd.ms-excel.controlproperties+xml"/>
  <Override PartName="/xl/activeX/activeX13.xml" ContentType="application/vnd.ms-office.activeX+xml"/>
  <Override PartName="/xl/charts/chart18.xml" ContentType="application/vnd.openxmlformats-officedocument.drawingml.chart+xml"/>
  <Override PartName="/xl/drawings/drawing22.xml" ContentType="application/vnd.openxmlformats-officedocument.drawingml.chartshapes+xml"/>
  <Override PartName="/xl/activeX/activeX42.xml" ContentType="application/vnd.ms-office.activeX+xml"/>
  <Override PartName="/xl/charts/chart36.xml" ContentType="application/vnd.openxmlformats-officedocument.drawingml.chart+xml"/>
  <Override PartName="/xl/activeX/activeX60.xml" ContentType="application/vnd.ms-office.activeX+xml"/>
  <Override PartName="/xl/ctrlProps/ctrlProp32.xml" ContentType="application/vnd.ms-excel.controlproperties+xml"/>
  <Override PartName="/xl/ctrlProps/ctrlProp50.xml" ContentType="application/vnd.ms-excel.controlproperties+xml"/>
  <Override PartName="/xl/ctrlProps/ctrlProp8.xml" ContentType="application/vnd.ms-excel.controlproperties+xml"/>
  <Override PartName="/xl/ctrlProps/ctrlProp14.xml" ContentType="application/vnd.ms-excel.controlproperties+xml"/>
  <Override PartName="/xl/ctrlProps/ctrlProp61.xml" ContentType="application/vnd.ms-excel.controlproperties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activeX/activeX20.xml" ContentType="application/vnd.ms-office.activeX+xml"/>
  <Override PartName="/xl/activeX/activeX31.xml" ContentType="application/vnd.ms-office.activeX+xml"/>
  <Override PartName="/xl/ctrlProps/ctrlProp21.xml" ContentType="application/vnd.ms-excel.controlproperties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101.xml" ContentType="application/vnd.ms-excel.controlproperties+xml"/>
  <Override PartName="/xl/worksheets/sheet27.xml" ContentType="application/vnd.openxmlformats-officedocument.spreadsheetml.worksheet+xml"/>
  <Override PartName="/xl/charts/chart21.xml" ContentType="application/vnd.openxmlformats-officedocument.drawingml.chart+xml"/>
  <Override PartName="/xl/ctrlProps/ctrlProp99.xml" ContentType="application/vnd.ms-excel.controlproperties+xml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trlProps/ctrlProp88.xml" ContentType="application/vnd.ms-excel.controlproperties+xml"/>
  <Override PartName="/xl/ctrlProps/ctrlProp59.xml" ContentType="application/vnd.ms-excel.controlproperties+xml"/>
  <Override PartName="/xl/ctrlProps/ctrlProp77.xml" ContentType="application/vnd.ms-excel.controlproperties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  <Override PartName="/xl/activeX/activeX47.xml" ContentType="application/vnd.ms-office.activeX+xml"/>
  <Override PartName="/xl/activeX/activeX58.xml" ContentType="application/vnd.ms-office.activeX+xml"/>
  <Override PartName="/xl/ctrlProps/ctrlProp48.xml" ContentType="application/vnd.ms-excel.controlproperties+xml"/>
  <Override PartName="/xl/ctrlProps/ctrlProp66.xml" ContentType="application/vnd.ms-excel.controlproperties+xml"/>
  <Override PartName="/xl/ctrlProps/ctrlProp19.xml" ContentType="application/vnd.ms-excel.controlproperties+xml"/>
  <Override PartName="/xl/ctrlProps/ctrlProp95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18.xml" ContentType="application/vnd.ms-office.activeX+xml"/>
  <Override PartName="/xl/activeX/activeX36.xml" ContentType="application/vnd.ms-office.activeX+xml"/>
  <Default Extension="jpeg" ContentType="image/jpeg"/>
  <Override PartName="/xl/ctrlProps/ctrlProp26.xml" ContentType="application/vnd.ms-excel.controlproperties+xml"/>
  <Override PartName="/xl/ctrlProps/ctrlProp37.xml" ContentType="application/vnd.ms-excel.controlproperties+xml"/>
  <Override PartName="/xl/ctrlProps/ctrlProp55.xml" ContentType="application/vnd.ms-excel.controlproperties+xml"/>
  <Override PartName="/xl/ctrlProps/ctrlProp73.xml" ContentType="application/vnd.ms-excel.controlproperties+xml"/>
  <Override PartName="/xl/ctrlProps/ctrlProp84.xml" ContentType="application/vnd.ms-excel.controlproperties+xml"/>
  <Override PartName="/xl/activeX/activeX4.xml" ContentType="application/vnd.ms-office.activeX+xml"/>
  <Override PartName="/xl/drawings/drawing16.xml" ContentType="application/vnd.openxmlformats-officedocument.drawing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ctrlProps/ctrlProp91.xml" ContentType="application/vnd.ms-excel.controlproperties+xml"/>
  <Override PartName="/xl/ctrlProps/ctrlProp44.xml" ContentType="application/vnd.ms-excel.controlproperties+xml"/>
  <Override PartName="/xl/ctrlProps/ctrlProp9.xml" ContentType="application/vnd.ms-excel.controlproperties+xml"/>
  <Override PartName="/xl/ctrlProps/ctrlProp15.xml" ContentType="application/vnd.ms-excel.controlproperties+xml"/>
  <Override PartName="/xl/ctrlProps/ctrlProp62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charts/chart19.xml" ContentType="application/vnd.openxmlformats-officedocument.drawingml.chart+xml"/>
  <Override PartName="/xl/drawings/drawing23.xml" ContentType="application/vnd.openxmlformats-officedocument.drawingml.chartshapes+xml"/>
  <Override PartName="/xl/activeX/activeX32.xml" ContentType="application/vnd.ms-office.activeX+xml"/>
  <Override PartName="/xl/charts/chart37.xml" ContentType="application/vnd.openxmlformats-officedocument.drawingml.chart+xml"/>
  <Override PartName="/xl/activeX/activeX61.xml" ContentType="application/vnd.ms-office.activeX+xml"/>
  <Override PartName="/xl/ctrlProps/ctrlProp22.xml" ContentType="application/vnd.ms-excel.controlproperties+xml"/>
  <Override PartName="/xl/ctrlProps/ctrlProp51.xml" ContentType="application/vnd.ms-excel.controlproperties+xml"/>
  <Override PartName="/xl/ctrlProps/ctrlProp33.xml" ContentType="application/vnd.ms-excel.controlproperties+xml"/>
  <Override PartName="/xl/ctrlProps/ctrlProp80.xml" ContentType="application/vnd.ms-excel.controlproperties+xml"/>
  <Override PartName="/xl/drawings/drawing12.xml" ContentType="application/vnd.openxmlformats-officedocument.drawingml.chartshapes+xml"/>
  <Override PartName="/xl/charts/chart26.xml" ContentType="application/vnd.openxmlformats-officedocument.drawingml.chart+xml"/>
  <Override PartName="/xl/activeX/activeX21.xml" ContentType="application/vnd.ms-office.activeX+xml"/>
  <Override PartName="/xl/activeX/activeX50.xml" ContentType="application/vnd.ms-office.activeX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worksheets/sheet28.xml" ContentType="application/vnd.openxmlformats-officedocument.spreadsheetml.worksheet+xml"/>
  <Override PartName="/xl/activeX/activeX10.xml" ContentType="application/vnd.ms-office.activeX+xml"/>
  <Override PartName="/xl/charts/chart15.xml" ContentType="application/vnd.openxmlformats-officedocument.drawingml.chart+xml"/>
  <Override PartName="/xl/charts/chart33.xml" ContentType="application/vnd.openxmlformats-officedocument.drawingml.chart+xml"/>
  <Override PartName="/xl/ctrlProps/ctrlProp102.xml" ContentType="application/vnd.ms-excel.controlproperties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40.xml" ContentType="application/vnd.openxmlformats-officedocument.drawingml.chart+xml"/>
  <Override PartName="/xl/ctrlProps/ctrlProp89.xml" ContentType="application/vnd.ms-excel.controlproperties+xml"/>
  <Override PartName="/xl/ctrlProps/ctrlProp1.xml" ContentType="application/vnd.ms-excel.controlproperties+xml"/>
  <Override PartName="/xl/activeX/activeX9.xml" ContentType="application/vnd.ms-office.activeX+xml"/>
  <Override PartName="/xl/activeX/activeX59.xml" ContentType="application/vnd.ms-office.activeX+xml"/>
  <Override PartName="/xl/ctrlProps/ctrlProp96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activeX/activeX48.xml" ContentType="application/vnd.ms-office.activeX+xml"/>
  <Override PartName="/xl/ctrlProps/ctrlProp38.xml" ContentType="application/vnd.ms-excel.controlproperties+xml"/>
  <Override PartName="/xl/ctrlProps/ctrlProp85.xml" ContentType="application/vnd.ms-excel.contro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vbaProject.bin" ContentType="application/vnd.ms-office.vbaProject"/>
  <Override PartName="/xl/ctrlProps/ctrlProp27.xml" ContentType="application/vnd.ms-excel.controlproperties+xml"/>
  <Override PartName="/xl/ctrlProps/ctrlProp74.xml" ContentType="application/vnd.ms-excel.controlproperties+xml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ctrlProps/ctrlProp52.xml" ContentType="application/vnd.ms-excel.controlproperties+xml"/>
  <Override PartName="/xl/ctrlProps/ctrlProp16.xml" ContentType="application/vnd.ms-excel.controlproperties+xml"/>
  <Override PartName="/xl/ctrlProps/ctrlProp63.xml" ContentType="application/vnd.ms-excel.controlproperties+xml"/>
  <Override PartName="/xl/activeX/activeX1.xml" ContentType="application/vnd.ms-office.activeX+xml"/>
  <Override PartName="/xl/drawings/drawing13.xml" ContentType="application/vnd.openxmlformats-officedocument.drawingml.chartshapes+xml"/>
  <Override PartName="/xl/drawings/drawing24.xml" ContentType="application/vnd.openxmlformats-officedocument.drawing+xml"/>
  <Override PartName="/xl/activeX/activeX51.xml" ContentType="application/vnd.ms-office.activeX+xml"/>
  <Override PartName="/xl/ctrlProps/ctrlProp41.xml" ContentType="application/vnd.ms-excel.controlproperties+xml"/>
  <Override PartName="/docProps/custom.xml" ContentType="application/vnd.openxmlformats-officedocument.custom-properties+xml"/>
  <Override PartName="/xl/activeX/activeX40.xml" ContentType="application/vnd.ms-office.activeX+xml"/>
  <Override PartName="/xl/charts/chart34.xml" ContentType="application/vnd.openxmlformats-officedocument.drawingml.chart+xml"/>
  <Override PartName="/xl/ctrlProps/ctrlProp30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12.xml" ContentType="application/vnd.openxmlformats-officedocument.drawingml.char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trlProps/ctrlProp68.xml" ContentType="application/vnd.ms-excel.controlproperties+xml"/>
  <Override PartName="/xl/ctrlProps/ctrlProp79.xml" ContentType="application/vnd.ms-excel.controlproperties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57.xml" ContentType="application/vnd.ms-excel.controlproperties+xml"/>
  <Override PartName="/xl/activeX/activeX6.xml" ContentType="application/vnd.ms-office.activeX+xml"/>
  <Override PartName="/xl/drawings/drawing18.xml" ContentType="application/vnd.openxmlformats-officedocument.drawingml.chartshapes+xml"/>
  <Override PartName="/xl/activeX/activeX45.xml" ContentType="application/vnd.ms-office.activeX+xml"/>
  <Override PartName="/xl/activeX/activeX56.xml" ContentType="application/vnd.ms-office.activeX+xml"/>
  <Override PartName="/xl/ctrlProps/ctrlProp46.xml" ContentType="application/vnd.ms-excel.controlproperties+xml"/>
  <Override PartName="/xl/ctrlProps/ctrlProp93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charts/chart39.xml" ContentType="application/vnd.openxmlformats-officedocument.drawingml.chart+xml"/>
  <Override PartName="/xl/ctrlProps/ctrlProp24.xml" ContentType="application/vnd.ms-excel.controlproperties+xml"/>
  <Override PartName="/xl/ctrlProps/ctrlProp35.xml" ContentType="application/vnd.ms-excel.controlproperties+xml"/>
  <Override PartName="/xl/ctrlProps/ctrlProp71.xml" ContentType="application/vnd.ms-excel.controlproperties+xml"/>
  <Override PartName="/xl/ctrlProps/ctrlProp82.xml" ContentType="application/vnd.ms-excel.controlproperties+xml"/>
  <Override PartName="/xl/charts/chart28.xml" ContentType="application/vnd.openxmlformats-officedocument.drawingml.chart+xml"/>
  <Override PartName="/xl/activeX/activeX23.xml" ContentType="application/vnd.ms-office.activeX+xml"/>
  <Override PartName="/xl/ctrlProps/ctrlProp13.xml" ContentType="application/vnd.ms-excel.controlproperties+xml"/>
  <Override PartName="/xl/ctrlProps/ctrlProp60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trlProps/ctrlProp104.xml" ContentType="application/vnd.ms-excel.controlproperties+xml"/>
  <Override PartName="/xl/worksheets/sheet19.xml" ContentType="application/vnd.openxmlformats-officedocument.spreadsheetml.worksheet+xml"/>
  <Override PartName="/xl/drawings/drawing10.xml" ContentType="application/vnd.openxmlformats-officedocument.drawingml.chartshapes+xml"/>
  <Override PartName="/xl/charts/chart42.xml" ContentType="application/vnd.openxmlformats-officedocument.drawingml.chart+xml"/>
  <Override PartName="/xl/ctrlProps/ctrlProp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23250" windowHeight="12570" tabRatio="864" activeTab="22"/>
  </bookViews>
  <sheets>
    <sheet name="Source" sheetId="53" r:id="rId1"/>
    <sheet name="Range" sheetId="55" r:id="rId2"/>
    <sheet name="Range_158" sheetId="71" r:id="rId3"/>
    <sheet name="Load" sheetId="54" r:id="rId4"/>
    <sheet name="Load_158" sheetId="73" r:id="rId5"/>
    <sheet name="Stability" sheetId="58" r:id="rId6"/>
    <sheet name="Stability_158" sheetId="74" r:id="rId7"/>
    <sheet name="Monitor" sheetId="60" r:id="rId8"/>
    <sheet name="Monitor_158" sheetId="75" r:id="rId9"/>
    <sheet name="158_data" sheetId="76" r:id="rId10"/>
    <sheet name="Unbalance" sheetId="62" r:id="rId11"/>
    <sheet name="Mutual" sheetId="64" r:id="rId12"/>
    <sheet name="Err" sheetId="66" state="hidden" r:id="rId13"/>
    <sheet name="Lstability" sheetId="43" r:id="rId14"/>
    <sheet name="U" sheetId="48" r:id="rId15"/>
    <sheet name="I" sheetId="49" r:id="rId16"/>
    <sheet name="P" sheetId="50" r:id="rId17"/>
    <sheet name="DC" sheetId="52" r:id="rId18"/>
    <sheet name="稳定度" sheetId="88" r:id="rId19"/>
    <sheet name="Finetune" sheetId="67" r:id="rId20"/>
    <sheet name="Steady_output" sheetId="68" r:id="rId21"/>
    <sheet name="Comtest" sheetId="69" r:id="rId22"/>
    <sheet name="Harmonic" sheetId="77" r:id="rId23"/>
    <sheet name="PSU" sheetId="78" r:id="rId24"/>
    <sheet name="RSM" sheetId="79" r:id="rId25"/>
    <sheet name="PPM" sheetId="81" r:id="rId26"/>
    <sheet name="Voltage" sheetId="80" r:id="rId27"/>
    <sheet name="RSM display" sheetId="85" r:id="rId28"/>
    <sheet name="Range_sta" sheetId="86" r:id="rId29"/>
    <sheet name="Sheet1" sheetId="87" r:id="rId30"/>
  </sheets>
  <definedNames>
    <definedName name="A_158">Source!$K$35</definedName>
    <definedName name="A_158_">'158_data'!$C$1</definedName>
    <definedName name="A_158_L0">'158_data'!$C$18</definedName>
    <definedName name="A_158_L1">'158_data'!$C$37</definedName>
    <definedName name="A_158_L2">'158_data'!$C$59</definedName>
    <definedName name="A_158_L3">'158_data'!$C$69</definedName>
    <definedName name="A_158_L4">'158_data'!$C$80</definedName>
    <definedName name="A_158_L5">'158_data'!$C$94</definedName>
    <definedName name="A_158_L6">'158_data'!$C$110</definedName>
    <definedName name="A_158_L7">'158_data'!$C$125</definedName>
    <definedName name="A_fail">Comtest!$D$1</definedName>
    <definedName name="B_158">Source!$K$36</definedName>
    <definedName name="B_158_">'158_data'!$D$1</definedName>
    <definedName name="B_158_L1">'158_data'!$D$37</definedName>
    <definedName name="B_158_L2">'158_data'!$D$59</definedName>
    <definedName name="B_158_L3">'158_data'!$D$69</definedName>
    <definedName name="B_158_L4">'158_data'!$D$80</definedName>
    <definedName name="B_158_L5">'158_data'!$D$94</definedName>
    <definedName name="B_158_L6">'158_data'!$D$110</definedName>
    <definedName name="B_158_L7">'158_data'!$D$125</definedName>
    <definedName name="B_158_LO">'158_data'!$D$18</definedName>
    <definedName name="B_fail">Comtest!$D$2</definedName>
    <definedName name="C_158">Source!$K$37</definedName>
    <definedName name="C_158_">'158_data'!$E$1</definedName>
    <definedName name="C_158_L1">'158_data'!$E$37</definedName>
    <definedName name="C_158_L2">'158_data'!$E$59</definedName>
    <definedName name="C_158_L3">'158_data'!$E$69</definedName>
    <definedName name="C_158_L4">'158_data'!$E$80</definedName>
    <definedName name="C_158_L5">'158_data'!$E$94</definedName>
    <definedName name="C_158_L6">'158_data'!$E$110</definedName>
    <definedName name="C_158_L7">'158_data'!$E$125</definedName>
    <definedName name="C_158_LO">'158_data'!$E$18</definedName>
    <definedName name="C_fail">Comtest!$D$3</definedName>
    <definedName name="Cir_per">Comtest!$B$9</definedName>
    <definedName name="Com_Port">Source!$W$2</definedName>
    <definedName name="Com_Port_H">Harmonic!$J$1</definedName>
    <definedName name="Com_Port_RSM">Source!$W$3</definedName>
    <definedName name="Com_status">Source!$P$10</definedName>
    <definedName name="Com_status_IAH">Harmonic!$M$29</definedName>
    <definedName name="Com_status_IBH">Harmonic!$M$30</definedName>
    <definedName name="Com_status_ICH">Harmonic!$M$31</definedName>
    <definedName name="Com_status_sta">Range_sta!$D$1</definedName>
    <definedName name="Com_status_VAH">Harmonic!$M$26</definedName>
    <definedName name="Com_status_VBH">Harmonic!$M$27</definedName>
    <definedName name="Com_status_VCH">Harmonic!$M$28</definedName>
    <definedName name="Cooling">Source!$O$24</definedName>
    <definedName name="COS" localSheetId="23">PSU!$R$1</definedName>
    <definedName name="COS" localSheetId="24">RSM!$R$1</definedName>
    <definedName name="COS">Lstability!$R$1</definedName>
    <definedName name="COS_Load">Load!$R$1</definedName>
    <definedName name="COS_Monitor">Monitor!$R$1</definedName>
    <definedName name="COS_mutual">Mutual!$R$1</definedName>
    <definedName name="COS_Range" localSheetId="18">稳定度!$X$2</definedName>
    <definedName name="COS_Range">Range!$R$1</definedName>
    <definedName name="COS_Stability">Stability!$S$1</definedName>
    <definedName name="COS_unbalance">Unbalance!$R$1</definedName>
    <definedName name="CosData">Source!$D$2</definedName>
    <definedName name="CosData_60">Source!$D$2</definedName>
    <definedName name="Cosdata_reset">Source!$D$5</definedName>
    <definedName name="Cur_err_A">Source!$O$3</definedName>
    <definedName name="Cur_err_B">Source!$P$3</definedName>
    <definedName name="Cur_err_C">Source!$Q$3</definedName>
    <definedName name="Current_all">Source!$C$2</definedName>
    <definedName name="Current_com">Source!$R$3</definedName>
    <definedName name="Current_reset_0">Source!$C$5</definedName>
    <definedName name="Current1" localSheetId="18">稳定度!$A$2</definedName>
    <definedName name="Current1">Source!$B$24</definedName>
    <definedName name="Current10">Source!$B$33</definedName>
    <definedName name="Current2">Source!$B$25</definedName>
    <definedName name="Current20">Source!$C$49</definedName>
    <definedName name="Current3">Source!$B$26</definedName>
    <definedName name="Current4">Source!$B$27</definedName>
    <definedName name="Current5">Source!$B$28</definedName>
    <definedName name="Current6">Source!$B$29</definedName>
    <definedName name="Current7">Source!$B$30</definedName>
    <definedName name="Current8">Source!$B$31</definedName>
    <definedName name="Current9">Source!$B$32</definedName>
    <definedName name="currentL1">Source!$B$42</definedName>
    <definedName name="currentL10">Source!$B$51</definedName>
    <definedName name="currentL11">Source!$B$52</definedName>
    <definedName name="currentL12">Source!$B$53</definedName>
    <definedName name="currentL13">Source!$B$54</definedName>
    <definedName name="currentL14">Source!$B$55</definedName>
    <definedName name="currentL15">Source!$B$56</definedName>
    <definedName name="currentL16">Source!$B$57</definedName>
    <definedName name="currentL17">Source!$B$58</definedName>
    <definedName name="currentL18">Source!$B$59</definedName>
    <definedName name="currentL19">Source!$B$60</definedName>
    <definedName name="currentL2">Source!$B$43</definedName>
    <definedName name="currentL20">Source!$B$61</definedName>
    <definedName name="currentL3">Source!$B$44</definedName>
    <definedName name="currentL4">Source!$B$45</definedName>
    <definedName name="currentL5">Source!$B$46</definedName>
    <definedName name="currentL6">Source!$B$47</definedName>
    <definedName name="currentL7">Source!$B$48</definedName>
    <definedName name="currentL8">Source!$B$49</definedName>
    <definedName name="currentL9">Source!$B$50</definedName>
    <definedName name="CYBH_A" localSheetId="4">Load_158!$B$32</definedName>
    <definedName name="CYBH_A" localSheetId="8">Monitor_158!$B$32</definedName>
    <definedName name="CYBH_A" localSheetId="6">Stability_158!$B$32</definedName>
    <definedName name="CYBH_A">Range_158!$B$32</definedName>
    <definedName name="CYBH_B" localSheetId="4">Load_158!$B$33</definedName>
    <definedName name="CYBH_B" localSheetId="8">Monitor_158!$B$33</definedName>
    <definedName name="CYBH_B" localSheetId="6">Stability_158!$B$33</definedName>
    <definedName name="CYBH_B">Range_158!$B$33</definedName>
    <definedName name="CYBH_C" localSheetId="4">Load_158!$B$34</definedName>
    <definedName name="CYBH_C" localSheetId="8">Monitor_158!$B$34</definedName>
    <definedName name="CYBH_C" localSheetId="6">Stability_158!$B$34</definedName>
    <definedName name="CYBH_C">Range_158!$B$34</definedName>
    <definedName name="Day_time">Steady_output!$A$1</definedName>
    <definedName name="DCI_A" localSheetId="23">PSU!$AA$1</definedName>
    <definedName name="DCI_A" localSheetId="24">RSM!$AA$1</definedName>
    <definedName name="DCI_A">Lstability!$AA$1</definedName>
    <definedName name="DCI_A_Load">Load!$AA$1</definedName>
    <definedName name="DCI_A_Monitor">Monitor!$AA$1</definedName>
    <definedName name="DCI_A_mutual">Mutual!$AA$1</definedName>
    <definedName name="DCI_A_Range">Range!$AA$1</definedName>
    <definedName name="DCI_A_Stability">Stability!$AB$1</definedName>
    <definedName name="DCI_A_unbalance">Unbalance!$AA$1</definedName>
    <definedName name="DCU_V" localSheetId="23">PSU!$X$1</definedName>
    <definedName name="DCU_V" localSheetId="24">RSM!$X$1</definedName>
    <definedName name="DCU_V">Lstability!$X$1</definedName>
    <definedName name="DCU_V_Load">Load!$X$1</definedName>
    <definedName name="DCU_V_Monitor">Monitor!$X$1</definedName>
    <definedName name="DCU_V_mutual">Mutual!$X$1</definedName>
    <definedName name="DCU_V_Range">Range!$X$1</definedName>
    <definedName name="DCU_V_Stability">Stability!$Y$1</definedName>
    <definedName name="DCU_V_unbalance">Unbalance!$X$1</definedName>
    <definedName name="Delay_time">Source!$J$65</definedName>
    <definedName name="Dis_DCI">Source!$K$8</definedName>
    <definedName name="Dis_DCV">Source!$J$8</definedName>
    <definedName name="Dis_Fre">Source!$G$8</definedName>
    <definedName name="Dis_I">Source!$C$8</definedName>
    <definedName name="Dis_PF">Source!$D$8</definedName>
    <definedName name="Dis_phase">Source!$E$8</definedName>
    <definedName name="Dis_Q">Source!$I$8</definedName>
    <definedName name="Dis_tim">Source!$L$9</definedName>
    <definedName name="Dis_tim_sta">Range_sta!$A$1</definedName>
    <definedName name="Dis_uphase">Source!$F$8</definedName>
    <definedName name="Dis_V">Source!$B$8</definedName>
    <definedName name="Dis_W">Source!$H$8</definedName>
    <definedName name="DL_mute_A" localSheetId="4">Load_158!$B$44</definedName>
    <definedName name="DL_mute_A" localSheetId="8">Monitor_158!$B$44</definedName>
    <definedName name="DL_mute_A" localSheetId="6">Stability_158!$B$44</definedName>
    <definedName name="DL_mute_A">Range_158!$B$44</definedName>
    <definedName name="DL_mute_B" localSheetId="4">Load_158!$B$45</definedName>
    <definedName name="DL_mute_B" localSheetId="8">Monitor_158!$B$45</definedName>
    <definedName name="DL_mute_B" localSheetId="6">Stability_158!$B$45</definedName>
    <definedName name="DL_mute_B">Range_158!$B$45</definedName>
    <definedName name="DL_mute_C" localSheetId="4">Load_158!$B$46</definedName>
    <definedName name="DL_mute_C" localSheetId="8">Monitor_158!$B$46</definedName>
    <definedName name="DL_mute_C" localSheetId="6">Stability_158!$B$46</definedName>
    <definedName name="DL_mute_C">Range_158!$B$46</definedName>
    <definedName name="DLCY_A" localSheetId="4">Load_158!$B$29</definedName>
    <definedName name="DLCY_A" localSheetId="8">Monitor_158!$B$29</definedName>
    <definedName name="DLCY_A" localSheetId="6">Stability_158!$B$29</definedName>
    <definedName name="DLCY_A">Range_158!$B$29</definedName>
    <definedName name="DLCY_B" localSheetId="4">Load_158!$B$30</definedName>
    <definedName name="DLCY_B" localSheetId="8">Monitor_158!$B$30</definedName>
    <definedName name="DLCY_B" localSheetId="6">Stability_158!$B$30</definedName>
    <definedName name="DLCY_B">Range_158!$B$30</definedName>
    <definedName name="DLCY_C" localSheetId="4">Load_158!$B$31</definedName>
    <definedName name="DLCY_C" localSheetId="8">Monitor_158!$B$31</definedName>
    <definedName name="DLCY_C" localSheetId="6">Stability_158!$B$31</definedName>
    <definedName name="DLCY_C">Range_158!$B$31</definedName>
    <definedName name="DLGF_A" localSheetId="4">Load_158!$B$17</definedName>
    <definedName name="DLGF_A" localSheetId="8">Monitor_158!$B$17</definedName>
    <definedName name="DLGF_A" localSheetId="6">Stability_158!$B$17</definedName>
    <definedName name="DLGF_A">Range_158!$B$17</definedName>
    <definedName name="DLGF_B" localSheetId="4">Load_158!$B$18</definedName>
    <definedName name="DLGF_B" localSheetId="8">Monitor_158!$B$18</definedName>
    <definedName name="DLGF_B" localSheetId="6">Stability_158!$B$18</definedName>
    <definedName name="DLGF_B">Range_158!$B$18</definedName>
    <definedName name="DLGF_C" localSheetId="4">Load_158!$B$19</definedName>
    <definedName name="DLGF_C" localSheetId="8">Monitor_158!$B$19</definedName>
    <definedName name="DLGF_C" localSheetId="6">Stability_158!$B$19</definedName>
    <definedName name="DLGF_C">Range_158!$B$19</definedName>
    <definedName name="DLKL_A" localSheetId="4">Load_158!$B$38</definedName>
    <definedName name="DLKL_A" localSheetId="8">Monitor_158!$B$38</definedName>
    <definedName name="DLKL_A" localSheetId="6">Stability_158!$B$38</definedName>
    <definedName name="DLKL_A">Range_158!$B$35</definedName>
    <definedName name="DLKL_B" localSheetId="4">Load_158!$B$39</definedName>
    <definedName name="DLKL_B" localSheetId="8">Monitor_158!$B$39</definedName>
    <definedName name="DLKL_B" localSheetId="6">Stability_158!$B$39</definedName>
    <definedName name="DLKL_B">Range_158!$B$36</definedName>
    <definedName name="DLKL_C" localSheetId="4">Load_158!$B$40</definedName>
    <definedName name="DLKL_C" localSheetId="8">Monitor_158!$B$40</definedName>
    <definedName name="DLKL_C" localSheetId="6">Stability_158!$B$40</definedName>
    <definedName name="DLKL_C">Range_158!$B$37</definedName>
    <definedName name="DLSC_A" localSheetId="4">Load_158!$B$14</definedName>
    <definedName name="DLSC_A" localSheetId="8">Monitor_158!$B$14</definedName>
    <definedName name="DLSC_A" localSheetId="6">Stability_158!$B$14</definedName>
    <definedName name="DLSC_A">Range_158!$B$14</definedName>
    <definedName name="DLSC_B" localSheetId="4">Load_158!$B$15</definedName>
    <definedName name="DLSC_B" localSheetId="8">Monitor_158!$B$15</definedName>
    <definedName name="DLSC_B" localSheetId="6">Stability_158!$B$15</definedName>
    <definedName name="DLSC_B">Range_158!$B$15</definedName>
    <definedName name="DLSC_C" localSheetId="4">Load_158!$B$16</definedName>
    <definedName name="DLSC_C" localSheetId="8">Monitor_158!$B$16</definedName>
    <definedName name="DLSC_C" localSheetId="6">Stability_158!$B$16</definedName>
    <definedName name="DLSC_C">Range_158!$B$16</definedName>
    <definedName name="DLYD_A" localSheetId="4">Load_158!$B$11</definedName>
    <definedName name="DLYD_A" localSheetId="8">Monitor_158!$B$11</definedName>
    <definedName name="DLYD_A" localSheetId="6">Stability_158!$B$11</definedName>
    <definedName name="DLYD_A">Range_158!$B$11</definedName>
    <definedName name="DLYD_B" localSheetId="4">Load_158!$B$12</definedName>
    <definedName name="DLYD_B" localSheetId="8">Monitor_158!$B$12</definedName>
    <definedName name="DLYD_B" localSheetId="6">Stability_158!$B$12</definedName>
    <definedName name="DLYD_B">Range_158!$B$12</definedName>
    <definedName name="DLYD_C" localSheetId="4">Load_158!$B$13</definedName>
    <definedName name="DLYD_C" localSheetId="8">Monitor_158!$B$13</definedName>
    <definedName name="DLYD_C" localSheetId="6">Stability_158!$B$13</definedName>
    <definedName name="DLYD_C">Range_158!$B$13</definedName>
    <definedName name="DLZY_A" localSheetId="4">Load_158!$B$20</definedName>
    <definedName name="DLZY_A" localSheetId="8">Monitor_158!$B$20</definedName>
    <definedName name="DLZY_A" localSheetId="6">Stability_158!$B$20</definedName>
    <definedName name="DLZY_A">Range_158!$B$20</definedName>
    <definedName name="DLZY_B" localSheetId="4">Load_158!$B$21</definedName>
    <definedName name="DLZY_B" localSheetId="8">Monitor_158!$B$21</definedName>
    <definedName name="DLZY_B" localSheetId="6">Stability_158!$B$21</definedName>
    <definedName name="DLZY_B">Range_158!$B$21</definedName>
    <definedName name="DLZY_C" localSheetId="4">Load_158!$B$22</definedName>
    <definedName name="DLZY_C" localSheetId="8">Monitor_158!$B$22</definedName>
    <definedName name="DLZY_C" localSheetId="6">Stability_158!$B$22</definedName>
    <definedName name="DLZY_C">Range_158!$B$22</definedName>
    <definedName name="DY_mute_A" localSheetId="4">Load_158!$B$41</definedName>
    <definedName name="DY_mute_A" localSheetId="8">Monitor_158!$B$41</definedName>
    <definedName name="DY_mute_A" localSheetId="6">Stability_158!$B$41</definedName>
    <definedName name="DY_mute_A">Range_158!$B$41</definedName>
    <definedName name="DY_mute_B" localSheetId="4">Load_158!$B$42</definedName>
    <definedName name="DY_mute_B" localSheetId="8">Monitor_158!$B$42</definedName>
    <definedName name="DY_mute_B" localSheetId="6">Stability_158!$B$42</definedName>
    <definedName name="DY_mute_B">Range_158!$B$42</definedName>
    <definedName name="DY_mute_C" localSheetId="4">Load_158!$B$43</definedName>
    <definedName name="DY_mute_C" localSheetId="8">Monitor_158!$B$43</definedName>
    <definedName name="DY_mute_C" localSheetId="6">Stability_158!$B$43</definedName>
    <definedName name="DY_mute_C">Range_158!$B$43</definedName>
    <definedName name="DYGF_A" localSheetId="4">Load_158!$B$8</definedName>
    <definedName name="DYGF_A" localSheetId="8">Monitor_158!$B$8</definedName>
    <definedName name="DYGF_A" localSheetId="6">Stability_158!$B$8</definedName>
    <definedName name="DYGF_A">Range_158!$B$8</definedName>
    <definedName name="DYGF_B" localSheetId="4">Load_158!$B$9</definedName>
    <definedName name="DYGF_B" localSheetId="8">Monitor_158!$B$9</definedName>
    <definedName name="DYGF_B" localSheetId="6">Stability_158!$B$9</definedName>
    <definedName name="DYGF_B">Range_158!$B$9</definedName>
    <definedName name="DYGF_C" localSheetId="4">Load_158!$B$10</definedName>
    <definedName name="DYGF_C" localSheetId="8">Monitor_158!$B$10</definedName>
    <definedName name="DYGF_C" localSheetId="6">Stability_158!$B$10</definedName>
    <definedName name="DYGF_C">Range_158!$B$10</definedName>
    <definedName name="DYKL_A" localSheetId="4">Load_158!$B$35</definedName>
    <definedName name="DYKL_A" localSheetId="8">Monitor_158!$B$35</definedName>
    <definedName name="DYKL_A" localSheetId="6">Stability_158!$B$35</definedName>
    <definedName name="DYKL_A">Range_158!$B$38</definedName>
    <definedName name="DYKL_B" localSheetId="4">Load_158!$B$36</definedName>
    <definedName name="DYKL_B" localSheetId="8">Monitor_158!$B$36</definedName>
    <definedName name="DYKL_B" localSheetId="6">Stability_158!$B$36</definedName>
    <definedName name="DYKL_B">Range_158!$B$39</definedName>
    <definedName name="DYKL_C" localSheetId="4">Load_158!$B$37</definedName>
    <definedName name="DYKL_C" localSheetId="8">Monitor_158!$B$37</definedName>
    <definedName name="DYKL_C" localSheetId="6">Stability_158!$B$37</definedName>
    <definedName name="DYKL_C">Range_158!$B$40</definedName>
    <definedName name="DYSC_A" localSheetId="4">Load_158!$B$5</definedName>
    <definedName name="DYSC_A" localSheetId="8">Monitor_158!$B$5</definedName>
    <definedName name="DYSC_A" localSheetId="6">Stability_158!$B$5</definedName>
    <definedName name="DYSC_A">Range_158!$B$5</definedName>
    <definedName name="DYSC_B" localSheetId="4">Load_158!$B$6</definedName>
    <definedName name="DYSC_B" localSheetId="8">Monitor_158!$B$6</definedName>
    <definedName name="DYSC_B" localSheetId="6">Stability_158!$B$6</definedName>
    <definedName name="DYSC_B">Range_158!$B$6</definedName>
    <definedName name="DYSC_C" localSheetId="4">Load_158!$B$7</definedName>
    <definedName name="DYSC_C" localSheetId="8">Monitor_158!$B$7</definedName>
    <definedName name="DYSC_C" localSheetId="6">Stability_158!$B$7</definedName>
    <definedName name="DYSC_C">Range_158!$B$7</definedName>
    <definedName name="DYYD_A" localSheetId="4">Load_158!$B$2</definedName>
    <definedName name="DYYD_A" localSheetId="8">Monitor_158!$B$2</definedName>
    <definedName name="DYYD_A" localSheetId="6">Stability_158!$B$2</definedName>
    <definedName name="DYYD_A">Range_158!$B$2</definedName>
    <definedName name="DYYD_B" localSheetId="4">Load_158!$B$3</definedName>
    <definedName name="DYYD_B" localSheetId="8">Monitor_158!$B$3</definedName>
    <definedName name="DYYD_B" localSheetId="6">Stability_158!$B$3</definedName>
    <definedName name="DYYD_B">Range_158!$B$3</definedName>
    <definedName name="DYYD_C" localSheetId="4">Load_158!$B$4</definedName>
    <definedName name="DYYD_C" localSheetId="8">Monitor_158!$B$4</definedName>
    <definedName name="DYYD_C" localSheetId="6">Stability_158!$B$4</definedName>
    <definedName name="DYYD_C">Range_158!$B$4</definedName>
    <definedName name="End_test_time">Source!$K$15</definedName>
    <definedName name="Fine_I">Finetune!$H$2</definedName>
    <definedName name="Fine_IA">Finetune!$C$1</definedName>
    <definedName name="Fine_QA">Finetune!$D$1</definedName>
    <definedName name="Fine_U">Finetune!$G$2</definedName>
    <definedName name="Fine_UA">Finetune!$B$1</definedName>
    <definedName name="Fr_com">Source!$R$5</definedName>
    <definedName name="Fr_err_A">Source!$O$5</definedName>
    <definedName name="Fr_err_B">Source!$P$5</definedName>
    <definedName name="Fre_">Source!$E$2</definedName>
    <definedName name="Fre_reset_0">Source!$E$5</definedName>
    <definedName name="Fre_sta">Range_sta!$B$12</definedName>
    <definedName name="Freq" localSheetId="23">PSU!$AD$1</definedName>
    <definedName name="Freq" localSheetId="24">RSM!$AD$1</definedName>
    <definedName name="Freq">Lstability!$AD$1</definedName>
    <definedName name="Freq_Load">Load!$AD$1</definedName>
    <definedName name="Freq_Monitor">Monitor!$AD$1</definedName>
    <definedName name="Freq_mutual">Mutual!$AD$1</definedName>
    <definedName name="Freq_Range">Range!$AD$1</definedName>
    <definedName name="Freq_Stability">Stability!$AE$1</definedName>
    <definedName name="Freq_unbalance">Unbalance!$AD$1</definedName>
    <definedName name="FW_">Err!$AC$2</definedName>
    <definedName name="GEN_Acom_err">Source!$O$6</definedName>
    <definedName name="GEN_Bcom_err">Source!$P$6</definedName>
    <definedName name="GEN_Ccom_err">Source!$Q$6</definedName>
    <definedName name="GEN_com">Source!$R$6</definedName>
    <definedName name="GP_1">Err!$I$2</definedName>
    <definedName name="GP_10">Err!$I$11</definedName>
    <definedName name="GP_11">Err!$I$12</definedName>
    <definedName name="GP_12">Err!$I$13</definedName>
    <definedName name="GP_13">Err!$I$14</definedName>
    <definedName name="GP_14">Err!$I$15</definedName>
    <definedName name="GP_15">Err!$I$16</definedName>
    <definedName name="GP_16">Err!$I$17</definedName>
    <definedName name="GP_17">Err!$I$18</definedName>
    <definedName name="GP_18">Err!$I$19</definedName>
    <definedName name="GP_19">Err!$I$20</definedName>
    <definedName name="GP_2">Err!$I$3</definedName>
    <definedName name="GP_20">Err!$I$21</definedName>
    <definedName name="GP_21">Err!$I$22</definedName>
    <definedName name="GP_22">Err!$I$23</definedName>
    <definedName name="GP_23">Err!$I$24</definedName>
    <definedName name="GP_24">Err!$I$25</definedName>
    <definedName name="GP_25">Err!$I$26</definedName>
    <definedName name="GP_26">Err!$I$27</definedName>
    <definedName name="GP_27">Err!$I$28</definedName>
    <definedName name="GP_28">Err!$I$29</definedName>
    <definedName name="GP_29">Err!$I$30</definedName>
    <definedName name="GP_3">Err!$I$4</definedName>
    <definedName name="GP_30">Err!$I$31</definedName>
    <definedName name="GP_31">Err!$I$32</definedName>
    <definedName name="GP_32">Err!$I$33</definedName>
    <definedName name="GP_33">Err!$I$34</definedName>
    <definedName name="GP_34">Err!$I$35</definedName>
    <definedName name="GP_35">Err!$I$36</definedName>
    <definedName name="GP_36">Err!$I$37</definedName>
    <definedName name="GP_37">Err!$I$38</definedName>
    <definedName name="GP_38">Err!$I$39</definedName>
    <definedName name="GP_39">Err!$I$40</definedName>
    <definedName name="GP_4">Err!$I$5</definedName>
    <definedName name="GP_40">Err!$I$41</definedName>
    <definedName name="GP_41">Err!$I$42</definedName>
    <definedName name="GP_42">Err!$I$43</definedName>
    <definedName name="GP_43">Err!$I$44</definedName>
    <definedName name="GP_44">Err!$I$45</definedName>
    <definedName name="GP_45">Err!$I$46</definedName>
    <definedName name="GP_46">Err!$I$47</definedName>
    <definedName name="GP_47">Err!$I$48</definedName>
    <definedName name="GP_48">Err!$I$49</definedName>
    <definedName name="GP_49">Err!$I$50</definedName>
    <definedName name="GP_5">Err!$I$6</definedName>
    <definedName name="GP_50">Err!$I$51</definedName>
    <definedName name="GP_51">Err!$I$52</definedName>
    <definedName name="GP_52">Err!$I$53</definedName>
    <definedName name="GP_53">Err!$I$54</definedName>
    <definedName name="GP_54">Err!$I$55</definedName>
    <definedName name="GP_55">Err!$I$56</definedName>
    <definedName name="GP_56">Err!$I$57</definedName>
    <definedName name="GP_57">Err!$I$58</definedName>
    <definedName name="GP_58">Err!$I$59</definedName>
    <definedName name="GP_6">Err!$I$7</definedName>
    <definedName name="GP_7">Err!$I$8</definedName>
    <definedName name="GP_8">Err!$I$9</definedName>
    <definedName name="GP_9">Err!$I$10</definedName>
    <definedName name="GPMCS_">Source!$J$2</definedName>
    <definedName name="I">Steady_output!#REF!</definedName>
    <definedName name="I_A" localSheetId="23">PSU!$F$1</definedName>
    <definedName name="I_A" localSheetId="24">RSM!$F$1</definedName>
    <definedName name="I_A">Lstability!$F$1</definedName>
    <definedName name="I_A_Load">Load!$F$1</definedName>
    <definedName name="I_A_Monitor">Monitor!$F$1</definedName>
    <definedName name="I_A_mutual">Mutual!$F$1</definedName>
    <definedName name="I_A_Range" localSheetId="18">稳定度!$N$2</definedName>
    <definedName name="I_A_Range">Range!$F$1</definedName>
    <definedName name="I_A_sta">Range_sta!$B$6</definedName>
    <definedName name="I_A_Stability">Stability!$F$1</definedName>
    <definedName name="I_A_unbalance">Unbalance!$F$1</definedName>
    <definedName name="I_AA">Steady_output!$L$1</definedName>
    <definedName name="I_AAA">Steady_output!$M$1</definedName>
    <definedName name="I_BB">Steady_output!$N$1</definedName>
    <definedName name="I_BBB">Steady_output!$O$1</definedName>
    <definedName name="I_CC">Steady_output!$P$1</definedName>
    <definedName name="I_CCC">Steady_output!$Q$1</definedName>
    <definedName name="IA_H_Mod">Harmonic!$E$6</definedName>
    <definedName name="IA_H_Per">Harmonic!$E$4</definedName>
    <definedName name="IA_H_Pha">Harmonic!$E$5</definedName>
    <definedName name="IA_H_T">Harmonic!$E$3</definedName>
    <definedName name="IB_H_Mod">Harmonic!$F$6</definedName>
    <definedName name="IB_H_Per">Harmonic!$F$4</definedName>
    <definedName name="IB_H_Pha">Harmonic!$F$5</definedName>
    <definedName name="IB_H_T">Harmonic!$F$3</definedName>
    <definedName name="IC_H_Mod">Harmonic!$G$6</definedName>
    <definedName name="IC_H_Per">Harmonic!$G$4</definedName>
    <definedName name="IC_H_Pha">Harmonic!$G$5</definedName>
    <definedName name="IC_H_T">Harmonic!$G$3</definedName>
    <definedName name="Interval_s">Source!$W$5</definedName>
    <definedName name="JY_">Source!#REF!</definedName>
    <definedName name="K_value">Source!$L$10</definedName>
    <definedName name="KKK">U!#REF!</definedName>
    <definedName name="Load_100A">Source!$Q$42</definedName>
    <definedName name="Load_200A">Source!$R$42</definedName>
    <definedName name="Load_ICT">Source!$P$42</definedName>
    <definedName name="Long_per">Source!$O$20</definedName>
    <definedName name="Model">Source!$D$17</definedName>
    <definedName name="Moni_per">Source!$O$17</definedName>
    <definedName name="Monitor_COS1">Source!$B$151</definedName>
    <definedName name="Monitor_COS2">Source!$B$152</definedName>
    <definedName name="Monitor_COS3">Source!$B$153</definedName>
    <definedName name="Monitor_COS4">Source!$B$154</definedName>
    <definedName name="Monitor_COS5">Source!$B$155</definedName>
    <definedName name="Monitor_COS6">Source!$B$156</definedName>
    <definedName name="Monitor_COS7">Source!$B$157</definedName>
    <definedName name="Monitor_COS8">Source!$B$158</definedName>
    <definedName name="Monitor_Fr1">Source!$B$162</definedName>
    <definedName name="Monitor_Fr2">Source!$B$163</definedName>
    <definedName name="Monitor_Fr3">Source!$B$164</definedName>
    <definedName name="Monitor_Fr4">Source!$B$165</definedName>
    <definedName name="Monitor_Fr5">Source!$B$166</definedName>
    <definedName name="Monitor_I1">Source!$B$142</definedName>
    <definedName name="Monitor_I2">Source!$B$143</definedName>
    <definedName name="Monitor_I3">Source!$B$144</definedName>
    <definedName name="Monitor_I4">Source!$B$145</definedName>
    <definedName name="Monitor_I5">Source!$B$146</definedName>
    <definedName name="Monitor_V1">Source!$B$133</definedName>
    <definedName name="Monitor_V2">Source!$B$134</definedName>
    <definedName name="Monitor_V3">Source!$B$135</definedName>
    <definedName name="Monitor_V4">Source!$B$136</definedName>
    <definedName name="Monitor_V5">Source!$B$137</definedName>
    <definedName name="Monitor_V6">Source!$B$138</definedName>
    <definedName name="Multi_IA_Per">Harmonic!$C$65</definedName>
    <definedName name="Multi_IA_Ph">Harmonic!$D$65</definedName>
    <definedName name="Multi_IA_T">Harmonic!$B$65</definedName>
    <definedName name="Multi_IB_Per">Harmonic!$F$65</definedName>
    <definedName name="Multi_IB_Ph">Harmonic!$G$65</definedName>
    <definedName name="Multi_IB_T">Harmonic!$E$65</definedName>
    <definedName name="Multi_IC_Per">Harmonic!$I$65</definedName>
    <definedName name="Multi_IC_Ph">Harmonic!$J$65</definedName>
    <definedName name="Multi_IC_T">Harmonic!$H$65</definedName>
    <definedName name="Multi_VA_Per">Harmonic!$C$41</definedName>
    <definedName name="Multi_VA_Ph">Harmonic!$D$41</definedName>
    <definedName name="Multi_VA_T">Harmonic!$B$41</definedName>
    <definedName name="Multi_VB_Per">Harmonic!$F$41</definedName>
    <definedName name="Multi_VB_Ph">Harmonic!$G$41</definedName>
    <definedName name="Multi_VB_T">Harmonic!$E$41</definedName>
    <definedName name="Multi_VC_Per">Harmonic!$I$41</definedName>
    <definedName name="Multi_VC_Ph">Harmonic!$J$41</definedName>
    <definedName name="Multi_VC_T">Harmonic!$H$41</definedName>
    <definedName name="Mutu_per">Source!$O$19</definedName>
    <definedName name="P_W" localSheetId="23">PSU!$L$1</definedName>
    <definedName name="P_W" localSheetId="24">RSM!$L$1</definedName>
    <definedName name="P_W">Lstability!$L$1</definedName>
    <definedName name="P_W_Load">Load!$L$1</definedName>
    <definedName name="P_W_Monitor">Monitor!$L$1</definedName>
    <definedName name="P_W_mutual">Mutual!$L$1</definedName>
    <definedName name="P_W_Range" localSheetId="18">稳定度!$AH$2</definedName>
    <definedName name="P_W_Range">Range!$L$1</definedName>
    <definedName name="P_W_Stability">Stability!$L$1</definedName>
    <definedName name="P_W_unbalance">Unbalance!$L$1</definedName>
    <definedName name="PF_all">Source!$D$2</definedName>
    <definedName name="PF_com">Source!$R$4</definedName>
    <definedName name="Pha_err_A">Source!$O$4</definedName>
    <definedName name="Pha_err_B">Source!$P$4</definedName>
    <definedName name="Pha_err_C">Source!$Q$4</definedName>
    <definedName name="Phase_Angle" localSheetId="23">PSU!$I$1</definedName>
    <definedName name="Phase_Angle" localSheetId="24">RSM!$I$1</definedName>
    <definedName name="Phase_Angle">Lstability!$I$1</definedName>
    <definedName name="Phase_Angle_Load">Load!$I$1</definedName>
    <definedName name="Phase_Angle_Monitor">Monitor!$I$1</definedName>
    <definedName name="Phase_Angle_mutual">Mutual!$I$1</definedName>
    <definedName name="Phase_Angle_Range">Range!$I$1</definedName>
    <definedName name="Phase_Angle_sta">Range_sta!$B$9</definedName>
    <definedName name="Phase_Angle_Stability">Stability!$I$1</definedName>
    <definedName name="Phase_Angle_unbalance">Unbalance!$I$1</definedName>
    <definedName name="Port_PSU">Voltage!$M$64</definedName>
    <definedName name="Port_RSM">Voltage!$M$67</definedName>
    <definedName name="PPZT_A" localSheetId="4">Load_158!$B$23</definedName>
    <definedName name="PPZT_A" localSheetId="8">Monitor_158!$B$23</definedName>
    <definedName name="PPZT_A" localSheetId="6">Stability_158!$B$23</definedName>
    <definedName name="PPZT_A">Range_158!$B$23</definedName>
    <definedName name="PPZT_B" localSheetId="4">Load_158!$B$24</definedName>
    <definedName name="PPZT_B" localSheetId="8">Monitor_158!$B$24</definedName>
    <definedName name="PPZT_B" localSheetId="6">Stability_158!$B$24</definedName>
    <definedName name="PPZT_B">Range_158!$B$24</definedName>
    <definedName name="PPZT_C" localSheetId="4">Load_158!$B$25</definedName>
    <definedName name="PPZT_C" localSheetId="8">Monitor_158!$B$25</definedName>
    <definedName name="PPZT_C" localSheetId="6">Stability_158!$B$25</definedName>
    <definedName name="PPZT_C">Range_158!$B$25</definedName>
    <definedName name="_xlnm.Print_Area" localSheetId="0">Source!$B$12:$L$211</definedName>
    <definedName name="Q">Steady_output!#REF!</definedName>
    <definedName name="Q_var" localSheetId="23">PSU!$O$1</definedName>
    <definedName name="Q_var" localSheetId="24">RSM!$O$1</definedName>
    <definedName name="Q_var">Lstability!$O$1</definedName>
    <definedName name="Q_var_Load">Load!$O$1</definedName>
    <definedName name="Q_var_Monitor">Monitor!$O$1</definedName>
    <definedName name="Q_var_mutual">Mutual!$O$1</definedName>
    <definedName name="Q_var_Range">Range!$O$1</definedName>
    <definedName name="Q_var_Stability">Stability!$O$1</definedName>
    <definedName name="Q_var_unbalance">Unbalance!$O$1</definedName>
    <definedName name="QH_1">Err!$Q$2</definedName>
    <definedName name="QH_10">Err!$Q$11</definedName>
    <definedName name="QH_11">Err!$Q$12</definedName>
    <definedName name="QH_12">Err!$Q$13</definedName>
    <definedName name="QH_13">Err!$Q$14</definedName>
    <definedName name="QH_14">Err!$Q$15</definedName>
    <definedName name="QH_15">Err!$Q$16</definedName>
    <definedName name="QH_16">Err!$Q$17</definedName>
    <definedName name="QH_17">Err!$Q$18</definedName>
    <definedName name="QH_18">Err!$Q$19</definedName>
    <definedName name="QH_19">Err!$Q$20</definedName>
    <definedName name="QH_2">Err!$Q$3</definedName>
    <definedName name="QH_20">Err!$Q$21</definedName>
    <definedName name="QH_21">Err!$Q$22</definedName>
    <definedName name="QH_22">Err!$Q$23</definedName>
    <definedName name="QH_23">Err!$Q$24</definedName>
    <definedName name="QH_24">Err!$Q$25</definedName>
    <definedName name="QH_25">Err!$Q$26</definedName>
    <definedName name="QH_26">Err!$Q$27</definedName>
    <definedName name="QH_27">Err!$Q$28</definedName>
    <definedName name="QH_28">Err!$Q$29</definedName>
    <definedName name="QH_29">Err!$Q$30</definedName>
    <definedName name="QH_3">Err!$Q$4</definedName>
    <definedName name="QH_30">Err!$Q$31</definedName>
    <definedName name="QH_31">Err!$Q$32</definedName>
    <definedName name="QH_32">Err!$Q$33</definedName>
    <definedName name="QH_33">Err!$Q$34</definedName>
    <definedName name="QH_34">Err!$Q$35</definedName>
    <definedName name="QH_35">Err!$Q$36</definedName>
    <definedName name="QH_36">Err!$Q$37</definedName>
    <definedName name="QH_37">Err!$Q$38</definedName>
    <definedName name="QH_38">Err!$Q$39</definedName>
    <definedName name="QH_39">Err!$Q$40</definedName>
    <definedName name="QH_4">Err!$Q$5</definedName>
    <definedName name="QH_40">Err!$Q$41</definedName>
    <definedName name="QH_41">Err!$Q$42</definedName>
    <definedName name="QH_42">Err!$Q$43</definedName>
    <definedName name="QH_43">Err!$Q$44</definedName>
    <definedName name="QH_44">Err!$Q$45</definedName>
    <definedName name="QH_45">Err!$Q$46</definedName>
    <definedName name="QH_46">Err!$Q$47</definedName>
    <definedName name="QH_47">Err!$Q$48</definedName>
    <definedName name="QH_48">Err!$Q$49</definedName>
    <definedName name="QH_49">Err!$Q$50</definedName>
    <definedName name="QH_5">Err!$Q$6</definedName>
    <definedName name="QH_50">Err!$Q$51</definedName>
    <definedName name="QH_51">Err!$Q$52</definedName>
    <definedName name="QH_52">Err!$Q$53</definedName>
    <definedName name="QH_53">Err!$Q$54</definedName>
    <definedName name="QH_54">Err!$Q$55</definedName>
    <definedName name="QH_55">Err!$Q$56</definedName>
    <definedName name="QH_56">Err!$Q$57</definedName>
    <definedName name="QH_57">Err!$Q$58</definedName>
    <definedName name="QH_58">Err!$Q$59</definedName>
    <definedName name="QH_6">Err!$Q$7</definedName>
    <definedName name="QH_7">Err!$Q$8</definedName>
    <definedName name="QH_8">Err!$Q$9</definedName>
    <definedName name="QH_9">Err!$Q$10</definedName>
    <definedName name="QS_">Source!$G$2</definedName>
    <definedName name="QS_1">Err!$F$2</definedName>
    <definedName name="QS_10">Err!$F$11</definedName>
    <definedName name="QS_11">Err!$F$12</definedName>
    <definedName name="QS_12">Err!$F$13</definedName>
    <definedName name="QS_13">Err!$F$14</definedName>
    <definedName name="QS_14">Err!$F$15</definedName>
    <definedName name="QS_15">Err!$F$16</definedName>
    <definedName name="QS_16">Err!$F$17</definedName>
    <definedName name="QS_17">Err!$F$18</definedName>
    <definedName name="QS_18">Err!$F$19</definedName>
    <definedName name="QS_19">Err!$F$20</definedName>
    <definedName name="QS_2">Err!$F$3</definedName>
    <definedName name="QS_20">Err!$F$21</definedName>
    <definedName name="QS_21">Err!$F$22</definedName>
    <definedName name="QS_22">Err!$F$23</definedName>
    <definedName name="QS_23">Err!$F$24</definedName>
    <definedName name="QS_24">Err!$F$25</definedName>
    <definedName name="QS_25">Err!$F$26</definedName>
    <definedName name="QS_26">Err!$F$27</definedName>
    <definedName name="QS_27">Err!$F$28</definedName>
    <definedName name="QS_28">Err!$F$29</definedName>
    <definedName name="QS_29">Err!$F$30</definedName>
    <definedName name="QS_3">Err!$F$4</definedName>
    <definedName name="QS_30">Err!$F$31</definedName>
    <definedName name="QS_31">Err!$F$32</definedName>
    <definedName name="QS_32">Err!$F$33</definedName>
    <definedName name="QS_33">Err!$F$34</definedName>
    <definedName name="QS_34">Err!$F$35</definedName>
    <definedName name="QS_35">Err!$F$36</definedName>
    <definedName name="QS_36">Err!$F$37</definedName>
    <definedName name="QS_37">Err!$F$38</definedName>
    <definedName name="QS_38">Err!$F$39</definedName>
    <definedName name="QS_39">Err!$F$40</definedName>
    <definedName name="QS_4">Err!$F$5</definedName>
    <definedName name="QS_40">Err!$F$41</definedName>
    <definedName name="QS_41">Err!$F$42</definedName>
    <definedName name="QS_42">Err!$F$43</definedName>
    <definedName name="QS_43">Err!$F$44</definedName>
    <definedName name="QS_44">Err!$F$45</definedName>
    <definedName name="QS_45">Err!$F$46</definedName>
    <definedName name="QS_46">Err!$F$47</definedName>
    <definedName name="QS_47">Err!$F$48</definedName>
    <definedName name="QS_48">Err!$F$49</definedName>
    <definedName name="QS_49">Err!$F$50</definedName>
    <definedName name="QS_5">Err!$F$6</definedName>
    <definedName name="QS_50">Err!$F$51</definedName>
    <definedName name="QS_51">Err!$F$52</definedName>
    <definedName name="QS_52">Err!$F$53</definedName>
    <definedName name="QS_53">Err!$F$54</definedName>
    <definedName name="QS_54">Err!$F$55</definedName>
    <definedName name="QS_55">Err!$F$56</definedName>
    <definedName name="QS_56">Err!$F$57</definedName>
    <definedName name="QS_57">Err!$F$58</definedName>
    <definedName name="QS_58">Err!$F$59</definedName>
    <definedName name="QS_6">Err!$F$7</definedName>
    <definedName name="QS_7">Err!$F$8</definedName>
    <definedName name="QS_8">Err!$F$9</definedName>
    <definedName name="QS_9">Err!$F$10</definedName>
    <definedName name="Range_100A">Source!$Q$24</definedName>
    <definedName name="Range_200A">Source!$R$24</definedName>
    <definedName name="Range_ICT">Source!$P$24</definedName>
    <definedName name="Range_per">Source!$O$14</definedName>
    <definedName name="Read_Date___Time" localSheetId="23">PSU!$B$1</definedName>
    <definedName name="Read_Date___Time" localSheetId="24">RSM!$B$1</definedName>
    <definedName name="Read_Date___Time">Lstability!$B$1</definedName>
    <definedName name="Read_Date___Time_Load">Load!$B$1</definedName>
    <definedName name="Read_Date___Time_Monitor">Monitor!$B$1</definedName>
    <definedName name="Read_Date___Time_mutual">Mutual!$B$1</definedName>
    <definedName name="Read_Date___Time_range">Range!$B$1</definedName>
    <definedName name="Read_Date___Time_stability">Stability!$B$1</definedName>
    <definedName name="Read_Date___Time_unbalance">Unbalance!$B$1</definedName>
    <definedName name="Real_current_A">Source!$P$11</definedName>
    <definedName name="Real_current_B">Source!$Q$11</definedName>
    <definedName name="Real_current_C">Source!$R$11</definedName>
    <definedName name="Real_voltage_A">Source!$P$12</definedName>
    <definedName name="Real_voltage_B">Source!$Q$12</definedName>
    <definedName name="Real_voltage_C">Source!$R$12</definedName>
    <definedName name="Reapt">Source!$W$1</definedName>
    <definedName name="Refresh_time">Source!$W$6</definedName>
    <definedName name="RSM_com_err">Source!$O$7</definedName>
    <definedName name="RSM_read">Source!$O$23</definedName>
    <definedName name="Set_per">Source!$O$15</definedName>
    <definedName name="SJ_1">Err!$O$2</definedName>
    <definedName name="SJ_10">Err!$O$11</definedName>
    <definedName name="SJ_11">Err!$O$12</definedName>
    <definedName name="SJ_12">Err!$O$13</definedName>
    <definedName name="SJ_13">Err!$O$14</definedName>
    <definedName name="SJ_14">Err!$O$15</definedName>
    <definedName name="SJ_15">Err!$O$16</definedName>
    <definedName name="SJ_16">Err!$O$17</definedName>
    <definedName name="SJ_17">Err!$O$18</definedName>
    <definedName name="SJ_18">Err!$O$19</definedName>
    <definedName name="SJ_19">Err!$O$20</definedName>
    <definedName name="SJ_2">Err!$O$3</definedName>
    <definedName name="SJ_20">Err!$O$21</definedName>
    <definedName name="SJ_21">Err!$O$22</definedName>
    <definedName name="SJ_22">Err!$O$23</definedName>
    <definedName name="SJ_23">Err!$O$24</definedName>
    <definedName name="SJ_24">Err!$O$25</definedName>
    <definedName name="SJ_25">Err!$O$26</definedName>
    <definedName name="SJ_26">Err!$O$27</definedName>
    <definedName name="SJ_27">Err!$O$28</definedName>
    <definedName name="SJ_28">Err!$O$29</definedName>
    <definedName name="SJ_29">Err!$O$30</definedName>
    <definedName name="SJ_3">Err!$O$4</definedName>
    <definedName name="SJ_30">Err!$O$31</definedName>
    <definedName name="SJ_31">Err!$O$32</definedName>
    <definedName name="SJ_32">Err!$O$33</definedName>
    <definedName name="SJ_33">Err!$O$34</definedName>
    <definedName name="SJ_34">Err!$O$35</definedName>
    <definedName name="SJ_35">Err!$O$36</definedName>
    <definedName name="SJ_36">Err!$O$37</definedName>
    <definedName name="SJ_37">Err!$O$38</definedName>
    <definedName name="SJ_38">Err!$O$39</definedName>
    <definedName name="SJ_39">Err!$O$40</definedName>
    <definedName name="SJ_4">Err!$O$5</definedName>
    <definedName name="SJ_40">Err!$O$41</definedName>
    <definedName name="SJ_41">Err!$O$42</definedName>
    <definedName name="SJ_42">Err!$O$43</definedName>
    <definedName name="SJ_43">Err!$O$44</definedName>
    <definedName name="SJ_44">Err!$O$45</definedName>
    <definedName name="SJ_45">Err!$O$46</definedName>
    <definedName name="SJ_46">Err!$O$47</definedName>
    <definedName name="SJ_47">Err!$O$48</definedName>
    <definedName name="SJ_48">Err!$O$49</definedName>
    <definedName name="SJ_49">Err!$O$50</definedName>
    <definedName name="SJ_5">Err!$O$6</definedName>
    <definedName name="SJ_50">Err!$O$51</definedName>
    <definedName name="SJ_51">Err!$O$52</definedName>
    <definedName name="SJ_52">Err!$O$53</definedName>
    <definedName name="SJ_53">Err!$O$54</definedName>
    <definedName name="SJ_54">Err!$O$55</definedName>
    <definedName name="SJ_55">Err!$O$56</definedName>
    <definedName name="SJ_56">Err!$O$57</definedName>
    <definedName name="SJ_57">Err!$O$58</definedName>
    <definedName name="SJ_58">Err!$O$59</definedName>
    <definedName name="SJ_6">Err!$O$7</definedName>
    <definedName name="SJ_7">Err!$O$8</definedName>
    <definedName name="SJ_8">Err!$O$9</definedName>
    <definedName name="SJ_9">Err!$O$10</definedName>
    <definedName name="Sta_per">Source!$O$16</definedName>
    <definedName name="Start_test_time">Source!$K$14</definedName>
    <definedName name="Test_circle">Comtest!$B$6</definedName>
    <definedName name="Tia">Sheet1!$A$1</definedName>
    <definedName name="Tib">Sheet1!$B$1</definedName>
    <definedName name="Tic">Sheet1!$C$1</definedName>
    <definedName name="Time_sta">Range_sta!$M$1</definedName>
    <definedName name="Times">Source!$Y$1</definedName>
    <definedName name="Times1">Source!$W$4</definedName>
    <definedName name="title">Source!$B$12</definedName>
    <definedName name="U_A">Steady_output!$D$1</definedName>
    <definedName name="U_AA">Steady_output!$C$1</definedName>
    <definedName name="U_B">Steady_output!$F$1</definedName>
    <definedName name="U_BB">Steady_output!$E$1</definedName>
    <definedName name="U_C">Steady_output!$H$1</definedName>
    <definedName name="U_CC">Steady_output!$G$1</definedName>
    <definedName name="U_V" localSheetId="23">PSU!$C$1</definedName>
    <definedName name="U_V" localSheetId="24">RSM!$C$1</definedName>
    <definedName name="U_V">Lstability!$C$1</definedName>
    <definedName name="U_V_Load">Load!$C$1</definedName>
    <definedName name="U_V_Monitor">Monitor!$C$1</definedName>
    <definedName name="U_V_mutual">Mutual!$C$1</definedName>
    <definedName name="U_V_Range" localSheetId="18">稳定度!$D$2</definedName>
    <definedName name="U_V_Range">Range!$C$1</definedName>
    <definedName name="U_V_sta">Range_sta!$B$3</definedName>
    <definedName name="U_V_Stability">Stability!$C$1</definedName>
    <definedName name="U_V_unbalance">Unbalance!$C$1</definedName>
    <definedName name="Unba_pre">Source!$O$18</definedName>
    <definedName name="unbalance_0">Source!$B$172</definedName>
    <definedName name="unbalance_330">Source!$B$174</definedName>
    <definedName name="unbalance_60">Source!$B$173</definedName>
    <definedName name="unbalance_90">Source!$B$175</definedName>
    <definedName name="UPHASE" localSheetId="23">PSU!$U$1</definedName>
    <definedName name="UPHASE" localSheetId="24">RSM!$U$1</definedName>
    <definedName name="UPHASE">Lstability!$U$1</definedName>
    <definedName name="UPHASE_Load">Load!$U$1</definedName>
    <definedName name="UPHASE_Monitor">Monitor!$U$1</definedName>
    <definedName name="UPHASE_mutual">Mutual!$U$1</definedName>
    <definedName name="UPHASE_Range">Range!$U$1</definedName>
    <definedName name="UPHASE_Stability">Stability!$V$1</definedName>
    <definedName name="UPHASE_unbalance">Unbalance!$U$1</definedName>
    <definedName name="VA_H_Mod">Harmonic!$B$6</definedName>
    <definedName name="VA_H_Per">Harmonic!$B$4</definedName>
    <definedName name="VA_H_Pha">Harmonic!$B$5</definedName>
    <definedName name="VA_H_T">Harmonic!$B$3</definedName>
    <definedName name="VB_H_Mod">Harmonic!$C$6</definedName>
    <definedName name="VB_H_Per" localSheetId="22">Harmonic!$C$4</definedName>
    <definedName name="VB_H_Pha">Harmonic!$C$5</definedName>
    <definedName name="VB_H_T">Harmonic!$C$3</definedName>
    <definedName name="VC_H_Mod">Harmonic!$D$6</definedName>
    <definedName name="VC_H_Per">Harmonic!$D$4</definedName>
    <definedName name="VC_H_Pha">Harmonic!$D$5</definedName>
    <definedName name="VC_H_T">Harmonic!$D$3</definedName>
    <definedName name="Vol_err_A">Source!$O$2</definedName>
    <definedName name="Vol_err_B">Source!$P$2</definedName>
    <definedName name="Vol_err_C">Source!$Q$2</definedName>
    <definedName name="Voltage_all">Source!$B$2</definedName>
    <definedName name="Voltage_com">Source!$R$2</definedName>
    <definedName name="Voltage_reset_0">Source!$B$5</definedName>
    <definedName name="Voltage1" localSheetId="18">稳定度!$B$2</definedName>
    <definedName name="warm_up">Range_sta!$O$1</definedName>
    <definedName name="WCI_1">Err!$B$2</definedName>
    <definedName name="WCI_10">Err!$B$11</definedName>
    <definedName name="WCI_11">Err!$B$12</definedName>
    <definedName name="WCI_12">Err!$B$13</definedName>
    <definedName name="WCI_13">Err!$B$14</definedName>
    <definedName name="WCI_14">Err!$B$15</definedName>
    <definedName name="WCI_15">Err!$B$16</definedName>
    <definedName name="WCI_16">Err!$B$17</definedName>
    <definedName name="WCI_17">Err!$B$18</definedName>
    <definedName name="WCI_18">Err!$B$19</definedName>
    <definedName name="WCI_19">Err!$B$20</definedName>
    <definedName name="WCI_2">Err!$B$3</definedName>
    <definedName name="WCI_20">Err!$B$21</definedName>
    <definedName name="WCI_21">Err!$B$22</definedName>
    <definedName name="WCI_22">Err!$B$23</definedName>
    <definedName name="WCI_23">Err!$B$24</definedName>
    <definedName name="WCI_24">Err!$B$25</definedName>
    <definedName name="WCI_25">Err!$B$26</definedName>
    <definedName name="WCI_26">Err!$B$27</definedName>
    <definedName name="WCI_27">Err!$B$28</definedName>
    <definedName name="WCI_28">Err!$B$29</definedName>
    <definedName name="WCI_29">Err!$B$30</definedName>
    <definedName name="WCI_3">Err!$B$4</definedName>
    <definedName name="WCI_30">Err!$B$31</definedName>
    <definedName name="WCI_31">Err!$B$32</definedName>
    <definedName name="WCI_32">Err!$B$33</definedName>
    <definedName name="WCI_33">Err!$B$34</definedName>
    <definedName name="WCI_34">Err!$B$35</definedName>
    <definedName name="WCI_35">Err!$B$36</definedName>
    <definedName name="WCI_36">Err!$B$37</definedName>
    <definedName name="WCI_37">Err!$B$38</definedName>
    <definedName name="WCI_38">Err!$B$39</definedName>
    <definedName name="WCI_39">Err!$B$40</definedName>
    <definedName name="WCI_4">Err!$B$5</definedName>
    <definedName name="WCI_40">Err!$B$41</definedName>
    <definedName name="WCI_41">Err!$B$42</definedName>
    <definedName name="WCI_42">Err!$B$43</definedName>
    <definedName name="WCI_43">Err!$B$44</definedName>
    <definedName name="WCI_44">Err!$B$45</definedName>
    <definedName name="WCI_45">Err!$B$46</definedName>
    <definedName name="WCI_46">Err!$B$47</definedName>
    <definedName name="WCI_47">Err!$B$48</definedName>
    <definedName name="WCI_48">Err!$B$49</definedName>
    <definedName name="WCI_49">Err!$B$50</definedName>
    <definedName name="WCI_5">Err!$B$6</definedName>
    <definedName name="WCI_50">Err!$B$51</definedName>
    <definedName name="WCI_51">Err!$B$52</definedName>
    <definedName name="WCI_52">Err!$B$53</definedName>
    <definedName name="WCI_53">Err!$B$54</definedName>
    <definedName name="WCI_54">Err!$B$55</definedName>
    <definedName name="WCI_55">Err!$B$56</definedName>
    <definedName name="WCI_56">Err!$B$57</definedName>
    <definedName name="WCI_57">Err!$B$58</definedName>
    <definedName name="WCI_58">Err!$B$59</definedName>
    <definedName name="WCI_59">Err!$B$60</definedName>
    <definedName name="WCI_6">Err!$B$7</definedName>
    <definedName name="WCI_60">Err!$B$61</definedName>
    <definedName name="WCI_61">Err!$B$62</definedName>
    <definedName name="WCI_7">Err!$B$8</definedName>
    <definedName name="WCI_8">Err!$B$9</definedName>
    <definedName name="WCI_9">Err!$B$10</definedName>
    <definedName name="WCU_1">Err!$A$2</definedName>
    <definedName name="WCU_10">Err!$A$11</definedName>
    <definedName name="WCU_11">Err!$A$12</definedName>
    <definedName name="WCU_12">Err!$A$13</definedName>
    <definedName name="WCU_13">Err!$A$14</definedName>
    <definedName name="WCU_14">Err!$A$15</definedName>
    <definedName name="WCU_15">Err!$A$16</definedName>
    <definedName name="WCU_16">Err!$A$17</definedName>
    <definedName name="WCU_17">Err!$A$18</definedName>
    <definedName name="WCU_18">Err!$A$19</definedName>
    <definedName name="WCU_19">Err!$A$20</definedName>
    <definedName name="WCU_2">Err!$A$3</definedName>
    <definedName name="WCU_20">Err!$A$21</definedName>
    <definedName name="WCU_21">Err!$A$22</definedName>
    <definedName name="WCU_22">Err!$A$23</definedName>
    <definedName name="WCU_23">Err!$A$24</definedName>
    <definedName name="WCU_24">Err!$A$25</definedName>
    <definedName name="WCU_25">Err!$A$26</definedName>
    <definedName name="WCU_26">Err!$A$27</definedName>
    <definedName name="WCU_27">Err!$A$28</definedName>
    <definedName name="WCU_28">Err!$A$29</definedName>
    <definedName name="WCU_29">Err!$A$30</definedName>
    <definedName name="WCU_3">Err!$A$4</definedName>
    <definedName name="WCU_30">Err!$A$31</definedName>
    <definedName name="WCU_31">Err!$A$32</definedName>
    <definedName name="WCU_32">Err!$A$33</definedName>
    <definedName name="WCU_33">Err!$A$34</definedName>
    <definedName name="WCU_34">Err!$A$35</definedName>
    <definedName name="WCU_35">Err!$A$36</definedName>
    <definedName name="WCU_36">Err!$A$37</definedName>
    <definedName name="WCU_37">Err!$A$38</definedName>
    <definedName name="WCU_38">Err!$A$39</definedName>
    <definedName name="WCU_39">Err!$A$40</definedName>
    <definedName name="WCU_4">Err!$A$5</definedName>
    <definedName name="WCU_40">Err!$A$41</definedName>
    <definedName name="WCU_41">Err!$A$42</definedName>
    <definedName name="WCU_42">Err!$A$43</definedName>
    <definedName name="WCU_43">Err!$A$44</definedName>
    <definedName name="WCU_44">Err!$A$45</definedName>
    <definedName name="WCU_45">Err!$A$46</definedName>
    <definedName name="WCU_46">Err!$A$47</definedName>
    <definedName name="WCU_47">Err!$A$48</definedName>
    <definedName name="WCU_48">Err!$A$49</definedName>
    <definedName name="WCU_49">Err!$A$50</definedName>
    <definedName name="WCU_5">Err!$A$6</definedName>
    <definedName name="WCU_50">Err!$A$51</definedName>
    <definedName name="WCU_51">Err!$A$52</definedName>
    <definedName name="WCU_52">Err!$A$53</definedName>
    <definedName name="WCU_53">Err!$A$54</definedName>
    <definedName name="WCU_54">Err!$A$55</definedName>
    <definedName name="WCU_55">Err!$A$56</definedName>
    <definedName name="WCU_56">Err!$A$57</definedName>
    <definedName name="WCU_57">Err!$A$58</definedName>
    <definedName name="WCU_58">Err!$A$59</definedName>
    <definedName name="WCU_6">Err!$A$7</definedName>
    <definedName name="WCU_7">Err!$A$8</definedName>
    <definedName name="WCU_8">Err!$A$9</definedName>
    <definedName name="WCU_9">Err!$A$10</definedName>
    <definedName name="X_axis">U!#REF!</definedName>
    <definedName name="X_axis_max_DC">DC!$C$1</definedName>
    <definedName name="X_axis_max_I">I!$C$1</definedName>
    <definedName name="X_axis_max_P">P!$C$1</definedName>
    <definedName name="X_axis_max_U">U!$C$1</definedName>
    <definedName name="X_axis_min_DC">DC!$B$1</definedName>
    <definedName name="X_axis_min_I">I!$B$1</definedName>
    <definedName name="X_axis_min_P1">P!$B$1</definedName>
    <definedName name="X_axis_min_U">U!$B$1</definedName>
    <definedName name="XW_1">Err!$G$2</definedName>
    <definedName name="XW_10">Err!$G$11</definedName>
    <definedName name="XW_11">Err!$G$12</definedName>
    <definedName name="XW_12">Err!$G$13</definedName>
    <definedName name="XW_13">Err!$G$14</definedName>
    <definedName name="XW_14">Err!$G$15</definedName>
    <definedName name="XW_15">Err!$G$16</definedName>
    <definedName name="XW_16">Err!$G$17</definedName>
    <definedName name="XW_17">Err!$G$18</definedName>
    <definedName name="XW_18">Err!$G$19</definedName>
    <definedName name="XW_19">Err!$G$20</definedName>
    <definedName name="XW_2">Err!$G$3</definedName>
    <definedName name="XW_20">Err!$G$21</definedName>
    <definedName name="XW_21">Err!$G$22</definedName>
    <definedName name="XW_22">Err!$G$23</definedName>
    <definedName name="XW_23">Err!$G$24</definedName>
    <definedName name="XW_24">Err!$G$25</definedName>
    <definedName name="XW_25">Err!$G$26</definedName>
    <definedName name="XW_26">Err!$G$27</definedName>
    <definedName name="XW_27">Err!$G$28</definedName>
    <definedName name="XW_28">Err!$G$29</definedName>
    <definedName name="XW_29">Err!$G$30</definedName>
    <definedName name="XW_3">Err!$G$4</definedName>
    <definedName name="XW_30">Err!$G$31</definedName>
    <definedName name="XW_31">Err!$G$32</definedName>
    <definedName name="XW_32">Err!$G$33</definedName>
    <definedName name="XW_33">Err!$G$34</definedName>
    <definedName name="XW_34">Err!$G$35</definedName>
    <definedName name="XW_35">Err!$G$36</definedName>
    <definedName name="XW_36">Err!$G$37</definedName>
    <definedName name="XW_37">Err!$G$38</definedName>
    <definedName name="XW_38">Err!$G$39</definedName>
    <definedName name="XW_39">Err!$G$40</definedName>
    <definedName name="XW_4">Err!$G$5</definedName>
    <definedName name="XW_40">Err!$G$41</definedName>
    <definedName name="XW_41">Err!$G$42</definedName>
    <definedName name="XW_42">Err!$G$43</definedName>
    <definedName name="XW_43">Err!$G$44</definedName>
    <definedName name="XW_44">Err!$G$45</definedName>
    <definedName name="XW_45">Err!$G$46</definedName>
    <definedName name="XW_46">Err!$G$47</definedName>
    <definedName name="XW_47">Err!$G$48</definedName>
    <definedName name="XW_48">Err!$G$49</definedName>
    <definedName name="XW_49">Err!$G$50</definedName>
    <definedName name="XW_5">Err!$G$6</definedName>
    <definedName name="XW_50">Err!$G$51</definedName>
    <definedName name="XW_51">Err!$G$52</definedName>
    <definedName name="XW_52">Err!$G$53</definedName>
    <definedName name="XW_53">Err!$G$54</definedName>
    <definedName name="XW_54">Err!$G$55</definedName>
    <definedName name="XW_55">Err!$G$56</definedName>
    <definedName name="XW_56">Err!$G$57</definedName>
    <definedName name="XW_57">Err!$G$58</definedName>
    <definedName name="XW_58">Err!$G$59</definedName>
    <definedName name="XW_6">Err!$G$7</definedName>
    <definedName name="XW_7">Err!$G$8</definedName>
    <definedName name="XW_8">Err!$G$9</definedName>
    <definedName name="XW_9">Err!$G$10</definedName>
    <definedName name="XWSC_A" localSheetId="4">Load_158!$B$26</definedName>
    <definedName name="XWSC_A" localSheetId="8">Monitor_158!$B$26</definedName>
    <definedName name="XWSC_A" localSheetId="6">Stability_158!$B$26</definedName>
    <definedName name="XWSC_A">Range_158!$B$26</definedName>
    <definedName name="XWSC_B" localSheetId="4">Load_158!$B$27</definedName>
    <definedName name="XWSC_B" localSheetId="8">Monitor_158!$B$27</definedName>
    <definedName name="XWSC_B" localSheetId="6">Stability_158!$B$27</definedName>
    <definedName name="XWSC_B">Range_158!$B$27</definedName>
    <definedName name="XWSC_C" localSheetId="4">Load_158!$B$28</definedName>
    <definedName name="XWSC_C" localSheetId="8">Monitor_158!$B$28</definedName>
    <definedName name="XWSC_C" localSheetId="6">Stability_158!$B$28</definedName>
    <definedName name="XWSC_C">Range_158!$B$28</definedName>
    <definedName name="XX_1">Err!$D$2</definedName>
    <definedName name="XX_10">Err!$D$11</definedName>
    <definedName name="XX_11">Err!$D$12</definedName>
    <definedName name="XX_12">Err!$D$13</definedName>
    <definedName name="XX_13">Err!$D$14</definedName>
    <definedName name="XX_14">Err!$D$15</definedName>
    <definedName name="XX_15">Err!$D$16</definedName>
    <definedName name="XX_16">Err!$D$17</definedName>
    <definedName name="XX_17">Err!$D$18</definedName>
    <definedName name="XX_18">Err!$D$19</definedName>
    <definedName name="XX_19">Err!$D$20</definedName>
    <definedName name="XX_2">Err!$D$3</definedName>
    <definedName name="XX_20">Err!$D$21</definedName>
    <definedName name="XX_21">Err!$D$22</definedName>
    <definedName name="XX_22">Err!$D$23</definedName>
    <definedName name="XX_23">Err!$D$24</definedName>
    <definedName name="XX_24">Err!$D$25</definedName>
    <definedName name="XX_25">Err!$D$26</definedName>
    <definedName name="XX_26">Err!$D$27</definedName>
    <definedName name="XX_27">Err!$D$28</definedName>
    <definedName name="XX_28">Err!$D$29</definedName>
    <definedName name="XX_29">Err!$D$30</definedName>
    <definedName name="XX_3">Err!$D$4</definedName>
    <definedName name="XX_30">Err!$D$31</definedName>
    <definedName name="XX_31">Err!$D$32</definedName>
    <definedName name="XX_32">Err!$D$33</definedName>
    <definedName name="XX_33">Err!$D$34</definedName>
    <definedName name="XX_34">Err!$D$35</definedName>
    <definedName name="XX_35">Err!$D$36</definedName>
    <definedName name="XX_36">Err!$D$37</definedName>
    <definedName name="XX_37">Err!$D$38</definedName>
    <definedName name="XX_38">Err!$D$39</definedName>
    <definedName name="XX_39">Err!$D$40</definedName>
    <definedName name="XX_4">Err!$D$5</definedName>
    <definedName name="XX_40">Err!$D$41</definedName>
    <definedName name="XX_41">Err!$D$42</definedName>
    <definedName name="XX_42">Err!$D$43</definedName>
    <definedName name="XX_43">Err!$D$44</definedName>
    <definedName name="XX_44">Err!$D$45</definedName>
    <definedName name="XX_45">Err!$D$46</definedName>
    <definedName name="XX_46">Err!$D$47</definedName>
    <definedName name="XX_47">Err!$D$48</definedName>
    <definedName name="XX_48">Err!$D$49</definedName>
    <definedName name="XX_49">Err!$D$50</definedName>
    <definedName name="XX_5">Err!$D$6</definedName>
    <definedName name="XX_50">Err!$D$51</definedName>
    <definedName name="XX_51">Err!$D$52</definedName>
    <definedName name="XX_52">Err!$D$53</definedName>
    <definedName name="XX_53">Err!$D$54</definedName>
    <definedName name="XX_54">Err!$D$55</definedName>
    <definedName name="XX_55">Err!$D$56</definedName>
    <definedName name="XX_56">Err!$D$57</definedName>
    <definedName name="XX_57">Err!$D$58</definedName>
    <definedName name="XX_58">Err!$D$59</definedName>
    <definedName name="XX_6">Err!$D$7</definedName>
    <definedName name="XX_7">Err!$D$8</definedName>
    <definedName name="XX_8">Err!$D$9</definedName>
    <definedName name="XX_9">Err!$D$10</definedName>
    <definedName name="YS_">Err!$AD$2</definedName>
    <definedName name="ZYFM_A" localSheetId="4">Load_158!$B$47</definedName>
    <definedName name="ZYFM_A" localSheetId="8">Monitor_158!$B$47</definedName>
    <definedName name="ZYFM_A" localSheetId="6">Stability_158!$B$47</definedName>
    <definedName name="ZYFM_A">Range_158!$B$47</definedName>
    <definedName name="ZYFM_B" localSheetId="4">Load_158!$B$48</definedName>
    <definedName name="ZYFM_B" localSheetId="8">Monitor_158!$B$48</definedName>
    <definedName name="ZYFM_B" localSheetId="6">Stability_158!$B$48</definedName>
    <definedName name="ZYFM_B">Range_158!$B$48</definedName>
    <definedName name="ZYFM_C" localSheetId="4">Load_158!$B$49</definedName>
    <definedName name="ZYFM_C" localSheetId="8">Monitor_158!$B$49</definedName>
    <definedName name="ZYFM_C" localSheetId="6">Stability_158!$B$49</definedName>
    <definedName name="ZYFM_C">Range_158!$B$49</definedName>
  </definedNames>
  <calcPr calcId="124519"/>
</workbook>
</file>

<file path=xl/calcChain.xml><?xml version="1.0" encoding="utf-8"?>
<calcChain xmlns="http://schemas.openxmlformats.org/spreadsheetml/2006/main">
  <c r="L15" i="85"/>
  <c r="L16"/>
  <c r="L17"/>
  <c r="L18"/>
  <c r="L19"/>
  <c r="L20"/>
  <c r="L21"/>
  <c r="L22"/>
  <c r="L14"/>
  <c r="R3" i="68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2"/>
  <c r="J3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2"/>
  <c r="F31"/>
  <c r="H31"/>
  <c r="Q31"/>
  <c r="O31"/>
  <c r="Q25"/>
  <c r="O6"/>
  <c r="H2"/>
  <c r="K7" s="1"/>
  <c r="F2"/>
  <c r="J11" s="1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A31"/>
  <c r="BB139" i="86"/>
  <c r="BA139"/>
  <c r="BC136"/>
  <c r="BB136"/>
  <c r="BA136"/>
  <c r="BC133"/>
  <c r="BB133"/>
  <c r="BA133"/>
  <c r="BB129"/>
  <c r="BA129"/>
  <c r="BC126"/>
  <c r="BB126"/>
  <c r="BA126"/>
  <c r="BC123"/>
  <c r="BB123"/>
  <c r="BA123"/>
  <c r="BB119"/>
  <c r="BA119"/>
  <c r="BC116"/>
  <c r="BB116"/>
  <c r="BA116"/>
  <c r="BC113"/>
  <c r="BB113"/>
  <c r="BA113"/>
  <c r="BB109"/>
  <c r="BA109"/>
  <c r="BC106"/>
  <c r="BB106"/>
  <c r="BA106"/>
  <c r="BC103"/>
  <c r="BB103"/>
  <c r="BA103"/>
  <c r="A142"/>
  <c r="A132"/>
  <c r="A122"/>
  <c r="A112"/>
  <c r="BC96"/>
  <c r="BC93"/>
  <c r="BC86"/>
  <c r="BC83"/>
  <c r="BC76"/>
  <c r="BC73"/>
  <c r="BC66"/>
  <c r="BC63"/>
  <c r="BC56"/>
  <c r="BC53"/>
  <c r="BC46"/>
  <c r="BC43"/>
  <c r="BC36"/>
  <c r="BC33"/>
  <c r="BC26"/>
  <c r="BC23"/>
  <c r="BC16"/>
  <c r="BC13"/>
  <c r="BC6"/>
  <c r="BC3"/>
  <c r="BB99"/>
  <c r="BB96"/>
  <c r="BB93"/>
  <c r="BB89"/>
  <c r="BB86"/>
  <c r="BB83"/>
  <c r="BB79"/>
  <c r="BB76"/>
  <c r="BB73"/>
  <c r="BB69"/>
  <c r="BB66"/>
  <c r="BB63"/>
  <c r="BB59"/>
  <c r="BB56"/>
  <c r="BB53"/>
  <c r="BB49"/>
  <c r="BB46"/>
  <c r="BB43"/>
  <c r="BB39"/>
  <c r="BB36"/>
  <c r="BB33"/>
  <c r="BB29"/>
  <c r="BB26"/>
  <c r="BB23"/>
  <c r="BB19"/>
  <c r="BB16"/>
  <c r="BB13"/>
  <c r="BB9"/>
  <c r="BB6"/>
  <c r="BB3"/>
  <c r="BA3"/>
  <c r="BA99"/>
  <c r="BA96"/>
  <c r="BA93"/>
  <c r="BA89"/>
  <c r="BA86"/>
  <c r="BA83"/>
  <c r="BA79"/>
  <c r="BA76"/>
  <c r="BA73"/>
  <c r="BA69"/>
  <c r="BA66"/>
  <c r="BA63"/>
  <c r="BA59"/>
  <c r="BA56"/>
  <c r="BA53"/>
  <c r="BA49"/>
  <c r="BA46"/>
  <c r="BA43"/>
  <c r="BA39"/>
  <c r="BA36"/>
  <c r="BA33"/>
  <c r="BA29"/>
  <c r="BA26"/>
  <c r="BA23"/>
  <c r="BA19"/>
  <c r="BA16"/>
  <c r="BA13"/>
  <c r="A102"/>
  <c r="A92"/>
  <c r="A82"/>
  <c r="A72"/>
  <c r="A62"/>
  <c r="A52"/>
  <c r="A42"/>
  <c r="A32"/>
  <c r="A22"/>
  <c r="A12"/>
  <c r="BA6"/>
  <c r="BA9"/>
  <c r="F7" i="85"/>
  <c r="K4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  <c r="L101" i="8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L2"/>
  <c r="K2"/>
  <c r="J2"/>
  <c r="I2"/>
  <c r="H2"/>
  <c r="G2"/>
  <c r="F2"/>
  <c r="E2"/>
  <c r="D2"/>
  <c r="C2"/>
  <c r="B2"/>
  <c r="A2"/>
  <c r="G33" i="77"/>
  <c r="F33"/>
  <c r="E33"/>
  <c r="D33"/>
  <c r="C33"/>
  <c r="B33"/>
  <c r="G32"/>
  <c r="F32"/>
  <c r="E32"/>
  <c r="D32"/>
  <c r="C32"/>
  <c r="B32"/>
  <c r="G31"/>
  <c r="F31"/>
  <c r="E31"/>
  <c r="D31"/>
  <c r="C31"/>
  <c r="B31"/>
  <c r="G30"/>
  <c r="F30"/>
  <c r="E30"/>
  <c r="D30"/>
  <c r="C30"/>
  <c r="B30"/>
  <c r="I80" i="69"/>
  <c r="D80"/>
  <c r="G79"/>
  <c r="B79"/>
  <c r="I73"/>
  <c r="D73"/>
  <c r="G72"/>
  <c r="B72"/>
  <c r="I66"/>
  <c r="D66"/>
  <c r="G65"/>
  <c r="B65"/>
  <c r="N59"/>
  <c r="I59"/>
  <c r="D59"/>
  <c r="L58"/>
  <c r="G58"/>
  <c r="B58"/>
  <c r="N52"/>
  <c r="I52"/>
  <c r="D52"/>
  <c r="L51"/>
  <c r="G51"/>
  <c r="B51"/>
  <c r="N45"/>
  <c r="I45"/>
  <c r="D45"/>
  <c r="L44"/>
  <c r="G44"/>
  <c r="B44"/>
  <c r="N38"/>
  <c r="I38"/>
  <c r="D38"/>
  <c r="L37"/>
  <c r="G37"/>
  <c r="B37"/>
  <c r="N31"/>
  <c r="I31"/>
  <c r="D31"/>
  <c r="L30"/>
  <c r="G30"/>
  <c r="B30"/>
  <c r="N24"/>
  <c r="I24"/>
  <c r="D24"/>
  <c r="L23"/>
  <c r="G23"/>
  <c r="B23"/>
  <c r="N17"/>
  <c r="I17"/>
  <c r="D17"/>
  <c r="L16"/>
  <c r="G16"/>
  <c r="B16"/>
  <c r="D4"/>
  <c r="J27" i="68" l="1"/>
  <c r="J19"/>
  <c r="O7"/>
  <c r="Q13"/>
  <c r="O15"/>
  <c r="O12"/>
  <c r="O25"/>
  <c r="O16"/>
  <c r="S18"/>
  <c r="J28"/>
  <c r="J20"/>
  <c r="J12"/>
  <c r="J4"/>
  <c r="K25"/>
  <c r="K17"/>
  <c r="K9"/>
  <c r="T2"/>
  <c r="T25"/>
  <c r="T9"/>
  <c r="J29"/>
  <c r="J21"/>
  <c r="J13"/>
  <c r="J5"/>
  <c r="K26"/>
  <c r="K18"/>
  <c r="K10"/>
  <c r="S20"/>
  <c r="T15"/>
  <c r="S4"/>
  <c r="J30"/>
  <c r="J22"/>
  <c r="J14"/>
  <c r="J6"/>
  <c r="K27"/>
  <c r="K19"/>
  <c r="K11"/>
  <c r="K3"/>
  <c r="S26"/>
  <c r="S10"/>
  <c r="K16"/>
  <c r="J2"/>
  <c r="J23"/>
  <c r="J15"/>
  <c r="J7"/>
  <c r="K28"/>
  <c r="K20"/>
  <c r="K12"/>
  <c r="K4"/>
  <c r="K8"/>
  <c r="J24"/>
  <c r="J16"/>
  <c r="J8"/>
  <c r="K29"/>
  <c r="K21"/>
  <c r="K13"/>
  <c r="K5"/>
  <c r="T17"/>
  <c r="T10"/>
  <c r="J25"/>
  <c r="J17"/>
  <c r="J9"/>
  <c r="K30"/>
  <c r="K22"/>
  <c r="K14"/>
  <c r="K6"/>
  <c r="S28"/>
  <c r="T23"/>
  <c r="S12"/>
  <c r="T7"/>
  <c r="K24"/>
  <c r="S5"/>
  <c r="J26"/>
  <c r="J18"/>
  <c r="J10"/>
  <c r="K2"/>
  <c r="K23"/>
  <c r="K15"/>
  <c r="T29"/>
  <c r="S24"/>
  <c r="T21"/>
  <c r="S16"/>
  <c r="T13"/>
  <c r="S8"/>
  <c r="T5"/>
  <c r="S27"/>
  <c r="T24"/>
  <c r="S19"/>
  <c r="T16"/>
  <c r="S11"/>
  <c r="T8"/>
  <c r="S3"/>
  <c r="S30"/>
  <c r="T27"/>
  <c r="S22"/>
  <c r="T19"/>
  <c r="S14"/>
  <c r="T11"/>
  <c r="S6"/>
  <c r="T3"/>
  <c r="T30"/>
  <c r="S25"/>
  <c r="T22"/>
  <c r="S17"/>
  <c r="T14"/>
  <c r="S9"/>
  <c r="T6"/>
  <c r="S2"/>
  <c r="T28"/>
  <c r="S23"/>
  <c r="T20"/>
  <c r="S15"/>
  <c r="T12"/>
  <c r="S7"/>
  <c r="T4"/>
  <c r="S29"/>
  <c r="T26"/>
  <c r="S21"/>
  <c r="T18"/>
  <c r="S13"/>
  <c r="Q7"/>
  <c r="Q16"/>
  <c r="O24"/>
  <c r="Q17"/>
  <c r="O30"/>
  <c r="O22"/>
  <c r="O13"/>
  <c r="O4"/>
  <c r="Q23"/>
  <c r="Q14"/>
  <c r="Q5"/>
  <c r="O3"/>
  <c r="O23"/>
  <c r="O14"/>
  <c r="O5"/>
  <c r="Q24"/>
  <c r="Q15"/>
  <c r="Q6"/>
  <c r="O26"/>
  <c r="O18"/>
  <c r="O8"/>
  <c r="Q27"/>
  <c r="Q18"/>
  <c r="Q9"/>
  <c r="Q4"/>
  <c r="Q8"/>
  <c r="O27"/>
  <c r="O19"/>
  <c r="O10"/>
  <c r="Q29"/>
  <c r="Q19"/>
  <c r="Q10"/>
  <c r="O9"/>
  <c r="O28"/>
  <c r="O20"/>
  <c r="O11"/>
  <c r="Q30"/>
  <c r="Q21"/>
  <c r="Q11"/>
  <c r="Q26"/>
  <c r="O29"/>
  <c r="O21"/>
  <c r="Q3"/>
  <c r="Q22"/>
  <c r="H3"/>
  <c r="H4" s="1"/>
  <c r="Q28"/>
  <c r="Q20"/>
  <c r="Q12"/>
  <c r="O17"/>
  <c r="F3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B3" i="69"/>
  <c r="H5" i="68" l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11" i="67"/>
  <c r="G11"/>
  <c r="H10"/>
  <c r="G10"/>
  <c r="H9"/>
  <c r="G9"/>
  <c r="H5"/>
  <c r="G5"/>
  <c r="H4"/>
  <c r="G4"/>
  <c r="H3"/>
  <c r="G3"/>
  <c r="AE1000" i="43"/>
  <c r="AE999"/>
  <c r="AE998"/>
  <c r="AE997"/>
  <c r="AE996"/>
  <c r="AE995"/>
  <c r="AE994"/>
  <c r="AE993"/>
  <c r="AE992"/>
  <c r="AE991"/>
  <c r="AE990"/>
  <c r="AE989"/>
  <c r="AE988"/>
  <c r="AE987"/>
  <c r="AE986"/>
  <c r="AE985"/>
  <c r="AE984"/>
  <c r="AE983"/>
  <c r="AE982"/>
  <c r="AE981"/>
  <c r="AE980"/>
  <c r="AE979"/>
  <c r="AE978"/>
  <c r="AE977"/>
  <c r="AE976"/>
  <c r="AE975"/>
  <c r="AE974"/>
  <c r="AE973"/>
  <c r="AE972"/>
  <c r="AE971"/>
  <c r="AE970"/>
  <c r="AE969"/>
  <c r="AE968"/>
  <c r="AE967"/>
  <c r="AE966"/>
  <c r="AE965"/>
  <c r="AE964"/>
  <c r="AE963"/>
  <c r="AE962"/>
  <c r="AE961"/>
  <c r="AE960"/>
  <c r="AE959"/>
  <c r="AE958"/>
  <c r="AE957"/>
  <c r="AE956"/>
  <c r="AE955"/>
  <c r="AE954"/>
  <c r="AE953"/>
  <c r="AE952"/>
  <c r="AE951"/>
  <c r="AE950"/>
  <c r="AE949"/>
  <c r="AE948"/>
  <c r="AE947"/>
  <c r="AE946"/>
  <c r="AE945"/>
  <c r="AE944"/>
  <c r="AE943"/>
  <c r="AE942"/>
  <c r="AE941"/>
  <c r="AE940"/>
  <c r="AE939"/>
  <c r="AE938"/>
  <c r="AE937"/>
  <c r="AE936"/>
  <c r="AE935"/>
  <c r="AE934"/>
  <c r="AE933"/>
  <c r="AE932"/>
  <c r="AE931"/>
  <c r="AE930"/>
  <c r="AE929"/>
  <c r="AE928"/>
  <c r="AE927"/>
  <c r="AE926"/>
  <c r="AE925"/>
  <c r="AE924"/>
  <c r="AE923"/>
  <c r="AE922"/>
  <c r="AE921"/>
  <c r="AE920"/>
  <c r="AE919"/>
  <c r="AE918"/>
  <c r="AE917"/>
  <c r="AE916"/>
  <c r="AE915"/>
  <c r="AE914"/>
  <c r="AE913"/>
  <c r="AE912"/>
  <c r="AE911"/>
  <c r="AE910"/>
  <c r="AE909"/>
  <c r="AE908"/>
  <c r="AE907"/>
  <c r="AE906"/>
  <c r="AE905"/>
  <c r="AE904"/>
  <c r="AE903"/>
  <c r="AE902"/>
  <c r="AE901"/>
  <c r="AE900"/>
  <c r="AE899"/>
  <c r="AE898"/>
  <c r="AE897"/>
  <c r="AE896"/>
  <c r="AE895"/>
  <c r="AE894"/>
  <c r="AE893"/>
  <c r="AE892"/>
  <c r="AE891"/>
  <c r="AE890"/>
  <c r="AE889"/>
  <c r="AE888"/>
  <c r="AE887"/>
  <c r="AE886"/>
  <c r="AE885"/>
  <c r="AE884"/>
  <c r="AE883"/>
  <c r="AE882"/>
  <c r="AE881"/>
  <c r="AE880"/>
  <c r="AE879"/>
  <c r="AE878"/>
  <c r="AE877"/>
  <c r="AE876"/>
  <c r="AE875"/>
  <c r="AE874"/>
  <c r="AE873"/>
  <c r="AE872"/>
  <c r="AE871"/>
  <c r="AE870"/>
  <c r="AE869"/>
  <c r="AE868"/>
  <c r="AE867"/>
  <c r="AE866"/>
  <c r="AE865"/>
  <c r="AE864"/>
  <c r="AE863"/>
  <c r="AE862"/>
  <c r="AE861"/>
  <c r="AE860"/>
  <c r="AE859"/>
  <c r="AE858"/>
  <c r="AE857"/>
  <c r="AE856"/>
  <c r="AE855"/>
  <c r="AE854"/>
  <c r="AE853"/>
  <c r="AE852"/>
  <c r="AE851"/>
  <c r="AE850"/>
  <c r="AE849"/>
  <c r="AE848"/>
  <c r="AE847"/>
  <c r="AE846"/>
  <c r="AE845"/>
  <c r="AE844"/>
  <c r="AE843"/>
  <c r="AE842"/>
  <c r="AE841"/>
  <c r="AE840"/>
  <c r="AE839"/>
  <c r="AE838"/>
  <c r="AE837"/>
  <c r="AE836"/>
  <c r="AE835"/>
  <c r="AE834"/>
  <c r="AE833"/>
  <c r="AE832"/>
  <c r="AE831"/>
  <c r="AE830"/>
  <c r="AE829"/>
  <c r="AE828"/>
  <c r="AE827"/>
  <c r="AE826"/>
  <c r="AE825"/>
  <c r="AE824"/>
  <c r="AE823"/>
  <c r="AE822"/>
  <c r="AE821"/>
  <c r="AE820"/>
  <c r="AE819"/>
  <c r="AE818"/>
  <c r="AE817"/>
  <c r="AE816"/>
  <c r="AE815"/>
  <c r="AE814"/>
  <c r="AE813"/>
  <c r="AE812"/>
  <c r="AE811"/>
  <c r="AE810"/>
  <c r="AE809"/>
  <c r="AE808"/>
  <c r="AE807"/>
  <c r="AE806"/>
  <c r="AE805"/>
  <c r="AE804"/>
  <c r="AE803"/>
  <c r="AE802"/>
  <c r="AE801"/>
  <c r="AE800"/>
  <c r="AE799"/>
  <c r="AE798"/>
  <c r="AE797"/>
  <c r="AE796"/>
  <c r="AE795"/>
  <c r="AE794"/>
  <c r="AE793"/>
  <c r="AE792"/>
  <c r="AE791"/>
  <c r="AE790"/>
  <c r="AE789"/>
  <c r="AE788"/>
  <c r="AE787"/>
  <c r="AE786"/>
  <c r="AE785"/>
  <c r="AE784"/>
  <c r="AE783"/>
  <c r="AE782"/>
  <c r="AE781"/>
  <c r="AE780"/>
  <c r="AE779"/>
  <c r="AE778"/>
  <c r="AE777"/>
  <c r="AE776"/>
  <c r="AE775"/>
  <c r="AE774"/>
  <c r="AE773"/>
  <c r="AE772"/>
  <c r="AE771"/>
  <c r="AE770"/>
  <c r="AE769"/>
  <c r="AE768"/>
  <c r="AE767"/>
  <c r="AE766"/>
  <c r="AE765"/>
  <c r="AE764"/>
  <c r="AE763"/>
  <c r="AE762"/>
  <c r="AE761"/>
  <c r="AE760"/>
  <c r="AE759"/>
  <c r="AE758"/>
  <c r="AE757"/>
  <c r="AE756"/>
  <c r="AE755"/>
  <c r="AE754"/>
  <c r="AE753"/>
  <c r="AE752"/>
  <c r="AE751"/>
  <c r="AE750"/>
  <c r="AE749"/>
  <c r="AE748"/>
  <c r="AE747"/>
  <c r="AE746"/>
  <c r="AE745"/>
  <c r="AE744"/>
  <c r="AE743"/>
  <c r="AE742"/>
  <c r="AE741"/>
  <c r="AE740"/>
  <c r="AE739"/>
  <c r="AE738"/>
  <c r="AE737"/>
  <c r="AE736"/>
  <c r="AE735"/>
  <c r="AE734"/>
  <c r="AE733"/>
  <c r="AE732"/>
  <c r="AE731"/>
  <c r="AE730"/>
  <c r="AE729"/>
  <c r="AE728"/>
  <c r="AE727"/>
  <c r="AE726"/>
  <c r="AE725"/>
  <c r="AE724"/>
  <c r="AE723"/>
  <c r="AE722"/>
  <c r="AE721"/>
  <c r="AE720"/>
  <c r="AE719"/>
  <c r="AE718"/>
  <c r="AE717"/>
  <c r="AE716"/>
  <c r="AE715"/>
  <c r="AE714"/>
  <c r="AE713"/>
  <c r="AE712"/>
  <c r="AE711"/>
  <c r="AE710"/>
  <c r="AE709"/>
  <c r="AE708"/>
  <c r="AE707"/>
  <c r="AE706"/>
  <c r="AE705"/>
  <c r="AE704"/>
  <c r="AE703"/>
  <c r="AE702"/>
  <c r="AE701"/>
  <c r="AE700"/>
  <c r="AE699"/>
  <c r="AE698"/>
  <c r="AE697"/>
  <c r="AE696"/>
  <c r="AE695"/>
  <c r="AE694"/>
  <c r="AE693"/>
  <c r="AE692"/>
  <c r="AE691"/>
  <c r="AE690"/>
  <c r="AE689"/>
  <c r="AE688"/>
  <c r="AE687"/>
  <c r="AE686"/>
  <c r="AE685"/>
  <c r="AE684"/>
  <c r="AE683"/>
  <c r="AE682"/>
  <c r="AE681"/>
  <c r="AE680"/>
  <c r="AE679"/>
  <c r="AE678"/>
  <c r="AE677"/>
  <c r="AE676"/>
  <c r="AE675"/>
  <c r="AE674"/>
  <c r="AE673"/>
  <c r="AE672"/>
  <c r="AE671"/>
  <c r="AE670"/>
  <c r="AE669"/>
  <c r="AE668"/>
  <c r="AE667"/>
  <c r="AE666"/>
  <c r="AE665"/>
  <c r="AE664"/>
  <c r="AE663"/>
  <c r="AE662"/>
  <c r="AE661"/>
  <c r="AE660"/>
  <c r="AE659"/>
  <c r="AE658"/>
  <c r="AE657"/>
  <c r="AE656"/>
  <c r="AE655"/>
  <c r="AE654"/>
  <c r="AE653"/>
  <c r="AE652"/>
  <c r="AE651"/>
  <c r="AE650"/>
  <c r="AE649"/>
  <c r="AE648"/>
  <c r="AE647"/>
  <c r="AE646"/>
  <c r="AE645"/>
  <c r="AE644"/>
  <c r="AE643"/>
  <c r="AE642"/>
  <c r="AE641"/>
  <c r="AE640"/>
  <c r="AE639"/>
  <c r="AE638"/>
  <c r="AE637"/>
  <c r="AE636"/>
  <c r="AE635"/>
  <c r="AE634"/>
  <c r="AE633"/>
  <c r="AE632"/>
  <c r="AE631"/>
  <c r="AE630"/>
  <c r="AE629"/>
  <c r="AE628"/>
  <c r="AE627"/>
  <c r="AE626"/>
  <c r="AE625"/>
  <c r="AE624"/>
  <c r="AE623"/>
  <c r="AE622"/>
  <c r="AE621"/>
  <c r="AE620"/>
  <c r="AE619"/>
  <c r="AE618"/>
  <c r="AE617"/>
  <c r="AE616"/>
  <c r="AE615"/>
  <c r="AE614"/>
  <c r="AE613"/>
  <c r="AE612"/>
  <c r="AE611"/>
  <c r="AE610"/>
  <c r="AE609"/>
  <c r="AE608"/>
  <c r="AE607"/>
  <c r="AE606"/>
  <c r="AE605"/>
  <c r="AE604"/>
  <c r="AE603"/>
  <c r="AE602"/>
  <c r="AE601"/>
  <c r="AE600"/>
  <c r="AE599"/>
  <c r="AE598"/>
  <c r="AE597"/>
  <c r="AE596"/>
  <c r="AE595"/>
  <c r="AE594"/>
  <c r="AE593"/>
  <c r="AE592"/>
  <c r="AE591"/>
  <c r="AE590"/>
  <c r="AE589"/>
  <c r="AE588"/>
  <c r="AE587"/>
  <c r="AE586"/>
  <c r="AE585"/>
  <c r="AE584"/>
  <c r="AE583"/>
  <c r="AE582"/>
  <c r="AE581"/>
  <c r="AE580"/>
  <c r="AE579"/>
  <c r="AE578"/>
  <c r="AE577"/>
  <c r="AE576"/>
  <c r="AE575"/>
  <c r="AE574"/>
  <c r="AE573"/>
  <c r="AE572"/>
  <c r="AE571"/>
  <c r="AE570"/>
  <c r="AE569"/>
  <c r="AE568"/>
  <c r="AE567"/>
  <c r="AE566"/>
  <c r="AE565"/>
  <c r="AE564"/>
  <c r="AE563"/>
  <c r="AE562"/>
  <c r="AE561"/>
  <c r="AE560"/>
  <c r="AE559"/>
  <c r="AE558"/>
  <c r="AE557"/>
  <c r="AE556"/>
  <c r="AE555"/>
  <c r="AE554"/>
  <c r="AE553"/>
  <c r="AE552"/>
  <c r="AE551"/>
  <c r="AE550"/>
  <c r="AE549"/>
  <c r="AE548"/>
  <c r="AE547"/>
  <c r="AE546"/>
  <c r="AE545"/>
  <c r="AE544"/>
  <c r="AE543"/>
  <c r="AE542"/>
  <c r="AE541"/>
  <c r="AE540"/>
  <c r="AE539"/>
  <c r="AE538"/>
  <c r="AE537"/>
  <c r="AE536"/>
  <c r="AE535"/>
  <c r="AE534"/>
  <c r="AE533"/>
  <c r="AE532"/>
  <c r="AE531"/>
  <c r="AE530"/>
  <c r="AE529"/>
  <c r="AE528"/>
  <c r="AE527"/>
  <c r="AE526"/>
  <c r="AE525"/>
  <c r="AE524"/>
  <c r="AE523"/>
  <c r="AE522"/>
  <c r="AE521"/>
  <c r="AE520"/>
  <c r="AE519"/>
  <c r="AE518"/>
  <c r="AE517"/>
  <c r="AE516"/>
  <c r="AE515"/>
  <c r="AE514"/>
  <c r="AE513"/>
  <c r="AE512"/>
  <c r="AE511"/>
  <c r="AE510"/>
  <c r="AE509"/>
  <c r="AE508"/>
  <c r="AE507"/>
  <c r="AE506"/>
  <c r="AE505"/>
  <c r="AE504"/>
  <c r="AE503"/>
  <c r="AE502"/>
  <c r="AE501"/>
  <c r="AE500"/>
  <c r="AE499"/>
  <c r="AE498"/>
  <c r="AE497"/>
  <c r="AE496"/>
  <c r="AE495"/>
  <c r="AE494"/>
  <c r="AE493"/>
  <c r="AE492"/>
  <c r="AE491"/>
  <c r="AE490"/>
  <c r="AE489"/>
  <c r="AE488"/>
  <c r="AE487"/>
  <c r="AE486"/>
  <c r="AE485"/>
  <c r="AE484"/>
  <c r="AE483"/>
  <c r="AE482"/>
  <c r="AE481"/>
  <c r="AE480"/>
  <c r="AE479"/>
  <c r="AE478"/>
  <c r="AE477"/>
  <c r="AE476"/>
  <c r="AE475"/>
  <c r="AE474"/>
  <c r="AE473"/>
  <c r="AE472"/>
  <c r="AE471"/>
  <c r="AE470"/>
  <c r="AE469"/>
  <c r="AE468"/>
  <c r="AE467"/>
  <c r="AE466"/>
  <c r="AE465"/>
  <c r="AE464"/>
  <c r="AE463"/>
  <c r="AE462"/>
  <c r="AE461"/>
  <c r="AE460"/>
  <c r="AE459"/>
  <c r="AE458"/>
  <c r="AE457"/>
  <c r="AE456"/>
  <c r="AE455"/>
  <c r="AE454"/>
  <c r="AE453"/>
  <c r="AE452"/>
  <c r="AE451"/>
  <c r="AE450"/>
  <c r="AE449"/>
  <c r="AE448"/>
  <c r="AE447"/>
  <c r="AE446"/>
  <c r="AE445"/>
  <c r="AE444"/>
  <c r="AE443"/>
  <c r="AE442"/>
  <c r="AE441"/>
  <c r="AE440"/>
  <c r="AE439"/>
  <c r="AE438"/>
  <c r="AE437"/>
  <c r="AE436"/>
  <c r="AE435"/>
  <c r="AE434"/>
  <c r="AE433"/>
  <c r="AE432"/>
  <c r="AE431"/>
  <c r="AE430"/>
  <c r="AE429"/>
  <c r="AE428"/>
  <c r="AE427"/>
  <c r="AE426"/>
  <c r="AE425"/>
  <c r="AE424"/>
  <c r="AE423"/>
  <c r="AE422"/>
  <c r="AE421"/>
  <c r="AE420"/>
  <c r="AE419"/>
  <c r="AE418"/>
  <c r="AE417"/>
  <c r="AE416"/>
  <c r="AE415"/>
  <c r="AE414"/>
  <c r="AE413"/>
  <c r="AE412"/>
  <c r="AE411"/>
  <c r="AE410"/>
  <c r="AE409"/>
  <c r="AE408"/>
  <c r="AE407"/>
  <c r="AE406"/>
  <c r="AE405"/>
  <c r="AE404"/>
  <c r="AE403"/>
  <c r="AE402"/>
  <c r="AE401"/>
  <c r="AE400"/>
  <c r="AE399"/>
  <c r="AE398"/>
  <c r="AE397"/>
  <c r="AE396"/>
  <c r="AE395"/>
  <c r="AE394"/>
  <c r="AE393"/>
  <c r="AE392"/>
  <c r="AE391"/>
  <c r="AE390"/>
  <c r="AE389"/>
  <c r="AE388"/>
  <c r="AE387"/>
  <c r="AE386"/>
  <c r="AE385"/>
  <c r="AE384"/>
  <c r="AE383"/>
  <c r="AE382"/>
  <c r="AE381"/>
  <c r="AE380"/>
  <c r="AE379"/>
  <c r="AE378"/>
  <c r="AE377"/>
  <c r="AE376"/>
  <c r="AE375"/>
  <c r="AE374"/>
  <c r="AE373"/>
  <c r="AE372"/>
  <c r="AE371"/>
  <c r="AE370"/>
  <c r="AE369"/>
  <c r="AE368"/>
  <c r="AE367"/>
  <c r="AE366"/>
  <c r="AE365"/>
  <c r="AE364"/>
  <c r="AE363"/>
  <c r="AE362"/>
  <c r="AE361"/>
  <c r="AE360"/>
  <c r="AE359"/>
  <c r="AE358"/>
  <c r="AE357"/>
  <c r="AE356"/>
  <c r="AE355"/>
  <c r="AE354"/>
  <c r="AE353"/>
  <c r="AE352"/>
  <c r="AE351"/>
  <c r="AE350"/>
  <c r="AE349"/>
  <c r="AE348"/>
  <c r="AE347"/>
  <c r="AE346"/>
  <c r="AE345"/>
  <c r="AE344"/>
  <c r="AE343"/>
  <c r="AE342"/>
  <c r="AE341"/>
  <c r="AE340"/>
  <c r="AE339"/>
  <c r="AE338"/>
  <c r="AE337"/>
  <c r="AE336"/>
  <c r="AE335"/>
  <c r="AE334"/>
  <c r="AE333"/>
  <c r="AE332"/>
  <c r="AE331"/>
  <c r="AE330"/>
  <c r="AE329"/>
  <c r="AE328"/>
  <c r="AE327"/>
  <c r="AE326"/>
  <c r="AE325"/>
  <c r="AE324"/>
  <c r="AE323"/>
  <c r="AE322"/>
  <c r="AE321"/>
  <c r="AE320"/>
  <c r="AE319"/>
  <c r="AE318"/>
  <c r="AE317"/>
  <c r="AE316"/>
  <c r="AE315"/>
  <c r="AE314"/>
  <c r="AE313"/>
  <c r="AE312"/>
  <c r="AE311"/>
  <c r="AE310"/>
  <c r="AE309"/>
  <c r="AE308"/>
  <c r="AE307"/>
  <c r="AE306"/>
  <c r="AE305"/>
  <c r="AE304"/>
  <c r="AE303"/>
  <c r="AE302"/>
  <c r="AE301"/>
  <c r="AE300"/>
  <c r="AE299"/>
  <c r="AE298"/>
  <c r="AE297"/>
  <c r="AE296"/>
  <c r="AE295"/>
  <c r="AE294"/>
  <c r="AE293"/>
  <c r="AE292"/>
  <c r="AE291"/>
  <c r="AE290"/>
  <c r="AE289"/>
  <c r="AE288"/>
  <c r="AE287"/>
  <c r="AE286"/>
  <c r="AE285"/>
  <c r="AE284"/>
  <c r="AE283"/>
  <c r="AE282"/>
  <c r="AE281"/>
  <c r="AE280"/>
  <c r="AE279"/>
  <c r="AE278"/>
  <c r="AE277"/>
  <c r="AE276"/>
  <c r="AE275"/>
  <c r="AE274"/>
  <c r="AE273"/>
  <c r="AE272"/>
  <c r="AE271"/>
  <c r="AE270"/>
  <c r="AE269"/>
  <c r="AE268"/>
  <c r="AE267"/>
  <c r="AE266"/>
  <c r="AE265"/>
  <c r="AE264"/>
  <c r="AE263"/>
  <c r="AE262"/>
  <c r="AE261"/>
  <c r="AE260"/>
  <c r="AE259"/>
  <c r="AE258"/>
  <c r="AE257"/>
  <c r="AE256"/>
  <c r="AE255"/>
  <c r="AE254"/>
  <c r="AE253"/>
  <c r="AE252"/>
  <c r="AE251"/>
  <c r="AE250"/>
  <c r="AE249"/>
  <c r="AE248"/>
  <c r="AE247"/>
  <c r="AE246"/>
  <c r="AE245"/>
  <c r="AE244"/>
  <c r="AE243"/>
  <c r="AE242"/>
  <c r="AE241"/>
  <c r="AE240"/>
  <c r="AE239"/>
  <c r="AE238"/>
  <c r="AE237"/>
  <c r="AE236"/>
  <c r="AE235"/>
  <c r="AE234"/>
  <c r="AE233"/>
  <c r="AE232"/>
  <c r="AE231"/>
  <c r="AE230"/>
  <c r="AE229"/>
  <c r="AE228"/>
  <c r="AE227"/>
  <c r="AE226"/>
  <c r="AE225"/>
  <c r="AE224"/>
  <c r="AE223"/>
  <c r="AE222"/>
  <c r="AE221"/>
  <c r="AE220"/>
  <c r="AE219"/>
  <c r="AE218"/>
  <c r="AE217"/>
  <c r="AE216"/>
  <c r="AE215"/>
  <c r="AE214"/>
  <c r="AE213"/>
  <c r="AE212"/>
  <c r="AE211"/>
  <c r="AE210"/>
  <c r="AE209"/>
  <c r="AE208"/>
  <c r="AE207"/>
  <c r="AE206"/>
  <c r="AE205"/>
  <c r="AE204"/>
  <c r="AE203"/>
  <c r="AE202"/>
  <c r="AE201"/>
  <c r="AE200"/>
  <c r="AE199"/>
  <c r="AE198"/>
  <c r="AE197"/>
  <c r="AE196"/>
  <c r="AE195"/>
  <c r="AE194"/>
  <c r="AE193"/>
  <c r="AE192"/>
  <c r="AE191"/>
  <c r="AE190"/>
  <c r="AE189"/>
  <c r="AE188"/>
  <c r="AE187"/>
  <c r="AE186"/>
  <c r="AE185"/>
  <c r="AE184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AE167"/>
  <c r="AE166"/>
  <c r="AE165"/>
  <c r="AE164"/>
  <c r="AE163"/>
  <c r="AE162"/>
  <c r="AE161"/>
  <c r="AE160"/>
  <c r="AE159"/>
  <c r="AE158"/>
  <c r="AE157"/>
  <c r="AE156"/>
  <c r="AE155"/>
  <c r="AE154"/>
  <c r="AE153"/>
  <c r="AE152"/>
  <c r="AE151"/>
  <c r="AE150"/>
  <c r="AE149"/>
  <c r="AE148"/>
  <c r="AE147"/>
  <c r="AE146"/>
  <c r="AE145"/>
  <c r="AE144"/>
  <c r="AE143"/>
  <c r="AE142"/>
  <c r="AE141"/>
  <c r="AE140"/>
  <c r="AE139"/>
  <c r="AE138"/>
  <c r="AE137"/>
  <c r="AE136"/>
  <c r="AE135"/>
  <c r="AE134"/>
  <c r="AE133"/>
  <c r="AE132"/>
  <c r="AE131"/>
  <c r="AE130"/>
  <c r="AE129"/>
  <c r="AE128"/>
  <c r="AE127"/>
  <c r="AE126"/>
  <c r="AE125"/>
  <c r="AE124"/>
  <c r="AE123"/>
  <c r="AE122"/>
  <c r="AE121"/>
  <c r="AE120"/>
  <c r="AE119"/>
  <c r="AE118"/>
  <c r="AE117"/>
  <c r="AE116"/>
  <c r="AE115"/>
  <c r="AE114"/>
  <c r="AE113"/>
  <c r="AE112"/>
  <c r="AE111"/>
  <c r="AE110"/>
  <c r="AE109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G9"/>
  <c r="AE9"/>
  <c r="AE8"/>
  <c r="AE7"/>
  <c r="AE6"/>
  <c r="AE5"/>
  <c r="AE4"/>
  <c r="AE3"/>
  <c r="AE2"/>
  <c r="N59" i="66" l="1"/>
  <c r="M59"/>
  <c r="K59"/>
  <c r="J59"/>
  <c r="H59"/>
  <c r="G59"/>
  <c r="E59"/>
  <c r="N58"/>
  <c r="M58"/>
  <c r="K58"/>
  <c r="J58"/>
  <c r="F58" s="1"/>
  <c r="I58" s="1"/>
  <c r="H58"/>
  <c r="G58"/>
  <c r="E58"/>
  <c r="N57"/>
  <c r="M57"/>
  <c r="K57"/>
  <c r="J57"/>
  <c r="F57" s="1"/>
  <c r="I57" s="1"/>
  <c r="H57"/>
  <c r="G57"/>
  <c r="E57"/>
  <c r="N56"/>
  <c r="M56"/>
  <c r="K56"/>
  <c r="J56"/>
  <c r="H56"/>
  <c r="G56"/>
  <c r="F56"/>
  <c r="L56" s="1"/>
  <c r="E56"/>
  <c r="I56" s="1"/>
  <c r="N55"/>
  <c r="M55"/>
  <c r="K55"/>
  <c r="J55"/>
  <c r="H55"/>
  <c r="G55"/>
  <c r="E55"/>
  <c r="N54"/>
  <c r="M54"/>
  <c r="K54"/>
  <c r="J54"/>
  <c r="H54"/>
  <c r="G54"/>
  <c r="E54"/>
  <c r="N53"/>
  <c r="M53"/>
  <c r="K53"/>
  <c r="J53"/>
  <c r="L58" l="1"/>
  <c r="Q58" s="1"/>
  <c r="O58" s="1"/>
  <c r="F54"/>
  <c r="I54" s="1"/>
  <c r="L55"/>
  <c r="Q55" s="1"/>
  <c r="O55" s="1"/>
  <c r="F55"/>
  <c r="I55" s="1"/>
  <c r="L57"/>
  <c r="Q57" s="1"/>
  <c r="O57" s="1"/>
  <c r="F59"/>
  <c r="I59" s="1"/>
  <c r="Q56"/>
  <c r="O56" s="1"/>
  <c r="H53"/>
  <c r="G53"/>
  <c r="F53" s="1"/>
  <c r="I53" s="1"/>
  <c r="E53"/>
  <c r="N52"/>
  <c r="M52"/>
  <c r="K52"/>
  <c r="J52"/>
  <c r="F52" s="1"/>
  <c r="H52"/>
  <c r="G52"/>
  <c r="E52"/>
  <c r="N51"/>
  <c r="M51"/>
  <c r="K51"/>
  <c r="J51"/>
  <c r="I51"/>
  <c r="H51"/>
  <c r="G51"/>
  <c r="F51" s="1"/>
  <c r="E51"/>
  <c r="N50"/>
  <c r="M50"/>
  <c r="K50"/>
  <c r="J50"/>
  <c r="H50"/>
  <c r="G50"/>
  <c r="F50" s="1"/>
  <c r="I50" s="1"/>
  <c r="E50"/>
  <c r="N49"/>
  <c r="M49"/>
  <c r="K49"/>
  <c r="J49"/>
  <c r="H49"/>
  <c r="G49"/>
  <c r="F49" s="1"/>
  <c r="I49" s="1"/>
  <c r="E49"/>
  <c r="N48"/>
  <c r="M48"/>
  <c r="K48"/>
  <c r="J48"/>
  <c r="I48"/>
  <c r="H48"/>
  <c r="G48"/>
  <c r="F48" s="1"/>
  <c r="E48"/>
  <c r="N47"/>
  <c r="M47"/>
  <c r="K47"/>
  <c r="J47"/>
  <c r="H47"/>
  <c r="G47"/>
  <c r="F47" s="1"/>
  <c r="L47" s="1"/>
  <c r="E47"/>
  <c r="N46"/>
  <c r="M46"/>
  <c r="K46"/>
  <c r="J46"/>
  <c r="H46"/>
  <c r="G46"/>
  <c r="E46"/>
  <c r="N45"/>
  <c r="M45"/>
  <c r="K45"/>
  <c r="J45"/>
  <c r="H45"/>
  <c r="G45"/>
  <c r="E45"/>
  <c r="N44"/>
  <c r="M44"/>
  <c r="K44"/>
  <c r="J44"/>
  <c r="H44"/>
  <c r="G44"/>
  <c r="E44"/>
  <c r="N43"/>
  <c r="M43"/>
  <c r="K43"/>
  <c r="J43"/>
  <c r="H43"/>
  <c r="G43"/>
  <c r="F43" s="1"/>
  <c r="I43" s="1"/>
  <c r="E43"/>
  <c r="N42"/>
  <c r="M42"/>
  <c r="K42"/>
  <c r="J42"/>
  <c r="F42" s="1"/>
  <c r="I42" s="1"/>
  <c r="H42"/>
  <c r="G42"/>
  <c r="E42"/>
  <c r="N41"/>
  <c r="M41"/>
  <c r="K41"/>
  <c r="J41"/>
  <c r="F41" s="1"/>
  <c r="I41" s="1"/>
  <c r="H41"/>
  <c r="G41"/>
  <c r="E41"/>
  <c r="N40"/>
  <c r="M40"/>
  <c r="K40"/>
  <c r="J40"/>
  <c r="F40" s="1"/>
  <c r="I40" s="1"/>
  <c r="H40"/>
  <c r="G40"/>
  <c r="E40"/>
  <c r="N39"/>
  <c r="M39"/>
  <c r="K39"/>
  <c r="J39"/>
  <c r="H39"/>
  <c r="G39"/>
  <c r="F39"/>
  <c r="I39" s="1"/>
  <c r="E39"/>
  <c r="N38"/>
  <c r="M38"/>
  <c r="K38"/>
  <c r="J38"/>
  <c r="F38" s="1"/>
  <c r="I38" s="1"/>
  <c r="H38"/>
  <c r="G38"/>
  <c r="E38"/>
  <c r="N37"/>
  <c r="M37"/>
  <c r="K37"/>
  <c r="J37"/>
  <c r="H37"/>
  <c r="G37"/>
  <c r="F37"/>
  <c r="I37" s="1"/>
  <c r="E37"/>
  <c r="N36"/>
  <c r="M36"/>
  <c r="K36"/>
  <c r="J36"/>
  <c r="L52" l="1"/>
  <c r="Q52" s="1"/>
  <c r="O52" s="1"/>
  <c r="I52"/>
  <c r="Q47"/>
  <c r="O47" s="1"/>
  <c r="L37"/>
  <c r="Q37" s="1"/>
  <c r="O37" s="1"/>
  <c r="L39"/>
  <c r="Q39" s="1"/>
  <c r="O39" s="1"/>
  <c r="L43"/>
  <c r="Q43" s="1"/>
  <c r="O43" s="1"/>
  <c r="F45"/>
  <c r="I45" s="1"/>
  <c r="L48"/>
  <c r="Q48" s="1"/>
  <c r="O48" s="1"/>
  <c r="L51"/>
  <c r="Q51" s="1"/>
  <c r="O51" s="1"/>
  <c r="L53"/>
  <c r="Q53" s="1"/>
  <c r="O53" s="1"/>
  <c r="L41"/>
  <c r="Q41" s="1"/>
  <c r="O41" s="1"/>
  <c r="I47"/>
  <c r="L59"/>
  <c r="Q59" s="1"/>
  <c r="O59" s="1"/>
  <c r="F46"/>
  <c r="I46" s="1"/>
  <c r="L49"/>
  <c r="Q49" s="1"/>
  <c r="O49" s="1"/>
  <c r="L38"/>
  <c r="Q38" s="1"/>
  <c r="O38" s="1"/>
  <c r="L40"/>
  <c r="Q40" s="1"/>
  <c r="O40" s="1"/>
  <c r="L42"/>
  <c r="O42" s="1"/>
  <c r="F44"/>
  <c r="I44" s="1"/>
  <c r="L50"/>
  <c r="Q50" s="1"/>
  <c r="O50" s="1"/>
  <c r="L54"/>
  <c r="Q54" s="1"/>
  <c r="O54" s="1"/>
  <c r="H36"/>
  <c r="G36"/>
  <c r="F36"/>
  <c r="L36" s="1"/>
  <c r="Q36" s="1"/>
  <c r="O36" s="1"/>
  <c r="E36"/>
  <c r="N35"/>
  <c r="M35"/>
  <c r="K35"/>
  <c r="J35"/>
  <c r="H35"/>
  <c r="G35"/>
  <c r="E35"/>
  <c r="N34"/>
  <c r="M34"/>
  <c r="K34"/>
  <c r="J34"/>
  <c r="H34"/>
  <c r="G34"/>
  <c r="F34" s="1"/>
  <c r="I34" s="1"/>
  <c r="E34"/>
  <c r="N33"/>
  <c r="M33"/>
  <c r="K33"/>
  <c r="J33"/>
  <c r="H33"/>
  <c r="G33"/>
  <c r="F33" s="1"/>
  <c r="I33" s="1"/>
  <c r="E33"/>
  <c r="N32"/>
  <c r="M32"/>
  <c r="K32"/>
  <c r="J32"/>
  <c r="I32"/>
  <c r="H32"/>
  <c r="G32"/>
  <c r="F32" s="1"/>
  <c r="E32"/>
  <c r="N31"/>
  <c r="M31"/>
  <c r="K31"/>
  <c r="J31"/>
  <c r="F31" s="1"/>
  <c r="I31" s="1"/>
  <c r="H31"/>
  <c r="G31"/>
  <c r="E31"/>
  <c r="N30"/>
  <c r="M30"/>
  <c r="K30"/>
  <c r="J30"/>
  <c r="H30"/>
  <c r="G30"/>
  <c r="F30" s="1"/>
  <c r="I30" s="1"/>
  <c r="E30"/>
  <c r="N29"/>
  <c r="M29"/>
  <c r="K29"/>
  <c r="J29"/>
  <c r="H29"/>
  <c r="G29"/>
  <c r="E29"/>
  <c r="N28"/>
  <c r="M28"/>
  <c r="K28"/>
  <c r="J28"/>
  <c r="H28"/>
  <c r="G28"/>
  <c r="E28"/>
  <c r="N27"/>
  <c r="M27"/>
  <c r="K27"/>
  <c r="J27"/>
  <c r="I27"/>
  <c r="H27"/>
  <c r="G27"/>
  <c r="F27" s="1"/>
  <c r="L27" s="1"/>
  <c r="E27"/>
  <c r="Q42" l="1"/>
  <c r="F28"/>
  <c r="I28" s="1"/>
  <c r="L31"/>
  <c r="Q31" s="1"/>
  <c r="O31" s="1"/>
  <c r="L34"/>
  <c r="Q34" s="1"/>
  <c r="O34" s="1"/>
  <c r="L29"/>
  <c r="Q29" s="1"/>
  <c r="O29" s="1"/>
  <c r="F29"/>
  <c r="I29" s="1"/>
  <c r="L32"/>
  <c r="Q32" s="1"/>
  <c r="O32" s="1"/>
  <c r="L35"/>
  <c r="Q35" s="1"/>
  <c r="O35" s="1"/>
  <c r="I36"/>
  <c r="L45"/>
  <c r="Q45" s="1"/>
  <c r="O45" s="1"/>
  <c r="L30"/>
  <c r="Q30" s="1"/>
  <c r="O30" s="1"/>
  <c r="F35"/>
  <c r="I35" s="1"/>
  <c r="L44"/>
  <c r="Q44" s="1"/>
  <c r="O44" s="1"/>
  <c r="L28"/>
  <c r="Q28" s="1"/>
  <c r="O28" s="1"/>
  <c r="L33"/>
  <c r="Q33" s="1"/>
  <c r="O33" s="1"/>
  <c r="L46"/>
  <c r="Q46" s="1"/>
  <c r="O46" s="1"/>
  <c r="Q27"/>
  <c r="O27" s="1"/>
  <c r="N26"/>
  <c r="M26"/>
  <c r="K26"/>
  <c r="J26"/>
  <c r="F26" s="1"/>
  <c r="I26" s="1"/>
  <c r="H26"/>
  <c r="G26"/>
  <c r="E26"/>
  <c r="N25"/>
  <c r="M25"/>
  <c r="K25"/>
  <c r="J25"/>
  <c r="F25" s="1"/>
  <c r="I25" s="1"/>
  <c r="H25"/>
  <c r="G25"/>
  <c r="E25"/>
  <c r="N24"/>
  <c r="M24"/>
  <c r="K24"/>
  <c r="J24"/>
  <c r="F24" s="1"/>
  <c r="I24" s="1"/>
  <c r="H24"/>
  <c r="G24"/>
  <c r="E24"/>
  <c r="N23"/>
  <c r="M23"/>
  <c r="K23"/>
  <c r="J23"/>
  <c r="H23"/>
  <c r="G23"/>
  <c r="F23" s="1"/>
  <c r="L23" s="1"/>
  <c r="E23"/>
  <c r="N22"/>
  <c r="M22"/>
  <c r="K22"/>
  <c r="J22"/>
  <c r="F22" s="1"/>
  <c r="I22" s="1"/>
  <c r="H22"/>
  <c r="G22"/>
  <c r="E22"/>
  <c r="N21"/>
  <c r="M21"/>
  <c r="K21"/>
  <c r="J21"/>
  <c r="F21" s="1"/>
  <c r="I21" s="1"/>
  <c r="H21"/>
  <c r="G21"/>
  <c r="E21"/>
  <c r="N20"/>
  <c r="M20"/>
  <c r="K20"/>
  <c r="J20"/>
  <c r="I20"/>
  <c r="H20"/>
  <c r="G20"/>
  <c r="F20"/>
  <c r="E20"/>
  <c r="N19"/>
  <c r="M19"/>
  <c r="K19"/>
  <c r="J19"/>
  <c r="H19"/>
  <c r="G19"/>
  <c r="E19"/>
  <c r="N18"/>
  <c r="M18"/>
  <c r="K18"/>
  <c r="J18"/>
  <c r="F18" s="1"/>
  <c r="I18" s="1"/>
  <c r="H18"/>
  <c r="G18"/>
  <c r="E18"/>
  <c r="N17"/>
  <c r="M17"/>
  <c r="K17"/>
  <c r="J17"/>
  <c r="F17" s="1"/>
  <c r="I17" s="1"/>
  <c r="H17"/>
  <c r="G17"/>
  <c r="E17"/>
  <c r="N16"/>
  <c r="M16"/>
  <c r="K16"/>
  <c r="J16"/>
  <c r="F16" s="1"/>
  <c r="I16" s="1"/>
  <c r="H16"/>
  <c r="G16"/>
  <c r="E16"/>
  <c r="N15"/>
  <c r="M15"/>
  <c r="K15"/>
  <c r="J15"/>
  <c r="F15" s="1"/>
  <c r="I15" s="1"/>
  <c r="H15"/>
  <c r="G15"/>
  <c r="E15"/>
  <c r="N14"/>
  <c r="M14"/>
  <c r="K14"/>
  <c r="J14"/>
  <c r="F14" s="1"/>
  <c r="I14" s="1"/>
  <c r="H14"/>
  <c r="G14"/>
  <c r="E14"/>
  <c r="N13"/>
  <c r="M13"/>
  <c r="K13"/>
  <c r="J13"/>
  <c r="H13"/>
  <c r="G13"/>
  <c r="E13"/>
  <c r="N12"/>
  <c r="M12"/>
  <c r="K12"/>
  <c r="J12"/>
  <c r="F12" s="1"/>
  <c r="I12" s="1"/>
  <c r="H12"/>
  <c r="G12"/>
  <c r="E12"/>
  <c r="N11"/>
  <c r="M11"/>
  <c r="K11"/>
  <c r="J11"/>
  <c r="H11"/>
  <c r="G11"/>
  <c r="E11"/>
  <c r="N10"/>
  <c r="M10"/>
  <c r="K10"/>
  <c r="J10"/>
  <c r="H10"/>
  <c r="G10"/>
  <c r="F10"/>
  <c r="I10" s="1"/>
  <c r="E10"/>
  <c r="N9"/>
  <c r="M9"/>
  <c r="K9"/>
  <c r="J9"/>
  <c r="F9" s="1"/>
  <c r="I9" s="1"/>
  <c r="H9"/>
  <c r="G9"/>
  <c r="E9"/>
  <c r="N8"/>
  <c r="M8"/>
  <c r="K8"/>
  <c r="J8"/>
  <c r="H8"/>
  <c r="G8"/>
  <c r="F8"/>
  <c r="I8" s="1"/>
  <c r="E8"/>
  <c r="N7"/>
  <c r="M7"/>
  <c r="K7"/>
  <c r="J7"/>
  <c r="F7" s="1"/>
  <c r="I7" s="1"/>
  <c r="H7"/>
  <c r="G7"/>
  <c r="E7"/>
  <c r="N6"/>
  <c r="M6"/>
  <c r="K6"/>
  <c r="J6"/>
  <c r="H6"/>
  <c r="G6"/>
  <c r="F6"/>
  <c r="I6" s="1"/>
  <c r="E6"/>
  <c r="N5"/>
  <c r="M5"/>
  <c r="K5"/>
  <c r="J5"/>
  <c r="H5"/>
  <c r="G5"/>
  <c r="E5"/>
  <c r="N4"/>
  <c r="M4"/>
  <c r="K4"/>
  <c r="J4"/>
  <c r="H4"/>
  <c r="G4"/>
  <c r="F4"/>
  <c r="L4" s="1"/>
  <c r="E4"/>
  <c r="N3"/>
  <c r="M3"/>
  <c r="K3"/>
  <c r="J3"/>
  <c r="F3" s="1"/>
  <c r="I3" s="1"/>
  <c r="H3"/>
  <c r="G3"/>
  <c r="E3"/>
  <c r="N2"/>
  <c r="M2"/>
  <c r="K2"/>
  <c r="J2"/>
  <c r="H2"/>
  <c r="G2"/>
  <c r="F2"/>
  <c r="I2" s="1"/>
  <c r="E2"/>
  <c r="Z1" i="75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V1" i="73"/>
  <c r="U1"/>
  <c r="T1"/>
  <c r="S1"/>
  <c r="R1"/>
  <c r="Q1"/>
  <c r="P1"/>
  <c r="O1"/>
  <c r="N1"/>
  <c r="M1"/>
  <c r="L1"/>
  <c r="K1"/>
  <c r="J1"/>
  <c r="I1"/>
  <c r="H1"/>
  <c r="G1"/>
  <c r="F1"/>
  <c r="E1"/>
  <c r="D1"/>
  <c r="C1"/>
  <c r="L1" i="71"/>
  <c r="K1"/>
  <c r="J1"/>
  <c r="I1"/>
  <c r="H1"/>
  <c r="G1"/>
  <c r="F1"/>
  <c r="E1"/>
  <c r="D1"/>
  <c r="C1"/>
  <c r="N214" i="53"/>
  <c r="K214"/>
  <c r="J214"/>
  <c r="I214"/>
  <c r="H214"/>
  <c r="G214"/>
  <c r="F214"/>
  <c r="E214"/>
  <c r="D214"/>
  <c r="C214"/>
  <c r="N213"/>
  <c r="K213"/>
  <c r="J213"/>
  <c r="I213"/>
  <c r="H213"/>
  <c r="G213"/>
  <c r="F213"/>
  <c r="E213"/>
  <c r="D213"/>
  <c r="C213"/>
  <c r="O4" i="66" l="1"/>
  <c r="F13"/>
  <c r="I13" s="1"/>
  <c r="L15"/>
  <c r="Q15" s="1"/>
  <c r="O15" s="1"/>
  <c r="L17"/>
  <c r="Q17" s="1"/>
  <c r="O17" s="1"/>
  <c r="F19"/>
  <c r="I19" s="1"/>
  <c r="L21"/>
  <c r="L25"/>
  <c r="L7"/>
  <c r="Q7" s="1"/>
  <c r="O7" s="1"/>
  <c r="L9"/>
  <c r="Q9" s="1"/>
  <c r="O9" s="1"/>
  <c r="F11"/>
  <c r="I11" s="1"/>
  <c r="L3"/>
  <c r="Q3" s="1"/>
  <c r="O3" s="1"/>
  <c r="F5"/>
  <c r="I5" s="1"/>
  <c r="L20"/>
  <c r="O20" s="1"/>
  <c r="I4"/>
  <c r="L12"/>
  <c r="O12" s="1"/>
  <c r="L14"/>
  <c r="O14" s="1"/>
  <c r="L16"/>
  <c r="O16" s="1"/>
  <c r="L18"/>
  <c r="Q18" s="1"/>
  <c r="Q20"/>
  <c r="L22"/>
  <c r="O22" s="1"/>
  <c r="I23"/>
  <c r="L24"/>
  <c r="O24" s="1"/>
  <c r="L26"/>
  <c r="Q26" s="1"/>
  <c r="O26" s="1"/>
  <c r="L2"/>
  <c r="O2" s="1"/>
  <c r="L6"/>
  <c r="O6" s="1"/>
  <c r="L8"/>
  <c r="Q8" s="1"/>
  <c r="O8" s="1"/>
  <c r="L10"/>
  <c r="O10" s="1"/>
  <c r="O213" i="53"/>
  <c r="Q4" i="66"/>
  <c r="O214" i="53"/>
  <c r="Q21" i="66"/>
  <c r="O21" s="1"/>
  <c r="Q23"/>
  <c r="O23" s="1"/>
  <c r="Q25"/>
  <c r="O25" s="1"/>
  <c r="Q24"/>
  <c r="Q12"/>
  <c r="Q2"/>
  <c r="N212" i="53"/>
  <c r="O212" s="1"/>
  <c r="K212"/>
  <c r="J212"/>
  <c r="I212"/>
  <c r="H212"/>
  <c r="G212"/>
  <c r="F212"/>
  <c r="E212"/>
  <c r="D212"/>
  <c r="C212"/>
  <c r="N211"/>
  <c r="K211"/>
  <c r="J211"/>
  <c r="I211"/>
  <c r="H211"/>
  <c r="G211"/>
  <c r="F211"/>
  <c r="E211"/>
  <c r="D211"/>
  <c r="C211"/>
  <c r="N210"/>
  <c r="K210"/>
  <c r="J210"/>
  <c r="I210"/>
  <c r="H210"/>
  <c r="G210"/>
  <c r="F210"/>
  <c r="E210"/>
  <c r="D210"/>
  <c r="C210"/>
  <c r="N209"/>
  <c r="K209"/>
  <c r="J209"/>
  <c r="I209"/>
  <c r="H209"/>
  <c r="G209"/>
  <c r="F209"/>
  <c r="E209"/>
  <c r="D209"/>
  <c r="C209"/>
  <c r="N208"/>
  <c r="K208"/>
  <c r="J208"/>
  <c r="I208"/>
  <c r="H208"/>
  <c r="G208"/>
  <c r="F208"/>
  <c r="E208"/>
  <c r="D208"/>
  <c r="C208"/>
  <c r="N207"/>
  <c r="K207"/>
  <c r="J207"/>
  <c r="I207"/>
  <c r="H207"/>
  <c r="G207"/>
  <c r="F207"/>
  <c r="E207"/>
  <c r="D207"/>
  <c r="C207"/>
  <c r="N206"/>
  <c r="K206"/>
  <c r="J206"/>
  <c r="I206"/>
  <c r="H206"/>
  <c r="G206"/>
  <c r="F206"/>
  <c r="E206"/>
  <c r="D206"/>
  <c r="C206"/>
  <c r="N205"/>
  <c r="K205"/>
  <c r="J205"/>
  <c r="I205"/>
  <c r="H205"/>
  <c r="G205"/>
  <c r="F205"/>
  <c r="E205"/>
  <c r="D205"/>
  <c r="C205"/>
  <c r="N204"/>
  <c r="E199"/>
  <c r="D199"/>
  <c r="C199"/>
  <c r="E198"/>
  <c r="D198"/>
  <c r="C198"/>
  <c r="E197"/>
  <c r="D197"/>
  <c r="C197"/>
  <c r="E196"/>
  <c r="D196"/>
  <c r="C196"/>
  <c r="E191"/>
  <c r="D191"/>
  <c r="C191"/>
  <c r="E190"/>
  <c r="D190"/>
  <c r="C190"/>
  <c r="E189"/>
  <c r="D189"/>
  <c r="C189"/>
  <c r="E188"/>
  <c r="D188"/>
  <c r="C188"/>
  <c r="E183"/>
  <c r="D183"/>
  <c r="C183"/>
  <c r="E182"/>
  <c r="D182"/>
  <c r="C182"/>
  <c r="E181"/>
  <c r="D181"/>
  <c r="C181"/>
  <c r="E180"/>
  <c r="D180"/>
  <c r="C180"/>
  <c r="N175"/>
  <c r="O175" s="1"/>
  <c r="E175"/>
  <c r="D175"/>
  <c r="C175"/>
  <c r="N174"/>
  <c r="E174"/>
  <c r="D174"/>
  <c r="C174"/>
  <c r="N173"/>
  <c r="E173"/>
  <c r="D173"/>
  <c r="C173"/>
  <c r="N172"/>
  <c r="E172"/>
  <c r="D172"/>
  <c r="C172"/>
  <c r="N171"/>
  <c r="C166"/>
  <c r="D166" s="1"/>
  <c r="C165"/>
  <c r="D165" s="1"/>
  <c r="G164"/>
  <c r="H164" s="1"/>
  <c r="C164"/>
  <c r="D164" s="1"/>
  <c r="G163"/>
  <c r="H163" s="1"/>
  <c r="C163"/>
  <c r="D163" s="1"/>
  <c r="G162"/>
  <c r="H162" s="1"/>
  <c r="C162"/>
  <c r="D162" s="1"/>
  <c r="B160"/>
  <c r="N158"/>
  <c r="O158" s="1"/>
  <c r="E158"/>
  <c r="H158" s="1"/>
  <c r="D158"/>
  <c r="C158"/>
  <c r="F158" s="1"/>
  <c r="N157"/>
  <c r="E157"/>
  <c r="H157" s="1"/>
  <c r="D157"/>
  <c r="C157"/>
  <c r="N156"/>
  <c r="E156"/>
  <c r="H156" s="1"/>
  <c r="D156"/>
  <c r="G156" s="1"/>
  <c r="C156"/>
  <c r="N155"/>
  <c r="E155"/>
  <c r="D155"/>
  <c r="C155"/>
  <c r="N154"/>
  <c r="E154"/>
  <c r="D154"/>
  <c r="C154"/>
  <c r="N153"/>
  <c r="E153"/>
  <c r="D153"/>
  <c r="C153"/>
  <c r="N152"/>
  <c r="E152"/>
  <c r="D152"/>
  <c r="C152"/>
  <c r="N151"/>
  <c r="E151"/>
  <c r="D151"/>
  <c r="C151"/>
  <c r="N150"/>
  <c r="B149"/>
  <c r="N147"/>
  <c r="O147" s="1"/>
  <c r="N146"/>
  <c r="E146"/>
  <c r="D146"/>
  <c r="C146"/>
  <c r="N145"/>
  <c r="E145"/>
  <c r="D145"/>
  <c r="C145"/>
  <c r="N144"/>
  <c r="E144"/>
  <c r="D144"/>
  <c r="C144"/>
  <c r="N143"/>
  <c r="E143"/>
  <c r="D143"/>
  <c r="C143"/>
  <c r="N142"/>
  <c r="E142"/>
  <c r="D142"/>
  <c r="C142"/>
  <c r="F142" s="1"/>
  <c r="N141"/>
  <c r="N138"/>
  <c r="E138"/>
  <c r="H138" s="1"/>
  <c r="D138"/>
  <c r="G138" s="1"/>
  <c r="C138"/>
  <c r="N137"/>
  <c r="E137"/>
  <c r="H137" s="1"/>
  <c r="D137"/>
  <c r="C137"/>
  <c r="F137" s="1"/>
  <c r="N136"/>
  <c r="E136"/>
  <c r="H136" s="1"/>
  <c r="D136"/>
  <c r="C136"/>
  <c r="N135"/>
  <c r="E135"/>
  <c r="H135" s="1"/>
  <c r="D135"/>
  <c r="C135"/>
  <c r="N134"/>
  <c r="E134"/>
  <c r="H134" s="1"/>
  <c r="D134"/>
  <c r="G134" s="1"/>
  <c r="C134"/>
  <c r="N133"/>
  <c r="E133"/>
  <c r="H133" s="1"/>
  <c r="D133"/>
  <c r="C133"/>
  <c r="F133" s="1"/>
  <c r="N132"/>
  <c r="H126"/>
  <c r="G126"/>
  <c r="F126"/>
  <c r="E126"/>
  <c r="D126"/>
  <c r="C126"/>
  <c r="H125"/>
  <c r="G125"/>
  <c r="F125"/>
  <c r="E125"/>
  <c r="D125"/>
  <c r="C125"/>
  <c r="H124"/>
  <c r="G124"/>
  <c r="F124"/>
  <c r="E124"/>
  <c r="D124"/>
  <c r="C124"/>
  <c r="H123"/>
  <c r="G123"/>
  <c r="F123"/>
  <c r="E123"/>
  <c r="D123"/>
  <c r="C123"/>
  <c r="H122"/>
  <c r="G122"/>
  <c r="F122"/>
  <c r="E122"/>
  <c r="D122"/>
  <c r="C122"/>
  <c r="H121"/>
  <c r="G121"/>
  <c r="F121"/>
  <c r="E121"/>
  <c r="D121"/>
  <c r="C121"/>
  <c r="H120"/>
  <c r="G120"/>
  <c r="F120"/>
  <c r="E120"/>
  <c r="D120"/>
  <c r="C120"/>
  <c r="H119"/>
  <c r="G119"/>
  <c r="F119"/>
  <c r="E119"/>
  <c r="D119"/>
  <c r="C119"/>
  <c r="H118"/>
  <c r="G118"/>
  <c r="F118"/>
  <c r="E118"/>
  <c r="D118"/>
  <c r="C118"/>
  <c r="H117"/>
  <c r="G117"/>
  <c r="F117"/>
  <c r="E117"/>
  <c r="D117"/>
  <c r="C117"/>
  <c r="B115"/>
  <c r="H110"/>
  <c r="G110"/>
  <c r="F110"/>
  <c r="E110"/>
  <c r="D110"/>
  <c r="C110"/>
  <c r="H109"/>
  <c r="G109"/>
  <c r="F109"/>
  <c r="E109"/>
  <c r="D109"/>
  <c r="C109"/>
  <c r="H108"/>
  <c r="G108"/>
  <c r="F108"/>
  <c r="E108"/>
  <c r="D108"/>
  <c r="C108"/>
  <c r="H107"/>
  <c r="G107"/>
  <c r="F107"/>
  <c r="E107"/>
  <c r="D107"/>
  <c r="C107"/>
  <c r="H106"/>
  <c r="G106"/>
  <c r="F106"/>
  <c r="E106"/>
  <c r="D106"/>
  <c r="C106"/>
  <c r="H105"/>
  <c r="G105"/>
  <c r="F105"/>
  <c r="E105"/>
  <c r="D105"/>
  <c r="C105"/>
  <c r="H104"/>
  <c r="G104"/>
  <c r="F104"/>
  <c r="E104"/>
  <c r="D104"/>
  <c r="C104"/>
  <c r="H103"/>
  <c r="G103"/>
  <c r="F103"/>
  <c r="E103"/>
  <c r="D103"/>
  <c r="C103"/>
  <c r="H102"/>
  <c r="G102"/>
  <c r="F102"/>
  <c r="E102"/>
  <c r="D102"/>
  <c r="C102"/>
  <c r="H101"/>
  <c r="G101"/>
  <c r="F101"/>
  <c r="E101"/>
  <c r="D101"/>
  <c r="C101"/>
  <c r="B99"/>
  <c r="H94"/>
  <c r="G94"/>
  <c r="F94"/>
  <c r="E94"/>
  <c r="D94"/>
  <c r="C94"/>
  <c r="H93"/>
  <c r="G93"/>
  <c r="F93"/>
  <c r="E93"/>
  <c r="D93"/>
  <c r="C93"/>
  <c r="H92"/>
  <c r="G92"/>
  <c r="F92"/>
  <c r="E92"/>
  <c r="D92"/>
  <c r="C92"/>
  <c r="H91"/>
  <c r="G91"/>
  <c r="F91"/>
  <c r="E91"/>
  <c r="D91"/>
  <c r="C91"/>
  <c r="H90"/>
  <c r="G90"/>
  <c r="F90"/>
  <c r="E90"/>
  <c r="D90"/>
  <c r="C90"/>
  <c r="H89"/>
  <c r="G89"/>
  <c r="F89"/>
  <c r="E89"/>
  <c r="D89"/>
  <c r="C89"/>
  <c r="H88"/>
  <c r="G88"/>
  <c r="F88"/>
  <c r="E88"/>
  <c r="D88"/>
  <c r="C88"/>
  <c r="H87"/>
  <c r="G87"/>
  <c r="F87"/>
  <c r="E87"/>
  <c r="D87"/>
  <c r="C87"/>
  <c r="H86"/>
  <c r="G86"/>
  <c r="F86"/>
  <c r="E86"/>
  <c r="D86"/>
  <c r="C86"/>
  <c r="N85"/>
  <c r="O85" s="1"/>
  <c r="H85"/>
  <c r="G85"/>
  <c r="F85"/>
  <c r="E85"/>
  <c r="D85"/>
  <c r="C85"/>
  <c r="N84"/>
  <c r="N83"/>
  <c r="B83"/>
  <c r="N82"/>
  <c r="N81"/>
  <c r="N80"/>
  <c r="N79"/>
  <c r="N78"/>
  <c r="Q6" i="66" l="1"/>
  <c r="Q10"/>
  <c r="Q14"/>
  <c r="Q16"/>
  <c r="O18"/>
  <c r="Q22"/>
  <c r="L5"/>
  <c r="Q5" s="1"/>
  <c r="O5" s="1"/>
  <c r="L11"/>
  <c r="Q11" s="1"/>
  <c r="O11" s="1"/>
  <c r="L19"/>
  <c r="Q19" s="1"/>
  <c r="O19" s="1"/>
  <c r="L13"/>
  <c r="Q13" s="1"/>
  <c r="O13" s="1"/>
  <c r="F197" i="53"/>
  <c r="G197" s="1"/>
  <c r="O207"/>
  <c r="F199"/>
  <c r="H199" s="1"/>
  <c r="F138"/>
  <c r="F191"/>
  <c r="G191" s="1"/>
  <c r="O78"/>
  <c r="F175"/>
  <c r="G175" s="1"/>
  <c r="O205"/>
  <c r="O142"/>
  <c r="O172"/>
  <c r="O173"/>
  <c r="O144"/>
  <c r="O145"/>
  <c r="O152"/>
  <c r="G133"/>
  <c r="O133"/>
  <c r="O137"/>
  <c r="G158"/>
  <c r="O81"/>
  <c r="F196"/>
  <c r="I196" s="1"/>
  <c r="H155"/>
  <c r="G155" s="1"/>
  <c r="G137"/>
  <c r="F190"/>
  <c r="I190" s="1"/>
  <c r="H190" s="1"/>
  <c r="O138"/>
  <c r="O156"/>
  <c r="O134"/>
  <c r="H145"/>
  <c r="G145" s="1"/>
  <c r="F145" s="1"/>
  <c r="O151"/>
  <c r="O83"/>
  <c r="F188"/>
  <c r="G188" s="1"/>
  <c r="O174"/>
  <c r="O135"/>
  <c r="O143"/>
  <c r="O157"/>
  <c r="H142"/>
  <c r="G142" s="1"/>
  <c r="O153"/>
  <c r="O82"/>
  <c r="D111"/>
  <c r="C127"/>
  <c r="G127"/>
  <c r="G111"/>
  <c r="F127"/>
  <c r="H111"/>
  <c r="F95"/>
  <c r="E111"/>
  <c r="H127"/>
  <c r="F183"/>
  <c r="I183" s="1"/>
  <c r="F180"/>
  <c r="I180" s="1"/>
  <c r="O80"/>
  <c r="C95"/>
  <c r="F155"/>
  <c r="F174"/>
  <c r="H174" s="1"/>
  <c r="F182"/>
  <c r="G182" s="1"/>
  <c r="O206"/>
  <c r="O211"/>
  <c r="F111"/>
  <c r="O79"/>
  <c r="O84"/>
  <c r="D95"/>
  <c r="C111"/>
  <c r="H153"/>
  <c r="G153" s="1"/>
  <c r="F153" s="1"/>
  <c r="F173"/>
  <c r="H173" s="1"/>
  <c r="E95"/>
  <c r="E127"/>
  <c r="H143"/>
  <c r="O146"/>
  <c r="O155"/>
  <c r="F172"/>
  <c r="H172" s="1"/>
  <c r="O209"/>
  <c r="G95"/>
  <c r="H95"/>
  <c r="D127"/>
  <c r="O136"/>
  <c r="H151"/>
  <c r="F198"/>
  <c r="I198" s="1"/>
  <c r="H198" s="1"/>
  <c r="G198" s="1"/>
  <c r="G136"/>
  <c r="F136" s="1"/>
  <c r="F181"/>
  <c r="I181" s="1"/>
  <c r="H144"/>
  <c r="G144" s="1"/>
  <c r="F144" s="1"/>
  <c r="H152"/>
  <c r="G152" s="1"/>
  <c r="F152" s="1"/>
  <c r="O210"/>
  <c r="F134"/>
  <c r="F156"/>
  <c r="G135"/>
  <c r="F135" s="1"/>
  <c r="G151"/>
  <c r="F151" s="1"/>
  <c r="O154"/>
  <c r="G157"/>
  <c r="F157" s="1"/>
  <c r="G143"/>
  <c r="F143" s="1"/>
  <c r="H146"/>
  <c r="G146" s="1"/>
  <c r="F146" s="1"/>
  <c r="H154"/>
  <c r="G154" s="1"/>
  <c r="F154" s="1"/>
  <c r="F189"/>
  <c r="I189" s="1"/>
  <c r="O208"/>
  <c r="N77"/>
  <c r="O77" s="1"/>
  <c r="H77"/>
  <c r="G77"/>
  <c r="F77"/>
  <c r="E77"/>
  <c r="D77"/>
  <c r="C77"/>
  <c r="N76"/>
  <c r="H76"/>
  <c r="G76"/>
  <c r="F76"/>
  <c r="E76"/>
  <c r="D76"/>
  <c r="C76"/>
  <c r="N75"/>
  <c r="H75"/>
  <c r="G75"/>
  <c r="F75"/>
  <c r="E75"/>
  <c r="D75"/>
  <c r="C75"/>
  <c r="N74"/>
  <c r="H74"/>
  <c r="G74"/>
  <c r="F74"/>
  <c r="E74"/>
  <c r="D74"/>
  <c r="C74"/>
  <c r="N73"/>
  <c r="H73"/>
  <c r="G73"/>
  <c r="F73"/>
  <c r="E73"/>
  <c r="D73"/>
  <c r="C73"/>
  <c r="N72"/>
  <c r="H72"/>
  <c r="G72"/>
  <c r="F72"/>
  <c r="E72"/>
  <c r="D72"/>
  <c r="C72"/>
  <c r="N71"/>
  <c r="H71"/>
  <c r="G71"/>
  <c r="F71"/>
  <c r="E71"/>
  <c r="D71"/>
  <c r="C71"/>
  <c r="N70"/>
  <c r="H70"/>
  <c r="G70"/>
  <c r="F70"/>
  <c r="E70"/>
  <c r="D70"/>
  <c r="C70"/>
  <c r="N69"/>
  <c r="H69"/>
  <c r="G69"/>
  <c r="F69"/>
  <c r="E69"/>
  <c r="D69"/>
  <c r="C69"/>
  <c r="N68"/>
  <c r="L68"/>
  <c r="H68"/>
  <c r="G68"/>
  <c r="F68"/>
  <c r="E68"/>
  <c r="D68"/>
  <c r="C68"/>
  <c r="N67"/>
  <c r="N66"/>
  <c r="B66"/>
  <c r="N61"/>
  <c r="O61" s="1"/>
  <c r="L61"/>
  <c r="K61"/>
  <c r="J61"/>
  <c r="E61"/>
  <c r="H61" s="1"/>
  <c r="D61"/>
  <c r="C61"/>
  <c r="F61" s="1"/>
  <c r="N60"/>
  <c r="L60"/>
  <c r="K60"/>
  <c r="J60"/>
  <c r="E60"/>
  <c r="D60"/>
  <c r="G60" s="1"/>
  <c r="C60"/>
  <c r="N59"/>
  <c r="L59"/>
  <c r="K59"/>
  <c r="J59"/>
  <c r="E59"/>
  <c r="H59" s="1"/>
  <c r="D59"/>
  <c r="G59" s="1"/>
  <c r="C59"/>
  <c r="N58"/>
  <c r="L58"/>
  <c r="K58"/>
  <c r="J58"/>
  <c r="E58"/>
  <c r="H58" s="1"/>
  <c r="D58"/>
  <c r="C58"/>
  <c r="N57"/>
  <c r="L57"/>
  <c r="K57"/>
  <c r="J57"/>
  <c r="E57"/>
  <c r="H57" s="1"/>
  <c r="D57"/>
  <c r="C57"/>
  <c r="F57" s="1"/>
  <c r="N56"/>
  <c r="L56"/>
  <c r="K56"/>
  <c r="J56"/>
  <c r="E56"/>
  <c r="D56"/>
  <c r="C56"/>
  <c r="N55"/>
  <c r="L55"/>
  <c r="K55"/>
  <c r="J55"/>
  <c r="E55"/>
  <c r="H55" s="1"/>
  <c r="D55"/>
  <c r="G55" s="1"/>
  <c r="C55"/>
  <c r="N54"/>
  <c r="L54"/>
  <c r="K54"/>
  <c r="J54"/>
  <c r="E54"/>
  <c r="H54" s="1"/>
  <c r="D54"/>
  <c r="G54" s="1"/>
  <c r="C54"/>
  <c r="F54" s="1"/>
  <c r="N53"/>
  <c r="L53"/>
  <c r="K53"/>
  <c r="J53"/>
  <c r="E53"/>
  <c r="H53" s="1"/>
  <c r="D53"/>
  <c r="C53"/>
  <c r="F53" s="1"/>
  <c r="N52"/>
  <c r="L52"/>
  <c r="K52"/>
  <c r="J52"/>
  <c r="E52"/>
  <c r="H52" s="1"/>
  <c r="D52"/>
  <c r="G52" s="1"/>
  <c r="C52"/>
  <c r="N51"/>
  <c r="L51"/>
  <c r="K51"/>
  <c r="J51"/>
  <c r="E51"/>
  <c r="H51" s="1"/>
  <c r="D51"/>
  <c r="G51" s="1"/>
  <c r="C51"/>
  <c r="N50"/>
  <c r="L50"/>
  <c r="K50"/>
  <c r="J50"/>
  <c r="E50"/>
  <c r="H50" s="1"/>
  <c r="D50"/>
  <c r="G50" s="1"/>
  <c r="C50"/>
  <c r="N49"/>
  <c r="L49"/>
  <c r="K49"/>
  <c r="J49"/>
  <c r="E49"/>
  <c r="H49" s="1"/>
  <c r="D49"/>
  <c r="G49" s="1"/>
  <c r="C49"/>
  <c r="N48"/>
  <c r="L48"/>
  <c r="K48"/>
  <c r="J48"/>
  <c r="E48"/>
  <c r="H48" s="1"/>
  <c r="D48"/>
  <c r="C48"/>
  <c r="N47"/>
  <c r="L47"/>
  <c r="K47"/>
  <c r="J47"/>
  <c r="E47"/>
  <c r="H47" s="1"/>
  <c r="D47"/>
  <c r="G47" s="1"/>
  <c r="C47"/>
  <c r="N46"/>
  <c r="L46"/>
  <c r="K46"/>
  <c r="J46"/>
  <c r="E46"/>
  <c r="D46"/>
  <c r="G46" s="1"/>
  <c r="C46"/>
  <c r="F46" s="1"/>
  <c r="N45"/>
  <c r="L45"/>
  <c r="K45"/>
  <c r="J45"/>
  <c r="E45"/>
  <c r="H45" s="1"/>
  <c r="D45"/>
  <c r="C45"/>
  <c r="F45" s="1"/>
  <c r="N44"/>
  <c r="L44"/>
  <c r="K44"/>
  <c r="J44"/>
  <c r="E44"/>
  <c r="H44" s="1"/>
  <c r="D44"/>
  <c r="C44"/>
  <c r="N43"/>
  <c r="L43"/>
  <c r="K43"/>
  <c r="J43"/>
  <c r="E43"/>
  <c r="H43" s="1"/>
  <c r="D43"/>
  <c r="C43"/>
  <c r="N42"/>
  <c r="L42"/>
  <c r="K42"/>
  <c r="J42"/>
  <c r="E42"/>
  <c r="H42" s="1"/>
  <c r="D42"/>
  <c r="C42"/>
  <c r="N41"/>
  <c r="B40"/>
  <c r="N33"/>
  <c r="O33" s="1"/>
  <c r="L33"/>
  <c r="K33"/>
  <c r="J33"/>
  <c r="E33"/>
  <c r="D33"/>
  <c r="C33"/>
  <c r="N32"/>
  <c r="L32"/>
  <c r="K32"/>
  <c r="J32"/>
  <c r="E32"/>
  <c r="D32"/>
  <c r="C32"/>
  <c r="N31"/>
  <c r="L31"/>
  <c r="K31"/>
  <c r="J31"/>
  <c r="E31"/>
  <c r="D31"/>
  <c r="C31"/>
  <c r="N30"/>
  <c r="L30"/>
  <c r="K30"/>
  <c r="J30"/>
  <c r="E30"/>
  <c r="D30"/>
  <c r="G30" s="1"/>
  <c r="C30"/>
  <c r="N29"/>
  <c r="L29"/>
  <c r="K29"/>
  <c r="J29"/>
  <c r="E29"/>
  <c r="D29"/>
  <c r="C29"/>
  <c r="N28"/>
  <c r="L28"/>
  <c r="K28"/>
  <c r="J28"/>
  <c r="E28"/>
  <c r="D28"/>
  <c r="C28"/>
  <c r="N27"/>
  <c r="L27"/>
  <c r="K27"/>
  <c r="J27"/>
  <c r="E27"/>
  <c r="D27"/>
  <c r="C27"/>
  <c r="N26"/>
  <c r="L26"/>
  <c r="K26"/>
  <c r="J26"/>
  <c r="E26"/>
  <c r="D26"/>
  <c r="C26"/>
  <c r="N25"/>
  <c r="L25"/>
  <c r="K25"/>
  <c r="J25"/>
  <c r="E25"/>
  <c r="D25"/>
  <c r="C25"/>
  <c r="N24"/>
  <c r="L24"/>
  <c r="K24"/>
  <c r="J24"/>
  <c r="E24"/>
  <c r="D24"/>
  <c r="C24"/>
  <c r="N23"/>
  <c r="Q60" i="66" l="1"/>
  <c r="I197" i="53"/>
  <c r="H197" s="1"/>
  <c r="I175"/>
  <c r="H175" s="1"/>
  <c r="I199"/>
  <c r="G199"/>
  <c r="I191"/>
  <c r="H191" s="1"/>
  <c r="F52"/>
  <c r="F60"/>
  <c r="G61"/>
  <c r="O50"/>
  <c r="H56"/>
  <c r="O59"/>
  <c r="J71"/>
  <c r="O71"/>
  <c r="O69"/>
  <c r="G44"/>
  <c r="F51"/>
  <c r="O25"/>
  <c r="O67"/>
  <c r="J68"/>
  <c r="O72"/>
  <c r="O52"/>
  <c r="F50"/>
  <c r="H196"/>
  <c r="G196" s="1"/>
  <c r="J75"/>
  <c r="I72"/>
  <c r="I76"/>
  <c r="O31"/>
  <c r="O29"/>
  <c r="G181"/>
  <c r="G190"/>
  <c r="H183"/>
  <c r="H180"/>
  <c r="C78"/>
  <c r="I71"/>
  <c r="J72"/>
  <c r="G53"/>
  <c r="G45"/>
  <c r="O43"/>
  <c r="G57"/>
  <c r="O55"/>
  <c r="K63"/>
  <c r="O27"/>
  <c r="O28"/>
  <c r="O30"/>
  <c r="O26"/>
  <c r="O24"/>
  <c r="I172"/>
  <c r="G172"/>
  <c r="I173"/>
  <c r="G173"/>
  <c r="G183"/>
  <c r="H181"/>
  <c r="G180"/>
  <c r="I188"/>
  <c r="H188" s="1"/>
  <c r="J76"/>
  <c r="O73"/>
  <c r="O74"/>
  <c r="O75"/>
  <c r="O44"/>
  <c r="O48"/>
  <c r="O49"/>
  <c r="O53"/>
  <c r="F59"/>
  <c r="O57"/>
  <c r="O46"/>
  <c r="O58"/>
  <c r="F47"/>
  <c r="G56"/>
  <c r="F49"/>
  <c r="O32"/>
  <c r="O51"/>
  <c r="O68"/>
  <c r="J77"/>
  <c r="I174"/>
  <c r="G43"/>
  <c r="F43" s="1"/>
  <c r="F55"/>
  <c r="G58"/>
  <c r="F58" s="1"/>
  <c r="J73"/>
  <c r="J74"/>
  <c r="F44"/>
  <c r="H24"/>
  <c r="G24" s="1"/>
  <c r="F24" s="1"/>
  <c r="H25"/>
  <c r="G25" s="1"/>
  <c r="F25" s="1"/>
  <c r="H26"/>
  <c r="G26" s="1"/>
  <c r="F26" s="1"/>
  <c r="H27"/>
  <c r="G27" s="1"/>
  <c r="F27" s="1"/>
  <c r="H28"/>
  <c r="G28" s="1"/>
  <c r="F28" s="1"/>
  <c r="H29"/>
  <c r="G29" s="1"/>
  <c r="F29" s="1"/>
  <c r="H30"/>
  <c r="F30" s="1"/>
  <c r="H31"/>
  <c r="G31" s="1"/>
  <c r="F31" s="1"/>
  <c r="H32"/>
  <c r="G32" s="1"/>
  <c r="F32" s="1"/>
  <c r="H33"/>
  <c r="G33" s="1"/>
  <c r="F33" s="1"/>
  <c r="O45"/>
  <c r="O47"/>
  <c r="J63"/>
  <c r="J69"/>
  <c r="J70"/>
  <c r="G174"/>
  <c r="H189"/>
  <c r="G189" s="1"/>
  <c r="I77"/>
  <c r="H182"/>
  <c r="O54"/>
  <c r="O60"/>
  <c r="I73"/>
  <c r="I74"/>
  <c r="M63"/>
  <c r="O70"/>
  <c r="L63"/>
  <c r="O42"/>
  <c r="I69"/>
  <c r="I70"/>
  <c r="I75"/>
  <c r="O76"/>
  <c r="I182"/>
  <c r="O56"/>
  <c r="I68"/>
  <c r="H78"/>
  <c r="G78"/>
  <c r="G48"/>
  <c r="F48" s="1"/>
  <c r="F56"/>
  <c r="F78"/>
  <c r="G42"/>
  <c r="F42" s="1"/>
  <c r="E78"/>
  <c r="H46"/>
  <c r="H60"/>
  <c r="D78"/>
  <c r="S20"/>
  <c r="S19"/>
  <c r="S18"/>
  <c r="L18"/>
  <c r="S17"/>
  <c r="K17"/>
  <c r="J78" l="1"/>
  <c r="I78"/>
  <c r="S16"/>
  <c r="K16"/>
  <c r="S15"/>
  <c r="S14"/>
  <c r="W11"/>
  <c r="U10"/>
  <c r="U9"/>
  <c r="S21" l="1"/>
  <c r="S7"/>
  <c r="S6"/>
  <c r="S5"/>
  <c r="S4"/>
  <c r="S3"/>
  <c r="S2"/>
  <c r="H15" i="67"/>
  <c r="H20" s="1"/>
  <c r="G15"/>
  <c r="G20" s="1"/>
  <c r="H14"/>
  <c r="H19" s="1"/>
  <c r="G14"/>
  <c r="G19" s="1"/>
  <c r="H13"/>
  <c r="H18" s="1"/>
  <c r="G13"/>
  <c r="G18" s="1"/>
  <c r="I2" i="53"/>
  <c r="J2" s="1"/>
</calcChain>
</file>

<file path=xl/sharedStrings.xml><?xml version="1.0" encoding="utf-8"?>
<sst xmlns="http://schemas.openxmlformats.org/spreadsheetml/2006/main" count="4358" uniqueCount="1923">
  <si>
    <t>Freq.</t>
    <phoneticPr fontId="3" type="noConversion"/>
  </si>
  <si>
    <r>
      <t>5</t>
    </r>
    <r>
      <rPr>
        <sz val="11"/>
        <color indexed="8"/>
        <rFont val="宋体"/>
        <family val="3"/>
        <charset val="134"/>
      </rPr>
      <t>0ppm</t>
    </r>
    <phoneticPr fontId="5" type="noConversion"/>
  </si>
  <si>
    <t>100-480V</t>
    <phoneticPr fontId="5" type="noConversion"/>
  </si>
  <si>
    <r>
      <t>1</t>
    </r>
    <r>
      <rPr>
        <sz val="11"/>
        <color indexed="8"/>
        <rFont val="宋体"/>
        <family val="3"/>
        <charset val="134"/>
      </rPr>
      <t>-9A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</si>
  <si>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00PPM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</si>
  <si>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</si>
  <si>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00-999W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</si>
  <si>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</si>
  <si>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00ppm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</si>
  <si>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000ppm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</si>
  <si>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0-100A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</si>
  <si>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ppm</t>
    </r>
    <phoneticPr fontId="5" type="noConversion"/>
  </si>
  <si>
    <r>
      <t>1</t>
    </r>
    <r>
      <rPr>
        <sz val="11"/>
        <color indexed="8"/>
        <rFont val="宋体"/>
        <family val="3"/>
        <charset val="134"/>
      </rPr>
      <t>000-10000W</t>
    </r>
    <phoneticPr fontId="5" type="noConversion"/>
  </si>
  <si>
    <t>100ppm</t>
    <phoneticPr fontId="5" type="noConversion"/>
  </si>
  <si>
    <t>1000ppm</t>
    <phoneticPr fontId="5" type="noConversion"/>
  </si>
  <si>
    <t>Voltage</t>
    <phoneticPr fontId="5" type="noConversion"/>
  </si>
  <si>
    <t>Constant</t>
    <phoneticPr fontId="5" type="noConversion"/>
  </si>
  <si>
    <t>Circle</t>
    <phoneticPr fontId="5" type="noConversion"/>
  </si>
  <si>
    <t>P.F</t>
    <phoneticPr fontId="5" type="noConversion"/>
  </si>
  <si>
    <t>Wire</t>
    <phoneticPr fontId="5" type="noConversion"/>
  </si>
  <si>
    <t>B 1.0</t>
    <phoneticPr fontId="5" type="noConversion"/>
  </si>
  <si>
    <t>A 0.5L</t>
    <phoneticPr fontId="5" type="noConversion"/>
  </si>
  <si>
    <t>B 0.5L</t>
    <phoneticPr fontId="5" type="noConversion"/>
  </si>
  <si>
    <t>C 1.0</t>
    <phoneticPr fontId="5" type="noConversion"/>
  </si>
  <si>
    <t>C 0.5L</t>
    <phoneticPr fontId="5" type="noConversion"/>
  </si>
  <si>
    <t>Frequency</t>
    <phoneticPr fontId="5" type="noConversion"/>
  </si>
  <si>
    <t>UB</t>
    <phoneticPr fontId="5" type="noConversion"/>
  </si>
  <si>
    <t>电压</t>
    <phoneticPr fontId="3" type="noConversion"/>
  </si>
  <si>
    <t>电流</t>
    <phoneticPr fontId="3" type="noConversion"/>
  </si>
  <si>
    <t>相位</t>
    <phoneticPr fontId="3" type="noConversion"/>
  </si>
  <si>
    <t>相序</t>
    <phoneticPr fontId="3" type="noConversion"/>
  </si>
  <si>
    <t>功率因数</t>
    <phoneticPr fontId="3" type="noConversion"/>
  </si>
  <si>
    <t>误差1</t>
    <phoneticPr fontId="3" type="noConversion"/>
  </si>
  <si>
    <t>误差2</t>
    <phoneticPr fontId="3" type="noConversion"/>
  </si>
  <si>
    <t>误差3</t>
    <phoneticPr fontId="3" type="noConversion"/>
  </si>
  <si>
    <t>常数</t>
    <phoneticPr fontId="3" type="noConversion"/>
  </si>
  <si>
    <t>Ib</t>
    <phoneticPr fontId="3" type="noConversion"/>
  </si>
  <si>
    <t>Imax</t>
    <phoneticPr fontId="3" type="noConversion"/>
  </si>
  <si>
    <t>Ib采样数</t>
    <phoneticPr fontId="3" type="noConversion"/>
  </si>
  <si>
    <t>圈数</t>
    <phoneticPr fontId="3" type="noConversion"/>
  </si>
  <si>
    <t>理论圈数2</t>
    <phoneticPr fontId="3" type="noConversion"/>
  </si>
  <si>
    <t>标准表高频</t>
    <phoneticPr fontId="3" type="noConversion"/>
  </si>
  <si>
    <t>预置脉冲数</t>
    <phoneticPr fontId="3" type="noConversion"/>
  </si>
  <si>
    <t>0.5C</t>
  </si>
  <si>
    <t>0.5L</t>
  </si>
  <si>
    <t>测试时间</t>
    <phoneticPr fontId="3" type="noConversion"/>
  </si>
  <si>
    <t>高频预置数</t>
    <phoneticPr fontId="3" type="noConversion"/>
  </si>
  <si>
    <t>A</t>
    <phoneticPr fontId="3" type="noConversion"/>
  </si>
  <si>
    <t>0.5C</t>
    <phoneticPr fontId="3" type="noConversion"/>
  </si>
  <si>
    <t>B</t>
    <phoneticPr fontId="3" type="noConversion"/>
  </si>
  <si>
    <t>0.5L</t>
    <phoneticPr fontId="3" type="noConversion"/>
  </si>
  <si>
    <t>C</t>
    <phoneticPr fontId="3" type="noConversion"/>
  </si>
  <si>
    <t>ABC</t>
    <phoneticPr fontId="3" type="noConversion"/>
  </si>
  <si>
    <t>误差个数</t>
    <phoneticPr fontId="3" type="noConversion"/>
  </si>
  <si>
    <t>实际时间</t>
    <phoneticPr fontId="3" type="noConversion"/>
  </si>
  <si>
    <t>复位时间</t>
    <phoneticPr fontId="3" type="noConversion"/>
  </si>
  <si>
    <t>延时</t>
    <phoneticPr fontId="3" type="noConversion"/>
  </si>
  <si>
    <t>第二点</t>
    <phoneticPr fontId="3" type="noConversion"/>
  </si>
  <si>
    <t>读误差</t>
    <phoneticPr fontId="3" type="noConversion"/>
  </si>
  <si>
    <t>常数</t>
    <phoneticPr fontId="3" type="noConversion"/>
  </si>
  <si>
    <r>
      <t>1</t>
    </r>
    <r>
      <rPr>
        <sz val="11"/>
        <color indexed="8"/>
        <rFont val="宋体"/>
        <family val="3"/>
        <charset val="134"/>
      </rPr>
      <t>A档</t>
    </r>
    <phoneticPr fontId="3" type="noConversion"/>
  </si>
  <si>
    <r>
      <t>1</t>
    </r>
    <r>
      <rPr>
        <sz val="11"/>
        <color indexed="8"/>
        <rFont val="宋体"/>
        <family val="3"/>
        <charset val="134"/>
      </rPr>
      <t>0A档</t>
    </r>
    <phoneticPr fontId="3" type="noConversion"/>
  </si>
  <si>
    <r>
      <t>1</t>
    </r>
    <r>
      <rPr>
        <sz val="11"/>
        <color indexed="8"/>
        <rFont val="宋体"/>
        <family val="3"/>
        <charset val="134"/>
      </rPr>
      <t>00A档</t>
    </r>
    <phoneticPr fontId="3" type="noConversion"/>
  </si>
  <si>
    <t>合计时间</t>
    <phoneticPr fontId="3" type="noConversion"/>
  </si>
  <si>
    <t>平均</t>
    <phoneticPr fontId="3" type="noConversion"/>
  </si>
  <si>
    <t>ABC</t>
    <phoneticPr fontId="3" type="noConversion"/>
  </si>
  <si>
    <t>复位时间</t>
    <phoneticPr fontId="3" type="noConversion"/>
  </si>
  <si>
    <t>延时时间</t>
    <phoneticPr fontId="3" type="noConversion"/>
  </si>
  <si>
    <t>Form2.2. Voltage</t>
    <phoneticPr fontId="5" type="noConversion"/>
  </si>
  <si>
    <t>Current</t>
    <phoneticPr fontId="5" type="noConversion"/>
  </si>
  <si>
    <t>RSM.cons</t>
    <phoneticPr fontId="5" type="noConversion"/>
  </si>
  <si>
    <t>Preset.con</t>
    <phoneticPr fontId="5" type="noConversion"/>
  </si>
  <si>
    <t>Command repeat time</t>
    <phoneticPr fontId="5" type="noConversion"/>
  </si>
  <si>
    <t>RSM one time read</t>
    <phoneticPr fontId="3" type="noConversion"/>
  </si>
  <si>
    <t>IA</t>
    <phoneticPr fontId="5" type="noConversion"/>
  </si>
  <si>
    <t>IB</t>
    <phoneticPr fontId="5" type="noConversion"/>
  </si>
  <si>
    <t>IC</t>
    <phoneticPr fontId="5" type="noConversion"/>
  </si>
  <si>
    <t>Phase A</t>
    <phoneticPr fontId="5" type="noConversion"/>
  </si>
  <si>
    <t>Phase B</t>
    <phoneticPr fontId="5" type="noConversion"/>
  </si>
  <si>
    <t>Phase C</t>
    <phoneticPr fontId="5" type="noConversion"/>
  </si>
  <si>
    <t>2. Current setting accuracy at varing load point</t>
    <phoneticPr fontId="5" type="noConversion"/>
  </si>
  <si>
    <t>A 1.0</t>
    <phoneticPr fontId="5" type="noConversion"/>
  </si>
  <si>
    <t>IEC</t>
    <phoneticPr fontId="5" type="noConversion"/>
  </si>
  <si>
    <t>UA</t>
    <phoneticPr fontId="5" type="noConversion"/>
  </si>
  <si>
    <t>UC</t>
    <phoneticPr fontId="5" type="noConversion"/>
  </si>
  <si>
    <t>A-B</t>
    <phoneticPr fontId="5" type="noConversion"/>
  </si>
  <si>
    <t>B-C</t>
    <phoneticPr fontId="5" type="noConversion"/>
  </si>
  <si>
    <t>C-A</t>
    <phoneticPr fontId="5" type="noConversion"/>
  </si>
  <si>
    <t>UAB</t>
    <phoneticPr fontId="5" type="noConversion"/>
  </si>
  <si>
    <t>UBC</t>
    <phoneticPr fontId="5" type="noConversion"/>
  </si>
  <si>
    <t>UCA</t>
    <phoneticPr fontId="5" type="noConversion"/>
  </si>
  <si>
    <t>COSA</t>
    <phoneticPr fontId="5" type="noConversion"/>
  </si>
  <si>
    <t>COSB</t>
    <phoneticPr fontId="5" type="noConversion"/>
  </si>
  <si>
    <t>COSC</t>
    <phoneticPr fontId="5" type="noConversion"/>
  </si>
  <si>
    <t>φA</t>
    <phoneticPr fontId="5" type="noConversion"/>
  </si>
  <si>
    <t>φB</t>
    <phoneticPr fontId="5" type="noConversion"/>
  </si>
  <si>
    <t>φC</t>
    <phoneticPr fontId="5" type="noConversion"/>
  </si>
  <si>
    <t>Unity</t>
    <phoneticPr fontId="5" type="noConversion"/>
  </si>
  <si>
    <t>Acc. A</t>
    <phoneticPr fontId="5" type="noConversion"/>
  </si>
  <si>
    <t>Acc. B</t>
    <phoneticPr fontId="5" type="noConversion"/>
  </si>
  <si>
    <t>Acc. C</t>
    <phoneticPr fontId="5" type="noConversion"/>
  </si>
  <si>
    <t>unit.1.0</t>
    <phoneticPr fontId="5" type="noConversion"/>
  </si>
  <si>
    <t>Stvd.IEC</t>
    <phoneticPr fontId="5" type="noConversion"/>
  </si>
  <si>
    <t>10 samples</t>
    <phoneticPr fontId="5" type="noConversion"/>
  </si>
  <si>
    <t>S.1</t>
    <phoneticPr fontId="5" type="noConversion"/>
  </si>
  <si>
    <t>S.2</t>
    <phoneticPr fontId="5" type="noConversion"/>
  </si>
  <si>
    <t>S.3</t>
    <phoneticPr fontId="5" type="noConversion"/>
  </si>
  <si>
    <t>S.5</t>
    <phoneticPr fontId="5" type="noConversion"/>
  </si>
  <si>
    <t>S.7</t>
    <phoneticPr fontId="5" type="noConversion"/>
  </si>
  <si>
    <t>S.8</t>
    <phoneticPr fontId="5" type="noConversion"/>
  </si>
  <si>
    <t>S.9</t>
    <phoneticPr fontId="5" type="noConversion"/>
  </si>
  <si>
    <t>S.10</t>
    <phoneticPr fontId="5" type="noConversion"/>
  </si>
  <si>
    <t>S.4</t>
    <phoneticPr fontId="5" type="noConversion"/>
  </si>
  <si>
    <t>S.6</t>
    <phoneticPr fontId="5" type="noConversion"/>
  </si>
  <si>
    <t>5. Currnet stability</t>
    <phoneticPr fontId="5" type="noConversion"/>
  </si>
  <si>
    <t>7. Monitoring</t>
    <phoneticPr fontId="5" type="noConversion"/>
  </si>
  <si>
    <r>
      <t>Voltage</t>
    </r>
    <r>
      <rPr>
        <sz val="11"/>
        <color indexed="8"/>
        <rFont val="宋体"/>
        <family val="3"/>
        <charset val="134"/>
      </rPr>
      <t/>
    </r>
    <phoneticPr fontId="5" type="noConversion"/>
  </si>
  <si>
    <r>
      <t>Form 7.1 Voltage mornitoring</t>
    </r>
    <r>
      <rPr>
        <b/>
        <sz val="11"/>
        <color indexed="8"/>
        <rFont val="宋体"/>
        <family val="3"/>
        <charset val="134"/>
      </rPr>
      <t>（</t>
    </r>
    <r>
      <rPr>
        <b/>
        <sz val="11"/>
        <color indexed="8"/>
        <rFont val="Arial"/>
        <family val="2"/>
      </rPr>
      <t>Current is 0</t>
    </r>
    <r>
      <rPr>
        <b/>
        <sz val="11"/>
        <color indexed="8"/>
        <rFont val="宋体"/>
        <family val="3"/>
        <charset val="134"/>
      </rPr>
      <t>）</t>
    </r>
    <phoneticPr fontId="5" type="noConversion"/>
  </si>
  <si>
    <t>Form 7.2 Current monitoring (Voltage is 0)</t>
    <phoneticPr fontId="5" type="noConversion"/>
  </si>
  <si>
    <r>
      <t>Fre</t>
    </r>
    <r>
      <rPr>
        <sz val="11"/>
        <color indexed="8"/>
        <rFont val="宋体"/>
        <family val="3"/>
        <charset val="134"/>
      </rPr>
      <t>（</t>
    </r>
    <r>
      <rPr>
        <sz val="11"/>
        <color indexed="8"/>
        <rFont val="Arial"/>
        <family val="2"/>
      </rPr>
      <t>Hz</t>
    </r>
    <r>
      <rPr>
        <sz val="11"/>
        <color indexed="8"/>
        <rFont val="宋体"/>
        <family val="3"/>
        <charset val="134"/>
      </rPr>
      <t>）</t>
    </r>
    <phoneticPr fontId="5" type="noConversion"/>
  </si>
  <si>
    <t>Phase pos.</t>
    <phoneticPr fontId="5" type="noConversion"/>
  </si>
  <si>
    <t xml:space="preserve">ΦA </t>
    <phoneticPr fontId="5" type="noConversion"/>
  </si>
  <si>
    <t xml:space="preserve">ΦB </t>
    <phoneticPr fontId="5" type="noConversion"/>
  </si>
  <si>
    <t>Drf. A(°)</t>
    <phoneticPr fontId="5" type="noConversion"/>
  </si>
  <si>
    <t>Drf. C(°)</t>
    <phoneticPr fontId="5" type="noConversion"/>
  </si>
  <si>
    <t>Form 8.1 phase voltage balancing</t>
    <phoneticPr fontId="5" type="noConversion"/>
  </si>
  <si>
    <t>Form 8.1 line voltage balancing</t>
    <phoneticPr fontId="5" type="noConversion"/>
  </si>
  <si>
    <t>Form 8.3 current balancing</t>
    <phoneticPr fontId="5" type="noConversion"/>
  </si>
  <si>
    <t>Form 8.4 phase position balancing</t>
    <phoneticPr fontId="5" type="noConversion"/>
  </si>
  <si>
    <t>Ba.UA</t>
    <phoneticPr fontId="5" type="noConversion"/>
  </si>
  <si>
    <t>Ba.UC</t>
    <phoneticPr fontId="5" type="noConversion"/>
  </si>
  <si>
    <t>Ba.UAB</t>
    <phoneticPr fontId="5" type="noConversion"/>
  </si>
  <si>
    <t>Ba.UBC</t>
    <phoneticPr fontId="5" type="noConversion"/>
  </si>
  <si>
    <t>Ba.UCA</t>
    <phoneticPr fontId="5" type="noConversion"/>
  </si>
  <si>
    <t>Ba.IA</t>
    <phoneticPr fontId="5" type="noConversion"/>
  </si>
  <si>
    <t>Ba.IB</t>
    <phoneticPr fontId="5" type="noConversion"/>
  </si>
  <si>
    <t>Ba.COSA</t>
    <phoneticPr fontId="5" type="noConversion"/>
  </si>
  <si>
    <t>Ba.COSB</t>
    <phoneticPr fontId="5" type="noConversion"/>
  </si>
  <si>
    <t>Ba.COSC</t>
    <phoneticPr fontId="5" type="noConversion"/>
  </si>
  <si>
    <t>Form 9. Mutual effect</t>
    <phoneticPr fontId="5" type="noConversion"/>
  </si>
  <si>
    <t>RSM repeat read for L.st</t>
    <phoneticPr fontId="3" type="noConversion"/>
  </si>
  <si>
    <r>
      <t>N</t>
    </r>
    <r>
      <rPr>
        <sz val="11"/>
        <color indexed="8"/>
        <rFont val="宋体"/>
        <family val="3"/>
        <charset val="134"/>
      </rPr>
      <t>o.</t>
    </r>
    <phoneticPr fontId="3" type="noConversion"/>
  </si>
  <si>
    <t>Time</t>
    <phoneticPr fontId="3" type="noConversion"/>
  </si>
  <si>
    <r>
      <t>N</t>
    </r>
    <r>
      <rPr>
        <sz val="11"/>
        <color indexed="8"/>
        <rFont val="宋体"/>
        <family val="3"/>
        <charset val="134"/>
      </rPr>
      <t>o.</t>
    </r>
    <phoneticPr fontId="3" type="noConversion"/>
  </si>
  <si>
    <t>Voltage</t>
    <phoneticPr fontId="3" type="noConversion"/>
  </si>
  <si>
    <t>Current</t>
    <phoneticPr fontId="3" type="noConversion"/>
  </si>
  <si>
    <t>Phase position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</si>
  <si>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</si>
  <si>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</si>
  <si>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</si>
  <si>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Voltage</t>
    <phoneticPr fontId="3" type="noConversion"/>
  </si>
  <si>
    <t>Current</t>
    <phoneticPr fontId="3" type="noConversion"/>
  </si>
  <si>
    <r>
      <t>S</t>
    </r>
    <r>
      <rPr>
        <sz val="11"/>
        <color indexed="8"/>
        <rFont val="宋体"/>
        <family val="3"/>
        <charset val="134"/>
      </rPr>
      <t>etting value</t>
    </r>
    <phoneticPr fontId="3" type="noConversion"/>
  </si>
  <si>
    <t>Actual value</t>
    <phoneticPr fontId="3" type="noConversion"/>
  </si>
  <si>
    <t>U_A(fine)</t>
    <phoneticPr fontId="3" type="noConversion"/>
  </si>
  <si>
    <t>U_C(fine)</t>
    <phoneticPr fontId="3" type="noConversion"/>
  </si>
  <si>
    <t>U_B(fine)</t>
    <phoneticPr fontId="3" type="noConversion"/>
  </si>
  <si>
    <r>
      <t>N</t>
    </r>
    <r>
      <rPr>
        <sz val="11"/>
        <color indexed="8"/>
        <rFont val="宋体"/>
        <family val="3"/>
        <charset val="134"/>
      </rPr>
      <t>o.</t>
    </r>
    <phoneticPr fontId="3" type="noConversion"/>
  </si>
  <si>
    <r>
      <t>M</t>
    </r>
    <r>
      <rPr>
        <sz val="11"/>
        <color indexed="8"/>
        <rFont val="宋体"/>
        <family val="3"/>
        <charset val="134"/>
      </rPr>
      <t>anually set the VFD current and voltage fine tune default value as 1 for all phase.</t>
    </r>
    <phoneticPr fontId="3" type="noConversion"/>
  </si>
  <si>
    <t>And then pree source out, wait for moment and press Read.</t>
    <phoneticPr fontId="3" type="noConversion"/>
  </si>
  <si>
    <t>Copy the fine tune value to VFD keyboard.</t>
    <phoneticPr fontId="3" type="noConversion"/>
  </si>
  <si>
    <t>1</t>
    <phoneticPr fontId="3" type="noConversion"/>
  </si>
  <si>
    <t>2</t>
    <phoneticPr fontId="3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</si>
  <si>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</si>
  <si>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</si>
  <si>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</si>
  <si>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</si>
  <si>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</si>
  <si>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</si>
  <si>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</si>
  <si>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</si>
  <si>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</si>
  <si>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</si>
  <si>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</si>
  <si>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</si>
  <si>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</si>
  <si>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</si>
  <si>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</si>
  <si>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</si>
  <si>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</si>
  <si>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</si>
  <si>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</si>
  <si>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</si>
  <si>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</si>
  <si>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</si>
  <si>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1</t>
    <phoneticPr fontId="5" type="noConversion"/>
  </si>
  <si>
    <t>2</t>
    <phoneticPr fontId="5" type="noConversion"/>
  </si>
  <si>
    <r>
      <t>U</t>
    </r>
    <r>
      <rPr>
        <sz val="11"/>
        <color indexed="8"/>
        <rFont val="宋体"/>
        <family val="3"/>
        <charset val="134"/>
      </rPr>
      <t>A</t>
    </r>
    <phoneticPr fontId="3" type="noConversion"/>
  </si>
  <si>
    <r>
      <t>U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</si>
  <si>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>U</t>
    </r>
    <r>
      <rPr>
        <sz val="11"/>
        <color indexed="8"/>
        <rFont val="宋体"/>
        <family val="3"/>
        <charset val="134"/>
      </rPr>
      <t>C</t>
    </r>
    <phoneticPr fontId="3" type="noConversion"/>
  </si>
  <si>
    <t>IA</t>
    <phoneticPr fontId="3" type="noConversion"/>
  </si>
  <si>
    <r>
      <t>I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</si>
  <si>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>I</t>
    </r>
    <r>
      <rPr>
        <sz val="11"/>
        <color indexed="8"/>
        <rFont val="宋体"/>
        <family val="3"/>
        <charset val="134"/>
      </rPr>
      <t>C</t>
    </r>
    <phoneticPr fontId="3" type="noConversion"/>
  </si>
  <si>
    <t>A°</t>
    <phoneticPr fontId="3" type="noConversion"/>
  </si>
  <si>
    <t>B°</t>
    <phoneticPr fontId="3" type="noConversion"/>
  </si>
  <si>
    <t>C°</t>
    <phoneticPr fontId="3" type="noConversion"/>
  </si>
  <si>
    <t>PA</t>
    <phoneticPr fontId="3" type="noConversion"/>
  </si>
  <si>
    <r>
      <t>P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</si>
  <si>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C</t>
    </r>
    <phoneticPr fontId="3" type="noConversion"/>
  </si>
  <si>
    <r>
      <t>Q</t>
    </r>
    <r>
      <rPr>
        <sz val="11"/>
        <color indexed="8"/>
        <rFont val="宋体"/>
        <family val="3"/>
        <charset val="134"/>
      </rPr>
      <t>A</t>
    </r>
    <phoneticPr fontId="3" type="noConversion"/>
  </si>
  <si>
    <r>
      <t>Q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</si>
  <si>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>Q</t>
    </r>
    <r>
      <rPr>
        <sz val="11"/>
        <color indexed="8"/>
        <rFont val="宋体"/>
        <family val="3"/>
        <charset val="134"/>
      </rPr>
      <t>C</t>
    </r>
    <phoneticPr fontId="3" type="noConversion"/>
  </si>
  <si>
    <r>
      <t>COS</t>
    </r>
    <r>
      <rPr>
        <sz val="11"/>
        <color indexed="8"/>
        <rFont val="宋体"/>
        <family val="3"/>
        <charset val="134"/>
      </rPr>
      <t>A</t>
    </r>
    <phoneticPr fontId="3" type="noConversion"/>
  </si>
  <si>
    <r>
      <t>C</t>
    </r>
    <r>
      <rPr>
        <sz val="11"/>
        <color indexed="8"/>
        <rFont val="宋体"/>
        <family val="3"/>
        <charset val="134"/>
      </rPr>
      <t>OSB</t>
    </r>
    <phoneticPr fontId="3" type="noConversion"/>
  </si>
  <si>
    <r>
      <t>C</t>
    </r>
    <r>
      <rPr>
        <sz val="11"/>
        <color indexed="8"/>
        <rFont val="宋体"/>
        <family val="3"/>
        <charset val="134"/>
      </rPr>
      <t>OSC</t>
    </r>
    <phoneticPr fontId="3" type="noConversion"/>
  </si>
  <si>
    <r>
      <t>UPHASE</t>
    </r>
    <r>
      <rPr>
        <sz val="11"/>
        <color indexed="8"/>
        <rFont val="宋体"/>
        <family val="3"/>
        <charset val="134"/>
      </rPr>
      <t xml:space="preserve"> A</t>
    </r>
    <phoneticPr fontId="3" type="noConversion"/>
  </si>
  <si>
    <t>UPHASE B</t>
    <phoneticPr fontId="3" type="noConversion"/>
  </si>
  <si>
    <t>UPHASE C</t>
    <phoneticPr fontId="3" type="noConversion"/>
  </si>
  <si>
    <r>
      <t>DCU</t>
    </r>
    <r>
      <rPr>
        <sz val="11"/>
        <color indexed="8"/>
        <rFont val="宋体"/>
        <family val="3"/>
        <charset val="134"/>
      </rPr>
      <t xml:space="preserve"> A</t>
    </r>
    <phoneticPr fontId="3" type="noConversion"/>
  </si>
  <si>
    <t>DCU B</t>
    <phoneticPr fontId="3" type="noConversion"/>
  </si>
  <si>
    <t>DCU C</t>
    <phoneticPr fontId="3" type="noConversion"/>
  </si>
  <si>
    <r>
      <t>DCI</t>
    </r>
    <r>
      <rPr>
        <sz val="11"/>
        <color indexed="8"/>
        <rFont val="宋体"/>
        <family val="3"/>
        <charset val="134"/>
      </rPr>
      <t xml:space="preserve"> A</t>
    </r>
    <phoneticPr fontId="3" type="noConversion"/>
  </si>
  <si>
    <r>
      <t xml:space="preserve">DCI 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</si>
  <si>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 xml:space="preserve">DCI </t>
    </r>
    <r>
      <rPr>
        <sz val="11"/>
        <color indexed="8"/>
        <rFont val="宋体"/>
        <family val="3"/>
        <charset val="134"/>
      </rPr>
      <t>C</t>
    </r>
    <phoneticPr fontId="3" type="noConversion"/>
  </si>
  <si>
    <r>
      <rPr>
        <sz val="11"/>
        <color indexed="8"/>
        <rFont val="宋体"/>
        <family val="3"/>
        <charset val="134"/>
      </rPr>
      <t>≥</t>
    </r>
    <r>
      <rPr>
        <sz val="11"/>
        <color indexed="8"/>
        <rFont val="Arial"/>
        <family val="2"/>
      </rPr>
      <t>1%</t>
    </r>
    <phoneticPr fontId="5" type="noConversion"/>
  </si>
  <si>
    <t>PF</t>
    <phoneticPr fontId="5" type="noConversion"/>
  </si>
  <si>
    <t>Phase</t>
    <phoneticPr fontId="5" type="noConversion"/>
  </si>
  <si>
    <t>Angle</t>
    <phoneticPr fontId="5" type="noConversion"/>
  </si>
  <si>
    <t>kW</t>
    <phoneticPr fontId="5" type="noConversion"/>
  </si>
  <si>
    <t>Kvar</t>
    <phoneticPr fontId="5" type="noConversion"/>
  </si>
  <si>
    <t>B</t>
    <phoneticPr fontId="5" type="noConversion"/>
  </si>
  <si>
    <t>C</t>
    <phoneticPr fontId="5" type="noConversion"/>
  </si>
  <si>
    <r>
      <t>I</t>
    </r>
    <r>
      <rPr>
        <sz val="11"/>
        <color indexed="8"/>
        <rFont val="宋体"/>
        <family val="3"/>
        <charset val="134"/>
      </rPr>
      <t>（</t>
    </r>
    <r>
      <rPr>
        <sz val="11"/>
        <color indexed="8"/>
        <rFont val="Arial"/>
        <family val="2"/>
      </rPr>
      <t>A</t>
    </r>
    <r>
      <rPr>
        <sz val="11"/>
        <color indexed="8"/>
        <rFont val="宋体"/>
        <family val="3"/>
        <charset val="134"/>
      </rPr>
      <t>）</t>
    </r>
    <phoneticPr fontId="5" type="noConversion"/>
  </si>
  <si>
    <t>DCV</t>
    <phoneticPr fontId="5" type="noConversion"/>
  </si>
  <si>
    <t>DCI</t>
    <phoneticPr fontId="5" type="noConversion"/>
  </si>
  <si>
    <t>Time</t>
    <phoneticPr fontId="5" type="noConversion"/>
  </si>
  <si>
    <t>Fre</t>
    <phoneticPr fontId="5" type="noConversion"/>
  </si>
  <si>
    <t>31 /1000</t>
  </si>
  <si>
    <t>33 /1000</t>
    <phoneticPr fontId="5" type="noConversion"/>
  </si>
  <si>
    <t>126 /1000</t>
    <phoneticPr fontId="5" type="noConversion"/>
  </si>
  <si>
    <t>167 /1000</t>
    <phoneticPr fontId="5" type="noConversion"/>
  </si>
  <si>
    <t>45 /1000</t>
  </si>
  <si>
    <t>758 /1000</t>
    <phoneticPr fontId="5" type="noConversion"/>
  </si>
  <si>
    <t>986 /1000</t>
    <phoneticPr fontId="5" type="noConversion"/>
  </si>
  <si>
    <t>994 /1000</t>
    <phoneticPr fontId="5" type="noConversion"/>
  </si>
  <si>
    <r>
      <rPr>
        <sz val="11"/>
        <color indexed="8"/>
        <rFont val="宋体"/>
        <family val="3"/>
        <charset val="134"/>
      </rPr>
      <t>≤</t>
    </r>
    <r>
      <rPr>
        <sz val="11"/>
        <color indexed="8"/>
        <rFont val="Arial"/>
        <family val="2"/>
      </rPr>
      <t>0.3%</t>
    </r>
    <phoneticPr fontId="5" type="noConversion"/>
  </si>
  <si>
    <t xml:space="preserve">Start time </t>
    <phoneticPr fontId="3" type="noConversion"/>
  </si>
  <si>
    <t>A fail time</t>
    <phoneticPr fontId="3" type="noConversion"/>
  </si>
  <si>
    <t>End time</t>
    <phoneticPr fontId="3" type="noConversion"/>
  </si>
  <si>
    <t>B fail time</t>
    <phoneticPr fontId="3" type="noConversion"/>
  </si>
  <si>
    <t>C fail time</t>
    <phoneticPr fontId="3" type="noConversion"/>
  </si>
  <si>
    <t>Total fail</t>
    <phoneticPr fontId="3" type="noConversion"/>
  </si>
  <si>
    <t>Repeat circle</t>
    <phoneticPr fontId="3" type="noConversion"/>
  </si>
  <si>
    <t>Circel status</t>
    <phoneticPr fontId="3" type="noConversion"/>
  </si>
  <si>
    <t>Rang status</t>
    <phoneticPr fontId="3" type="noConversion"/>
  </si>
  <si>
    <t>Total time</t>
    <phoneticPr fontId="3" type="noConversion"/>
  </si>
  <si>
    <t>Standard time</t>
    <phoneticPr fontId="3" type="noConversion"/>
  </si>
  <si>
    <t>Standard fail time</t>
    <phoneticPr fontId="3" type="noConversion"/>
  </si>
  <si>
    <t>Customer:</t>
    <phoneticPr fontId="3" type="noConversion"/>
  </si>
  <si>
    <t>Ver. S time:</t>
    <phoneticPr fontId="3" type="noConversion"/>
  </si>
  <si>
    <t>S/N:</t>
    <phoneticPr fontId="3" type="noConversion"/>
  </si>
  <si>
    <t>Current ange test:</t>
    <phoneticPr fontId="3" type="noConversion"/>
  </si>
  <si>
    <r>
      <t>Verified by</t>
    </r>
    <r>
      <rPr>
        <b/>
        <sz val="14"/>
        <color indexed="8"/>
        <rFont val="宋体"/>
        <family val="3"/>
        <charset val="134"/>
      </rPr>
      <t>：</t>
    </r>
    <phoneticPr fontId="3" type="noConversion"/>
  </si>
  <si>
    <t>V</t>
    <phoneticPr fontId="3" type="noConversion"/>
  </si>
  <si>
    <t>Hz</t>
    <phoneticPr fontId="3" type="noConversion"/>
  </si>
  <si>
    <t>Actual test time:</t>
    <phoneticPr fontId="3" type="noConversion"/>
  </si>
  <si>
    <t>Standard test time:</t>
    <phoneticPr fontId="3" type="noConversion"/>
  </si>
  <si>
    <t>Mutual effect:</t>
    <phoneticPr fontId="3" type="noConversion"/>
  </si>
  <si>
    <t>Longterm stability:</t>
    <phoneticPr fontId="3" type="noConversion"/>
  </si>
  <si>
    <t>No.1</t>
    <phoneticPr fontId="3" type="noConversion"/>
  </si>
  <si>
    <r>
      <t>N</t>
    </r>
    <r>
      <rPr>
        <sz val="11"/>
        <color indexed="8"/>
        <rFont val="宋体"/>
        <family val="3"/>
        <charset val="134"/>
      </rPr>
      <t>o.2</t>
    </r>
    <phoneticPr fontId="3" type="noConversion"/>
  </si>
  <si>
    <r>
      <t>N</t>
    </r>
    <r>
      <rPr>
        <sz val="11"/>
        <color indexed="8"/>
        <rFont val="宋体"/>
        <family val="3"/>
        <charset val="134"/>
      </rPr>
      <t>o.4</t>
    </r>
    <phoneticPr fontId="3" type="noConversion"/>
  </si>
  <si>
    <t>BCA</t>
    <phoneticPr fontId="3" type="noConversion"/>
  </si>
  <si>
    <t>ABC</t>
    <phoneticPr fontId="3" type="noConversion"/>
  </si>
  <si>
    <t>CBA</t>
    <phoneticPr fontId="3" type="noConversion"/>
  </si>
  <si>
    <t>No.</t>
  </si>
  <si>
    <t>Time</t>
  </si>
  <si>
    <t>UA</t>
  </si>
  <si>
    <t>UB</t>
  </si>
  <si>
    <t>UC</t>
  </si>
  <si>
    <t>IA</t>
  </si>
  <si>
    <t>IB</t>
  </si>
  <si>
    <t>IC</t>
  </si>
  <si>
    <t>A°</t>
  </si>
  <si>
    <t>B°</t>
  </si>
  <si>
    <t>C°</t>
  </si>
  <si>
    <t>PA</t>
  </si>
  <si>
    <t>PB</t>
  </si>
  <si>
    <t>PC</t>
  </si>
  <si>
    <t>QA</t>
  </si>
  <si>
    <t>QB</t>
  </si>
  <si>
    <t>QC</t>
  </si>
  <si>
    <t>COSA</t>
  </si>
  <si>
    <t>COSB</t>
  </si>
  <si>
    <t>COSC</t>
  </si>
  <si>
    <t>UPHASE A</t>
  </si>
  <si>
    <t>UPHASE B</t>
  </si>
  <si>
    <t>UPHASE C</t>
  </si>
  <si>
    <t>DCU A</t>
  </si>
  <si>
    <t>DCU B</t>
  </si>
  <si>
    <t>DCU C</t>
  </si>
  <si>
    <t>DCI A</t>
  </si>
  <si>
    <t>DCI B</t>
  </si>
  <si>
    <t>DCI C</t>
  </si>
  <si>
    <t>Freq.</t>
  </si>
  <si>
    <t>Refresh time K:</t>
    <phoneticPr fontId="5" type="noConversion"/>
  </si>
  <si>
    <t>Delay time:</t>
    <phoneticPr fontId="5" type="noConversion"/>
  </si>
  <si>
    <r>
      <t>ICT</t>
    </r>
    <r>
      <rPr>
        <sz val="11"/>
        <color indexed="8"/>
        <rFont val="宋体"/>
        <family val="3"/>
        <charset val="134"/>
      </rPr>
      <t>挡</t>
    </r>
    <phoneticPr fontId="5" type="noConversion"/>
  </si>
  <si>
    <t>电压输出</t>
    <phoneticPr fontId="3" type="noConversion"/>
  </si>
  <si>
    <t>电压硬挡</t>
    <phoneticPr fontId="3" type="noConversion"/>
  </si>
  <si>
    <t>电压功放</t>
    <phoneticPr fontId="3" type="noConversion"/>
  </si>
  <si>
    <t>电流硬挡</t>
    <phoneticPr fontId="3" type="noConversion"/>
  </si>
  <si>
    <t>电流输出</t>
    <phoneticPr fontId="3" type="noConversion"/>
  </si>
  <si>
    <t>电流功放</t>
    <phoneticPr fontId="3" type="noConversion"/>
  </si>
  <si>
    <t>电流增益</t>
    <phoneticPr fontId="3" type="noConversion"/>
  </si>
  <si>
    <t>匹配状态</t>
    <phoneticPr fontId="3" type="noConversion"/>
  </si>
  <si>
    <t>相位输出</t>
    <phoneticPr fontId="3" type="noConversion"/>
  </si>
  <si>
    <t>电流差压</t>
    <phoneticPr fontId="3" type="noConversion"/>
  </si>
  <si>
    <t>差压保护</t>
    <phoneticPr fontId="3" type="noConversion"/>
  </si>
  <si>
    <t>电流开路</t>
    <phoneticPr fontId="3" type="noConversion"/>
  </si>
  <si>
    <t>电压开路</t>
    <phoneticPr fontId="3" type="noConversion"/>
  </si>
  <si>
    <t>电压Mute</t>
    <phoneticPr fontId="3" type="noConversion"/>
  </si>
  <si>
    <t>电流Mute</t>
    <phoneticPr fontId="3" type="noConversion"/>
  </si>
  <si>
    <t>增益蜂鸣</t>
    <phoneticPr fontId="3" type="noConversion"/>
  </si>
  <si>
    <t>PF0.5</t>
  </si>
  <si>
    <t>参数</t>
    <phoneticPr fontId="3" type="noConversion"/>
  </si>
  <si>
    <t>2020/05/28 12:36:58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</si>
  <si>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</si>
  <si>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</si>
  <si>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</si>
  <si>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r>
      <t>PF1.0</t>
    </r>
    <r>
      <rPr>
        <sz val="11"/>
        <color theme="1"/>
        <rFont val="宋体"/>
        <family val="2"/>
        <charset val="134"/>
        <scheme val="minor"/>
      </rPr>
      <t/>
    </r>
  </si>
  <si>
    <t>PF1.0</t>
  </si>
  <si>
    <r>
      <t>100A</t>
    </r>
    <r>
      <rPr>
        <sz val="11"/>
        <color indexed="8"/>
        <rFont val="宋体"/>
        <family val="3"/>
        <charset val="134"/>
      </rPr>
      <t>挡</t>
    </r>
    <phoneticPr fontId="5" type="noConversion"/>
  </si>
  <si>
    <r>
      <t>200A</t>
    </r>
    <r>
      <rPr>
        <sz val="11"/>
        <color indexed="8"/>
        <rFont val="宋体"/>
        <family val="3"/>
        <charset val="134"/>
      </rPr>
      <t>挡</t>
    </r>
    <phoneticPr fontId="5" type="noConversion"/>
  </si>
  <si>
    <t>状态监控</t>
    <phoneticPr fontId="3" type="noConversion"/>
  </si>
  <si>
    <t>第0层</t>
    <phoneticPr fontId="3" type="noConversion"/>
  </si>
  <si>
    <t>第1层</t>
    <phoneticPr fontId="3" type="noConversion"/>
  </si>
  <si>
    <t>第2层</t>
    <phoneticPr fontId="3" type="noConversion"/>
  </si>
  <si>
    <t>第3层</t>
    <phoneticPr fontId="3" type="noConversion"/>
  </si>
  <si>
    <r>
      <t>V</t>
    </r>
    <r>
      <rPr>
        <sz val="11"/>
        <color indexed="8"/>
        <rFont val="宋体"/>
        <family val="3"/>
        <charset val="134"/>
      </rPr>
      <t>ersion</t>
    </r>
    <phoneticPr fontId="3" type="noConversion"/>
  </si>
  <si>
    <t>SE</t>
    <phoneticPr fontId="3" type="noConversion"/>
  </si>
  <si>
    <t>LE</t>
    <phoneticPr fontId="3" type="noConversion"/>
  </si>
  <si>
    <t>II</t>
    <phoneticPr fontId="3" type="noConversion"/>
  </si>
  <si>
    <t>I</t>
    <phoneticPr fontId="3" type="noConversion"/>
  </si>
  <si>
    <r>
      <t>S</t>
    </r>
    <r>
      <rPr>
        <sz val="11"/>
        <color indexed="8"/>
        <rFont val="宋体"/>
        <family val="3"/>
        <charset val="134"/>
      </rPr>
      <t>atus-1</t>
    </r>
    <phoneticPr fontId="3" type="noConversion"/>
  </si>
  <si>
    <r>
      <t>S</t>
    </r>
    <r>
      <rPr>
        <sz val="11"/>
        <color indexed="8"/>
        <rFont val="宋体"/>
        <family val="3"/>
        <charset val="134"/>
      </rPr>
      <t>atus-2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</si>
  <si>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atus-3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</si>
  <si>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atus-4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</si>
  <si>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atus-5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</si>
  <si>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atus-6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</si>
  <si>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atus-7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</si>
  <si>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atus-8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</si>
  <si>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atus-9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</si>
  <si>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atus-10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</si>
  <si>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atus-11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</si>
  <si>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atus-12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</si>
  <si>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atus-13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</si>
  <si>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atus-14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</si>
  <si>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atus-15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</si>
  <si>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1"/>
        <color indexed="8"/>
        <rFont val="宋体"/>
        <family val="3"/>
        <charset val="134"/>
      </rPr>
      <t>atus-16</t>
    </r>
    <r>
      <rPr>
        <sz val="11"/>
        <color theme="1"/>
        <rFont val="宋体"/>
        <family val="2"/>
        <charset val="134"/>
        <scheme val="minor"/>
      </rPr>
      <t/>
    </r>
  </si>
  <si>
    <t>0-0</t>
    <phoneticPr fontId="3" type="noConversion"/>
  </si>
  <si>
    <t>0-1</t>
  </si>
  <si>
    <t>0-2</t>
  </si>
  <si>
    <t>IU</t>
    <phoneticPr fontId="3" type="noConversion"/>
  </si>
  <si>
    <t>U</t>
    <phoneticPr fontId="3" type="noConversion"/>
  </si>
  <si>
    <t>60/30A</t>
    <phoneticPr fontId="3" type="noConversion"/>
  </si>
  <si>
    <t>1Y</t>
    <phoneticPr fontId="3" type="noConversion"/>
  </si>
  <si>
    <t>ST</t>
    <phoneticPr fontId="3" type="noConversion"/>
  </si>
  <si>
    <t>EV</t>
    <phoneticPr fontId="3" type="noConversion"/>
  </si>
  <si>
    <t>F</t>
    <phoneticPr fontId="3" type="noConversion"/>
  </si>
  <si>
    <t>U8</t>
    <phoneticPr fontId="3" type="noConversion"/>
  </si>
  <si>
    <t>B=</t>
    <phoneticPr fontId="3" type="noConversion"/>
  </si>
  <si>
    <t>TI</t>
    <phoneticPr fontId="3" type="noConversion"/>
  </si>
  <si>
    <t>8=</t>
    <phoneticPr fontId="3" type="noConversion"/>
  </si>
  <si>
    <t>0-3</t>
  </si>
  <si>
    <t>0-4</t>
  </si>
  <si>
    <t>0-5</t>
  </si>
  <si>
    <t>0-6</t>
  </si>
  <si>
    <t>0-7</t>
  </si>
  <si>
    <t>0-8</t>
  </si>
  <si>
    <t>0-9</t>
  </si>
  <si>
    <t>0-10</t>
  </si>
  <si>
    <t>0-11</t>
  </si>
  <si>
    <t>0-12</t>
  </si>
  <si>
    <t>0-13</t>
  </si>
  <si>
    <t>0-14</t>
  </si>
  <si>
    <t>0-15</t>
  </si>
  <si>
    <t>SI</t>
    <phoneticPr fontId="3" type="noConversion"/>
  </si>
  <si>
    <t>SU</t>
    <phoneticPr fontId="3" type="noConversion"/>
  </si>
  <si>
    <t>S8</t>
    <phoneticPr fontId="3" type="noConversion"/>
  </si>
  <si>
    <t>SF</t>
    <phoneticPr fontId="3" type="noConversion"/>
  </si>
  <si>
    <t>SA</t>
    <phoneticPr fontId="3" type="noConversion"/>
  </si>
  <si>
    <t>I U</t>
    <phoneticPr fontId="3" type="noConversion"/>
  </si>
  <si>
    <t>PIP</t>
    <phoneticPr fontId="3" type="noConversion"/>
  </si>
  <si>
    <t>F=</t>
    <phoneticPr fontId="3" type="noConversion"/>
  </si>
  <si>
    <t>TE</t>
    <phoneticPr fontId="3" type="noConversion"/>
  </si>
  <si>
    <t>AE</t>
    <phoneticPr fontId="3" type="noConversion"/>
  </si>
  <si>
    <t>TU</t>
    <phoneticPr fontId="3" type="noConversion"/>
  </si>
  <si>
    <t>BE</t>
    <phoneticPr fontId="3" type="noConversion"/>
  </si>
  <si>
    <t>CH</t>
    <phoneticPr fontId="3" type="noConversion"/>
  </si>
  <si>
    <t>1-0</t>
    <phoneticPr fontId="3" type="noConversion"/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</si>
  <si>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</si>
  <si>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</si>
  <si>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</si>
  <si>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</si>
  <si>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</si>
  <si>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</si>
  <si>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</si>
  <si>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</si>
  <si>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</si>
  <si>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</si>
  <si>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</si>
  <si>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</si>
  <si>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</si>
  <si>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</si>
  <si>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</si>
  <si>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</si>
  <si>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</si>
  <si>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</si>
  <si>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</si>
  <si>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</si>
  <si>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BFS</t>
    <phoneticPr fontId="3" type="noConversion"/>
  </si>
  <si>
    <t>BF</t>
    <phoneticPr fontId="3" type="noConversion"/>
  </si>
  <si>
    <t>BN</t>
    <phoneticPr fontId="3" type="noConversion"/>
  </si>
  <si>
    <t>BQ</t>
    <phoneticPr fontId="3" type="noConversion"/>
  </si>
  <si>
    <t>BP</t>
    <phoneticPr fontId="3" type="noConversion"/>
  </si>
  <si>
    <t>CB</t>
    <phoneticPr fontId="3" type="noConversion"/>
  </si>
  <si>
    <t>CA</t>
    <phoneticPr fontId="3" type="noConversion"/>
  </si>
  <si>
    <t>A_F</t>
    <phoneticPr fontId="3" type="noConversion"/>
  </si>
  <si>
    <t>2-0</t>
    <phoneticPr fontId="3" type="noConversion"/>
  </si>
  <si>
    <t>2-1</t>
  </si>
  <si>
    <t>2-2</t>
  </si>
  <si>
    <t>2-3</t>
  </si>
  <si>
    <t>2-4</t>
  </si>
  <si>
    <t>2-5</t>
  </si>
  <si>
    <t>2-6</t>
  </si>
  <si>
    <t>2-7</t>
  </si>
  <si>
    <t>2-8</t>
  </si>
  <si>
    <t>LC-</t>
    <phoneticPr fontId="3" type="noConversion"/>
  </si>
  <si>
    <t>CP</t>
    <phoneticPr fontId="3" type="noConversion"/>
  </si>
  <si>
    <t>PF=</t>
    <phoneticPr fontId="3" type="noConversion"/>
  </si>
  <si>
    <t>3-0</t>
    <phoneticPr fontId="3" type="noConversion"/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</si>
  <si>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</si>
  <si>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</si>
  <si>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</si>
  <si>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</si>
  <si>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</si>
  <si>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</si>
  <si>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</si>
  <si>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</si>
  <si>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</si>
  <si>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第4层</t>
    <phoneticPr fontId="3" type="noConversion"/>
  </si>
  <si>
    <t>CQ</t>
    <phoneticPr fontId="3" type="noConversion"/>
  </si>
  <si>
    <t>BC</t>
    <phoneticPr fontId="3" type="noConversion"/>
  </si>
  <si>
    <t>CF</t>
    <phoneticPr fontId="3" type="noConversion"/>
  </si>
  <si>
    <t>PC</t>
    <phoneticPr fontId="3" type="noConversion"/>
  </si>
  <si>
    <t>OLA</t>
    <phoneticPr fontId="3" type="noConversion"/>
  </si>
  <si>
    <t>ID</t>
    <phoneticPr fontId="3" type="noConversion"/>
  </si>
  <si>
    <t>P</t>
    <phoneticPr fontId="3" type="noConversion"/>
  </si>
  <si>
    <t>NN</t>
    <phoneticPr fontId="3" type="noConversion"/>
  </si>
  <si>
    <t>4-0</t>
    <phoneticPr fontId="3" type="noConversion"/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</si>
  <si>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</si>
  <si>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</si>
  <si>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</si>
  <si>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</si>
  <si>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</si>
  <si>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</si>
  <si>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</si>
  <si>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</si>
  <si>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</si>
  <si>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</si>
  <si>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</si>
  <si>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第5层</t>
    <phoneticPr fontId="3" type="noConversion"/>
  </si>
  <si>
    <t>BA</t>
    <phoneticPr fontId="3" type="noConversion"/>
  </si>
  <si>
    <t>9A</t>
    <phoneticPr fontId="3" type="noConversion"/>
  </si>
  <si>
    <t>8A</t>
    <phoneticPr fontId="3" type="noConversion"/>
  </si>
  <si>
    <t>7A</t>
  </si>
  <si>
    <t>6A</t>
  </si>
  <si>
    <t>5A</t>
  </si>
  <si>
    <t>4A</t>
  </si>
  <si>
    <t>3A</t>
  </si>
  <si>
    <t>2A</t>
  </si>
  <si>
    <t>1A</t>
  </si>
  <si>
    <t>0A</t>
  </si>
  <si>
    <t>2B</t>
    <phoneticPr fontId="3" type="noConversion"/>
  </si>
  <si>
    <t>1B</t>
    <phoneticPr fontId="3" type="noConversion"/>
  </si>
  <si>
    <t>0B</t>
    <phoneticPr fontId="3" type="noConversion"/>
  </si>
  <si>
    <t>A-I 0</t>
    <phoneticPr fontId="3" type="noConversion"/>
  </si>
  <si>
    <t>5-0</t>
    <phoneticPr fontId="3" type="noConversion"/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</si>
  <si>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</si>
  <si>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</si>
  <si>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</si>
  <si>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</si>
  <si>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</si>
  <si>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</si>
  <si>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</si>
  <si>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</si>
  <si>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</si>
  <si>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</si>
  <si>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</si>
  <si>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</si>
  <si>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</si>
  <si>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</si>
  <si>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第6层</t>
    <phoneticPr fontId="3" type="noConversion"/>
  </si>
  <si>
    <t>BU</t>
    <phoneticPr fontId="3" type="noConversion"/>
  </si>
  <si>
    <t>AU</t>
    <phoneticPr fontId="3" type="noConversion"/>
  </si>
  <si>
    <t>9U</t>
    <phoneticPr fontId="3" type="noConversion"/>
  </si>
  <si>
    <t>8U</t>
    <phoneticPr fontId="3" type="noConversion"/>
  </si>
  <si>
    <t>7U</t>
  </si>
  <si>
    <t>6U</t>
  </si>
  <si>
    <t>5U</t>
  </si>
  <si>
    <t>4U</t>
  </si>
  <si>
    <t>3U</t>
  </si>
  <si>
    <t>2U</t>
  </si>
  <si>
    <t>1U</t>
  </si>
  <si>
    <t>0U</t>
  </si>
  <si>
    <t>U-1 O</t>
    <phoneticPr fontId="3" type="noConversion"/>
  </si>
  <si>
    <t>6-0</t>
    <phoneticPr fontId="3" type="noConversion"/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</si>
  <si>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</si>
  <si>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</si>
  <si>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</si>
  <si>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</si>
  <si>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</si>
  <si>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</si>
  <si>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</si>
  <si>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</si>
  <si>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</si>
  <si>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</si>
  <si>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</si>
  <si>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</si>
  <si>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</si>
  <si>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第7层</t>
    <phoneticPr fontId="3" type="noConversion"/>
  </si>
  <si>
    <t>9E</t>
    <phoneticPr fontId="3" type="noConversion"/>
  </si>
  <si>
    <t>8E</t>
    <phoneticPr fontId="3" type="noConversion"/>
  </si>
  <si>
    <t>7E</t>
  </si>
  <si>
    <t>6E</t>
  </si>
  <si>
    <t>5E</t>
  </si>
  <si>
    <t>4E</t>
  </si>
  <si>
    <t>3E</t>
  </si>
  <si>
    <t>2E</t>
  </si>
  <si>
    <t>1E</t>
  </si>
  <si>
    <t>0E</t>
  </si>
  <si>
    <t>LE</t>
    <phoneticPr fontId="3" type="noConversion"/>
  </si>
  <si>
    <t>7-0</t>
    <phoneticPr fontId="3" type="noConversion"/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</si>
  <si>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</si>
  <si>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</si>
  <si>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</si>
  <si>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</si>
  <si>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</si>
  <si>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</si>
  <si>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</si>
  <si>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</si>
  <si>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</si>
  <si>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</si>
  <si>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</si>
  <si>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4-12</t>
  </si>
  <si>
    <t>空白</t>
    <phoneticPr fontId="3" type="noConversion"/>
  </si>
  <si>
    <t>S0</t>
    <phoneticPr fontId="3" type="noConversion"/>
  </si>
  <si>
    <t>0-16</t>
  </si>
  <si>
    <t>0-17</t>
  </si>
  <si>
    <t>AUT</t>
    <phoneticPr fontId="3" type="noConversion"/>
  </si>
  <si>
    <t>60/30A</t>
    <phoneticPr fontId="3" type="noConversion"/>
  </si>
  <si>
    <t>A fine tune</t>
    <phoneticPr fontId="3" type="noConversion"/>
  </si>
  <si>
    <t>B fine tune</t>
    <phoneticPr fontId="3" type="noConversion"/>
  </si>
  <si>
    <t>C fine tune</t>
    <phoneticPr fontId="3" type="noConversion"/>
  </si>
  <si>
    <t>A read value</t>
    <phoneticPr fontId="3" type="noConversion"/>
  </si>
  <si>
    <t>B read value</t>
    <phoneticPr fontId="3" type="noConversion"/>
  </si>
  <si>
    <t>C read value</t>
    <phoneticPr fontId="3" type="noConversion"/>
  </si>
  <si>
    <t>A write value</t>
    <phoneticPr fontId="3" type="noConversion"/>
  </si>
  <si>
    <t>B write value</t>
    <phoneticPr fontId="3" type="noConversion"/>
  </si>
  <si>
    <t>C write value</t>
    <phoneticPr fontId="3" type="noConversion"/>
  </si>
  <si>
    <t>Form 1.1 Current range setting accuracy (Voltage at YC1893D power source verificationV)</t>
  </si>
  <si>
    <t>Err.com</t>
    <phoneticPr fontId="5" type="noConversion"/>
  </si>
  <si>
    <t>Fr</t>
    <phoneticPr fontId="5" type="noConversion"/>
  </si>
  <si>
    <t>RSM</t>
    <phoneticPr fontId="5" type="noConversion"/>
  </si>
  <si>
    <t>158-B</t>
    <phoneticPr fontId="5" type="noConversion"/>
  </si>
  <si>
    <t>ΦA</t>
    <phoneticPr fontId="5" type="noConversion"/>
  </si>
  <si>
    <t>ΦB</t>
    <phoneticPr fontId="5" type="noConversion"/>
  </si>
  <si>
    <t>打开</t>
    <phoneticPr fontId="3" type="noConversion"/>
  </si>
  <si>
    <t>关闭</t>
    <phoneticPr fontId="3" type="noConversion"/>
  </si>
  <si>
    <t>正常</t>
  </si>
  <si>
    <t>正常</t>
    <phoneticPr fontId="3" type="noConversion"/>
  </si>
  <si>
    <t>参数</t>
    <phoneticPr fontId="3" type="noConversion"/>
  </si>
  <si>
    <t>关闭</t>
    <phoneticPr fontId="3" type="noConversion"/>
  </si>
  <si>
    <t>参数</t>
    <phoneticPr fontId="3" type="noConversion"/>
  </si>
  <si>
    <t>Voltage</t>
    <phoneticPr fontId="3" type="noConversion"/>
  </si>
  <si>
    <t>Current</t>
    <phoneticPr fontId="3" type="noConversion"/>
  </si>
  <si>
    <t>Harmonic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</si>
  <si>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</si>
  <si>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</si>
  <si>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</si>
  <si>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Times</t>
    <phoneticPr fontId="3" type="noConversion"/>
  </si>
  <si>
    <t>Percentage</t>
    <phoneticPr fontId="3" type="noConversion"/>
  </si>
  <si>
    <t>Phase</t>
    <phoneticPr fontId="3" type="noConversion"/>
  </si>
  <si>
    <t>Mode</t>
    <phoneticPr fontId="3" type="noConversion"/>
  </si>
  <si>
    <t>Mode</t>
    <phoneticPr fontId="3" type="noConversion"/>
  </si>
  <si>
    <t>次谐波</t>
    <phoneticPr fontId="3" type="noConversion"/>
  </si>
  <si>
    <t>奇次谐波</t>
    <phoneticPr fontId="3" type="noConversion"/>
  </si>
  <si>
    <t>偶次谐波</t>
    <phoneticPr fontId="3" type="noConversion"/>
  </si>
  <si>
    <t>基本谐波</t>
    <phoneticPr fontId="3" type="noConversion"/>
  </si>
  <si>
    <t>basic harmonic</t>
    <phoneticPr fontId="3" type="noConversion"/>
  </si>
  <si>
    <t>subharmonic</t>
    <phoneticPr fontId="3" type="noConversion"/>
  </si>
  <si>
    <t>even harmonic</t>
    <phoneticPr fontId="3" type="noConversion"/>
  </si>
  <si>
    <t>odd harmonic</t>
    <phoneticPr fontId="3" type="noConversion"/>
  </si>
  <si>
    <t>Setting</t>
    <phoneticPr fontId="3" type="noConversion"/>
  </si>
  <si>
    <t>Reading</t>
    <phoneticPr fontId="3" type="noConversion"/>
  </si>
  <si>
    <t>(1~21)</t>
    <phoneticPr fontId="3" type="noConversion"/>
  </si>
  <si>
    <t>(0~40)</t>
    <phoneticPr fontId="3" type="noConversion"/>
  </si>
  <si>
    <t>(0~359.99)</t>
    <phoneticPr fontId="3" type="noConversion"/>
  </si>
  <si>
    <t>Default</t>
    <phoneticPr fontId="3" type="noConversion"/>
  </si>
  <si>
    <t>(1~4)do not test 2 subharmonic</t>
    <phoneticPr fontId="3" type="noConversion"/>
  </si>
  <si>
    <t>Unity set</t>
    <phoneticPr fontId="3" type="noConversion"/>
  </si>
  <si>
    <t>ABC U/I</t>
    <phoneticPr fontId="3" type="noConversion"/>
  </si>
  <si>
    <t xml:space="preserve"> </t>
    <phoneticPr fontId="5" type="noConversion"/>
  </si>
  <si>
    <t>Differential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</si>
  <si>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</si>
  <si>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</si>
  <si>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</si>
  <si>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Voltage</t>
    <phoneticPr fontId="5" type="noConversion"/>
  </si>
  <si>
    <t>K3/6/8</t>
    <phoneticPr fontId="5" type="noConversion"/>
  </si>
  <si>
    <t>Runing time:</t>
    <phoneticPr fontId="3" type="noConversion"/>
  </si>
  <si>
    <r>
      <t>LED</t>
    </r>
    <r>
      <rPr>
        <sz val="11"/>
        <color indexed="8"/>
        <rFont val="宋体"/>
        <family val="3"/>
        <charset val="134"/>
      </rPr>
      <t>频闪</t>
    </r>
    <phoneticPr fontId="5" type="noConversion"/>
  </si>
  <si>
    <t>A</t>
    <phoneticPr fontId="5" type="noConversion"/>
  </si>
  <si>
    <t>T</t>
    <phoneticPr fontId="5" type="noConversion"/>
  </si>
  <si>
    <t>Comport PSU</t>
    <phoneticPr fontId="5" type="noConversion"/>
  </si>
  <si>
    <t>DLT 460 2005 page 9</t>
    <phoneticPr fontId="5" type="noConversion"/>
  </si>
  <si>
    <t>GB-T 11150 2001 page 15</t>
    <phoneticPr fontId="5" type="noConversion"/>
  </si>
  <si>
    <t>IEC 60257 draft page 10</t>
    <phoneticPr fontId="5" type="noConversion"/>
  </si>
  <si>
    <t>JJG 597 page 11</t>
    <phoneticPr fontId="5" type="noConversion"/>
  </si>
  <si>
    <r>
      <rPr>
        <sz val="11"/>
        <color indexed="8"/>
        <rFont val="宋体"/>
        <family val="3"/>
        <charset val="134"/>
      </rPr>
      <t>≤</t>
    </r>
    <r>
      <rPr>
        <sz val="11"/>
        <color indexed="8"/>
        <rFont val="Arial"/>
        <family val="2"/>
      </rPr>
      <t>0.02%</t>
    </r>
    <phoneticPr fontId="5" type="noConversion"/>
  </si>
  <si>
    <t>PF 1.0</t>
    <phoneticPr fontId="5" type="noConversion"/>
  </si>
  <si>
    <t>Class 0.05</t>
    <phoneticPr fontId="5" type="noConversion"/>
  </si>
  <si>
    <t>UA_RSM</t>
    <phoneticPr fontId="3" type="noConversion"/>
  </si>
  <si>
    <r>
      <t>U</t>
    </r>
    <r>
      <rPr>
        <sz val="11"/>
        <color indexed="8"/>
        <rFont val="宋体"/>
        <family val="3"/>
        <charset val="134"/>
      </rPr>
      <t>A_PPM</t>
    </r>
    <phoneticPr fontId="3" type="noConversion"/>
  </si>
  <si>
    <t>UB_PSU</t>
    <phoneticPr fontId="3" type="noConversion"/>
  </si>
  <si>
    <t>UC_PSU</t>
    <phoneticPr fontId="3" type="noConversion"/>
  </si>
  <si>
    <t>IC_PSU</t>
    <phoneticPr fontId="3" type="noConversion"/>
  </si>
  <si>
    <t>A°_PSU</t>
    <phoneticPr fontId="3" type="noConversion"/>
  </si>
  <si>
    <t>B°_PSU</t>
    <phoneticPr fontId="3" type="noConversion"/>
  </si>
  <si>
    <t>UB_RSM</t>
    <phoneticPr fontId="3" type="noConversion"/>
  </si>
  <si>
    <t>UC_RSM</t>
    <phoneticPr fontId="3" type="noConversion"/>
  </si>
  <si>
    <t>IA_RSM</t>
    <phoneticPr fontId="3" type="noConversion"/>
  </si>
  <si>
    <t>IC_RSM</t>
    <phoneticPr fontId="3" type="noConversion"/>
  </si>
  <si>
    <t>A°_RSM</t>
    <phoneticPr fontId="3" type="noConversion"/>
  </si>
  <si>
    <t>B°_RSM</t>
    <phoneticPr fontId="3" type="noConversion"/>
  </si>
  <si>
    <t>C°_RSM</t>
    <phoneticPr fontId="3" type="noConversion"/>
  </si>
  <si>
    <t>UB_PPM</t>
    <phoneticPr fontId="3" type="noConversion"/>
  </si>
  <si>
    <t>UC_PPM</t>
    <phoneticPr fontId="3" type="noConversion"/>
  </si>
  <si>
    <t>IA_PPM</t>
    <phoneticPr fontId="3" type="noConversion"/>
  </si>
  <si>
    <t>IB_PPM</t>
    <phoneticPr fontId="3" type="noConversion"/>
  </si>
  <si>
    <t>IC_PPM</t>
    <phoneticPr fontId="3" type="noConversion"/>
  </si>
  <si>
    <t>A°</t>
    <phoneticPr fontId="3" type="noConversion"/>
  </si>
  <si>
    <t>B°</t>
    <phoneticPr fontId="3" type="noConversion"/>
  </si>
  <si>
    <t>C°</t>
    <phoneticPr fontId="3" type="noConversion"/>
  </si>
  <si>
    <t>PSU</t>
    <phoneticPr fontId="3" type="noConversion"/>
  </si>
  <si>
    <t>RSM</t>
    <phoneticPr fontId="3" type="noConversion"/>
  </si>
  <si>
    <t>IA_PSU</t>
    <phoneticPr fontId="3" type="noConversion"/>
  </si>
  <si>
    <t>IB_PSU</t>
    <phoneticPr fontId="3" type="noConversion"/>
  </si>
  <si>
    <t>C°_PSU</t>
    <phoneticPr fontId="3" type="noConversion"/>
  </si>
  <si>
    <t>IB_RSM</t>
    <phoneticPr fontId="3" type="noConversion"/>
  </si>
  <si>
    <t>UA_PSU</t>
    <phoneticPr fontId="3" type="noConversion"/>
  </si>
  <si>
    <t>PA_PSU</t>
    <phoneticPr fontId="3" type="noConversion"/>
  </si>
  <si>
    <t>PB_PSU</t>
    <phoneticPr fontId="3" type="noConversion"/>
  </si>
  <si>
    <t>PC_PSU</t>
    <phoneticPr fontId="3" type="noConversion"/>
  </si>
  <si>
    <t>PA_RSM</t>
    <phoneticPr fontId="3" type="noConversion"/>
  </si>
  <si>
    <t>PB_RSM</t>
    <phoneticPr fontId="3" type="noConversion"/>
  </si>
  <si>
    <t>PC_RSM</t>
    <phoneticPr fontId="3" type="noConversion"/>
  </si>
  <si>
    <t>PA_%</t>
    <phoneticPr fontId="3" type="noConversion"/>
  </si>
  <si>
    <t>PB_%</t>
    <phoneticPr fontId="3" type="noConversion"/>
  </si>
  <si>
    <t>PC_%</t>
    <phoneticPr fontId="3" type="noConversion"/>
  </si>
  <si>
    <t>I(A)</t>
    <phoneticPr fontId="5" type="noConversion"/>
  </si>
  <si>
    <t>电流变比</t>
    <phoneticPr fontId="3" type="noConversion"/>
  </si>
  <si>
    <t>Voltage</t>
  </si>
  <si>
    <t>Current</t>
  </si>
  <si>
    <t>Phase</t>
  </si>
  <si>
    <t>Fre</t>
    <phoneticPr fontId="3" type="noConversion"/>
  </si>
  <si>
    <t>Fre</t>
    <phoneticPr fontId="3" type="noConversion"/>
  </si>
  <si>
    <t>Repeat:</t>
    <phoneticPr fontId="3" type="noConversion"/>
  </si>
  <si>
    <t>warm up:</t>
    <phoneticPr fontId="3" type="noConversion"/>
  </si>
  <si>
    <t>Fre</t>
    <phoneticPr fontId="3" type="noConversion"/>
  </si>
  <si>
    <t>标准偏差</t>
    <phoneticPr fontId="3" type="noConversion"/>
  </si>
  <si>
    <t>最大减最小</t>
    <phoneticPr fontId="3" type="noConversion"/>
  </si>
  <si>
    <t>准确度</t>
    <phoneticPr fontId="3" type="noConversion"/>
  </si>
  <si>
    <t>Fre</t>
    <phoneticPr fontId="3" type="noConversion"/>
  </si>
  <si>
    <t>RSM read &gt;&gt;&gt; 50/50</t>
    <phoneticPr fontId="3" type="noConversion"/>
  </si>
  <si>
    <t>I_A(fine)</t>
    <phoneticPr fontId="3" type="noConversion"/>
  </si>
  <si>
    <t>I_B(fine)</t>
    <phoneticPr fontId="3" type="noConversion"/>
  </si>
  <si>
    <t>I_C(fine)</t>
    <phoneticPr fontId="3" type="noConversion"/>
  </si>
  <si>
    <t>IA.Acc</t>
    <phoneticPr fontId="3" type="noConversion"/>
  </si>
  <si>
    <t>IB.Acc</t>
    <phoneticPr fontId="3" type="noConversion"/>
  </si>
  <si>
    <t>IC.Acc</t>
    <phoneticPr fontId="3" type="noConversion"/>
  </si>
  <si>
    <t>UA.Acc</t>
    <phoneticPr fontId="3" type="noConversion"/>
  </si>
  <si>
    <t>UB.Acc</t>
    <phoneticPr fontId="3" type="noConversion"/>
  </si>
  <si>
    <t>UC.Acc</t>
    <phoneticPr fontId="3" type="noConversion"/>
  </si>
  <si>
    <t>修正</t>
    <phoneticPr fontId="3" type="noConversion"/>
  </si>
  <si>
    <t>Time</t>
    <phoneticPr fontId="3" type="noConversion"/>
  </si>
  <si>
    <t>U_A(act)</t>
    <phoneticPr fontId="3" type="noConversion"/>
  </si>
  <si>
    <t>I_A(act)</t>
    <phoneticPr fontId="3" type="noConversion"/>
  </si>
  <si>
    <t>U_B(act)</t>
    <phoneticPr fontId="3" type="noConversion"/>
  </si>
  <si>
    <t>I_B(act)</t>
    <phoneticPr fontId="3" type="noConversion"/>
  </si>
  <si>
    <t>U_C(act)</t>
    <phoneticPr fontId="3" type="noConversion"/>
  </si>
  <si>
    <t>I_C(act)</t>
    <phoneticPr fontId="3" type="noConversion"/>
  </si>
  <si>
    <r>
      <t>U</t>
    </r>
    <r>
      <rPr>
        <sz val="11"/>
        <color indexed="8"/>
        <rFont val="宋体"/>
        <family val="3"/>
        <charset val="134"/>
      </rPr>
      <t>A</t>
    </r>
    <phoneticPr fontId="3" type="noConversion"/>
  </si>
  <si>
    <r>
      <t>U</t>
    </r>
    <r>
      <rPr>
        <sz val="11"/>
        <color indexed="8"/>
        <rFont val="宋体"/>
        <family val="3"/>
        <charset val="134"/>
      </rPr>
      <t>B</t>
    </r>
    <phoneticPr fontId="3" type="noConversion"/>
  </si>
  <si>
    <r>
      <t>U</t>
    </r>
    <r>
      <rPr>
        <sz val="11"/>
        <color indexed="8"/>
        <rFont val="宋体"/>
        <family val="3"/>
        <charset val="134"/>
      </rPr>
      <t>C</t>
    </r>
    <phoneticPr fontId="3" type="noConversion"/>
  </si>
  <si>
    <t>IA</t>
    <phoneticPr fontId="3" type="noConversion"/>
  </si>
  <si>
    <t>IB</t>
    <phoneticPr fontId="3" type="noConversion"/>
  </si>
  <si>
    <t>IC</t>
    <phoneticPr fontId="3" type="noConversion"/>
  </si>
  <si>
    <t>A°</t>
    <phoneticPr fontId="3" type="noConversion"/>
  </si>
  <si>
    <t>B°</t>
    <phoneticPr fontId="3" type="noConversion"/>
  </si>
  <si>
    <t>C°</t>
    <phoneticPr fontId="3" type="noConversion"/>
  </si>
  <si>
    <t>电流</t>
    <phoneticPr fontId="3" type="noConversion"/>
  </si>
  <si>
    <t>电压</t>
    <phoneticPr fontId="3" type="noConversion"/>
  </si>
  <si>
    <t>相</t>
    <phoneticPr fontId="3" type="noConversion"/>
  </si>
  <si>
    <t>U1</t>
    <phoneticPr fontId="3" type="noConversion"/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</si>
  <si>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</si>
  <si>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</si>
  <si>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</si>
  <si>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</si>
  <si>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</si>
  <si>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</si>
  <si>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</si>
  <si>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</si>
  <si>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</si>
  <si>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I1</t>
    <phoneticPr fontId="3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</si>
  <si>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</si>
  <si>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</si>
  <si>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</si>
  <si>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</si>
  <si>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</si>
  <si>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</si>
  <si>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</si>
  <si>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</si>
  <si>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</si>
  <si>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PF1</t>
    <phoneticPr fontId="3" type="noConversion"/>
  </si>
  <si>
    <t>PF2</t>
  </si>
  <si>
    <t>PF3</t>
  </si>
  <si>
    <t>PF4</t>
  </si>
  <si>
    <t>PF5</t>
  </si>
  <si>
    <t>PF6</t>
  </si>
  <si>
    <t>PF7</t>
  </si>
  <si>
    <t>PF8</t>
  </si>
  <si>
    <t>PF9</t>
  </si>
  <si>
    <t>PF10</t>
  </si>
  <si>
    <t>W1</t>
    <phoneticPr fontId="3" type="noConversion"/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</si>
  <si>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</si>
  <si>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</si>
  <si>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</si>
  <si>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</si>
  <si>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</si>
  <si>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</si>
  <si>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</si>
  <si>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</si>
  <si>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</si>
  <si>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标准偏差</t>
    <phoneticPr fontId="3" type="noConversion"/>
  </si>
  <si>
    <t>158 board checklist</t>
    <phoneticPr fontId="5" type="noConversion"/>
  </si>
  <si>
    <t>Voltage sampling check</t>
    <phoneticPr fontId="5" type="noConversion"/>
  </si>
  <si>
    <t>2021/04/19 09:56:01</t>
    <phoneticPr fontId="3" type="noConversion"/>
  </si>
  <si>
    <t>P3-4</t>
  </si>
  <si>
    <t>K= 10</t>
    <phoneticPr fontId="5" type="noConversion"/>
  </si>
  <si>
    <t>YC1893D</t>
    <phoneticPr fontId="5" type="noConversion"/>
  </si>
  <si>
    <t>YC1893D power source verification</t>
    <phoneticPr fontId="5" type="noConversion"/>
  </si>
  <si>
    <t>2021/08/11 12:18:03</t>
    <phoneticPr fontId="5" type="noConversion"/>
  </si>
  <si>
    <t>打开</t>
  </si>
  <si>
    <t>关闭</t>
  </si>
  <si>
    <t>关闭</t>
    <phoneticPr fontId="3" type="noConversion"/>
  </si>
  <si>
    <t>2021/08/11 12:18:25</t>
    <phoneticPr fontId="5" type="noConversion"/>
  </si>
  <si>
    <t>2021/08/11 12:18:51</t>
    <phoneticPr fontId="5" type="noConversion"/>
  </si>
  <si>
    <t>2021/08/11 12:19:14</t>
    <phoneticPr fontId="5" type="noConversion"/>
  </si>
  <si>
    <t>2021/08/11 12:19:38</t>
    <phoneticPr fontId="5" type="noConversion"/>
  </si>
  <si>
    <t>2021/08/11 12:20:02</t>
    <phoneticPr fontId="5" type="noConversion"/>
  </si>
  <si>
    <t>2021/08/11 12:20:26</t>
    <phoneticPr fontId="5" type="noConversion"/>
  </si>
  <si>
    <t>2021/08/11 12:20:48</t>
    <phoneticPr fontId="5" type="noConversion"/>
  </si>
  <si>
    <t>2021/08/11 12:21:11</t>
    <phoneticPr fontId="5" type="noConversion"/>
  </si>
  <si>
    <t>2021/08/11 12:21:36</t>
    <phoneticPr fontId="5" type="noConversion"/>
  </si>
  <si>
    <t>10 /10</t>
    <phoneticPr fontId="5" type="noConversion"/>
  </si>
  <si>
    <t>2021/08/11 12:22:45</t>
    <phoneticPr fontId="5" type="noConversion"/>
  </si>
  <si>
    <t>相序</t>
    <phoneticPr fontId="3" type="noConversion"/>
  </si>
  <si>
    <t>2021/08/11 12:23:09</t>
    <phoneticPr fontId="5" type="noConversion"/>
  </si>
  <si>
    <t>2021/08/11 12:23:34</t>
    <phoneticPr fontId="5" type="noConversion"/>
  </si>
  <si>
    <t>2021/08/11 12:23:58</t>
    <phoneticPr fontId="5" type="noConversion"/>
  </si>
  <si>
    <t>2021/08/11 12:24:21</t>
    <phoneticPr fontId="5" type="noConversion"/>
  </si>
  <si>
    <t>2021/08/11 12:24:49</t>
    <phoneticPr fontId="5" type="noConversion"/>
  </si>
  <si>
    <t>2021/08/11 12:25:15</t>
    <phoneticPr fontId="5" type="noConversion"/>
  </si>
  <si>
    <t>2021/08/11 12:25:37</t>
    <phoneticPr fontId="5" type="noConversion"/>
  </si>
  <si>
    <t>2021/08/11 12:26:07</t>
    <phoneticPr fontId="5" type="noConversion"/>
  </si>
  <si>
    <t>2021/08/11 12:26:30</t>
    <phoneticPr fontId="5" type="noConversion"/>
  </si>
  <si>
    <t>2021/08/11 12:26:54</t>
    <phoneticPr fontId="5" type="noConversion"/>
  </si>
  <si>
    <t>2021/08/11 12:27:19</t>
    <phoneticPr fontId="5" type="noConversion"/>
  </si>
  <si>
    <t>2021/08/11 12:28:16</t>
    <phoneticPr fontId="5" type="noConversion"/>
  </si>
  <si>
    <t>2021/08/11 12:29:15</t>
    <phoneticPr fontId="5" type="noConversion"/>
  </si>
  <si>
    <t>2021/08/11 12:30:11</t>
    <phoneticPr fontId="5" type="noConversion"/>
  </si>
  <si>
    <t>2021/08/11 12:31:12</t>
    <phoneticPr fontId="5" type="noConversion"/>
  </si>
  <si>
    <t>2021/08/11 12:32:10</t>
    <phoneticPr fontId="5" type="noConversion"/>
  </si>
  <si>
    <t>2021/08/11 12:33:08</t>
    <phoneticPr fontId="5" type="noConversion"/>
  </si>
  <si>
    <t>2021/08/11 12:34:04</t>
    <phoneticPr fontId="5" type="noConversion"/>
  </si>
  <si>
    <t>2021/08/11 12:35:01</t>
    <phoneticPr fontId="5" type="noConversion"/>
  </si>
  <si>
    <t>20 /20</t>
    <phoneticPr fontId="5" type="noConversion"/>
  </si>
  <si>
    <t>PF1.0</t>
    <phoneticPr fontId="3" type="noConversion"/>
  </si>
  <si>
    <t>24 /24</t>
    <phoneticPr fontId="5" type="noConversion"/>
  </si>
  <si>
    <t>4 /4</t>
    <phoneticPr fontId="5" type="noConversion"/>
  </si>
  <si>
    <t>2021/08/11 12:56:11</t>
    <phoneticPr fontId="3" type="noConversion"/>
  </si>
  <si>
    <t>2021/08/11 12:56:28</t>
    <phoneticPr fontId="3" type="noConversion"/>
  </si>
  <si>
    <t>2021/08/11 12:56:45</t>
    <phoneticPr fontId="3" type="noConversion"/>
  </si>
  <si>
    <t>2021/08/11 12:57:04</t>
    <phoneticPr fontId="3" type="noConversion"/>
  </si>
  <si>
    <t>2021/08/11 12:57:25</t>
    <phoneticPr fontId="3" type="noConversion"/>
  </si>
  <si>
    <t>2021/08/11 12:57:46</t>
    <phoneticPr fontId="3" type="noConversion"/>
  </si>
  <si>
    <t>2021/08/11 12:58:06</t>
    <phoneticPr fontId="3" type="noConversion"/>
  </si>
  <si>
    <t>2021/08/11 12:58:26</t>
    <phoneticPr fontId="3" type="noConversion"/>
  </si>
  <si>
    <t>2021/08/11 12:58:45</t>
    <phoneticPr fontId="3" type="noConversion"/>
  </si>
  <si>
    <t>2021/08/11 12:59:07</t>
    <phoneticPr fontId="3" type="noConversion"/>
  </si>
  <si>
    <t>2021/08/11 12:59:53.226</t>
  </si>
  <si>
    <t>2021/08/11 12:59:54.550</t>
  </si>
  <si>
    <t>2021/08/11 12:59:55.976</t>
  </si>
  <si>
    <t>2021/08/11 12:59:57.382</t>
  </si>
  <si>
    <t>2021/08/11 12:59:58.785</t>
  </si>
  <si>
    <t>2021/08/11 13:00:00.269</t>
  </si>
  <si>
    <t>2021/08/11 13:00:01.816</t>
  </si>
  <si>
    <t>2021/08/11 13:00:03.246</t>
  </si>
  <si>
    <t>2021/08/11 13:00:04.660</t>
  </si>
  <si>
    <t>2021/08/11 13:00:06.085</t>
  </si>
  <si>
    <t>2021/08/11 13:00:07.492</t>
  </si>
  <si>
    <t>2021/08/11 13:00:08.898</t>
  </si>
  <si>
    <t>2021/08/11 13:00:10.351</t>
  </si>
  <si>
    <t>2021/08/11 13:00:11.757</t>
  </si>
  <si>
    <t>2021/08/11 13:00:13.179</t>
  </si>
  <si>
    <t>2021/08/11 13:00:14.585</t>
  </si>
  <si>
    <t>2021/08/11 13:00:15.996</t>
  </si>
  <si>
    <t>2021/08/11 13:00:17.414</t>
  </si>
  <si>
    <t>2021/08/11 13:00:18.828</t>
  </si>
  <si>
    <t>2021/08/11 13:00:20.332</t>
  </si>
  <si>
    <t>2021/08/11 13:00:21.859</t>
  </si>
  <si>
    <t>2021/08/11 13:00:23.265</t>
  </si>
  <si>
    <t>2021/08/11 13:00:24.781</t>
  </si>
  <si>
    <t>2021/08/11 13:00:26.246</t>
  </si>
  <si>
    <t>2021/08/11 13:00:27.667</t>
  </si>
  <si>
    <t>2021/08/11 13:00:29.105</t>
  </si>
  <si>
    <t>2021/08/11 13:00:30.554</t>
  </si>
  <si>
    <t>2021/08/11 13:00:31.960</t>
  </si>
  <si>
    <t>2021/08/11 13:00:33.402</t>
  </si>
  <si>
    <t>2021/08/11 13:00:34.824</t>
  </si>
  <si>
    <t>2021/08/11 13:00:36.296</t>
  </si>
  <si>
    <t>2021/08/11 13:00:37.785</t>
  </si>
  <si>
    <t>2021/08/11 13:00:39.328</t>
  </si>
  <si>
    <t>2021/08/11 13:00:40.757</t>
  </si>
  <si>
    <t>2021/08/11 13:00:42.175</t>
  </si>
  <si>
    <t>2021/08/11 13:00:43.585</t>
  </si>
  <si>
    <t>2021/08/11 13:00:45.011</t>
  </si>
  <si>
    <t>2021/08/11 13:00:46.417</t>
  </si>
  <si>
    <t>2021/08/11 13:00:47.820</t>
  </si>
  <si>
    <t>2021/08/11 13:00:49.234</t>
  </si>
  <si>
    <t>2021/08/11 13:00:50.718</t>
  </si>
  <si>
    <t>2021/08/11 13:00:52.132</t>
  </si>
  <si>
    <t>2021/08/11 13:00:53.539</t>
  </si>
  <si>
    <t>2021/08/11 13:00:54.964</t>
  </si>
  <si>
    <t>2021/08/11 13:00:56.382</t>
  </si>
  <si>
    <t>2021/08/11 13:00:57.804</t>
  </si>
  <si>
    <t>2021/08/11 13:00:59.207</t>
  </si>
  <si>
    <t>2021/08/11 13:01:00.671</t>
  </si>
  <si>
    <t>2021/08/11 13:01:02.156</t>
  </si>
  <si>
    <t>2021/08/11 13:01:03.621</t>
  </si>
  <si>
    <t>2021/08/11 13:01:05.097</t>
  </si>
  <si>
    <t>2021/08/11 13:01:06.523</t>
  </si>
  <si>
    <t>2021/08/11 13:01:07.941</t>
  </si>
  <si>
    <t>2021/08/11 13:01:09.378</t>
  </si>
  <si>
    <t>2021/08/11 13:01:10.816</t>
  </si>
  <si>
    <t>2021/08/11 13:01:12.238</t>
  </si>
  <si>
    <t>2021/08/11 13:01:13.718</t>
  </si>
  <si>
    <t>2021/08/11 13:01:15.203</t>
  </si>
  <si>
    <t>2021/08/11 13:01:16.667</t>
  </si>
  <si>
    <t>2021/08/11 13:01:18.085</t>
  </si>
  <si>
    <t>2021/08/11 13:01:19.503</t>
  </si>
  <si>
    <t>2021/08/11 13:01:20.972</t>
  </si>
  <si>
    <t>2021/08/11 13:01:22.453</t>
  </si>
  <si>
    <t>2021/08/11 13:01:23.867</t>
  </si>
  <si>
    <t>2021/08/11 13:01:25.277</t>
  </si>
  <si>
    <t>2021/08/11 13:01:26.714</t>
  </si>
  <si>
    <t>2021/08/11 13:01:28.136</t>
  </si>
  <si>
    <t>2021/08/11 13:01:29.542</t>
  </si>
  <si>
    <t>2021/08/11 13:01:30.976</t>
  </si>
  <si>
    <t>2021/08/11 13:01:32.515</t>
  </si>
  <si>
    <t>2021/08/11 13:01:33.929</t>
  </si>
  <si>
    <t>2021/08/11 13:01:35.339</t>
  </si>
  <si>
    <t>2021/08/11 13:01:36.742</t>
  </si>
  <si>
    <t>2021/08/11 13:01:38.164</t>
  </si>
  <si>
    <t>2021/08/11 13:01:39.589</t>
  </si>
  <si>
    <t>2021/08/11 13:01:41.003</t>
  </si>
  <si>
    <t>2021/08/11 13:01:42.410</t>
  </si>
  <si>
    <t>2021/08/11 13:01:43.953</t>
  </si>
  <si>
    <t>2021/08/11 13:01:45.437</t>
  </si>
  <si>
    <t>2021/08/11 13:01:46.843</t>
  </si>
  <si>
    <t>2021/08/11 13:01:48.261</t>
  </si>
  <si>
    <t>2021/08/11 13:01:49.687</t>
  </si>
  <si>
    <t>2021/08/11 13:01:51.085</t>
  </si>
  <si>
    <t>2021/08/11 13:01:52.507</t>
  </si>
  <si>
    <t>2021/08/11 13:01:53.914</t>
  </si>
  <si>
    <t>2021/08/11 13:01:55.335</t>
  </si>
  <si>
    <t>2021/08/11 13:01:56.742</t>
  </si>
  <si>
    <t>2021/08/11 13:01:58.160</t>
  </si>
  <si>
    <t>2021/08/11 13:01:59.660</t>
  </si>
  <si>
    <t>2021/08/11 13:02:01.082</t>
  </si>
  <si>
    <t>2021/08/11 13:02:02.519</t>
  </si>
  <si>
    <t>2021/08/11 13:02:03.960</t>
  </si>
  <si>
    <t>2021/08/11 13:02:05.386</t>
  </si>
  <si>
    <t>2021/08/11 13:02:06.785</t>
  </si>
  <si>
    <t>2021/08/11 13:02:08.207</t>
  </si>
  <si>
    <t>2021/08/11 13:02:09.636</t>
  </si>
  <si>
    <t>2021/08/11 13:02:11.046</t>
  </si>
  <si>
    <t>2021/08/11 13:02:12.460</t>
  </si>
  <si>
    <t>2021/08/11 13:02:13.867</t>
  </si>
  <si>
    <t>2021/08/11 13:02:15.277</t>
  </si>
  <si>
    <t>2021/08/11 13:02:16.679</t>
  </si>
  <si>
    <t>2021/08/11 13:02:18.109</t>
  </si>
  <si>
    <t>2021/08/11 13:02:19.531</t>
  </si>
  <si>
    <t>2021/08/11 13:02:20.933</t>
  </si>
  <si>
    <t>2021/08/11 13:02:22.425</t>
  </si>
  <si>
    <t>2021/08/11 13:02:23.835</t>
  </si>
  <si>
    <t>2021/08/11 13:02:25.308</t>
  </si>
  <si>
    <t>2021/08/11 13:02:26.757</t>
  </si>
  <si>
    <t>2021/08/11 13:02:28.179</t>
  </si>
  <si>
    <t>2021/08/11 13:02:29.613</t>
  </si>
  <si>
    <t>2021/08/11 13:02:31.046</t>
  </si>
  <si>
    <t>2021/08/11 13:02:32.519</t>
  </si>
  <si>
    <t>2021/08/11 13:02:34.003</t>
  </si>
  <si>
    <t>2021/08/11 13:02:35.445</t>
  </si>
  <si>
    <t>2021/08/11 13:02:36.867</t>
  </si>
  <si>
    <t>2021/08/11 13:02:38.285</t>
  </si>
  <si>
    <t>2021/08/11 13:02:39.832</t>
  </si>
  <si>
    <t>2021/08/11 13:02:41.257</t>
  </si>
  <si>
    <t>2021/08/11 13:02:42.687</t>
  </si>
  <si>
    <t>2021/08/11 13:02:44.218</t>
  </si>
  <si>
    <t>2021/08/11 13:02:45.710</t>
  </si>
  <si>
    <t>2021/08/11 13:02:47.148</t>
  </si>
  <si>
    <t>2021/08/11 13:02:48.562</t>
  </si>
  <si>
    <t>2021/08/11 13:02:49.976</t>
  </si>
  <si>
    <t>2021/08/11 13:02:51.425</t>
  </si>
  <si>
    <t>2021/08/11 13:02:52.894</t>
  </si>
  <si>
    <t>2021/08/11 13:02:54.296</t>
  </si>
  <si>
    <t>2021/08/11 13:02:55.777</t>
  </si>
  <si>
    <t>2021/08/11 13:02:57.203</t>
  </si>
  <si>
    <t>2021/08/11 13:02:58.667</t>
  </si>
  <si>
    <t>2021/08/11 13:03:00.136</t>
  </si>
  <si>
    <t>2021/08/11 13:03:01.558</t>
  </si>
  <si>
    <t>2021/08/11 13:03:02.964</t>
  </si>
  <si>
    <t>2021/08/11 13:03:04.371</t>
  </si>
  <si>
    <t>2021/08/11 13:03:05.824</t>
  </si>
  <si>
    <t>2021/08/11 13:03:07.230</t>
  </si>
  <si>
    <t>2021/08/11 13:03:08.636</t>
  </si>
  <si>
    <t>2021/08/11 13:03:10.039</t>
  </si>
  <si>
    <t>2021/08/11 13:03:11.457</t>
  </si>
  <si>
    <t>2021/08/11 13:03:12.984</t>
  </si>
  <si>
    <t>2021/08/11 13:03:14.449</t>
  </si>
  <si>
    <t>2021/08/11 13:03:15.871</t>
  </si>
  <si>
    <t>2021/08/11 13:03:17.343</t>
  </si>
  <si>
    <t>2021/08/11 13:03:18.824</t>
  </si>
  <si>
    <t>2021/08/11 13:03:20.316</t>
  </si>
  <si>
    <t>2021/08/11 13:03:21.863</t>
  </si>
  <si>
    <t>2021/08/11 13:03:23.332</t>
  </si>
  <si>
    <t>2021/08/11 13:03:24.746</t>
  </si>
  <si>
    <t>2021/08/11 13:03:26.175</t>
  </si>
  <si>
    <t>2021/08/11 13:03:27.582</t>
  </si>
  <si>
    <t>2021/08/11 13:03:29.007</t>
  </si>
  <si>
    <t>2021/08/11 13:03:30.410</t>
  </si>
  <si>
    <t>2021/08/11 13:03:31.953</t>
  </si>
  <si>
    <t>2021/08/11 13:03:33.441</t>
  </si>
  <si>
    <t>2021/08/11 13:03:34.847</t>
  </si>
  <si>
    <t>2021/08/11 13:03:36.253</t>
  </si>
  <si>
    <t>2021/08/11 13:03:37.675</t>
  </si>
  <si>
    <t>2021/08/11 13:03:39.136</t>
  </si>
  <si>
    <t>2021/08/11 13:03:40.574</t>
  </si>
  <si>
    <t>2021/08/11 13:03:41.984</t>
  </si>
  <si>
    <t>2021/08/11 13:03:43.503</t>
  </si>
  <si>
    <t>2021/08/11 13:03:44.914</t>
  </si>
  <si>
    <t>2021/08/11 13:03:46.390</t>
  </si>
  <si>
    <t>2021/08/11 13:03:47.804</t>
  </si>
  <si>
    <t>2021/08/11 13:03:49.222</t>
  </si>
  <si>
    <t>2021/08/11 13:03:50.691</t>
  </si>
  <si>
    <t>2021/08/11 13:03:52.179</t>
  </si>
  <si>
    <t>2021/08/11 13:03:53.585</t>
  </si>
  <si>
    <t>2021/08/11 13:03:54.996</t>
  </si>
  <si>
    <t>2021/08/11 13:03:56.421</t>
  </si>
  <si>
    <t>2021/08/11 13:03:57.824</t>
  </si>
  <si>
    <t>2021/08/11 13:03:59.246</t>
  </si>
  <si>
    <t>2021/08/11 13:04:00.656</t>
  </si>
  <si>
    <t>2021/08/11 13:04:02.128</t>
  </si>
  <si>
    <t>2021/08/11 13:04:03.574</t>
  </si>
  <si>
    <t>2021/08/11 13:04:05.062</t>
  </si>
  <si>
    <t>2021/08/11 13:04:06.468</t>
  </si>
  <si>
    <t>2021/08/11 13:04:07.964</t>
  </si>
  <si>
    <t>2021/08/11 13:04:09.382</t>
  </si>
  <si>
    <t>2021/08/11 13:04:10.816</t>
  </si>
  <si>
    <t>2021/08/11 13:04:12.226</t>
  </si>
  <si>
    <t>2021/08/11 13:04:13.632</t>
  </si>
  <si>
    <t>2021/08/11 13:04:15.039</t>
  </si>
  <si>
    <t>2021/08/11 13:04:16.464</t>
  </si>
  <si>
    <t>2021/08/11 13:04:17.871</t>
  </si>
  <si>
    <t>2021/08/11 13:04:19.351</t>
  </si>
  <si>
    <t>2021/08/11 13:04:20.761</t>
  </si>
  <si>
    <t>2021/08/11 13:04:22.164</t>
  </si>
  <si>
    <t>2021/08/11 13:04:23.609</t>
  </si>
  <si>
    <t>2021/08/11 13:04:25.015</t>
  </si>
  <si>
    <t>2021/08/11 13:04:26.503</t>
  </si>
  <si>
    <t>2021/08/11 13:04:27.921</t>
  </si>
  <si>
    <t>2021/08/11 13:04:29.410</t>
  </si>
  <si>
    <t>2021/08/11 13:04:30.886</t>
  </si>
  <si>
    <t>2021/08/11 13:04:32.289</t>
  </si>
  <si>
    <t>2021/08/11 13:04:33.714</t>
  </si>
  <si>
    <t>2021/08/11 13:04:35.148</t>
  </si>
  <si>
    <t>2021/08/11 13:04:36.562</t>
  </si>
  <si>
    <t>2021/08/11 13:04:38.027</t>
  </si>
  <si>
    <t>2021/08/11 13:04:39.441</t>
  </si>
  <si>
    <t>2021/08/11 13:04:40.867</t>
  </si>
  <si>
    <t>2021/08/11 13:04:42.308</t>
  </si>
  <si>
    <t>2021/08/11 13:04:43.730</t>
  </si>
  <si>
    <t>2021/08/11 13:04:45.132</t>
  </si>
  <si>
    <t>2021/08/11 13:04:46.539</t>
  </si>
  <si>
    <t>2021/08/11 13:04:48.003</t>
  </si>
  <si>
    <t>2021/08/11 13:04:49.414</t>
  </si>
  <si>
    <t>2021/08/11 13:04:50.824</t>
  </si>
  <si>
    <t>2021/08/11 13:04:52.238</t>
  </si>
  <si>
    <t>2021/08/11 13:04:53.644</t>
  </si>
  <si>
    <t>2021/08/11 13:04:55.199</t>
  </si>
  <si>
    <t>2021/08/11 13:04:56.605</t>
  </si>
  <si>
    <t>2021/08/11 13:04:58.011</t>
  </si>
  <si>
    <t>2021/08/11 13:04:59.445</t>
  </si>
  <si>
    <t>2021/08/11 13:05:00.851</t>
  </si>
  <si>
    <t>2021/08/11 13:05:02.304</t>
  </si>
  <si>
    <t>2021/08/11 13:05:03.707</t>
  </si>
  <si>
    <t>2021/08/11 13:05:05.117</t>
  </si>
  <si>
    <t>2021/08/11 13:05:06.578</t>
  </si>
  <si>
    <t>2021/08/11 13:05:08.039</t>
  </si>
  <si>
    <t>2021/08/11 13:05:09.464</t>
  </si>
  <si>
    <t>2021/08/11 13:05:10.929</t>
  </si>
  <si>
    <t>2021/08/11 13:05:12.339</t>
  </si>
  <si>
    <t>2021/08/11 13:05:13.742</t>
  </si>
  <si>
    <t>2021/08/11 13:05:15.152</t>
  </si>
  <si>
    <t>2021/08/11 13:05:16.554</t>
  </si>
  <si>
    <t>2021/08/11 13:05:17.968</t>
  </si>
  <si>
    <t>2021/08/11 13:05:19.371</t>
  </si>
  <si>
    <t>2021/08/11 13:05:20.796</t>
  </si>
  <si>
    <t>2021/08/11 13:05:22.214</t>
  </si>
  <si>
    <t>2021/08/11 13:05:23.757</t>
  </si>
  <si>
    <t>2021/08/11 13:05:25.175</t>
  </si>
  <si>
    <t>2021/08/11 13:05:26.585</t>
  </si>
  <si>
    <t>2021/08/11 13:05:28.054</t>
  </si>
  <si>
    <t>2021/08/11 13:05:29.574</t>
  </si>
  <si>
    <t>2021/08/11 13:05:30.996</t>
  </si>
  <si>
    <t>2021/08/11 13:05:32.398</t>
  </si>
  <si>
    <t>2021/08/11 13:05:33.820</t>
  </si>
  <si>
    <t>2021/08/11 13:05:35.292</t>
  </si>
  <si>
    <t>2021/08/11 13:05:36.695</t>
  </si>
  <si>
    <t>2021/08/11 13:05:38.117</t>
  </si>
  <si>
    <t>2021/08/11 13:05:39.519</t>
  </si>
  <si>
    <t>2021/08/11 13:05:40.925</t>
  </si>
  <si>
    <t>2021/08/11 13:05:42.339</t>
  </si>
  <si>
    <t>2021/08/11 13:05:43.738</t>
  </si>
  <si>
    <t>2021/08/11 13:05:45.203</t>
  </si>
  <si>
    <t>2021/08/11 13:05:46.765</t>
  </si>
  <si>
    <t>2021/08/11 13:05:48.250</t>
  </si>
  <si>
    <t>2021/08/11 13:05:49.652</t>
  </si>
  <si>
    <t>2021/08/11 13:05:51.070</t>
  </si>
  <si>
    <t>2021/08/11 13:05:52.476</t>
  </si>
  <si>
    <t>2021/08/11 13:05:53.894</t>
  </si>
  <si>
    <t>2021/08/11 13:05:55.386</t>
  </si>
  <si>
    <t>2021/08/11 13:05:56.785</t>
  </si>
  <si>
    <t>2021/08/11 13:05:58.207</t>
  </si>
  <si>
    <t>2021/08/11 13:05:59.667</t>
  </si>
  <si>
    <t>2021/08/11 13:06:01.089</t>
  </si>
  <si>
    <t>2021/08/11 13:06:02.550</t>
  </si>
  <si>
    <t>2021/08/11 13:06:04.027</t>
  </si>
  <si>
    <t>2021/08/11 13:06:05.449</t>
  </si>
  <si>
    <t>2021/08/11 13:06:06.917</t>
  </si>
  <si>
    <t>2021/08/11 13:06:08.324</t>
  </si>
  <si>
    <t>2021/08/11 13:06:09.738</t>
  </si>
  <si>
    <t>2021/08/11 13:06:11.207</t>
  </si>
  <si>
    <t>2021/08/11 13:06:12.730</t>
  </si>
  <si>
    <t>2021/08/11 13:06:14.144</t>
  </si>
  <si>
    <t>2021/08/11 13:06:15.699</t>
  </si>
  <si>
    <t>2021/08/11 13:06:17.101</t>
  </si>
  <si>
    <t>2021/08/11 13:06:18.640</t>
  </si>
  <si>
    <t>2021/08/11 13:06:20.054</t>
  </si>
  <si>
    <t>2021/08/11 13:06:21.460</t>
  </si>
  <si>
    <t>2021/08/11 13:06:22.929</t>
  </si>
  <si>
    <t>2021/08/11 13:06:24.335</t>
  </si>
  <si>
    <t>2021/08/11 13:06:25.738</t>
  </si>
  <si>
    <t>2021/08/11 13:06:27.203</t>
  </si>
  <si>
    <t>2021/08/11 13:06:28.683</t>
  </si>
  <si>
    <t>2021/08/11 13:06:30.093</t>
  </si>
  <si>
    <t>2021/08/11 13:06:31.570</t>
  </si>
  <si>
    <t>2021/08/11 13:06:32.992</t>
  </si>
  <si>
    <t>2021/08/11 13:06:34.417</t>
  </si>
  <si>
    <t>2021/08/11 13:06:35.820</t>
  </si>
  <si>
    <t>2021/08/11 13:06:37.238</t>
  </si>
  <si>
    <t>2021/08/11 13:06:38.703</t>
  </si>
  <si>
    <t>2021/08/11 13:06:40.164</t>
  </si>
  <si>
    <t>2021/08/11 13:06:41.574</t>
  </si>
  <si>
    <t>2021/08/11 13:06:42.992</t>
  </si>
  <si>
    <t>2021/08/11 13:06:44.398</t>
  </si>
  <si>
    <t>2021/08/11 13:06:45.824</t>
  </si>
  <si>
    <t>2021/08/11 13:06:47.230</t>
  </si>
  <si>
    <t>2021/08/11 13:06:48.667</t>
  </si>
  <si>
    <t>2021/08/11 13:06:50.070</t>
  </si>
  <si>
    <t>2021/08/11 13:06:51.519</t>
  </si>
  <si>
    <t>2021/08/11 13:06:52.929</t>
  </si>
  <si>
    <t>2021/08/11 13:06:54.332</t>
  </si>
  <si>
    <t>2021/08/11 13:06:55.738</t>
  </si>
  <si>
    <t>2021/08/11 13:06:57.292</t>
  </si>
  <si>
    <t>2021/08/11 13:06:58.785</t>
  </si>
  <si>
    <t>2021/08/11 13:07:00.265</t>
  </si>
  <si>
    <t>2021/08/11 13:07:01.675</t>
  </si>
  <si>
    <t>2021/08/11 13:07:03.085</t>
  </si>
  <si>
    <t>2021/08/11 13:07:04.523</t>
  </si>
  <si>
    <t>2021/08/11 13:07:05.929</t>
  </si>
  <si>
    <t>2021/08/11 13:07:07.406</t>
  </si>
  <si>
    <t>2021/08/11 13:07:08.886</t>
  </si>
  <si>
    <t>2021/08/11 13:07:10.292</t>
  </si>
  <si>
    <t>2021/08/11 13:07:11.718</t>
  </si>
  <si>
    <t>2021/08/11 13:07:13.183</t>
  </si>
  <si>
    <t>2021/08/11 13:07:14.585</t>
  </si>
  <si>
    <t>2021/08/11 13:07:15.992</t>
  </si>
  <si>
    <t>2021/08/11 13:07:17.394</t>
  </si>
  <si>
    <t>2021/08/11 13:07:18.878</t>
  </si>
  <si>
    <t>2021/08/11 13:07:20.406</t>
  </si>
  <si>
    <t>2021/08/11 13:07:21.808</t>
  </si>
  <si>
    <t>2021/08/11 13:07:23.289</t>
  </si>
  <si>
    <t>2021/08/11 13:07:24.707</t>
  </si>
  <si>
    <t>2021/08/11 13:07:26.160</t>
  </si>
  <si>
    <t>2021/08/11 13:07:27.570</t>
  </si>
  <si>
    <t>2021/08/11 13:07:28.976</t>
  </si>
  <si>
    <t>2021/08/11 13:07:30.394</t>
  </si>
  <si>
    <t>2021/08/11 13:07:31.921</t>
  </si>
  <si>
    <t>2021/08/11 13:07:33.503</t>
  </si>
  <si>
    <t>2021/08/11 13:07:35.035</t>
  </si>
  <si>
    <t>2021/08/11 13:07:36.515</t>
  </si>
  <si>
    <t>2021/08/11 13:07:37.984</t>
  </si>
  <si>
    <t>2021/08/11 13:07:39.402</t>
  </si>
  <si>
    <t>2021/08/11 13:07:40.839</t>
  </si>
  <si>
    <t>2021/08/11 13:07:42.250</t>
  </si>
  <si>
    <t>2021/08/11 13:07:43.648</t>
  </si>
  <si>
    <t>2021/08/11 13:07:45.050</t>
  </si>
  <si>
    <t>2021/08/11 13:07:46.460</t>
  </si>
  <si>
    <t>2021/08/11 13:07:47.863</t>
  </si>
  <si>
    <t>2021/08/11 13:07:49.390</t>
  </si>
  <si>
    <t>2021/08/11 13:07:50.859</t>
  </si>
  <si>
    <t>2021/08/11 13:07:52.390</t>
  </si>
  <si>
    <t>2021/08/11 13:07:53.808</t>
  </si>
  <si>
    <t>2021/08/11 13:07:55.328</t>
  </si>
  <si>
    <t>2021/08/11 13:07:56.750</t>
  </si>
  <si>
    <t>2021/08/11 13:07:58.156</t>
  </si>
  <si>
    <t>2021/08/11 13:07:59.656</t>
  </si>
  <si>
    <t>2021/08/11 13:08:01.179</t>
  </si>
  <si>
    <t>2021/08/11 13:08:02.589</t>
  </si>
  <si>
    <t>2021/08/11 13:08:03.988</t>
  </si>
  <si>
    <t>2021/08/11 13:08:05.394</t>
  </si>
  <si>
    <t>2021/08/11 13:08:06.808</t>
  </si>
  <si>
    <t>2021/08/11 13:08:08.253</t>
  </si>
  <si>
    <t>2021/08/11 13:08:09.781</t>
  </si>
  <si>
    <t>2021/08/11 13:08:11.261</t>
  </si>
  <si>
    <t>2021/08/11 13:08:12.750</t>
  </si>
  <si>
    <t>2021/08/11 13:08:14.238</t>
  </si>
  <si>
    <t>2021/08/11 13:08:15.746</t>
  </si>
  <si>
    <t>2021/08/11 13:08:17.167</t>
  </si>
  <si>
    <t>2021/08/11 13:08:18.585</t>
  </si>
  <si>
    <t>2021/08/11 13:08:19.988</t>
  </si>
  <si>
    <t>2021/08/11 13:08:21.566</t>
  </si>
  <si>
    <t>2021/08/11 13:08:22.980</t>
  </si>
  <si>
    <t>2021/08/11 13:08:24.464</t>
  </si>
  <si>
    <t>2021/08/11 13:08:25.886</t>
  </si>
  <si>
    <t>2021/08/11 13:08:27.324</t>
  </si>
  <si>
    <t>2021/08/11 13:08:28.785</t>
  </si>
  <si>
    <t>2021/08/11 13:08:30.210</t>
  </si>
  <si>
    <t>2021/08/11 13:08:31.632</t>
  </si>
  <si>
    <t>2021/08/11 13:08:33.039</t>
  </si>
  <si>
    <t>2021/08/11 13:08:34.464</t>
  </si>
  <si>
    <t>2021/08/11 13:08:35.886</t>
  </si>
  <si>
    <t>2021/08/11 13:08:37.292</t>
  </si>
  <si>
    <t>2021/08/11 13:08:38.714</t>
  </si>
  <si>
    <t>2021/08/11 13:08:40.156</t>
  </si>
  <si>
    <t>2021/08/11 13:08:41.640</t>
  </si>
  <si>
    <t>2021/08/11 13:08:43.058</t>
  </si>
  <si>
    <t>2021/08/11 13:08:44.527</t>
  </si>
  <si>
    <t>2021/08/11 13:08:45.992</t>
  </si>
  <si>
    <t>2021/08/11 13:08:47.394</t>
  </si>
  <si>
    <t>2021/08/11 13:08:48.875</t>
  </si>
  <si>
    <t>2021/08/11 13:08:50.285</t>
  </si>
  <si>
    <t>2021/08/11 13:08:51.691</t>
  </si>
  <si>
    <t>2021/08/11 13:08:52.937</t>
  </si>
  <si>
    <t>2021/08/11 13:08:54.402</t>
  </si>
  <si>
    <t>2021/08/11 13:08:55.808</t>
  </si>
  <si>
    <t>2021/08/11 13:08:57.226</t>
  </si>
  <si>
    <t>2021/08/11 13:08:58.628</t>
  </si>
  <si>
    <t>2021/08/11 13:09:00.113</t>
  </si>
  <si>
    <t>2021/08/11 13:09:01.589</t>
  </si>
  <si>
    <t>2021/08/11 13:09:03.011</t>
  </si>
  <si>
    <t>2021/08/11 13:09:04.417</t>
  </si>
  <si>
    <t>2021/08/11 13:09:05.816</t>
  </si>
  <si>
    <t>2021/08/11 13:09:07.359</t>
  </si>
  <si>
    <t>2021/08/11 13:09:08.859</t>
  </si>
  <si>
    <t>2021/08/11 13:09:10.332</t>
  </si>
  <si>
    <t>2021/08/11 13:09:11.824</t>
  </si>
  <si>
    <t>2021/08/11 13:09:13.289</t>
  </si>
  <si>
    <t>2021/08/11 13:09:14.722</t>
  </si>
  <si>
    <t>2021/08/11 13:09:16.207</t>
  </si>
  <si>
    <t>2021/08/11 13:09:17.617</t>
  </si>
  <si>
    <t>2021/08/11 13:09:19.039</t>
  </si>
  <si>
    <t>2021/08/11 13:09:20.449</t>
  </si>
  <si>
    <t>2021/08/11 13:09:21.859</t>
  </si>
  <si>
    <t>2021/08/11 13:09:23.261</t>
  </si>
  <si>
    <t>2021/08/11 13:09:24.695</t>
  </si>
  <si>
    <t>2021/08/11 13:09:26.113</t>
  </si>
  <si>
    <t>2021/08/11 13:09:27.519</t>
  </si>
  <si>
    <t>2021/08/11 13:09:28.929</t>
  </si>
  <si>
    <t>2021/08/11 13:09:30.335</t>
  </si>
  <si>
    <t>2021/08/11 13:09:31.828</t>
  </si>
  <si>
    <t>2021/08/11 13:09:33.308</t>
  </si>
  <si>
    <t>2021/08/11 13:09:34.730</t>
  </si>
  <si>
    <t>2021/08/11 13:09:36.164</t>
  </si>
  <si>
    <t>2021/08/11 13:09:37.585</t>
  </si>
  <si>
    <t>2021/08/11 13:09:38.988</t>
  </si>
  <si>
    <t>2021/08/11 13:09:40.562</t>
  </si>
  <si>
    <t>2021/08/11 13:09:42.125</t>
  </si>
  <si>
    <t>2021/08/11 13:09:43.605</t>
  </si>
  <si>
    <t>2021/08/11 13:09:45.031</t>
  </si>
  <si>
    <t>2021/08/11 13:09:46.453</t>
  </si>
  <si>
    <t>2021/08/11 13:09:47.933</t>
  </si>
  <si>
    <t>2021/08/11 13:09:49.343</t>
  </si>
  <si>
    <t>2021/08/11 13:09:50.894</t>
  </si>
  <si>
    <t>2021/08/11 13:09:52.375</t>
  </si>
  <si>
    <t>2021/08/11 13:09:53.839</t>
  </si>
  <si>
    <t>2021/08/11 13:09:55.296</t>
  </si>
  <si>
    <t>2021/08/11 13:09:56.789</t>
  </si>
  <si>
    <t>2021/08/11 13:09:58.253</t>
  </si>
  <si>
    <t>2021/08/11 13:09:59.753</t>
  </si>
  <si>
    <t>2021/08/11 13:10:01.152</t>
  </si>
  <si>
    <t>2021/08/11 13:10:02.570</t>
  </si>
  <si>
    <t>2021/08/11 13:10:03.992</t>
  </si>
  <si>
    <t>2021/08/11 13:10:05.429</t>
  </si>
  <si>
    <t>2021/08/11 13:10:06.851</t>
  </si>
  <si>
    <t>2021/08/11 13:10:08.421</t>
  </si>
  <si>
    <t>2021/08/11 13:10:09.839</t>
  </si>
  <si>
    <t>2021/08/11 13:10:11.308</t>
  </si>
  <si>
    <t>2021/08/11 13:10:12.730</t>
  </si>
  <si>
    <t>2021/08/11 13:10:14.136</t>
  </si>
  <si>
    <t>2021/08/11 13:10:15.546</t>
  </si>
  <si>
    <t>2021/08/11 13:10:17.007</t>
  </si>
  <si>
    <t>2021/08/11 13:10:18.433</t>
  </si>
  <si>
    <t>2021/08/11 13:10:19.847</t>
  </si>
  <si>
    <t>2021/08/11 13:10:21.253</t>
  </si>
  <si>
    <t>2021/08/11 13:10:22.695</t>
  </si>
  <si>
    <t>2021/08/11 13:10:24.121</t>
  </si>
  <si>
    <t>2021/08/11 13:10:25.656</t>
  </si>
  <si>
    <t>2021/08/11 13:10:27.066</t>
  </si>
  <si>
    <t>2021/08/11 13:10:28.535</t>
  </si>
  <si>
    <t>2021/08/11 13:10:29.941</t>
  </si>
  <si>
    <t>2021/08/11 13:10:31.367</t>
  </si>
  <si>
    <t>2021/08/11 13:10:32.773</t>
  </si>
  <si>
    <t>2021/08/11 13:10:34.195</t>
  </si>
  <si>
    <t>2021/08/11 13:10:35.656</t>
  </si>
  <si>
    <t>2021/08/11 13:10:37.203</t>
  </si>
  <si>
    <t>2021/08/11 13:10:38.414</t>
  </si>
  <si>
    <t>2021/08/11 13:10:39.882</t>
  </si>
  <si>
    <t>2021/08/11 13:10:41.304</t>
  </si>
  <si>
    <t>2021/08/11 13:10:42.781</t>
  </si>
  <si>
    <t>2021/08/11 13:10:44.328</t>
  </si>
  <si>
    <t>2021/08/11 13:10:45.890</t>
  </si>
  <si>
    <t>2021/08/11 13:10:47.371</t>
  </si>
  <si>
    <t>2021/08/11 13:10:48.781</t>
  </si>
  <si>
    <t>2021/08/11 13:10:50.246</t>
  </si>
  <si>
    <t>2021/08/11 13:10:51.656</t>
  </si>
  <si>
    <t>2021/08/11 13:10:53.167</t>
  </si>
  <si>
    <t>2021/08/11 13:10:54.585</t>
  </si>
  <si>
    <t>2021/08/11 13:10:55.992</t>
  </si>
  <si>
    <t>2021/08/11 13:10:57.414</t>
  </si>
  <si>
    <t>2021/08/11 13:10:58.832</t>
  </si>
  <si>
    <t>2021/08/11 13:11:00.238</t>
  </si>
  <si>
    <t>2021/08/11 13:11:01.703</t>
  </si>
  <si>
    <t>2021/08/11 13:11:02.984</t>
  </si>
  <si>
    <t>2021/08/11 13:11:04.414</t>
  </si>
  <si>
    <t>2021/08/11 13:11:05.824</t>
  </si>
  <si>
    <t>2021/08/11 13:11:07.246</t>
  </si>
  <si>
    <t>2021/08/11 13:11:08.667</t>
  </si>
  <si>
    <t>2021/08/11 13:11:10.136</t>
  </si>
  <si>
    <t>2021/08/11 13:11:11.554</t>
  </si>
  <si>
    <t>2021/08/11 13:11:12.964</t>
  </si>
  <si>
    <t>2021/08/11 13:11:14.382</t>
  </si>
  <si>
    <t>2021/08/11 13:11:15.785</t>
  </si>
  <si>
    <t>2021/08/11 13:11:17.195</t>
  </si>
  <si>
    <t>2021/08/11 13:11:18.632</t>
  </si>
  <si>
    <t>2021/08/11 13:11:20.039</t>
  </si>
  <si>
    <t>2021/08/11 13:11:21.519</t>
  </si>
  <si>
    <t>2021/08/11 13:11:23.0000</t>
  </si>
  <si>
    <t>2021/08/11 13:11:24.414</t>
  </si>
  <si>
    <t>2021/08/11 13:11:25.835</t>
  </si>
  <si>
    <t>2021/08/11 13:11:27.378</t>
  </si>
  <si>
    <t>2021/08/11 13:11:28.863</t>
  </si>
  <si>
    <t>2021/08/11 13:11:30.328</t>
  </si>
  <si>
    <t>2021/08/11 13:11:31.863</t>
  </si>
  <si>
    <t>2021/08/11 13:11:33.269</t>
  </si>
  <si>
    <t>2021/08/11 13:11:34.695</t>
  </si>
  <si>
    <t>2021/08/11 13:11:36.113</t>
  </si>
  <si>
    <t>2021/08/11 13:11:37.671</t>
  </si>
  <si>
    <t>2021/08/11 13:11:39.171</t>
  </si>
  <si>
    <t>2021/08/11 13:11:40.718</t>
  </si>
  <si>
    <t>2021/08/11 13:11:42.191</t>
  </si>
  <si>
    <t>2021/08/11 13:11:43.652</t>
  </si>
  <si>
    <t>2021/08/11 13:11:45.062</t>
  </si>
  <si>
    <t>2021/08/11 13:11:46.562</t>
  </si>
  <si>
    <t>2021/08/11 13:11:47.984</t>
  </si>
  <si>
    <t>2021/08/11 13:11:49.457</t>
  </si>
  <si>
    <t>2021/08/11 13:11:50.937</t>
  </si>
  <si>
    <t>2021/08/11 13:11:52.363</t>
  </si>
  <si>
    <t>2021/08/11 13:11:53.785</t>
  </si>
  <si>
    <t>2021/08/11 13:11:55.257</t>
  </si>
  <si>
    <t>2021/08/11 13:11:56.687</t>
  </si>
  <si>
    <t>2021/08/11 13:11:58.105</t>
  </si>
  <si>
    <t>2021/08/11 13:11:59.554</t>
  </si>
  <si>
    <t>2021/08/11 13:12:00.984</t>
  </si>
  <si>
    <t>2021/08/11 13:12:02.425</t>
  </si>
  <si>
    <t>2021/08/11 13:12:03.835</t>
  </si>
  <si>
    <t>2021/08/11 13:12:05.257</t>
  </si>
  <si>
    <t>2021/08/11 13:12:06.664</t>
  </si>
  <si>
    <t>2021/08/11 13:12:08.082</t>
  </si>
  <si>
    <t>2021/08/11 13:12:09.507</t>
  </si>
  <si>
    <t>2021/08/11 13:12:10.929</t>
  </si>
  <si>
    <t>2021/08/11 13:12:12.343</t>
  </si>
  <si>
    <t>2021/08/11 13:12:13.828</t>
  </si>
  <si>
    <t>2021/08/11 13:12:15.246</t>
  </si>
  <si>
    <t>2021/08/11 13:12:16.648</t>
  </si>
  <si>
    <t>2021/08/11 13:12:18.085</t>
  </si>
  <si>
    <t>2021/08/11 13:12:19.492</t>
  </si>
  <si>
    <t>2021/08/11 13:12:20.921</t>
  </si>
  <si>
    <t>2021/08/11 13:12:22.355</t>
  </si>
  <si>
    <t>2021/08/11 13:12:23.828</t>
  </si>
  <si>
    <t>2021/08/11 13:12:25.308</t>
  </si>
  <si>
    <t>2021/08/11 13:12:26.792</t>
  </si>
  <si>
    <t>2021/08/11 13:12:28.285</t>
  </si>
  <si>
    <t>2021/08/11 13:12:29.765</t>
  </si>
  <si>
    <t>2021/08/11 13:12:31.250</t>
  </si>
  <si>
    <t>2021/08/11 13:12:32.781</t>
  </si>
  <si>
    <t>2021/08/11 13:12:34.269</t>
  </si>
  <si>
    <t>2021/08/11 13:12:35.730</t>
  </si>
  <si>
    <t>2021/08/11 13:12:37.152</t>
  </si>
  <si>
    <t>2021/08/11 13:12:38.554</t>
  </si>
  <si>
    <t>2021/08/11 13:12:39.960</t>
  </si>
  <si>
    <t>2021/08/11 13:12:41.382</t>
  </si>
  <si>
    <t>2021/08/11 13:12:42.789</t>
  </si>
  <si>
    <t>2021/08/11 13:12:44.199</t>
  </si>
  <si>
    <t>2021/08/11 13:12:45.601</t>
  </si>
  <si>
    <t>2021/08/11 13:12:47.074</t>
  </si>
  <si>
    <t>2021/08/11 13:12:48.527</t>
  </si>
  <si>
    <t>2021/08/11 13:12:49.945</t>
  </si>
  <si>
    <t>2021/08/11 13:12:51.359</t>
  </si>
  <si>
    <t>2021/08/11 13:12:52.757</t>
  </si>
  <si>
    <t>2021/08/11 13:12:54.164</t>
  </si>
  <si>
    <t>2021/08/11 13:12:55.589</t>
  </si>
  <si>
    <t>2021/08/11 13:12:57.003</t>
  </si>
  <si>
    <t>2021/08/11 13:12:58.484</t>
  </si>
  <si>
    <t>2021/08/11 13:12:59.906</t>
  </si>
  <si>
    <t>2021/08/11 13:13:01.390</t>
  </si>
  <si>
    <t>2021/08/11 13:13:02.804</t>
  </si>
  <si>
    <t>2021/08/11 13:13:04.222</t>
  </si>
  <si>
    <t>2021/08/11 13:13:05.628</t>
  </si>
  <si>
    <t>2021/08/11 13:13:07.035</t>
  </si>
  <si>
    <t>2021/08/11 13:13:08.531</t>
  </si>
  <si>
    <t>2021/08/11 13:13:10.019</t>
  </si>
  <si>
    <t>2021/08/11 13:13:11.484</t>
  </si>
  <si>
    <t>2021/08/11 13:13:12.890</t>
  </si>
  <si>
    <t>2021/08/11 13:13:14.304</t>
  </si>
  <si>
    <t>2021/08/11 13:13:15.710</t>
  </si>
  <si>
    <t>2021/08/11 13:13:17.121</t>
  </si>
  <si>
    <t>2021/08/11 13:13:18.523</t>
  </si>
  <si>
    <t>2021/08/11 13:13:19.976</t>
  </si>
  <si>
    <t>2021/08/11 13:13:21.410</t>
  </si>
  <si>
    <t>2021/08/11 13:13:22.878</t>
  </si>
  <si>
    <t>2021/08/11 13:13:24.363</t>
  </si>
  <si>
    <t>2021/08/11 13:13:25.792</t>
  </si>
  <si>
    <t>2021/08/11 13:13:27.214</t>
  </si>
  <si>
    <t>2021/08/11 13:13:28.628</t>
  </si>
  <si>
    <t>2021/08/11 13:13:30.128</t>
  </si>
  <si>
    <t>2021/08/11 13:13:31.625</t>
  </si>
  <si>
    <t>2021/08/11 13:13:33.042</t>
  </si>
  <si>
    <t>2021/08/11 13:13:34.468</t>
  </si>
  <si>
    <t>2021/08/11 13:13:35.953</t>
  </si>
  <si>
    <t>2021/08/11 13:13:37.417</t>
  </si>
  <si>
    <t>2021/08/11 13:13:38.824</t>
  </si>
  <si>
    <t>2021/08/11 13:13:40.226</t>
  </si>
  <si>
    <t>2021/08/11 13:13:41.628</t>
  </si>
  <si>
    <t>2021/08/11 13:13:43.039</t>
  </si>
  <si>
    <t>2021/08/11 13:13:44.472</t>
  </si>
  <si>
    <t>2021/08/11 13:13:46.003</t>
  </si>
  <si>
    <t>2021/08/11 13:13:47.531</t>
  </si>
  <si>
    <t>2021/08/11 13:13:48.960</t>
  </si>
  <si>
    <t>2021/08/11 13:13:50.371</t>
  </si>
  <si>
    <t>2021/08/11 13:13:51.796</t>
  </si>
  <si>
    <t>2021/08/11 13:13:53.261</t>
  </si>
  <si>
    <t>2021/08/11 13:13:54.667</t>
  </si>
  <si>
    <t>2021/08/11 13:13:56.078</t>
  </si>
  <si>
    <t>2021/08/11 13:13:57.562</t>
  </si>
  <si>
    <t>2021/08/11 13:13:58.980</t>
  </si>
  <si>
    <t>2021/08/11 13:14:00.398</t>
  </si>
  <si>
    <t>2021/08/11 13:14:01.875</t>
  </si>
  <si>
    <t>2021/08/11 13:14:03.351</t>
  </si>
  <si>
    <t>2021/08/11 13:14:04.878</t>
  </si>
  <si>
    <t>2021/08/11 13:14:06.425</t>
  </si>
  <si>
    <t>2021/08/11 13:14:07.902</t>
  </si>
  <si>
    <t>2021/08/11 13:14:09.304</t>
  </si>
  <si>
    <t>2021/08/11 13:14:10.765</t>
  </si>
  <si>
    <t>2021/08/11 13:14:12.179</t>
  </si>
  <si>
    <t>2021/08/11 13:14:13.585</t>
  </si>
  <si>
    <t>2021/08/11 13:14:14.988</t>
  </si>
  <si>
    <t>2021/08/11 13:14:16.394</t>
  </si>
  <si>
    <t>2021/08/11 13:14:17.937</t>
  </si>
  <si>
    <t>2021/08/11 13:14:19.441</t>
  </si>
  <si>
    <t>2021/08/11 13:14:20.968</t>
  </si>
  <si>
    <t>2021/08/11 13:14:22.453</t>
  </si>
  <si>
    <t>2021/08/11 13:14:23.859</t>
  </si>
  <si>
    <t>2021/08/11 13:14:25.273</t>
  </si>
  <si>
    <t>2021/08/11 13:14:26.699</t>
  </si>
  <si>
    <t>2021/08/11 13:14:28.105</t>
  </si>
  <si>
    <t>2021/08/11 13:14:29.519</t>
  </si>
  <si>
    <t>2021/08/11 13:14:30.941</t>
  </si>
  <si>
    <t>2021/08/11 13:14:32.359</t>
  </si>
  <si>
    <t>2021/08/11 13:14:33.843</t>
  </si>
  <si>
    <t>2021/08/11 13:14:35.355</t>
  </si>
  <si>
    <t>2021/08/11 13:14:36.871</t>
  </si>
  <si>
    <t>2021/08/11 13:14:38.320</t>
  </si>
  <si>
    <t>2021/08/11 13:14:39.800</t>
  </si>
  <si>
    <t>2021/08/11 13:14:41.316</t>
  </si>
  <si>
    <t>2021/08/11 13:14:42.804</t>
  </si>
  <si>
    <t>2021/08/11 13:14:44.625</t>
  </si>
  <si>
    <t>2021/08/11 13:14:46.992</t>
  </si>
  <si>
    <t>2021/08/11 13:14:49.410</t>
  </si>
  <si>
    <t>2021/08/11 13:14:51.289</t>
  </si>
  <si>
    <t>2021/08/11 13:14:53.347</t>
  </si>
  <si>
    <t>2021/08/11 13:14:55.289</t>
  </si>
  <si>
    <t>2021/08/11 13:14:57.285</t>
  </si>
  <si>
    <t>2021/08/11 13:14:59.093</t>
  </si>
  <si>
    <t>2021/08/11 13:15:01.281</t>
  </si>
  <si>
    <t>2021/08/11 13:15:03.292</t>
  </si>
  <si>
    <t>2021/08/11 13:15:05.285</t>
  </si>
  <si>
    <t>2021/08/11 13:15:07.203</t>
  </si>
  <si>
    <t>2021/08/11 13:15:09.085</t>
  </si>
  <si>
    <t>2021/08/11 13:15:10.960</t>
  </si>
  <si>
    <t>2021/08/11 13:15:12.871</t>
  </si>
  <si>
    <t>2021/08/11 13:15:14.972</t>
  </si>
  <si>
    <t>2021/08/11 13:15:17.160</t>
  </si>
  <si>
    <t>2021/08/11 13:15:19.175</t>
  </si>
  <si>
    <t>2021/08/11 13:15:21.214</t>
  </si>
  <si>
    <t>2021/08/11 13:15:23.242</t>
  </si>
  <si>
    <t>2021/08/11 13:15:25.140</t>
  </si>
  <si>
    <t>2021/08/11 13:15:27.417</t>
  </si>
  <si>
    <t>2021/08/11 13:15:29.289</t>
  </si>
  <si>
    <t>2021/08/11 13:15:31.222</t>
  </si>
  <si>
    <t>2021/08/11 13:15:33.406</t>
  </si>
  <si>
    <t>2021/08/11 13:15:35.761</t>
  </si>
  <si>
    <t>2021/08/11 13:15:37.648</t>
  </si>
  <si>
    <t>2021/08/11 13:15:39.570</t>
  </si>
  <si>
    <t>2021/08/11 13:15:41.687</t>
  </si>
  <si>
    <t>2021/08/11 13:15:43.593</t>
  </si>
  <si>
    <t>2021/08/11 13:15:45.714</t>
  </si>
  <si>
    <t>2021/08/11 13:15:47.714</t>
  </si>
  <si>
    <t>2021/08/11 13:15:49.730</t>
  </si>
  <si>
    <t>2021/08/11 13:15:51.816</t>
  </si>
  <si>
    <t>2021/08/11 13:15:53.863</t>
  </si>
  <si>
    <t>2021/08/11 13:15:55.980</t>
  </si>
  <si>
    <t>2021/08/11 13:15:57.914</t>
  </si>
  <si>
    <t>2021/08/11 13:15:59.972</t>
  </si>
  <si>
    <t>2021/08/11 13:16:02.066</t>
  </si>
  <si>
    <t>2021/08/11 13:16:04.019</t>
  </si>
  <si>
    <t>2021/08/11 13:16:06.113</t>
  </si>
  <si>
    <t>2021/08/11 13:16:08.527</t>
  </si>
  <si>
    <t>2021/08/11 13:16:10.835</t>
  </si>
  <si>
    <t>2021/08/11 13:16:12.722</t>
  </si>
  <si>
    <t>2021/08/11 13:16:14.730</t>
  </si>
  <si>
    <t>2021/08/11 13:16:16.750</t>
  </si>
  <si>
    <t>2021/08/11 13:16:18.878</t>
  </si>
  <si>
    <t>2021/08/11 13:16:20.976</t>
  </si>
  <si>
    <t>2021/08/11 13:16:22.910</t>
  </si>
  <si>
    <t>2021/08/11 13:16:25.230</t>
  </si>
  <si>
    <t>2021/08/11 13:16:27.164</t>
  </si>
  <si>
    <t>2021/08/11 13:16:29.492</t>
  </si>
  <si>
    <t>2021/08/11 13:16:31.410</t>
  </si>
  <si>
    <t>2021/08/11 13:16:33.523</t>
  </si>
  <si>
    <t>2021/08/11 13:16:35.582</t>
  </si>
  <si>
    <t>2021/08/11 13:16:37.582</t>
  </si>
  <si>
    <t>2021/08/11 13:16:39.535</t>
  </si>
  <si>
    <t>2021/08/11 13:16:41.457</t>
  </si>
  <si>
    <t>2021/08/11 13:16:43.738</t>
  </si>
  <si>
    <t>2021/08/11 13:16:45.687</t>
  </si>
  <si>
    <t>2021/08/11 13:16:47.804</t>
  </si>
  <si>
    <t>2021/08/11 13:16:50.039</t>
  </si>
  <si>
    <t>2021/08/11 13:16:52.035</t>
  </si>
  <si>
    <t>2021/08/11 13:16:54.015</t>
  </si>
  <si>
    <t>2021/08/11 13:16:56.105</t>
  </si>
  <si>
    <t>2021/08/11 13:16:58.015</t>
  </si>
  <si>
    <t>2021/08/11 13:16:59.964</t>
  </si>
  <si>
    <t>2021/08/11 13:17:01.972</t>
  </si>
  <si>
    <t>2021/08/11 13:17:03.984</t>
  </si>
  <si>
    <t>2021/08/11 13:17:06.054</t>
  </si>
  <si>
    <t>2021/08/11 13:17:07.992</t>
  </si>
  <si>
    <t>2021/08/11 13:17:09.906</t>
  </si>
  <si>
    <t>2021/08/11 13:17:11.960</t>
  </si>
  <si>
    <t>2021/08/11 13:17:13.996</t>
  </si>
  <si>
    <t>2021/08/11 13:17:15.964</t>
  </si>
  <si>
    <t>2021/08/11 13:17:18.171</t>
  </si>
  <si>
    <t>2021/08/11 13:17:20.089</t>
  </si>
  <si>
    <t>2021/08/11 13:17:22.324</t>
  </si>
  <si>
    <t>2021/08/11 13:17:24.199</t>
  </si>
  <si>
    <t>2021/08/11 13:17:26.214</t>
  </si>
  <si>
    <t>2021/08/11 13:17:28.300</t>
  </si>
  <si>
    <t>2021/08/11 13:17:30.234</t>
  </si>
  <si>
    <t>2021/08/11 13:17:32.417</t>
  </si>
  <si>
    <t>2021/08/11 13:17:34.363</t>
  </si>
  <si>
    <t>2021/08/11 13:17:36.550</t>
  </si>
  <si>
    <t>2021/08/11 13:17:38.472</t>
  </si>
  <si>
    <t>2021/08/11 13:17:40.437</t>
  </si>
  <si>
    <t>2021/08/11 13:17:42.546</t>
  </si>
  <si>
    <t>2021/08/11 13:17:44.988</t>
  </si>
  <si>
    <t>2021/08/11 13:17:47.410</t>
  </si>
  <si>
    <t>2021/08/11 13:17:49.691</t>
  </si>
  <si>
    <t>2021/08/11 13:17:51.687</t>
  </si>
  <si>
    <t>2021/08/11 13:17:53.855</t>
  </si>
  <si>
    <t>2021/08/11 13:17:56.308</t>
  </si>
  <si>
    <t>2021/08/11 13:17:58.242</t>
  </si>
  <si>
    <t>2021/08/11 13:18:00.406</t>
  </si>
  <si>
    <t>2021/08/11 13:18:02.343</t>
  </si>
  <si>
    <t>2021/08/11 13:18:04.558</t>
  </si>
  <si>
    <t>2021/08/11 13:18:06.468</t>
  </si>
  <si>
    <t>2021/08/11 13:18:08.699</t>
  </si>
  <si>
    <t>2021/08/11 13:18:11.132</t>
  </si>
  <si>
    <t>2021/08/11 13:18:13.500</t>
  </si>
  <si>
    <t>2021/08/11 13:18:15.996</t>
  </si>
  <si>
    <t>2021/08/11 13:18:18.156</t>
  </si>
  <si>
    <t>2021/08/11 13:18:20.085</t>
  </si>
  <si>
    <t>2021/08/11 13:18:22.441</t>
  </si>
  <si>
    <t>2021/08/11 13:18:24.667</t>
  </si>
  <si>
    <t>2021/08/11 13:18:26.683</t>
  </si>
  <si>
    <t>2021/08/11 13:18:28.691</t>
  </si>
  <si>
    <t>2021/08/11 13:18:30.855</t>
  </si>
  <si>
    <t>2021/08/11 13:18:32.828</t>
  </si>
  <si>
    <t>2021/08/11 13:18:35.007</t>
  </si>
  <si>
    <t>2021/08/11 13:18:37.207</t>
  </si>
  <si>
    <t>2021/08/11 13:18:39.273</t>
  </si>
  <si>
    <t>2021/08/11 13:18:41.535</t>
  </si>
  <si>
    <t>2021/08/11 13:18:43.453</t>
  </si>
  <si>
    <t>2021/08/11 13:18:45.480</t>
  </si>
  <si>
    <t>2021/08/11 13:18:47.578</t>
  </si>
  <si>
    <t>2021/08/11 13:18:49.648</t>
  </si>
  <si>
    <t>2021/08/11 13:18:51.703</t>
  </si>
  <si>
    <t>2021/08/11 13:18:53.996</t>
  </si>
  <si>
    <t>2021/08/11 13:18:56.425</t>
  </si>
  <si>
    <t>2021/08/11 13:18:58.613</t>
  </si>
  <si>
    <t>2021/08/11 13:19:00.691</t>
  </si>
  <si>
    <t>2021/08/11 13:19:02.695</t>
  </si>
  <si>
    <t>2021/08/11 13:19:04.789</t>
  </si>
  <si>
    <t>2021/08/11 13:19:07.113</t>
  </si>
  <si>
    <t>2021/08/11 13:19:09.046</t>
  </si>
  <si>
    <t>2021/08/11 13:19:11.078</t>
  </si>
  <si>
    <t>2021/08/11 13:19:13.062</t>
  </si>
  <si>
    <t>2021/08/11 13:19:15.367</t>
  </si>
  <si>
    <t>2021/08/11 13:19:17.863</t>
  </si>
  <si>
    <t>2021/08/11 13:19:20.281</t>
  </si>
  <si>
    <t>2021/08/11 13:19:22.574</t>
  </si>
  <si>
    <t>2021/08/11 13:19:24.503</t>
  </si>
  <si>
    <t>2021/08/11 13:19:26.472</t>
  </si>
  <si>
    <t>2021/08/11 13:19:28.550</t>
  </si>
  <si>
    <t>2021/08/11 13:19:30.562</t>
  </si>
  <si>
    <t>2021/08/11 13:19:32.730</t>
  </si>
  <si>
    <t>2021/08/11 13:19:34.656</t>
  </si>
  <si>
    <t>2021/08/11 13:19:36.847</t>
  </si>
  <si>
    <t>2021/08/11 13:19:38.781</t>
  </si>
  <si>
    <t>2021/08/11 13:19:41.007</t>
  </si>
  <si>
    <t>2021/08/11 13:19:43.003</t>
  </si>
  <si>
    <t>2021/08/11 13:19:45.121</t>
  </si>
  <si>
    <t>2021/08/11 13:19:47.078</t>
  </si>
  <si>
    <t>2021/08/11 13:19:49.433</t>
  </si>
  <si>
    <t>2021/08/11 13:19:51.707</t>
  </si>
  <si>
    <t>2021/08/11 13:19:53.628</t>
  </si>
  <si>
    <t>2021/08/11 13:19:55.980</t>
  </si>
  <si>
    <t>2021/08/11 13:19:58.320</t>
  </si>
  <si>
    <t>2021/08/11 13:20:00.351</t>
  </si>
  <si>
    <t>2021/08/11 13:20:02.414</t>
  </si>
  <si>
    <t>2021/08/11 13:20:04.386</t>
  </si>
  <si>
    <t>2021/08/11 13:20:06.648</t>
  </si>
  <si>
    <t>2021/08/11 13:20:08.582</t>
  </si>
  <si>
    <t>2021/08/11 13:20:10.613</t>
  </si>
  <si>
    <t>2021/08/11 13:20:12.640</t>
  </si>
  <si>
    <t>2021/08/11 13:20:15.011</t>
  </si>
  <si>
    <t>2021/08/11 13:20:17.003</t>
  </si>
  <si>
    <t>2021/08/11 13:20:19.117</t>
  </si>
  <si>
    <t>2021/08/11 13:20:21.144</t>
  </si>
  <si>
    <t>2021/08/11 13:20:23.285</t>
  </si>
  <si>
    <t>2021/08/11 13:20:25.234</t>
  </si>
  <si>
    <t>2021/08/11 13:20:27.449</t>
  </si>
  <si>
    <t>2021/08/11 13:20:29.476</t>
  </si>
  <si>
    <t>2021/08/11 13:20:31.714</t>
  </si>
  <si>
    <t>2021/08/11 13:20:33.714</t>
  </si>
  <si>
    <t>2021/08/11 13:20:35.851</t>
  </si>
  <si>
    <t>2021/08/11 13:20:38.187</t>
  </si>
  <si>
    <t>2021/08/11 13:20:40.113</t>
  </si>
  <si>
    <t>2021/08/11 13:20:42.281</t>
  </si>
  <si>
    <t>2021/08/11 13:20:44.218</t>
  </si>
  <si>
    <t>2021/08/11 13:20:46.585</t>
  </si>
  <si>
    <t>2021/08/11 13:20:48.707</t>
  </si>
  <si>
    <t>2021/08/11 13:20:50.703</t>
  </si>
  <si>
    <t>2021/08/11 13:20:53.109</t>
  </si>
  <si>
    <t>2021/08/11 13:20:55.324</t>
  </si>
  <si>
    <t>2021/08/11 13:20:57.265</t>
  </si>
  <si>
    <t>2021/08/11 13:20:59.574</t>
  </si>
  <si>
    <t>2021/08/11 13:21:01.507</t>
  </si>
  <si>
    <t>2021/08/11 13:21:03.566</t>
  </si>
  <si>
    <t>2021/08/11 13:21:05.671</t>
  </si>
  <si>
    <t>2021/08/11 13:21:07.636</t>
  </si>
  <si>
    <t>2021/08/11 13:21:09.726</t>
  </si>
  <si>
    <t>2021/08/11 13:21:12.128</t>
  </si>
  <si>
    <t>2021/08/11 13:21:14.554</t>
  </si>
  <si>
    <t>2021/08/11 13:21:16.832</t>
  </si>
  <si>
    <t>2021/08/11 13:21:18.855</t>
  </si>
  <si>
    <t>2021/08/11 13:21:20.992</t>
  </si>
  <si>
    <t>2021/08/11 13:21:22.937</t>
  </si>
  <si>
    <t>2021/08/11 13:21:25.171</t>
  </si>
  <si>
    <t>2021/08/11 13:21:27.523</t>
  </si>
  <si>
    <t>2021/08/11 13:21:29.539</t>
  </si>
  <si>
    <t>2021/08/11 13:21:31.703</t>
  </si>
  <si>
    <t>2021/08/11 13:21:34.132</t>
  </si>
  <si>
    <t>2021/08/11 13:21:36.421</t>
  </si>
  <si>
    <t>2021/08/11 13:21:38.398</t>
  </si>
  <si>
    <t>2021/08/11 13:21:40.664</t>
  </si>
  <si>
    <t>2021/08/11 13:21:42.863</t>
  </si>
  <si>
    <t>2021/08/11 13:21:44.878</t>
  </si>
  <si>
    <t>2021/08/11 13:21:46.843</t>
  </si>
  <si>
    <t>2021/08/11 13:21:48.968</t>
  </si>
  <si>
    <t>2021/08/11 13:21:50.964</t>
  </si>
  <si>
    <t>2021/08/11 13:21:53.117</t>
  </si>
  <si>
    <t>2021/08/11 13:21:55.097</t>
  </si>
  <si>
    <t>2021/08/11 13:21:57.265</t>
  </si>
  <si>
    <t>2021/08/11 13:21:59.226</t>
  </si>
  <si>
    <t>2021/08/11 13:22:01.351</t>
  </si>
  <si>
    <t>2021/08/11 13:22:03.355</t>
  </si>
  <si>
    <t>2021/08/11 13:22:05.332</t>
  </si>
  <si>
    <t>2021/08/11 13:22:07.496</t>
  </si>
  <si>
    <t>2021/08/11 13:22:09.851</t>
  </si>
  <si>
    <t>2021/08/11 13:22:12.312</t>
  </si>
  <si>
    <t>2021/08/11 13:22:14.355</t>
  </si>
  <si>
    <t>2021/08/11 13:22:16.378</t>
  </si>
  <si>
    <t>2021/08/11 13:22:18.816</t>
  </si>
  <si>
    <t>2021/08/11 13:22:21.109</t>
  </si>
  <si>
    <t>2021/08/11 13:22:23.035</t>
  </si>
  <si>
    <t>2021/08/11 13:22:25.125</t>
  </si>
  <si>
    <t>2021/08/11 13:22:27.164</t>
  </si>
  <si>
    <t>2021/08/11 13:22:29.398</t>
  </si>
  <si>
    <t>2021/08/11 13:22:31.406</t>
  </si>
  <si>
    <t>2021/08/11 13:22:33.746</t>
  </si>
  <si>
    <t>2021/08/11 13:22:35.910</t>
  </si>
  <si>
    <t>2021/08/11 13:22:37.851</t>
  </si>
  <si>
    <t>2021/08/11 13:22:40.117</t>
  </si>
  <si>
    <t>2021/08/11 13:22:42.097</t>
  </si>
  <si>
    <t>2021/08/11 13:22:44.328</t>
  </si>
  <si>
    <t>2021/08/11 13:22:46.679</t>
  </si>
  <si>
    <t>2021/08/11 13:22:48.675</t>
  </si>
  <si>
    <t>2021/08/11 13:22:50.859</t>
  </si>
  <si>
    <t>2021/08/11 13:22:53.199</t>
  </si>
  <si>
    <t>2021/08/11 13:22:55.144</t>
  </si>
  <si>
    <t>2021/08/11 13:22:57.371</t>
  </si>
  <si>
    <t>2021/08/11 13:22:59.507</t>
  </si>
  <si>
    <t>2021/08/11 13:23:01.601</t>
  </si>
  <si>
    <t>2021/08/11 13:23:03.847</t>
  </si>
  <si>
    <t>2021/08/11 13:23:05.843</t>
  </si>
  <si>
    <t>2021/08/11 13:23:08.093</t>
  </si>
  <si>
    <t>2021/08/11 13:23:10.152</t>
  </si>
  <si>
    <t>2021/08/11 13:23:12.246</t>
  </si>
  <si>
    <t>2021/08/11 13:23:14.195</t>
  </si>
  <si>
    <t>2021/08/11 13:23:16.480</t>
  </si>
  <si>
    <t>2021/08/11 13:23:18.757</t>
  </si>
  <si>
    <t>2021/08/11 13:23:21.183</t>
  </si>
  <si>
    <t>2021/08/11 13:23:23.613</t>
  </si>
  <si>
    <t>2021/08/11 13:23:25.894</t>
  </si>
  <si>
    <t>2021/08/11 13:23:28.289</t>
  </si>
  <si>
    <t>2021/08/11 13:23:30.742</t>
  </si>
  <si>
    <t>2021/08/11 13:23:32.839</t>
  </si>
  <si>
    <t>2021/08/11 13:23:34.832</t>
  </si>
  <si>
    <t>2021/08/11 13:23:37.281</t>
  </si>
  <si>
    <t>2021/08/11 13:23:39.589</t>
  </si>
  <si>
    <t>2021/08/11 13:23:41.980</t>
  </si>
  <si>
    <t>2021/08/11 13:23:44.214</t>
  </si>
  <si>
    <t>2021/08/11 13:23:46.257</t>
  </si>
  <si>
    <t>2021/08/11 13:23:48.507</t>
  </si>
  <si>
    <t>2021/08/11 13:23:50.566</t>
  </si>
  <si>
    <t>2021/08/11 13:23:52.734</t>
  </si>
  <si>
    <t>2021/08/11 13:23:54.960</t>
  </si>
  <si>
    <t>2021/08/11 13:23:57.402</t>
  </si>
  <si>
    <t>2021/08/11 13:23:59.824</t>
  </si>
  <si>
    <t>2021/08/11 13:24:02.230</t>
  </si>
  <si>
    <t>2021/08/11 13:24:04.554</t>
  </si>
  <si>
    <t>2021/08/11 13:24:07.019</t>
  </si>
  <si>
    <t>2021/08/11 13:24:09.292</t>
  </si>
  <si>
    <t>2021/08/11 13:24:11.281</t>
  </si>
  <si>
    <t>2021/08/11 13:24:13.554</t>
  </si>
  <si>
    <t>2021/08/11 13:24:15.855</t>
  </si>
  <si>
    <t>2021/08/11 13:24:18.285</t>
  </si>
  <si>
    <t>2021/08/11 13:24:20.585</t>
  </si>
  <si>
    <t>2021/08/11 13:24:23.019</t>
  </si>
  <si>
    <t>2021/08/11 13:24:25.421</t>
  </si>
  <si>
    <t>2021/08/11 13:24:27.843</t>
  </si>
  <si>
    <t>2021/08/11 13:24:30.121</t>
  </si>
  <si>
    <t>2021/08/11 13:24:32.578</t>
  </si>
  <si>
    <t>2021/08/11 13:24:34.632</t>
  </si>
  <si>
    <t>2021/08/11 13:24:36.687</t>
  </si>
  <si>
    <t>2021/08/11 13:24:39.121</t>
  </si>
  <si>
    <t>2021/08/11 13:24:41.417</t>
  </si>
  <si>
    <t>2021/08/11 13:24:43.410</t>
  </si>
  <si>
    <t>2021/08/11 13:24:45.644</t>
  </si>
  <si>
    <t>2021/08/11 13:24:47.984</t>
  </si>
  <si>
    <t>2021/08/11 13:24:50.402</t>
  </si>
  <si>
    <t>2021/08/11 13:24:52.761</t>
  </si>
  <si>
    <t>2021/08/11 13:24:54.785</t>
  </si>
  <si>
    <t>2021/08/11 13:24:56.957</t>
  </si>
  <si>
    <t>2021/08/11 13:24:59.156</t>
  </si>
  <si>
    <t>2021/08/11 13:25:01.687</t>
  </si>
  <si>
    <t>2021/08/11 13:25:03.691</t>
  </si>
  <si>
    <t>2021/08/11 13:25:05.843</t>
  </si>
  <si>
    <t>2021/08/11 13:25:08.296</t>
  </si>
  <si>
    <t>2021/08/11 13:25:10.359</t>
  </si>
  <si>
    <t>2021/08/11 13:25:12.386</t>
  </si>
  <si>
    <t>2021/08/11 13:25:14.820</t>
  </si>
  <si>
    <t>2021/08/11 13:25:17.109</t>
  </si>
  <si>
    <t>2021/08/11 13:25:19.539</t>
  </si>
  <si>
    <t>2021/08/11 13:25:21.972</t>
  </si>
  <si>
    <t>2021/08/11 13:25:24.386</t>
  </si>
  <si>
    <t>2021/08/11 13:25:26.671</t>
  </si>
  <si>
    <t>2021/08/11 13:25:29.097</t>
  </si>
  <si>
    <t>2021/08/11 13:25:31.550</t>
  </si>
  <si>
    <t>2021/08/11 13:25:33.460</t>
  </si>
  <si>
    <t>2021/08/11 13:25:35.742</t>
  </si>
  <si>
    <t>2021/08/11 13:25:38.003</t>
  </si>
  <si>
    <t>2021/08/11 13:25:40.417</t>
  </si>
  <si>
    <t>2021/08/11 13:25:42.777</t>
  </si>
  <si>
    <t>2021/08/11 13:25:45.085</t>
  </si>
  <si>
    <t>2021/08/11 13:25:47.078</t>
  </si>
  <si>
    <t>2021/08/11 13:25:49.343</t>
  </si>
  <si>
    <t>2021/08/11 13:25:51.652</t>
  </si>
  <si>
    <t>2021/08/11 13:25:54.085</t>
  </si>
  <si>
    <t>2021/08/11 13:25:56.335</t>
  </si>
  <si>
    <t>2021/08/11 13:25:58.363</t>
  </si>
  <si>
    <t>2021/08/11 13:26:00.691</t>
  </si>
  <si>
    <t>2021/08/11 13:26:02.968</t>
  </si>
  <si>
    <t>2021/08/11 13:26:05.406</t>
  </si>
  <si>
    <t>2021/08/11 13:26:07.820</t>
  </si>
  <si>
    <t>2021/08/11 13:26:10.093</t>
  </si>
  <si>
    <t>2021/08/11 13:26:12.531</t>
  </si>
  <si>
    <t>2021/08/11 13:26:14.621</t>
  </si>
  <si>
    <t>2021/08/11 13:26:16.664</t>
  </si>
  <si>
    <t>2021/08/11 13:26:19.082</t>
  </si>
  <si>
    <t>2021/08/11 13:26:21.289</t>
  </si>
  <si>
    <t>2021/08/11 13:26:23.308</t>
  </si>
  <si>
    <t>2021/08/11 13:26:25.613</t>
  </si>
  <si>
    <t>2021/08/11 13:26:27.968</t>
  </si>
  <si>
    <t>2021/08/11 13:26:30.394</t>
  </si>
  <si>
    <t>2021/08/11 13:26:32.644</t>
  </si>
  <si>
    <t>2021/08/11 13:26:34.750</t>
  </si>
  <si>
    <t>2021/08/11 13:26:36.917</t>
  </si>
  <si>
    <t>2021/08/11 13:26:39.253</t>
  </si>
  <si>
    <t>2021/08/11 13:26:41.261</t>
  </si>
  <si>
    <t>2021/08/11 13:26:43.589</t>
  </si>
  <si>
    <t>2021/08/11 13:26:45.855</t>
  </si>
  <si>
    <t>2021/08/11 13:26:48.289</t>
  </si>
  <si>
    <t>2021/08/11 13:26:50.695</t>
  </si>
  <si>
    <t>2021/08/11 13:26:52.984</t>
  </si>
  <si>
    <t>2021/08/11 13:26:55.429</t>
  </si>
  <si>
    <t>2021/08/11 13:26:57.847</t>
  </si>
  <si>
    <t>2021/08/11 13:27:00.125</t>
  </si>
  <si>
    <t>2021/08/11 13:27:02.554</t>
  </si>
  <si>
    <t>2021/08/11 13:27:04.773</t>
  </si>
  <si>
    <t>2021/08/11 13:27:06.816</t>
  </si>
  <si>
    <t>2021/08/11 13:27:09.148</t>
  </si>
  <si>
    <t>2021/08/11 13:27:11.414</t>
  </si>
  <si>
    <t>2021/08/11 13:27:13.859</t>
  </si>
  <si>
    <t>2021/08/11 13:27:15.996</t>
  </si>
  <si>
    <t>2021/08/11 13:27:18.148</t>
  </si>
  <si>
    <t>2021/08/11 13:27:20.429</t>
  </si>
  <si>
    <t>2021/08/11 13:27:22.207</t>
  </si>
  <si>
    <t>2021/08/11 13:27:24.570</t>
  </si>
  <si>
    <t>2021/08/11 13:27:26.984</t>
  </si>
  <si>
    <t>2021/08/11 13:27:29.351</t>
  </si>
  <si>
    <t>2021/08/11 13:27:31.718</t>
  </si>
  <si>
    <t>2021/08/11 13:27:34.167</t>
  </si>
  <si>
    <t>2021/08/11 13:27:36.523</t>
  </si>
  <si>
    <t>2021/08/11 13:27:38.890</t>
  </si>
  <si>
    <t>2021/08/11 13:27:41.042</t>
  </si>
  <si>
    <t>2021/08/11 13:27:43.121</t>
  </si>
  <si>
    <t>2021/08/11 13:27:45.515</t>
  </si>
  <si>
    <t>2021/08/11 13:27:47.648</t>
  </si>
  <si>
    <t>2021/08/11 13:27:49.773</t>
  </si>
  <si>
    <t>2021/08/11 13:27:52.050</t>
  </si>
  <si>
    <t>2021/08/11 13:27:54.511</t>
  </si>
  <si>
    <t>2021/08/11 13:27:56.773</t>
  </si>
  <si>
    <t>2021/08/11 13:27:59.187</t>
  </si>
  <si>
    <t>2021/08/11 13:28:01.445</t>
  </si>
  <si>
    <t>2021/08/11 13:28:03.468</t>
  </si>
  <si>
    <t>2021/08/11 13:28:05.687</t>
  </si>
  <si>
    <t>2021/08/11 13:28:08.054</t>
  </si>
  <si>
    <t>2021/08/11 13:28:10.488</t>
  </si>
  <si>
    <t>2021/08/11 13:28:12.839</t>
  </si>
  <si>
    <t>2021/08/11 13:28:15.195</t>
  </si>
  <si>
    <t>2021/08/11 13:28:17.609</t>
  </si>
  <si>
    <t>2021/08/11 13:28:19.980</t>
  </si>
  <si>
    <t>2021/08/11 13:28:22.328</t>
  </si>
  <si>
    <t>2021/08/11 13:28:24.453</t>
  </si>
  <si>
    <t>2021/08/11 13:28:26.621</t>
  </si>
  <si>
    <t>2021/08/11 13:28:28.878</t>
  </si>
  <si>
    <t>2021/08/11 13:28:30.996</t>
  </si>
  <si>
    <t>1000 /1000</t>
    <phoneticPr fontId="5" type="noConversion"/>
  </si>
  <si>
    <t>轻载</t>
  </si>
  <si>
    <t>3.1-2</t>
  </si>
  <si>
    <t>60A 1</t>
  </si>
  <si>
    <t>bp</t>
  </si>
  <si>
    <t>On</t>
  </si>
  <si>
    <t>Off</t>
  </si>
  <si>
    <t>CCC</t>
  </si>
  <si>
    <t>IN</t>
  </si>
  <si>
    <t>---</t>
  </si>
  <si>
    <t>yes</t>
  </si>
  <si>
    <t>60 1</t>
  </si>
  <si>
    <t>OUT</t>
  </si>
  <si>
    <t>fine tune</t>
    <phoneticPr fontId="5" type="noConversion"/>
  </si>
  <si>
    <t>UB</t>
    <phoneticPr fontId="3" type="noConversion"/>
  </si>
  <si>
    <t>UC</t>
    <phoneticPr fontId="3" type="noConversion"/>
  </si>
  <si>
    <t>IA</t>
    <phoneticPr fontId="3" type="noConversion"/>
  </si>
  <si>
    <t>IB</t>
    <phoneticPr fontId="3" type="noConversion"/>
  </si>
  <si>
    <t>Test run</t>
    <phoneticPr fontId="5" type="noConversion"/>
  </si>
  <si>
    <t>Overload alarm</t>
    <phoneticPr fontId="5" type="noConversion"/>
  </si>
  <si>
    <t>Open circuit alrm</t>
    <phoneticPr fontId="5" type="noConversion"/>
  </si>
  <si>
    <t>Current Iout open circuit check balancing</t>
    <phoneticPr fontId="5" type="noConversion"/>
  </si>
  <si>
    <t>matching relay contorl</t>
    <phoneticPr fontId="5" type="noConversion"/>
  </si>
  <si>
    <t>current relay control</t>
    <phoneticPr fontId="5" type="noConversion"/>
  </si>
  <si>
    <t>voltage relay control</t>
    <phoneticPr fontId="5" type="noConversion"/>
  </si>
  <si>
    <t>matching current</t>
    <phoneticPr fontId="5" type="noConversion"/>
  </si>
  <si>
    <t>matching voltage</t>
    <phoneticPr fontId="5" type="noConversion"/>
  </si>
  <si>
    <t>long term stability</t>
    <phoneticPr fontId="5" type="noConversion"/>
  </si>
  <si>
    <t>158 board data</t>
    <phoneticPr fontId="5" type="noConversion"/>
  </si>
  <si>
    <t>0V 0A with 200W lamp</t>
    <phoneticPr fontId="5" type="noConversion"/>
  </si>
  <si>
    <t>22V 1A with 200W lamp</t>
    <phoneticPr fontId="5" type="noConversion"/>
  </si>
  <si>
    <t>220V 0A with 200W lamp</t>
    <phoneticPr fontId="5" type="noConversion"/>
  </si>
  <si>
    <t>220V 5A remove lamp and use three phase power supply</t>
    <phoneticPr fontId="5" type="noConversion"/>
  </si>
  <si>
    <t>220V 0A</t>
    <phoneticPr fontId="5" type="noConversion"/>
  </si>
  <si>
    <t>0V 1A</t>
    <phoneticPr fontId="5" type="noConversion"/>
  </si>
  <si>
    <t>100A 0V</t>
    <phoneticPr fontId="5" type="noConversion"/>
  </si>
  <si>
    <t>0V 0.001A ~ 100A</t>
    <phoneticPr fontId="5" type="noConversion"/>
  </si>
  <si>
    <t>22V/220V 0A</t>
    <phoneticPr fontId="5" type="noConversion"/>
  </si>
  <si>
    <t>0V 100A</t>
    <phoneticPr fontId="5" type="noConversion"/>
  </si>
  <si>
    <t>250V 0A</t>
    <phoneticPr fontId="5" type="noConversion"/>
  </si>
  <si>
    <t>250V 5A</t>
    <phoneticPr fontId="5" type="noConversion"/>
  </si>
  <si>
    <t>%</t>
    <phoneticPr fontId="3" type="noConversion"/>
  </si>
  <si>
    <t>Multiple Harmonic</t>
    <phoneticPr fontId="3" type="noConversion"/>
  </si>
  <si>
    <t>UA</t>
    <phoneticPr fontId="3" type="noConversion"/>
  </si>
  <si>
    <t>Times</t>
    <phoneticPr fontId="3" type="noConversion"/>
  </si>
  <si>
    <t>Success</t>
    <phoneticPr fontId="5" type="noConversion"/>
  </si>
  <si>
    <t>Comport RSM</t>
    <phoneticPr fontId="5" type="noConversion"/>
  </si>
  <si>
    <t>Read internal delay time</t>
    <phoneticPr fontId="3" type="noConversion"/>
  </si>
  <si>
    <t>158_read</t>
    <phoneticPr fontId="5" type="noConversion"/>
  </si>
  <si>
    <t>Fre</t>
    <phoneticPr fontId="5" type="noConversion"/>
  </si>
  <si>
    <t>K8F</t>
    <phoneticPr fontId="5" type="noConversion"/>
  </si>
  <si>
    <t>Hz</t>
    <phoneticPr fontId="5" type="noConversion"/>
  </si>
  <si>
    <t>imp/kwh</t>
    <phoneticPr fontId="5" type="noConversion"/>
  </si>
  <si>
    <t>Ver. E time:</t>
    <phoneticPr fontId="3" type="noConversion"/>
  </si>
  <si>
    <t>Setting accuracy:</t>
    <phoneticPr fontId="3" type="noConversion"/>
  </si>
  <si>
    <t>Voltage:</t>
    <phoneticPr fontId="3" type="noConversion"/>
  </si>
  <si>
    <t>Power Stability:</t>
    <phoneticPr fontId="3" type="noConversion"/>
  </si>
  <si>
    <t>Model:</t>
    <phoneticPr fontId="3" type="noConversion"/>
  </si>
  <si>
    <t>Frequency:</t>
    <phoneticPr fontId="3" type="noConversion"/>
  </si>
  <si>
    <t>Monitor:</t>
    <phoneticPr fontId="3" type="noConversion"/>
  </si>
  <si>
    <t>Blancing:</t>
    <phoneticPr fontId="3" type="noConversion"/>
  </si>
  <si>
    <t>1. Current range setting accuracy</t>
    <phoneticPr fontId="3" type="noConversion"/>
  </si>
  <si>
    <t>Form 1.2. Phase position</t>
    <phoneticPr fontId="3" type="noConversion"/>
  </si>
  <si>
    <t>quecient point</t>
    <phoneticPr fontId="5" type="noConversion"/>
  </si>
  <si>
    <t>No.</t>
    <phoneticPr fontId="5" type="noConversion"/>
  </si>
  <si>
    <t>Current(A)</t>
    <phoneticPr fontId="5" type="noConversion"/>
  </si>
  <si>
    <t>I(mA)</t>
    <phoneticPr fontId="5" type="noConversion"/>
  </si>
  <si>
    <r>
      <t>Tec.spec</t>
    </r>
    <r>
      <rPr>
        <sz val="11"/>
        <color indexed="8"/>
        <rFont val="宋体"/>
        <family val="3"/>
        <charset val="134"/>
      </rPr>
      <t>：</t>
    </r>
    <phoneticPr fontId="5" type="noConversion"/>
  </si>
  <si>
    <r>
      <t>Conclusion</t>
    </r>
    <r>
      <rPr>
        <sz val="11"/>
        <color indexed="8"/>
        <rFont val="宋体"/>
        <family val="3"/>
        <charset val="134"/>
      </rPr>
      <t>：</t>
    </r>
    <phoneticPr fontId="5" type="noConversion"/>
  </si>
  <si>
    <t>≥0.30.3%</t>
    <phoneticPr fontId="5" type="noConversion"/>
  </si>
  <si>
    <t>158-A</t>
    <phoneticPr fontId="5" type="noConversion"/>
  </si>
  <si>
    <t>158-C</t>
    <phoneticPr fontId="5" type="noConversion"/>
  </si>
  <si>
    <t>Acc.B</t>
    <phoneticPr fontId="5" type="noConversion"/>
  </si>
  <si>
    <t>Acc.C</t>
    <phoneticPr fontId="5" type="noConversion"/>
  </si>
  <si>
    <t>ICT</t>
    <phoneticPr fontId="5" type="noConversion"/>
  </si>
  <si>
    <t>Tec.spec:</t>
    <phoneticPr fontId="5" type="noConversion"/>
  </si>
  <si>
    <t>Standard deivation</t>
    <phoneticPr fontId="5" type="noConversion"/>
  </si>
  <si>
    <t>3. Power stability (50Hz)</t>
    <phoneticPr fontId="5" type="noConversion"/>
  </si>
  <si>
    <t>page 4</t>
    <phoneticPr fontId="5" type="noConversion"/>
  </si>
  <si>
    <t>second</t>
    <phoneticPr fontId="5" type="noConversion"/>
  </si>
  <si>
    <t>page 19</t>
    <phoneticPr fontId="5" type="noConversion"/>
  </si>
  <si>
    <t>unit.0.5L</t>
    <phoneticPr fontId="5" type="noConversion"/>
  </si>
  <si>
    <t>Page 4</t>
    <phoneticPr fontId="5" type="noConversion"/>
  </si>
  <si>
    <r>
      <rPr>
        <sz val="11"/>
        <color indexed="8"/>
        <rFont val="宋体"/>
        <family val="3"/>
        <charset val="134"/>
      </rPr>
      <t>≤</t>
    </r>
    <r>
      <rPr>
        <sz val="11"/>
        <color indexed="8"/>
        <rFont val="Arial"/>
        <family val="2"/>
      </rPr>
      <t>0.01%</t>
    </r>
    <phoneticPr fontId="5" type="noConversion"/>
  </si>
  <si>
    <t>PF 0.5L</t>
    <phoneticPr fontId="5" type="noConversion"/>
  </si>
  <si>
    <t>4. Voltage stability</t>
    <phoneticPr fontId="5" type="noConversion"/>
  </si>
  <si>
    <t>page17</t>
    <phoneticPr fontId="5" type="noConversion"/>
  </si>
  <si>
    <t>100ppm/h 60s</t>
    <phoneticPr fontId="5" type="noConversion"/>
  </si>
  <si>
    <t>6. Phase position stability</t>
    <phoneticPr fontId="5" type="noConversion"/>
  </si>
  <si>
    <t>Drf.</t>
    <phoneticPr fontId="5" type="noConversion"/>
  </si>
  <si>
    <t xml:space="preserve">ΦC </t>
    <phoneticPr fontId="5" type="noConversion"/>
  </si>
  <si>
    <t>Drf. B(°)</t>
    <phoneticPr fontId="5" type="noConversion"/>
  </si>
  <si>
    <t>Fre(HZ)*</t>
    <phoneticPr fontId="5" type="noConversion"/>
  </si>
  <si>
    <t>Drf.(Hz)</t>
    <phoneticPr fontId="5" type="noConversion"/>
  </si>
  <si>
    <t xml:space="preserve"> Angle</t>
    <phoneticPr fontId="5" type="noConversion"/>
  </si>
  <si>
    <t>Drf.(°)</t>
    <phoneticPr fontId="5" type="noConversion"/>
  </si>
  <si>
    <t>8. Balancing on votlage, current</t>
    <phoneticPr fontId="5" type="noConversion"/>
  </si>
  <si>
    <t>Ave.</t>
    <phoneticPr fontId="5" type="noConversion"/>
  </si>
  <si>
    <t>Ba.UB</t>
    <phoneticPr fontId="5" type="noConversion"/>
  </si>
  <si>
    <r>
      <t>Line voltage as Uc</t>
    </r>
    <r>
      <rPr>
        <vertAlign val="superscript"/>
        <sz val="10"/>
        <color indexed="8"/>
        <rFont val="Arial"/>
        <family val="2"/>
      </rPr>
      <t>2</t>
    </r>
    <r>
      <rPr>
        <sz val="11"/>
        <color indexed="8"/>
        <rFont val="Arial"/>
        <family val="2"/>
      </rPr>
      <t>=Ua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+Ub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-2Uab*CosC</t>
    </r>
    <phoneticPr fontId="5" type="noConversion"/>
  </si>
  <si>
    <t>Ba.IC</t>
    <phoneticPr fontId="5" type="noConversion"/>
  </si>
  <si>
    <t>9. Mutual effect</t>
    <phoneticPr fontId="5" type="noConversion"/>
  </si>
  <si>
    <t>ΦC</t>
    <phoneticPr fontId="5" type="noConversion"/>
  </si>
  <si>
    <t>香港希诺</t>
    <phoneticPr fontId="5" type="noConversion"/>
  </si>
  <si>
    <r>
      <rPr>
        <sz val="11"/>
        <color indexed="8"/>
        <rFont val="宋体"/>
        <family val="3"/>
        <charset val="134"/>
      </rPr>
      <t>≥0.02</t>
    </r>
    <r>
      <rPr>
        <sz val="11"/>
        <color indexed="8"/>
        <rFont val="Arial"/>
        <family val="2"/>
      </rPr>
      <t>%</t>
    </r>
    <r>
      <rPr>
        <b/>
        <sz val="11"/>
        <color theme="1"/>
        <rFont val="宋体"/>
        <family val="2"/>
        <charset val="134"/>
        <scheme val="minor"/>
      </rPr>
      <t/>
    </r>
    <phoneticPr fontId="5" type="noConversion"/>
  </si>
  <si>
    <r>
      <rPr>
        <sz val="11"/>
        <color indexed="8"/>
        <rFont val="宋体"/>
        <family val="3"/>
        <charset val="134"/>
      </rPr>
      <t>≥0.04</t>
    </r>
    <r>
      <rPr>
        <sz val="11"/>
        <color indexed="8"/>
        <rFont val="Arial"/>
        <family val="2"/>
      </rPr>
      <t>%</t>
    </r>
    <r>
      <rPr>
        <b/>
        <sz val="11"/>
        <color theme="1"/>
        <rFont val="宋体"/>
        <family val="2"/>
        <charset val="134"/>
        <scheme val="minor"/>
      </rPr>
      <t/>
    </r>
    <phoneticPr fontId="5" type="noConversion"/>
  </si>
  <si>
    <r>
      <rPr>
        <sz val="11"/>
        <color indexed="8"/>
        <rFont val="宋体"/>
        <family val="3"/>
        <charset val="134"/>
      </rPr>
      <t>≥0.06</t>
    </r>
    <r>
      <rPr>
        <sz val="11"/>
        <color indexed="8"/>
        <rFont val="Arial"/>
        <family val="2"/>
      </rPr>
      <t>%</t>
    </r>
    <r>
      <rPr>
        <b/>
        <sz val="11"/>
        <color theme="1"/>
        <rFont val="宋体"/>
        <family val="2"/>
        <charset val="134"/>
        <scheme val="minor"/>
      </rPr>
      <t/>
    </r>
    <phoneticPr fontId="5" type="noConversion"/>
  </si>
  <si>
    <t>UA</t>
    <phoneticPr fontId="3" type="noConversion"/>
  </si>
  <si>
    <t>UB</t>
    <phoneticPr fontId="3" type="noConversion"/>
  </si>
  <si>
    <t>UC</t>
    <phoneticPr fontId="3" type="noConversion"/>
  </si>
  <si>
    <t>Times</t>
    <phoneticPr fontId="3" type="noConversion"/>
  </si>
  <si>
    <t>%</t>
    <phoneticPr fontId="3" type="noConversion"/>
  </si>
  <si>
    <t>Phase</t>
    <phoneticPr fontId="3" type="noConversion"/>
  </si>
  <si>
    <t>0320065</t>
    <phoneticPr fontId="5" type="noConversion"/>
  </si>
  <si>
    <t>贾嘉文</t>
    <phoneticPr fontId="5" type="noConversion"/>
  </si>
  <si>
    <t>Harmonic multi VA setting &gt;&gt;&gt;&gt;&gt;&gt;reset</t>
    <phoneticPr fontId="3" type="noConversion"/>
  </si>
  <si>
    <t>Harmonic multi VB setting &gt;&gt;&gt;&gt;&gt;&gt;reset</t>
    <phoneticPr fontId="3" type="noConversion"/>
  </si>
  <si>
    <t>Harmonic multi VC setting &gt;&gt;&gt;&gt;&gt;&gt;reset</t>
    <phoneticPr fontId="3" type="noConversion"/>
  </si>
  <si>
    <t>Harmonic multi IA setting &gt;&gt;&gt;&gt;&gt;&gt;reset</t>
    <phoneticPr fontId="3" type="noConversion"/>
  </si>
  <si>
    <t>Harmonic multi IB setting &gt;&gt;&gt;&gt;&gt;&gt;reset</t>
    <phoneticPr fontId="3" type="noConversion"/>
  </si>
  <si>
    <t>Harmonic multi IC setting &gt;&gt;&gt;&gt;&gt;&gt;reset</t>
    <phoneticPr fontId="3" type="noConversion"/>
  </si>
  <si>
    <t>UC=250V &gt;&gt;&gt;&gt;&gt;</t>
    <phoneticPr fontId="5" type="noConversion"/>
  </si>
</sst>
</file>

<file path=xl/styles.xml><?xml version="1.0" encoding="utf-8"?>
<styleSheet xmlns="http://schemas.openxmlformats.org/spreadsheetml/2006/main">
  <numFmts count="18">
    <numFmt numFmtId="176" formatCode="0.00000_ "/>
    <numFmt numFmtId="177" formatCode="0.00_ "/>
    <numFmt numFmtId="178" formatCode="0.0000_ "/>
    <numFmt numFmtId="179" formatCode="0.0%"/>
    <numFmt numFmtId="180" formatCode="0.000_ "/>
    <numFmt numFmtId="181" formatCode="0_ "/>
    <numFmt numFmtId="182" formatCode="0.0000%"/>
    <numFmt numFmtId="183" formatCode="0.000%"/>
    <numFmt numFmtId="184" formatCode="0_);[Red]\(0\)"/>
    <numFmt numFmtId="185" formatCode="yyyy/m/d\ h:mm:ss"/>
    <numFmt numFmtId="186" formatCode="0.000_);[Red]\(0.000\)"/>
    <numFmt numFmtId="187" formatCode="yyyy/m/d\ h:mm;@"/>
    <numFmt numFmtId="188" formatCode="0.00000_);[Red]\(0.00000\)"/>
    <numFmt numFmtId="189" formatCode="0.0000_);[Red]\(0.0000\)"/>
    <numFmt numFmtId="190" formatCode="[$-F400]h:mm:ss\ AM/PM"/>
    <numFmt numFmtId="191" formatCode="yyyy\-mm\-dd\ h:mm:ss"/>
    <numFmt numFmtId="192" formatCode="yyyy\-mm\-dd\ hh:mm:ss"/>
    <numFmt numFmtId="193" formatCode="0.00000000000_ "/>
  </numFmts>
  <fonts count="33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Arial"/>
      <family val="2"/>
    </font>
    <font>
      <sz val="11"/>
      <color rgb="FF333333"/>
      <name val="Arial"/>
      <family val="2"/>
    </font>
    <font>
      <sz val="11"/>
      <color indexed="8"/>
      <name val="Arial Unicode MS"/>
      <family val="2"/>
      <charset val="134"/>
    </font>
    <font>
      <b/>
      <sz val="11"/>
      <color indexed="8"/>
      <name val="宋体"/>
      <family val="3"/>
      <charset val="134"/>
    </font>
    <font>
      <b/>
      <sz val="14"/>
      <color indexed="8"/>
      <name val="宋体"/>
      <family val="3"/>
      <charset val="134"/>
    </font>
    <font>
      <b/>
      <sz val="26"/>
      <color indexed="8"/>
      <name val="Arial"/>
      <family val="2"/>
    </font>
    <font>
      <b/>
      <sz val="11"/>
      <color indexed="8"/>
      <name val="Arial"/>
      <family val="2"/>
    </font>
    <font>
      <b/>
      <sz val="14"/>
      <color indexed="8"/>
      <name val="Arial"/>
      <family val="2"/>
    </font>
    <font>
      <vertAlign val="superscript"/>
      <sz val="10"/>
      <color indexed="8"/>
      <name val="Arial"/>
      <family val="2"/>
    </font>
    <font>
      <vertAlign val="superscript"/>
      <sz val="11"/>
      <color indexed="8"/>
      <name val="Arial"/>
      <family val="2"/>
    </font>
    <font>
      <b/>
      <sz val="14"/>
      <color theme="4"/>
      <name val="Arial"/>
      <family val="2"/>
    </font>
    <font>
      <sz val="11"/>
      <color theme="0" tint="-4.9989318521683403E-2"/>
      <name val="Arial"/>
      <family val="2"/>
    </font>
    <font>
      <sz val="18"/>
      <color indexed="8"/>
      <name val="Arial"/>
      <family val="2"/>
    </font>
    <font>
      <sz val="24"/>
      <color indexed="8"/>
      <name val="Arial"/>
      <family val="2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b/>
      <sz val="16"/>
      <color indexed="8"/>
      <name val="Arial"/>
      <family val="2"/>
    </font>
    <font>
      <sz val="28"/>
      <color indexed="8"/>
      <name val="宋体"/>
      <family val="3"/>
      <charset val="134"/>
    </font>
    <font>
      <sz val="18"/>
      <color indexed="8"/>
      <name val="宋体"/>
      <family val="3"/>
      <charset val="134"/>
    </font>
    <font>
      <sz val="11"/>
      <color rgb="FFFF0000"/>
      <name val="Arial"/>
      <family val="2"/>
    </font>
    <font>
      <sz val="11"/>
      <color rgb="FF000000"/>
      <name val="Arial"/>
      <family val="2"/>
    </font>
    <font>
      <b/>
      <sz val="18"/>
      <color indexed="8"/>
      <name val="Arial"/>
      <family val="2"/>
    </font>
    <font>
      <b/>
      <sz val="11"/>
      <color theme="1"/>
      <name val="宋体"/>
      <family val="2"/>
      <charset val="134"/>
      <scheme val="minor"/>
    </font>
    <font>
      <sz val="11"/>
      <color theme="0"/>
      <name val="Arial"/>
      <family val="2"/>
    </font>
    <font>
      <sz val="11"/>
      <color theme="2" tint="-0.24997711111789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CFFC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190" fontId="0" fillId="0" borderId="0"/>
    <xf numFmtId="190" fontId="2" fillId="0" borderId="0">
      <alignment vertical="center"/>
    </xf>
  </cellStyleXfs>
  <cellXfs count="382">
    <xf numFmtId="190" fontId="0" fillId="0" borderId="0" xfId="0"/>
    <xf numFmtId="49" fontId="0" fillId="0" borderId="0" xfId="0" applyNumberFormat="1"/>
    <xf numFmtId="49" fontId="0" fillId="0" borderId="0" xfId="0" applyNumberFormat="1" applyFill="1"/>
    <xf numFmtId="190" fontId="0" fillId="0" borderId="0" xfId="0" applyFill="1"/>
    <xf numFmtId="190" fontId="4" fillId="0" borderId="0" xfId="0" applyFont="1"/>
    <xf numFmtId="190" fontId="4" fillId="0" borderId="0" xfId="0" applyFont="1" applyAlignment="1">
      <alignment horizontal="right"/>
    </xf>
    <xf numFmtId="190" fontId="0" fillId="0" borderId="0" xfId="0" applyAlignment="1">
      <alignment horizontal="right"/>
    </xf>
    <xf numFmtId="190" fontId="0" fillId="3" borderId="0" xfId="0" applyFill="1"/>
    <xf numFmtId="190" fontId="0" fillId="4" borderId="0" xfId="0" applyFill="1"/>
    <xf numFmtId="49" fontId="4" fillId="0" borderId="0" xfId="0" applyNumberFormat="1" applyFont="1" applyFill="1"/>
    <xf numFmtId="190" fontId="0" fillId="0" borderId="0" xfId="0" applyAlignment="1">
      <alignment horizontal="center"/>
    </xf>
    <xf numFmtId="190" fontId="4" fillId="0" borderId="0" xfId="0" applyFont="1" applyAlignment="1">
      <alignment horizontal="center"/>
    </xf>
    <xf numFmtId="21" fontId="0" fillId="0" borderId="0" xfId="0" applyNumberFormat="1"/>
    <xf numFmtId="190" fontId="4" fillId="0" borderId="0" xfId="0" applyFont="1" applyFill="1"/>
    <xf numFmtId="22" fontId="0" fillId="0" borderId="0" xfId="0" applyNumberFormat="1"/>
    <xf numFmtId="190" fontId="0" fillId="2" borderId="0" xfId="0" applyFill="1" applyAlignment="1">
      <alignment horizontal="center"/>
    </xf>
    <xf numFmtId="190" fontId="6" fillId="2" borderId="0" xfId="0" applyFont="1" applyFill="1" applyAlignment="1">
      <alignment horizontal="center"/>
    </xf>
    <xf numFmtId="190" fontId="6" fillId="0" borderId="0" xfId="0" applyFont="1" applyAlignment="1">
      <alignment horizontal="center"/>
    </xf>
    <xf numFmtId="181" fontId="6" fillId="0" borderId="0" xfId="0" applyNumberFormat="1" applyFont="1" applyAlignment="1">
      <alignment horizontal="center"/>
    </xf>
    <xf numFmtId="21" fontId="7" fillId="0" borderId="0" xfId="0" applyNumberFormat="1" applyFont="1" applyAlignment="1">
      <alignment horizontal="center"/>
    </xf>
    <xf numFmtId="21" fontId="6" fillId="0" borderId="0" xfId="0" applyNumberFormat="1" applyFont="1" applyAlignment="1">
      <alignment horizontal="center"/>
    </xf>
    <xf numFmtId="190" fontId="0" fillId="2" borderId="0" xfId="0" applyFill="1" applyAlignment="1">
      <alignment horizontal="left"/>
    </xf>
    <xf numFmtId="190" fontId="8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19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190" fontId="4" fillId="0" borderId="0" xfId="0" applyFont="1" applyFill="1" applyAlignment="1">
      <alignment horizontal="center"/>
    </xf>
    <xf numFmtId="190" fontId="0" fillId="5" borderId="0" xfId="0" applyFill="1" applyAlignment="1">
      <alignment horizontal="center"/>
    </xf>
    <xf numFmtId="190" fontId="4" fillId="5" borderId="0" xfId="0" applyFont="1" applyFill="1" applyAlignment="1">
      <alignment horizontal="center"/>
    </xf>
    <xf numFmtId="190" fontId="6" fillId="0" borderId="0" xfId="0" applyFont="1"/>
    <xf numFmtId="190" fontId="6" fillId="0" borderId="1" xfId="0" applyFont="1" applyBorder="1"/>
    <xf numFmtId="180" fontId="0" fillId="0" borderId="0" xfId="0" applyNumberFormat="1" applyAlignment="1">
      <alignment horizontal="center"/>
    </xf>
    <xf numFmtId="185" fontId="0" fillId="0" borderId="0" xfId="0" applyNumberFormat="1"/>
    <xf numFmtId="186" fontId="0" fillId="0" borderId="0" xfId="0" applyNumberFormat="1"/>
    <xf numFmtId="190" fontId="0" fillId="0" borderId="0" xfId="0" applyAlignment="1">
      <alignment horizontal="left"/>
    </xf>
    <xf numFmtId="190" fontId="0" fillId="0" borderId="0" xfId="0" applyFill="1" applyAlignment="1">
      <alignment horizontal="left"/>
    </xf>
    <xf numFmtId="190" fontId="4" fillId="0" borderId="0" xfId="0" applyFont="1" applyFill="1" applyAlignment="1">
      <alignment horizontal="left"/>
    </xf>
    <xf numFmtId="176" fontId="0" fillId="0" borderId="0" xfId="0" applyNumberFormat="1" applyAlignment="1">
      <alignment horizontal="right"/>
    </xf>
    <xf numFmtId="180" fontId="4" fillId="0" borderId="0" xfId="0" applyNumberFormat="1" applyFont="1" applyFill="1" applyAlignment="1">
      <alignment horizontal="right"/>
    </xf>
    <xf numFmtId="180" fontId="0" fillId="0" borderId="0" xfId="0" applyNumberFormat="1" applyAlignment="1">
      <alignment horizontal="right"/>
    </xf>
    <xf numFmtId="180" fontId="0" fillId="0" borderId="0" xfId="0" applyNumberFormat="1" applyFill="1" applyAlignment="1">
      <alignment horizontal="right"/>
    </xf>
    <xf numFmtId="176" fontId="0" fillId="0" borderId="0" xfId="0" applyNumberFormat="1" applyFill="1" applyAlignment="1">
      <alignment horizontal="right"/>
    </xf>
    <xf numFmtId="49" fontId="4" fillId="0" borderId="0" xfId="0" applyNumberFormat="1" applyFont="1" applyFill="1" applyAlignment="1">
      <alignment horizontal="left"/>
    </xf>
    <xf numFmtId="180" fontId="4" fillId="0" borderId="0" xfId="0" applyNumberFormat="1" applyFont="1" applyFill="1"/>
    <xf numFmtId="180" fontId="0" fillId="0" borderId="0" xfId="0" applyNumberFormat="1" applyFill="1"/>
    <xf numFmtId="176" fontId="0" fillId="0" borderId="0" xfId="0" applyNumberFormat="1" applyFill="1"/>
    <xf numFmtId="180" fontId="0" fillId="0" borderId="0" xfId="0" applyNumberFormat="1"/>
    <xf numFmtId="188" fontId="0" fillId="0" borderId="0" xfId="0" applyNumberFormat="1" applyFill="1" applyAlignment="1">
      <alignment horizontal="right"/>
    </xf>
    <xf numFmtId="188" fontId="0" fillId="0" borderId="0" xfId="0" applyNumberFormat="1" applyAlignment="1">
      <alignment horizontal="right"/>
    </xf>
    <xf numFmtId="189" fontId="0" fillId="0" borderId="0" xfId="0" applyNumberFormat="1" applyFill="1" applyAlignment="1">
      <alignment horizontal="right"/>
    </xf>
    <xf numFmtId="189" fontId="0" fillId="0" borderId="0" xfId="0" applyNumberFormat="1" applyAlignment="1">
      <alignment horizontal="right"/>
    </xf>
    <xf numFmtId="177" fontId="0" fillId="0" borderId="0" xfId="0" applyNumberFormat="1"/>
    <xf numFmtId="176" fontId="0" fillId="0" borderId="0" xfId="0" applyNumberFormat="1"/>
    <xf numFmtId="192" fontId="0" fillId="0" borderId="0" xfId="0" applyNumberFormat="1" applyFill="1"/>
    <xf numFmtId="192" fontId="0" fillId="0" borderId="0" xfId="0" applyNumberFormat="1"/>
    <xf numFmtId="192" fontId="0" fillId="0" borderId="0" xfId="0" applyNumberFormat="1" applyFill="1" applyAlignment="1">
      <alignment horizontal="right"/>
    </xf>
    <xf numFmtId="190" fontId="6" fillId="3" borderId="0" xfId="0" applyFont="1" applyFill="1"/>
    <xf numFmtId="190" fontId="6" fillId="4" borderId="0" xfId="0" applyFont="1" applyFill="1"/>
    <xf numFmtId="45" fontId="0" fillId="0" borderId="0" xfId="0" applyNumberFormat="1"/>
    <xf numFmtId="190" fontId="20" fillId="0" borderId="0" xfId="0" applyFont="1" applyAlignment="1"/>
    <xf numFmtId="190" fontId="20" fillId="0" borderId="0" xfId="0" applyFont="1"/>
    <xf numFmtId="190" fontId="22" fillId="0" borderId="0" xfId="0" applyFont="1"/>
    <xf numFmtId="190" fontId="4" fillId="0" borderId="0" xfId="0" applyFont="1" applyFill="1" applyAlignment="1">
      <alignment vertical="center"/>
    </xf>
    <xf numFmtId="190" fontId="4" fillId="0" borderId="0" xfId="0" applyFont="1" applyFill="1" applyAlignment="1">
      <alignment vertical="center"/>
    </xf>
    <xf numFmtId="190" fontId="4" fillId="0" borderId="0" xfId="0" applyFont="1" applyFill="1" applyAlignment="1">
      <alignment vertical="center"/>
    </xf>
    <xf numFmtId="190" fontId="4" fillId="0" borderId="0" xfId="0" applyFont="1" applyFill="1" applyAlignment="1">
      <alignment vertical="center"/>
    </xf>
    <xf numFmtId="190" fontId="4" fillId="10" borderId="0" xfId="0" applyFont="1" applyFill="1"/>
    <xf numFmtId="189" fontId="0" fillId="0" borderId="0" xfId="0" applyNumberFormat="1"/>
    <xf numFmtId="189" fontId="0" fillId="10" borderId="0" xfId="0" applyNumberFormat="1" applyFill="1"/>
    <xf numFmtId="190" fontId="6" fillId="0" borderId="0" xfId="0" applyFont="1" applyFill="1" applyBorder="1"/>
    <xf numFmtId="190" fontId="6" fillId="0" borderId="1" xfId="0" applyFont="1" applyFill="1" applyBorder="1"/>
    <xf numFmtId="190" fontId="0" fillId="0" borderId="2" xfId="0" applyFont="1" applyBorder="1" applyAlignment="1">
      <alignment vertical="center"/>
    </xf>
    <xf numFmtId="190" fontId="6" fillId="5" borderId="0" xfId="0" applyFont="1" applyFill="1"/>
    <xf numFmtId="190" fontId="8" fillId="0" borderId="1" xfId="0" applyFont="1" applyBorder="1"/>
    <xf numFmtId="190" fontId="0" fillId="0" borderId="0" xfId="0" applyProtection="1">
      <protection locked="0"/>
    </xf>
    <xf numFmtId="190" fontId="6" fillId="0" borderId="0" xfId="0" applyFont="1" applyAlignment="1" applyProtection="1">
      <alignment horizontal="center"/>
      <protection locked="0"/>
    </xf>
    <xf numFmtId="190" fontId="6" fillId="0" borderId="0" xfId="0" applyFont="1" applyProtection="1">
      <protection locked="0"/>
    </xf>
    <xf numFmtId="190" fontId="6" fillId="0" borderId="1" xfId="0" applyFont="1" applyBorder="1" applyProtection="1">
      <protection locked="0"/>
    </xf>
    <xf numFmtId="190" fontId="6" fillId="0" borderId="1" xfId="0" applyFont="1" applyFill="1" applyBorder="1" applyProtection="1">
      <protection locked="0"/>
    </xf>
    <xf numFmtId="190" fontId="6" fillId="0" borderId="0" xfId="0" applyFont="1" applyAlignment="1" applyProtection="1">
      <alignment horizontal="left"/>
      <protection locked="0"/>
    </xf>
    <xf numFmtId="190" fontId="6" fillId="0" borderId="0" xfId="0" applyFont="1" applyBorder="1" applyProtection="1">
      <protection locked="0"/>
    </xf>
    <xf numFmtId="190" fontId="6" fillId="0" borderId="0" xfId="0" applyFont="1" applyFill="1" applyBorder="1" applyProtection="1">
      <protection locked="0"/>
    </xf>
    <xf numFmtId="49" fontId="6" fillId="0" borderId="0" xfId="0" applyNumberFormat="1" applyFont="1" applyProtection="1">
      <protection locked="0"/>
    </xf>
    <xf numFmtId="49" fontId="17" fillId="0" borderId="0" xfId="0" applyNumberFormat="1" applyFont="1" applyProtection="1">
      <protection locked="0"/>
    </xf>
    <xf numFmtId="190" fontId="6" fillId="0" borderId="8" xfId="0" applyFont="1" applyBorder="1" applyProtection="1">
      <protection locked="0"/>
    </xf>
    <xf numFmtId="49" fontId="6" fillId="0" borderId="9" xfId="0" applyNumberFormat="1" applyFont="1" applyBorder="1" applyProtection="1">
      <protection locked="0"/>
    </xf>
    <xf numFmtId="190" fontId="6" fillId="0" borderId="10" xfId="0" applyFont="1" applyBorder="1" applyProtection="1">
      <protection locked="0"/>
    </xf>
    <xf numFmtId="190" fontId="13" fillId="0" borderId="0" xfId="0" applyFont="1" applyBorder="1" applyProtection="1">
      <protection locked="0"/>
    </xf>
    <xf numFmtId="190" fontId="13" fillId="0" borderId="0" xfId="0" applyNumberFormat="1" applyFont="1" applyBorder="1" applyProtection="1">
      <protection locked="0"/>
    </xf>
    <xf numFmtId="190" fontId="4" fillId="0" borderId="0" xfId="0" applyFont="1" applyProtection="1">
      <protection locked="0"/>
    </xf>
    <xf numFmtId="190" fontId="6" fillId="0" borderId="12" xfId="0" applyFont="1" applyBorder="1" applyProtection="1">
      <protection locked="0"/>
    </xf>
    <xf numFmtId="190" fontId="13" fillId="0" borderId="13" xfId="0" applyFont="1" applyBorder="1" applyProtection="1">
      <protection locked="0"/>
    </xf>
    <xf numFmtId="190" fontId="24" fillId="0" borderId="0" xfId="0" applyFont="1" applyAlignment="1" applyProtection="1">
      <alignment horizontal="left" vertical="center"/>
      <protection locked="0"/>
    </xf>
    <xf numFmtId="190" fontId="6" fillId="0" borderId="9" xfId="0" applyFont="1" applyBorder="1" applyProtection="1">
      <protection locked="0"/>
    </xf>
    <xf numFmtId="58" fontId="6" fillId="0" borderId="0" xfId="0" applyNumberFormat="1" applyFont="1" applyProtection="1">
      <protection locked="0"/>
    </xf>
    <xf numFmtId="190" fontId="6" fillId="0" borderId="11" xfId="0" applyFont="1" applyBorder="1" applyProtection="1">
      <protection locked="0"/>
    </xf>
    <xf numFmtId="190" fontId="16" fillId="0" borderId="0" xfId="0" applyFont="1" applyBorder="1" applyAlignment="1" applyProtection="1">
      <alignment horizontal="left" vertical="center"/>
      <protection locked="0"/>
    </xf>
    <xf numFmtId="190" fontId="13" fillId="0" borderId="0" xfId="0" applyFont="1" applyBorder="1" applyAlignment="1" applyProtection="1">
      <alignment vertical="center"/>
      <protection locked="0"/>
    </xf>
    <xf numFmtId="190" fontId="13" fillId="0" borderId="0" xfId="0" applyFont="1" applyBorder="1" applyAlignment="1" applyProtection="1">
      <alignment horizontal="left" vertical="center"/>
      <protection locked="0"/>
    </xf>
    <xf numFmtId="49" fontId="16" fillId="0" borderId="0" xfId="0" applyNumberFormat="1" applyFont="1" applyBorder="1" applyAlignment="1" applyProtection="1">
      <alignment horizontal="left" vertical="center"/>
      <protection locked="0"/>
    </xf>
    <xf numFmtId="9" fontId="18" fillId="0" borderId="0" xfId="0" applyNumberFormat="1" applyFont="1" applyFill="1" applyBorder="1" applyAlignment="1" applyProtection="1">
      <alignment vertical="center"/>
      <protection locked="0"/>
    </xf>
    <xf numFmtId="49" fontId="13" fillId="0" borderId="0" xfId="0" applyNumberFormat="1" applyFont="1" applyBorder="1" applyAlignment="1" applyProtection="1">
      <alignment vertical="center"/>
      <protection locked="0"/>
    </xf>
    <xf numFmtId="187" fontId="13" fillId="0" borderId="0" xfId="0" applyNumberFormat="1" applyFont="1" applyBorder="1" applyAlignment="1" applyProtection="1">
      <alignment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190" fontId="6" fillId="0" borderId="0" xfId="0" applyFont="1" applyBorder="1" applyAlignment="1" applyProtection="1">
      <alignment vertical="center"/>
      <protection locked="0"/>
    </xf>
    <xf numFmtId="190" fontId="6" fillId="0" borderId="0" xfId="0" applyFont="1" applyBorder="1" applyAlignment="1" applyProtection="1">
      <alignment horizontal="center" vertical="center"/>
      <protection locked="0"/>
    </xf>
    <xf numFmtId="184" fontId="6" fillId="0" borderId="0" xfId="0" applyNumberFormat="1" applyFont="1" applyAlignment="1" applyProtection="1">
      <alignment horizontal="center"/>
      <protection locked="0"/>
    </xf>
    <xf numFmtId="190" fontId="6" fillId="0" borderId="3" xfId="0" applyFont="1" applyBorder="1" applyAlignment="1" applyProtection="1">
      <protection locked="0"/>
    </xf>
    <xf numFmtId="183" fontId="6" fillId="2" borderId="1" xfId="0" applyNumberFormat="1" applyFont="1" applyFill="1" applyBorder="1" applyAlignment="1" applyProtection="1">
      <alignment horizontal="center"/>
      <protection locked="0"/>
    </xf>
    <xf numFmtId="183" fontId="6" fillId="6" borderId="1" xfId="0" applyNumberFormat="1" applyFont="1" applyFill="1" applyBorder="1" applyAlignment="1" applyProtection="1">
      <alignment horizontal="center"/>
      <protection locked="0"/>
    </xf>
    <xf numFmtId="183" fontId="6" fillId="7" borderId="1" xfId="0" applyNumberFormat="1" applyFont="1" applyFill="1" applyBorder="1" applyAlignment="1" applyProtection="1">
      <alignment horizontal="center"/>
      <protection locked="0"/>
    </xf>
    <xf numFmtId="190" fontId="6" fillId="0" borderId="1" xfId="0" applyFont="1" applyBorder="1" applyAlignment="1" applyProtection="1">
      <protection locked="0"/>
    </xf>
    <xf numFmtId="190" fontId="6" fillId="0" borderId="0" xfId="0" applyFont="1" applyBorder="1" applyAlignment="1" applyProtection="1">
      <alignment horizontal="left" vertical="center"/>
      <protection locked="0"/>
    </xf>
    <xf numFmtId="190" fontId="6" fillId="0" borderId="0" xfId="0" applyFont="1" applyBorder="1" applyAlignment="1" applyProtection="1">
      <alignment horizontal="left"/>
      <protection locked="0"/>
    </xf>
    <xf numFmtId="190" fontId="12" fillId="0" borderId="0" xfId="0" applyFont="1" applyBorder="1" applyProtection="1">
      <protection locked="0"/>
    </xf>
    <xf numFmtId="179" fontId="6" fillId="0" borderId="0" xfId="0" applyNumberFormat="1" applyFont="1" applyBorder="1" applyProtection="1">
      <protection locked="0"/>
    </xf>
    <xf numFmtId="180" fontId="6" fillId="0" borderId="1" xfId="0" applyNumberFormat="1" applyFont="1" applyBorder="1" applyProtection="1">
      <protection locked="0"/>
    </xf>
    <xf numFmtId="180" fontId="6" fillId="0" borderId="11" xfId="0" applyNumberFormat="1" applyFont="1" applyBorder="1" applyProtection="1">
      <protection locked="0"/>
    </xf>
    <xf numFmtId="180" fontId="6" fillId="0" borderId="0" xfId="0" applyNumberFormat="1" applyFont="1" applyBorder="1" applyProtection="1">
      <protection locked="0"/>
    </xf>
    <xf numFmtId="181" fontId="6" fillId="0" borderId="0" xfId="0" applyNumberFormat="1" applyFont="1" applyBorder="1" applyProtection="1">
      <protection locked="0"/>
    </xf>
    <xf numFmtId="190" fontId="6" fillId="0" borderId="11" xfId="0" applyFont="1" applyBorder="1" applyAlignment="1" applyProtection="1">
      <protection locked="0"/>
    </xf>
    <xf numFmtId="190" fontId="6" fillId="0" borderId="0" xfId="0" applyFont="1" applyAlignment="1" applyProtection="1">
      <protection locked="0"/>
    </xf>
    <xf numFmtId="177" fontId="6" fillId="11" borderId="0" xfId="0" quotePrefix="1" applyNumberFormat="1" applyFont="1" applyFill="1" applyProtection="1"/>
    <xf numFmtId="190" fontId="17" fillId="0" borderId="0" xfId="0" applyFont="1" applyAlignment="1" applyProtection="1">
      <alignment horizontal="left"/>
    </xf>
    <xf numFmtId="11" fontId="6" fillId="11" borderId="0" xfId="0" applyNumberFormat="1" applyFont="1" applyFill="1" applyAlignment="1" applyProtection="1">
      <alignment horizontal="center"/>
    </xf>
    <xf numFmtId="10" fontId="6" fillId="0" borderId="1" xfId="0" applyNumberFormat="1" applyFont="1" applyBorder="1" applyAlignment="1" applyProtection="1">
      <alignment horizontal="left"/>
      <protection locked="0"/>
    </xf>
    <xf numFmtId="190" fontId="6" fillId="0" borderId="0" xfId="0" applyFont="1" applyProtection="1"/>
    <xf numFmtId="49" fontId="13" fillId="0" borderId="0" xfId="0" applyNumberFormat="1" applyFont="1" applyBorder="1" applyAlignment="1" applyProtection="1">
      <alignment vertical="center"/>
    </xf>
    <xf numFmtId="190" fontId="12" fillId="0" borderId="0" xfId="0" applyFont="1" applyBorder="1" applyAlignment="1" applyProtection="1">
      <alignment horizontal="left" vertical="center"/>
    </xf>
    <xf numFmtId="49" fontId="6" fillId="0" borderId="0" xfId="0" applyNumberFormat="1" applyFont="1" applyBorder="1" applyAlignment="1" applyProtection="1">
      <alignment horizontal="left" vertical="center"/>
    </xf>
    <xf numFmtId="191" fontId="6" fillId="8" borderId="0" xfId="0" applyNumberFormat="1" applyFont="1" applyFill="1" applyAlignment="1" applyProtection="1">
      <alignment horizontal="left"/>
    </xf>
    <xf numFmtId="45" fontId="6" fillId="0" borderId="0" xfId="0" applyNumberFormat="1" applyFont="1" applyAlignment="1" applyProtection="1">
      <alignment horizontal="center"/>
    </xf>
    <xf numFmtId="191" fontId="6" fillId="0" borderId="0" xfId="0" applyNumberFormat="1" applyFont="1" applyProtection="1"/>
    <xf numFmtId="191" fontId="6" fillId="0" borderId="0" xfId="0" applyNumberFormat="1" applyFont="1" applyAlignment="1" applyProtection="1">
      <alignment horizontal="left"/>
    </xf>
    <xf numFmtId="183" fontId="6" fillId="0" borderId="1" xfId="0" applyNumberFormat="1" applyFont="1" applyBorder="1" applyAlignment="1" applyProtection="1">
      <alignment horizontal="center"/>
    </xf>
    <xf numFmtId="180" fontId="6" fillId="0" borderId="1" xfId="0" applyNumberFormat="1" applyFont="1" applyBorder="1" applyAlignment="1" applyProtection="1">
      <alignment horizontal="center"/>
    </xf>
    <xf numFmtId="190" fontId="6" fillId="0" borderId="1" xfId="0" applyFont="1" applyBorder="1" applyAlignment="1" applyProtection="1">
      <alignment horizontal="center"/>
    </xf>
    <xf numFmtId="183" fontId="6" fillId="0" borderId="1" xfId="0" applyNumberFormat="1" applyFont="1" applyBorder="1" applyAlignment="1" applyProtection="1">
      <alignment horizontal="center" vertical="center"/>
    </xf>
    <xf numFmtId="180" fontId="6" fillId="0" borderId="1" xfId="0" applyNumberFormat="1" applyFont="1" applyBorder="1" applyProtection="1"/>
    <xf numFmtId="182" fontId="6" fillId="0" borderId="1" xfId="0" applyNumberFormat="1" applyFont="1" applyBorder="1" applyProtection="1"/>
    <xf numFmtId="190" fontId="6" fillId="0" borderId="0" xfId="0" applyFont="1" applyBorder="1" applyProtection="1"/>
    <xf numFmtId="190" fontId="6" fillId="0" borderId="0" xfId="0" applyFont="1" applyBorder="1" applyAlignment="1" applyProtection="1">
      <alignment horizontal="right"/>
    </xf>
    <xf numFmtId="190" fontId="6" fillId="0" borderId="1" xfId="0" applyFont="1" applyBorder="1" applyProtection="1"/>
    <xf numFmtId="190" fontId="12" fillId="0" borderId="0" xfId="0" applyFont="1" applyBorder="1" applyProtection="1"/>
    <xf numFmtId="10" fontId="6" fillId="0" borderId="0" xfId="0" applyNumberFormat="1" applyFont="1" applyBorder="1" applyProtection="1"/>
    <xf numFmtId="190" fontId="6" fillId="0" borderId="0" xfId="0" applyFont="1" applyBorder="1" applyAlignment="1" applyProtection="1">
      <alignment vertical="center"/>
    </xf>
    <xf numFmtId="180" fontId="6" fillId="0" borderId="0" xfId="0" applyNumberFormat="1" applyFont="1" applyBorder="1" applyProtection="1"/>
    <xf numFmtId="182" fontId="6" fillId="0" borderId="0" xfId="0" applyNumberFormat="1" applyFont="1" applyBorder="1" applyProtection="1"/>
    <xf numFmtId="178" fontId="6" fillId="0" borderId="1" xfId="0" applyNumberFormat="1" applyFont="1" applyBorder="1" applyAlignment="1" applyProtection="1">
      <alignment horizontal="center"/>
    </xf>
    <xf numFmtId="21" fontId="6" fillId="0" borderId="0" xfId="0" applyNumberFormat="1" applyFont="1" applyBorder="1" applyProtection="1"/>
    <xf numFmtId="181" fontId="6" fillId="0" borderId="1" xfId="0" applyNumberFormat="1" applyFont="1" applyBorder="1" applyAlignment="1" applyProtection="1">
      <alignment horizontal="center"/>
    </xf>
    <xf numFmtId="181" fontId="6" fillId="0" borderId="0" xfId="0" applyNumberFormat="1" applyFont="1" applyBorder="1" applyProtection="1"/>
    <xf numFmtId="183" fontId="6" fillId="0" borderId="0" xfId="0" applyNumberFormat="1" applyFont="1" applyBorder="1" applyProtection="1"/>
    <xf numFmtId="176" fontId="6" fillId="0" borderId="1" xfId="0" applyNumberFormat="1" applyFont="1" applyBorder="1" applyAlignment="1" applyProtection="1">
      <alignment horizontal="center"/>
    </xf>
    <xf numFmtId="190" fontId="6" fillId="0" borderId="1" xfId="0" applyFont="1" applyFill="1" applyBorder="1" applyAlignment="1" applyProtection="1">
      <alignment horizontal="center"/>
    </xf>
    <xf numFmtId="182" fontId="6" fillId="0" borderId="1" xfId="0" applyNumberFormat="1" applyFont="1" applyBorder="1" applyAlignment="1" applyProtection="1">
      <alignment horizontal="center"/>
    </xf>
    <xf numFmtId="190" fontId="6" fillId="0" borderId="0" xfId="0" applyFont="1" applyBorder="1" applyAlignment="1" applyProtection="1">
      <alignment horizontal="center"/>
    </xf>
    <xf numFmtId="180" fontId="6" fillId="0" borderId="0" xfId="0" applyNumberFormat="1" applyFont="1" applyBorder="1" applyAlignment="1" applyProtection="1">
      <alignment horizontal="center"/>
    </xf>
    <xf numFmtId="176" fontId="6" fillId="0" borderId="1" xfId="0" applyNumberFormat="1" applyFont="1" applyFill="1" applyBorder="1" applyAlignment="1" applyProtection="1">
      <alignment horizontal="center"/>
    </xf>
    <xf numFmtId="190" fontId="6" fillId="0" borderId="0" xfId="0" applyFont="1" applyFill="1" applyBorder="1" applyAlignment="1" applyProtection="1">
      <alignment horizontal="center"/>
    </xf>
    <xf numFmtId="176" fontId="6" fillId="0" borderId="0" xfId="0" applyNumberFormat="1" applyFont="1" applyFill="1" applyBorder="1" applyAlignment="1" applyProtection="1">
      <alignment horizontal="center"/>
    </xf>
    <xf numFmtId="49" fontId="13" fillId="0" borderId="0" xfId="0" applyNumberFormat="1" applyFont="1" applyBorder="1" applyAlignment="1" applyProtection="1">
      <alignment horizontal="left" vertical="center"/>
      <protection locked="0"/>
    </xf>
    <xf numFmtId="190" fontId="13" fillId="0" borderId="0" xfId="0" applyNumberFormat="1" applyFont="1" applyBorder="1" applyAlignment="1" applyProtection="1">
      <alignment horizontal="left" vertical="center"/>
    </xf>
    <xf numFmtId="193" fontId="6" fillId="0" borderId="6" xfId="0" applyNumberFormat="1" applyFont="1" applyBorder="1" applyAlignment="1" applyProtection="1"/>
    <xf numFmtId="183" fontId="6" fillId="0" borderId="6" xfId="0" applyNumberFormat="1" applyFont="1" applyBorder="1" applyAlignment="1" applyProtection="1"/>
    <xf numFmtId="183" fontId="6" fillId="2" borderId="1" xfId="0" applyNumberFormat="1" applyFont="1" applyFill="1" applyBorder="1" applyAlignment="1" applyProtection="1">
      <alignment horizontal="center"/>
    </xf>
    <xf numFmtId="183" fontId="6" fillId="6" borderId="1" xfId="0" applyNumberFormat="1" applyFont="1" applyFill="1" applyBorder="1" applyAlignment="1" applyProtection="1">
      <alignment horizontal="center"/>
    </xf>
    <xf numFmtId="183" fontId="6" fillId="7" borderId="1" xfId="0" applyNumberFormat="1" applyFont="1" applyFill="1" applyBorder="1" applyAlignment="1" applyProtection="1">
      <alignment horizontal="center"/>
    </xf>
    <xf numFmtId="185" fontId="4" fillId="0" borderId="0" xfId="0" applyNumberFormat="1" applyFont="1" applyFill="1"/>
    <xf numFmtId="184" fontId="4" fillId="0" borderId="0" xfId="0" applyNumberFormat="1" applyFont="1"/>
    <xf numFmtId="184" fontId="0" fillId="0" borderId="0" xfId="0" applyNumberFormat="1"/>
    <xf numFmtId="22" fontId="4" fillId="0" borderId="0" xfId="0" applyNumberFormat="1" applyFont="1"/>
    <xf numFmtId="190" fontId="0" fillId="0" borderId="0" xfId="0" applyNumberFormat="1" applyAlignment="1">
      <alignment horizontal="left"/>
    </xf>
    <xf numFmtId="180" fontId="12" fillId="0" borderId="0" xfId="0" applyNumberFormat="1" applyFont="1" applyAlignment="1">
      <alignment horizontal="right"/>
    </xf>
    <xf numFmtId="178" fontId="12" fillId="0" borderId="0" xfId="0" applyNumberFormat="1" applyFont="1" applyAlignment="1">
      <alignment horizontal="right"/>
    </xf>
    <xf numFmtId="176" fontId="12" fillId="0" borderId="0" xfId="0" applyNumberFormat="1" applyFont="1" applyAlignment="1">
      <alignment horizontal="right"/>
    </xf>
    <xf numFmtId="190" fontId="6" fillId="0" borderId="8" xfId="0" applyFont="1" applyBorder="1" applyAlignment="1" applyProtection="1">
      <protection locked="0"/>
    </xf>
    <xf numFmtId="190" fontId="6" fillId="0" borderId="0" xfId="0" applyFont="1" applyAlignment="1">
      <alignment horizontal="left"/>
    </xf>
    <xf numFmtId="190" fontId="6" fillId="0" borderId="9" xfId="0" applyFont="1" applyBorder="1"/>
    <xf numFmtId="190" fontId="6" fillId="0" borderId="11" xfId="0" applyFont="1" applyBorder="1"/>
    <xf numFmtId="190" fontId="6" fillId="0" borderId="14" xfId="0" applyFont="1" applyBorder="1"/>
    <xf numFmtId="190" fontId="27" fillId="0" borderId="0" xfId="0" applyFont="1" applyProtection="1">
      <protection locked="0"/>
    </xf>
    <xf numFmtId="190" fontId="27" fillId="0" borderId="8" xfId="0" applyFont="1" applyBorder="1" applyProtection="1">
      <protection locked="0"/>
    </xf>
    <xf numFmtId="190" fontId="28" fillId="0" borderId="0" xfId="0" applyFont="1" applyAlignment="1" applyProtection="1">
      <alignment horizontal="center"/>
      <protection locked="0"/>
    </xf>
    <xf numFmtId="190" fontId="28" fillId="0" borderId="0" xfId="0" applyFont="1" applyProtection="1">
      <protection locked="0"/>
    </xf>
    <xf numFmtId="190" fontId="28" fillId="0" borderId="8" xfId="0" applyFont="1" applyBorder="1" applyProtection="1">
      <protection locked="0"/>
    </xf>
    <xf numFmtId="190" fontId="28" fillId="0" borderId="0" xfId="0" applyFont="1" applyFill="1" applyProtection="1">
      <protection locked="0"/>
    </xf>
    <xf numFmtId="190" fontId="28" fillId="0" borderId="7" xfId="1" applyFont="1" applyBorder="1">
      <alignment vertical="center"/>
    </xf>
    <xf numFmtId="190" fontId="28" fillId="0" borderId="8" xfId="1" applyFont="1" applyBorder="1">
      <alignment vertical="center"/>
    </xf>
    <xf numFmtId="190" fontId="28" fillId="0" borderId="0" xfId="0" applyFont="1"/>
    <xf numFmtId="190" fontId="28" fillId="0" borderId="10" xfId="1" applyFont="1" applyBorder="1">
      <alignment vertical="center"/>
    </xf>
    <xf numFmtId="190" fontId="28" fillId="0" borderId="0" xfId="1" applyFont="1" applyBorder="1">
      <alignment vertical="center"/>
    </xf>
    <xf numFmtId="190" fontId="27" fillId="0" borderId="8" xfId="0" applyFont="1" applyBorder="1"/>
    <xf numFmtId="190" fontId="27" fillId="0" borderId="0" xfId="0" applyFont="1" applyBorder="1"/>
    <xf numFmtId="190" fontId="28" fillId="0" borderId="8" xfId="0" applyFont="1" applyBorder="1"/>
    <xf numFmtId="190" fontId="28" fillId="0" borderId="0" xfId="0" applyFont="1" applyBorder="1"/>
    <xf numFmtId="190" fontId="28" fillId="0" borderId="12" xfId="1" applyFont="1" applyBorder="1">
      <alignment vertical="center"/>
    </xf>
    <xf numFmtId="190" fontId="28" fillId="0" borderId="13" xfId="1" applyFont="1" applyBorder="1">
      <alignment vertical="center"/>
    </xf>
    <xf numFmtId="190" fontId="27" fillId="0" borderId="13" xfId="0" applyFont="1" applyBorder="1"/>
    <xf numFmtId="190" fontId="28" fillId="0" borderId="13" xfId="0" applyFont="1" applyBorder="1"/>
    <xf numFmtId="14" fontId="28" fillId="0" borderId="0" xfId="0" applyNumberFormat="1" applyFont="1"/>
    <xf numFmtId="190" fontId="28" fillId="0" borderId="0" xfId="0" applyNumberFormat="1" applyFont="1"/>
    <xf numFmtId="190" fontId="6" fillId="0" borderId="0" xfId="0" applyFont="1" applyAlignment="1">
      <alignment vertical="center"/>
    </xf>
    <xf numFmtId="190" fontId="6" fillId="0" borderId="0" xfId="0" applyFont="1" applyAlignment="1">
      <alignment horizontal="left" vertical="center"/>
    </xf>
    <xf numFmtId="190" fontId="29" fillId="0" borderId="0" xfId="0" applyFont="1" applyAlignment="1">
      <alignment vertical="center"/>
    </xf>
    <xf numFmtId="21" fontId="6" fillId="0" borderId="0" xfId="0" applyNumberFormat="1" applyFont="1" applyAlignment="1">
      <alignment vertical="center"/>
    </xf>
    <xf numFmtId="10" fontId="6" fillId="0" borderId="0" xfId="0" applyNumberFormat="1" applyFont="1"/>
    <xf numFmtId="190" fontId="27" fillId="0" borderId="9" xfId="0" applyFont="1" applyBorder="1"/>
    <xf numFmtId="190" fontId="27" fillId="0" borderId="11" xfId="0" applyFont="1" applyBorder="1"/>
    <xf numFmtId="190" fontId="27" fillId="0" borderId="14" xfId="0" applyFont="1" applyBorder="1"/>
    <xf numFmtId="180" fontId="4" fillId="0" borderId="0" xfId="0" applyNumberFormat="1" applyFont="1" applyAlignment="1" applyProtection="1">
      <alignment horizontal="left"/>
      <protection locked="0"/>
    </xf>
    <xf numFmtId="190" fontId="0" fillId="0" borderId="0" xfId="0" applyAlignment="1" applyProtection="1">
      <alignment horizontal="left"/>
      <protection locked="0"/>
    </xf>
    <xf numFmtId="183" fontId="4" fillId="0" borderId="0" xfId="0" applyNumberFormat="1" applyFont="1" applyAlignment="1" applyProtection="1">
      <alignment horizontal="left"/>
      <protection locked="0"/>
    </xf>
    <xf numFmtId="190" fontId="0" fillId="0" borderId="0" xfId="0" applyNumberFormat="1" applyAlignment="1" applyProtection="1">
      <alignment horizontal="left"/>
      <protection locked="0"/>
    </xf>
    <xf numFmtId="183" fontId="0" fillId="0" borderId="0" xfId="0" applyNumberFormat="1" applyAlignment="1" applyProtection="1">
      <alignment horizontal="left"/>
      <protection locked="0"/>
    </xf>
    <xf numFmtId="190" fontId="20" fillId="0" borderId="0" xfId="0" applyFont="1" applyAlignment="1" applyProtection="1">
      <alignment horizontal="left"/>
      <protection locked="0"/>
    </xf>
    <xf numFmtId="185" fontId="22" fillId="0" borderId="0" xfId="0" applyNumberFormat="1" applyFont="1" applyProtection="1">
      <protection locked="0"/>
    </xf>
    <xf numFmtId="190" fontId="20" fillId="0" borderId="0" xfId="0" applyFont="1" applyProtection="1">
      <protection locked="0"/>
    </xf>
    <xf numFmtId="185" fontId="20" fillId="0" borderId="0" xfId="0" applyNumberFormat="1" applyFont="1" applyProtection="1">
      <protection locked="0"/>
    </xf>
    <xf numFmtId="190" fontId="4" fillId="0" borderId="0" xfId="0" applyNumberFormat="1" applyFont="1" applyAlignment="1" applyProtection="1">
      <alignment horizontal="left"/>
      <protection locked="0"/>
    </xf>
    <xf numFmtId="186" fontId="20" fillId="14" borderId="0" xfId="0" applyNumberFormat="1" applyFont="1" applyFill="1" applyAlignment="1" applyProtection="1">
      <alignment horizontal="right"/>
      <protection locked="0"/>
    </xf>
    <xf numFmtId="186" fontId="20" fillId="17" borderId="0" xfId="0" applyNumberFormat="1" applyFont="1" applyFill="1" applyAlignment="1" applyProtection="1">
      <alignment horizontal="right"/>
      <protection locked="0"/>
    </xf>
    <xf numFmtId="186" fontId="20" fillId="15" borderId="0" xfId="0" applyNumberFormat="1" applyFont="1" applyFill="1" applyAlignment="1" applyProtection="1">
      <alignment horizontal="right"/>
      <protection locked="0"/>
    </xf>
    <xf numFmtId="186" fontId="20" fillId="0" borderId="0" xfId="0" applyNumberFormat="1" applyFont="1" applyAlignment="1" applyProtection="1">
      <alignment horizontal="right"/>
    </xf>
    <xf numFmtId="186" fontId="20" fillId="16" borderId="0" xfId="0" applyNumberFormat="1" applyFont="1" applyFill="1" applyAlignment="1" applyProtection="1">
      <alignment horizontal="right"/>
      <protection locked="0"/>
    </xf>
    <xf numFmtId="186" fontId="0" fillId="0" borderId="0" xfId="0" applyNumberFormat="1" applyAlignment="1" applyProtection="1">
      <alignment horizontal="right"/>
    </xf>
    <xf numFmtId="183" fontId="4" fillId="10" borderId="0" xfId="0" applyNumberFormat="1" applyFont="1" applyFill="1" applyAlignment="1" applyProtection="1">
      <alignment horizontal="right"/>
      <protection locked="0"/>
    </xf>
    <xf numFmtId="183" fontId="20" fillId="10" borderId="0" xfId="0" applyNumberFormat="1" applyFont="1" applyFill="1" applyAlignment="1" applyProtection="1">
      <alignment horizontal="right"/>
      <protection locked="0"/>
    </xf>
    <xf numFmtId="186" fontId="22" fillId="14" borderId="0" xfId="0" applyNumberFormat="1" applyFont="1" applyFill="1" applyAlignment="1" applyProtection="1">
      <alignment horizontal="right"/>
      <protection locked="0"/>
    </xf>
    <xf numFmtId="186" fontId="22" fillId="15" borderId="0" xfId="0" applyNumberFormat="1" applyFont="1" applyFill="1" applyAlignment="1" applyProtection="1">
      <alignment horizontal="right"/>
      <protection locked="0"/>
    </xf>
    <xf numFmtId="186" fontId="22" fillId="16" borderId="0" xfId="0" applyNumberFormat="1" applyFont="1" applyFill="1" applyAlignment="1" applyProtection="1">
      <alignment horizontal="right"/>
      <protection locked="0"/>
    </xf>
    <xf numFmtId="10" fontId="0" fillId="0" borderId="0" xfId="0" applyNumberFormat="1"/>
    <xf numFmtId="180" fontId="13" fillId="0" borderId="0" xfId="0" applyNumberFormat="1" applyFont="1" applyBorder="1" applyProtection="1">
      <protection locked="0"/>
    </xf>
    <xf numFmtId="180" fontId="13" fillId="0" borderId="13" xfId="0" applyNumberFormat="1" applyFont="1" applyBorder="1" applyProtection="1">
      <protection locked="0"/>
    </xf>
    <xf numFmtId="176" fontId="13" fillId="0" borderId="0" xfId="0" applyNumberFormat="1" applyFont="1" applyBorder="1" applyProtection="1">
      <protection locked="0"/>
    </xf>
    <xf numFmtId="176" fontId="13" fillId="0" borderId="13" xfId="0" applyNumberFormat="1" applyFont="1" applyBorder="1" applyProtection="1">
      <protection locked="0"/>
    </xf>
    <xf numFmtId="178" fontId="13" fillId="0" borderId="0" xfId="0" applyNumberFormat="1" applyFont="1" applyBorder="1" applyProtection="1">
      <protection locked="0"/>
    </xf>
    <xf numFmtId="178" fontId="13" fillId="0" borderId="13" xfId="0" applyNumberFormat="1" applyFont="1" applyBorder="1" applyProtection="1">
      <protection locked="0"/>
    </xf>
    <xf numFmtId="190" fontId="13" fillId="0" borderId="0" xfId="0" applyFont="1" applyBorder="1" applyAlignment="1" applyProtection="1">
      <alignment horizontal="left" vertical="center"/>
    </xf>
    <xf numFmtId="190" fontId="6" fillId="0" borderId="0" xfId="0" applyFont="1" applyBorder="1" applyAlignment="1" applyProtection="1">
      <alignment horizontal="center"/>
      <protection locked="0"/>
    </xf>
    <xf numFmtId="190" fontId="6" fillId="0" borderId="1" xfId="0" applyFont="1" applyBorder="1" applyAlignment="1" applyProtection="1">
      <alignment horizontal="center"/>
      <protection locked="0"/>
    </xf>
    <xf numFmtId="190" fontId="6" fillId="5" borderId="0" xfId="0" applyFont="1" applyFill="1" applyProtection="1">
      <protection locked="0"/>
    </xf>
    <xf numFmtId="0" fontId="6" fillId="0" borderId="0" xfId="0" applyNumberFormat="1" applyFont="1" applyAlignment="1" applyProtection="1">
      <alignment horizontal="left"/>
    </xf>
    <xf numFmtId="0" fontId="6" fillId="0" borderId="0" xfId="0" applyNumberFormat="1" applyFont="1" applyAlignment="1" applyProtection="1">
      <alignment horizontal="left"/>
      <protection locked="0"/>
    </xf>
    <xf numFmtId="0" fontId="6" fillId="0" borderId="1" xfId="0" applyNumberFormat="1" applyFont="1" applyBorder="1"/>
    <xf numFmtId="0" fontId="6" fillId="0" borderId="0" xfId="0" applyNumberFormat="1" applyFont="1"/>
    <xf numFmtId="190" fontId="6" fillId="0" borderId="10" xfId="0" applyFont="1" applyBorder="1"/>
    <xf numFmtId="190" fontId="6" fillId="0" borderId="0" xfId="0" applyFont="1" applyBorder="1"/>
    <xf numFmtId="0" fontId="6" fillId="5" borderId="10" xfId="0" applyNumberFormat="1" applyFont="1" applyFill="1" applyBorder="1"/>
    <xf numFmtId="0" fontId="6" fillId="5" borderId="0" xfId="0" applyNumberFormat="1" applyFont="1" applyFill="1" applyBorder="1"/>
    <xf numFmtId="0" fontId="6" fillId="5" borderId="11" xfId="0" applyNumberFormat="1" applyFont="1" applyFill="1" applyBorder="1"/>
    <xf numFmtId="0" fontId="6" fillId="0" borderId="10" xfId="0" applyNumberFormat="1" applyFont="1" applyBorder="1"/>
    <xf numFmtId="0" fontId="6" fillId="0" borderId="0" xfId="0" applyNumberFormat="1" applyFont="1" applyBorder="1"/>
    <xf numFmtId="0" fontId="6" fillId="0" borderId="11" xfId="0" applyNumberFormat="1" applyFont="1" applyBorder="1"/>
    <xf numFmtId="0" fontId="6" fillId="0" borderId="12" xfId="0" applyNumberFormat="1" applyFont="1" applyBorder="1"/>
    <xf numFmtId="0" fontId="6" fillId="0" borderId="13" xfId="0" applyNumberFormat="1" applyFont="1" applyBorder="1"/>
    <xf numFmtId="0" fontId="6" fillId="0" borderId="14" xfId="0" applyNumberFormat="1" applyFont="1" applyBorder="1"/>
    <xf numFmtId="0" fontId="6" fillId="3" borderId="1" xfId="0" applyNumberFormat="1" applyFont="1" applyFill="1" applyBorder="1"/>
    <xf numFmtId="0" fontId="6" fillId="0" borderId="1" xfId="0" applyNumberFormat="1" applyFont="1" applyBorder="1" applyAlignment="1" applyProtection="1">
      <alignment horizontal="center"/>
      <protection locked="0"/>
    </xf>
    <xf numFmtId="0" fontId="6" fillId="0" borderId="1" xfId="0" applyNumberFormat="1" applyFont="1" applyBorder="1" applyProtection="1">
      <protection locked="0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Protection="1">
      <protection locked="0"/>
    </xf>
    <xf numFmtId="0" fontId="6" fillId="11" borderId="0" xfId="0" applyNumberFormat="1" applyFont="1" applyFill="1" applyAlignment="1" applyProtection="1">
      <alignment horizontal="center"/>
    </xf>
    <xf numFmtId="0" fontId="6" fillId="0" borderId="1" xfId="0" applyNumberFormat="1" applyFont="1" applyBorder="1" applyAlignment="1" applyProtection="1">
      <alignment horizontal="left"/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6" fillId="0" borderId="1" xfId="0" applyNumberFormat="1" applyFont="1" applyBorder="1" applyAlignment="1" applyProtection="1">
      <alignment horizontal="center"/>
    </xf>
    <xf numFmtId="0" fontId="6" fillId="0" borderId="1" xfId="0" applyNumberFormat="1" applyFont="1" applyBorder="1" applyAlignment="1" applyProtection="1">
      <alignment horizontal="center" vertical="center"/>
    </xf>
    <xf numFmtId="0" fontId="6" fillId="0" borderId="1" xfId="0" applyNumberFormat="1" applyFont="1" applyBorder="1" applyProtection="1"/>
    <xf numFmtId="0" fontId="6" fillId="0" borderId="1" xfId="0" applyNumberFormat="1" applyFont="1" applyFill="1" applyBorder="1" applyAlignment="1" applyProtection="1">
      <alignment horizontal="center"/>
    </xf>
    <xf numFmtId="0" fontId="6" fillId="0" borderId="23" xfId="0" applyNumberFormat="1" applyFont="1" applyBorder="1" applyProtection="1"/>
    <xf numFmtId="0" fontId="6" fillId="0" borderId="23" xfId="0" applyNumberFormat="1" applyFont="1" applyBorder="1" applyAlignment="1" applyProtection="1">
      <alignment horizontal="center"/>
    </xf>
    <xf numFmtId="190" fontId="6" fillId="0" borderId="7" xfId="0" applyFont="1" applyBorder="1" applyProtection="1">
      <protection locked="0"/>
    </xf>
    <xf numFmtId="22" fontId="6" fillId="0" borderId="0" xfId="0" applyNumberFormat="1" applyFont="1" applyBorder="1" applyProtection="1">
      <protection locked="0"/>
    </xf>
    <xf numFmtId="11" fontId="6" fillId="0" borderId="0" xfId="0" applyNumberFormat="1" applyFont="1" applyProtection="1">
      <protection locked="0"/>
    </xf>
    <xf numFmtId="190" fontId="6" fillId="0" borderId="15" xfId="0" applyFont="1" applyBorder="1" applyAlignment="1" applyProtection="1">
      <alignment horizontal="center"/>
      <protection locked="0"/>
    </xf>
    <xf numFmtId="0" fontId="6" fillId="0" borderId="15" xfId="0" applyNumberFormat="1" applyFont="1" applyBorder="1" applyAlignment="1" applyProtection="1">
      <alignment horizontal="center"/>
      <protection locked="0"/>
    </xf>
    <xf numFmtId="190" fontId="6" fillId="0" borderId="1" xfId="0" applyFont="1" applyBorder="1" applyAlignment="1" applyProtection="1">
      <alignment vertical="center"/>
      <protection locked="0"/>
    </xf>
    <xf numFmtId="190" fontId="6" fillId="0" borderId="15" xfId="0" applyFont="1" applyBorder="1" applyProtection="1">
      <protection locked="0"/>
    </xf>
    <xf numFmtId="0" fontId="6" fillId="0" borderId="15" xfId="0" applyNumberFormat="1" applyFont="1" applyBorder="1" applyProtection="1">
      <protection locked="0"/>
    </xf>
    <xf numFmtId="190" fontId="6" fillId="0" borderId="10" xfId="0" applyFont="1" applyBorder="1" applyProtection="1"/>
    <xf numFmtId="190" fontId="6" fillId="0" borderId="15" xfId="0" applyFont="1" applyBorder="1" applyProtection="1"/>
    <xf numFmtId="0" fontId="6" fillId="0" borderId="15" xfId="0" applyNumberFormat="1" applyFont="1" applyBorder="1" applyProtection="1"/>
    <xf numFmtId="0" fontId="6" fillId="0" borderId="22" xfId="0" applyNumberFormat="1" applyFont="1" applyBorder="1" applyProtection="1"/>
    <xf numFmtId="190" fontId="6" fillId="0" borderId="13" xfId="0" applyFont="1" applyBorder="1" applyProtection="1">
      <protection locked="0"/>
    </xf>
    <xf numFmtId="190" fontId="6" fillId="0" borderId="14" xfId="0" applyFont="1" applyBorder="1" applyProtection="1">
      <protection locked="0"/>
    </xf>
    <xf numFmtId="0" fontId="0" fillId="0" borderId="0" xfId="0" applyNumberFormat="1" applyAlignment="1"/>
    <xf numFmtId="0" fontId="0" fillId="0" borderId="0" xfId="0" applyNumberFormat="1"/>
    <xf numFmtId="0" fontId="6" fillId="0" borderId="0" xfId="0" applyNumberFormat="1" applyFont="1" applyAlignment="1">
      <alignment horizontal="center"/>
    </xf>
    <xf numFmtId="0" fontId="4" fillId="0" borderId="0" xfId="0" applyNumberFormat="1" applyFont="1"/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/>
    <xf numFmtId="0" fontId="20" fillId="0" borderId="0" xfId="0" applyNumberFormat="1" applyFont="1" applyAlignment="1">
      <alignment horizontal="left"/>
    </xf>
    <xf numFmtId="0" fontId="22" fillId="0" borderId="0" xfId="0" applyNumberFormat="1" applyFont="1" applyAlignment="1">
      <alignment horizontal="left"/>
    </xf>
    <xf numFmtId="0" fontId="20" fillId="0" borderId="0" xfId="0" applyNumberFormat="1" applyFont="1" applyAlignment="1"/>
    <xf numFmtId="0" fontId="23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21" fillId="0" borderId="0" xfId="0" applyNumberFormat="1" applyFont="1" applyAlignment="1">
      <alignment horizontal="left"/>
    </xf>
    <xf numFmtId="0" fontId="0" fillId="5" borderId="0" xfId="0" applyNumberFormat="1" applyFill="1" applyAlignment="1">
      <alignment horizontal="left"/>
    </xf>
    <xf numFmtId="0" fontId="0" fillId="9" borderId="0" xfId="0" applyNumberFormat="1" applyFill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0" xfId="0" applyNumberFormat="1" applyFont="1" applyBorder="1" applyProtection="1">
      <protection locked="0"/>
    </xf>
    <xf numFmtId="0" fontId="20" fillId="0" borderId="0" xfId="0" applyNumberFormat="1" applyFont="1"/>
    <xf numFmtId="181" fontId="6" fillId="5" borderId="10" xfId="0" applyNumberFormat="1" applyFont="1" applyFill="1" applyBorder="1"/>
    <xf numFmtId="181" fontId="6" fillId="5" borderId="0" xfId="0" applyNumberFormat="1" applyFont="1" applyFill="1" applyBorder="1"/>
    <xf numFmtId="181" fontId="6" fillId="5" borderId="11" xfId="0" applyNumberFormat="1" applyFont="1" applyFill="1" applyBorder="1"/>
    <xf numFmtId="181" fontId="6" fillId="0" borderId="10" xfId="0" applyNumberFormat="1" applyFont="1" applyBorder="1"/>
    <xf numFmtId="181" fontId="6" fillId="0" borderId="0" xfId="0" applyNumberFormat="1" applyFont="1" applyBorder="1"/>
    <xf numFmtId="181" fontId="6" fillId="0" borderId="11" xfId="0" applyNumberFormat="1" applyFont="1" applyBorder="1"/>
    <xf numFmtId="181" fontId="6" fillId="0" borderId="12" xfId="0" applyNumberFormat="1" applyFont="1" applyBorder="1"/>
    <xf numFmtId="181" fontId="6" fillId="0" borderId="13" xfId="0" applyNumberFormat="1" applyFont="1" applyBorder="1"/>
    <xf numFmtId="181" fontId="6" fillId="0" borderId="14" xfId="0" applyNumberFormat="1" applyFont="1" applyBorder="1"/>
    <xf numFmtId="190" fontId="31" fillId="0" borderId="0" xfId="0" applyFont="1" applyBorder="1"/>
    <xf numFmtId="181" fontId="32" fillId="5" borderId="0" xfId="0" applyNumberFormat="1" applyFont="1" applyFill="1" applyBorder="1"/>
    <xf numFmtId="181" fontId="32" fillId="0" borderId="0" xfId="0" applyNumberFormat="1" applyFont="1" applyBorder="1"/>
    <xf numFmtId="0" fontId="32" fillId="0" borderId="0" xfId="0" applyNumberFormat="1" applyFont="1" applyBorder="1"/>
    <xf numFmtId="190" fontId="32" fillId="0" borderId="0" xfId="0" applyFont="1" applyBorder="1"/>
    <xf numFmtId="190" fontId="32" fillId="0" borderId="0" xfId="0" applyFont="1" applyFill="1" applyBorder="1"/>
    <xf numFmtId="0" fontId="32" fillId="0" borderId="0" xfId="0" applyNumberFormat="1" applyFont="1" applyFill="1" applyBorder="1"/>
    <xf numFmtId="181" fontId="32" fillId="0" borderId="0" xfId="0" applyNumberFormat="1" applyFont="1" applyFill="1" applyBorder="1"/>
    <xf numFmtId="9" fontId="18" fillId="0" borderId="0" xfId="0" applyNumberFormat="1" applyFont="1" applyFill="1" applyBorder="1" applyAlignment="1" applyProtection="1">
      <alignment horizontal="center" vertical="center"/>
      <protection locked="0"/>
    </xf>
    <xf numFmtId="21" fontId="18" fillId="0" borderId="0" xfId="0" applyNumberFormat="1" applyFont="1" applyFill="1" applyBorder="1" applyAlignment="1" applyProtection="1">
      <alignment horizontal="center" vertical="center"/>
    </xf>
    <xf numFmtId="190" fontId="6" fillId="0" borderId="1" xfId="0" applyFont="1" applyBorder="1" applyAlignment="1" applyProtection="1">
      <alignment horizontal="left"/>
      <protection locked="0"/>
    </xf>
    <xf numFmtId="177" fontId="6" fillId="11" borderId="0" xfId="0" applyNumberFormat="1" applyFont="1" applyFill="1" applyAlignment="1" applyProtection="1">
      <alignment horizontal="left"/>
    </xf>
    <xf numFmtId="190" fontId="12" fillId="0" borderId="0" xfId="0" applyFont="1" applyBorder="1" applyAlignment="1" applyProtection="1">
      <alignment horizontal="left" vertical="center"/>
      <protection locked="0"/>
    </xf>
    <xf numFmtId="190" fontId="13" fillId="0" borderId="0" xfId="0" applyFont="1" applyBorder="1" applyAlignment="1" applyProtection="1">
      <alignment horizontal="left" vertical="center"/>
    </xf>
    <xf numFmtId="185" fontId="13" fillId="0" borderId="0" xfId="0" applyNumberFormat="1" applyFont="1" applyBorder="1" applyAlignment="1" applyProtection="1">
      <alignment horizontal="left" vertical="center"/>
      <protection locked="0"/>
    </xf>
    <xf numFmtId="185" fontId="13" fillId="0" borderId="11" xfId="0" applyNumberFormat="1" applyFont="1" applyBorder="1" applyAlignment="1" applyProtection="1">
      <alignment horizontal="left" vertical="center"/>
      <protection locked="0"/>
    </xf>
    <xf numFmtId="21" fontId="19" fillId="0" borderId="0" xfId="0" applyNumberFormat="1" applyFont="1" applyBorder="1" applyAlignment="1" applyProtection="1">
      <alignment horizontal="left"/>
      <protection locked="0"/>
    </xf>
    <xf numFmtId="190" fontId="19" fillId="0" borderId="11" xfId="0" applyFont="1" applyBorder="1" applyAlignment="1" applyProtection="1">
      <alignment horizontal="left"/>
      <protection locked="0"/>
    </xf>
    <xf numFmtId="190" fontId="6" fillId="0" borderId="0" xfId="0" applyFont="1" applyBorder="1" applyAlignment="1" applyProtection="1">
      <alignment horizontal="center"/>
      <protection locked="0"/>
    </xf>
    <xf numFmtId="190" fontId="6" fillId="0" borderId="11" xfId="0" applyFont="1" applyBorder="1" applyAlignment="1" applyProtection="1">
      <alignment horizontal="center"/>
      <protection locked="0"/>
    </xf>
    <xf numFmtId="190" fontId="6" fillId="0" borderId="13" xfId="0" applyFont="1" applyBorder="1" applyAlignment="1" applyProtection="1">
      <alignment horizontal="center"/>
      <protection locked="0"/>
    </xf>
    <xf numFmtId="190" fontId="6" fillId="0" borderId="14" xfId="0" applyFont="1" applyBorder="1" applyAlignment="1" applyProtection="1">
      <alignment horizontal="center"/>
      <protection locked="0"/>
    </xf>
    <xf numFmtId="190" fontId="12" fillId="0" borderId="5" xfId="0" applyFont="1" applyBorder="1" applyAlignment="1" applyProtection="1">
      <alignment horizontal="left" vertical="center"/>
      <protection locked="0"/>
    </xf>
    <xf numFmtId="190" fontId="12" fillId="0" borderId="2" xfId="0" applyFont="1" applyBorder="1" applyAlignment="1" applyProtection="1">
      <alignment horizontal="left" vertical="center"/>
    </xf>
    <xf numFmtId="190" fontId="12" fillId="0" borderId="3" xfId="0" applyFont="1" applyBorder="1" applyAlignment="1" applyProtection="1">
      <alignment horizontal="left" vertical="center"/>
    </xf>
    <xf numFmtId="190" fontId="12" fillId="0" borderId="4" xfId="0" applyFont="1" applyBorder="1" applyAlignment="1" applyProtection="1">
      <alignment horizontal="left" vertical="center"/>
    </xf>
    <xf numFmtId="190" fontId="11" fillId="0" borderId="8" xfId="0" applyFont="1" applyBorder="1" applyAlignment="1" applyProtection="1">
      <alignment horizontal="center" vertical="center"/>
      <protection locked="0"/>
    </xf>
    <xf numFmtId="190" fontId="12" fillId="0" borderId="5" xfId="0" applyFont="1" applyBorder="1" applyAlignment="1" applyProtection="1">
      <alignment horizontal="left" vertical="center"/>
    </xf>
    <xf numFmtId="190" fontId="12" fillId="0" borderId="1" xfId="0" applyFont="1" applyBorder="1" applyAlignment="1" applyProtection="1">
      <alignment horizontal="left"/>
    </xf>
    <xf numFmtId="190" fontId="6" fillId="0" borderId="2" xfId="0" applyFont="1" applyBorder="1" applyAlignment="1" applyProtection="1">
      <alignment horizontal="center"/>
      <protection locked="0"/>
    </xf>
    <xf numFmtId="190" fontId="6" fillId="0" borderId="3" xfId="0" applyFont="1" applyBorder="1" applyAlignment="1" applyProtection="1">
      <alignment horizontal="center"/>
      <protection locked="0"/>
    </xf>
    <xf numFmtId="190" fontId="6" fillId="0" borderId="4" xfId="0" applyFont="1" applyBorder="1" applyAlignment="1" applyProtection="1">
      <alignment horizontal="center"/>
      <protection locked="0"/>
    </xf>
    <xf numFmtId="190" fontId="6" fillId="0" borderId="17" xfId="0" applyFont="1" applyBorder="1" applyAlignment="1" applyProtection="1">
      <alignment horizontal="center" vertical="center"/>
      <protection locked="0"/>
    </xf>
    <xf numFmtId="190" fontId="6" fillId="0" borderId="6" xfId="0" applyFont="1" applyBorder="1" applyAlignment="1" applyProtection="1">
      <alignment horizontal="center" vertical="center"/>
      <protection locked="0"/>
    </xf>
    <xf numFmtId="190" fontId="6" fillId="0" borderId="18" xfId="0" applyFont="1" applyBorder="1" applyAlignment="1" applyProtection="1">
      <alignment horizontal="center" vertical="center"/>
      <protection locked="0"/>
    </xf>
    <xf numFmtId="190" fontId="6" fillId="0" borderId="5" xfId="0" applyFont="1" applyBorder="1" applyAlignment="1" applyProtection="1">
      <alignment horizontal="center" vertical="center"/>
      <protection locked="0"/>
    </xf>
    <xf numFmtId="190" fontId="6" fillId="0" borderId="15" xfId="0" applyFont="1" applyBorder="1" applyAlignment="1" applyProtection="1">
      <alignment horizontal="left"/>
      <protection locked="0"/>
    </xf>
    <xf numFmtId="0" fontId="6" fillId="0" borderId="2" xfId="0" applyNumberFormat="1" applyFont="1" applyBorder="1" applyAlignment="1" applyProtection="1">
      <alignment horizontal="left"/>
      <protection locked="0"/>
    </xf>
    <xf numFmtId="0" fontId="6" fillId="0" borderId="3" xfId="0" applyNumberFormat="1" applyFont="1" applyBorder="1" applyAlignment="1" applyProtection="1">
      <alignment horizontal="left"/>
      <protection locked="0"/>
    </xf>
    <xf numFmtId="0" fontId="6" fillId="0" borderId="4" xfId="0" applyNumberFormat="1" applyFont="1" applyBorder="1" applyAlignment="1" applyProtection="1">
      <alignment horizontal="left"/>
      <protection locked="0"/>
    </xf>
    <xf numFmtId="190" fontId="6" fillId="0" borderId="1" xfId="0" applyFont="1" applyBorder="1" applyAlignment="1" applyProtection="1">
      <alignment horizontal="center"/>
      <protection locked="0"/>
    </xf>
    <xf numFmtId="190" fontId="6" fillId="0" borderId="16" xfId="0" applyFont="1" applyBorder="1" applyAlignment="1" applyProtection="1">
      <alignment horizontal="center"/>
      <protection locked="0"/>
    </xf>
    <xf numFmtId="0" fontId="6" fillId="0" borderId="2" xfId="0" applyNumberFormat="1" applyFont="1" applyBorder="1" applyAlignment="1" applyProtection="1">
      <alignment horizontal="center"/>
      <protection locked="0"/>
    </xf>
    <xf numFmtId="0" fontId="6" fillId="0" borderId="4" xfId="0" applyNumberFormat="1" applyFont="1" applyBorder="1" applyAlignment="1" applyProtection="1">
      <alignment horizontal="center"/>
      <protection locked="0"/>
    </xf>
    <xf numFmtId="21" fontId="18" fillId="11" borderId="0" xfId="0" applyNumberFormat="1" applyFont="1" applyFill="1" applyBorder="1" applyAlignment="1" applyProtection="1">
      <alignment horizontal="center" vertical="center"/>
    </xf>
    <xf numFmtId="190" fontId="4" fillId="0" borderId="0" xfId="0" applyFont="1" applyAlignment="1">
      <alignment vertical="center"/>
    </xf>
    <xf numFmtId="190" fontId="0" fillId="0" borderId="0" xfId="0" applyAlignment="1">
      <alignment vertical="center"/>
    </xf>
    <xf numFmtId="0" fontId="4" fillId="0" borderId="0" xfId="0" applyNumberFormat="1" applyFont="1" applyFill="1" applyAlignment="1">
      <alignment vertical="center"/>
    </xf>
    <xf numFmtId="0" fontId="0" fillId="0" borderId="0" xfId="0" applyNumberFormat="1" applyFill="1" applyAlignment="1">
      <alignment vertical="center"/>
    </xf>
    <xf numFmtId="190" fontId="4" fillId="0" borderId="0" xfId="0" applyFont="1" applyFill="1" applyAlignment="1">
      <alignment vertical="center"/>
    </xf>
    <xf numFmtId="190" fontId="0" fillId="0" borderId="0" xfId="0" applyFill="1" applyAlignment="1">
      <alignment vertical="center"/>
    </xf>
    <xf numFmtId="190" fontId="0" fillId="0" borderId="0" xfId="0" applyAlignment="1" applyProtection="1">
      <alignment horizontal="center"/>
      <protection locked="0"/>
    </xf>
    <xf numFmtId="0" fontId="6" fillId="0" borderId="19" xfId="0" applyNumberFormat="1" applyFont="1" applyBorder="1" applyAlignment="1">
      <alignment horizontal="center"/>
    </xf>
    <xf numFmtId="0" fontId="6" fillId="0" borderId="20" xfId="0" applyNumberFormat="1" applyFont="1" applyBorder="1" applyAlignment="1">
      <alignment horizontal="center"/>
    </xf>
    <xf numFmtId="0" fontId="6" fillId="0" borderId="21" xfId="0" applyNumberFormat="1" applyFont="1" applyBorder="1" applyAlignment="1">
      <alignment horizontal="center"/>
    </xf>
    <xf numFmtId="190" fontId="31" fillId="0" borderId="0" xfId="0" applyFont="1" applyBorder="1" applyAlignment="1">
      <alignment horizontal="center"/>
    </xf>
    <xf numFmtId="190" fontId="32" fillId="0" borderId="0" xfId="0" applyFont="1" applyFill="1" applyBorder="1" applyAlignment="1">
      <alignment horizontal="center"/>
    </xf>
    <xf numFmtId="190" fontId="6" fillId="0" borderId="7" xfId="0" applyFont="1" applyBorder="1" applyAlignment="1">
      <alignment horizontal="center"/>
    </xf>
    <xf numFmtId="190" fontId="6" fillId="0" borderId="8" xfId="0" applyFont="1" applyBorder="1" applyAlignment="1">
      <alignment horizontal="center"/>
    </xf>
    <xf numFmtId="190" fontId="6" fillId="0" borderId="9" xfId="0" applyFont="1" applyBorder="1" applyAlignment="1">
      <alignment horizontal="center"/>
    </xf>
    <xf numFmtId="190" fontId="6" fillId="0" borderId="13" xfId="0" applyFont="1" applyBorder="1" applyAlignment="1">
      <alignment horizontal="center"/>
    </xf>
    <xf numFmtId="190" fontId="6" fillId="0" borderId="1" xfId="0" applyFont="1" applyBorder="1" applyAlignment="1">
      <alignment horizontal="center"/>
    </xf>
    <xf numFmtId="190" fontId="25" fillId="12" borderId="0" xfId="0" applyFont="1" applyFill="1" applyAlignment="1">
      <alignment horizontal="center"/>
    </xf>
    <xf numFmtId="190" fontId="0" fillId="12" borderId="0" xfId="0" applyFill="1" applyAlignment="1">
      <alignment horizontal="center"/>
    </xf>
    <xf numFmtId="190" fontId="25" fillId="13" borderId="0" xfId="0" applyFont="1" applyFill="1" applyAlignment="1">
      <alignment horizontal="center"/>
    </xf>
    <xf numFmtId="190" fontId="0" fillId="13" borderId="0" xfId="0" applyFill="1" applyAlignment="1">
      <alignment horizontal="center"/>
    </xf>
    <xf numFmtId="190" fontId="25" fillId="0" borderId="0" xfId="0" applyFont="1" applyAlignment="1">
      <alignment horizontal="center"/>
    </xf>
    <xf numFmtId="192" fontId="29" fillId="0" borderId="0" xfId="0" applyNumberFormat="1" applyFont="1" applyAlignment="1">
      <alignment horizontal="left" vertical="center" wrapText="1"/>
    </xf>
  </cellXfs>
  <cellStyles count="2">
    <cellStyle name="常规" xfId="0" builtinId="0"/>
    <cellStyle name="常规 2" xfId="1"/>
  </cellStyles>
  <dxfs count="30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FFFF99"/>
      <color rgb="FFFCF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810;1402"/>
  <ax:ocxPr ax:name="Value" ax:value="0"/>
  <ax:ocxPr ax:name="Caption" ax:value="Log file"/>
  <ax:ocxPr ax:name="GroupName" ax:value="Source"/>
  <ax:ocxPr ax:name="FontName" ax:value="Arial Narrow"/>
  <ax:ocxPr ax:name="FontHeight" ax:value="285"/>
  <ax:ocxPr ax:name="FontCharSet" ax:value="0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810;1402"/>
  <ax:ocxPr ax:name="Value" ax:value="0"/>
  <ax:ocxPr ax:name="Caption" ax:value="158 read"/>
  <ax:ocxPr ax:name="GroupName" ax:value="Source"/>
  <ax:ocxPr ax:name="FontName" ax:value="Arial Narrow"/>
  <ax:ocxPr ax:name="FontHeight" ax:value="285"/>
  <ax:ocxPr ax:name="FontCharSet" ax:value="0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810;1402"/>
  <ax:ocxPr ax:name="Value" ax:value="0"/>
  <ax:ocxPr ax:name="Caption" ax:value="Voice enable"/>
  <ax:ocxPr ax:name="GroupName" ax:value="Source"/>
  <ax:ocxPr ax:name="FontName" ax:value="Arial Narrow"/>
  <ax:ocxPr ax:name="FontHeight" ax:value="285"/>
  <ax:ocxPr ax:name="FontCharSet" ax:value="0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4498;1376"/>
  <ax:ocxPr ax:name="Value" ax:value="0"/>
  <ax:ocxPr ax:name="Caption" ax:value="0.01~200A range"/>
  <ax:ocxPr ax:name="GroupName" ax:value="Source"/>
  <ax:ocxPr ax:name="FontName" ax:value="Arial"/>
  <ax:ocxPr ax:name="FontHeight" ax:value="225"/>
  <ax:ocxPr ax:name="FontCharSet" ax:value="0"/>
  <ax:ocxPr ax:name="FontPitchAndFamily" ax:value="34"/>
</ax:ocx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4498;1376"/>
  <ax:ocxPr ax:name="Value" ax:value="1"/>
  <ax:ocxPr ax:name="Caption" ax:value="0.001~100A range"/>
  <ax:ocxPr ax:name="GroupName" ax:value="Source"/>
  <ax:ocxPr ax:name="FontName" ax:value="Arial"/>
  <ax:ocxPr ax:name="FontHeight" ax:value="225"/>
  <ax:ocxPr ax:name="FontCharSet" ax:value="0"/>
  <ax:ocxPr ax:name="FontPitchAndFamily" ax:value="34"/>
</ax:ocx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4498;1376"/>
  <ax:ocxPr ax:name="Value" ax:value="0"/>
  <ax:ocxPr ax:name="Caption" ax:value="0.003~10A range"/>
  <ax:ocxPr ax:name="GroupName" ax:value="Source"/>
  <ax:ocxPr ax:name="FontName" ax:value="Arial"/>
  <ax:ocxPr ax:name="FontHeight" ax:value="225"/>
  <ax:ocxPr ax:name="FontCharSet" ax:value="0"/>
  <ax:ocxPr ax:name="FontPitchAndFamily" ax:value="34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Test start"/>
  <ax:ocxPr ax:name="Size" ax:value="4498;1508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0"/>
  <ax:ocxPr ax:name="DisplayStyle" ax:value="5"/>
  <ax:ocxPr ax:name="Size" ax:value="4498;1402"/>
  <ax:ocxPr ax:name="Value" ax:value="0"/>
  <ax:ocxPr ax:name="Caption" ax:value="1 Phase"/>
  <ax:ocxPr ax:name="GroupName" ax:value="Model"/>
  <ax:ocxPr ax:name="FontName" ax:value="Arial"/>
  <ax:ocxPr ax:name="FontHeight" ax:value="300"/>
  <ax:ocxPr ax:name="FontCharSet" ax:value="0"/>
  <ax:ocxPr ax:name="FontPitchAndFamily" ax:value="34"/>
</ax:ocx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8"/>
  <ax:ocxPr ax:name="DisplayStyle" ax:value="5"/>
  <ax:ocxPr ax:name="Size" ax:value="4471;1402"/>
  <ax:ocxPr ax:name="Value" ax:value="1"/>
  <ax:ocxPr ax:name="Caption" ax:value="3 Phase"/>
  <ax:ocxPr ax:name="GroupName" ax:value="Model"/>
  <ax:ocxPr ax:name="FontName" ax:value="Arial"/>
  <ax:ocxPr ax:name="FontHeight" ax:value="300"/>
  <ax:ocxPr ax:name="FontCharSet" ax:value="0"/>
  <ax:ocxPr ax:name="FontPitchAndFamily" ax:value="34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lear all data"/>
  <ax:ocxPr ax:name="Size" ax:value="4498;1508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0"/>
  <ax:ocxPr ax:name="DisplayStyle" ax:value="5"/>
  <ax:ocxPr ax:name="Size" ax:value="2249;1402"/>
  <ax:ocxPr ax:name="Value" ax:value="0"/>
  <ax:ocxPr ax:name="Caption" ax:value="K8F"/>
  <ax:ocxPr ax:name="GroupName" ax:value="RSM"/>
  <ax:ocxPr ax:name="FontName" ax:value="Arial"/>
  <ax:ocxPr ax:name="FontHeight" ax:value="300"/>
  <ax:ocxPr ax:name="FontCharSet" ax:value="0"/>
  <ax:ocxPr ax:name="FontPitchAndFamily" ax:value="34"/>
</ax:ocx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0"/>
  <ax:ocxPr ax:name="DisplayStyle" ax:value="5"/>
  <ax:ocxPr ax:name="Size" ax:value="2249;1402"/>
  <ax:ocxPr ax:name="Value" ax:value="0"/>
  <ax:ocxPr ax:name="Caption" ax:value="RD3X"/>
  <ax:ocxPr ax:name="GroupName" ax:value="RSM"/>
  <ax:ocxPr ax:name="FontName" ax:value="Arial"/>
  <ax:ocxPr ax:name="FontHeight" ax:value="300"/>
  <ax:ocxPr ax:name="FontCharSet" ax:value="0"/>
  <ax:ocxPr ax:name="FontPitchAndFamily" ax:value="34"/>
</ax:ocx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0"/>
  <ax:ocxPr ax:name="DisplayStyle" ax:value="5"/>
  <ax:ocxPr ax:name="Size" ax:value="2249;1402"/>
  <ax:ocxPr ax:name="Value" ax:value="1"/>
  <ax:ocxPr ax:name="Caption" ax:value="K3/6/8"/>
  <ax:ocxPr ax:name="GroupName" ax:value="RSM"/>
  <ax:ocxPr ax:name="FontName" ax:value="Arial"/>
  <ax:ocxPr ax:name="FontHeight" ax:value="300"/>
  <ax:ocxPr ax:name="FontCharSet" ax:value="0"/>
  <ax:ocxPr ax:name="FontPitchAndFamily" ax:value="34"/>
</ax:ocx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8"/>
  <ax:ocxPr ax:name="DisplayStyle" ax:value="5"/>
  <ax:ocxPr ax:name="Size" ax:value="2223;1402"/>
  <ax:ocxPr ax:name="Value" ax:value="0"/>
  <ax:ocxPr ax:name="Caption" ax:value="Stop"/>
  <ax:ocxPr ax:name="GroupName" ax:value="Startstop"/>
  <ax:ocxPr ax:name="FontName" ax:value="Arial"/>
  <ax:ocxPr ax:name="FontHeight" ax:value="300"/>
  <ax:ocxPr ax:name="FontCharSet" ax:value="0"/>
  <ax:ocxPr ax:name="FontPitchAndFamily" ax:value="34"/>
</ax:ocx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0"/>
  <ax:ocxPr ax:name="DisplayStyle" ax:value="5"/>
  <ax:ocxPr ax:name="Size" ax:value="2249;1402"/>
  <ax:ocxPr ax:name="Value" ax:value="0"/>
  <ax:ocxPr ax:name="Caption" ax:value="K3E"/>
  <ax:ocxPr ax:name="GroupName" ax:value="RSM"/>
  <ax:ocxPr ax:name="FontName" ax:value="Arial"/>
  <ax:ocxPr ax:name="FontHeight" ax:value="300"/>
  <ax:ocxPr ax:name="FontCharSet" ax:value="0"/>
  <ax:ocxPr ax:name="FontPitchAndFamily" ax:value="34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Test start"/>
  <ax:ocxPr ax:name="Size" ax:value="5715;3334"/>
  <ax:ocxPr ax:name="FontName" ax:value="Arial"/>
  <ax:ocxPr ax:name="FontHeight" ax:value="315"/>
  <ax:ocxPr ax:name="FontCharSet" ax:value="0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3043;95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1"/>
  <ax:ocxPr ax:name="DisplayStyle" ax:value="5"/>
  <ax:ocxPr ax:name="Size" ax:value="3016;1429"/>
  <ax:ocxPr ax:name="Value" ax:value="1"/>
  <ax:ocxPr ax:name="Caption" ax:value="Stop test"/>
  <ax:ocxPr ax:name="GroupName" ax:value="Range_sta"/>
  <ax:ocxPr ax:name="FontName" ax:value="Arial"/>
  <ax:ocxPr ax:name="FontHeight" ax:value="225"/>
  <ax:ocxPr ax:name="FontCharSet" ax:value="0"/>
  <ax:ocxPr ax:name="FontPitchAndFamily" ax:value="34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65563"/>
  <ax:ocxPr ax:name="Caption" ax:value="Harmonic set for all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C coltage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B current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A current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C voltage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B voltage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A voltage harmonic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Harmonic read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Harmonic set for al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Clear harmonic setting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C coltage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B current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A current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C voltage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B voltage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Phase A voltage harmonic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Unity set"/>
  <ax:ocxPr ax:name="Size" ax:value="2249;1085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93243"/>
  <ax:ocxPr ax:name="Caption" ax:value="Default"/>
  <ax:ocxPr ax:name="Size" ax:value="2249;1085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65563"/>
  <ax:ocxPr ax:name="Caption" ax:value="Harmonic reset for all_mul"/>
  <ax:ocxPr ax:name="Size" ax:value="6747;1429"/>
  <ax:ocxPr ax:name="FontName" ax:value="Arial"/>
  <ax:ocxPr ax:name="FontHeight" ax:value="240"/>
  <ax:ocxPr ax:name="FontCharSet" ax:value="0"/>
  <ax:ocxPr ax:name="FontPitchAndFamily" ax:value="34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7620;1905"/>
  <ax:ocxPr ax:name="Value" ax:value="-20692  PPM"/>
  <ax:ocxPr ax:name="FontName" ax:value="Arial"/>
  <ax:ocxPr ax:name="FontHeight" ax:value="840"/>
  <ax:ocxPr ax:name="FontCharSet" ax:value="0"/>
  <ax:ocxPr ax:name="FontPitchAndFamily" ax:value="34"/>
  <ax:ocxPr ax:name="ParagraphAlign" ax:value="3"/>
</ax:ocx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7620;2381"/>
  <ax:ocxPr ax:name="Value" ax:value="0  PPM"/>
  <ax:ocxPr ax:name="FontName" ax:value="Arial"/>
  <ax:ocxPr ax:name="FontHeight" ax:value="840"/>
  <ax:ocxPr ax:name="FontCharSet" ax:value="0"/>
  <ax:ocxPr ax:name="FontPitchAndFamily" ax:value="34"/>
  <ax:ocxPr ax:name="ParagraphAlign" ax:value="3"/>
</ax:ocx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7620;1905"/>
  <ax:ocxPr ax:name="Value" ax:value="152131  PPM"/>
  <ax:ocxPr ax:name="FontName" ax:value="Arial"/>
  <ax:ocxPr ax:name="FontHeight" ax:value="840"/>
  <ax:ocxPr ax:name="FontCharSet" ax:value="0"/>
  <ax:ocxPr ax:name="FontPitchAndFamily" ax:value="34"/>
  <ax:ocxPr ax:name="ParagraphAlign" ax:value="3"/>
</ax:ocx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653723"/>
  <ax:ocxPr ax:name="BackColor" ax:value="2147483650"/>
  <ax:ocxPr ax:name="DisplayStyle" ax:value="5"/>
  <ax:ocxPr ax:name="Size" ax:value="5715;1429"/>
  <ax:ocxPr ax:name="Value" ax:value="0"/>
  <ax:ocxPr ax:name="Caption" ax:value="外部K3/6/8"/>
  <ax:ocxPr ax:name="GroupName" ax:value="RSM_compare"/>
  <ax:ocxPr ax:name="FontName" ax:value="宋体"/>
  <ax:ocxPr ax:name="FontHeight" ax:value="435"/>
  <ax:ocxPr ax:name="FontCharSet" ax:value="134"/>
  <ax:ocxPr ax:name="FontPitchAndFamily" ax:value="34"/>
</ax:ocx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BackColor" ax:value="2147483650"/>
  <ax:ocxPr ax:name="DisplayStyle" ax:value="5"/>
  <ax:ocxPr ax:name="Size" ax:value="5715;1429"/>
  <ax:ocxPr ax:name="Value" ax:value="0"/>
  <ax:ocxPr ax:name="Caption" ax:value="外部RD"/>
  <ax:ocxPr ax:name="GroupName" ax:value="RSM_compare"/>
  <ax:ocxPr ax:name="FontName" ax:value="宋体"/>
  <ax:ocxPr ax:name="FontHeight" ax:value="435"/>
  <ax:ocxPr ax:name="FontCharSet" ax:value="134"/>
  <ax:ocxPr ax:name="FontPitchAndFamily" ax:value="34"/>
</ax:ocx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BackColor" ax:value="2147483650"/>
  <ax:ocxPr ax:name="DisplayStyle" ax:value="5"/>
  <ax:ocxPr ax:name="Size" ax:value="5715;1429"/>
  <ax:ocxPr ax:name="Value" ax:value="1"/>
  <ax:ocxPr ax:name="Caption" ax:value="调试模式"/>
  <ax:ocxPr ax:name="GroupName" ax:value="RSM_compare"/>
  <ax:ocxPr ax:name="FontName" ax:value="宋体"/>
  <ax:ocxPr ax:name="FontHeight" ax:value="435"/>
  <ax:ocxPr ax:name="FontCharSet" ax:value="134"/>
  <ax:ocxPr ax:name="FontPitchAndFamily" ax:value="34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65563"/>
  <ax:ocxPr ax:name="Caption" ax:value="清空数据"/>
  <ax:ocxPr ax:name="Size" ax:value="5715;1905"/>
  <ax:ocxPr ax:name="FontName" ax:value="宋体"/>
  <ax:ocxPr ax:name="FontHeight" ax:value="360"/>
  <ax:ocxPr ax:name="FontCharSet" ax:value="134"/>
  <ax:ocxPr ax:name="FontPitchAndFamily" ax:value="34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BackColor" ax:value="2147483651"/>
  <ax:ocxPr ax:name="DisplayStyle" ax:value="5"/>
  <ax:ocxPr ax:name="Size" ax:value="5715;1905"/>
  <ax:ocxPr ax:name="Value" ax:value="1"/>
  <ax:ocxPr ax:name="Caption" ax:value="停止测试"/>
  <ax:ocxPr ax:name="GroupName" ax:value="Voltage"/>
  <ax:ocxPr ax:name="FontName" ax:value="宋体"/>
  <ax:ocxPr ax:name="FontHeight" ax:value="435"/>
  <ax:ocxPr ax:name="FontCharSet" ax:value="134"/>
  <ax:ocxPr ax:name="FontPitchAndFamily" ax:value="34"/>
</ax:ocx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981403"/>
  <ax:ocxPr ax:name="BackColor" ax:value="2147483650"/>
  <ax:ocxPr ax:name="DisplayStyle" ax:value="5"/>
  <ax:ocxPr ax:name="Size" ax:value="4392;1905"/>
  <ax:ocxPr ax:name="Value" ax:value="0"/>
  <ax:ocxPr ax:name="Caption" ax:value="开始读表"/>
  <ax:ocxPr ax:name="GroupName" ax:value="RSM display"/>
  <ax:ocxPr ax:name="FontName" ax:value="宋体"/>
  <ax:ocxPr ax:name="FontHeight" ax:value="405"/>
  <ax:ocxPr ax:name="FontCharSet" ax:value="134"/>
  <ax:ocxPr ax:name="FontPitchAndFamily" ax:value="34"/>
</ax:ocx>
</file>

<file path=xl/activeX/activeX47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1"/>
  <ax:ocxPr ax:name="DisplayStyle" ax:value="5"/>
  <ax:ocxPr ax:name="Size" ax:value="4392;1905"/>
  <ax:ocxPr ax:name="Value" ax:value="1"/>
  <ax:ocxPr ax:name="Caption" ax:value="停止"/>
  <ax:ocxPr ax:name="GroupName" ax:value="RSM display"/>
  <ax:ocxPr ax:name="FontName" ax:value="宋体"/>
  <ax:ocxPr ax:name="FontHeight" ax:value="405"/>
  <ax:ocxPr ax:name="FontCharSet" ax:value="134"/>
  <ax:ocxPr ax:name="FontPitchAndFamily" ax:value="34"/>
</ax:ocx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0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9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8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7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6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5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4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3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2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"/>
  <ax:ocxPr ax:name="Size" ax:value="3545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BackColor" ax:value="2147483651"/>
  <ax:ocxPr ax:name="DisplayStyle" ax:value="5"/>
  <ax:ocxPr ax:name="Size" ax:value="5715;2117"/>
  <ax:ocxPr ax:name="Value" ax:value="0"/>
  <ax:ocxPr ax:name="Caption" ax:value="Stop test"/>
  <ax:ocxPr ax:name="GroupName" ax:value="Range_sta"/>
  <ax:ocxPr ax:name="FontName" ax:value="Arial"/>
  <ax:ocxPr ax:name="FontHeight" ax:value="225"/>
  <ax:ocxPr ax:name="FontCharSet" ax:value="0"/>
  <ax:ocxPr ax:name="FontPitchAndFamily" ax:value="34"/>
</ax:ocx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1"/>
  <ax:ocxPr ax:name="Size" ax:value="4022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2"/>
  <ax:ocxPr ax:name="Size" ax:value="4022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3"/>
  <ax:ocxPr ax:name="Size" ax:value="4022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ange14"/>
  <ax:ocxPr ax:name="Size" ax:value="4022;1005"/>
  <ax:ocxPr ax:name="FontName" ax:value="Arial Narrow"/>
  <ax:ocxPr ax:name="FontHeight" ax:value="225"/>
  <ax:ocxPr ax:name="FontCharSet" ax:value="0"/>
  <ax:ocxPr ax:name="FontPitchAndFamily" ax:value="34"/>
  <ax:ocxPr ax:name="ParagraphAlign" ax:value="3"/>
</ax:ocx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Range_158!$A$17</c:f>
              <c:strCache>
                <c:ptCount val="1"/>
                <c:pt idx="0">
                  <c:v>电流功放</c:v>
                </c:pt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Range_158!$C$17:$L$17</c:f>
              <c:numCache>
                <c:formatCode>General</c:formatCode>
                <c:ptCount val="10"/>
                <c:pt idx="0">
                  <c:v>10.775799751281738</c:v>
                </c:pt>
                <c:pt idx="1">
                  <c:v>12.860400199890137</c:v>
                </c:pt>
                <c:pt idx="2">
                  <c:v>10.807299613952637</c:v>
                </c:pt>
                <c:pt idx="3">
                  <c:v>11.433699607849121</c:v>
                </c:pt>
                <c:pt idx="4">
                  <c:v>5.7892999649047852</c:v>
                </c:pt>
                <c:pt idx="5">
                  <c:v>7.041100025177002</c:v>
                </c:pt>
                <c:pt idx="6">
                  <c:v>2.2272000312805176</c:v>
                </c:pt>
                <c:pt idx="7">
                  <c:v>4.4312000274658203</c:v>
                </c:pt>
                <c:pt idx="8">
                  <c:v>4.4629998207092285</c:v>
                </c:pt>
                <c:pt idx="9">
                  <c:v>14.465399742126465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6D-4216-97F2-95B24D06D265}"/>
            </c:ext>
          </c:extLst>
        </c:ser>
        <c:ser>
          <c:idx val="1"/>
          <c:order val="1"/>
          <c:tx>
            <c:strRef>
              <c:f>Range_158!$A$18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Range_158!$C$18:$L$18</c:f>
              <c:numCache>
                <c:formatCode>General</c:formatCode>
                <c:ptCount val="10"/>
                <c:pt idx="0">
                  <c:v>10.256699562072754</c:v>
                </c:pt>
                <c:pt idx="1">
                  <c:v>12.316499710083008</c:v>
                </c:pt>
                <c:pt idx="2">
                  <c:v>10.330400466918945</c:v>
                </c:pt>
                <c:pt idx="3">
                  <c:v>11.239999771118164</c:v>
                </c:pt>
                <c:pt idx="4">
                  <c:v>5.5404000282287598</c:v>
                </c:pt>
                <c:pt idx="5">
                  <c:v>6.9141998291015625</c:v>
                </c:pt>
                <c:pt idx="6">
                  <c:v>1.9641000032424927</c:v>
                </c:pt>
                <c:pt idx="7">
                  <c:v>3.9593000411987305</c:v>
                </c:pt>
                <c:pt idx="8">
                  <c:v>4.7147998809814453</c:v>
                </c:pt>
                <c:pt idx="9">
                  <c:v>14.560600280761719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6D-4216-97F2-95B24D06D265}"/>
            </c:ext>
          </c:extLst>
        </c:ser>
        <c:ser>
          <c:idx val="2"/>
          <c:order val="2"/>
          <c:tx>
            <c:strRef>
              <c:f>Range_158!$A$19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Range_158!$C$19:$L$19</c:f>
              <c:numCache>
                <c:formatCode>General</c:formatCode>
                <c:ptCount val="10"/>
                <c:pt idx="0">
                  <c:v>1.4703999757766724</c:v>
                </c:pt>
                <c:pt idx="1">
                  <c:v>2.0766000747680664</c:v>
                </c:pt>
                <c:pt idx="2">
                  <c:v>1.5024000406265259</c:v>
                </c:pt>
                <c:pt idx="3">
                  <c:v>1.5938999652862549</c:v>
                </c:pt>
                <c:pt idx="4">
                  <c:v>0.49529999494552612</c:v>
                </c:pt>
                <c:pt idx="5">
                  <c:v>0.61140000820159912</c:v>
                </c:pt>
                <c:pt idx="6">
                  <c:v>4.309999942779541E-2</c:v>
                </c:pt>
                <c:pt idx="7">
                  <c:v>0.25859999656677246</c:v>
                </c:pt>
                <c:pt idx="8">
                  <c:v>0.25870001316070557</c:v>
                </c:pt>
                <c:pt idx="9">
                  <c:v>6.8614997863769531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6D-4216-97F2-95B24D06D265}"/>
            </c:ext>
          </c:extLst>
        </c:ser>
        <c:axId val="106982400"/>
        <c:axId val="197403392"/>
      </c:barChart>
      <c:catAx>
        <c:axId val="106982400"/>
        <c:scaling>
          <c:orientation val="minMax"/>
        </c:scaling>
        <c:axPos val="b"/>
        <c:numFmt formatCode="General" sourceLinked="0"/>
        <c:tickLblPos val="nextTo"/>
        <c:crossAx val="197403392"/>
        <c:crosses val="autoZero"/>
        <c:auto val="1"/>
        <c:lblAlgn val="ctr"/>
        <c:lblOffset val="100"/>
      </c:catAx>
      <c:valAx>
        <c:axId val="197403392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0698240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Range_158!$A$8</c:f>
              <c:strCache>
                <c:ptCount val="1"/>
                <c:pt idx="0">
                  <c:v>电压功放</c:v>
                </c:pt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Range_158!$C$8:$L$8</c:f>
              <c:numCache>
                <c:formatCode>General</c:formatCode>
                <c:ptCount val="10"/>
                <c:pt idx="0">
                  <c:v>25.577299118041992</c:v>
                </c:pt>
                <c:pt idx="1">
                  <c:v>25.528499603271484</c:v>
                </c:pt>
                <c:pt idx="2">
                  <c:v>25.507600784301758</c:v>
                </c:pt>
                <c:pt idx="3">
                  <c:v>25.537700653076172</c:v>
                </c:pt>
                <c:pt idx="4">
                  <c:v>25.540599822998047</c:v>
                </c:pt>
                <c:pt idx="5">
                  <c:v>25.57710075378418</c:v>
                </c:pt>
                <c:pt idx="6">
                  <c:v>25.561100006103516</c:v>
                </c:pt>
                <c:pt idx="7">
                  <c:v>25.553800582885742</c:v>
                </c:pt>
                <c:pt idx="8">
                  <c:v>25.553800582885742</c:v>
                </c:pt>
                <c:pt idx="9">
                  <c:v>25.512199401855469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324-42DC-8754-6F0924251C03}"/>
            </c:ext>
          </c:extLst>
        </c:ser>
        <c:ser>
          <c:idx val="1"/>
          <c:order val="1"/>
          <c:tx>
            <c:strRef>
              <c:f>Range_158!$A$9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Range_158!$C$9:$L$9</c:f>
              <c:numCache>
                <c:formatCode>General</c:formatCode>
                <c:ptCount val="10"/>
                <c:pt idx="0">
                  <c:v>25.540700912475586</c:v>
                </c:pt>
                <c:pt idx="1">
                  <c:v>25.609600067138672</c:v>
                </c:pt>
                <c:pt idx="2">
                  <c:v>25.597700119018555</c:v>
                </c:pt>
                <c:pt idx="3">
                  <c:v>25.563400268554687</c:v>
                </c:pt>
                <c:pt idx="4">
                  <c:v>25.532100677490234</c:v>
                </c:pt>
                <c:pt idx="5">
                  <c:v>25.516799926757812</c:v>
                </c:pt>
                <c:pt idx="6">
                  <c:v>25.528200149536133</c:v>
                </c:pt>
                <c:pt idx="7">
                  <c:v>25.544200897216797</c:v>
                </c:pt>
                <c:pt idx="8">
                  <c:v>25.558799743652344</c:v>
                </c:pt>
                <c:pt idx="9">
                  <c:v>25.586299896240234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324-42DC-8754-6F0924251C03}"/>
            </c:ext>
          </c:extLst>
        </c:ser>
        <c:ser>
          <c:idx val="2"/>
          <c:order val="2"/>
          <c:tx>
            <c:strRef>
              <c:f>Range_158!$A$10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Range_158!$C$10:$L$10</c:f>
              <c:numCache>
                <c:formatCode>General</c:formatCode>
                <c:ptCount val="10"/>
                <c:pt idx="0">
                  <c:v>25.255399703979492</c:v>
                </c:pt>
                <c:pt idx="1">
                  <c:v>25.197099685668945</c:v>
                </c:pt>
                <c:pt idx="2">
                  <c:v>25.229400634765625</c:v>
                </c:pt>
                <c:pt idx="3">
                  <c:v>25.214700698852539</c:v>
                </c:pt>
                <c:pt idx="4">
                  <c:v>25.221099853515625</c:v>
                </c:pt>
                <c:pt idx="5">
                  <c:v>25.194400787353516</c:v>
                </c:pt>
                <c:pt idx="6">
                  <c:v>25.197299957275391</c:v>
                </c:pt>
                <c:pt idx="7">
                  <c:v>25.239799499511719</c:v>
                </c:pt>
                <c:pt idx="8">
                  <c:v>25.203399658203125</c:v>
                </c:pt>
                <c:pt idx="9">
                  <c:v>25.187299728393555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324-42DC-8754-6F0924251C03}"/>
            </c:ext>
          </c:extLst>
        </c:ser>
        <c:axId val="197436928"/>
        <c:axId val="197438464"/>
      </c:barChart>
      <c:catAx>
        <c:axId val="197436928"/>
        <c:scaling>
          <c:orientation val="minMax"/>
        </c:scaling>
        <c:axPos val="b"/>
        <c:numFmt formatCode="General" sourceLinked="0"/>
        <c:tickLblPos val="nextTo"/>
        <c:crossAx val="197438464"/>
        <c:crosses val="autoZero"/>
        <c:auto val="1"/>
        <c:lblAlgn val="ctr"/>
        <c:lblOffset val="100"/>
      </c:catAx>
      <c:valAx>
        <c:axId val="19743846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9743692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Range_158!$A$23</c:f>
              <c:strCache>
                <c:ptCount val="1"/>
                <c:pt idx="0">
                  <c:v>匹配状态</c:v>
                </c:pt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Range_158!$C$23:$L$23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74-465F-862A-7F139DAB126C}"/>
            </c:ext>
          </c:extLst>
        </c:ser>
        <c:ser>
          <c:idx val="1"/>
          <c:order val="1"/>
          <c:tx>
            <c:strRef>
              <c:f>Range_158!$A$24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Range_158!$C$24:$L$24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574-465F-862A-7F139DAB126C}"/>
            </c:ext>
          </c:extLst>
        </c:ser>
        <c:ser>
          <c:idx val="2"/>
          <c:order val="2"/>
          <c:tx>
            <c:strRef>
              <c:f>Range_158!$A$25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Range_158!$C$25:$L$25</c:f>
              <c:numCache>
                <c:formatCode>General</c:formatCode>
                <c:ptCount val="1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574-465F-862A-7F139DAB126C}"/>
            </c:ext>
          </c:extLst>
        </c:ser>
        <c:axId val="199512064"/>
        <c:axId val="199513600"/>
      </c:barChart>
      <c:catAx>
        <c:axId val="199512064"/>
        <c:scaling>
          <c:orientation val="minMax"/>
        </c:scaling>
        <c:axPos val="b"/>
        <c:numFmt formatCode="General" sourceLinked="0"/>
        <c:tickLblPos val="nextTo"/>
        <c:crossAx val="199513600"/>
        <c:crosses val="autoZero"/>
        <c:auto val="1"/>
        <c:lblAlgn val="ctr"/>
        <c:lblOffset val="100"/>
      </c:catAx>
      <c:valAx>
        <c:axId val="199513600"/>
        <c:scaling>
          <c:orientation val="minMax"/>
          <c:max val="60"/>
          <c:min val="0"/>
        </c:scaling>
        <c:axPos val="l"/>
        <c:majorGridlines/>
        <c:numFmt formatCode="General" sourceLinked="1"/>
        <c:tickLblPos val="nextTo"/>
        <c:crossAx val="1995120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Range_158!$A$29</c:f>
              <c:strCache>
                <c:ptCount val="1"/>
                <c:pt idx="0">
                  <c:v>电流差压</c:v>
                </c:pt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Range_158!$C$29:$L$29</c:f>
              <c:numCache>
                <c:formatCode>General</c:formatCode>
                <c:ptCount val="10"/>
                <c:pt idx="0">
                  <c:v>62.933601379394531</c:v>
                </c:pt>
                <c:pt idx="1">
                  <c:v>62.033699035644531</c:v>
                </c:pt>
                <c:pt idx="2">
                  <c:v>63.262401580810547</c:v>
                </c:pt>
                <c:pt idx="3">
                  <c:v>62.615398406982422</c:v>
                </c:pt>
                <c:pt idx="4">
                  <c:v>63.117401123046875</c:v>
                </c:pt>
                <c:pt idx="5">
                  <c:v>63.872798919677734</c:v>
                </c:pt>
                <c:pt idx="6">
                  <c:v>60.023899078369141</c:v>
                </c:pt>
                <c:pt idx="7">
                  <c:v>65.215599060058594</c:v>
                </c:pt>
                <c:pt idx="8">
                  <c:v>63.907001495361328</c:v>
                </c:pt>
                <c:pt idx="9">
                  <c:v>60.21099853515625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245-46C7-9A06-5802E3213E06}"/>
            </c:ext>
          </c:extLst>
        </c:ser>
        <c:ser>
          <c:idx val="1"/>
          <c:order val="1"/>
          <c:tx>
            <c:strRef>
              <c:f>Range_158!$A$30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Range_158!$C$30:$L$30</c:f>
              <c:numCache>
                <c:formatCode>General</c:formatCode>
                <c:ptCount val="10"/>
                <c:pt idx="0">
                  <c:v>67.172698974609375</c:v>
                </c:pt>
                <c:pt idx="1">
                  <c:v>64.860298156738281</c:v>
                </c:pt>
                <c:pt idx="2">
                  <c:v>65.36090087890625</c:v>
                </c:pt>
                <c:pt idx="3">
                  <c:v>67.332901000976563</c:v>
                </c:pt>
                <c:pt idx="4">
                  <c:v>66.184303283691406</c:v>
                </c:pt>
                <c:pt idx="5">
                  <c:v>66.169197082519531</c:v>
                </c:pt>
                <c:pt idx="6">
                  <c:v>68.294502258300781</c:v>
                </c:pt>
                <c:pt idx="7">
                  <c:v>65.728401184082031</c:v>
                </c:pt>
                <c:pt idx="8">
                  <c:v>66.860298156738281</c:v>
                </c:pt>
                <c:pt idx="9">
                  <c:v>63.172798156738281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245-46C7-9A06-5802E3213E06}"/>
            </c:ext>
          </c:extLst>
        </c:ser>
        <c:ser>
          <c:idx val="2"/>
          <c:order val="2"/>
          <c:tx>
            <c:strRef>
              <c:f>Range_158!$A$31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Range_158!$C$31:$L$31</c:f>
              <c:numCache>
                <c:formatCode>General</c:formatCode>
                <c:ptCount val="10"/>
                <c:pt idx="0">
                  <c:v>66.037498474121094</c:v>
                </c:pt>
                <c:pt idx="1">
                  <c:v>65.4906005859375</c:v>
                </c:pt>
                <c:pt idx="2">
                  <c:v>65.143402099609375</c:v>
                </c:pt>
                <c:pt idx="3">
                  <c:v>65.301803588867187</c:v>
                </c:pt>
                <c:pt idx="4">
                  <c:v>66.2427978515625</c:v>
                </c:pt>
                <c:pt idx="5">
                  <c:v>66.205902099609375</c:v>
                </c:pt>
                <c:pt idx="6">
                  <c:v>66.276397705078125</c:v>
                </c:pt>
                <c:pt idx="7">
                  <c:v>66.51629638671875</c:v>
                </c:pt>
                <c:pt idx="8">
                  <c:v>66.342796325683594</c:v>
                </c:pt>
                <c:pt idx="9">
                  <c:v>63.139499664306641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245-46C7-9A06-5802E3213E06}"/>
            </c:ext>
          </c:extLst>
        </c:ser>
        <c:axId val="107546880"/>
        <c:axId val="107556864"/>
      </c:barChart>
      <c:catAx>
        <c:axId val="107546880"/>
        <c:scaling>
          <c:orientation val="minMax"/>
        </c:scaling>
        <c:axPos val="b"/>
        <c:numFmt formatCode="General" sourceLinked="0"/>
        <c:tickLblPos val="nextTo"/>
        <c:crossAx val="107556864"/>
        <c:crosses val="autoZero"/>
        <c:auto val="1"/>
        <c:lblAlgn val="ctr"/>
        <c:lblOffset val="100"/>
      </c:catAx>
      <c:valAx>
        <c:axId val="107556864"/>
        <c:scaling>
          <c:orientation val="minMax"/>
          <c:max val="150"/>
          <c:min val="0"/>
        </c:scaling>
        <c:axPos val="l"/>
        <c:majorGridlines/>
        <c:numFmt formatCode="General" sourceLinked="1"/>
        <c:tickLblPos val="nextTo"/>
        <c:crossAx val="10754688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Range_158!$A$20</c:f>
              <c:strCache>
                <c:ptCount val="1"/>
                <c:pt idx="0">
                  <c:v>电流增益</c:v>
                </c:pt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Range_158!$C$20:$L$20</c:f>
              <c:numCache>
                <c:formatCode>General</c:formatCode>
                <c:ptCount val="10"/>
                <c:pt idx="0">
                  <c:v>68</c:v>
                </c:pt>
                <c:pt idx="1">
                  <c:v>76</c:v>
                </c:pt>
                <c:pt idx="2">
                  <c:v>68</c:v>
                </c:pt>
                <c:pt idx="3">
                  <c:v>71</c:v>
                </c:pt>
                <c:pt idx="4">
                  <c:v>41</c:v>
                </c:pt>
                <c:pt idx="5">
                  <c:v>49</c:v>
                </c:pt>
                <c:pt idx="6">
                  <c:v>1</c:v>
                </c:pt>
                <c:pt idx="7">
                  <c:v>28</c:v>
                </c:pt>
                <c:pt idx="8">
                  <c:v>29</c:v>
                </c:pt>
                <c:pt idx="9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D0-459F-93D0-A104FCA728C4}"/>
            </c:ext>
          </c:extLst>
        </c:ser>
        <c:ser>
          <c:idx val="1"/>
          <c:order val="1"/>
          <c:tx>
            <c:strRef>
              <c:f>Range_158!$A$21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Range_158!$C$21:$L$21</c:f>
              <c:numCache>
                <c:formatCode>General</c:formatCode>
                <c:ptCount val="10"/>
                <c:pt idx="0">
                  <c:v>69</c:v>
                </c:pt>
                <c:pt idx="1">
                  <c:v>77</c:v>
                </c:pt>
                <c:pt idx="2">
                  <c:v>70</c:v>
                </c:pt>
                <c:pt idx="3">
                  <c:v>73</c:v>
                </c:pt>
                <c:pt idx="4">
                  <c:v>44</c:v>
                </c:pt>
                <c:pt idx="5">
                  <c:v>54</c:v>
                </c:pt>
                <c:pt idx="6">
                  <c:v>2</c:v>
                </c:pt>
                <c:pt idx="7">
                  <c:v>30</c:v>
                </c:pt>
                <c:pt idx="8">
                  <c:v>37</c:v>
                </c:pt>
                <c:pt idx="9">
                  <c:v>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D0-459F-93D0-A104FCA728C4}"/>
            </c:ext>
          </c:extLst>
        </c:ser>
        <c:ser>
          <c:idx val="2"/>
          <c:order val="2"/>
          <c:tx>
            <c:strRef>
              <c:f>Range_158!$A$22</c:f>
              <c:strCache>
                <c:ptCount val="1"/>
              </c:strCache>
            </c:strRef>
          </c:tx>
          <c:cat>
            <c:strRef>
              <c:f>Range_158!$C$1:$L$1</c:f>
              <c:strCache>
                <c:ptCount val="10"/>
                <c:pt idx="0">
                  <c:v>0.001A</c:v>
                </c:pt>
                <c:pt idx="1">
                  <c:v>0.01A</c:v>
                </c:pt>
                <c:pt idx="2">
                  <c:v>0.1A</c:v>
                </c:pt>
                <c:pt idx="3">
                  <c:v>0.25A</c:v>
                </c:pt>
                <c:pt idx="4">
                  <c:v>1A</c:v>
                </c:pt>
                <c:pt idx="5">
                  <c:v>2.5A</c:v>
                </c:pt>
                <c:pt idx="6">
                  <c:v>5A</c:v>
                </c:pt>
                <c:pt idx="7">
                  <c:v>10A</c:v>
                </c:pt>
                <c:pt idx="8">
                  <c:v>25A</c:v>
                </c:pt>
                <c:pt idx="9">
                  <c:v>100A</c:v>
                </c:pt>
              </c:strCache>
            </c:strRef>
          </c:cat>
          <c:val>
            <c:numRef>
              <c:f>Range_158!$C$22:$L$22</c:f>
              <c:numCache>
                <c:formatCode>General</c:formatCode>
                <c:ptCount val="10"/>
                <c:pt idx="0">
                  <c:v>79</c:v>
                </c:pt>
                <c:pt idx="1">
                  <c:v>86</c:v>
                </c:pt>
                <c:pt idx="2">
                  <c:v>80</c:v>
                </c:pt>
                <c:pt idx="3">
                  <c:v>81</c:v>
                </c:pt>
                <c:pt idx="4">
                  <c:v>55</c:v>
                </c:pt>
                <c:pt idx="5">
                  <c:v>60</c:v>
                </c:pt>
                <c:pt idx="6">
                  <c:v>12</c:v>
                </c:pt>
                <c:pt idx="7">
                  <c:v>41</c:v>
                </c:pt>
                <c:pt idx="8">
                  <c:v>41</c:v>
                </c:pt>
                <c:pt idx="9">
                  <c:v>90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CD0-459F-93D0-A104FCA728C4}"/>
            </c:ext>
          </c:extLst>
        </c:ser>
        <c:axId val="107578112"/>
        <c:axId val="107579648"/>
      </c:barChart>
      <c:catAx>
        <c:axId val="107578112"/>
        <c:scaling>
          <c:orientation val="minMax"/>
        </c:scaling>
        <c:axPos val="b"/>
        <c:numFmt formatCode="General" sourceLinked="0"/>
        <c:tickLblPos val="nextTo"/>
        <c:crossAx val="107579648"/>
        <c:crosses val="autoZero"/>
        <c:auto val="1"/>
        <c:lblAlgn val="ctr"/>
        <c:lblOffset val="100"/>
      </c:catAx>
      <c:valAx>
        <c:axId val="107579648"/>
        <c:scaling>
          <c:orientation val="minMax"/>
          <c:max val="150"/>
          <c:min val="0"/>
        </c:scaling>
        <c:axPos val="l"/>
        <c:majorGridlines/>
        <c:numFmt formatCode="General" sourceLinked="1"/>
        <c:tickLblPos val="nextTo"/>
        <c:crossAx val="10757811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Load_158!$A$17:$B$17</c:f>
              <c:strCache>
                <c:ptCount val="1"/>
                <c:pt idx="0">
                  <c:v>电流功放 10.20759964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Load_158!$C$17:$V$17</c:f>
              <c:numCache>
                <c:formatCode>General</c:formatCode>
                <c:ptCount val="20"/>
                <c:pt idx="0">
                  <c:v>2.2219998836517334</c:v>
                </c:pt>
                <c:pt idx="1">
                  <c:v>4.4117999076843262</c:v>
                </c:pt>
                <c:pt idx="2">
                  <c:v>2.9001998901367187</c:v>
                </c:pt>
                <c:pt idx="3">
                  <c:v>3.736799955368042</c:v>
                </c:pt>
                <c:pt idx="4">
                  <c:v>4.5247998237609863</c:v>
                </c:pt>
                <c:pt idx="5">
                  <c:v>5.3362998962402344</c:v>
                </c:pt>
                <c:pt idx="6">
                  <c:v>5.5942997932434082</c:v>
                </c:pt>
                <c:pt idx="7">
                  <c:v>6.3382000923156738</c:v>
                </c:pt>
                <c:pt idx="8">
                  <c:v>7.0229997634887695</c:v>
                </c:pt>
                <c:pt idx="9">
                  <c:v>7.725100040435791</c:v>
                </c:pt>
                <c:pt idx="10">
                  <c:v>8.4379997253417969</c:v>
                </c:pt>
                <c:pt idx="11">
                  <c:v>9.1195001602172852</c:v>
                </c:pt>
                <c:pt idx="12">
                  <c:v>9.7628002166748047</c:v>
                </c:pt>
                <c:pt idx="13">
                  <c:v>10.553500175476074</c:v>
                </c:pt>
                <c:pt idx="14">
                  <c:v>11.270500183105469</c:v>
                </c:pt>
                <c:pt idx="15">
                  <c:v>11.998600006103516</c:v>
                </c:pt>
                <c:pt idx="16">
                  <c:v>12.706199645996094</c:v>
                </c:pt>
                <c:pt idx="17">
                  <c:v>13.348099708557129</c:v>
                </c:pt>
                <c:pt idx="18">
                  <c:v>14.068300247192383</c:v>
                </c:pt>
                <c:pt idx="19">
                  <c:v>14.807499885559082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6DD-473E-BFFD-4F50EFF8BA59}"/>
            </c:ext>
          </c:extLst>
        </c:ser>
        <c:ser>
          <c:idx val="1"/>
          <c:order val="1"/>
          <c:tx>
            <c:strRef>
              <c:f>Load_158!$A$18:$B$18</c:f>
              <c:strCache>
                <c:ptCount val="1"/>
                <c:pt idx="0">
                  <c:v>电流功放 9.951999664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Load_158!$C$18:$V$18</c:f>
              <c:numCache>
                <c:formatCode>General</c:formatCode>
                <c:ptCount val="20"/>
                <c:pt idx="0">
                  <c:v>1.9844000339508057</c:v>
                </c:pt>
                <c:pt idx="1">
                  <c:v>3.964400053024292</c:v>
                </c:pt>
                <c:pt idx="2">
                  <c:v>2.8733999729156494</c:v>
                </c:pt>
                <c:pt idx="3">
                  <c:v>3.8192000389099121</c:v>
                </c:pt>
                <c:pt idx="4">
                  <c:v>4.7410998344421387</c:v>
                </c:pt>
                <c:pt idx="5">
                  <c:v>5.6033000946044922</c:v>
                </c:pt>
                <c:pt idx="6">
                  <c:v>5.2150001525878906</c:v>
                </c:pt>
                <c:pt idx="7">
                  <c:v>5.9361000061035156</c:v>
                </c:pt>
                <c:pt idx="8">
                  <c:v>6.6535000801086426</c:v>
                </c:pt>
                <c:pt idx="9">
                  <c:v>7.3987002372741699</c:v>
                </c:pt>
                <c:pt idx="10">
                  <c:v>8.1052999496459961</c:v>
                </c:pt>
                <c:pt idx="11">
                  <c:v>8.8444995880126953</c:v>
                </c:pt>
                <c:pt idx="12">
                  <c:v>9.5186996459960937</c:v>
                </c:pt>
                <c:pt idx="13">
                  <c:v>10.276700019836426</c:v>
                </c:pt>
                <c:pt idx="14">
                  <c:v>11.077300071716309</c:v>
                </c:pt>
                <c:pt idx="15">
                  <c:v>11.758700370788574</c:v>
                </c:pt>
                <c:pt idx="16">
                  <c:v>12.536199569702148</c:v>
                </c:pt>
                <c:pt idx="17">
                  <c:v>13.328700065612793</c:v>
                </c:pt>
                <c:pt idx="18">
                  <c:v>14.10420036315918</c:v>
                </c:pt>
                <c:pt idx="19">
                  <c:v>14.849100112915039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6DD-473E-BFFD-4F50EFF8BA59}"/>
            </c:ext>
          </c:extLst>
        </c:ser>
        <c:ser>
          <c:idx val="2"/>
          <c:order val="2"/>
          <c:tx>
            <c:strRef>
              <c:f>Load_158!$A$19:$B$19</c:f>
              <c:strCache>
                <c:ptCount val="1"/>
                <c:pt idx="0">
                  <c:v>电流功放 10.03359985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Load_158!$C$19:$V$19</c:f>
              <c:numCache>
                <c:formatCode>General</c:formatCode>
                <c:ptCount val="20"/>
                <c:pt idx="0">
                  <c:v>4.2800001800060272E-2</c:v>
                </c:pt>
                <c:pt idx="1">
                  <c:v>0.25769999623298645</c:v>
                </c:pt>
                <c:pt idx="2">
                  <c:v>8.619999885559082E-2</c:v>
                </c:pt>
                <c:pt idx="3">
                  <c:v>0.17090000212192535</c:v>
                </c:pt>
                <c:pt idx="4">
                  <c:v>0.25360000133514404</c:v>
                </c:pt>
                <c:pt idx="5">
                  <c:v>0.34610000252723694</c:v>
                </c:pt>
                <c:pt idx="6">
                  <c:v>0.33300000429153442</c:v>
                </c:pt>
                <c:pt idx="7">
                  <c:v>0.42739999294281006</c:v>
                </c:pt>
                <c:pt idx="8">
                  <c:v>0.52240002155303955</c:v>
                </c:pt>
                <c:pt idx="9">
                  <c:v>0.62870001792907715</c:v>
                </c:pt>
                <c:pt idx="10">
                  <c:v>0.74790000915527344</c:v>
                </c:pt>
                <c:pt idx="11">
                  <c:v>0.88209998607635498</c:v>
                </c:pt>
                <c:pt idx="12">
                  <c:v>1.0144000053405762</c:v>
                </c:pt>
                <c:pt idx="13">
                  <c:v>1.1647000312805176</c:v>
                </c:pt>
                <c:pt idx="14">
                  <c:v>1.3314000368118286</c:v>
                </c:pt>
                <c:pt idx="15">
                  <c:v>1.4864000082015991</c:v>
                </c:pt>
                <c:pt idx="16">
                  <c:v>1.6858999729156494</c:v>
                </c:pt>
                <c:pt idx="17">
                  <c:v>1.9643000364303589</c:v>
                </c:pt>
                <c:pt idx="18">
                  <c:v>10.982999801635742</c:v>
                </c:pt>
                <c:pt idx="19">
                  <c:v>13.672300338745117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6DD-473E-BFFD-4F50EFF8BA59}"/>
            </c:ext>
          </c:extLst>
        </c:ser>
        <c:axId val="107614208"/>
        <c:axId val="107615744"/>
      </c:barChart>
      <c:catAx>
        <c:axId val="107614208"/>
        <c:scaling>
          <c:orientation val="minMax"/>
        </c:scaling>
        <c:axPos val="b"/>
        <c:numFmt formatCode="General" sourceLinked="0"/>
        <c:tickLblPos val="nextTo"/>
        <c:crossAx val="107615744"/>
        <c:crosses val="autoZero"/>
        <c:auto val="1"/>
        <c:lblAlgn val="ctr"/>
        <c:lblOffset val="100"/>
      </c:catAx>
      <c:valAx>
        <c:axId val="10761574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076142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Load_158!$A$8:$B$8</c:f>
              <c:strCache>
                <c:ptCount val="1"/>
                <c:pt idx="0">
                  <c:v>电压功放 0.311800003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Load_158!$C$8:$V$8</c:f>
              <c:numCache>
                <c:formatCode>General</c:formatCode>
                <c:ptCount val="20"/>
                <c:pt idx="0">
                  <c:v>25.515800476074219</c:v>
                </c:pt>
                <c:pt idx="1">
                  <c:v>25.510000228881836</c:v>
                </c:pt>
                <c:pt idx="2">
                  <c:v>25.507499694824219</c:v>
                </c:pt>
                <c:pt idx="3">
                  <c:v>25.548000335693359</c:v>
                </c:pt>
                <c:pt idx="4">
                  <c:v>25.536600112915039</c:v>
                </c:pt>
                <c:pt idx="5">
                  <c:v>25.569099426269531</c:v>
                </c:pt>
                <c:pt idx="6">
                  <c:v>25.548000335693359</c:v>
                </c:pt>
                <c:pt idx="7">
                  <c:v>25.567499160766602</c:v>
                </c:pt>
                <c:pt idx="8">
                  <c:v>25.536699295043945</c:v>
                </c:pt>
                <c:pt idx="9">
                  <c:v>25.505500793457031</c:v>
                </c:pt>
                <c:pt idx="10">
                  <c:v>25.558200836181641</c:v>
                </c:pt>
                <c:pt idx="11">
                  <c:v>25.534700393676758</c:v>
                </c:pt>
                <c:pt idx="12">
                  <c:v>25.532499313354492</c:v>
                </c:pt>
                <c:pt idx="13">
                  <c:v>25.553400039672852</c:v>
                </c:pt>
                <c:pt idx="14">
                  <c:v>25.51099967956543</c:v>
                </c:pt>
                <c:pt idx="15">
                  <c:v>25.56559944152832</c:v>
                </c:pt>
                <c:pt idx="16">
                  <c:v>25.54680061340332</c:v>
                </c:pt>
                <c:pt idx="17">
                  <c:v>25.52910041809082</c:v>
                </c:pt>
                <c:pt idx="18">
                  <c:v>25.516799926757812</c:v>
                </c:pt>
                <c:pt idx="19">
                  <c:v>25.517299652099609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D7-44D1-9C0F-E530283FDBF4}"/>
            </c:ext>
          </c:extLst>
        </c:ser>
        <c:ser>
          <c:idx val="1"/>
          <c:order val="1"/>
          <c:tx>
            <c:strRef>
              <c:f>Load_158!$A$9:$B$9</c:f>
              <c:strCache>
                <c:ptCount val="1"/>
                <c:pt idx="0">
                  <c:v>电压功放 0.089699998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Load_158!$C$9:$V$9</c:f>
              <c:numCache>
                <c:formatCode>General</c:formatCode>
                <c:ptCount val="20"/>
                <c:pt idx="0">
                  <c:v>25.543899536132812</c:v>
                </c:pt>
                <c:pt idx="1">
                  <c:v>25.545200347900391</c:v>
                </c:pt>
                <c:pt idx="2">
                  <c:v>25.554899215698242</c:v>
                </c:pt>
                <c:pt idx="3">
                  <c:v>25.544500350952148</c:v>
                </c:pt>
                <c:pt idx="4">
                  <c:v>25.551200866699219</c:v>
                </c:pt>
                <c:pt idx="5">
                  <c:v>25.544900894165039</c:v>
                </c:pt>
                <c:pt idx="6">
                  <c:v>25.523099899291992</c:v>
                </c:pt>
                <c:pt idx="7">
                  <c:v>25.590900421142578</c:v>
                </c:pt>
                <c:pt idx="8">
                  <c:v>25.590000152587891</c:v>
                </c:pt>
                <c:pt idx="9">
                  <c:v>25.542200088500977</c:v>
                </c:pt>
                <c:pt idx="10">
                  <c:v>25.576799392700195</c:v>
                </c:pt>
                <c:pt idx="11">
                  <c:v>25.562599182128906</c:v>
                </c:pt>
                <c:pt idx="12">
                  <c:v>25.572700500488281</c:v>
                </c:pt>
                <c:pt idx="13">
                  <c:v>25.574600219726562</c:v>
                </c:pt>
                <c:pt idx="14">
                  <c:v>25.578800201416016</c:v>
                </c:pt>
                <c:pt idx="15">
                  <c:v>25.535100936889648</c:v>
                </c:pt>
                <c:pt idx="16">
                  <c:v>25.559200286865234</c:v>
                </c:pt>
                <c:pt idx="17">
                  <c:v>25.543399810791016</c:v>
                </c:pt>
                <c:pt idx="18">
                  <c:v>25.533100128173828</c:v>
                </c:pt>
                <c:pt idx="19">
                  <c:v>25.550300598144531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D7-44D1-9C0F-E530283FDBF4}"/>
            </c:ext>
          </c:extLst>
        </c:ser>
        <c:ser>
          <c:idx val="2"/>
          <c:order val="2"/>
          <c:tx>
            <c:strRef>
              <c:f>Load_158!$A$10:$B$10</c:f>
              <c:strCache>
                <c:ptCount val="1"/>
                <c:pt idx="0">
                  <c:v>电压功放 0.043200001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Load_158!$C$10:$V$10</c:f>
              <c:numCache>
                <c:formatCode>General</c:formatCode>
                <c:ptCount val="20"/>
                <c:pt idx="0">
                  <c:v>25.196399688720703</c:v>
                </c:pt>
                <c:pt idx="1">
                  <c:v>25.210199356079102</c:v>
                </c:pt>
                <c:pt idx="2">
                  <c:v>25.216699600219727</c:v>
                </c:pt>
                <c:pt idx="3">
                  <c:v>25.191900253295898</c:v>
                </c:pt>
                <c:pt idx="4">
                  <c:v>25.248199462890625</c:v>
                </c:pt>
                <c:pt idx="5">
                  <c:v>25.253599166870117</c:v>
                </c:pt>
                <c:pt idx="6">
                  <c:v>25.224399566650391</c:v>
                </c:pt>
                <c:pt idx="7">
                  <c:v>25.260200500488281</c:v>
                </c:pt>
                <c:pt idx="8">
                  <c:v>25.196300506591797</c:v>
                </c:pt>
                <c:pt idx="9">
                  <c:v>25.223800659179688</c:v>
                </c:pt>
                <c:pt idx="10">
                  <c:v>25.221099853515625</c:v>
                </c:pt>
                <c:pt idx="11">
                  <c:v>25.184799194335938</c:v>
                </c:pt>
                <c:pt idx="12">
                  <c:v>25.270299911499023</c:v>
                </c:pt>
                <c:pt idx="13">
                  <c:v>25.210699081420898</c:v>
                </c:pt>
                <c:pt idx="14">
                  <c:v>25.228099822998047</c:v>
                </c:pt>
                <c:pt idx="15">
                  <c:v>25.198699951171875</c:v>
                </c:pt>
                <c:pt idx="16">
                  <c:v>25.185600280761719</c:v>
                </c:pt>
                <c:pt idx="17">
                  <c:v>25.229900360107422</c:v>
                </c:pt>
                <c:pt idx="18">
                  <c:v>25.239500045776367</c:v>
                </c:pt>
                <c:pt idx="19">
                  <c:v>25.252700805664063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1D7-44D1-9C0F-E530283FDBF4}"/>
            </c:ext>
          </c:extLst>
        </c:ser>
        <c:axId val="107661568"/>
        <c:axId val="107741184"/>
      </c:barChart>
      <c:catAx>
        <c:axId val="107661568"/>
        <c:scaling>
          <c:orientation val="minMax"/>
        </c:scaling>
        <c:axPos val="b"/>
        <c:numFmt formatCode="General" sourceLinked="0"/>
        <c:tickLblPos val="nextTo"/>
        <c:crossAx val="107741184"/>
        <c:crosses val="autoZero"/>
        <c:auto val="1"/>
        <c:lblAlgn val="ctr"/>
        <c:lblOffset val="100"/>
      </c:catAx>
      <c:valAx>
        <c:axId val="10774118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0766156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Load_158!$A$29:$B$29</c:f>
              <c:strCache>
                <c:ptCount val="1"/>
                <c:pt idx="0">
                  <c:v>电流差压 64.83300018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Load_158!$C$29:$V$29</c:f>
              <c:numCache>
                <c:formatCode>General</c:formatCode>
                <c:ptCount val="20"/>
                <c:pt idx="0">
                  <c:v>59.881099700927734</c:v>
                </c:pt>
                <c:pt idx="1">
                  <c:v>64.875503540039063</c:v>
                </c:pt>
                <c:pt idx="2">
                  <c:v>36.900100708007812</c:v>
                </c:pt>
                <c:pt idx="3">
                  <c:v>49.749298095703125</c:v>
                </c:pt>
                <c:pt idx="4">
                  <c:v>63.669300079345703</c:v>
                </c:pt>
                <c:pt idx="5">
                  <c:v>82.608299255371094</c:v>
                </c:pt>
                <c:pt idx="6">
                  <c:v>28.431100845336914</c:v>
                </c:pt>
                <c:pt idx="7">
                  <c:v>48.912399291992188</c:v>
                </c:pt>
                <c:pt idx="8">
                  <c:v>56.549701690673828</c:v>
                </c:pt>
                <c:pt idx="9">
                  <c:v>41.261798858642578</c:v>
                </c:pt>
                <c:pt idx="10">
                  <c:v>43.352500915527344</c:v>
                </c:pt>
                <c:pt idx="11">
                  <c:v>56.820201873779297</c:v>
                </c:pt>
                <c:pt idx="12">
                  <c:v>39.078701019287109</c:v>
                </c:pt>
                <c:pt idx="13">
                  <c:v>42.565799713134766</c:v>
                </c:pt>
                <c:pt idx="14">
                  <c:v>44.805000305175781</c:v>
                </c:pt>
                <c:pt idx="15">
                  <c:v>48.007400512695312</c:v>
                </c:pt>
                <c:pt idx="16">
                  <c:v>51.1427001953125</c:v>
                </c:pt>
                <c:pt idx="17">
                  <c:v>54.008098602294922</c:v>
                </c:pt>
                <c:pt idx="18">
                  <c:v>57.142299652099609</c:v>
                </c:pt>
                <c:pt idx="19">
                  <c:v>60.391498565673828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7C-4B90-BD09-50710F5459D4}"/>
            </c:ext>
          </c:extLst>
        </c:ser>
        <c:ser>
          <c:idx val="1"/>
          <c:order val="1"/>
          <c:tx>
            <c:strRef>
              <c:f>Load_158!$A$30:$B$30</c:f>
              <c:strCache>
                <c:ptCount val="1"/>
                <c:pt idx="0">
                  <c:v>电流差压 64.08139801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Load_158!$C$30:$V$30</c:f>
              <c:numCache>
                <c:formatCode>General</c:formatCode>
                <c:ptCount val="20"/>
                <c:pt idx="0">
                  <c:v>69.297203063964844</c:v>
                </c:pt>
                <c:pt idx="1">
                  <c:v>66.220901489257813</c:v>
                </c:pt>
                <c:pt idx="2">
                  <c:v>55.627201080322266</c:v>
                </c:pt>
                <c:pt idx="3">
                  <c:v>53.019401550292969</c:v>
                </c:pt>
                <c:pt idx="4">
                  <c:v>64.972999572753906</c:v>
                </c:pt>
                <c:pt idx="5">
                  <c:v>81.190200805664063</c:v>
                </c:pt>
                <c:pt idx="6">
                  <c:v>40.976001739501953</c:v>
                </c:pt>
                <c:pt idx="7">
                  <c:v>34.907501220703125</c:v>
                </c:pt>
                <c:pt idx="8">
                  <c:v>39.922000885009766</c:v>
                </c:pt>
                <c:pt idx="9">
                  <c:v>55.896598815917969</c:v>
                </c:pt>
                <c:pt idx="10">
                  <c:v>34.817501068115234</c:v>
                </c:pt>
                <c:pt idx="11">
                  <c:v>57.816898345947266</c:v>
                </c:pt>
                <c:pt idx="12">
                  <c:v>39.639598846435547</c:v>
                </c:pt>
                <c:pt idx="13">
                  <c:v>43.807899475097656</c:v>
                </c:pt>
                <c:pt idx="14">
                  <c:v>47.015800476074219</c:v>
                </c:pt>
                <c:pt idx="15">
                  <c:v>49.984298706054688</c:v>
                </c:pt>
                <c:pt idx="16">
                  <c:v>53.130699157714844</c:v>
                </c:pt>
                <c:pt idx="17">
                  <c:v>56.417701721191406</c:v>
                </c:pt>
                <c:pt idx="18">
                  <c:v>59.575801849365234</c:v>
                </c:pt>
                <c:pt idx="19">
                  <c:v>62.750900268554688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47C-4B90-BD09-50710F5459D4}"/>
            </c:ext>
          </c:extLst>
        </c:ser>
        <c:ser>
          <c:idx val="2"/>
          <c:order val="2"/>
          <c:tx>
            <c:strRef>
              <c:f>Load_158!$A$31:$B$31</c:f>
              <c:strCache>
                <c:ptCount val="1"/>
                <c:pt idx="0">
                  <c:v>电流差压 64.69059753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Load_158!$C$31:$V$31</c:f>
              <c:numCache>
                <c:formatCode>General</c:formatCode>
                <c:ptCount val="20"/>
                <c:pt idx="0">
                  <c:v>66.199798583984375</c:v>
                </c:pt>
                <c:pt idx="1">
                  <c:v>66.758499145507813</c:v>
                </c:pt>
                <c:pt idx="2">
                  <c:v>59.078701019287109</c:v>
                </c:pt>
                <c:pt idx="3">
                  <c:v>52.400798797607422</c:v>
                </c:pt>
                <c:pt idx="4">
                  <c:v>66.495201110839844</c:v>
                </c:pt>
                <c:pt idx="5">
                  <c:v>81.313400268554688</c:v>
                </c:pt>
                <c:pt idx="6">
                  <c:v>30.623899459838867</c:v>
                </c:pt>
                <c:pt idx="7">
                  <c:v>35.285198211669922</c:v>
                </c:pt>
                <c:pt idx="8">
                  <c:v>49.022800445556641</c:v>
                </c:pt>
                <c:pt idx="9">
                  <c:v>56.093700408935547</c:v>
                </c:pt>
                <c:pt idx="10">
                  <c:v>54.340301513671875</c:v>
                </c:pt>
                <c:pt idx="11">
                  <c:v>38.490699768066406</c:v>
                </c:pt>
                <c:pt idx="12">
                  <c:v>40.944900512695313</c:v>
                </c:pt>
                <c:pt idx="13">
                  <c:v>44.719001770019531</c:v>
                </c:pt>
                <c:pt idx="14">
                  <c:v>47.691799163818359</c:v>
                </c:pt>
                <c:pt idx="15">
                  <c:v>50.437698364257813</c:v>
                </c:pt>
                <c:pt idx="16">
                  <c:v>53.332401275634766</c:v>
                </c:pt>
                <c:pt idx="17">
                  <c:v>56.314498901367188</c:v>
                </c:pt>
                <c:pt idx="18">
                  <c:v>60.950901031494141</c:v>
                </c:pt>
                <c:pt idx="19">
                  <c:v>64.17559814453125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47C-4B90-BD09-50710F5459D4}"/>
            </c:ext>
          </c:extLst>
        </c:ser>
        <c:axId val="107754240"/>
        <c:axId val="107755776"/>
      </c:barChart>
      <c:catAx>
        <c:axId val="107754240"/>
        <c:scaling>
          <c:orientation val="minMax"/>
        </c:scaling>
        <c:axPos val="b"/>
        <c:numFmt formatCode="General" sourceLinked="0"/>
        <c:tickLblPos val="nextTo"/>
        <c:crossAx val="107755776"/>
        <c:crosses val="autoZero"/>
        <c:auto val="1"/>
        <c:lblAlgn val="ctr"/>
        <c:lblOffset val="100"/>
      </c:catAx>
      <c:valAx>
        <c:axId val="107755776"/>
        <c:scaling>
          <c:orientation val="minMax"/>
          <c:max val="150"/>
          <c:min val="0"/>
        </c:scaling>
        <c:axPos val="l"/>
        <c:majorGridlines/>
        <c:numFmt formatCode="General" sourceLinked="1"/>
        <c:tickLblPos val="nextTo"/>
        <c:crossAx val="10775424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Load_158!$A$20:$B$20</c:f>
              <c:strCache>
                <c:ptCount val="1"/>
                <c:pt idx="0">
                  <c:v>电流增益 51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Load_158!$C$20:$V$20</c:f>
              <c:numCache>
                <c:formatCode>General</c:formatCode>
                <c:ptCount val="20"/>
                <c:pt idx="0">
                  <c:v>1</c:v>
                </c:pt>
                <c:pt idx="1">
                  <c:v>28</c:v>
                </c:pt>
                <c:pt idx="2">
                  <c:v>31</c:v>
                </c:pt>
                <c:pt idx="3">
                  <c:v>31</c:v>
                </c:pt>
                <c:pt idx="4">
                  <c:v>30</c:v>
                </c:pt>
                <c:pt idx="5">
                  <c:v>27</c:v>
                </c:pt>
                <c:pt idx="6">
                  <c:v>70</c:v>
                </c:pt>
                <c:pt idx="7">
                  <c:v>55</c:v>
                </c:pt>
                <c:pt idx="8">
                  <c:v>54</c:v>
                </c:pt>
                <c:pt idx="9">
                  <c:v>70</c:v>
                </c:pt>
                <c:pt idx="10">
                  <c:v>72</c:v>
                </c:pt>
                <c:pt idx="11">
                  <c:v>65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E6-4DFE-A300-BBF06B422E66}"/>
            </c:ext>
          </c:extLst>
        </c:ser>
        <c:ser>
          <c:idx val="1"/>
          <c:order val="1"/>
          <c:tx>
            <c:strRef>
              <c:f>Load_158!$A$21:$B$21</c:f>
              <c:strCache>
                <c:ptCount val="1"/>
                <c:pt idx="0">
                  <c:v>电流增益 49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Load_158!$C$21:$V$21</c:f>
              <c:numCache>
                <c:formatCode>General</c:formatCode>
                <c:ptCount val="20"/>
                <c:pt idx="0">
                  <c:v>1</c:v>
                </c:pt>
                <c:pt idx="1">
                  <c:v>30</c:v>
                </c:pt>
                <c:pt idx="2">
                  <c:v>24</c:v>
                </c:pt>
                <c:pt idx="3">
                  <c:v>38</c:v>
                </c:pt>
                <c:pt idx="4">
                  <c:v>38</c:v>
                </c:pt>
                <c:pt idx="5">
                  <c:v>36</c:v>
                </c:pt>
                <c:pt idx="6">
                  <c:v>62</c:v>
                </c:pt>
                <c:pt idx="7">
                  <c:v>74</c:v>
                </c:pt>
                <c:pt idx="8">
                  <c:v>73</c:v>
                </c:pt>
                <c:pt idx="9">
                  <c:v>63</c:v>
                </c:pt>
                <c:pt idx="10">
                  <c:v>86</c:v>
                </c:pt>
                <c:pt idx="11">
                  <c:v>69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3E6-4DFE-A300-BBF06B422E66}"/>
            </c:ext>
          </c:extLst>
        </c:ser>
        <c:ser>
          <c:idx val="2"/>
          <c:order val="2"/>
          <c:tx>
            <c:strRef>
              <c:f>Load_158!$A$22:$B$22</c:f>
              <c:strCache>
                <c:ptCount val="1"/>
                <c:pt idx="0">
                  <c:v>电流增益 52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Load_158!$C$22:$V$22</c:f>
              <c:numCache>
                <c:formatCode>General</c:formatCode>
                <c:ptCount val="20"/>
                <c:pt idx="0">
                  <c:v>12</c:v>
                </c:pt>
                <c:pt idx="1">
                  <c:v>41</c:v>
                </c:pt>
                <c:pt idx="2">
                  <c:v>27</c:v>
                </c:pt>
                <c:pt idx="3">
                  <c:v>43</c:v>
                </c:pt>
                <c:pt idx="4">
                  <c:v>41</c:v>
                </c:pt>
                <c:pt idx="5">
                  <c:v>39</c:v>
                </c:pt>
                <c:pt idx="6">
                  <c:v>82</c:v>
                </c:pt>
                <c:pt idx="7">
                  <c:v>81</c:v>
                </c:pt>
                <c:pt idx="8">
                  <c:v>71</c:v>
                </c:pt>
                <c:pt idx="9">
                  <c:v>69</c:v>
                </c:pt>
                <c:pt idx="10">
                  <c:v>74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90</c:v>
                </c:pt>
                <c:pt idx="19">
                  <c:v>90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3E6-4DFE-A300-BBF06B422E66}"/>
            </c:ext>
          </c:extLst>
        </c:ser>
        <c:axId val="107801600"/>
        <c:axId val="107815680"/>
      </c:barChart>
      <c:catAx>
        <c:axId val="107801600"/>
        <c:scaling>
          <c:orientation val="minMax"/>
        </c:scaling>
        <c:axPos val="b"/>
        <c:numFmt formatCode="General" sourceLinked="0"/>
        <c:tickLblPos val="nextTo"/>
        <c:crossAx val="107815680"/>
        <c:crosses val="autoZero"/>
        <c:auto val="1"/>
        <c:lblAlgn val="ctr"/>
        <c:lblOffset val="100"/>
      </c:catAx>
      <c:valAx>
        <c:axId val="107815680"/>
        <c:scaling>
          <c:orientation val="minMax"/>
          <c:max val="150"/>
          <c:min val="0"/>
        </c:scaling>
        <c:axPos val="l"/>
        <c:majorGridlines/>
        <c:numFmt formatCode="General" sourceLinked="1"/>
        <c:tickLblPos val="nextTo"/>
        <c:crossAx val="10780160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Load_158!$A$23:$B$23</c:f>
              <c:strCache>
                <c:ptCount val="1"/>
                <c:pt idx="0">
                  <c:v>匹配状态 60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Load_158!$C$23:$V$23</c:f>
              <c:numCache>
                <c:formatCode>General</c:formatCode>
                <c:ptCount val="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EB3-4D25-933C-337E56E39DB5}"/>
            </c:ext>
          </c:extLst>
        </c:ser>
        <c:ser>
          <c:idx val="1"/>
          <c:order val="1"/>
          <c:tx>
            <c:strRef>
              <c:f>Load_158!$A$24:$B$24</c:f>
              <c:strCache>
                <c:ptCount val="1"/>
                <c:pt idx="0">
                  <c:v>匹配状态 60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Load_158!$C$24:$V$24</c:f>
              <c:numCache>
                <c:formatCode>General</c:formatCode>
                <c:ptCount val="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EB3-4D25-933C-337E56E39DB5}"/>
            </c:ext>
          </c:extLst>
        </c:ser>
        <c:ser>
          <c:idx val="2"/>
          <c:order val="2"/>
          <c:tx>
            <c:strRef>
              <c:f>Load_158!$A$25:$B$25</c:f>
              <c:strCache>
                <c:ptCount val="1"/>
                <c:pt idx="0">
                  <c:v>匹配状态 60</c:v>
                </c:pt>
              </c:strCache>
            </c:strRef>
          </c:tx>
          <c:cat>
            <c:strRef>
              <c:f>Load_158!$C$1:$V$1</c:f>
              <c:strCache>
                <c:ptCount val="20"/>
                <c:pt idx="0">
                  <c:v>5A</c:v>
                </c:pt>
                <c:pt idx="1">
                  <c:v>10A</c:v>
                </c:pt>
                <c:pt idx="2">
                  <c:v>15A</c:v>
                </c:pt>
                <c:pt idx="3">
                  <c:v>20A</c:v>
                </c:pt>
                <c:pt idx="4">
                  <c:v>25A</c:v>
                </c:pt>
                <c:pt idx="5">
                  <c:v>30A</c:v>
                </c:pt>
                <c:pt idx="6">
                  <c:v>35A</c:v>
                </c:pt>
                <c:pt idx="7">
                  <c:v>40A</c:v>
                </c:pt>
                <c:pt idx="8">
                  <c:v>45A</c:v>
                </c:pt>
                <c:pt idx="9">
                  <c:v>50A</c:v>
                </c:pt>
                <c:pt idx="10">
                  <c:v>55A</c:v>
                </c:pt>
                <c:pt idx="11">
                  <c:v>60A</c:v>
                </c:pt>
                <c:pt idx="12">
                  <c:v>65A</c:v>
                </c:pt>
                <c:pt idx="13">
                  <c:v>70A</c:v>
                </c:pt>
                <c:pt idx="14">
                  <c:v>75A</c:v>
                </c:pt>
                <c:pt idx="15">
                  <c:v>80A</c:v>
                </c:pt>
                <c:pt idx="16">
                  <c:v>85A</c:v>
                </c:pt>
                <c:pt idx="17">
                  <c:v>90A</c:v>
                </c:pt>
                <c:pt idx="18">
                  <c:v>95A</c:v>
                </c:pt>
                <c:pt idx="19">
                  <c:v>100A</c:v>
                </c:pt>
              </c:strCache>
            </c:strRef>
          </c:cat>
          <c:val>
            <c:numRef>
              <c:f>Load_158!$C$25:$V$25</c:f>
              <c:numCache>
                <c:formatCode>General</c:formatCode>
                <c:ptCount val="2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EB3-4D25-933C-337E56E39DB5}"/>
            </c:ext>
          </c:extLst>
        </c:ser>
        <c:axId val="107845120"/>
        <c:axId val="107846656"/>
      </c:barChart>
      <c:catAx>
        <c:axId val="107845120"/>
        <c:scaling>
          <c:orientation val="minMax"/>
        </c:scaling>
        <c:axPos val="b"/>
        <c:numFmt formatCode="General" sourceLinked="0"/>
        <c:tickLblPos val="nextTo"/>
        <c:crossAx val="107846656"/>
        <c:crosses val="autoZero"/>
        <c:auto val="1"/>
        <c:lblAlgn val="ctr"/>
        <c:lblOffset val="100"/>
      </c:catAx>
      <c:valAx>
        <c:axId val="107846656"/>
        <c:scaling>
          <c:orientation val="minMax"/>
          <c:max val="60"/>
          <c:min val="0"/>
        </c:scaling>
        <c:axPos val="l"/>
        <c:majorGridlines/>
        <c:numFmt formatCode="General" sourceLinked="1"/>
        <c:tickLblPos val="nextTo"/>
        <c:crossAx val="10784512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1"/>
          <c:order val="1"/>
          <c:tx>
            <c:strRef>
              <c:f>Stability_158!$A$9:$B$9</c:f>
              <c:strCache>
                <c:ptCount val="1"/>
                <c:pt idx="0">
                  <c:v>电压功放 B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Stability_158!$C$9:$V$9</c:f>
              <c:numCache>
                <c:formatCode>General</c:formatCode>
                <c:ptCount val="20"/>
                <c:pt idx="0">
                  <c:v>25.609699249267578</c:v>
                </c:pt>
                <c:pt idx="1">
                  <c:v>25.558099746704102</c:v>
                </c:pt>
                <c:pt idx="2">
                  <c:v>25.530899047851563</c:v>
                </c:pt>
                <c:pt idx="3">
                  <c:v>25.519800186157227</c:v>
                </c:pt>
                <c:pt idx="4">
                  <c:v>25.581899642944336</c:v>
                </c:pt>
                <c:pt idx="5">
                  <c:v>25.52440071105957</c:v>
                </c:pt>
                <c:pt idx="6">
                  <c:v>25.612600326538086</c:v>
                </c:pt>
                <c:pt idx="7">
                  <c:v>25.534700393676758</c:v>
                </c:pt>
                <c:pt idx="8">
                  <c:v>25.532400131225586</c:v>
                </c:pt>
                <c:pt idx="9">
                  <c:v>25.57349967956543</c:v>
                </c:pt>
                <c:pt idx="10">
                  <c:v>25.528499603271484</c:v>
                </c:pt>
                <c:pt idx="11">
                  <c:v>25.513900756835937</c:v>
                </c:pt>
                <c:pt idx="12">
                  <c:v>25.584699630737305</c:v>
                </c:pt>
                <c:pt idx="13">
                  <c:v>25.570100784301758</c:v>
                </c:pt>
                <c:pt idx="14">
                  <c:v>25.578300476074219</c:v>
                </c:pt>
                <c:pt idx="15">
                  <c:v>25.585500717163086</c:v>
                </c:pt>
                <c:pt idx="16">
                  <c:v>25.518699645996094</c:v>
                </c:pt>
                <c:pt idx="17">
                  <c:v>25.575399398803711</c:v>
                </c:pt>
                <c:pt idx="18">
                  <c:v>25.623600006103516</c:v>
                </c:pt>
                <c:pt idx="19">
                  <c:v>25.555400848388672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75D-442D-B83F-5359E391BC4F}"/>
            </c:ext>
          </c:extLst>
        </c:ser>
        <c:ser>
          <c:idx val="2"/>
          <c:order val="2"/>
          <c:tx>
            <c:strRef>
              <c:f>Stability_158!$A$10:$B$10</c:f>
              <c:strCache>
                <c:ptCount val="1"/>
                <c:pt idx="0">
                  <c:v>电压功放 C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Stability_158!$C$10:$V$10</c:f>
              <c:numCache>
                <c:formatCode>General</c:formatCode>
                <c:ptCount val="20"/>
                <c:pt idx="0">
                  <c:v>25.257699966430664</c:v>
                </c:pt>
                <c:pt idx="1">
                  <c:v>25.24220085144043</c:v>
                </c:pt>
                <c:pt idx="2">
                  <c:v>25.198600769042969</c:v>
                </c:pt>
                <c:pt idx="3">
                  <c:v>25.26569938659668</c:v>
                </c:pt>
                <c:pt idx="4">
                  <c:v>25.199600219726563</c:v>
                </c:pt>
                <c:pt idx="5">
                  <c:v>25.259199142456055</c:v>
                </c:pt>
                <c:pt idx="6">
                  <c:v>25.199800491333008</c:v>
                </c:pt>
                <c:pt idx="7">
                  <c:v>25.212499618530273</c:v>
                </c:pt>
                <c:pt idx="8">
                  <c:v>25.257299423217773</c:v>
                </c:pt>
                <c:pt idx="9">
                  <c:v>25.23430061340332</c:v>
                </c:pt>
                <c:pt idx="10">
                  <c:v>25.191299438476563</c:v>
                </c:pt>
                <c:pt idx="11">
                  <c:v>25.220100402832031</c:v>
                </c:pt>
                <c:pt idx="12">
                  <c:v>25.237899780273437</c:v>
                </c:pt>
                <c:pt idx="13">
                  <c:v>25.248500823974609</c:v>
                </c:pt>
                <c:pt idx="14">
                  <c:v>25.187200546264648</c:v>
                </c:pt>
                <c:pt idx="15">
                  <c:v>25.202299118041992</c:v>
                </c:pt>
                <c:pt idx="16">
                  <c:v>25.211099624633789</c:v>
                </c:pt>
                <c:pt idx="17">
                  <c:v>25.273700714111328</c:v>
                </c:pt>
                <c:pt idx="18">
                  <c:v>25.225500106811523</c:v>
                </c:pt>
                <c:pt idx="19">
                  <c:v>25.201000213623047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75D-442D-B83F-5359E391BC4F}"/>
            </c:ext>
          </c:extLst>
        </c:ser>
        <c:ser>
          <c:idx val="0"/>
          <c:order val="0"/>
          <c:tx>
            <c:strRef>
              <c:f>Stability_158!$A$8:$B$8</c:f>
              <c:strCache>
                <c:ptCount val="1"/>
                <c:pt idx="0">
                  <c:v>电压功放 A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Stability_158!$C$8:$V$8</c:f>
              <c:numCache>
                <c:formatCode>General</c:formatCode>
                <c:ptCount val="20"/>
                <c:pt idx="0">
                  <c:v>25.565799713134766</c:v>
                </c:pt>
                <c:pt idx="1">
                  <c:v>25.549900054931641</c:v>
                </c:pt>
                <c:pt idx="2">
                  <c:v>25.541999816894531</c:v>
                </c:pt>
                <c:pt idx="3">
                  <c:v>25.515899658203125</c:v>
                </c:pt>
                <c:pt idx="4">
                  <c:v>25.551700592041016</c:v>
                </c:pt>
                <c:pt idx="5">
                  <c:v>25.561800003051758</c:v>
                </c:pt>
                <c:pt idx="6">
                  <c:v>25.555299758911133</c:v>
                </c:pt>
                <c:pt idx="7">
                  <c:v>25.538600921630859</c:v>
                </c:pt>
                <c:pt idx="8">
                  <c:v>25.559099197387695</c:v>
                </c:pt>
                <c:pt idx="9">
                  <c:v>25.543800354003906</c:v>
                </c:pt>
                <c:pt idx="10">
                  <c:v>25.554300308227539</c:v>
                </c:pt>
                <c:pt idx="11">
                  <c:v>25.502099990844727</c:v>
                </c:pt>
                <c:pt idx="12">
                  <c:v>25.54680061340332</c:v>
                </c:pt>
                <c:pt idx="13">
                  <c:v>25.52400016784668</c:v>
                </c:pt>
                <c:pt idx="14">
                  <c:v>25.542800903320312</c:v>
                </c:pt>
                <c:pt idx="15">
                  <c:v>25.551000595092773</c:v>
                </c:pt>
                <c:pt idx="16">
                  <c:v>25.554899215698242</c:v>
                </c:pt>
                <c:pt idx="17">
                  <c:v>25.535499572753906</c:v>
                </c:pt>
                <c:pt idx="18">
                  <c:v>25.554800033569336</c:v>
                </c:pt>
                <c:pt idx="19">
                  <c:v>25.513099670410156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75D-442D-B83F-5359E391BC4F}"/>
            </c:ext>
          </c:extLst>
        </c:ser>
        <c:axId val="108016384"/>
        <c:axId val="108017920"/>
      </c:barChart>
      <c:catAx>
        <c:axId val="108016384"/>
        <c:scaling>
          <c:orientation val="minMax"/>
        </c:scaling>
        <c:axPos val="b"/>
        <c:numFmt formatCode="General" sourceLinked="1"/>
        <c:tickLblPos val="nextTo"/>
        <c:crossAx val="108017920"/>
        <c:crosses val="autoZero"/>
        <c:auto val="1"/>
        <c:lblAlgn val="ctr"/>
        <c:lblOffset val="100"/>
      </c:catAx>
      <c:valAx>
        <c:axId val="108017920"/>
        <c:scaling>
          <c:orientation val="minMax"/>
        </c:scaling>
        <c:axPos val="l"/>
        <c:numFmt formatCode="General" sourceLinked="1"/>
        <c:tickLblPos val="nextTo"/>
        <c:crossAx val="10801638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Stability_158!$A$17:$B$17</c:f>
              <c:strCache>
                <c:ptCount val="1"/>
                <c:pt idx="0">
                  <c:v>电流功放 A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Stability_158!$C$17:$V$17</c:f>
              <c:numCache>
                <c:formatCode>General</c:formatCode>
                <c:ptCount val="20"/>
                <c:pt idx="0">
                  <c:v>2.1809999942779541</c:v>
                </c:pt>
                <c:pt idx="1">
                  <c:v>2.1693000793457031</c:v>
                </c:pt>
                <c:pt idx="2">
                  <c:v>2.1098001003265381</c:v>
                </c:pt>
                <c:pt idx="3">
                  <c:v>2.0929999351501465</c:v>
                </c:pt>
                <c:pt idx="4">
                  <c:v>2.0905001163482666</c:v>
                </c:pt>
                <c:pt idx="5">
                  <c:v>2.0885999202728271</c:v>
                </c:pt>
                <c:pt idx="6">
                  <c:v>2.0850000381469727</c:v>
                </c:pt>
                <c:pt idx="7">
                  <c:v>2.0845000743865967</c:v>
                </c:pt>
                <c:pt idx="8">
                  <c:v>2.0820000171661377</c:v>
                </c:pt>
                <c:pt idx="9">
                  <c:v>2.0801999568939209</c:v>
                </c:pt>
                <c:pt idx="10">
                  <c:v>2.0743000507354736</c:v>
                </c:pt>
                <c:pt idx="11">
                  <c:v>2.0782999992370605</c:v>
                </c:pt>
                <c:pt idx="12">
                  <c:v>2.0734999179840088</c:v>
                </c:pt>
                <c:pt idx="13">
                  <c:v>2.0745999813079834</c:v>
                </c:pt>
                <c:pt idx="14">
                  <c:v>2.0747001171112061</c:v>
                </c:pt>
                <c:pt idx="15">
                  <c:v>2.0724000930786133</c:v>
                </c:pt>
                <c:pt idx="16">
                  <c:v>2.0710000991821289</c:v>
                </c:pt>
                <c:pt idx="17">
                  <c:v>2.072700023651123</c:v>
                </c:pt>
                <c:pt idx="18">
                  <c:v>2.0727999210357666</c:v>
                </c:pt>
                <c:pt idx="19">
                  <c:v>2.0748999118804932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E4-49E0-B698-0C8F36935509}"/>
            </c:ext>
          </c:extLst>
        </c:ser>
        <c:ser>
          <c:idx val="1"/>
          <c:order val="1"/>
          <c:tx>
            <c:strRef>
              <c:f>Stability_158!$A$18:$B$18</c:f>
              <c:strCache>
                <c:ptCount val="1"/>
                <c:pt idx="0">
                  <c:v>电流功放 B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Stability_158!$C$18:$V$18</c:f>
              <c:numCache>
                <c:formatCode>General</c:formatCode>
                <c:ptCount val="20"/>
                <c:pt idx="0">
                  <c:v>1.9524999856948853</c:v>
                </c:pt>
                <c:pt idx="1">
                  <c:v>1.9007999897003174</c:v>
                </c:pt>
                <c:pt idx="2">
                  <c:v>1.917199969291687</c:v>
                </c:pt>
                <c:pt idx="3">
                  <c:v>1.9160000085830688</c:v>
                </c:pt>
                <c:pt idx="4">
                  <c:v>1.9153000116348267</c:v>
                </c:pt>
                <c:pt idx="5">
                  <c:v>1.8907999992370605</c:v>
                </c:pt>
                <c:pt idx="6">
                  <c:v>1.9376000165939331</c:v>
                </c:pt>
                <c:pt idx="7">
                  <c:v>1.9347000122070313</c:v>
                </c:pt>
                <c:pt idx="8">
                  <c:v>1.8959000110626221</c:v>
                </c:pt>
                <c:pt idx="9">
                  <c:v>1.9271999597549438</c:v>
                </c:pt>
                <c:pt idx="10">
                  <c:v>1.8781000375747681</c:v>
                </c:pt>
                <c:pt idx="11">
                  <c:v>1.8747999668121338</c:v>
                </c:pt>
                <c:pt idx="12">
                  <c:v>1.8701000213623047</c:v>
                </c:pt>
                <c:pt idx="13">
                  <c:v>1.8839999437332153</c:v>
                </c:pt>
                <c:pt idx="14">
                  <c:v>1.9003000259399414</c:v>
                </c:pt>
                <c:pt idx="15">
                  <c:v>1.888700008392334</c:v>
                </c:pt>
                <c:pt idx="16">
                  <c:v>1.8716000318527222</c:v>
                </c:pt>
                <c:pt idx="17">
                  <c:v>1.8779000043869019</c:v>
                </c:pt>
                <c:pt idx="18">
                  <c:v>1.8763999938964844</c:v>
                </c:pt>
                <c:pt idx="19">
                  <c:v>1.8640999794006348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9E4-49E0-B698-0C8F36935509}"/>
            </c:ext>
          </c:extLst>
        </c:ser>
        <c:ser>
          <c:idx val="2"/>
          <c:order val="2"/>
          <c:tx>
            <c:strRef>
              <c:f>Stability_158!$A$19:$B$19</c:f>
              <c:strCache>
                <c:ptCount val="1"/>
                <c:pt idx="0">
                  <c:v>电流功放 C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Stability_158!$C$19:$V$19</c:f>
              <c:numCache>
                <c:formatCode>General</c:formatCode>
                <c:ptCount val="20"/>
                <c:pt idx="0">
                  <c:v>1.926300048828125</c:v>
                </c:pt>
                <c:pt idx="1">
                  <c:v>1.8988000154495239</c:v>
                </c:pt>
                <c:pt idx="2">
                  <c:v>1.8609000444412231</c:v>
                </c:pt>
                <c:pt idx="3">
                  <c:v>1.839400053024292</c:v>
                </c:pt>
                <c:pt idx="4">
                  <c:v>1.8154000043869019</c:v>
                </c:pt>
                <c:pt idx="5">
                  <c:v>1.6806000471115112</c:v>
                </c:pt>
                <c:pt idx="6">
                  <c:v>1.6662000417709351</c:v>
                </c:pt>
                <c:pt idx="7">
                  <c:v>1.6588000059127808</c:v>
                </c:pt>
                <c:pt idx="8">
                  <c:v>1.6557999849319458</c:v>
                </c:pt>
                <c:pt idx="9">
                  <c:v>1.6395000219345093</c:v>
                </c:pt>
                <c:pt idx="10">
                  <c:v>1.4660999774932861</c:v>
                </c:pt>
                <c:pt idx="11">
                  <c:v>1.4543999433517456</c:v>
                </c:pt>
                <c:pt idx="12">
                  <c:v>1.4503999948501587</c:v>
                </c:pt>
                <c:pt idx="13">
                  <c:v>1.4119999408721924</c:v>
                </c:pt>
                <c:pt idx="14">
                  <c:v>1.451200008392334</c:v>
                </c:pt>
                <c:pt idx="15">
                  <c:v>1.3661999702453613</c:v>
                </c:pt>
                <c:pt idx="16">
                  <c:v>1.2937999963760376</c:v>
                </c:pt>
                <c:pt idx="17">
                  <c:v>1.278499960899353</c:v>
                </c:pt>
                <c:pt idx="18">
                  <c:v>1.2790000438690186</c:v>
                </c:pt>
                <c:pt idx="19">
                  <c:v>1.2825000286102295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9E4-49E0-B698-0C8F36935509}"/>
            </c:ext>
          </c:extLst>
        </c:ser>
        <c:axId val="108043264"/>
        <c:axId val="108053248"/>
      </c:barChart>
      <c:catAx>
        <c:axId val="108043264"/>
        <c:scaling>
          <c:orientation val="minMax"/>
        </c:scaling>
        <c:axPos val="b"/>
        <c:numFmt formatCode="General" sourceLinked="0"/>
        <c:tickLblPos val="nextTo"/>
        <c:crossAx val="108053248"/>
        <c:crosses val="autoZero"/>
        <c:auto val="1"/>
        <c:lblAlgn val="ctr"/>
        <c:lblOffset val="100"/>
      </c:catAx>
      <c:valAx>
        <c:axId val="108053248"/>
        <c:scaling>
          <c:orientation val="minMax"/>
        </c:scaling>
        <c:axPos val="l"/>
        <c:majorGridlines/>
        <c:numFmt formatCode="General" sourceLinked="1"/>
        <c:tickLblPos val="nextTo"/>
        <c:crossAx val="1080432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Stability_158!$A$29:$B$29</c:f>
              <c:strCache>
                <c:ptCount val="1"/>
                <c:pt idx="0">
                  <c:v>电流差压 A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Stability_158!$C$29:$V$29</c:f>
              <c:numCache>
                <c:formatCode>General</c:formatCode>
                <c:ptCount val="20"/>
                <c:pt idx="0">
                  <c:v>58.642398834228516</c:v>
                </c:pt>
                <c:pt idx="1">
                  <c:v>58.163700103759766</c:v>
                </c:pt>
                <c:pt idx="2">
                  <c:v>56.228000640869141</c:v>
                </c:pt>
                <c:pt idx="3">
                  <c:v>55.553600311279297</c:v>
                </c:pt>
                <c:pt idx="4">
                  <c:v>55.416500091552734</c:v>
                </c:pt>
                <c:pt idx="5">
                  <c:v>55.39849853515625</c:v>
                </c:pt>
                <c:pt idx="6">
                  <c:v>55.502799987792969</c:v>
                </c:pt>
                <c:pt idx="7">
                  <c:v>55.305099487304688</c:v>
                </c:pt>
                <c:pt idx="8">
                  <c:v>55.248600006103516</c:v>
                </c:pt>
                <c:pt idx="9">
                  <c:v>55.39739990234375</c:v>
                </c:pt>
                <c:pt idx="10">
                  <c:v>55.058998107910156</c:v>
                </c:pt>
                <c:pt idx="11">
                  <c:v>55.083698272705078</c:v>
                </c:pt>
                <c:pt idx="12">
                  <c:v>55.0447998046875</c:v>
                </c:pt>
                <c:pt idx="13">
                  <c:v>54.966201782226563</c:v>
                </c:pt>
                <c:pt idx="14">
                  <c:v>55.037498474121094</c:v>
                </c:pt>
                <c:pt idx="15">
                  <c:v>55.167999267578125</c:v>
                </c:pt>
                <c:pt idx="16">
                  <c:v>54.981201171875</c:v>
                </c:pt>
                <c:pt idx="17">
                  <c:v>54.942100524902344</c:v>
                </c:pt>
                <c:pt idx="18">
                  <c:v>55.0343017578125</c:v>
                </c:pt>
                <c:pt idx="19">
                  <c:v>54.998699188232422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19-4277-96D0-11106845F50C}"/>
            </c:ext>
          </c:extLst>
        </c:ser>
        <c:ser>
          <c:idx val="1"/>
          <c:order val="1"/>
          <c:tx>
            <c:strRef>
              <c:f>Stability_158!$A$30:$B$30</c:f>
              <c:strCache>
                <c:ptCount val="1"/>
                <c:pt idx="0">
                  <c:v>电流差压 B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Stability_158!$C$30:$V$30</c:f>
              <c:numCache>
                <c:formatCode>General</c:formatCode>
                <c:ptCount val="20"/>
                <c:pt idx="0">
                  <c:v>62.62969970703125</c:v>
                </c:pt>
                <c:pt idx="1">
                  <c:v>65.640296936035156</c:v>
                </c:pt>
                <c:pt idx="2">
                  <c:v>65.518600463867187</c:v>
                </c:pt>
                <c:pt idx="3">
                  <c:v>65.162803649902344</c:v>
                </c:pt>
                <c:pt idx="4">
                  <c:v>65.391799926757813</c:v>
                </c:pt>
                <c:pt idx="5">
                  <c:v>66.164299011230469</c:v>
                </c:pt>
                <c:pt idx="6">
                  <c:v>62.299301147460938</c:v>
                </c:pt>
                <c:pt idx="7">
                  <c:v>63.253898620605469</c:v>
                </c:pt>
                <c:pt idx="8">
                  <c:v>65.970703125</c:v>
                </c:pt>
                <c:pt idx="9">
                  <c:v>62.405300140380859</c:v>
                </c:pt>
                <c:pt idx="10">
                  <c:v>65.338600158691406</c:v>
                </c:pt>
                <c:pt idx="11">
                  <c:v>65.131202697753906</c:v>
                </c:pt>
                <c:pt idx="12">
                  <c:v>65.193496704101563</c:v>
                </c:pt>
                <c:pt idx="13">
                  <c:v>64.940101623535156</c:v>
                </c:pt>
                <c:pt idx="14">
                  <c:v>63.390598297119141</c:v>
                </c:pt>
                <c:pt idx="15">
                  <c:v>61.950298309326172</c:v>
                </c:pt>
                <c:pt idx="16">
                  <c:v>64.651603698730469</c:v>
                </c:pt>
                <c:pt idx="17">
                  <c:v>63.138301849365234</c:v>
                </c:pt>
                <c:pt idx="18">
                  <c:v>62.004600524902344</c:v>
                </c:pt>
                <c:pt idx="19">
                  <c:v>62.044300079345703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619-4277-96D0-11106845F50C}"/>
            </c:ext>
          </c:extLst>
        </c:ser>
        <c:ser>
          <c:idx val="2"/>
          <c:order val="2"/>
          <c:tx>
            <c:strRef>
              <c:f>Stability_158!$A$31:$B$31</c:f>
              <c:strCache>
                <c:ptCount val="1"/>
                <c:pt idx="0">
                  <c:v>电流差压 C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Stability_158!$C$31:$V$31</c:f>
              <c:numCache>
                <c:formatCode>General</c:formatCode>
                <c:ptCount val="20"/>
                <c:pt idx="0">
                  <c:v>67.048797607421875</c:v>
                </c:pt>
                <c:pt idx="1">
                  <c:v>66.817596435546875</c:v>
                </c:pt>
                <c:pt idx="2">
                  <c:v>66.395401000976562</c:v>
                </c:pt>
                <c:pt idx="3">
                  <c:v>65.714401245117187</c:v>
                </c:pt>
                <c:pt idx="4">
                  <c:v>65.309700012207031</c:v>
                </c:pt>
                <c:pt idx="5">
                  <c:v>63.064998626708984</c:v>
                </c:pt>
                <c:pt idx="6">
                  <c:v>62.911800384521484</c:v>
                </c:pt>
                <c:pt idx="7">
                  <c:v>63.051101684570313</c:v>
                </c:pt>
                <c:pt idx="8">
                  <c:v>62.573699951171875</c:v>
                </c:pt>
                <c:pt idx="9">
                  <c:v>62.523200988769531</c:v>
                </c:pt>
                <c:pt idx="10">
                  <c:v>62.063098907470703</c:v>
                </c:pt>
                <c:pt idx="11">
                  <c:v>62.086498260498047</c:v>
                </c:pt>
                <c:pt idx="12">
                  <c:v>62.021800994873047</c:v>
                </c:pt>
                <c:pt idx="13">
                  <c:v>62.051799774169922</c:v>
                </c:pt>
                <c:pt idx="14">
                  <c:v>62.292598724365234</c:v>
                </c:pt>
                <c:pt idx="15">
                  <c:v>62.012599945068359</c:v>
                </c:pt>
                <c:pt idx="16">
                  <c:v>61.837799072265625</c:v>
                </c:pt>
                <c:pt idx="17">
                  <c:v>62.154598236083984</c:v>
                </c:pt>
                <c:pt idx="18">
                  <c:v>62.072101593017578</c:v>
                </c:pt>
                <c:pt idx="19">
                  <c:v>62.102901458740234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619-4277-96D0-11106845F50C}"/>
            </c:ext>
          </c:extLst>
        </c:ser>
        <c:axId val="108230144"/>
        <c:axId val="108231680"/>
      </c:barChart>
      <c:catAx>
        <c:axId val="108230144"/>
        <c:scaling>
          <c:orientation val="minMax"/>
        </c:scaling>
        <c:axPos val="b"/>
        <c:numFmt formatCode="General" sourceLinked="0"/>
        <c:tickLblPos val="nextTo"/>
        <c:crossAx val="108231680"/>
        <c:crosses val="autoZero"/>
        <c:auto val="1"/>
        <c:lblAlgn val="ctr"/>
        <c:lblOffset val="100"/>
      </c:catAx>
      <c:valAx>
        <c:axId val="108231680"/>
        <c:scaling>
          <c:orientation val="minMax"/>
        </c:scaling>
        <c:axPos val="l"/>
        <c:majorGridlines/>
        <c:numFmt formatCode="General" sourceLinked="1"/>
        <c:tickLblPos val="nextTo"/>
        <c:crossAx val="10823014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barChart>
        <c:barDir val="col"/>
        <c:grouping val="clustered"/>
        <c:ser>
          <c:idx val="0"/>
          <c:order val="0"/>
          <c:tx>
            <c:strRef>
              <c:f>Stability_158!$A$20:$B$20</c:f>
              <c:strCache>
                <c:ptCount val="1"/>
                <c:pt idx="0">
                  <c:v>电流增益 A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Stability_158!$C$20:$V$20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D7-4B3D-86F5-1146D17A2A0A}"/>
            </c:ext>
          </c:extLst>
        </c:ser>
        <c:ser>
          <c:idx val="1"/>
          <c:order val="1"/>
          <c:tx>
            <c:strRef>
              <c:f>Stability_158!$A$21:$B$21</c:f>
              <c:strCache>
                <c:ptCount val="1"/>
                <c:pt idx="0">
                  <c:v>电流增益 B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Stability_158!$C$21:$V$21</c:f>
              <c:numCache>
                <c:formatCode>General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8D7-4B3D-86F5-1146D17A2A0A}"/>
            </c:ext>
          </c:extLst>
        </c:ser>
        <c:ser>
          <c:idx val="2"/>
          <c:order val="2"/>
          <c:tx>
            <c:strRef>
              <c:f>Stability_158!$A$22:$B$22</c:f>
              <c:strCache>
                <c:ptCount val="1"/>
                <c:pt idx="0">
                  <c:v>电流增益 C</c:v>
                </c:pt>
              </c:strCache>
            </c:strRef>
          </c:tx>
          <c:cat>
            <c:strRef>
              <c:f>Stability_158!$C$1:$V$1</c:f>
              <c:strCache>
                <c:ptCount val="20"/>
                <c:pt idx="0">
                  <c:v>PF1.0</c:v>
                </c:pt>
                <c:pt idx="1">
                  <c:v>PF1.0</c:v>
                </c:pt>
                <c:pt idx="2">
                  <c:v>PF1.0</c:v>
                </c:pt>
                <c:pt idx="3">
                  <c:v>PF1.0</c:v>
                </c:pt>
                <c:pt idx="4">
                  <c:v>PF1.0</c:v>
                </c:pt>
                <c:pt idx="5">
                  <c:v>PF1.0</c:v>
                </c:pt>
                <c:pt idx="6">
                  <c:v>PF1.0</c:v>
                </c:pt>
                <c:pt idx="7">
                  <c:v>PF1.0</c:v>
                </c:pt>
                <c:pt idx="8">
                  <c:v>PF1.0</c:v>
                </c:pt>
                <c:pt idx="9">
                  <c:v>PF1.0</c:v>
                </c:pt>
                <c:pt idx="10">
                  <c:v>PF0.5</c:v>
                </c:pt>
                <c:pt idx="11">
                  <c:v>PF0.5</c:v>
                </c:pt>
                <c:pt idx="12">
                  <c:v>PF0.5</c:v>
                </c:pt>
                <c:pt idx="13">
                  <c:v>PF0.5</c:v>
                </c:pt>
                <c:pt idx="14">
                  <c:v>PF0.5</c:v>
                </c:pt>
                <c:pt idx="15">
                  <c:v>PF0.5</c:v>
                </c:pt>
                <c:pt idx="16">
                  <c:v>PF0.5</c:v>
                </c:pt>
                <c:pt idx="17">
                  <c:v>PF0.5</c:v>
                </c:pt>
                <c:pt idx="18">
                  <c:v>PF0.5</c:v>
                </c:pt>
                <c:pt idx="19">
                  <c:v>PF0.5</c:v>
                </c:pt>
              </c:strCache>
            </c:strRef>
          </c:cat>
          <c:val>
            <c:numRef>
              <c:f>Stability_158!$C$22:$V$22</c:f>
              <c:numCache>
                <c:formatCode>General</c:formatCode>
                <c:ptCount val="2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8D7-4B3D-86F5-1146D17A2A0A}"/>
            </c:ext>
          </c:extLst>
        </c:ser>
        <c:axId val="108257280"/>
        <c:axId val="108258816"/>
      </c:barChart>
      <c:catAx>
        <c:axId val="108257280"/>
        <c:scaling>
          <c:orientation val="minMax"/>
        </c:scaling>
        <c:axPos val="b"/>
        <c:numFmt formatCode="General" sourceLinked="0"/>
        <c:tickLblPos val="nextTo"/>
        <c:crossAx val="108258816"/>
        <c:crosses val="autoZero"/>
        <c:auto val="1"/>
        <c:lblAlgn val="ctr"/>
        <c:lblOffset val="100"/>
      </c:catAx>
      <c:valAx>
        <c:axId val="108258816"/>
        <c:scaling>
          <c:orientation val="minMax"/>
        </c:scaling>
        <c:axPos val="l"/>
        <c:majorGridlines/>
        <c:numFmt formatCode="General" sourceLinked="1"/>
        <c:tickLblPos val="nextTo"/>
        <c:crossAx val="10825728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0.11376922836139362"/>
          <c:y val="2.8282624808002397E-2"/>
          <c:w val="0.88409349233793788"/>
          <c:h val="0.89708893542933199"/>
        </c:manualLayout>
      </c:layout>
      <c:lineChart>
        <c:grouping val="standard"/>
        <c:ser>
          <c:idx val="0"/>
          <c:order val="0"/>
          <c:marker>
            <c:symbol val="none"/>
          </c:marker>
          <c:val>
            <c:numRef>
              <c:f>Lstability!$AE$3:$AE$1000</c:f>
              <c:numCache>
                <c:formatCode>mm:ss</c:formatCode>
                <c:ptCount val="998"/>
                <c:pt idx="0">
                  <c:v>1.6504629456903785E-5</c:v>
                </c:pt>
                <c:pt idx="1">
                  <c:v>1.6273152141366154E-5</c:v>
                </c:pt>
                <c:pt idx="2">
                  <c:v>1.6238423995673656E-5</c:v>
                </c:pt>
                <c:pt idx="3">
                  <c:v>1.7175923858303577E-5</c:v>
                </c:pt>
                <c:pt idx="4">
                  <c:v>1.7905098502524197E-5</c:v>
                </c:pt>
                <c:pt idx="5">
                  <c:v>1.655091909924522E-5</c:v>
                </c:pt>
                <c:pt idx="6">
                  <c:v>1.6365745977964252E-5</c:v>
                </c:pt>
                <c:pt idx="7">
                  <c:v>1.649305340833962E-5</c:v>
                </c:pt>
                <c:pt idx="8">
                  <c:v>1.6284720913972706E-5</c:v>
                </c:pt>
                <c:pt idx="9">
                  <c:v>1.6273152141366154E-5</c:v>
                </c:pt>
                <c:pt idx="10">
                  <c:v>1.6817124560475349E-5</c:v>
                </c:pt>
                <c:pt idx="11">
                  <c:v>1.6273152141366154E-5</c:v>
                </c:pt>
                <c:pt idx="12">
                  <c:v>1.6458332538604736E-5</c:v>
                </c:pt>
                <c:pt idx="13">
                  <c:v>1.627314486540854E-5</c:v>
                </c:pt>
                <c:pt idx="14">
                  <c:v>1.6331017832271755E-5</c:v>
                </c:pt>
                <c:pt idx="15">
                  <c:v>1.6412042896263301E-5</c:v>
                </c:pt>
                <c:pt idx="16">
                  <c:v>1.6365738702006638E-5</c:v>
                </c:pt>
                <c:pt idx="17">
                  <c:v>1.7407408449798822E-5</c:v>
                </c:pt>
                <c:pt idx="18">
                  <c:v>1.7673606635071337E-5</c:v>
                </c:pt>
                <c:pt idx="19">
                  <c:v>1.6273152141366154E-5</c:v>
                </c:pt>
                <c:pt idx="20">
                  <c:v>1.7546291928738356E-5</c:v>
                </c:pt>
                <c:pt idx="21">
                  <c:v>1.6956022591330111E-5</c:v>
                </c:pt>
                <c:pt idx="22">
                  <c:v>1.644675649004057E-5</c:v>
                </c:pt>
                <c:pt idx="23">
                  <c:v>1.6643520211800933E-5</c:v>
                </c:pt>
                <c:pt idx="24">
                  <c:v>1.6770834918133914E-5</c:v>
                </c:pt>
                <c:pt idx="25">
                  <c:v>1.627314486540854E-5</c:v>
                </c:pt>
                <c:pt idx="26">
                  <c:v>1.6689817130099982E-5</c:v>
                </c:pt>
                <c:pt idx="27">
                  <c:v>1.6458332538604736E-5</c:v>
                </c:pt>
                <c:pt idx="28">
                  <c:v>1.7037040379364043E-5</c:v>
                </c:pt>
                <c:pt idx="29">
                  <c:v>1.7233796825166792E-5</c:v>
                </c:pt>
                <c:pt idx="30">
                  <c:v>1.7858794308267534E-5</c:v>
                </c:pt>
                <c:pt idx="31">
                  <c:v>1.6539350326638669E-5</c:v>
                </c:pt>
                <c:pt idx="32">
                  <c:v>1.6412035620305687E-5</c:v>
                </c:pt>
                <c:pt idx="33">
                  <c:v>1.6319449059665203E-5</c:v>
                </c:pt>
                <c:pt idx="34">
                  <c:v>1.6504629456903785E-5</c:v>
                </c:pt>
                <c:pt idx="35">
                  <c:v>1.627314486540854E-5</c:v>
                </c:pt>
                <c:pt idx="36">
                  <c:v>1.6238423995673656E-5</c:v>
                </c:pt>
                <c:pt idx="37">
                  <c:v>1.6365745977964252E-5</c:v>
                </c:pt>
                <c:pt idx="38">
                  <c:v>1.7175923858303577E-5</c:v>
                </c:pt>
                <c:pt idx="39">
                  <c:v>1.6365738702006638E-5</c:v>
                </c:pt>
                <c:pt idx="40">
                  <c:v>1.6284720913972706E-5</c:v>
                </c:pt>
                <c:pt idx="41">
                  <c:v>1.6493060684297234E-5</c:v>
                </c:pt>
                <c:pt idx="42">
                  <c:v>1.6412035620305687E-5</c:v>
                </c:pt>
                <c:pt idx="43">
                  <c:v>1.6458332538604736E-5</c:v>
                </c:pt>
                <c:pt idx="44">
                  <c:v>1.6238423995673656E-5</c:v>
                </c:pt>
                <c:pt idx="45">
                  <c:v>1.6944446542765945E-5</c:v>
                </c:pt>
                <c:pt idx="46">
                  <c:v>1.7187499906867743E-5</c:v>
                </c:pt>
                <c:pt idx="47">
                  <c:v>1.6956015315372497E-5</c:v>
                </c:pt>
                <c:pt idx="48">
                  <c:v>1.7083337297663093E-5</c:v>
                </c:pt>
                <c:pt idx="49">
                  <c:v>1.6504629456903785E-5</c:v>
                </c:pt>
                <c:pt idx="50">
                  <c:v>1.6412035620305687E-5</c:v>
                </c:pt>
                <c:pt idx="51">
                  <c:v>1.6631944163236767E-5</c:v>
                </c:pt>
                <c:pt idx="52">
                  <c:v>1.6643520211800933E-5</c:v>
                </c:pt>
                <c:pt idx="53">
                  <c:v>1.6458332538604736E-5</c:v>
                </c:pt>
                <c:pt idx="54">
                  <c:v>1.7129626940004528E-5</c:v>
                </c:pt>
                <c:pt idx="55">
                  <c:v>1.7187499906867743E-5</c:v>
                </c:pt>
                <c:pt idx="56">
                  <c:v>1.6944446542765945E-5</c:v>
                </c:pt>
                <c:pt idx="57">
                  <c:v>1.6412035620305687E-5</c:v>
                </c:pt>
                <c:pt idx="58">
                  <c:v>1.6412035620305687E-5</c:v>
                </c:pt>
                <c:pt idx="59">
                  <c:v>1.700231950962916E-5</c:v>
                </c:pt>
                <c:pt idx="60">
                  <c:v>1.7141202988568693E-5</c:v>
                </c:pt>
                <c:pt idx="61">
                  <c:v>1.6365738702006638E-5</c:v>
                </c:pt>
                <c:pt idx="62">
                  <c:v>1.6319449059665203E-5</c:v>
                </c:pt>
                <c:pt idx="63">
                  <c:v>1.6631944163236767E-5</c:v>
                </c:pt>
                <c:pt idx="64">
                  <c:v>1.6458332538604736E-5</c:v>
                </c:pt>
                <c:pt idx="65">
                  <c:v>1.627314486540854E-5</c:v>
                </c:pt>
                <c:pt idx="66">
                  <c:v>1.6597223293501884E-5</c:v>
                </c:pt>
                <c:pt idx="67">
                  <c:v>1.7812497389968485E-5</c:v>
                </c:pt>
                <c:pt idx="68">
                  <c:v>1.6365745977964252E-5</c:v>
                </c:pt>
                <c:pt idx="69">
                  <c:v>1.6319441783707589E-5</c:v>
                </c:pt>
                <c:pt idx="70">
                  <c:v>1.6238423995673656E-5</c:v>
                </c:pt>
                <c:pt idx="71">
                  <c:v>1.6458332538604736E-5</c:v>
                </c:pt>
                <c:pt idx="72">
                  <c:v>1.6493060684297234E-5</c:v>
                </c:pt>
                <c:pt idx="73">
                  <c:v>1.6365738702006638E-5</c:v>
                </c:pt>
                <c:pt idx="74">
                  <c:v>1.6284720913972706E-5</c:v>
                </c:pt>
                <c:pt idx="75">
                  <c:v>1.7858794308267534E-5</c:v>
                </c:pt>
                <c:pt idx="76">
                  <c:v>1.7175931134261191E-5</c:v>
                </c:pt>
                <c:pt idx="77">
                  <c:v>1.627314486540854E-5</c:v>
                </c:pt>
                <c:pt idx="78">
                  <c:v>1.6412035620305687E-5</c:v>
                </c:pt>
                <c:pt idx="79">
                  <c:v>1.6504629456903785E-5</c:v>
                </c:pt>
                <c:pt idx="80">
                  <c:v>1.6180558304768056E-5</c:v>
                </c:pt>
                <c:pt idx="81">
                  <c:v>1.6458332538604736E-5</c:v>
                </c:pt>
                <c:pt idx="82">
                  <c:v>1.6284720913972706E-5</c:v>
                </c:pt>
                <c:pt idx="83">
                  <c:v>1.6446763765998185E-5</c:v>
                </c:pt>
                <c:pt idx="84">
                  <c:v>1.6284720913972706E-5</c:v>
                </c:pt>
                <c:pt idx="85">
                  <c:v>1.6412035620305687E-5</c:v>
                </c:pt>
                <c:pt idx="86">
                  <c:v>1.7361111531499773E-5</c:v>
                </c:pt>
                <c:pt idx="87">
                  <c:v>1.6458332538604736E-5</c:v>
                </c:pt>
                <c:pt idx="88">
                  <c:v>1.6631944163236767E-5</c:v>
                </c:pt>
                <c:pt idx="89">
                  <c:v>1.6678241081535816E-5</c:v>
                </c:pt>
                <c:pt idx="90">
                  <c:v>1.6504629456903785E-5</c:v>
                </c:pt>
                <c:pt idx="91">
                  <c:v>1.6192127077374607E-5</c:v>
                </c:pt>
                <c:pt idx="92">
                  <c:v>1.6458339814562351E-5</c:v>
                </c:pt>
                <c:pt idx="93">
                  <c:v>1.6539350326638669E-5</c:v>
                </c:pt>
                <c:pt idx="94">
                  <c:v>1.6319441783707589E-5</c:v>
                </c:pt>
                <c:pt idx="95">
                  <c:v>1.6365738702006638E-5</c:v>
                </c:pt>
                <c:pt idx="96">
                  <c:v>1.628472818993032E-5</c:v>
                </c:pt>
                <c:pt idx="97">
                  <c:v>1.6319441783707589E-5</c:v>
                </c:pt>
                <c:pt idx="98">
                  <c:v>1.6226855223067105E-5</c:v>
                </c:pt>
                <c:pt idx="99">
                  <c:v>1.655091909924522E-5</c:v>
                </c:pt>
                <c:pt idx="100">
                  <c:v>1.6458339814562351E-5</c:v>
                </c:pt>
                <c:pt idx="101">
                  <c:v>1.6226847947109491E-5</c:v>
                </c:pt>
                <c:pt idx="102">
                  <c:v>1.7268517694901675E-5</c:v>
                </c:pt>
                <c:pt idx="103">
                  <c:v>1.6319449059665203E-5</c:v>
                </c:pt>
                <c:pt idx="104">
                  <c:v>1.7048609151970595E-5</c:v>
                </c:pt>
                <c:pt idx="105">
                  <c:v>1.6770834918133914E-5</c:v>
                </c:pt>
                <c:pt idx="106">
                  <c:v>1.6458332538604736E-5</c:v>
                </c:pt>
                <c:pt idx="107">
                  <c:v>1.6597223293501884E-5</c:v>
                </c:pt>
                <c:pt idx="108">
                  <c:v>1.6585647244937718E-5</c:v>
                </c:pt>
                <c:pt idx="109">
                  <c:v>1.7048609151970595E-5</c:v>
                </c:pt>
                <c:pt idx="110">
                  <c:v>1.7175923858303577E-5</c:v>
                </c:pt>
                <c:pt idx="111">
                  <c:v>1.6689817130099982E-5</c:v>
                </c:pt>
                <c:pt idx="112">
                  <c:v>1.6458332538604736E-5</c:v>
                </c:pt>
                <c:pt idx="113">
                  <c:v>1.6412035620305687E-5</c:v>
                </c:pt>
                <c:pt idx="114">
                  <c:v>1.7905091226566583E-5</c:v>
                </c:pt>
                <c:pt idx="115">
                  <c:v>1.6493060684297234E-5</c:v>
                </c:pt>
                <c:pt idx="116">
                  <c:v>1.6550926375202835E-5</c:v>
                </c:pt>
                <c:pt idx="117">
                  <c:v>1.7719903553370386E-5</c:v>
                </c:pt>
                <c:pt idx="118">
                  <c:v>1.7268517694901675E-5</c:v>
                </c:pt>
                <c:pt idx="119">
                  <c:v>1.6643520211800933E-5</c:v>
                </c:pt>
                <c:pt idx="120">
                  <c:v>1.6365738702006638E-5</c:v>
                </c:pt>
                <c:pt idx="121">
                  <c:v>1.6365745977964252E-5</c:v>
                </c:pt>
                <c:pt idx="122">
                  <c:v>1.67708276421763E-5</c:v>
                </c:pt>
                <c:pt idx="123">
                  <c:v>1.700231950962916E-5</c:v>
                </c:pt>
                <c:pt idx="124">
                  <c:v>1.6226847947109491E-5</c:v>
                </c:pt>
                <c:pt idx="125">
                  <c:v>1.7141202988568693E-5</c:v>
                </c:pt>
                <c:pt idx="126">
                  <c:v>1.6504629456903785E-5</c:v>
                </c:pt>
                <c:pt idx="127">
                  <c:v>1.6944446542765945E-5</c:v>
                </c:pt>
                <c:pt idx="128">
                  <c:v>1.7002312233671546E-5</c:v>
                </c:pt>
                <c:pt idx="129">
                  <c:v>1.6458339814562351E-5</c:v>
                </c:pt>
                <c:pt idx="130">
                  <c:v>1.627314486540854E-5</c:v>
                </c:pt>
                <c:pt idx="131">
                  <c:v>1.6284720913972706E-5</c:v>
                </c:pt>
                <c:pt idx="132">
                  <c:v>1.6817131836432964E-5</c:v>
                </c:pt>
                <c:pt idx="133">
                  <c:v>1.627314486540854E-5</c:v>
                </c:pt>
                <c:pt idx="134">
                  <c:v>1.6273152141366154E-5</c:v>
                </c:pt>
                <c:pt idx="135">
                  <c:v>1.6238423995673656E-5</c:v>
                </c:pt>
                <c:pt idx="136">
                  <c:v>1.6412035620305687E-5</c:v>
                </c:pt>
                <c:pt idx="137">
                  <c:v>1.7673613911028951E-5</c:v>
                </c:pt>
                <c:pt idx="138">
                  <c:v>1.6956015315372497E-5</c:v>
                </c:pt>
                <c:pt idx="139">
                  <c:v>1.6458332538604736E-5</c:v>
                </c:pt>
                <c:pt idx="140">
                  <c:v>1.7037040379364043E-5</c:v>
                </c:pt>
                <c:pt idx="141">
                  <c:v>1.7141202988568693E-5</c:v>
                </c:pt>
                <c:pt idx="142">
                  <c:v>1.7268517694901675E-5</c:v>
                </c:pt>
                <c:pt idx="143">
                  <c:v>1.7905091226566583E-5</c:v>
                </c:pt>
                <c:pt idx="144">
                  <c:v>1.700231950962916E-5</c:v>
                </c:pt>
                <c:pt idx="145">
                  <c:v>1.6365738702006638E-5</c:v>
                </c:pt>
                <c:pt idx="146">
                  <c:v>1.6539350326638669E-5</c:v>
                </c:pt>
                <c:pt idx="147">
                  <c:v>1.6284720913972706E-5</c:v>
                </c:pt>
                <c:pt idx="148">
                  <c:v>1.6493060684297234E-5</c:v>
                </c:pt>
                <c:pt idx="149">
                  <c:v>1.6238423995673656E-5</c:v>
                </c:pt>
                <c:pt idx="150">
                  <c:v>1.7858794308267534E-5</c:v>
                </c:pt>
                <c:pt idx="151">
                  <c:v>1.7222220776602626E-5</c:v>
                </c:pt>
                <c:pt idx="152">
                  <c:v>1.6273152141366154E-5</c:v>
                </c:pt>
                <c:pt idx="153">
                  <c:v>1.627314486540854E-5</c:v>
                </c:pt>
                <c:pt idx="154">
                  <c:v>1.6458332538604736E-5</c:v>
                </c:pt>
                <c:pt idx="155">
                  <c:v>1.6909725673031062E-5</c:v>
                </c:pt>
                <c:pt idx="156">
                  <c:v>1.6643520211800933E-5</c:v>
                </c:pt>
                <c:pt idx="157">
                  <c:v>1.6319441783707589E-5</c:v>
                </c:pt>
                <c:pt idx="158">
                  <c:v>1.7581020074430853E-5</c:v>
                </c:pt>
                <c:pt idx="159">
                  <c:v>1.6331017832271755E-5</c:v>
                </c:pt>
                <c:pt idx="160">
                  <c:v>1.7083330021705478E-5</c:v>
                </c:pt>
                <c:pt idx="161">
                  <c:v>1.6365745977964252E-5</c:v>
                </c:pt>
                <c:pt idx="162">
                  <c:v>1.6412035620305687E-5</c:v>
                </c:pt>
                <c:pt idx="163">
                  <c:v>1.7002312233671546E-5</c:v>
                </c:pt>
                <c:pt idx="164">
                  <c:v>1.7222220776602626E-5</c:v>
                </c:pt>
                <c:pt idx="165">
                  <c:v>1.6273152141366154E-5</c:v>
                </c:pt>
                <c:pt idx="166">
                  <c:v>1.6331017832271755E-5</c:v>
                </c:pt>
                <c:pt idx="167">
                  <c:v>1.649305340833962E-5</c:v>
                </c:pt>
                <c:pt idx="168">
                  <c:v>1.6238431271631271E-5</c:v>
                </c:pt>
                <c:pt idx="169">
                  <c:v>1.6458332538604736E-5</c:v>
                </c:pt>
                <c:pt idx="170">
                  <c:v>1.6319441783707589E-5</c:v>
                </c:pt>
                <c:pt idx="171">
                  <c:v>1.7037040379364043E-5</c:v>
                </c:pt>
                <c:pt idx="172">
                  <c:v>1.6736106772441417E-5</c:v>
                </c:pt>
                <c:pt idx="173">
                  <c:v>1.7222220776602626E-5</c:v>
                </c:pt>
                <c:pt idx="174">
                  <c:v>1.6273152141366154E-5</c:v>
                </c:pt>
                <c:pt idx="175">
                  <c:v>1.7314814613200724E-5</c:v>
                </c:pt>
                <c:pt idx="176">
                  <c:v>1.6412035620305687E-5</c:v>
                </c:pt>
                <c:pt idx="177">
                  <c:v>1.6597223293501884E-5</c:v>
                </c:pt>
                <c:pt idx="178">
                  <c:v>1.6319441783707589E-5</c:v>
                </c:pt>
                <c:pt idx="179">
                  <c:v>1.6273152141366154E-5</c:v>
                </c:pt>
                <c:pt idx="180">
                  <c:v>1.6284720913972706E-5</c:v>
                </c:pt>
                <c:pt idx="181">
                  <c:v>1.649305340833962E-5</c:v>
                </c:pt>
                <c:pt idx="182">
                  <c:v>1.6284720913972706E-5</c:v>
                </c:pt>
                <c:pt idx="183">
                  <c:v>1.7129634215962142E-5</c:v>
                </c:pt>
                <c:pt idx="184">
                  <c:v>1.6319441783707589E-5</c:v>
                </c:pt>
                <c:pt idx="185">
                  <c:v>1.6238423995673656E-5</c:v>
                </c:pt>
                <c:pt idx="186">
                  <c:v>1.6724537999834865E-5</c:v>
                </c:pt>
                <c:pt idx="187">
                  <c:v>1.6273152141366154E-5</c:v>
                </c:pt>
                <c:pt idx="188">
                  <c:v>1.7222220776602626E-5</c:v>
                </c:pt>
                <c:pt idx="189">
                  <c:v>1.6412035620305687E-5</c:v>
                </c:pt>
                <c:pt idx="190">
                  <c:v>1.7233796825166792E-5</c:v>
                </c:pt>
                <c:pt idx="191">
                  <c:v>1.7083330021705478E-5</c:v>
                </c:pt>
                <c:pt idx="192">
                  <c:v>1.6238431271631271E-5</c:v>
                </c:pt>
                <c:pt idx="193">
                  <c:v>1.649305340833962E-5</c:v>
                </c:pt>
                <c:pt idx="194">
                  <c:v>1.6597223293501884E-5</c:v>
                </c:pt>
                <c:pt idx="195">
                  <c:v>1.6365738702006638E-5</c:v>
                </c:pt>
                <c:pt idx="196">
                  <c:v>1.6956022591330111E-5</c:v>
                </c:pt>
                <c:pt idx="197">
                  <c:v>1.6365738702006638E-5</c:v>
                </c:pt>
                <c:pt idx="198">
                  <c:v>1.6504629456903785E-5</c:v>
                </c:pt>
                <c:pt idx="199">
                  <c:v>1.6678241081535816E-5</c:v>
                </c:pt>
                <c:pt idx="200">
                  <c:v>1.6458332538604736E-5</c:v>
                </c:pt>
                <c:pt idx="201">
                  <c:v>1.6226855223067105E-5</c:v>
                </c:pt>
                <c:pt idx="202">
                  <c:v>1.6284720913972706E-5</c:v>
                </c:pt>
                <c:pt idx="203">
                  <c:v>1.6944439266808331E-5</c:v>
                </c:pt>
                <c:pt idx="204">
                  <c:v>1.6331025108229369E-5</c:v>
                </c:pt>
                <c:pt idx="205">
                  <c:v>1.6319441783707589E-5</c:v>
                </c:pt>
                <c:pt idx="206">
                  <c:v>1.6365738702006638E-5</c:v>
                </c:pt>
                <c:pt idx="207">
                  <c:v>1.6273152141366154E-5</c:v>
                </c:pt>
                <c:pt idx="208">
                  <c:v>1.7997685063164681E-5</c:v>
                </c:pt>
                <c:pt idx="209">
                  <c:v>1.627314486540854E-5</c:v>
                </c:pt>
                <c:pt idx="210">
                  <c:v>1.6273152141366154E-5</c:v>
                </c:pt>
                <c:pt idx="211">
                  <c:v>1.659721601754427E-5</c:v>
                </c:pt>
                <c:pt idx="212">
                  <c:v>1.6273152141366154E-5</c:v>
                </c:pt>
                <c:pt idx="213">
                  <c:v>1.6817131836432964E-5</c:v>
                </c:pt>
                <c:pt idx="214">
                  <c:v>1.6238423995673656E-5</c:v>
                </c:pt>
                <c:pt idx="215">
                  <c:v>1.6319441783707589E-5</c:v>
                </c:pt>
                <c:pt idx="216">
                  <c:v>1.6909725673031062E-5</c:v>
                </c:pt>
                <c:pt idx="217">
                  <c:v>1.6909718397073448E-5</c:v>
                </c:pt>
                <c:pt idx="218">
                  <c:v>1.6493060684297234E-5</c:v>
                </c:pt>
                <c:pt idx="219">
                  <c:v>1.6956015315372497E-5</c:v>
                </c:pt>
                <c:pt idx="220">
                  <c:v>1.6319441783707589E-5</c:v>
                </c:pt>
                <c:pt idx="221">
                  <c:v>1.6238431271631271E-5</c:v>
                </c:pt>
                <c:pt idx="222">
                  <c:v>1.6319441783707589E-5</c:v>
                </c:pt>
                <c:pt idx="223">
                  <c:v>1.6226847947109491E-5</c:v>
                </c:pt>
                <c:pt idx="224">
                  <c:v>1.6365745977964252E-5</c:v>
                </c:pt>
                <c:pt idx="225">
                  <c:v>1.6238423995673656E-5</c:v>
                </c:pt>
                <c:pt idx="226">
                  <c:v>1.649305340833962E-5</c:v>
                </c:pt>
                <c:pt idx="227">
                  <c:v>1.6412042896263301E-5</c:v>
                </c:pt>
                <c:pt idx="228">
                  <c:v>1.7858794308267534E-5</c:v>
                </c:pt>
                <c:pt idx="229">
                  <c:v>1.6412035620305687E-5</c:v>
                </c:pt>
                <c:pt idx="230">
                  <c:v>1.6319441783707589E-5</c:v>
                </c:pt>
                <c:pt idx="231">
                  <c:v>1.700231950962916E-5</c:v>
                </c:pt>
                <c:pt idx="232">
                  <c:v>1.7592588847037405E-5</c:v>
                </c:pt>
                <c:pt idx="233">
                  <c:v>1.6458332538604736E-5</c:v>
                </c:pt>
                <c:pt idx="234">
                  <c:v>1.6226855223067105E-5</c:v>
                </c:pt>
                <c:pt idx="235">
                  <c:v>1.6458332538604736E-5</c:v>
                </c:pt>
                <c:pt idx="236">
                  <c:v>1.7037040379364043E-5</c:v>
                </c:pt>
                <c:pt idx="237">
                  <c:v>1.6238423995673656E-5</c:v>
                </c:pt>
                <c:pt idx="238">
                  <c:v>1.6458332538604736E-5</c:v>
                </c:pt>
                <c:pt idx="239">
                  <c:v>1.6226847947109491E-5</c:v>
                </c:pt>
                <c:pt idx="240">
                  <c:v>1.6273152141366154E-5</c:v>
                </c:pt>
                <c:pt idx="241">
                  <c:v>1.6365738702006638E-5</c:v>
                </c:pt>
                <c:pt idx="242">
                  <c:v>1.6192134353332222E-5</c:v>
                </c:pt>
                <c:pt idx="243">
                  <c:v>1.6956015315372497E-5</c:v>
                </c:pt>
                <c:pt idx="244">
                  <c:v>1.8078702851198614E-5</c:v>
                </c:pt>
                <c:pt idx="245">
                  <c:v>1.7187499906867743E-5</c:v>
                </c:pt>
                <c:pt idx="246">
                  <c:v>1.6226855223067105E-5</c:v>
                </c:pt>
                <c:pt idx="247">
                  <c:v>1.6412035620305687E-5</c:v>
                </c:pt>
                <c:pt idx="248">
                  <c:v>1.627314486540854E-5</c:v>
                </c:pt>
                <c:pt idx="249">
                  <c:v>1.6412035620305687E-5</c:v>
                </c:pt>
                <c:pt idx="250">
                  <c:v>1.7268524970859289E-5</c:v>
                </c:pt>
                <c:pt idx="251">
                  <c:v>1.6192127077374607E-5</c:v>
                </c:pt>
                <c:pt idx="252">
                  <c:v>1.6458332538604736E-5</c:v>
                </c:pt>
                <c:pt idx="253">
                  <c:v>1.6898149624466896E-5</c:v>
                </c:pt>
                <c:pt idx="254">
                  <c:v>1.6458332538604736E-5</c:v>
                </c:pt>
                <c:pt idx="255">
                  <c:v>1.6909718397073448E-5</c:v>
                </c:pt>
                <c:pt idx="256">
                  <c:v>1.7094913346227258E-5</c:v>
                </c:pt>
                <c:pt idx="257">
                  <c:v>1.6458332538604736E-5</c:v>
                </c:pt>
                <c:pt idx="258">
                  <c:v>1.699073618510738E-5</c:v>
                </c:pt>
                <c:pt idx="259">
                  <c:v>1.628472818993032E-5</c:v>
                </c:pt>
                <c:pt idx="260">
                  <c:v>1.6365738702006638E-5</c:v>
                </c:pt>
                <c:pt idx="261">
                  <c:v>1.7002312233671546E-5</c:v>
                </c:pt>
                <c:pt idx="262">
                  <c:v>1.7627316992729902E-5</c:v>
                </c:pt>
                <c:pt idx="263">
                  <c:v>1.6365738702006638E-5</c:v>
                </c:pt>
                <c:pt idx="264">
                  <c:v>1.7997685063164681E-5</c:v>
                </c:pt>
                <c:pt idx="265">
                  <c:v>1.6226855223067105E-5</c:v>
                </c:pt>
                <c:pt idx="266">
                  <c:v>1.7812497389968485E-5</c:v>
                </c:pt>
                <c:pt idx="267">
                  <c:v>1.6365738702006638E-5</c:v>
                </c:pt>
                <c:pt idx="268">
                  <c:v>1.6273152141366154E-5</c:v>
                </c:pt>
                <c:pt idx="269">
                  <c:v>1.7002312233671546E-5</c:v>
                </c:pt>
                <c:pt idx="270">
                  <c:v>1.6273152141366154E-5</c:v>
                </c:pt>
                <c:pt idx="271">
                  <c:v>1.6238423995673656E-5</c:v>
                </c:pt>
                <c:pt idx="272">
                  <c:v>1.6956015315372497E-5</c:v>
                </c:pt>
                <c:pt idx="273">
                  <c:v>1.7129634215962142E-5</c:v>
                </c:pt>
                <c:pt idx="274">
                  <c:v>1.6319441783707589E-5</c:v>
                </c:pt>
                <c:pt idx="275">
                  <c:v>1.7094906070269644E-5</c:v>
                </c:pt>
                <c:pt idx="276">
                  <c:v>1.6458332538604736E-5</c:v>
                </c:pt>
                <c:pt idx="277">
                  <c:v>1.6493060684297234E-5</c:v>
                </c:pt>
                <c:pt idx="278">
                  <c:v>1.6238423995673656E-5</c:v>
                </c:pt>
                <c:pt idx="279">
                  <c:v>1.6412035620305687E-5</c:v>
                </c:pt>
                <c:pt idx="280">
                  <c:v>1.6956022591330111E-5</c:v>
                </c:pt>
                <c:pt idx="281">
                  <c:v>1.6909718397073448E-5</c:v>
                </c:pt>
                <c:pt idx="282">
                  <c:v>1.6319441783707589E-5</c:v>
                </c:pt>
                <c:pt idx="283">
                  <c:v>1.6412042896263301E-5</c:v>
                </c:pt>
                <c:pt idx="284">
                  <c:v>1.627314486540854E-5</c:v>
                </c:pt>
                <c:pt idx="285">
                  <c:v>1.6504629456903785E-5</c:v>
                </c:pt>
                <c:pt idx="286">
                  <c:v>1.6273152141366154E-5</c:v>
                </c:pt>
                <c:pt idx="287">
                  <c:v>1.6631944163236767E-5</c:v>
                </c:pt>
                <c:pt idx="288">
                  <c:v>1.6238423995673656E-5</c:v>
                </c:pt>
                <c:pt idx="289">
                  <c:v>1.6770834918133914E-5</c:v>
                </c:pt>
                <c:pt idx="290">
                  <c:v>1.6319441783707589E-5</c:v>
                </c:pt>
                <c:pt idx="291">
                  <c:v>1.6238423995673656E-5</c:v>
                </c:pt>
                <c:pt idx="292">
                  <c:v>1.6273152141366154E-5</c:v>
                </c:pt>
                <c:pt idx="293">
                  <c:v>1.7986109014600515E-5</c:v>
                </c:pt>
                <c:pt idx="294">
                  <c:v>1.7280093743465841E-5</c:v>
                </c:pt>
                <c:pt idx="295">
                  <c:v>1.7129626940004528E-5</c:v>
                </c:pt>
                <c:pt idx="296">
                  <c:v>1.6319449059665203E-5</c:v>
                </c:pt>
                <c:pt idx="297">
                  <c:v>1.6319441783707589E-5</c:v>
                </c:pt>
                <c:pt idx="298">
                  <c:v>1.6643520211800933E-5</c:v>
                </c:pt>
                <c:pt idx="299">
                  <c:v>1.627314486540854E-5</c:v>
                </c:pt>
                <c:pt idx="300">
                  <c:v>1.7094906070269644E-5</c:v>
                </c:pt>
                <c:pt idx="301">
                  <c:v>1.7129634215962142E-5</c:v>
                </c:pt>
                <c:pt idx="302">
                  <c:v>1.627314486540854E-5</c:v>
                </c:pt>
                <c:pt idx="303">
                  <c:v>1.6504629456903785E-5</c:v>
                </c:pt>
                <c:pt idx="304">
                  <c:v>1.6956022591330111E-5</c:v>
                </c:pt>
                <c:pt idx="305">
                  <c:v>1.6226847947109491E-5</c:v>
                </c:pt>
                <c:pt idx="306">
                  <c:v>1.6284720913972706E-5</c:v>
                </c:pt>
                <c:pt idx="307">
                  <c:v>1.6226855223067105E-5</c:v>
                </c:pt>
                <c:pt idx="308">
                  <c:v>1.7175923858303577E-5</c:v>
                </c:pt>
                <c:pt idx="309">
                  <c:v>1.7685189959593117E-5</c:v>
                </c:pt>
                <c:pt idx="310">
                  <c:v>1.6226847947109491E-5</c:v>
                </c:pt>
                <c:pt idx="311">
                  <c:v>1.7141202988568693E-5</c:v>
                </c:pt>
                <c:pt idx="312">
                  <c:v>1.6412035620305687E-5</c:v>
                </c:pt>
                <c:pt idx="313">
                  <c:v>1.6817131836432964E-5</c:v>
                </c:pt>
                <c:pt idx="314">
                  <c:v>1.6319441783707589E-5</c:v>
                </c:pt>
                <c:pt idx="315">
                  <c:v>1.6273152141366154E-5</c:v>
                </c:pt>
                <c:pt idx="316">
                  <c:v>1.6412035620305687E-5</c:v>
                </c:pt>
                <c:pt idx="317">
                  <c:v>1.7673613911028951E-5</c:v>
                </c:pt>
                <c:pt idx="318">
                  <c:v>1.8310180166736245E-5</c:v>
                </c:pt>
                <c:pt idx="319">
                  <c:v>1.7731486877892166E-5</c:v>
                </c:pt>
                <c:pt idx="320">
                  <c:v>1.7129626940004528E-5</c:v>
                </c:pt>
                <c:pt idx="321">
                  <c:v>1.7002312233671546E-5</c:v>
                </c:pt>
                <c:pt idx="322">
                  <c:v>1.6412042896263301E-5</c:v>
                </c:pt>
                <c:pt idx="323">
                  <c:v>1.6631944163236767E-5</c:v>
                </c:pt>
                <c:pt idx="324">
                  <c:v>1.6331017832271755E-5</c:v>
                </c:pt>
                <c:pt idx="325">
                  <c:v>1.6180551028810441E-5</c:v>
                </c:pt>
                <c:pt idx="326">
                  <c:v>1.6226855223067105E-5</c:v>
                </c:pt>
                <c:pt idx="327">
                  <c:v>1.6319441783707589E-5</c:v>
                </c:pt>
                <c:pt idx="328">
                  <c:v>1.6238423995673656E-5</c:v>
                </c:pt>
                <c:pt idx="329">
                  <c:v>1.7673613911028951E-5</c:v>
                </c:pt>
                <c:pt idx="330">
                  <c:v>1.7002312233671546E-5</c:v>
                </c:pt>
                <c:pt idx="331">
                  <c:v>1.7719910829328001E-5</c:v>
                </c:pt>
                <c:pt idx="332">
                  <c:v>1.6412035620305687E-5</c:v>
                </c:pt>
                <c:pt idx="333">
                  <c:v>1.7592596122995019E-5</c:v>
                </c:pt>
                <c:pt idx="334">
                  <c:v>1.6458332538604736E-5</c:v>
                </c:pt>
                <c:pt idx="335">
                  <c:v>1.627314486540854E-5</c:v>
                </c:pt>
                <c:pt idx="336">
                  <c:v>1.7361111531499773E-5</c:v>
                </c:pt>
                <c:pt idx="337">
                  <c:v>1.7627316992729902E-5</c:v>
                </c:pt>
                <c:pt idx="338">
                  <c:v>1.6319441783707589E-5</c:v>
                </c:pt>
                <c:pt idx="339">
                  <c:v>1.6192134353332222E-5</c:v>
                </c:pt>
                <c:pt idx="340">
                  <c:v>1.627314486540854E-5</c:v>
                </c:pt>
                <c:pt idx="341">
                  <c:v>1.6365738702006638E-5</c:v>
                </c:pt>
                <c:pt idx="342">
                  <c:v>1.6724537999834865E-5</c:v>
                </c:pt>
                <c:pt idx="343">
                  <c:v>1.7685189959593117E-5</c:v>
                </c:pt>
                <c:pt idx="344">
                  <c:v>1.7129626940004528E-5</c:v>
                </c:pt>
                <c:pt idx="345">
                  <c:v>1.7233796825166792E-5</c:v>
                </c:pt>
                <c:pt idx="346">
                  <c:v>1.7222220776602626E-5</c:v>
                </c:pt>
                <c:pt idx="347">
                  <c:v>1.7453705368097872E-5</c:v>
                </c:pt>
                <c:pt idx="348">
                  <c:v>1.644675649004057E-5</c:v>
                </c:pt>
                <c:pt idx="349">
                  <c:v>1.6412035620305687E-5</c:v>
                </c:pt>
                <c:pt idx="350">
                  <c:v>1.6238431271631271E-5</c:v>
                </c:pt>
                <c:pt idx="351">
                  <c:v>1.8263883248437196E-5</c:v>
                </c:pt>
                <c:pt idx="352">
                  <c:v>1.6365745977964252E-5</c:v>
                </c:pt>
                <c:pt idx="353">
                  <c:v>1.7175923858303577E-5</c:v>
                </c:pt>
                <c:pt idx="354">
                  <c:v>1.6458332538604736E-5</c:v>
                </c:pt>
                <c:pt idx="355">
                  <c:v>1.6643520211800933E-5</c:v>
                </c:pt>
                <c:pt idx="356">
                  <c:v>1.6909718397073448E-5</c:v>
                </c:pt>
                <c:pt idx="357">
                  <c:v>1.6493060684297234E-5</c:v>
                </c:pt>
                <c:pt idx="358">
                  <c:v>1.6458332538604736E-5</c:v>
                </c:pt>
                <c:pt idx="359">
                  <c:v>1.6284720913972706E-5</c:v>
                </c:pt>
                <c:pt idx="360">
                  <c:v>1.649305340833962E-5</c:v>
                </c:pt>
                <c:pt idx="361">
                  <c:v>1.6458332538604736E-5</c:v>
                </c:pt>
                <c:pt idx="362">
                  <c:v>1.6273152141366154E-5</c:v>
                </c:pt>
                <c:pt idx="363">
                  <c:v>1.6458332538604736E-5</c:v>
                </c:pt>
                <c:pt idx="364">
                  <c:v>1.6689817130099982E-5</c:v>
                </c:pt>
                <c:pt idx="365">
                  <c:v>1.7175923858303577E-5</c:v>
                </c:pt>
                <c:pt idx="366">
                  <c:v>1.6412035620305687E-5</c:v>
                </c:pt>
                <c:pt idx="367">
                  <c:v>1.7002312233671546E-5</c:v>
                </c:pt>
                <c:pt idx="368">
                  <c:v>1.6956022591330111E-5</c:v>
                </c:pt>
                <c:pt idx="369">
                  <c:v>1.6226847947109491E-5</c:v>
                </c:pt>
                <c:pt idx="370">
                  <c:v>1.7141210264526308E-5</c:v>
                </c:pt>
                <c:pt idx="371">
                  <c:v>1.6319441783707589E-5</c:v>
                </c:pt>
                <c:pt idx="372">
                  <c:v>1.627314486540854E-5</c:v>
                </c:pt>
                <c:pt idx="373">
                  <c:v>1.4421297237277031E-5</c:v>
                </c:pt>
                <c:pt idx="374">
                  <c:v>1.6956022591330111E-5</c:v>
                </c:pt>
                <c:pt idx="375">
                  <c:v>1.627314486540854E-5</c:v>
                </c:pt>
                <c:pt idx="376">
                  <c:v>1.6412035620305687E-5</c:v>
                </c:pt>
                <c:pt idx="377">
                  <c:v>1.6226855223067105E-5</c:v>
                </c:pt>
                <c:pt idx="378">
                  <c:v>1.7187499906867743E-5</c:v>
                </c:pt>
                <c:pt idx="379">
                  <c:v>1.7083330021705478E-5</c:v>
                </c:pt>
                <c:pt idx="380">
                  <c:v>1.6458332538604736E-5</c:v>
                </c:pt>
                <c:pt idx="381">
                  <c:v>1.6273152141366154E-5</c:v>
                </c:pt>
                <c:pt idx="382">
                  <c:v>1.6192127077374607E-5</c:v>
                </c:pt>
                <c:pt idx="383">
                  <c:v>1.7858801584225148E-5</c:v>
                </c:pt>
                <c:pt idx="384">
                  <c:v>1.7361104255542159E-5</c:v>
                </c:pt>
                <c:pt idx="385">
                  <c:v>1.7048616427928209E-5</c:v>
                </c:pt>
                <c:pt idx="386">
                  <c:v>1.7268517694901675E-5</c:v>
                </c:pt>
                <c:pt idx="387">
                  <c:v>1.6956015315372497E-5</c:v>
                </c:pt>
                <c:pt idx="388">
                  <c:v>1.6585647244937718E-5</c:v>
                </c:pt>
                <c:pt idx="389">
                  <c:v>1.7187499906867743E-5</c:v>
                </c:pt>
                <c:pt idx="390">
                  <c:v>1.6319449059665203E-5</c:v>
                </c:pt>
                <c:pt idx="391">
                  <c:v>1.6458332538604736E-5</c:v>
                </c:pt>
                <c:pt idx="392">
                  <c:v>1.6319441783707589E-5</c:v>
                </c:pt>
                <c:pt idx="393">
                  <c:v>1.6319449059665203E-5</c:v>
                </c:pt>
                <c:pt idx="394">
                  <c:v>1.6226847947109491E-5</c:v>
                </c:pt>
                <c:pt idx="395">
                  <c:v>1.6597223293501884E-5</c:v>
                </c:pt>
                <c:pt idx="396">
                  <c:v>1.6412035620305687E-5</c:v>
                </c:pt>
                <c:pt idx="397">
                  <c:v>1.6273152141366154E-5</c:v>
                </c:pt>
                <c:pt idx="398">
                  <c:v>1.6319441783707589E-5</c:v>
                </c:pt>
                <c:pt idx="399">
                  <c:v>1.627314486540854E-5</c:v>
                </c:pt>
                <c:pt idx="400">
                  <c:v>1.7280093743465841E-5</c:v>
                </c:pt>
                <c:pt idx="401">
                  <c:v>1.7129634215962142E-5</c:v>
                </c:pt>
                <c:pt idx="402">
                  <c:v>1.6458332538604736E-5</c:v>
                </c:pt>
                <c:pt idx="403">
                  <c:v>1.6597223293501884E-5</c:v>
                </c:pt>
                <c:pt idx="404">
                  <c:v>1.644675649004057E-5</c:v>
                </c:pt>
                <c:pt idx="405">
                  <c:v>1.6238423995673656E-5</c:v>
                </c:pt>
                <c:pt idx="406">
                  <c:v>1.8217593606095761E-5</c:v>
                </c:pt>
                <c:pt idx="407">
                  <c:v>1.8090278899762779E-5</c:v>
                </c:pt>
                <c:pt idx="408">
                  <c:v>1.7129626940004528E-5</c:v>
                </c:pt>
                <c:pt idx="409">
                  <c:v>1.6504629456903785E-5</c:v>
                </c:pt>
                <c:pt idx="410">
                  <c:v>1.6458332538604736E-5</c:v>
                </c:pt>
                <c:pt idx="411">
                  <c:v>1.7129634215962142E-5</c:v>
                </c:pt>
                <c:pt idx="412">
                  <c:v>1.6319441783707589E-5</c:v>
                </c:pt>
                <c:pt idx="413">
                  <c:v>1.7951388144865632E-5</c:v>
                </c:pt>
                <c:pt idx="414">
                  <c:v>1.7141202988568693E-5</c:v>
                </c:pt>
                <c:pt idx="415">
                  <c:v>1.6944446542765945E-5</c:v>
                </c:pt>
                <c:pt idx="416">
                  <c:v>1.6863428754732013E-5</c:v>
                </c:pt>
                <c:pt idx="417">
                  <c:v>1.7280093743465841E-5</c:v>
                </c:pt>
                <c:pt idx="418">
                  <c:v>1.6944439266808331E-5</c:v>
                </c:pt>
                <c:pt idx="419">
                  <c:v>1.7361111531499773E-5</c:v>
                </c:pt>
                <c:pt idx="420">
                  <c:v>1.6192134353332222E-5</c:v>
                </c:pt>
                <c:pt idx="421">
                  <c:v>1.6412035620305687E-5</c:v>
                </c:pt>
                <c:pt idx="422">
                  <c:v>1.6458332538604736E-5</c:v>
                </c:pt>
                <c:pt idx="423">
                  <c:v>1.6631944163236767E-5</c:v>
                </c:pt>
                <c:pt idx="424">
                  <c:v>1.6458332538604736E-5</c:v>
                </c:pt>
                <c:pt idx="425">
                  <c:v>1.8171296687796712E-5</c:v>
                </c:pt>
                <c:pt idx="426">
                  <c:v>1.6412035620305687E-5</c:v>
                </c:pt>
                <c:pt idx="427">
                  <c:v>1.700231950962916E-5</c:v>
                </c:pt>
                <c:pt idx="428">
                  <c:v>1.6458332538604736E-5</c:v>
                </c:pt>
                <c:pt idx="429">
                  <c:v>1.627314486540854E-5</c:v>
                </c:pt>
                <c:pt idx="430">
                  <c:v>1.6319441783707589E-5</c:v>
                </c:pt>
                <c:pt idx="431">
                  <c:v>1.6909725673031062E-5</c:v>
                </c:pt>
                <c:pt idx="432">
                  <c:v>1.6504629456903785E-5</c:v>
                </c:pt>
                <c:pt idx="433">
                  <c:v>1.6365738702006638E-5</c:v>
                </c:pt>
                <c:pt idx="434">
                  <c:v>1.6273152141366154E-5</c:v>
                </c:pt>
                <c:pt idx="435">
                  <c:v>1.6689809854142368E-5</c:v>
                </c:pt>
                <c:pt idx="436">
                  <c:v>1.6504629456903785E-5</c:v>
                </c:pt>
                <c:pt idx="437">
                  <c:v>1.776620774762705E-5</c:v>
                </c:pt>
                <c:pt idx="438">
                  <c:v>1.6319441783707589E-5</c:v>
                </c:pt>
                <c:pt idx="439">
                  <c:v>1.700231950962916E-5</c:v>
                </c:pt>
                <c:pt idx="440">
                  <c:v>1.627314486540854E-5</c:v>
                </c:pt>
                <c:pt idx="441">
                  <c:v>1.6504629456903785E-5</c:v>
                </c:pt>
                <c:pt idx="442">
                  <c:v>1.6273152141366154E-5</c:v>
                </c:pt>
                <c:pt idx="443">
                  <c:v>1.6458332538604736E-5</c:v>
                </c:pt>
                <c:pt idx="444">
                  <c:v>1.6909718397073448E-5</c:v>
                </c:pt>
                <c:pt idx="445">
                  <c:v>1.7905091226566583E-5</c:v>
                </c:pt>
                <c:pt idx="446">
                  <c:v>1.4016208297107369E-5</c:v>
                </c:pt>
                <c:pt idx="447">
                  <c:v>1.699073618510738E-5</c:v>
                </c:pt>
                <c:pt idx="448">
                  <c:v>1.6458332538604736E-5</c:v>
                </c:pt>
                <c:pt idx="449">
                  <c:v>1.7094913346227258E-5</c:v>
                </c:pt>
                <c:pt idx="450">
                  <c:v>1.7905091226566583E-5</c:v>
                </c:pt>
                <c:pt idx="451">
                  <c:v>1.8078702851198614E-5</c:v>
                </c:pt>
                <c:pt idx="452">
                  <c:v>1.7141202988568693E-5</c:v>
                </c:pt>
                <c:pt idx="453">
                  <c:v>1.6319441783707589E-5</c:v>
                </c:pt>
                <c:pt idx="454">
                  <c:v>1.6956022591330111E-5</c:v>
                </c:pt>
                <c:pt idx="455">
                  <c:v>1.6319441783707589E-5</c:v>
                </c:pt>
                <c:pt idx="456">
                  <c:v>1.7488426237832755E-5</c:v>
                </c:pt>
                <c:pt idx="457">
                  <c:v>1.6412035620305687E-5</c:v>
                </c:pt>
                <c:pt idx="458">
                  <c:v>1.628472818993032E-5</c:v>
                </c:pt>
                <c:pt idx="459">
                  <c:v>1.6458332538604736E-5</c:v>
                </c:pt>
                <c:pt idx="460">
                  <c:v>1.6412035620305687E-5</c:v>
                </c:pt>
                <c:pt idx="461">
                  <c:v>1.627314486540854E-5</c:v>
                </c:pt>
                <c:pt idx="462">
                  <c:v>1.6956022591330111E-5</c:v>
                </c:pt>
                <c:pt idx="463">
                  <c:v>1.4826386177446693E-5</c:v>
                </c:pt>
                <c:pt idx="464">
                  <c:v>1.6550926375202835E-5</c:v>
                </c:pt>
                <c:pt idx="465">
                  <c:v>1.6319441783707589E-5</c:v>
                </c:pt>
                <c:pt idx="466">
                  <c:v>1.6458339814562351E-5</c:v>
                </c:pt>
                <c:pt idx="467">
                  <c:v>1.644675649004057E-5</c:v>
                </c:pt>
                <c:pt idx="468">
                  <c:v>1.7002312233671546E-5</c:v>
                </c:pt>
                <c:pt idx="469">
                  <c:v>1.6412035620305687E-5</c:v>
                </c:pt>
                <c:pt idx="470">
                  <c:v>1.6319449059665203E-5</c:v>
                </c:pt>
                <c:pt idx="471">
                  <c:v>1.6412035620305687E-5</c:v>
                </c:pt>
                <c:pt idx="472">
                  <c:v>1.6238423995673656E-5</c:v>
                </c:pt>
                <c:pt idx="473">
                  <c:v>1.6319449059665203E-5</c:v>
                </c:pt>
                <c:pt idx="474">
                  <c:v>1.6631944163236767E-5</c:v>
                </c:pt>
                <c:pt idx="475">
                  <c:v>1.6284720913972706E-5</c:v>
                </c:pt>
                <c:pt idx="476">
                  <c:v>1.7129626940004528E-5</c:v>
                </c:pt>
                <c:pt idx="477">
                  <c:v>1.7141202988568693E-5</c:v>
                </c:pt>
                <c:pt idx="478">
                  <c:v>1.6365745977964252E-5</c:v>
                </c:pt>
                <c:pt idx="479">
                  <c:v>1.644675649004057E-5</c:v>
                </c:pt>
                <c:pt idx="480">
                  <c:v>1.7858794308267534E-5</c:v>
                </c:pt>
                <c:pt idx="481">
                  <c:v>1.7187499906867743E-5</c:v>
                </c:pt>
                <c:pt idx="482">
                  <c:v>1.6956022591330111E-5</c:v>
                </c:pt>
                <c:pt idx="483">
                  <c:v>1.7766200471669436E-5</c:v>
                </c:pt>
                <c:pt idx="484">
                  <c:v>1.6273152141366154E-5</c:v>
                </c:pt>
                <c:pt idx="485">
                  <c:v>1.6504629456903785E-5</c:v>
                </c:pt>
                <c:pt idx="486">
                  <c:v>1.6412035620305687E-5</c:v>
                </c:pt>
                <c:pt idx="487">
                  <c:v>1.8032405932899565E-5</c:v>
                </c:pt>
                <c:pt idx="488">
                  <c:v>1.7361111531499773E-5</c:v>
                </c:pt>
                <c:pt idx="489">
                  <c:v>1.7905091226566583E-5</c:v>
                </c:pt>
                <c:pt idx="490">
                  <c:v>1.7048609151970595E-5</c:v>
                </c:pt>
                <c:pt idx="491">
                  <c:v>1.6909725673031062E-5</c:v>
                </c:pt>
                <c:pt idx="492">
                  <c:v>1.6319441783707589E-5</c:v>
                </c:pt>
                <c:pt idx="493">
                  <c:v>1.7361111531499773E-5</c:v>
                </c:pt>
                <c:pt idx="494">
                  <c:v>1.6458332538604736E-5</c:v>
                </c:pt>
                <c:pt idx="495">
                  <c:v>1.7048616427928209E-5</c:v>
                </c:pt>
                <c:pt idx="496">
                  <c:v>1.7129626940004528E-5</c:v>
                </c:pt>
                <c:pt idx="497">
                  <c:v>1.6504629456903785E-5</c:v>
                </c:pt>
                <c:pt idx="498">
                  <c:v>1.6458332538604736E-5</c:v>
                </c:pt>
                <c:pt idx="499">
                  <c:v>1.7037040379364043E-5</c:v>
                </c:pt>
                <c:pt idx="500">
                  <c:v>1.6550926375202835E-5</c:v>
                </c:pt>
                <c:pt idx="501">
                  <c:v>1.6412035620305687E-5</c:v>
                </c:pt>
                <c:pt idx="502">
                  <c:v>1.6770834918133914E-5</c:v>
                </c:pt>
                <c:pt idx="503">
                  <c:v>1.6550926375202835E-5</c:v>
                </c:pt>
                <c:pt idx="504">
                  <c:v>1.6678241081535816E-5</c:v>
                </c:pt>
                <c:pt idx="505">
                  <c:v>1.6319441783707589E-5</c:v>
                </c:pt>
                <c:pt idx="506">
                  <c:v>1.6458332538604736E-5</c:v>
                </c:pt>
                <c:pt idx="507">
                  <c:v>1.6284720913972706E-5</c:v>
                </c:pt>
                <c:pt idx="508">
                  <c:v>1.6412035620305687E-5</c:v>
                </c:pt>
                <c:pt idx="509">
                  <c:v>1.6493060684297234E-5</c:v>
                </c:pt>
                <c:pt idx="510">
                  <c:v>1.6458332538604736E-5</c:v>
                </c:pt>
                <c:pt idx="511">
                  <c:v>1.6365738702006638E-5</c:v>
                </c:pt>
                <c:pt idx="512">
                  <c:v>1.7187499906867743E-5</c:v>
                </c:pt>
                <c:pt idx="513">
                  <c:v>1.6412035620305687E-5</c:v>
                </c:pt>
                <c:pt idx="514">
                  <c:v>1.6226855223067105E-5</c:v>
                </c:pt>
                <c:pt idx="515">
                  <c:v>1.6631944163236767E-5</c:v>
                </c:pt>
                <c:pt idx="516">
                  <c:v>1.6284720913972706E-5</c:v>
                </c:pt>
                <c:pt idx="517">
                  <c:v>1.6539350326638669E-5</c:v>
                </c:pt>
                <c:pt idx="518">
                  <c:v>1.6597223293501884E-5</c:v>
                </c:pt>
                <c:pt idx="519">
                  <c:v>1.7048609151970595E-5</c:v>
                </c:pt>
                <c:pt idx="520">
                  <c:v>1.7129634215962142E-5</c:v>
                </c:pt>
                <c:pt idx="521">
                  <c:v>1.7175923858303577E-5</c:v>
                </c:pt>
                <c:pt idx="522">
                  <c:v>1.7280093743465841E-5</c:v>
                </c:pt>
                <c:pt idx="523">
                  <c:v>1.7129626940004528E-5</c:v>
                </c:pt>
                <c:pt idx="524">
                  <c:v>1.7187499906867743E-5</c:v>
                </c:pt>
                <c:pt idx="525">
                  <c:v>1.7719910829328001E-5</c:v>
                </c:pt>
                <c:pt idx="526">
                  <c:v>1.7222220776602626E-5</c:v>
                </c:pt>
                <c:pt idx="527">
                  <c:v>1.6909718397073448E-5</c:v>
                </c:pt>
                <c:pt idx="528">
                  <c:v>1.6458339814562351E-5</c:v>
                </c:pt>
                <c:pt idx="529">
                  <c:v>1.6226847947109491E-5</c:v>
                </c:pt>
                <c:pt idx="530">
                  <c:v>1.6273152141366154E-5</c:v>
                </c:pt>
                <c:pt idx="531">
                  <c:v>1.6458332538604736E-5</c:v>
                </c:pt>
                <c:pt idx="532">
                  <c:v>1.6284720913972706E-5</c:v>
                </c:pt>
                <c:pt idx="533">
                  <c:v>1.6319441783707589E-5</c:v>
                </c:pt>
                <c:pt idx="534">
                  <c:v>1.6226855223067105E-5</c:v>
                </c:pt>
                <c:pt idx="535">
                  <c:v>1.7048609151970595E-5</c:v>
                </c:pt>
                <c:pt idx="536">
                  <c:v>1.6817131836432964E-5</c:v>
                </c:pt>
                <c:pt idx="537">
                  <c:v>1.6412035620305687E-5</c:v>
                </c:pt>
                <c:pt idx="538">
                  <c:v>1.6365738702006638E-5</c:v>
                </c:pt>
                <c:pt idx="539">
                  <c:v>1.6180558304768056E-5</c:v>
                </c:pt>
                <c:pt idx="540">
                  <c:v>1.6284720913972706E-5</c:v>
                </c:pt>
                <c:pt idx="541">
                  <c:v>1.649305340833962E-5</c:v>
                </c:pt>
                <c:pt idx="542">
                  <c:v>1.6365745977964252E-5</c:v>
                </c:pt>
                <c:pt idx="543">
                  <c:v>1.7141202988568693E-5</c:v>
                </c:pt>
                <c:pt idx="544">
                  <c:v>1.6458332538604736E-5</c:v>
                </c:pt>
                <c:pt idx="545">
                  <c:v>1.7175923858303577E-5</c:v>
                </c:pt>
                <c:pt idx="546">
                  <c:v>1.6365738702006638E-5</c:v>
                </c:pt>
                <c:pt idx="547">
                  <c:v>1.6412042896263301E-5</c:v>
                </c:pt>
                <c:pt idx="548">
                  <c:v>1.627314486540854E-5</c:v>
                </c:pt>
                <c:pt idx="549">
                  <c:v>1.6284720913972706E-5</c:v>
                </c:pt>
                <c:pt idx="550">
                  <c:v>1.7314814613200724E-5</c:v>
                </c:pt>
                <c:pt idx="551">
                  <c:v>1.7222220776602626E-5</c:v>
                </c:pt>
                <c:pt idx="552">
                  <c:v>1.6956022591330111E-5</c:v>
                </c:pt>
                <c:pt idx="553">
                  <c:v>1.627314486540854E-5</c:v>
                </c:pt>
                <c:pt idx="554">
                  <c:v>1.6365745977964252E-5</c:v>
                </c:pt>
                <c:pt idx="555">
                  <c:v>1.627314486540854E-5</c:v>
                </c:pt>
                <c:pt idx="556">
                  <c:v>1.6331017832271755E-5</c:v>
                </c:pt>
                <c:pt idx="557">
                  <c:v>1.6226855223067105E-5</c:v>
                </c:pt>
                <c:pt idx="558">
                  <c:v>1.6817124560475349E-5</c:v>
                </c:pt>
                <c:pt idx="559">
                  <c:v>1.6597223293501884E-5</c:v>
                </c:pt>
                <c:pt idx="560">
                  <c:v>1.6990743461064994E-5</c:v>
                </c:pt>
                <c:pt idx="561">
                  <c:v>1.7187499906867743E-5</c:v>
                </c:pt>
                <c:pt idx="562">
                  <c:v>1.6539350326638669E-5</c:v>
                </c:pt>
                <c:pt idx="563">
                  <c:v>1.6458332538604736E-5</c:v>
                </c:pt>
                <c:pt idx="564">
                  <c:v>1.6365738702006638E-5</c:v>
                </c:pt>
                <c:pt idx="565">
                  <c:v>1.7361111531499773E-5</c:v>
                </c:pt>
                <c:pt idx="566">
                  <c:v>1.732639066176489E-5</c:v>
                </c:pt>
                <c:pt idx="567">
                  <c:v>1.6400466847699136E-5</c:v>
                </c:pt>
                <c:pt idx="568">
                  <c:v>1.6504629456903785E-5</c:v>
                </c:pt>
                <c:pt idx="569">
                  <c:v>1.7187499906867743E-5</c:v>
                </c:pt>
                <c:pt idx="570">
                  <c:v>1.6944439266808331E-5</c:v>
                </c:pt>
                <c:pt idx="571">
                  <c:v>1.628472818993032E-5</c:v>
                </c:pt>
                <c:pt idx="572">
                  <c:v>1.6226847947109491E-5</c:v>
                </c:pt>
                <c:pt idx="573">
                  <c:v>1.6226855223067105E-5</c:v>
                </c:pt>
                <c:pt idx="574">
                  <c:v>1.6331017832271755E-5</c:v>
                </c:pt>
                <c:pt idx="575">
                  <c:v>1.6585647244937718E-5</c:v>
                </c:pt>
                <c:pt idx="576">
                  <c:v>1.7719903553370386E-5</c:v>
                </c:pt>
                <c:pt idx="577">
                  <c:v>1.7685189959593117E-5</c:v>
                </c:pt>
                <c:pt idx="578">
                  <c:v>1.6539350326638669E-5</c:v>
                </c:pt>
                <c:pt idx="579">
                  <c:v>1.6331017832271755E-5</c:v>
                </c:pt>
                <c:pt idx="580">
                  <c:v>1.649305340833962E-5</c:v>
                </c:pt>
                <c:pt idx="581">
                  <c:v>1.6956022591330111E-5</c:v>
                </c:pt>
                <c:pt idx="582">
                  <c:v>1.627314486540854E-5</c:v>
                </c:pt>
                <c:pt idx="583">
                  <c:v>1.6331017832271755E-5</c:v>
                </c:pt>
                <c:pt idx="584">
                  <c:v>1.7175931134261191E-5</c:v>
                </c:pt>
                <c:pt idx="585">
                  <c:v>1.6412035620305687E-5</c:v>
                </c:pt>
                <c:pt idx="586">
                  <c:v>1.6412035620305687E-5</c:v>
                </c:pt>
                <c:pt idx="587">
                  <c:v>1.7094906070269644E-5</c:v>
                </c:pt>
                <c:pt idx="588">
                  <c:v>1.7083337297663093E-5</c:v>
                </c:pt>
                <c:pt idx="589">
                  <c:v>1.7673606635071337E-5</c:v>
                </c:pt>
                <c:pt idx="590">
                  <c:v>1.7905091226566583E-5</c:v>
                </c:pt>
                <c:pt idx="591">
                  <c:v>1.7094913346227258E-5</c:v>
                </c:pt>
                <c:pt idx="592">
                  <c:v>1.6226847947109491E-5</c:v>
                </c:pt>
                <c:pt idx="593">
                  <c:v>1.6909725673031062E-5</c:v>
                </c:pt>
                <c:pt idx="594">
                  <c:v>1.6365738702006638E-5</c:v>
                </c:pt>
                <c:pt idx="595">
                  <c:v>1.627314486540854E-5</c:v>
                </c:pt>
                <c:pt idx="596">
                  <c:v>1.6238431271631271E-5</c:v>
                </c:pt>
                <c:pt idx="597">
                  <c:v>1.627314486540854E-5</c:v>
                </c:pt>
                <c:pt idx="598">
                  <c:v>1.7858794308267534E-5</c:v>
                </c:pt>
                <c:pt idx="599">
                  <c:v>1.7407408449798822E-5</c:v>
                </c:pt>
                <c:pt idx="600">
                  <c:v>1.7673613911028951E-5</c:v>
                </c:pt>
                <c:pt idx="601">
                  <c:v>1.7187499906867743E-5</c:v>
                </c:pt>
                <c:pt idx="602">
                  <c:v>1.627314486540854E-5</c:v>
                </c:pt>
                <c:pt idx="603">
                  <c:v>1.6365745977964252E-5</c:v>
                </c:pt>
                <c:pt idx="604">
                  <c:v>1.6504629456903785E-5</c:v>
                </c:pt>
                <c:pt idx="605">
                  <c:v>1.627314486540854E-5</c:v>
                </c:pt>
                <c:pt idx="606">
                  <c:v>1.6365738702006638E-5</c:v>
                </c:pt>
                <c:pt idx="607">
                  <c:v>1.6458332538604736E-5</c:v>
                </c:pt>
                <c:pt idx="608">
                  <c:v>1.6412042896263301E-5</c:v>
                </c:pt>
                <c:pt idx="609">
                  <c:v>1.7175923858303577E-5</c:v>
                </c:pt>
                <c:pt idx="610">
                  <c:v>1.7500002286396921E-5</c:v>
                </c:pt>
                <c:pt idx="611">
                  <c:v>1.7546291928738356E-5</c:v>
                </c:pt>
                <c:pt idx="612">
                  <c:v>1.6770834918133914E-5</c:v>
                </c:pt>
                <c:pt idx="613">
                  <c:v>1.7129626940004528E-5</c:v>
                </c:pt>
                <c:pt idx="614">
                  <c:v>1.754629920469597E-5</c:v>
                </c:pt>
                <c:pt idx="615">
                  <c:v>1.7222220776602626E-5</c:v>
                </c:pt>
                <c:pt idx="616">
                  <c:v>2.1076390112284571E-5</c:v>
                </c:pt>
                <c:pt idx="617">
                  <c:v>2.7395835786592215E-5</c:v>
                </c:pt>
                <c:pt idx="618">
                  <c:v>2.798610512400046E-5</c:v>
                </c:pt>
                <c:pt idx="619">
                  <c:v>2.1747691789641976E-5</c:v>
                </c:pt>
                <c:pt idx="620">
                  <c:v>2.3819440684746951E-5</c:v>
                </c:pt>
                <c:pt idx="621">
                  <c:v>2.2476851881947368E-5</c:v>
                </c:pt>
                <c:pt idx="622">
                  <c:v>2.310184936504811E-5</c:v>
                </c:pt>
                <c:pt idx="623">
                  <c:v>2.0925930584780872E-5</c:v>
                </c:pt>
                <c:pt idx="624">
                  <c:v>2.5324072339572012E-5</c:v>
                </c:pt>
                <c:pt idx="625">
                  <c:v>2.3275460989680141E-5</c:v>
                </c:pt>
                <c:pt idx="626">
                  <c:v>2.3067128495313227E-5</c:v>
                </c:pt>
                <c:pt idx="627">
                  <c:v>2.2199077648110688E-5</c:v>
                </c:pt>
                <c:pt idx="628">
                  <c:v>2.1782405383419245E-5</c:v>
                </c:pt>
                <c:pt idx="629">
                  <c:v>2.1701387595385313E-5</c:v>
                </c:pt>
                <c:pt idx="630">
                  <c:v>2.2118059860076755E-5</c:v>
                </c:pt>
                <c:pt idx="631">
                  <c:v>2.4317130737472326E-5</c:v>
                </c:pt>
                <c:pt idx="632">
                  <c:v>2.5324072339572012E-5</c:v>
                </c:pt>
                <c:pt idx="633">
                  <c:v>2.332175790797919E-5</c:v>
                </c:pt>
                <c:pt idx="634">
                  <c:v>2.3599539417773485E-5</c:v>
                </c:pt>
                <c:pt idx="635">
                  <c:v>2.3472217435482889E-5</c:v>
                </c:pt>
                <c:pt idx="636">
                  <c:v>2.1967593056615442E-5</c:v>
                </c:pt>
                <c:pt idx="637">
                  <c:v>2.6354166038800031E-5</c:v>
                </c:pt>
                <c:pt idx="638">
                  <c:v>2.166666672565043E-5</c:v>
                </c:pt>
                <c:pt idx="639">
                  <c:v>2.2372689272742718E-5</c:v>
                </c:pt>
                <c:pt idx="640">
                  <c:v>2.5277775421272963E-5</c:v>
                </c:pt>
                <c:pt idx="641">
                  <c:v>2.7256945031695068E-5</c:v>
                </c:pt>
                <c:pt idx="642">
                  <c:v>2.184027835028246E-5</c:v>
                </c:pt>
                <c:pt idx="643">
                  <c:v>2.2245367290452123E-5</c:v>
                </c:pt>
                <c:pt idx="644">
                  <c:v>2.4502318410668522E-5</c:v>
                </c:pt>
                <c:pt idx="645">
                  <c:v>2.206018689321354E-5</c:v>
                </c:pt>
                <c:pt idx="646">
                  <c:v>2.4548608053009957E-5</c:v>
                </c:pt>
                <c:pt idx="647">
                  <c:v>2.314814628334716E-5</c:v>
                </c:pt>
                <c:pt idx="648">
                  <c:v>2.3333333956543356E-5</c:v>
                </c:pt>
                <c:pt idx="649">
                  <c:v>2.4143519112840295E-5</c:v>
                </c:pt>
                <c:pt idx="650">
                  <c:v>2.3692133254371583E-5</c:v>
                </c:pt>
                <c:pt idx="651">
                  <c:v>2.4502311134710908E-5</c:v>
                </c:pt>
                <c:pt idx="652">
                  <c:v>2.238425804534927E-5</c:v>
                </c:pt>
                <c:pt idx="653">
                  <c:v>2.3819447960704565E-5</c:v>
                </c:pt>
                <c:pt idx="654">
                  <c:v>2.4236112949438393E-5</c:v>
                </c:pt>
                <c:pt idx="655">
                  <c:v>2.260416658828035E-5</c:v>
                </c:pt>
                <c:pt idx="656">
                  <c:v>2.4236105673480779E-5</c:v>
                </c:pt>
                <c:pt idx="657">
                  <c:v>2.7939815481659025E-5</c:v>
                </c:pt>
                <c:pt idx="658">
                  <c:v>2.6712965336628258E-5</c:v>
                </c:pt>
                <c:pt idx="659">
                  <c:v>2.184027835028246E-5</c:v>
                </c:pt>
                <c:pt idx="660">
                  <c:v>2.3240740119945258E-5</c:v>
                </c:pt>
                <c:pt idx="661">
                  <c:v>2.3379630874842405E-5</c:v>
                </c:pt>
                <c:pt idx="662">
                  <c:v>2.462962584104389E-5</c:v>
                </c:pt>
                <c:pt idx="663">
                  <c:v>2.4282409867737442E-5</c:v>
                </c:pt>
                <c:pt idx="664">
                  <c:v>2.238425804534927E-5</c:v>
                </c:pt>
                <c:pt idx="665">
                  <c:v>2.6851856091525406E-5</c:v>
                </c:pt>
                <c:pt idx="666">
                  <c:v>2.238425804534927E-5</c:v>
                </c:pt>
                <c:pt idx="667">
                  <c:v>2.694444265216589E-5</c:v>
                </c:pt>
                <c:pt idx="668">
                  <c:v>2.2199077648110688E-5</c:v>
                </c:pt>
                <c:pt idx="669">
                  <c:v>2.4456014216411859E-5</c:v>
                </c:pt>
                <c:pt idx="670">
                  <c:v>2.3831016733311117E-5</c:v>
                </c:pt>
                <c:pt idx="671">
                  <c:v>2.3148153559304774E-5</c:v>
                </c:pt>
                <c:pt idx="672">
                  <c:v>2.260416658828035E-5</c:v>
                </c:pt>
                <c:pt idx="673">
                  <c:v>2.2245367290452123E-5</c:v>
                </c:pt>
                <c:pt idx="674">
                  <c:v>2.640046295709908E-5</c:v>
                </c:pt>
                <c:pt idx="675">
                  <c:v>2.2557869669981301E-5</c:v>
                </c:pt>
                <c:pt idx="676">
                  <c:v>2.4502318410668522E-5</c:v>
                </c:pt>
                <c:pt idx="677">
                  <c:v>2.5868052034638822E-5</c:v>
                </c:pt>
                <c:pt idx="678">
                  <c:v>2.3101856641005725E-5</c:v>
                </c:pt>
                <c:pt idx="679">
                  <c:v>2.2916661691851914E-5</c:v>
                </c:pt>
                <c:pt idx="680">
                  <c:v>2.4189816031139344E-5</c:v>
                </c:pt>
                <c:pt idx="681">
                  <c:v>2.2106483811512589E-5</c:v>
                </c:pt>
                <c:pt idx="682">
                  <c:v>2.2557869669981301E-5</c:v>
                </c:pt>
                <c:pt idx="683">
                  <c:v>2.3240740119945258E-5</c:v>
                </c:pt>
                <c:pt idx="684">
                  <c:v>2.3287037038244307E-5</c:v>
                </c:pt>
                <c:pt idx="685">
                  <c:v>2.3958331439644098E-5</c:v>
                </c:pt>
                <c:pt idx="686">
                  <c:v>2.2430554963648319E-5</c:v>
                </c:pt>
                <c:pt idx="687">
                  <c:v>2.2152780729811639E-5</c:v>
                </c:pt>
                <c:pt idx="688">
                  <c:v>2.3773143766447902E-5</c:v>
                </c:pt>
                <c:pt idx="689">
                  <c:v>2.3564818548038602E-5</c:v>
                </c:pt>
                <c:pt idx="690">
                  <c:v>2.2777778212912381E-5</c:v>
                </c:pt>
                <c:pt idx="691">
                  <c:v>2.5543980882503092E-5</c:v>
                </c:pt>
                <c:pt idx="692">
                  <c:v>2.2199070372153074E-5</c:v>
                </c:pt>
                <c:pt idx="693">
                  <c:v>2.5868059310596436E-5</c:v>
                </c:pt>
                <c:pt idx="694">
                  <c:v>2.1701387595385313E-5</c:v>
                </c:pt>
                <c:pt idx="695">
                  <c:v>2.332175790797919E-5</c:v>
                </c:pt>
                <c:pt idx="696">
                  <c:v>2.4143519112840295E-5</c:v>
                </c:pt>
                <c:pt idx="697">
                  <c:v>2.238425804534927E-5</c:v>
                </c:pt>
                <c:pt idx="698">
                  <c:v>2.5266206648666412E-5</c:v>
                </c:pt>
                <c:pt idx="699">
                  <c:v>2.2523148800246418E-5</c:v>
                </c:pt>
                <c:pt idx="700">
                  <c:v>2.5312496291007847E-5</c:v>
                </c:pt>
                <c:pt idx="701">
                  <c:v>2.2245374566409737E-5</c:v>
                </c:pt>
                <c:pt idx="702">
                  <c:v>2.2743057343177497E-5</c:v>
                </c:pt>
                <c:pt idx="703">
                  <c:v>2.440971729811281E-5</c:v>
                </c:pt>
                <c:pt idx="704">
                  <c:v>2.8263893909752369E-5</c:v>
                </c:pt>
                <c:pt idx="705">
                  <c:v>2.8032402042299509E-5</c:v>
                </c:pt>
                <c:pt idx="706">
                  <c:v>2.640046295709908E-5</c:v>
                </c:pt>
                <c:pt idx="707">
                  <c:v>2.3101856641005725E-5</c:v>
                </c:pt>
                <c:pt idx="708">
                  <c:v>2.5092587748076767E-5</c:v>
                </c:pt>
                <c:pt idx="709">
                  <c:v>2.8391208616085351E-5</c:v>
                </c:pt>
                <c:pt idx="710">
                  <c:v>2.238425804534927E-5</c:v>
                </c:pt>
                <c:pt idx="711">
                  <c:v>2.5046298105735332E-5</c:v>
                </c:pt>
                <c:pt idx="712">
                  <c:v>2.2418978915084153E-5</c:v>
                </c:pt>
                <c:pt idx="713">
                  <c:v>2.5636574719101191E-5</c:v>
                </c:pt>
                <c:pt idx="714">
                  <c:v>2.2106476535554975E-5</c:v>
                </c:pt>
                <c:pt idx="715">
                  <c:v>2.5821762392297387E-5</c:v>
                </c:pt>
                <c:pt idx="716">
                  <c:v>2.8159724024590105E-5</c:v>
                </c:pt>
                <c:pt idx="717">
                  <c:v>2.7407404559198767E-5</c:v>
                </c:pt>
                <c:pt idx="718">
                  <c:v>2.8888891392853111E-5</c:v>
                </c:pt>
                <c:pt idx="719">
                  <c:v>2.5000001187436283E-5</c:v>
                </c:pt>
                <c:pt idx="720">
                  <c:v>2.2326385078486055E-5</c:v>
                </c:pt>
                <c:pt idx="721">
                  <c:v>2.7268521080259234E-5</c:v>
                </c:pt>
                <c:pt idx="722">
                  <c:v>2.5763889425434172E-5</c:v>
                </c:pt>
                <c:pt idx="723">
                  <c:v>2.3333333956543356E-5</c:v>
                </c:pt>
                <c:pt idx="724">
                  <c:v>2.3240740119945258E-5</c:v>
                </c:pt>
                <c:pt idx="725">
                  <c:v>2.5046298105735332E-5</c:v>
                </c:pt>
                <c:pt idx="726">
                  <c:v>2.2835643903817981E-5</c:v>
                </c:pt>
                <c:pt idx="727">
                  <c:v>2.5219909730367362E-5</c:v>
                </c:pt>
                <c:pt idx="728">
                  <c:v>2.546296309446916E-5</c:v>
                </c:pt>
                <c:pt idx="729">
                  <c:v>2.3912034521345049E-5</c:v>
                </c:pt>
                <c:pt idx="730">
                  <c:v>2.6180554414168E-5</c:v>
                </c:pt>
                <c:pt idx="731">
                  <c:v>2.2199077648110688E-5</c:v>
                </c:pt>
                <c:pt idx="732">
                  <c:v>2.3460648662876338E-5</c:v>
                </c:pt>
                <c:pt idx="733">
                  <c:v>2.4282402591779828E-5</c:v>
                </c:pt>
                <c:pt idx="734">
                  <c:v>2.3958338715601712E-5</c:v>
                </c:pt>
                <c:pt idx="735">
                  <c:v>2.3784719815012068E-5</c:v>
                </c:pt>
                <c:pt idx="736">
                  <c:v>2.6539353711996228E-5</c:v>
                </c:pt>
                <c:pt idx="737">
                  <c:v>2.8113427106291056E-5</c:v>
                </c:pt>
                <c:pt idx="738">
                  <c:v>2.5324072339572012E-5</c:v>
                </c:pt>
                <c:pt idx="739">
                  <c:v>2.4050925276242197E-5</c:v>
                </c:pt>
                <c:pt idx="740">
                  <c:v>2.3194443201646209E-5</c:v>
                </c:pt>
                <c:pt idx="741">
                  <c:v>2.4236112949438393E-5</c:v>
                </c:pt>
                <c:pt idx="742">
                  <c:v>2.6898145733866841E-5</c:v>
                </c:pt>
                <c:pt idx="743">
                  <c:v>2.2372689272742718E-5</c:v>
                </c:pt>
                <c:pt idx="744">
                  <c:v>2.3518514353781939E-5</c:v>
                </c:pt>
                <c:pt idx="745">
                  <c:v>2.2962965886108577E-5</c:v>
                </c:pt>
                <c:pt idx="746">
                  <c:v>2.6678237190935761E-5</c:v>
                </c:pt>
                <c:pt idx="747">
                  <c:v>2.8888891392853111E-5</c:v>
                </c:pt>
                <c:pt idx="748">
                  <c:v>2.7986112399958074E-5</c:v>
                </c:pt>
                <c:pt idx="749">
                  <c:v>2.6539346436038613E-5</c:v>
                </c:pt>
                <c:pt idx="750">
                  <c:v>2.2326392354443669E-5</c:v>
                </c:pt>
                <c:pt idx="751">
                  <c:v>2.2789354261476547E-5</c:v>
                </c:pt>
                <c:pt idx="752">
                  <c:v>2.4050925276242197E-5</c:v>
                </c:pt>
                <c:pt idx="753">
                  <c:v>2.3287037038244307E-5</c:v>
                </c:pt>
                <c:pt idx="754">
                  <c:v>2.5092587748076767E-5</c:v>
                </c:pt>
                <c:pt idx="755">
                  <c:v>2.2291671484708786E-5</c:v>
                </c:pt>
                <c:pt idx="756">
                  <c:v>2.5358793209306896E-5</c:v>
                </c:pt>
                <c:pt idx="757">
                  <c:v>2.238425804534927E-5</c:v>
                </c:pt>
                <c:pt idx="758">
                  <c:v>2.5763889425434172E-5</c:v>
                </c:pt>
                <c:pt idx="759">
                  <c:v>2.3101856641005725E-5</c:v>
                </c:pt>
                <c:pt idx="760">
                  <c:v>2.4513887183275074E-5</c:v>
                </c:pt>
                <c:pt idx="761">
                  <c:v>2.2650463506579399E-5</c:v>
                </c:pt>
                <c:pt idx="762">
                  <c:v>2.7256945031695068E-5</c:v>
                </c:pt>
                <c:pt idx="763">
                  <c:v>2.6319445169065148E-5</c:v>
                </c:pt>
                <c:pt idx="764">
                  <c:v>2.2233791241887957E-5</c:v>
                </c:pt>
                <c:pt idx="765">
                  <c:v>2.7222224161960185E-5</c:v>
                </c:pt>
                <c:pt idx="766">
                  <c:v>2.7083333407063037E-5</c:v>
                </c:pt>
                <c:pt idx="767">
                  <c:v>2.3506945581175387E-5</c:v>
                </c:pt>
                <c:pt idx="768">
                  <c:v>2.3877313651610166E-5</c:v>
                </c:pt>
                <c:pt idx="769">
                  <c:v>2.282407513121143E-5</c:v>
                </c:pt>
                <c:pt idx="770">
                  <c:v>2.6180554414168E-5</c:v>
                </c:pt>
                <c:pt idx="771">
                  <c:v>2.238425804534927E-5</c:v>
                </c:pt>
                <c:pt idx="772">
                  <c:v>2.3506945581175387E-5</c:v>
                </c:pt>
                <c:pt idx="773">
                  <c:v>2.3460648662876338E-5</c:v>
                </c:pt>
                <c:pt idx="774">
                  <c:v>2.7442132704891264E-5</c:v>
                </c:pt>
                <c:pt idx="775">
                  <c:v>2.3055552446749061E-5</c:v>
                </c:pt>
                <c:pt idx="776">
                  <c:v>2.4467590264976025E-5</c:v>
                </c:pt>
                <c:pt idx="777">
                  <c:v>2.3460648662876338E-5</c:v>
                </c:pt>
                <c:pt idx="778">
                  <c:v>2.4780092644505203E-5</c:v>
                </c:pt>
                <c:pt idx="779">
                  <c:v>2.2557869669981301E-5</c:v>
                </c:pt>
                <c:pt idx="780">
                  <c:v>2.5636574719101191E-5</c:v>
                </c:pt>
                <c:pt idx="781">
                  <c:v>2.3460648662876338E-5</c:v>
                </c:pt>
                <c:pt idx="782">
                  <c:v>2.590278018033132E-5</c:v>
                </c:pt>
                <c:pt idx="783">
                  <c:v>2.314814628334716E-5</c:v>
                </c:pt>
                <c:pt idx="784">
                  <c:v>2.4733795726206154E-5</c:v>
                </c:pt>
                <c:pt idx="785">
                  <c:v>2.7037036488763988E-5</c:v>
                </c:pt>
                <c:pt idx="786">
                  <c:v>2.2291671484708786E-5</c:v>
                </c:pt>
                <c:pt idx="787">
                  <c:v>2.5092587748076767E-5</c:v>
                </c:pt>
                <c:pt idx="788">
                  <c:v>2.2418986191041768E-5</c:v>
                </c:pt>
                <c:pt idx="789">
                  <c:v>2.7395828510634601E-5</c:v>
                </c:pt>
                <c:pt idx="790">
                  <c:v>2.4560184101574123E-5</c:v>
                </c:pt>
                <c:pt idx="791">
                  <c:v>2.3101856641005725E-5</c:v>
                </c:pt>
                <c:pt idx="792">
                  <c:v>2.7847221645060927E-5</c:v>
                </c:pt>
                <c:pt idx="793">
                  <c:v>2.5636574719101191E-5</c:v>
                </c:pt>
                <c:pt idx="794">
                  <c:v>2.2465275833383203E-5</c:v>
                </c:pt>
                <c:pt idx="795">
                  <c:v>2.672453410923481E-5</c:v>
                </c:pt>
                <c:pt idx="796">
                  <c:v>2.2372689272742718E-5</c:v>
                </c:pt>
                <c:pt idx="797">
                  <c:v>2.3831016733311117E-5</c:v>
                </c:pt>
                <c:pt idx="798">
                  <c:v>2.4363427655771375E-5</c:v>
                </c:pt>
                <c:pt idx="799">
                  <c:v>2.2743057343177497E-5</c:v>
                </c:pt>
                <c:pt idx="800">
                  <c:v>2.418980875518173E-5</c:v>
                </c:pt>
                <c:pt idx="801">
                  <c:v>2.7800932002719492E-5</c:v>
                </c:pt>
                <c:pt idx="802">
                  <c:v>2.8078698960598558E-5</c:v>
                </c:pt>
                <c:pt idx="803">
                  <c:v>2.6365742087364197E-5</c:v>
                </c:pt>
                <c:pt idx="804">
                  <c:v>2.3414351744577289E-5</c:v>
                </c:pt>
                <c:pt idx="805">
                  <c:v>2.4733795726206154E-5</c:v>
                </c:pt>
                <c:pt idx="806">
                  <c:v>2.2511572751682252E-5</c:v>
                </c:pt>
                <c:pt idx="807">
                  <c:v>2.585648326203227E-5</c:v>
                </c:pt>
                <c:pt idx="808">
                  <c:v>2.7222224161960185E-5</c:v>
                </c:pt>
                <c:pt idx="809">
                  <c:v>2.3333333956543356E-5</c:v>
                </c:pt>
                <c:pt idx="810">
                  <c:v>2.5046290829777718E-5</c:v>
                </c:pt>
                <c:pt idx="811">
                  <c:v>2.8113427106291056E-5</c:v>
                </c:pt>
                <c:pt idx="812">
                  <c:v>2.6493056793697178E-5</c:v>
                </c:pt>
                <c:pt idx="813">
                  <c:v>2.2881948098074645E-5</c:v>
                </c:pt>
                <c:pt idx="814">
                  <c:v>2.6226851332467049E-5</c:v>
                </c:pt>
                <c:pt idx="815">
                  <c:v>2.5451387045904994E-5</c:v>
                </c:pt>
                <c:pt idx="816">
                  <c:v>2.332175790797919E-5</c:v>
                </c:pt>
                <c:pt idx="817">
                  <c:v>2.2743057343177497E-5</c:v>
                </c:pt>
                <c:pt idx="818">
                  <c:v>2.4594904971309006E-5</c:v>
                </c:pt>
                <c:pt idx="819">
                  <c:v>2.3101856641005725E-5</c:v>
                </c:pt>
                <c:pt idx="820">
                  <c:v>2.4918976123444736E-5</c:v>
                </c:pt>
                <c:pt idx="821">
                  <c:v>2.2916668967809528E-5</c:v>
                </c:pt>
                <c:pt idx="822">
                  <c:v>2.5092595024034381E-5</c:v>
                </c:pt>
                <c:pt idx="823">
                  <c:v>2.2696760424878448E-5</c:v>
                </c:pt>
                <c:pt idx="824">
                  <c:v>2.4594904971309006E-5</c:v>
                </c:pt>
                <c:pt idx="825">
                  <c:v>2.3194443201646209E-5</c:v>
                </c:pt>
                <c:pt idx="826">
                  <c:v>2.2881948098074645E-5</c:v>
                </c:pt>
                <c:pt idx="827">
                  <c:v>2.5046290829777718E-5</c:v>
                </c:pt>
                <c:pt idx="828">
                  <c:v>2.7256945031695068E-5</c:v>
                </c:pt>
                <c:pt idx="829">
                  <c:v>2.8483795176725835E-5</c:v>
                </c:pt>
                <c:pt idx="830">
                  <c:v>2.3645836336072534E-5</c:v>
                </c:pt>
                <c:pt idx="831">
                  <c:v>2.3414351744577289E-5</c:v>
                </c:pt>
                <c:pt idx="832">
                  <c:v>2.8217589715495706E-5</c:v>
                </c:pt>
                <c:pt idx="833">
                  <c:v>2.6539353711996228E-5</c:v>
                </c:pt>
                <c:pt idx="834">
                  <c:v>2.2291664208751172E-5</c:v>
                </c:pt>
                <c:pt idx="835">
                  <c:v>2.4189816031139344E-5</c:v>
                </c:pt>
                <c:pt idx="836">
                  <c:v>2.3599539417773485E-5</c:v>
                </c:pt>
                <c:pt idx="837">
                  <c:v>2.585648326203227E-5</c:v>
                </c:pt>
                <c:pt idx="838">
                  <c:v>2.3240740119945258E-5</c:v>
                </c:pt>
                <c:pt idx="839">
                  <c:v>2.7083333407063037E-5</c:v>
                </c:pt>
                <c:pt idx="840">
                  <c:v>2.5046298105735332E-5</c:v>
                </c:pt>
                <c:pt idx="841">
                  <c:v>2.2465275833383203E-5</c:v>
                </c:pt>
                <c:pt idx="842">
                  <c:v>2.6226851332467049E-5</c:v>
                </c:pt>
                <c:pt idx="843">
                  <c:v>2.2916668967809528E-5</c:v>
                </c:pt>
                <c:pt idx="844">
                  <c:v>2.5821755116339773E-5</c:v>
                </c:pt>
                <c:pt idx="845">
                  <c:v>2.7210648113396019E-5</c:v>
                </c:pt>
                <c:pt idx="846">
                  <c:v>2.310184936504811E-5</c:v>
                </c:pt>
                <c:pt idx="847">
                  <c:v>2.5277782697230577E-5</c:v>
                </c:pt>
                <c:pt idx="848">
                  <c:v>2.7083333407063037E-5</c:v>
                </c:pt>
                <c:pt idx="849">
                  <c:v>2.2511572751682252E-5</c:v>
                </c:pt>
                <c:pt idx="850">
                  <c:v>2.5775465473998338E-5</c:v>
                </c:pt>
                <c:pt idx="851">
                  <c:v>2.4722219677641988E-5</c:v>
                </c:pt>
                <c:pt idx="852">
                  <c:v>2.4236112949438393E-5</c:v>
                </c:pt>
                <c:pt idx="853">
                  <c:v>2.5995366740971804E-5</c:v>
                </c:pt>
                <c:pt idx="854">
                  <c:v>2.3101856641005725E-5</c:v>
                </c:pt>
                <c:pt idx="855">
                  <c:v>2.6041663659270853E-5</c:v>
                </c:pt>
                <c:pt idx="856">
                  <c:v>2.3831016733311117E-5</c:v>
                </c:pt>
                <c:pt idx="857">
                  <c:v>2.4236112949438393E-5</c:v>
                </c:pt>
                <c:pt idx="858">
                  <c:v>2.2557869669981301E-5</c:v>
                </c:pt>
                <c:pt idx="859">
                  <c:v>2.6446759875398129E-5</c:v>
                </c:pt>
                <c:pt idx="860">
                  <c:v>2.6354166038800031E-5</c:v>
                </c:pt>
                <c:pt idx="861">
                  <c:v>2.8078706236556172E-5</c:v>
                </c:pt>
                <c:pt idx="862">
                  <c:v>2.8124995878897607E-5</c:v>
                </c:pt>
                <c:pt idx="863">
                  <c:v>2.640046295709908E-5</c:v>
                </c:pt>
                <c:pt idx="864">
                  <c:v>2.7719906938727945E-5</c:v>
                </c:pt>
                <c:pt idx="865">
                  <c:v>2.8391208616085351E-5</c:v>
                </c:pt>
                <c:pt idx="866">
                  <c:v>2.4270833819173276E-5</c:v>
                </c:pt>
                <c:pt idx="867">
                  <c:v>2.3067128495313227E-5</c:v>
                </c:pt>
                <c:pt idx="868">
                  <c:v>2.8344904421828687E-5</c:v>
                </c:pt>
                <c:pt idx="869">
                  <c:v>2.6712965336628258E-5</c:v>
                </c:pt>
                <c:pt idx="870">
                  <c:v>2.7673610020428896E-5</c:v>
                </c:pt>
                <c:pt idx="871">
                  <c:v>2.585648326203227E-5</c:v>
                </c:pt>
                <c:pt idx="872">
                  <c:v>2.364582906011492E-5</c:v>
                </c:pt>
                <c:pt idx="873">
                  <c:v>2.6041670935228467E-5</c:v>
                </c:pt>
                <c:pt idx="874">
                  <c:v>2.3831016733311117E-5</c:v>
                </c:pt>
                <c:pt idx="875">
                  <c:v>2.5092595024034381E-5</c:v>
                </c:pt>
                <c:pt idx="876">
                  <c:v>2.5763889425434172E-5</c:v>
                </c:pt>
                <c:pt idx="877">
                  <c:v>2.8263886633794755E-5</c:v>
                </c:pt>
                <c:pt idx="878">
                  <c:v>2.8032409318257123E-5</c:v>
                </c:pt>
                <c:pt idx="879">
                  <c:v>2.7847221645060927E-5</c:v>
                </c:pt>
                <c:pt idx="880">
                  <c:v>2.6898145733866841E-5</c:v>
                </c:pt>
                <c:pt idx="881">
                  <c:v>2.8530092095024884E-5</c:v>
                </c:pt>
                <c:pt idx="882">
                  <c:v>2.6307869120500982E-5</c:v>
                </c:pt>
                <c:pt idx="883">
                  <c:v>2.3020838852971792E-5</c:v>
                </c:pt>
                <c:pt idx="884">
                  <c:v>2.6307869120500982E-5</c:v>
                </c:pt>
                <c:pt idx="885">
                  <c:v>2.6631940272636712E-5</c:v>
                </c:pt>
                <c:pt idx="886">
                  <c:v>2.8125003154855222E-5</c:v>
                </c:pt>
                <c:pt idx="887">
                  <c:v>2.662037150003016E-5</c:v>
                </c:pt>
                <c:pt idx="888">
                  <c:v>2.8171292797196656E-5</c:v>
                </c:pt>
                <c:pt idx="889">
                  <c:v>2.7800924726761878E-5</c:v>
                </c:pt>
                <c:pt idx="890">
                  <c:v>2.8032409318257123E-5</c:v>
                </c:pt>
                <c:pt idx="891">
                  <c:v>2.6365742087364197E-5</c:v>
                </c:pt>
                <c:pt idx="892">
                  <c:v>2.8437498258426785E-5</c:v>
                </c:pt>
                <c:pt idx="893">
                  <c:v>2.3773151042405516E-5</c:v>
                </c:pt>
                <c:pt idx="894">
                  <c:v>2.3784719815012068E-5</c:v>
                </c:pt>
                <c:pt idx="895">
                  <c:v>2.8171300073154271E-5</c:v>
                </c:pt>
                <c:pt idx="896">
                  <c:v>2.6574067305773497E-5</c:v>
                </c:pt>
                <c:pt idx="897">
                  <c:v>2.3067135771270841E-5</c:v>
                </c:pt>
                <c:pt idx="898">
                  <c:v>2.5856475986074656E-5</c:v>
                </c:pt>
                <c:pt idx="899">
                  <c:v>2.7083333407063037E-5</c:v>
                </c:pt>
                <c:pt idx="900">
                  <c:v>2.7986112399958074E-5</c:v>
                </c:pt>
                <c:pt idx="901">
                  <c:v>2.7303241949994117E-5</c:v>
                </c:pt>
                <c:pt idx="902">
                  <c:v>2.3425927793141454E-5</c:v>
                </c:pt>
                <c:pt idx="903">
                  <c:v>2.5138884666375816E-5</c:v>
                </c:pt>
                <c:pt idx="904">
                  <c:v>2.5451394321862608E-5</c:v>
                </c:pt>
                <c:pt idx="905">
                  <c:v>2.9293980333022773E-5</c:v>
                </c:pt>
                <c:pt idx="906">
                  <c:v>2.3194443201646209E-5</c:v>
                </c:pt>
                <c:pt idx="907">
                  <c:v>2.4907407350838184E-5</c:v>
                </c:pt>
                <c:pt idx="908">
                  <c:v>2.8391201340127736E-5</c:v>
                </c:pt>
                <c:pt idx="909">
                  <c:v>2.3877313651610166E-5</c:v>
                </c:pt>
                <c:pt idx="910">
                  <c:v>2.3460648662876338E-5</c:v>
                </c:pt>
                <c:pt idx="911">
                  <c:v>2.8171300073154271E-5</c:v>
                </c:pt>
                <c:pt idx="912">
                  <c:v>2.6493056793697178E-5</c:v>
                </c:pt>
                <c:pt idx="913">
                  <c:v>2.8124995878897607E-5</c:v>
                </c:pt>
                <c:pt idx="914">
                  <c:v>2.8159724024590105E-5</c:v>
                </c:pt>
                <c:pt idx="915">
                  <c:v>2.7939815481659025E-5</c:v>
                </c:pt>
                <c:pt idx="916">
                  <c:v>2.6446759875398129E-5</c:v>
                </c:pt>
                <c:pt idx="917">
                  <c:v>2.8078698960598558E-5</c:v>
                </c:pt>
                <c:pt idx="918">
                  <c:v>2.8391208616085351E-5</c:v>
                </c:pt>
                <c:pt idx="919">
                  <c:v>2.2106476535554975E-5</c:v>
                </c:pt>
                <c:pt idx="920">
                  <c:v>2.6412039005663246E-5</c:v>
                </c:pt>
                <c:pt idx="921">
                  <c:v>2.6168985641561449E-5</c:v>
                </c:pt>
                <c:pt idx="922">
                  <c:v>2.7939815481659025E-5</c:v>
                </c:pt>
                <c:pt idx="923">
                  <c:v>2.7314810722600669E-5</c:v>
                </c:pt>
                <c:pt idx="924">
                  <c:v>2.6712965336628258E-5</c:v>
                </c:pt>
                <c:pt idx="925">
                  <c:v>2.3067128495313227E-5</c:v>
                </c:pt>
                <c:pt idx="926">
                  <c:v>2.6215275283902884E-5</c:v>
                </c:pt>
                <c:pt idx="927">
                  <c:v>2.6724541385192424E-5</c:v>
                </c:pt>
                <c:pt idx="928">
                  <c:v>2.8159716748632491E-5</c:v>
                </c:pt>
                <c:pt idx="929">
                  <c:v>2.6041670935228467E-5</c:v>
                </c:pt>
                <c:pt idx="930">
                  <c:v>2.3472217435482889E-5</c:v>
                </c:pt>
                <c:pt idx="931">
                  <c:v>2.6944449928123504E-5</c:v>
                </c:pt>
                <c:pt idx="932">
                  <c:v>2.6354166038800031E-5</c:v>
                </c:pt>
                <c:pt idx="933">
                  <c:v>2.8217589715495706E-5</c:v>
                </c:pt>
                <c:pt idx="934">
                  <c:v>2.7939815481659025E-5</c:v>
                </c:pt>
                <c:pt idx="935">
                  <c:v>2.6307869120500982E-5</c:v>
                </c:pt>
                <c:pt idx="936">
                  <c:v>2.821759699145332E-5</c:v>
                </c:pt>
                <c:pt idx="937">
                  <c:v>2.4189816031139344E-5</c:v>
                </c:pt>
                <c:pt idx="938">
                  <c:v>2.364582906011492E-5</c:v>
                </c:pt>
                <c:pt idx="939">
                  <c:v>2.7986112399958074E-5</c:v>
                </c:pt>
                <c:pt idx="940">
                  <c:v>2.5543980882503092E-5</c:v>
                </c:pt>
                <c:pt idx="941">
                  <c:v>2.3368054826278239E-5</c:v>
                </c:pt>
                <c:pt idx="942">
                  <c:v>2.6678244466893375E-5</c:v>
                </c:pt>
                <c:pt idx="943">
                  <c:v>2.7256945031695068E-5</c:v>
                </c:pt>
                <c:pt idx="944">
                  <c:v>2.8078698960598558E-5</c:v>
                </c:pt>
                <c:pt idx="945">
                  <c:v>2.6041670935228467E-5</c:v>
                </c:pt>
                <c:pt idx="946">
                  <c:v>2.4374996428377926E-5</c:v>
                </c:pt>
                <c:pt idx="947">
                  <c:v>2.5081018975470215E-5</c:v>
                </c:pt>
                <c:pt idx="948">
                  <c:v>2.7037036488763988E-5</c:v>
                </c:pt>
                <c:pt idx="949">
                  <c:v>2.3240740119945258E-5</c:v>
                </c:pt>
                <c:pt idx="950">
                  <c:v>2.694444265216589E-5</c:v>
                </c:pt>
                <c:pt idx="951">
                  <c:v>2.6226851332467049E-5</c:v>
                </c:pt>
                <c:pt idx="952">
                  <c:v>2.8171300073154271E-5</c:v>
                </c:pt>
                <c:pt idx="953">
                  <c:v>2.7847221645060927E-5</c:v>
                </c:pt>
                <c:pt idx="954">
                  <c:v>2.6493056793697178E-5</c:v>
                </c:pt>
                <c:pt idx="955">
                  <c:v>2.8298607503529638E-5</c:v>
                </c:pt>
                <c:pt idx="956">
                  <c:v>2.7986112399958074E-5</c:v>
                </c:pt>
                <c:pt idx="957">
                  <c:v>2.6365742087364197E-5</c:v>
                </c:pt>
                <c:pt idx="958">
                  <c:v>2.8113427106291056E-5</c:v>
                </c:pt>
                <c:pt idx="959">
                  <c:v>2.568287163740024E-5</c:v>
                </c:pt>
                <c:pt idx="960">
                  <c:v>2.364582906011492E-5</c:v>
                </c:pt>
                <c:pt idx="961">
                  <c:v>2.6990739570464939E-5</c:v>
                </c:pt>
                <c:pt idx="962">
                  <c:v>2.6226851332467049E-5</c:v>
                </c:pt>
                <c:pt idx="963">
                  <c:v>2.8298614779487252E-5</c:v>
                </c:pt>
                <c:pt idx="964">
                  <c:v>2.4733795726206154E-5</c:v>
                </c:pt>
                <c:pt idx="965">
                  <c:v>2.4907407350838184E-5</c:v>
                </c:pt>
                <c:pt idx="966">
                  <c:v>2.640046295709908E-5</c:v>
                </c:pt>
                <c:pt idx="967">
                  <c:v>2.057870733551681E-5</c:v>
                </c:pt>
                <c:pt idx="968">
                  <c:v>2.7349531592335552E-5</c:v>
                </c:pt>
                <c:pt idx="969">
                  <c:v>2.7939815481659025E-5</c:v>
                </c:pt>
                <c:pt idx="970">
                  <c:v>2.7395835786592215E-5</c:v>
                </c:pt>
                <c:pt idx="971">
                  <c:v>2.7395835786592215E-5</c:v>
                </c:pt>
                <c:pt idx="972">
                  <c:v>2.8344904421828687E-5</c:v>
                </c:pt>
                <c:pt idx="973">
                  <c:v>2.7268521080259234E-5</c:v>
                </c:pt>
                <c:pt idx="974">
                  <c:v>2.7395828510634601E-5</c:v>
                </c:pt>
                <c:pt idx="975">
                  <c:v>2.4907407350838184E-5</c:v>
                </c:pt>
                <c:pt idx="976">
                  <c:v>2.4062501324806362E-5</c:v>
                </c:pt>
                <c:pt idx="977">
                  <c:v>2.7708330890163779E-5</c:v>
                </c:pt>
                <c:pt idx="978">
                  <c:v>2.4687506083864719E-5</c:v>
                </c:pt>
                <c:pt idx="979">
                  <c:v>2.4594904971309006E-5</c:v>
                </c:pt>
                <c:pt idx="980">
                  <c:v>2.6354166038800031E-5</c:v>
                </c:pt>
                <c:pt idx="981">
                  <c:v>2.8483795176725835E-5</c:v>
                </c:pt>
                <c:pt idx="982">
                  <c:v>2.6180554414168E-5</c:v>
                </c:pt>
                <c:pt idx="983">
                  <c:v>2.7939815481659025E-5</c:v>
                </c:pt>
                <c:pt idx="984">
                  <c:v>2.6134257495868951E-5</c:v>
                </c:pt>
                <c:pt idx="985">
                  <c:v>2.3414359020534903E-5</c:v>
                </c:pt>
                <c:pt idx="986">
                  <c:v>2.5682864361442626E-5</c:v>
                </c:pt>
                <c:pt idx="987">
                  <c:v>2.7395835786592215E-5</c:v>
                </c:pt>
                <c:pt idx="988">
                  <c:v>2.8171292797196656E-5</c:v>
                </c:pt>
                <c:pt idx="989">
                  <c:v>2.7210648113396019E-5</c:v>
                </c:pt>
                <c:pt idx="990">
                  <c:v>2.7268521080259234E-5</c:v>
                </c:pt>
                <c:pt idx="991">
                  <c:v>2.7939815481659025E-5</c:v>
                </c:pt>
                <c:pt idx="992">
                  <c:v>2.7442132704891264E-5</c:v>
                </c:pt>
                <c:pt idx="993">
                  <c:v>2.7175919967703521E-5</c:v>
                </c:pt>
                <c:pt idx="994">
                  <c:v>2.459491224726662E-5</c:v>
                </c:pt>
                <c:pt idx="995">
                  <c:v>2.5092587748076767E-5</c:v>
                </c:pt>
                <c:pt idx="996">
                  <c:v>2.6122688723262399E-5</c:v>
                </c:pt>
                <c:pt idx="997">
                  <c:v>2.4513887183275074E-5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9C9-4578-9020-18FECB48DFA2}"/>
            </c:ext>
          </c:extLst>
        </c:ser>
        <c:marker val="1"/>
        <c:axId val="108722432"/>
        <c:axId val="108339200"/>
      </c:lineChart>
      <c:catAx>
        <c:axId val="108722432"/>
        <c:scaling>
          <c:orientation val="minMax"/>
        </c:scaling>
        <c:axPos val="b"/>
        <c:tickLblPos val="nextTo"/>
        <c:crossAx val="108339200"/>
        <c:crosses val="autoZero"/>
        <c:auto val="1"/>
        <c:lblAlgn val="ctr"/>
        <c:lblOffset val="100"/>
      </c:catAx>
      <c:valAx>
        <c:axId val="108339200"/>
        <c:scaling>
          <c:orientation val="minMax"/>
        </c:scaling>
        <c:axPos val="l"/>
        <c:majorGridlines/>
        <c:numFmt formatCode="mm:ss" sourceLinked="1"/>
        <c:tickLblPos val="nextTo"/>
        <c:crossAx val="108722432"/>
        <c:crosses val="autoZero"/>
        <c:crossBetween val="between"/>
      </c:valAx>
    </c:plotArea>
    <c:plotVisOnly val="1"/>
    <c:dispBlanksAs val="gap"/>
  </c:chart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Lstability!$C$1</c:f>
              <c:strCache>
                <c:ptCount val="1"/>
                <c:pt idx="0">
                  <c:v>UA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Lstability!$C$2:$C$1000</c:f>
              <c:numCache>
                <c:formatCode>General</c:formatCode>
                <c:ptCount val="999"/>
                <c:pt idx="0">
                  <c:v>249.91399999999999</c:v>
                </c:pt>
                <c:pt idx="1">
                  <c:v>249.91300000000001</c:v>
                </c:pt>
                <c:pt idx="2">
                  <c:v>249.91300000000001</c:v>
                </c:pt>
                <c:pt idx="3">
                  <c:v>249.91399999999999</c:v>
                </c:pt>
                <c:pt idx="4">
                  <c:v>249.91399999999999</c:v>
                </c:pt>
                <c:pt idx="5">
                  <c:v>249.91499999999999</c:v>
                </c:pt>
                <c:pt idx="6">
                  <c:v>249.91499999999999</c:v>
                </c:pt>
                <c:pt idx="7">
                  <c:v>249.91499999999999</c:v>
                </c:pt>
                <c:pt idx="8">
                  <c:v>249.91499999999999</c:v>
                </c:pt>
                <c:pt idx="9">
                  <c:v>249.91399999999999</c:v>
                </c:pt>
                <c:pt idx="10">
                  <c:v>249.91399999999999</c:v>
                </c:pt>
                <c:pt idx="11">
                  <c:v>249.91300000000001</c:v>
                </c:pt>
                <c:pt idx="12">
                  <c:v>249.91399999999999</c:v>
                </c:pt>
                <c:pt idx="13">
                  <c:v>249.91399999999999</c:v>
                </c:pt>
                <c:pt idx="14">
                  <c:v>249.91399999999999</c:v>
                </c:pt>
                <c:pt idx="15">
                  <c:v>249.91300000000001</c:v>
                </c:pt>
                <c:pt idx="16">
                  <c:v>249.91300000000001</c:v>
                </c:pt>
                <c:pt idx="17">
                  <c:v>249.91399999999999</c:v>
                </c:pt>
                <c:pt idx="18">
                  <c:v>249.91499999999999</c:v>
                </c:pt>
                <c:pt idx="19">
                  <c:v>249.91499999999999</c:v>
                </c:pt>
                <c:pt idx="20">
                  <c:v>249.916</c:v>
                </c:pt>
                <c:pt idx="21">
                  <c:v>249.917</c:v>
                </c:pt>
                <c:pt idx="22">
                  <c:v>249.917</c:v>
                </c:pt>
                <c:pt idx="23">
                  <c:v>249.91900000000001</c:v>
                </c:pt>
                <c:pt idx="24">
                  <c:v>249.91900000000001</c:v>
                </c:pt>
                <c:pt idx="25">
                  <c:v>249.91800000000001</c:v>
                </c:pt>
                <c:pt idx="26">
                  <c:v>249.91800000000001</c:v>
                </c:pt>
                <c:pt idx="27">
                  <c:v>249.917</c:v>
                </c:pt>
                <c:pt idx="28">
                  <c:v>249.917</c:v>
                </c:pt>
                <c:pt idx="29">
                  <c:v>249.916</c:v>
                </c:pt>
                <c:pt idx="30">
                  <c:v>249.916</c:v>
                </c:pt>
                <c:pt idx="31">
                  <c:v>249.916</c:v>
                </c:pt>
                <c:pt idx="32">
                  <c:v>249.916</c:v>
                </c:pt>
                <c:pt idx="33">
                  <c:v>249.916</c:v>
                </c:pt>
                <c:pt idx="34">
                  <c:v>249.917</c:v>
                </c:pt>
                <c:pt idx="35">
                  <c:v>249.917</c:v>
                </c:pt>
                <c:pt idx="36">
                  <c:v>249.917</c:v>
                </c:pt>
                <c:pt idx="37">
                  <c:v>249.91800000000001</c:v>
                </c:pt>
                <c:pt idx="38">
                  <c:v>249.91900000000001</c:v>
                </c:pt>
                <c:pt idx="39">
                  <c:v>249.917</c:v>
                </c:pt>
                <c:pt idx="40">
                  <c:v>249.916</c:v>
                </c:pt>
                <c:pt idx="41">
                  <c:v>249.91499999999999</c:v>
                </c:pt>
                <c:pt idx="42">
                  <c:v>249.91399999999999</c:v>
                </c:pt>
                <c:pt idx="43">
                  <c:v>249.91499999999999</c:v>
                </c:pt>
                <c:pt idx="44">
                  <c:v>249.916</c:v>
                </c:pt>
                <c:pt idx="45">
                  <c:v>249.917</c:v>
                </c:pt>
                <c:pt idx="46">
                  <c:v>249.917</c:v>
                </c:pt>
                <c:pt idx="47">
                  <c:v>249.916</c:v>
                </c:pt>
                <c:pt idx="48">
                  <c:v>249.91499999999999</c:v>
                </c:pt>
                <c:pt idx="49">
                  <c:v>249.916</c:v>
                </c:pt>
                <c:pt idx="50">
                  <c:v>249.917</c:v>
                </c:pt>
                <c:pt idx="51">
                  <c:v>249.91499999999999</c:v>
                </c:pt>
                <c:pt idx="52">
                  <c:v>249.91499999999999</c:v>
                </c:pt>
                <c:pt idx="53">
                  <c:v>249.91499999999999</c:v>
                </c:pt>
                <c:pt idx="54">
                  <c:v>249.91399999999999</c:v>
                </c:pt>
                <c:pt idx="55">
                  <c:v>249.91399999999999</c:v>
                </c:pt>
                <c:pt idx="56">
                  <c:v>249.91399999999999</c:v>
                </c:pt>
                <c:pt idx="57">
                  <c:v>249.91499999999999</c:v>
                </c:pt>
                <c:pt idx="58">
                  <c:v>249.91499999999999</c:v>
                </c:pt>
                <c:pt idx="59">
                  <c:v>249.91499999999999</c:v>
                </c:pt>
                <c:pt idx="60">
                  <c:v>249.91499999999999</c:v>
                </c:pt>
                <c:pt idx="61">
                  <c:v>249.916</c:v>
                </c:pt>
                <c:pt idx="62">
                  <c:v>249.916</c:v>
                </c:pt>
                <c:pt idx="63">
                  <c:v>249.91499999999999</c:v>
                </c:pt>
                <c:pt idx="64">
                  <c:v>249.91499999999999</c:v>
                </c:pt>
                <c:pt idx="65">
                  <c:v>249.91399999999999</c:v>
                </c:pt>
                <c:pt idx="66">
                  <c:v>249.91499999999999</c:v>
                </c:pt>
                <c:pt idx="67">
                  <c:v>249.917</c:v>
                </c:pt>
                <c:pt idx="68">
                  <c:v>249.916</c:v>
                </c:pt>
                <c:pt idx="69">
                  <c:v>249.917</c:v>
                </c:pt>
                <c:pt idx="70">
                  <c:v>249.917</c:v>
                </c:pt>
                <c:pt idx="71">
                  <c:v>249.91800000000001</c:v>
                </c:pt>
                <c:pt idx="72">
                  <c:v>249.917</c:v>
                </c:pt>
                <c:pt idx="73">
                  <c:v>249.917</c:v>
                </c:pt>
                <c:pt idx="74">
                  <c:v>249.917</c:v>
                </c:pt>
                <c:pt idx="75">
                  <c:v>249.91499999999999</c:v>
                </c:pt>
                <c:pt idx="76">
                  <c:v>249.916</c:v>
                </c:pt>
                <c:pt idx="77">
                  <c:v>249.91800000000001</c:v>
                </c:pt>
                <c:pt idx="78">
                  <c:v>249.916</c:v>
                </c:pt>
                <c:pt idx="79">
                  <c:v>249.916</c:v>
                </c:pt>
                <c:pt idx="80">
                  <c:v>249.916</c:v>
                </c:pt>
                <c:pt idx="81">
                  <c:v>249.91499999999999</c:v>
                </c:pt>
                <c:pt idx="82">
                  <c:v>249.91499999999999</c:v>
                </c:pt>
                <c:pt idx="83">
                  <c:v>249.91499999999999</c:v>
                </c:pt>
                <c:pt idx="84">
                  <c:v>249.916</c:v>
                </c:pt>
                <c:pt idx="85">
                  <c:v>249.917</c:v>
                </c:pt>
                <c:pt idx="86">
                  <c:v>249.91800000000001</c:v>
                </c:pt>
                <c:pt idx="87">
                  <c:v>249.91800000000001</c:v>
                </c:pt>
                <c:pt idx="88">
                  <c:v>249.91800000000001</c:v>
                </c:pt>
                <c:pt idx="89">
                  <c:v>249.91800000000001</c:v>
                </c:pt>
                <c:pt idx="90">
                  <c:v>249.917</c:v>
                </c:pt>
                <c:pt idx="91">
                  <c:v>249.91499999999999</c:v>
                </c:pt>
                <c:pt idx="92">
                  <c:v>249.91499999999999</c:v>
                </c:pt>
                <c:pt idx="93">
                  <c:v>249.91499999999999</c:v>
                </c:pt>
                <c:pt idx="94">
                  <c:v>249.91499999999999</c:v>
                </c:pt>
                <c:pt idx="95">
                  <c:v>249.917</c:v>
                </c:pt>
                <c:pt idx="96">
                  <c:v>249.917</c:v>
                </c:pt>
                <c:pt idx="97">
                  <c:v>249.91499999999999</c:v>
                </c:pt>
                <c:pt idx="98">
                  <c:v>249.91399999999999</c:v>
                </c:pt>
                <c:pt idx="99">
                  <c:v>249.91399999999999</c:v>
                </c:pt>
                <c:pt idx="100">
                  <c:v>249.91300000000001</c:v>
                </c:pt>
                <c:pt idx="101">
                  <c:v>249.91300000000001</c:v>
                </c:pt>
                <c:pt idx="102">
                  <c:v>249.91300000000001</c:v>
                </c:pt>
                <c:pt idx="103">
                  <c:v>249.91399999999999</c:v>
                </c:pt>
                <c:pt idx="104">
                  <c:v>249.91499999999999</c:v>
                </c:pt>
                <c:pt idx="105">
                  <c:v>249.91399999999999</c:v>
                </c:pt>
                <c:pt idx="106">
                  <c:v>249.91399999999999</c:v>
                </c:pt>
                <c:pt idx="107">
                  <c:v>249.91399999999999</c:v>
                </c:pt>
                <c:pt idx="108">
                  <c:v>249.91399999999999</c:v>
                </c:pt>
                <c:pt idx="109">
                  <c:v>249.91399999999999</c:v>
                </c:pt>
                <c:pt idx="110">
                  <c:v>249.91300000000001</c:v>
                </c:pt>
                <c:pt idx="111">
                  <c:v>249.91300000000001</c:v>
                </c:pt>
                <c:pt idx="112">
                  <c:v>249.91499999999999</c:v>
                </c:pt>
                <c:pt idx="113">
                  <c:v>249.91399999999999</c:v>
                </c:pt>
                <c:pt idx="114">
                  <c:v>249.91300000000001</c:v>
                </c:pt>
                <c:pt idx="115">
                  <c:v>249.91399999999999</c:v>
                </c:pt>
                <c:pt idx="116">
                  <c:v>249.91399999999999</c:v>
                </c:pt>
                <c:pt idx="117">
                  <c:v>249.91399999999999</c:v>
                </c:pt>
                <c:pt idx="118">
                  <c:v>249.91300000000001</c:v>
                </c:pt>
                <c:pt idx="119">
                  <c:v>249.91300000000001</c:v>
                </c:pt>
                <c:pt idx="120">
                  <c:v>249.91300000000001</c:v>
                </c:pt>
                <c:pt idx="121">
                  <c:v>249.91300000000001</c:v>
                </c:pt>
                <c:pt idx="122">
                  <c:v>249.91200000000001</c:v>
                </c:pt>
                <c:pt idx="123">
                  <c:v>249.91200000000001</c:v>
                </c:pt>
                <c:pt idx="124">
                  <c:v>249.91300000000001</c:v>
                </c:pt>
                <c:pt idx="125">
                  <c:v>249.91300000000001</c:v>
                </c:pt>
                <c:pt idx="126">
                  <c:v>249.91300000000001</c:v>
                </c:pt>
                <c:pt idx="127">
                  <c:v>249.91499999999999</c:v>
                </c:pt>
                <c:pt idx="128">
                  <c:v>249.91399999999999</c:v>
                </c:pt>
                <c:pt idx="129">
                  <c:v>249.91300000000001</c:v>
                </c:pt>
                <c:pt idx="130">
                  <c:v>249.91300000000001</c:v>
                </c:pt>
                <c:pt idx="131">
                  <c:v>249.91399999999999</c:v>
                </c:pt>
                <c:pt idx="132">
                  <c:v>249.91300000000001</c:v>
                </c:pt>
                <c:pt idx="133">
                  <c:v>249.91300000000001</c:v>
                </c:pt>
                <c:pt idx="134">
                  <c:v>249.91399999999999</c:v>
                </c:pt>
                <c:pt idx="135">
                  <c:v>249.91300000000001</c:v>
                </c:pt>
                <c:pt idx="136">
                  <c:v>249.91300000000001</c:v>
                </c:pt>
                <c:pt idx="137">
                  <c:v>249.91399999999999</c:v>
                </c:pt>
                <c:pt idx="138">
                  <c:v>249.91399999999999</c:v>
                </c:pt>
                <c:pt idx="139">
                  <c:v>249.91399999999999</c:v>
                </c:pt>
                <c:pt idx="140">
                  <c:v>249.91300000000001</c:v>
                </c:pt>
                <c:pt idx="141">
                  <c:v>249.91399999999999</c:v>
                </c:pt>
                <c:pt idx="142">
                  <c:v>249.91399999999999</c:v>
                </c:pt>
                <c:pt idx="143">
                  <c:v>249.91200000000001</c:v>
                </c:pt>
                <c:pt idx="144">
                  <c:v>249.91200000000001</c:v>
                </c:pt>
                <c:pt idx="145">
                  <c:v>249.91200000000001</c:v>
                </c:pt>
                <c:pt idx="146">
                  <c:v>249.91200000000001</c:v>
                </c:pt>
                <c:pt idx="147">
                  <c:v>249.91200000000001</c:v>
                </c:pt>
                <c:pt idx="148">
                  <c:v>249.91200000000001</c:v>
                </c:pt>
                <c:pt idx="149">
                  <c:v>249.91300000000001</c:v>
                </c:pt>
                <c:pt idx="150">
                  <c:v>249.91200000000001</c:v>
                </c:pt>
                <c:pt idx="151">
                  <c:v>249.91200000000001</c:v>
                </c:pt>
                <c:pt idx="152">
                  <c:v>249.91200000000001</c:v>
                </c:pt>
                <c:pt idx="153">
                  <c:v>249.91300000000001</c:v>
                </c:pt>
                <c:pt idx="154">
                  <c:v>249.91399999999999</c:v>
                </c:pt>
                <c:pt idx="155">
                  <c:v>249.91399999999999</c:v>
                </c:pt>
                <c:pt idx="156">
                  <c:v>249.91399999999999</c:v>
                </c:pt>
                <c:pt idx="157">
                  <c:v>249.91399999999999</c:v>
                </c:pt>
                <c:pt idx="158">
                  <c:v>249.91499999999999</c:v>
                </c:pt>
                <c:pt idx="159">
                  <c:v>249.91399999999999</c:v>
                </c:pt>
                <c:pt idx="160">
                  <c:v>249.91399999999999</c:v>
                </c:pt>
                <c:pt idx="161">
                  <c:v>249.91399999999999</c:v>
                </c:pt>
                <c:pt idx="162">
                  <c:v>249.91399999999999</c:v>
                </c:pt>
                <c:pt idx="163">
                  <c:v>249.91399999999999</c:v>
                </c:pt>
                <c:pt idx="164">
                  <c:v>249.91300000000001</c:v>
                </c:pt>
                <c:pt idx="165">
                  <c:v>249.91300000000001</c:v>
                </c:pt>
                <c:pt idx="166">
                  <c:v>249.91399999999999</c:v>
                </c:pt>
                <c:pt idx="167">
                  <c:v>249.91399999999999</c:v>
                </c:pt>
                <c:pt idx="168">
                  <c:v>249.91399999999999</c:v>
                </c:pt>
                <c:pt idx="169">
                  <c:v>249.91300000000001</c:v>
                </c:pt>
                <c:pt idx="170">
                  <c:v>249.91300000000001</c:v>
                </c:pt>
                <c:pt idx="171">
                  <c:v>249.91399999999999</c:v>
                </c:pt>
                <c:pt idx="172">
                  <c:v>249.91399999999999</c:v>
                </c:pt>
                <c:pt idx="173">
                  <c:v>249.91300000000001</c:v>
                </c:pt>
                <c:pt idx="174">
                  <c:v>249.91200000000001</c:v>
                </c:pt>
                <c:pt idx="175">
                  <c:v>249.91</c:v>
                </c:pt>
                <c:pt idx="176">
                  <c:v>249.911</c:v>
                </c:pt>
                <c:pt idx="177">
                  <c:v>249.91200000000001</c:v>
                </c:pt>
                <c:pt idx="178">
                  <c:v>249.91300000000001</c:v>
                </c:pt>
                <c:pt idx="179">
                  <c:v>249.91399999999999</c:v>
                </c:pt>
                <c:pt idx="180">
                  <c:v>249.91499999999999</c:v>
                </c:pt>
                <c:pt idx="181">
                  <c:v>249.91499999999999</c:v>
                </c:pt>
                <c:pt idx="182">
                  <c:v>249.91300000000001</c:v>
                </c:pt>
                <c:pt idx="183">
                  <c:v>249.91399999999999</c:v>
                </c:pt>
                <c:pt idx="184">
                  <c:v>249.91399999999999</c:v>
                </c:pt>
                <c:pt idx="185">
                  <c:v>249.91399999999999</c:v>
                </c:pt>
                <c:pt idx="186">
                  <c:v>249.91499999999999</c:v>
                </c:pt>
                <c:pt idx="187">
                  <c:v>249.91499999999999</c:v>
                </c:pt>
                <c:pt idx="188">
                  <c:v>249.91399999999999</c:v>
                </c:pt>
                <c:pt idx="189">
                  <c:v>249.91399999999999</c:v>
                </c:pt>
                <c:pt idx="190">
                  <c:v>249.91399999999999</c:v>
                </c:pt>
                <c:pt idx="191">
                  <c:v>249.91399999999999</c:v>
                </c:pt>
                <c:pt idx="192">
                  <c:v>249.91399999999999</c:v>
                </c:pt>
                <c:pt idx="193">
                  <c:v>249.91200000000001</c:v>
                </c:pt>
                <c:pt idx="194">
                  <c:v>249.91200000000001</c:v>
                </c:pt>
                <c:pt idx="195">
                  <c:v>249.91399999999999</c:v>
                </c:pt>
                <c:pt idx="196">
                  <c:v>249.91499999999999</c:v>
                </c:pt>
                <c:pt idx="197">
                  <c:v>249.91499999999999</c:v>
                </c:pt>
                <c:pt idx="198">
                  <c:v>249.91399999999999</c:v>
                </c:pt>
                <c:pt idx="199">
                  <c:v>249.91399999999999</c:v>
                </c:pt>
                <c:pt idx="200">
                  <c:v>249.91399999999999</c:v>
                </c:pt>
                <c:pt idx="201">
                  <c:v>249.91300000000001</c:v>
                </c:pt>
                <c:pt idx="202">
                  <c:v>249.91300000000001</c:v>
                </c:pt>
                <c:pt idx="203">
                  <c:v>249.91300000000001</c:v>
                </c:pt>
                <c:pt idx="204">
                  <c:v>249.91300000000001</c:v>
                </c:pt>
                <c:pt idx="205">
                  <c:v>249.91300000000001</c:v>
                </c:pt>
                <c:pt idx="206">
                  <c:v>249.91499999999999</c:v>
                </c:pt>
                <c:pt idx="207">
                  <c:v>249.91399999999999</c:v>
                </c:pt>
                <c:pt idx="208">
                  <c:v>249.91399999999999</c:v>
                </c:pt>
                <c:pt idx="209">
                  <c:v>249.91499999999999</c:v>
                </c:pt>
                <c:pt idx="210">
                  <c:v>249.91399999999999</c:v>
                </c:pt>
                <c:pt idx="211">
                  <c:v>249.91399999999999</c:v>
                </c:pt>
                <c:pt idx="212">
                  <c:v>249.91300000000001</c:v>
                </c:pt>
                <c:pt idx="213">
                  <c:v>249.91300000000001</c:v>
                </c:pt>
                <c:pt idx="214">
                  <c:v>249.91300000000001</c:v>
                </c:pt>
                <c:pt idx="215">
                  <c:v>249.91300000000001</c:v>
                </c:pt>
                <c:pt idx="216">
                  <c:v>249.91300000000001</c:v>
                </c:pt>
                <c:pt idx="217">
                  <c:v>249.91300000000001</c:v>
                </c:pt>
                <c:pt idx="218">
                  <c:v>249.91399999999999</c:v>
                </c:pt>
                <c:pt idx="219">
                  <c:v>249.91399999999999</c:v>
                </c:pt>
                <c:pt idx="220">
                  <c:v>249.91499999999999</c:v>
                </c:pt>
                <c:pt idx="221">
                  <c:v>249.91499999999999</c:v>
                </c:pt>
                <c:pt idx="222">
                  <c:v>249.91499999999999</c:v>
                </c:pt>
                <c:pt idx="223">
                  <c:v>249.916</c:v>
                </c:pt>
                <c:pt idx="224">
                  <c:v>249.916</c:v>
                </c:pt>
                <c:pt idx="225">
                  <c:v>249.916</c:v>
                </c:pt>
                <c:pt idx="226">
                  <c:v>249.916</c:v>
                </c:pt>
                <c:pt idx="227">
                  <c:v>249.916</c:v>
                </c:pt>
                <c:pt idx="228">
                  <c:v>249.91399999999999</c:v>
                </c:pt>
                <c:pt idx="229">
                  <c:v>249.91399999999999</c:v>
                </c:pt>
                <c:pt idx="230">
                  <c:v>249.91499999999999</c:v>
                </c:pt>
                <c:pt idx="231">
                  <c:v>249.91399999999999</c:v>
                </c:pt>
                <c:pt idx="232">
                  <c:v>249.91300000000001</c:v>
                </c:pt>
                <c:pt idx="233">
                  <c:v>249.91300000000001</c:v>
                </c:pt>
                <c:pt idx="234">
                  <c:v>249.91200000000001</c:v>
                </c:pt>
                <c:pt idx="235">
                  <c:v>249.91200000000001</c:v>
                </c:pt>
                <c:pt idx="236">
                  <c:v>249.91300000000001</c:v>
                </c:pt>
                <c:pt idx="237">
                  <c:v>249.91200000000001</c:v>
                </c:pt>
                <c:pt idx="238">
                  <c:v>249.91300000000001</c:v>
                </c:pt>
                <c:pt idx="239">
                  <c:v>249.91399999999999</c:v>
                </c:pt>
                <c:pt idx="240">
                  <c:v>249.91399999999999</c:v>
                </c:pt>
                <c:pt idx="241">
                  <c:v>249.91499999999999</c:v>
                </c:pt>
                <c:pt idx="242">
                  <c:v>249.91499999999999</c:v>
                </c:pt>
                <c:pt idx="243">
                  <c:v>249.91399999999999</c:v>
                </c:pt>
                <c:pt idx="244">
                  <c:v>249.91399999999999</c:v>
                </c:pt>
                <c:pt idx="245">
                  <c:v>249.91399999999999</c:v>
                </c:pt>
                <c:pt idx="246">
                  <c:v>249.91300000000001</c:v>
                </c:pt>
                <c:pt idx="247">
                  <c:v>249.91300000000001</c:v>
                </c:pt>
                <c:pt idx="248">
                  <c:v>249.91399999999999</c:v>
                </c:pt>
                <c:pt idx="249">
                  <c:v>249.91399999999999</c:v>
                </c:pt>
                <c:pt idx="250">
                  <c:v>249.91399999999999</c:v>
                </c:pt>
                <c:pt idx="251">
                  <c:v>249.91399999999999</c:v>
                </c:pt>
                <c:pt idx="252">
                  <c:v>249.91399999999999</c:v>
                </c:pt>
                <c:pt idx="253">
                  <c:v>249.91300000000001</c:v>
                </c:pt>
                <c:pt idx="254">
                  <c:v>249.91300000000001</c:v>
                </c:pt>
                <c:pt idx="255">
                  <c:v>249.91300000000001</c:v>
                </c:pt>
                <c:pt idx="256">
                  <c:v>249.91200000000001</c:v>
                </c:pt>
                <c:pt idx="257">
                  <c:v>249.91300000000001</c:v>
                </c:pt>
                <c:pt idx="258">
                  <c:v>249.91200000000001</c:v>
                </c:pt>
                <c:pt idx="259">
                  <c:v>249.911</c:v>
                </c:pt>
                <c:pt idx="260">
                  <c:v>249.911</c:v>
                </c:pt>
                <c:pt idx="261">
                  <c:v>249.91200000000001</c:v>
                </c:pt>
                <c:pt idx="262">
                  <c:v>249.91200000000001</c:v>
                </c:pt>
                <c:pt idx="263">
                  <c:v>249.911</c:v>
                </c:pt>
                <c:pt idx="264">
                  <c:v>249.911</c:v>
                </c:pt>
                <c:pt idx="265">
                  <c:v>249.91200000000001</c:v>
                </c:pt>
                <c:pt idx="266">
                  <c:v>249.911</c:v>
                </c:pt>
                <c:pt idx="267">
                  <c:v>249.91200000000001</c:v>
                </c:pt>
                <c:pt idx="268">
                  <c:v>249.91300000000001</c:v>
                </c:pt>
                <c:pt idx="269">
                  <c:v>249.91300000000001</c:v>
                </c:pt>
                <c:pt idx="270">
                  <c:v>249.91200000000001</c:v>
                </c:pt>
                <c:pt idx="271">
                  <c:v>249.91200000000001</c:v>
                </c:pt>
                <c:pt idx="272">
                  <c:v>249.911</c:v>
                </c:pt>
                <c:pt idx="273">
                  <c:v>249.911</c:v>
                </c:pt>
                <c:pt idx="274">
                  <c:v>249.911</c:v>
                </c:pt>
                <c:pt idx="275">
                  <c:v>249.91200000000001</c:v>
                </c:pt>
                <c:pt idx="276">
                  <c:v>249.91300000000001</c:v>
                </c:pt>
                <c:pt idx="277">
                  <c:v>249.91300000000001</c:v>
                </c:pt>
                <c:pt idx="278">
                  <c:v>249.91300000000001</c:v>
                </c:pt>
                <c:pt idx="279">
                  <c:v>249.91300000000001</c:v>
                </c:pt>
                <c:pt idx="280">
                  <c:v>249.91300000000001</c:v>
                </c:pt>
                <c:pt idx="281">
                  <c:v>249.91200000000001</c:v>
                </c:pt>
                <c:pt idx="282">
                  <c:v>249.91200000000001</c:v>
                </c:pt>
                <c:pt idx="283">
                  <c:v>249.91300000000001</c:v>
                </c:pt>
                <c:pt idx="284">
                  <c:v>249.91300000000001</c:v>
                </c:pt>
                <c:pt idx="285">
                  <c:v>249.91300000000001</c:v>
                </c:pt>
                <c:pt idx="286">
                  <c:v>249.91300000000001</c:v>
                </c:pt>
                <c:pt idx="287">
                  <c:v>249.91300000000001</c:v>
                </c:pt>
                <c:pt idx="288">
                  <c:v>249.91399999999999</c:v>
                </c:pt>
                <c:pt idx="289">
                  <c:v>249.91300000000001</c:v>
                </c:pt>
                <c:pt idx="290">
                  <c:v>249.91200000000001</c:v>
                </c:pt>
                <c:pt idx="291">
                  <c:v>249.911</c:v>
                </c:pt>
                <c:pt idx="292">
                  <c:v>249.91200000000001</c:v>
                </c:pt>
                <c:pt idx="293">
                  <c:v>249.91200000000001</c:v>
                </c:pt>
                <c:pt idx="294">
                  <c:v>249.91200000000001</c:v>
                </c:pt>
                <c:pt idx="295">
                  <c:v>249.91300000000001</c:v>
                </c:pt>
                <c:pt idx="296">
                  <c:v>249.91300000000001</c:v>
                </c:pt>
                <c:pt idx="297">
                  <c:v>249.91300000000001</c:v>
                </c:pt>
                <c:pt idx="298">
                  <c:v>249.91200000000001</c:v>
                </c:pt>
                <c:pt idx="299">
                  <c:v>249.911</c:v>
                </c:pt>
                <c:pt idx="300">
                  <c:v>249.911</c:v>
                </c:pt>
                <c:pt idx="301">
                  <c:v>249.911</c:v>
                </c:pt>
                <c:pt idx="302">
                  <c:v>249.911</c:v>
                </c:pt>
                <c:pt idx="303">
                  <c:v>249.911</c:v>
                </c:pt>
                <c:pt idx="304">
                  <c:v>249.911</c:v>
                </c:pt>
                <c:pt idx="305">
                  <c:v>249.91200000000001</c:v>
                </c:pt>
                <c:pt idx="306">
                  <c:v>249.91300000000001</c:v>
                </c:pt>
                <c:pt idx="307">
                  <c:v>249.91300000000001</c:v>
                </c:pt>
                <c:pt idx="308">
                  <c:v>249.91300000000001</c:v>
                </c:pt>
                <c:pt idx="309">
                  <c:v>249.91200000000001</c:v>
                </c:pt>
                <c:pt idx="310">
                  <c:v>249.911</c:v>
                </c:pt>
                <c:pt idx="311">
                  <c:v>249.91200000000001</c:v>
                </c:pt>
                <c:pt idx="312">
                  <c:v>249.911</c:v>
                </c:pt>
                <c:pt idx="313">
                  <c:v>249.91200000000001</c:v>
                </c:pt>
                <c:pt idx="314">
                  <c:v>249.91200000000001</c:v>
                </c:pt>
                <c:pt idx="315">
                  <c:v>249.911</c:v>
                </c:pt>
                <c:pt idx="316">
                  <c:v>249.911</c:v>
                </c:pt>
                <c:pt idx="317">
                  <c:v>249.91</c:v>
                </c:pt>
                <c:pt idx="318">
                  <c:v>249.91</c:v>
                </c:pt>
                <c:pt idx="319">
                  <c:v>249.91</c:v>
                </c:pt>
                <c:pt idx="320">
                  <c:v>249.911</c:v>
                </c:pt>
                <c:pt idx="321">
                  <c:v>249.911</c:v>
                </c:pt>
                <c:pt idx="322">
                  <c:v>249.91200000000001</c:v>
                </c:pt>
                <c:pt idx="323">
                  <c:v>249.91200000000001</c:v>
                </c:pt>
                <c:pt idx="324">
                  <c:v>249.911</c:v>
                </c:pt>
                <c:pt idx="325">
                  <c:v>249.911</c:v>
                </c:pt>
                <c:pt idx="326">
                  <c:v>249.911</c:v>
                </c:pt>
                <c:pt idx="327">
                  <c:v>249.911</c:v>
                </c:pt>
                <c:pt idx="328">
                  <c:v>249.911</c:v>
                </c:pt>
                <c:pt idx="329">
                  <c:v>249.911</c:v>
                </c:pt>
                <c:pt idx="330">
                  <c:v>249.911</c:v>
                </c:pt>
                <c:pt idx="331">
                  <c:v>249.91200000000001</c:v>
                </c:pt>
                <c:pt idx="332">
                  <c:v>249.91200000000001</c:v>
                </c:pt>
                <c:pt idx="333">
                  <c:v>249.91200000000001</c:v>
                </c:pt>
                <c:pt idx="334">
                  <c:v>249.91200000000001</c:v>
                </c:pt>
                <c:pt idx="335">
                  <c:v>249.911</c:v>
                </c:pt>
                <c:pt idx="336">
                  <c:v>249.91</c:v>
                </c:pt>
                <c:pt idx="337">
                  <c:v>249.91</c:v>
                </c:pt>
                <c:pt idx="338">
                  <c:v>249.90899999999999</c:v>
                </c:pt>
                <c:pt idx="339">
                  <c:v>249.91</c:v>
                </c:pt>
                <c:pt idx="340">
                  <c:v>249.91200000000001</c:v>
                </c:pt>
                <c:pt idx="341">
                  <c:v>249.91300000000001</c:v>
                </c:pt>
                <c:pt idx="342">
                  <c:v>249.91200000000001</c:v>
                </c:pt>
                <c:pt idx="343">
                  <c:v>249.91200000000001</c:v>
                </c:pt>
                <c:pt idx="344">
                  <c:v>249.91200000000001</c:v>
                </c:pt>
                <c:pt idx="345">
                  <c:v>249.91200000000001</c:v>
                </c:pt>
                <c:pt idx="346">
                  <c:v>249.91200000000001</c:v>
                </c:pt>
                <c:pt idx="347">
                  <c:v>249.911</c:v>
                </c:pt>
                <c:pt idx="348">
                  <c:v>249.911</c:v>
                </c:pt>
                <c:pt idx="349">
                  <c:v>249.911</c:v>
                </c:pt>
                <c:pt idx="350">
                  <c:v>249.911</c:v>
                </c:pt>
                <c:pt idx="351">
                  <c:v>249.91200000000001</c:v>
                </c:pt>
                <c:pt idx="352">
                  <c:v>249.91300000000001</c:v>
                </c:pt>
                <c:pt idx="353">
                  <c:v>249.91399999999999</c:v>
                </c:pt>
                <c:pt idx="354">
                  <c:v>249.91399999999999</c:v>
                </c:pt>
                <c:pt idx="355">
                  <c:v>249.91300000000001</c:v>
                </c:pt>
                <c:pt idx="356">
                  <c:v>249.91300000000001</c:v>
                </c:pt>
                <c:pt idx="357">
                  <c:v>249.91200000000001</c:v>
                </c:pt>
                <c:pt idx="358">
                  <c:v>249.91200000000001</c:v>
                </c:pt>
                <c:pt idx="359">
                  <c:v>249.91200000000001</c:v>
                </c:pt>
                <c:pt idx="360">
                  <c:v>249.91200000000001</c:v>
                </c:pt>
                <c:pt idx="361">
                  <c:v>249.91200000000001</c:v>
                </c:pt>
                <c:pt idx="362">
                  <c:v>249.91200000000001</c:v>
                </c:pt>
                <c:pt idx="363">
                  <c:v>249.91300000000001</c:v>
                </c:pt>
                <c:pt idx="364">
                  <c:v>249.91399999999999</c:v>
                </c:pt>
                <c:pt idx="365">
                  <c:v>249.91399999999999</c:v>
                </c:pt>
                <c:pt idx="366">
                  <c:v>249.91399999999999</c:v>
                </c:pt>
                <c:pt idx="367">
                  <c:v>249.91399999999999</c:v>
                </c:pt>
                <c:pt idx="368">
                  <c:v>249.91399999999999</c:v>
                </c:pt>
                <c:pt idx="369">
                  <c:v>249.91300000000001</c:v>
                </c:pt>
                <c:pt idx="370">
                  <c:v>249.91300000000001</c:v>
                </c:pt>
                <c:pt idx="371">
                  <c:v>249.91300000000001</c:v>
                </c:pt>
                <c:pt idx="372">
                  <c:v>249.91300000000001</c:v>
                </c:pt>
                <c:pt idx="373">
                  <c:v>249.91300000000001</c:v>
                </c:pt>
                <c:pt idx="374">
                  <c:v>249.91200000000001</c:v>
                </c:pt>
                <c:pt idx="375">
                  <c:v>249.91200000000001</c:v>
                </c:pt>
                <c:pt idx="376">
                  <c:v>249.91300000000001</c:v>
                </c:pt>
                <c:pt idx="377">
                  <c:v>249.91300000000001</c:v>
                </c:pt>
                <c:pt idx="378">
                  <c:v>249.91399999999999</c:v>
                </c:pt>
                <c:pt idx="379">
                  <c:v>249.91399999999999</c:v>
                </c:pt>
                <c:pt idx="380">
                  <c:v>249.91300000000001</c:v>
                </c:pt>
                <c:pt idx="381">
                  <c:v>249.91300000000001</c:v>
                </c:pt>
                <c:pt idx="382">
                  <c:v>249.91300000000001</c:v>
                </c:pt>
                <c:pt idx="383">
                  <c:v>249.91200000000001</c:v>
                </c:pt>
                <c:pt idx="384">
                  <c:v>249.91300000000001</c:v>
                </c:pt>
                <c:pt idx="385">
                  <c:v>249.91300000000001</c:v>
                </c:pt>
                <c:pt idx="386">
                  <c:v>249.911</c:v>
                </c:pt>
                <c:pt idx="387">
                  <c:v>249.91200000000001</c:v>
                </c:pt>
                <c:pt idx="388">
                  <c:v>249.91300000000001</c:v>
                </c:pt>
                <c:pt idx="389">
                  <c:v>249.91200000000001</c:v>
                </c:pt>
                <c:pt idx="390">
                  <c:v>249.911</c:v>
                </c:pt>
                <c:pt idx="391">
                  <c:v>249.91200000000001</c:v>
                </c:pt>
                <c:pt idx="392">
                  <c:v>249.911</c:v>
                </c:pt>
                <c:pt idx="393">
                  <c:v>249.911</c:v>
                </c:pt>
                <c:pt idx="394">
                  <c:v>249.911</c:v>
                </c:pt>
                <c:pt idx="395">
                  <c:v>249.91</c:v>
                </c:pt>
                <c:pt idx="396">
                  <c:v>249.91</c:v>
                </c:pt>
                <c:pt idx="397">
                  <c:v>249.91</c:v>
                </c:pt>
                <c:pt idx="398">
                  <c:v>249.911</c:v>
                </c:pt>
                <c:pt idx="399">
                  <c:v>249.911</c:v>
                </c:pt>
                <c:pt idx="400">
                  <c:v>249.91200000000001</c:v>
                </c:pt>
                <c:pt idx="401">
                  <c:v>249.91200000000001</c:v>
                </c:pt>
                <c:pt idx="402">
                  <c:v>249.91200000000001</c:v>
                </c:pt>
                <c:pt idx="403">
                  <c:v>249.91200000000001</c:v>
                </c:pt>
                <c:pt idx="404">
                  <c:v>249.91300000000001</c:v>
                </c:pt>
                <c:pt idx="405">
                  <c:v>249.91300000000001</c:v>
                </c:pt>
                <c:pt idx="406">
                  <c:v>249.91300000000001</c:v>
                </c:pt>
                <c:pt idx="407">
                  <c:v>249.91300000000001</c:v>
                </c:pt>
                <c:pt idx="408">
                  <c:v>249.91300000000001</c:v>
                </c:pt>
                <c:pt idx="409">
                  <c:v>249.91300000000001</c:v>
                </c:pt>
                <c:pt idx="410">
                  <c:v>249.91200000000001</c:v>
                </c:pt>
                <c:pt idx="411">
                  <c:v>249.91200000000001</c:v>
                </c:pt>
                <c:pt idx="412">
                  <c:v>249.91200000000001</c:v>
                </c:pt>
                <c:pt idx="413">
                  <c:v>249.91200000000001</c:v>
                </c:pt>
                <c:pt idx="414">
                  <c:v>249.91200000000001</c:v>
                </c:pt>
                <c:pt idx="415">
                  <c:v>249.91200000000001</c:v>
                </c:pt>
                <c:pt idx="416">
                  <c:v>249.91200000000001</c:v>
                </c:pt>
                <c:pt idx="417">
                  <c:v>249.91200000000001</c:v>
                </c:pt>
                <c:pt idx="418">
                  <c:v>249.91300000000001</c:v>
                </c:pt>
                <c:pt idx="419">
                  <c:v>249.91200000000001</c:v>
                </c:pt>
                <c:pt idx="420">
                  <c:v>249.91200000000001</c:v>
                </c:pt>
                <c:pt idx="421">
                  <c:v>249.91300000000001</c:v>
                </c:pt>
                <c:pt idx="422">
                  <c:v>249.91399999999999</c:v>
                </c:pt>
                <c:pt idx="423">
                  <c:v>249.91399999999999</c:v>
                </c:pt>
                <c:pt idx="424">
                  <c:v>249.91300000000001</c:v>
                </c:pt>
                <c:pt idx="425">
                  <c:v>249.91300000000001</c:v>
                </c:pt>
                <c:pt idx="426">
                  <c:v>249.91300000000001</c:v>
                </c:pt>
                <c:pt idx="427">
                  <c:v>249.91300000000001</c:v>
                </c:pt>
                <c:pt idx="428">
                  <c:v>249.91200000000001</c:v>
                </c:pt>
                <c:pt idx="429">
                  <c:v>249.911</c:v>
                </c:pt>
                <c:pt idx="430">
                  <c:v>249.911</c:v>
                </c:pt>
                <c:pt idx="431">
                  <c:v>249.91</c:v>
                </c:pt>
                <c:pt idx="432">
                  <c:v>249.91</c:v>
                </c:pt>
                <c:pt idx="433">
                  <c:v>249.91</c:v>
                </c:pt>
                <c:pt idx="434">
                  <c:v>249.911</c:v>
                </c:pt>
                <c:pt idx="435">
                  <c:v>249.91</c:v>
                </c:pt>
                <c:pt idx="436">
                  <c:v>249.911</c:v>
                </c:pt>
                <c:pt idx="437">
                  <c:v>249.911</c:v>
                </c:pt>
                <c:pt idx="438">
                  <c:v>249.91</c:v>
                </c:pt>
                <c:pt idx="439">
                  <c:v>249.911</c:v>
                </c:pt>
                <c:pt idx="440">
                  <c:v>249.911</c:v>
                </c:pt>
                <c:pt idx="441">
                  <c:v>249.91200000000001</c:v>
                </c:pt>
                <c:pt idx="442">
                  <c:v>249.91200000000001</c:v>
                </c:pt>
                <c:pt idx="443">
                  <c:v>249.91200000000001</c:v>
                </c:pt>
                <c:pt idx="444">
                  <c:v>249.91200000000001</c:v>
                </c:pt>
                <c:pt idx="445">
                  <c:v>249.91200000000001</c:v>
                </c:pt>
                <c:pt idx="446">
                  <c:v>249.91200000000001</c:v>
                </c:pt>
                <c:pt idx="447">
                  <c:v>249.91300000000001</c:v>
                </c:pt>
                <c:pt idx="448">
                  <c:v>249.91300000000001</c:v>
                </c:pt>
                <c:pt idx="449">
                  <c:v>249.91200000000001</c:v>
                </c:pt>
                <c:pt idx="450">
                  <c:v>249.91200000000001</c:v>
                </c:pt>
                <c:pt idx="451">
                  <c:v>249.911</c:v>
                </c:pt>
                <c:pt idx="452">
                  <c:v>249.911</c:v>
                </c:pt>
                <c:pt idx="453">
                  <c:v>249.911</c:v>
                </c:pt>
                <c:pt idx="454">
                  <c:v>249.911</c:v>
                </c:pt>
                <c:pt idx="455">
                  <c:v>249.911</c:v>
                </c:pt>
                <c:pt idx="456">
                  <c:v>249.911</c:v>
                </c:pt>
                <c:pt idx="457">
                  <c:v>249.91200000000001</c:v>
                </c:pt>
                <c:pt idx="458">
                  <c:v>249.91200000000001</c:v>
                </c:pt>
                <c:pt idx="459">
                  <c:v>249.91200000000001</c:v>
                </c:pt>
                <c:pt idx="460">
                  <c:v>249.91200000000001</c:v>
                </c:pt>
                <c:pt idx="461">
                  <c:v>249.91200000000001</c:v>
                </c:pt>
                <c:pt idx="462">
                  <c:v>249.91200000000001</c:v>
                </c:pt>
                <c:pt idx="463">
                  <c:v>249.911</c:v>
                </c:pt>
                <c:pt idx="464">
                  <c:v>249.91</c:v>
                </c:pt>
                <c:pt idx="465">
                  <c:v>249.91</c:v>
                </c:pt>
                <c:pt idx="466">
                  <c:v>249.91</c:v>
                </c:pt>
                <c:pt idx="467">
                  <c:v>249.91</c:v>
                </c:pt>
                <c:pt idx="468">
                  <c:v>249.91</c:v>
                </c:pt>
                <c:pt idx="469">
                  <c:v>249.91</c:v>
                </c:pt>
                <c:pt idx="470">
                  <c:v>249.91</c:v>
                </c:pt>
                <c:pt idx="471">
                  <c:v>249.91</c:v>
                </c:pt>
                <c:pt idx="472">
                  <c:v>249.91</c:v>
                </c:pt>
                <c:pt idx="473">
                  <c:v>249.91</c:v>
                </c:pt>
                <c:pt idx="474">
                  <c:v>249.91</c:v>
                </c:pt>
                <c:pt idx="475">
                  <c:v>249.91</c:v>
                </c:pt>
                <c:pt idx="476">
                  <c:v>249.91</c:v>
                </c:pt>
                <c:pt idx="477">
                  <c:v>249.91</c:v>
                </c:pt>
                <c:pt idx="478">
                  <c:v>249.91200000000001</c:v>
                </c:pt>
                <c:pt idx="479">
                  <c:v>249.91200000000001</c:v>
                </c:pt>
                <c:pt idx="480">
                  <c:v>249.91200000000001</c:v>
                </c:pt>
                <c:pt idx="481">
                  <c:v>249.91300000000001</c:v>
                </c:pt>
                <c:pt idx="482">
                  <c:v>249.91300000000001</c:v>
                </c:pt>
                <c:pt idx="483">
                  <c:v>249.91399999999999</c:v>
                </c:pt>
                <c:pt idx="484">
                  <c:v>249.91300000000001</c:v>
                </c:pt>
                <c:pt idx="485">
                  <c:v>249.91200000000001</c:v>
                </c:pt>
                <c:pt idx="486">
                  <c:v>249.91200000000001</c:v>
                </c:pt>
                <c:pt idx="487">
                  <c:v>249.91200000000001</c:v>
                </c:pt>
                <c:pt idx="488">
                  <c:v>249.91200000000001</c:v>
                </c:pt>
                <c:pt idx="489">
                  <c:v>249.91300000000001</c:v>
                </c:pt>
                <c:pt idx="490">
                  <c:v>249.91300000000001</c:v>
                </c:pt>
                <c:pt idx="491">
                  <c:v>249.91200000000001</c:v>
                </c:pt>
                <c:pt idx="492">
                  <c:v>249.91200000000001</c:v>
                </c:pt>
                <c:pt idx="493">
                  <c:v>249.91300000000001</c:v>
                </c:pt>
                <c:pt idx="494">
                  <c:v>249.91200000000001</c:v>
                </c:pt>
                <c:pt idx="495">
                  <c:v>249.91200000000001</c:v>
                </c:pt>
                <c:pt idx="496">
                  <c:v>249.91200000000001</c:v>
                </c:pt>
                <c:pt idx="497">
                  <c:v>249.91200000000001</c:v>
                </c:pt>
                <c:pt idx="498">
                  <c:v>249.91200000000001</c:v>
                </c:pt>
                <c:pt idx="499">
                  <c:v>249.91200000000001</c:v>
                </c:pt>
                <c:pt idx="500">
                  <c:v>249.91200000000001</c:v>
                </c:pt>
                <c:pt idx="501">
                  <c:v>249.91300000000001</c:v>
                </c:pt>
                <c:pt idx="502">
                  <c:v>249.91200000000001</c:v>
                </c:pt>
                <c:pt idx="503">
                  <c:v>249.91200000000001</c:v>
                </c:pt>
                <c:pt idx="504">
                  <c:v>249.91200000000001</c:v>
                </c:pt>
                <c:pt idx="505">
                  <c:v>249.91300000000001</c:v>
                </c:pt>
                <c:pt idx="506">
                  <c:v>249.91200000000001</c:v>
                </c:pt>
                <c:pt idx="507">
                  <c:v>249.91200000000001</c:v>
                </c:pt>
                <c:pt idx="508">
                  <c:v>249.91200000000001</c:v>
                </c:pt>
                <c:pt idx="509">
                  <c:v>249.911</c:v>
                </c:pt>
                <c:pt idx="510">
                  <c:v>249.911</c:v>
                </c:pt>
                <c:pt idx="511">
                  <c:v>249.91200000000001</c:v>
                </c:pt>
                <c:pt idx="512">
                  <c:v>249.91200000000001</c:v>
                </c:pt>
                <c:pt idx="513">
                  <c:v>249.91200000000001</c:v>
                </c:pt>
                <c:pt idx="514">
                  <c:v>249.91300000000001</c:v>
                </c:pt>
                <c:pt idx="515">
                  <c:v>249.91200000000001</c:v>
                </c:pt>
                <c:pt idx="516">
                  <c:v>249.91300000000001</c:v>
                </c:pt>
                <c:pt idx="517">
                  <c:v>249.91300000000001</c:v>
                </c:pt>
                <c:pt idx="518">
                  <c:v>249.91200000000001</c:v>
                </c:pt>
                <c:pt idx="519">
                  <c:v>249.91300000000001</c:v>
                </c:pt>
                <c:pt idx="520">
                  <c:v>249.91300000000001</c:v>
                </c:pt>
                <c:pt idx="521">
                  <c:v>249.91200000000001</c:v>
                </c:pt>
                <c:pt idx="522">
                  <c:v>249.91200000000001</c:v>
                </c:pt>
                <c:pt idx="523">
                  <c:v>249.91200000000001</c:v>
                </c:pt>
                <c:pt idx="524">
                  <c:v>249.91200000000001</c:v>
                </c:pt>
                <c:pt idx="525">
                  <c:v>249.91300000000001</c:v>
                </c:pt>
                <c:pt idx="526">
                  <c:v>249.91200000000001</c:v>
                </c:pt>
                <c:pt idx="527">
                  <c:v>249.911</c:v>
                </c:pt>
                <c:pt idx="528">
                  <c:v>249.911</c:v>
                </c:pt>
                <c:pt idx="529">
                  <c:v>249.911</c:v>
                </c:pt>
                <c:pt idx="530">
                  <c:v>249.911</c:v>
                </c:pt>
                <c:pt idx="531">
                  <c:v>249.911</c:v>
                </c:pt>
                <c:pt idx="532">
                  <c:v>249.91</c:v>
                </c:pt>
                <c:pt idx="533">
                  <c:v>249.91</c:v>
                </c:pt>
                <c:pt idx="534">
                  <c:v>249.911</c:v>
                </c:pt>
                <c:pt idx="535">
                  <c:v>249.91</c:v>
                </c:pt>
                <c:pt idx="536">
                  <c:v>249.91</c:v>
                </c:pt>
                <c:pt idx="537">
                  <c:v>249.911</c:v>
                </c:pt>
                <c:pt idx="538">
                  <c:v>249.91</c:v>
                </c:pt>
                <c:pt idx="539">
                  <c:v>249.91</c:v>
                </c:pt>
                <c:pt idx="540">
                  <c:v>249.911</c:v>
                </c:pt>
                <c:pt idx="541">
                  <c:v>249.911</c:v>
                </c:pt>
                <c:pt idx="542">
                  <c:v>249.911</c:v>
                </c:pt>
                <c:pt idx="543">
                  <c:v>249.91200000000001</c:v>
                </c:pt>
                <c:pt idx="544">
                  <c:v>249.91200000000001</c:v>
                </c:pt>
                <c:pt idx="545">
                  <c:v>249.91</c:v>
                </c:pt>
                <c:pt idx="546">
                  <c:v>249.91</c:v>
                </c:pt>
                <c:pt idx="547">
                  <c:v>249.91</c:v>
                </c:pt>
                <c:pt idx="548">
                  <c:v>249.91</c:v>
                </c:pt>
                <c:pt idx="549">
                  <c:v>249.90899999999999</c:v>
                </c:pt>
                <c:pt idx="550">
                  <c:v>249.90799999999999</c:v>
                </c:pt>
                <c:pt idx="551">
                  <c:v>249.90799999999999</c:v>
                </c:pt>
                <c:pt idx="552">
                  <c:v>249.90799999999999</c:v>
                </c:pt>
                <c:pt idx="553">
                  <c:v>249.90899999999999</c:v>
                </c:pt>
                <c:pt idx="554">
                  <c:v>249.90899999999999</c:v>
                </c:pt>
                <c:pt idx="555">
                  <c:v>249.911</c:v>
                </c:pt>
                <c:pt idx="556">
                  <c:v>249.911</c:v>
                </c:pt>
                <c:pt idx="557">
                  <c:v>249.91</c:v>
                </c:pt>
                <c:pt idx="558">
                  <c:v>249.91</c:v>
                </c:pt>
                <c:pt idx="559">
                  <c:v>249.91</c:v>
                </c:pt>
                <c:pt idx="560">
                  <c:v>249.91</c:v>
                </c:pt>
                <c:pt idx="561">
                  <c:v>249.90899999999999</c:v>
                </c:pt>
                <c:pt idx="562">
                  <c:v>249.90899999999999</c:v>
                </c:pt>
                <c:pt idx="563">
                  <c:v>249.90899999999999</c:v>
                </c:pt>
                <c:pt idx="564">
                  <c:v>249.90899999999999</c:v>
                </c:pt>
                <c:pt idx="565">
                  <c:v>249.90899999999999</c:v>
                </c:pt>
                <c:pt idx="566">
                  <c:v>249.90899999999999</c:v>
                </c:pt>
                <c:pt idx="567">
                  <c:v>249.91</c:v>
                </c:pt>
                <c:pt idx="568">
                  <c:v>249.91</c:v>
                </c:pt>
                <c:pt idx="569">
                  <c:v>249.90799999999999</c:v>
                </c:pt>
                <c:pt idx="570">
                  <c:v>249.90799999999999</c:v>
                </c:pt>
                <c:pt idx="571">
                  <c:v>249.90700000000001</c:v>
                </c:pt>
                <c:pt idx="572">
                  <c:v>249.90700000000001</c:v>
                </c:pt>
                <c:pt idx="573">
                  <c:v>249.90700000000001</c:v>
                </c:pt>
                <c:pt idx="574">
                  <c:v>249.90799999999999</c:v>
                </c:pt>
                <c:pt idx="575">
                  <c:v>249.91</c:v>
                </c:pt>
                <c:pt idx="576">
                  <c:v>249.91</c:v>
                </c:pt>
                <c:pt idx="577">
                  <c:v>249.90899999999999</c:v>
                </c:pt>
                <c:pt idx="578">
                  <c:v>249.90899999999999</c:v>
                </c:pt>
                <c:pt idx="579">
                  <c:v>249.90899999999999</c:v>
                </c:pt>
                <c:pt idx="580">
                  <c:v>249.90799999999999</c:v>
                </c:pt>
                <c:pt idx="581">
                  <c:v>249.90700000000001</c:v>
                </c:pt>
                <c:pt idx="582">
                  <c:v>249.90700000000001</c:v>
                </c:pt>
                <c:pt idx="583">
                  <c:v>249.90799999999999</c:v>
                </c:pt>
                <c:pt idx="584">
                  <c:v>249.90799999999999</c:v>
                </c:pt>
                <c:pt idx="585">
                  <c:v>249.90899999999999</c:v>
                </c:pt>
                <c:pt idx="586">
                  <c:v>249.90899999999999</c:v>
                </c:pt>
                <c:pt idx="587">
                  <c:v>249.90899999999999</c:v>
                </c:pt>
                <c:pt idx="588">
                  <c:v>249.90899999999999</c:v>
                </c:pt>
                <c:pt idx="589">
                  <c:v>249.90700000000001</c:v>
                </c:pt>
                <c:pt idx="590">
                  <c:v>249.90700000000001</c:v>
                </c:pt>
                <c:pt idx="591">
                  <c:v>249.90700000000001</c:v>
                </c:pt>
                <c:pt idx="592">
                  <c:v>249.90700000000001</c:v>
                </c:pt>
                <c:pt idx="593">
                  <c:v>249.90700000000001</c:v>
                </c:pt>
                <c:pt idx="594">
                  <c:v>249.90700000000001</c:v>
                </c:pt>
                <c:pt idx="595">
                  <c:v>249.90799999999999</c:v>
                </c:pt>
                <c:pt idx="596">
                  <c:v>249.90899999999999</c:v>
                </c:pt>
                <c:pt idx="597">
                  <c:v>249.90899999999999</c:v>
                </c:pt>
                <c:pt idx="598">
                  <c:v>249.90799999999999</c:v>
                </c:pt>
                <c:pt idx="599">
                  <c:v>249.90700000000001</c:v>
                </c:pt>
                <c:pt idx="600">
                  <c:v>249.90700000000001</c:v>
                </c:pt>
                <c:pt idx="601">
                  <c:v>249.90700000000001</c:v>
                </c:pt>
                <c:pt idx="602">
                  <c:v>249.90700000000001</c:v>
                </c:pt>
                <c:pt idx="603">
                  <c:v>249.90700000000001</c:v>
                </c:pt>
                <c:pt idx="604">
                  <c:v>249.90700000000001</c:v>
                </c:pt>
                <c:pt idx="605">
                  <c:v>249.90799999999999</c:v>
                </c:pt>
                <c:pt idx="606">
                  <c:v>249.90899999999999</c:v>
                </c:pt>
                <c:pt idx="607">
                  <c:v>249.90799999999999</c:v>
                </c:pt>
                <c:pt idx="608">
                  <c:v>249.90799999999999</c:v>
                </c:pt>
                <c:pt idx="609">
                  <c:v>249.90799999999999</c:v>
                </c:pt>
                <c:pt idx="610">
                  <c:v>249.90700000000001</c:v>
                </c:pt>
                <c:pt idx="611">
                  <c:v>249.90700000000001</c:v>
                </c:pt>
                <c:pt idx="612">
                  <c:v>249.90700000000001</c:v>
                </c:pt>
                <c:pt idx="613">
                  <c:v>249.90700000000001</c:v>
                </c:pt>
                <c:pt idx="614">
                  <c:v>249.90700000000001</c:v>
                </c:pt>
                <c:pt idx="615">
                  <c:v>249.90700000000001</c:v>
                </c:pt>
                <c:pt idx="616">
                  <c:v>249.905</c:v>
                </c:pt>
                <c:pt idx="617">
                  <c:v>249.905</c:v>
                </c:pt>
                <c:pt idx="618">
                  <c:v>249.90700000000001</c:v>
                </c:pt>
                <c:pt idx="619">
                  <c:v>249.905</c:v>
                </c:pt>
                <c:pt idx="620">
                  <c:v>249.90600000000001</c:v>
                </c:pt>
                <c:pt idx="621">
                  <c:v>249.90700000000001</c:v>
                </c:pt>
                <c:pt idx="622">
                  <c:v>249.90600000000001</c:v>
                </c:pt>
                <c:pt idx="623">
                  <c:v>249.90600000000001</c:v>
                </c:pt>
                <c:pt idx="624">
                  <c:v>249.90600000000001</c:v>
                </c:pt>
                <c:pt idx="625">
                  <c:v>249.905</c:v>
                </c:pt>
                <c:pt idx="626">
                  <c:v>249.90600000000001</c:v>
                </c:pt>
                <c:pt idx="627">
                  <c:v>249.90600000000001</c:v>
                </c:pt>
                <c:pt idx="628">
                  <c:v>249.90700000000001</c:v>
                </c:pt>
                <c:pt idx="629">
                  <c:v>249.90700000000001</c:v>
                </c:pt>
                <c:pt idx="630">
                  <c:v>249.90799999999999</c:v>
                </c:pt>
                <c:pt idx="631">
                  <c:v>249.90700000000001</c:v>
                </c:pt>
                <c:pt idx="632">
                  <c:v>249.90600000000001</c:v>
                </c:pt>
                <c:pt idx="633">
                  <c:v>249.905</c:v>
                </c:pt>
                <c:pt idx="634">
                  <c:v>249.905</c:v>
                </c:pt>
                <c:pt idx="635">
                  <c:v>249.90600000000001</c:v>
                </c:pt>
                <c:pt idx="636">
                  <c:v>249.90600000000001</c:v>
                </c:pt>
                <c:pt idx="637">
                  <c:v>249.90700000000001</c:v>
                </c:pt>
                <c:pt idx="638">
                  <c:v>249.90600000000001</c:v>
                </c:pt>
                <c:pt idx="639">
                  <c:v>249.905</c:v>
                </c:pt>
                <c:pt idx="640">
                  <c:v>249.90299999999999</c:v>
                </c:pt>
                <c:pt idx="641">
                  <c:v>249.904</c:v>
                </c:pt>
                <c:pt idx="642">
                  <c:v>249.90600000000001</c:v>
                </c:pt>
                <c:pt idx="643">
                  <c:v>249.90700000000001</c:v>
                </c:pt>
                <c:pt idx="644">
                  <c:v>249.90700000000001</c:v>
                </c:pt>
                <c:pt idx="645">
                  <c:v>249.90600000000001</c:v>
                </c:pt>
                <c:pt idx="646">
                  <c:v>249.905</c:v>
                </c:pt>
                <c:pt idx="647">
                  <c:v>249.90600000000001</c:v>
                </c:pt>
                <c:pt idx="648">
                  <c:v>249.90600000000001</c:v>
                </c:pt>
                <c:pt idx="649">
                  <c:v>249.905</c:v>
                </c:pt>
                <c:pt idx="650">
                  <c:v>249.90600000000001</c:v>
                </c:pt>
                <c:pt idx="651">
                  <c:v>249.90600000000001</c:v>
                </c:pt>
                <c:pt idx="652">
                  <c:v>249.90600000000001</c:v>
                </c:pt>
                <c:pt idx="653">
                  <c:v>249.90600000000001</c:v>
                </c:pt>
                <c:pt idx="654">
                  <c:v>249.90600000000001</c:v>
                </c:pt>
                <c:pt idx="655">
                  <c:v>249.90600000000001</c:v>
                </c:pt>
                <c:pt idx="656">
                  <c:v>249.90600000000001</c:v>
                </c:pt>
                <c:pt idx="657">
                  <c:v>249.90700000000001</c:v>
                </c:pt>
                <c:pt idx="658">
                  <c:v>249.90600000000001</c:v>
                </c:pt>
                <c:pt idx="659">
                  <c:v>249.904</c:v>
                </c:pt>
                <c:pt idx="660">
                  <c:v>249.904</c:v>
                </c:pt>
                <c:pt idx="661">
                  <c:v>249.904</c:v>
                </c:pt>
                <c:pt idx="662">
                  <c:v>249.904</c:v>
                </c:pt>
                <c:pt idx="663">
                  <c:v>249.904</c:v>
                </c:pt>
                <c:pt idx="664">
                  <c:v>249.904</c:v>
                </c:pt>
                <c:pt idx="665">
                  <c:v>249.904</c:v>
                </c:pt>
                <c:pt idx="666">
                  <c:v>249.905</c:v>
                </c:pt>
                <c:pt idx="667">
                  <c:v>249.905</c:v>
                </c:pt>
                <c:pt idx="668">
                  <c:v>249.905</c:v>
                </c:pt>
                <c:pt idx="669">
                  <c:v>249.90600000000001</c:v>
                </c:pt>
                <c:pt idx="670">
                  <c:v>249.90700000000001</c:v>
                </c:pt>
                <c:pt idx="671">
                  <c:v>249.90799999999999</c:v>
                </c:pt>
                <c:pt idx="672">
                  <c:v>249.90799999999999</c:v>
                </c:pt>
                <c:pt idx="673">
                  <c:v>249.90700000000001</c:v>
                </c:pt>
                <c:pt idx="674">
                  <c:v>249.90700000000001</c:v>
                </c:pt>
                <c:pt idx="675">
                  <c:v>249.90600000000001</c:v>
                </c:pt>
                <c:pt idx="676">
                  <c:v>249.90700000000001</c:v>
                </c:pt>
                <c:pt idx="677">
                  <c:v>249.90700000000001</c:v>
                </c:pt>
                <c:pt idx="678">
                  <c:v>249.90700000000001</c:v>
                </c:pt>
                <c:pt idx="679">
                  <c:v>249.90600000000001</c:v>
                </c:pt>
                <c:pt idx="680">
                  <c:v>249.90600000000001</c:v>
                </c:pt>
                <c:pt idx="681">
                  <c:v>249.90600000000001</c:v>
                </c:pt>
                <c:pt idx="682">
                  <c:v>249.905</c:v>
                </c:pt>
                <c:pt idx="683">
                  <c:v>249.905</c:v>
                </c:pt>
                <c:pt idx="684">
                  <c:v>249.905</c:v>
                </c:pt>
                <c:pt idx="685">
                  <c:v>249.905</c:v>
                </c:pt>
                <c:pt idx="686">
                  <c:v>249.90700000000001</c:v>
                </c:pt>
                <c:pt idx="687">
                  <c:v>249.905</c:v>
                </c:pt>
                <c:pt idx="688">
                  <c:v>249.90600000000001</c:v>
                </c:pt>
                <c:pt idx="689">
                  <c:v>249.90600000000001</c:v>
                </c:pt>
                <c:pt idx="690">
                  <c:v>249.90600000000001</c:v>
                </c:pt>
                <c:pt idx="691">
                  <c:v>249.90700000000001</c:v>
                </c:pt>
                <c:pt idx="692">
                  <c:v>249.90700000000001</c:v>
                </c:pt>
                <c:pt idx="693">
                  <c:v>249.90700000000001</c:v>
                </c:pt>
                <c:pt idx="694">
                  <c:v>249.90799999999999</c:v>
                </c:pt>
                <c:pt idx="695">
                  <c:v>249.90799999999999</c:v>
                </c:pt>
                <c:pt idx="696">
                  <c:v>249.90799999999999</c:v>
                </c:pt>
                <c:pt idx="697">
                  <c:v>249.90899999999999</c:v>
                </c:pt>
                <c:pt idx="698">
                  <c:v>249.90700000000001</c:v>
                </c:pt>
                <c:pt idx="699">
                  <c:v>249.90700000000001</c:v>
                </c:pt>
                <c:pt idx="700">
                  <c:v>249.90799999999999</c:v>
                </c:pt>
                <c:pt idx="701">
                  <c:v>249.90799999999999</c:v>
                </c:pt>
                <c:pt idx="702">
                  <c:v>249.90799999999999</c:v>
                </c:pt>
                <c:pt idx="703">
                  <c:v>249.90799999999999</c:v>
                </c:pt>
                <c:pt idx="704">
                  <c:v>249.90700000000001</c:v>
                </c:pt>
                <c:pt idx="705">
                  <c:v>249.90600000000001</c:v>
                </c:pt>
                <c:pt idx="706">
                  <c:v>249.905</c:v>
                </c:pt>
                <c:pt idx="707">
                  <c:v>249.90600000000001</c:v>
                </c:pt>
                <c:pt idx="708">
                  <c:v>249.90600000000001</c:v>
                </c:pt>
                <c:pt idx="709">
                  <c:v>249.905</c:v>
                </c:pt>
                <c:pt idx="710">
                  <c:v>249.90700000000001</c:v>
                </c:pt>
                <c:pt idx="711">
                  <c:v>249.90700000000001</c:v>
                </c:pt>
                <c:pt idx="712">
                  <c:v>249.90700000000001</c:v>
                </c:pt>
                <c:pt idx="713">
                  <c:v>249.90700000000001</c:v>
                </c:pt>
                <c:pt idx="714">
                  <c:v>249.90700000000001</c:v>
                </c:pt>
                <c:pt idx="715">
                  <c:v>249.90600000000001</c:v>
                </c:pt>
                <c:pt idx="716">
                  <c:v>249.90600000000001</c:v>
                </c:pt>
                <c:pt idx="717">
                  <c:v>249.90600000000001</c:v>
                </c:pt>
                <c:pt idx="718">
                  <c:v>249.90700000000001</c:v>
                </c:pt>
                <c:pt idx="719">
                  <c:v>249.90799999999999</c:v>
                </c:pt>
                <c:pt idx="720">
                  <c:v>249.90899999999999</c:v>
                </c:pt>
                <c:pt idx="721">
                  <c:v>249.90799999999999</c:v>
                </c:pt>
                <c:pt idx="722">
                  <c:v>249.90799999999999</c:v>
                </c:pt>
                <c:pt idx="723">
                  <c:v>249.90700000000001</c:v>
                </c:pt>
                <c:pt idx="724">
                  <c:v>249.90700000000001</c:v>
                </c:pt>
                <c:pt idx="725">
                  <c:v>249.90700000000001</c:v>
                </c:pt>
                <c:pt idx="726">
                  <c:v>249.90799999999999</c:v>
                </c:pt>
                <c:pt idx="727">
                  <c:v>249.90799999999999</c:v>
                </c:pt>
                <c:pt idx="728">
                  <c:v>249.90799999999999</c:v>
                </c:pt>
                <c:pt idx="729">
                  <c:v>249.90799999999999</c:v>
                </c:pt>
                <c:pt idx="730">
                  <c:v>249.90799999999999</c:v>
                </c:pt>
                <c:pt idx="731">
                  <c:v>249.90799999999999</c:v>
                </c:pt>
                <c:pt idx="732">
                  <c:v>249.90799999999999</c:v>
                </c:pt>
                <c:pt idx="733">
                  <c:v>249.90700000000001</c:v>
                </c:pt>
                <c:pt idx="734">
                  <c:v>249.90899999999999</c:v>
                </c:pt>
                <c:pt idx="735">
                  <c:v>249.90799999999999</c:v>
                </c:pt>
                <c:pt idx="736">
                  <c:v>249.90700000000001</c:v>
                </c:pt>
                <c:pt idx="737">
                  <c:v>249.90600000000001</c:v>
                </c:pt>
                <c:pt idx="738">
                  <c:v>249.90700000000001</c:v>
                </c:pt>
                <c:pt idx="739">
                  <c:v>249.90799999999999</c:v>
                </c:pt>
                <c:pt idx="740">
                  <c:v>249.90799999999999</c:v>
                </c:pt>
                <c:pt idx="741">
                  <c:v>249.90700000000001</c:v>
                </c:pt>
                <c:pt idx="742">
                  <c:v>249.90600000000001</c:v>
                </c:pt>
                <c:pt idx="743">
                  <c:v>249.904</c:v>
                </c:pt>
                <c:pt idx="744">
                  <c:v>249.905</c:v>
                </c:pt>
                <c:pt idx="745">
                  <c:v>249.90700000000001</c:v>
                </c:pt>
                <c:pt idx="746">
                  <c:v>249.90700000000001</c:v>
                </c:pt>
                <c:pt idx="747">
                  <c:v>249.90700000000001</c:v>
                </c:pt>
                <c:pt idx="748">
                  <c:v>249.90700000000001</c:v>
                </c:pt>
                <c:pt idx="749">
                  <c:v>249.90600000000001</c:v>
                </c:pt>
                <c:pt idx="750">
                  <c:v>249.90600000000001</c:v>
                </c:pt>
                <c:pt idx="751">
                  <c:v>249.90700000000001</c:v>
                </c:pt>
                <c:pt idx="752">
                  <c:v>249.90799999999999</c:v>
                </c:pt>
                <c:pt idx="753">
                  <c:v>249.90799999999999</c:v>
                </c:pt>
                <c:pt idx="754">
                  <c:v>249.90700000000001</c:v>
                </c:pt>
                <c:pt idx="755">
                  <c:v>249.905</c:v>
                </c:pt>
                <c:pt idx="756">
                  <c:v>249.905</c:v>
                </c:pt>
                <c:pt idx="757">
                  <c:v>249.90600000000001</c:v>
                </c:pt>
                <c:pt idx="758">
                  <c:v>249.90600000000001</c:v>
                </c:pt>
                <c:pt idx="759">
                  <c:v>249.90700000000001</c:v>
                </c:pt>
                <c:pt idx="760">
                  <c:v>249.90899999999999</c:v>
                </c:pt>
                <c:pt idx="761">
                  <c:v>249.90600000000001</c:v>
                </c:pt>
                <c:pt idx="762">
                  <c:v>249.90600000000001</c:v>
                </c:pt>
                <c:pt idx="763">
                  <c:v>249.90600000000001</c:v>
                </c:pt>
                <c:pt idx="764">
                  <c:v>249.90600000000001</c:v>
                </c:pt>
                <c:pt idx="765">
                  <c:v>249.90600000000001</c:v>
                </c:pt>
                <c:pt idx="766">
                  <c:v>249.90700000000001</c:v>
                </c:pt>
                <c:pt idx="767">
                  <c:v>249.90799999999999</c:v>
                </c:pt>
                <c:pt idx="768">
                  <c:v>249.90799999999999</c:v>
                </c:pt>
                <c:pt idx="769">
                  <c:v>249.90700000000001</c:v>
                </c:pt>
                <c:pt idx="770">
                  <c:v>249.90700000000001</c:v>
                </c:pt>
                <c:pt idx="771">
                  <c:v>249.90600000000001</c:v>
                </c:pt>
                <c:pt idx="772">
                  <c:v>249.905</c:v>
                </c:pt>
                <c:pt idx="773">
                  <c:v>249.90600000000001</c:v>
                </c:pt>
                <c:pt idx="774">
                  <c:v>249.90600000000001</c:v>
                </c:pt>
                <c:pt idx="775">
                  <c:v>249.90600000000001</c:v>
                </c:pt>
                <c:pt idx="776">
                  <c:v>249.905</c:v>
                </c:pt>
                <c:pt idx="777">
                  <c:v>249.90700000000001</c:v>
                </c:pt>
                <c:pt idx="778">
                  <c:v>249.90700000000001</c:v>
                </c:pt>
                <c:pt idx="779">
                  <c:v>249.90700000000001</c:v>
                </c:pt>
                <c:pt idx="780">
                  <c:v>249.90700000000001</c:v>
                </c:pt>
                <c:pt idx="781">
                  <c:v>249.90700000000001</c:v>
                </c:pt>
                <c:pt idx="782">
                  <c:v>249.90700000000001</c:v>
                </c:pt>
                <c:pt idx="783">
                  <c:v>249.90700000000001</c:v>
                </c:pt>
                <c:pt idx="784">
                  <c:v>249.90799999999999</c:v>
                </c:pt>
                <c:pt idx="785">
                  <c:v>249.90700000000001</c:v>
                </c:pt>
                <c:pt idx="786">
                  <c:v>249.90700000000001</c:v>
                </c:pt>
                <c:pt idx="787">
                  <c:v>249.90799999999999</c:v>
                </c:pt>
                <c:pt idx="788">
                  <c:v>249.90799999999999</c:v>
                </c:pt>
                <c:pt idx="789">
                  <c:v>249.90899999999999</c:v>
                </c:pt>
                <c:pt idx="790">
                  <c:v>249.90799999999999</c:v>
                </c:pt>
                <c:pt idx="791">
                  <c:v>249.90799999999999</c:v>
                </c:pt>
                <c:pt idx="792">
                  <c:v>249.90899999999999</c:v>
                </c:pt>
                <c:pt idx="793">
                  <c:v>249.90899999999999</c:v>
                </c:pt>
                <c:pt idx="794">
                  <c:v>249.90799999999999</c:v>
                </c:pt>
                <c:pt idx="795">
                  <c:v>249.90799999999999</c:v>
                </c:pt>
                <c:pt idx="796">
                  <c:v>249.90799999999999</c:v>
                </c:pt>
                <c:pt idx="797">
                  <c:v>249.90700000000001</c:v>
                </c:pt>
                <c:pt idx="798">
                  <c:v>249.90700000000001</c:v>
                </c:pt>
                <c:pt idx="799">
                  <c:v>249.90799999999999</c:v>
                </c:pt>
                <c:pt idx="800">
                  <c:v>249.90700000000001</c:v>
                </c:pt>
                <c:pt idx="801">
                  <c:v>249.90700000000001</c:v>
                </c:pt>
                <c:pt idx="802">
                  <c:v>249.90700000000001</c:v>
                </c:pt>
                <c:pt idx="803">
                  <c:v>249.90700000000001</c:v>
                </c:pt>
                <c:pt idx="804">
                  <c:v>249.90600000000001</c:v>
                </c:pt>
                <c:pt idx="805">
                  <c:v>249.90700000000001</c:v>
                </c:pt>
                <c:pt idx="806">
                  <c:v>249.90700000000001</c:v>
                </c:pt>
                <c:pt idx="807">
                  <c:v>249.90799999999999</c:v>
                </c:pt>
                <c:pt idx="808">
                  <c:v>249.90799999999999</c:v>
                </c:pt>
                <c:pt idx="809">
                  <c:v>249.90799999999999</c:v>
                </c:pt>
                <c:pt idx="810">
                  <c:v>249.90899999999999</c:v>
                </c:pt>
                <c:pt idx="811">
                  <c:v>249.90899999999999</c:v>
                </c:pt>
                <c:pt idx="812">
                  <c:v>249.90799999999999</c:v>
                </c:pt>
                <c:pt idx="813">
                  <c:v>249.90799999999999</c:v>
                </c:pt>
                <c:pt idx="814">
                  <c:v>249.90700000000001</c:v>
                </c:pt>
                <c:pt idx="815">
                  <c:v>249.90700000000001</c:v>
                </c:pt>
                <c:pt idx="816">
                  <c:v>249.90600000000001</c:v>
                </c:pt>
                <c:pt idx="817">
                  <c:v>249.90600000000001</c:v>
                </c:pt>
                <c:pt idx="818">
                  <c:v>249.90600000000001</c:v>
                </c:pt>
                <c:pt idx="819">
                  <c:v>249.90700000000001</c:v>
                </c:pt>
                <c:pt idx="820">
                  <c:v>249.90700000000001</c:v>
                </c:pt>
                <c:pt idx="821">
                  <c:v>249.90700000000001</c:v>
                </c:pt>
                <c:pt idx="822">
                  <c:v>249.90799999999999</c:v>
                </c:pt>
                <c:pt idx="823">
                  <c:v>249.90799999999999</c:v>
                </c:pt>
                <c:pt idx="824">
                  <c:v>249.90799999999999</c:v>
                </c:pt>
                <c:pt idx="825">
                  <c:v>249.90700000000001</c:v>
                </c:pt>
                <c:pt idx="826">
                  <c:v>249.90799999999999</c:v>
                </c:pt>
                <c:pt idx="827">
                  <c:v>249.90700000000001</c:v>
                </c:pt>
                <c:pt idx="828">
                  <c:v>249.90600000000001</c:v>
                </c:pt>
                <c:pt idx="829">
                  <c:v>249.905</c:v>
                </c:pt>
                <c:pt idx="830">
                  <c:v>249.90600000000001</c:v>
                </c:pt>
                <c:pt idx="831">
                  <c:v>249.90600000000001</c:v>
                </c:pt>
                <c:pt idx="832">
                  <c:v>249.90600000000001</c:v>
                </c:pt>
                <c:pt idx="833">
                  <c:v>249.90700000000001</c:v>
                </c:pt>
                <c:pt idx="834">
                  <c:v>249.90700000000001</c:v>
                </c:pt>
                <c:pt idx="835">
                  <c:v>249.90700000000001</c:v>
                </c:pt>
                <c:pt idx="836">
                  <c:v>249.90799999999999</c:v>
                </c:pt>
                <c:pt idx="837">
                  <c:v>249.90700000000001</c:v>
                </c:pt>
                <c:pt idx="838">
                  <c:v>249.90600000000001</c:v>
                </c:pt>
                <c:pt idx="839">
                  <c:v>249.905</c:v>
                </c:pt>
                <c:pt idx="840">
                  <c:v>249.904</c:v>
                </c:pt>
                <c:pt idx="841">
                  <c:v>249.905</c:v>
                </c:pt>
                <c:pt idx="842">
                  <c:v>249.90600000000001</c:v>
                </c:pt>
                <c:pt idx="843">
                  <c:v>249.90600000000001</c:v>
                </c:pt>
                <c:pt idx="844">
                  <c:v>249.905</c:v>
                </c:pt>
                <c:pt idx="845">
                  <c:v>249.904</c:v>
                </c:pt>
                <c:pt idx="846">
                  <c:v>249.904</c:v>
                </c:pt>
                <c:pt idx="847">
                  <c:v>249.90299999999999</c:v>
                </c:pt>
                <c:pt idx="848">
                  <c:v>249.904</c:v>
                </c:pt>
                <c:pt idx="849">
                  <c:v>249.904</c:v>
                </c:pt>
                <c:pt idx="850">
                  <c:v>249.905</c:v>
                </c:pt>
                <c:pt idx="851">
                  <c:v>249.905</c:v>
                </c:pt>
                <c:pt idx="852">
                  <c:v>249.905</c:v>
                </c:pt>
                <c:pt idx="853">
                  <c:v>249.904</c:v>
                </c:pt>
                <c:pt idx="854">
                  <c:v>249.904</c:v>
                </c:pt>
                <c:pt idx="855">
                  <c:v>249.90299999999999</c:v>
                </c:pt>
                <c:pt idx="856">
                  <c:v>249.904</c:v>
                </c:pt>
                <c:pt idx="857">
                  <c:v>249.905</c:v>
                </c:pt>
                <c:pt idx="858">
                  <c:v>249.90600000000001</c:v>
                </c:pt>
                <c:pt idx="859">
                  <c:v>249.90600000000001</c:v>
                </c:pt>
                <c:pt idx="860">
                  <c:v>249.905</c:v>
                </c:pt>
                <c:pt idx="861">
                  <c:v>249.904</c:v>
                </c:pt>
                <c:pt idx="862">
                  <c:v>249.905</c:v>
                </c:pt>
                <c:pt idx="863">
                  <c:v>249.90600000000001</c:v>
                </c:pt>
                <c:pt idx="864">
                  <c:v>249.90600000000001</c:v>
                </c:pt>
                <c:pt idx="865">
                  <c:v>249.90700000000001</c:v>
                </c:pt>
                <c:pt idx="866">
                  <c:v>249.90600000000001</c:v>
                </c:pt>
                <c:pt idx="867">
                  <c:v>249.905</c:v>
                </c:pt>
                <c:pt idx="868">
                  <c:v>249.905</c:v>
                </c:pt>
                <c:pt idx="869">
                  <c:v>249.90600000000001</c:v>
                </c:pt>
                <c:pt idx="870">
                  <c:v>249.90700000000001</c:v>
                </c:pt>
                <c:pt idx="871">
                  <c:v>249.90700000000001</c:v>
                </c:pt>
                <c:pt idx="872">
                  <c:v>249.90600000000001</c:v>
                </c:pt>
                <c:pt idx="873">
                  <c:v>249.905</c:v>
                </c:pt>
                <c:pt idx="874">
                  <c:v>249.905</c:v>
                </c:pt>
                <c:pt idx="875">
                  <c:v>249.905</c:v>
                </c:pt>
                <c:pt idx="876">
                  <c:v>249.905</c:v>
                </c:pt>
                <c:pt idx="877">
                  <c:v>249.90700000000001</c:v>
                </c:pt>
                <c:pt idx="878">
                  <c:v>249.90700000000001</c:v>
                </c:pt>
                <c:pt idx="879">
                  <c:v>249.90600000000001</c:v>
                </c:pt>
                <c:pt idx="880">
                  <c:v>249.90600000000001</c:v>
                </c:pt>
                <c:pt idx="881">
                  <c:v>249.905</c:v>
                </c:pt>
                <c:pt idx="882">
                  <c:v>249.905</c:v>
                </c:pt>
                <c:pt idx="883">
                  <c:v>249.90600000000001</c:v>
                </c:pt>
                <c:pt idx="884">
                  <c:v>249.90600000000001</c:v>
                </c:pt>
                <c:pt idx="885">
                  <c:v>249.90700000000001</c:v>
                </c:pt>
                <c:pt idx="886">
                  <c:v>249.90600000000001</c:v>
                </c:pt>
                <c:pt idx="887">
                  <c:v>249.90600000000001</c:v>
                </c:pt>
                <c:pt idx="888">
                  <c:v>249.90600000000001</c:v>
                </c:pt>
                <c:pt idx="889">
                  <c:v>249.90600000000001</c:v>
                </c:pt>
                <c:pt idx="890">
                  <c:v>249.90600000000001</c:v>
                </c:pt>
                <c:pt idx="891">
                  <c:v>249.90600000000001</c:v>
                </c:pt>
                <c:pt idx="892">
                  <c:v>249.90600000000001</c:v>
                </c:pt>
                <c:pt idx="893">
                  <c:v>249.90700000000001</c:v>
                </c:pt>
                <c:pt idx="894">
                  <c:v>249.90700000000001</c:v>
                </c:pt>
                <c:pt idx="895">
                  <c:v>249.90799999999999</c:v>
                </c:pt>
                <c:pt idx="896">
                  <c:v>249.90799999999999</c:v>
                </c:pt>
                <c:pt idx="897">
                  <c:v>249.90700000000001</c:v>
                </c:pt>
                <c:pt idx="898">
                  <c:v>249.90600000000001</c:v>
                </c:pt>
                <c:pt idx="899">
                  <c:v>249.905</c:v>
                </c:pt>
                <c:pt idx="900">
                  <c:v>249.905</c:v>
                </c:pt>
                <c:pt idx="901">
                  <c:v>249.90600000000001</c:v>
                </c:pt>
                <c:pt idx="902">
                  <c:v>249.90700000000001</c:v>
                </c:pt>
                <c:pt idx="903">
                  <c:v>249.90899999999999</c:v>
                </c:pt>
                <c:pt idx="904">
                  <c:v>249.90899999999999</c:v>
                </c:pt>
                <c:pt idx="905">
                  <c:v>249.90899999999999</c:v>
                </c:pt>
                <c:pt idx="906">
                  <c:v>249.90899999999999</c:v>
                </c:pt>
                <c:pt idx="907">
                  <c:v>249.90799999999999</c:v>
                </c:pt>
                <c:pt idx="908">
                  <c:v>249.90799999999999</c:v>
                </c:pt>
                <c:pt idx="909">
                  <c:v>249.90899999999999</c:v>
                </c:pt>
                <c:pt idx="910">
                  <c:v>249.90899999999999</c:v>
                </c:pt>
                <c:pt idx="911">
                  <c:v>249.90899999999999</c:v>
                </c:pt>
                <c:pt idx="912">
                  <c:v>249.90799999999999</c:v>
                </c:pt>
                <c:pt idx="913">
                  <c:v>249.90700000000001</c:v>
                </c:pt>
                <c:pt idx="914">
                  <c:v>249.90600000000001</c:v>
                </c:pt>
                <c:pt idx="915">
                  <c:v>249.90600000000001</c:v>
                </c:pt>
                <c:pt idx="916">
                  <c:v>249.90700000000001</c:v>
                </c:pt>
                <c:pt idx="917">
                  <c:v>249.90799999999999</c:v>
                </c:pt>
                <c:pt idx="918">
                  <c:v>249.90799999999999</c:v>
                </c:pt>
                <c:pt idx="919">
                  <c:v>249.905</c:v>
                </c:pt>
                <c:pt idx="920">
                  <c:v>249.90600000000001</c:v>
                </c:pt>
                <c:pt idx="921">
                  <c:v>249.90600000000001</c:v>
                </c:pt>
                <c:pt idx="922">
                  <c:v>249.90600000000001</c:v>
                </c:pt>
                <c:pt idx="923">
                  <c:v>249.90600000000001</c:v>
                </c:pt>
                <c:pt idx="924">
                  <c:v>249.90700000000001</c:v>
                </c:pt>
                <c:pt idx="925">
                  <c:v>249.90600000000001</c:v>
                </c:pt>
                <c:pt idx="926">
                  <c:v>249.905</c:v>
                </c:pt>
                <c:pt idx="927">
                  <c:v>249.904</c:v>
                </c:pt>
                <c:pt idx="928">
                  <c:v>249.904</c:v>
                </c:pt>
                <c:pt idx="929">
                  <c:v>249.905</c:v>
                </c:pt>
                <c:pt idx="930">
                  <c:v>249.90700000000001</c:v>
                </c:pt>
                <c:pt idx="931">
                  <c:v>249.90600000000001</c:v>
                </c:pt>
                <c:pt idx="932">
                  <c:v>249.90600000000001</c:v>
                </c:pt>
                <c:pt idx="933">
                  <c:v>249.905</c:v>
                </c:pt>
                <c:pt idx="934">
                  <c:v>249.905</c:v>
                </c:pt>
                <c:pt idx="935">
                  <c:v>249.90700000000001</c:v>
                </c:pt>
                <c:pt idx="936">
                  <c:v>249.90700000000001</c:v>
                </c:pt>
                <c:pt idx="937">
                  <c:v>249.90600000000001</c:v>
                </c:pt>
                <c:pt idx="938">
                  <c:v>249.90600000000001</c:v>
                </c:pt>
                <c:pt idx="939">
                  <c:v>249.905</c:v>
                </c:pt>
                <c:pt idx="940">
                  <c:v>249.905</c:v>
                </c:pt>
                <c:pt idx="941">
                  <c:v>249.90700000000001</c:v>
                </c:pt>
                <c:pt idx="942">
                  <c:v>249.90700000000001</c:v>
                </c:pt>
                <c:pt idx="943">
                  <c:v>249.90799999999999</c:v>
                </c:pt>
                <c:pt idx="944">
                  <c:v>249.90700000000001</c:v>
                </c:pt>
                <c:pt idx="945">
                  <c:v>249.90700000000001</c:v>
                </c:pt>
                <c:pt idx="946">
                  <c:v>249.90799999999999</c:v>
                </c:pt>
                <c:pt idx="947">
                  <c:v>249.90799999999999</c:v>
                </c:pt>
                <c:pt idx="948">
                  <c:v>249.90799999999999</c:v>
                </c:pt>
                <c:pt idx="949">
                  <c:v>249.90700000000001</c:v>
                </c:pt>
                <c:pt idx="950">
                  <c:v>249.90600000000001</c:v>
                </c:pt>
                <c:pt idx="951">
                  <c:v>249.90600000000001</c:v>
                </c:pt>
                <c:pt idx="952">
                  <c:v>249.905</c:v>
                </c:pt>
                <c:pt idx="953">
                  <c:v>249.905</c:v>
                </c:pt>
                <c:pt idx="954">
                  <c:v>249.90700000000001</c:v>
                </c:pt>
                <c:pt idx="955">
                  <c:v>249.90799999999999</c:v>
                </c:pt>
                <c:pt idx="956">
                  <c:v>249.90700000000001</c:v>
                </c:pt>
                <c:pt idx="957">
                  <c:v>249.90600000000001</c:v>
                </c:pt>
                <c:pt idx="958">
                  <c:v>249.90700000000001</c:v>
                </c:pt>
                <c:pt idx="959">
                  <c:v>249.90700000000001</c:v>
                </c:pt>
                <c:pt idx="960">
                  <c:v>249.90799999999999</c:v>
                </c:pt>
                <c:pt idx="961">
                  <c:v>249.90600000000001</c:v>
                </c:pt>
                <c:pt idx="962">
                  <c:v>249.90600000000001</c:v>
                </c:pt>
                <c:pt idx="963">
                  <c:v>249.90600000000001</c:v>
                </c:pt>
                <c:pt idx="964">
                  <c:v>249.90700000000001</c:v>
                </c:pt>
                <c:pt idx="965">
                  <c:v>249.90799999999999</c:v>
                </c:pt>
                <c:pt idx="966">
                  <c:v>249.90899999999999</c:v>
                </c:pt>
                <c:pt idx="967">
                  <c:v>249.90700000000001</c:v>
                </c:pt>
                <c:pt idx="968">
                  <c:v>249.90700000000001</c:v>
                </c:pt>
                <c:pt idx="969">
                  <c:v>249.90700000000001</c:v>
                </c:pt>
                <c:pt idx="970">
                  <c:v>249.90700000000001</c:v>
                </c:pt>
                <c:pt idx="971">
                  <c:v>249.90799999999999</c:v>
                </c:pt>
                <c:pt idx="972">
                  <c:v>249.90799999999999</c:v>
                </c:pt>
                <c:pt idx="973">
                  <c:v>249.90700000000001</c:v>
                </c:pt>
                <c:pt idx="974">
                  <c:v>249.90600000000001</c:v>
                </c:pt>
                <c:pt idx="975">
                  <c:v>249.90700000000001</c:v>
                </c:pt>
                <c:pt idx="976">
                  <c:v>249.90799999999999</c:v>
                </c:pt>
                <c:pt idx="977">
                  <c:v>249.90899999999999</c:v>
                </c:pt>
                <c:pt idx="978">
                  <c:v>249.90799999999999</c:v>
                </c:pt>
                <c:pt idx="979">
                  <c:v>249.90700000000001</c:v>
                </c:pt>
                <c:pt idx="980">
                  <c:v>249.90700000000001</c:v>
                </c:pt>
                <c:pt idx="981">
                  <c:v>249.90799999999999</c:v>
                </c:pt>
                <c:pt idx="982">
                  <c:v>249.90799999999999</c:v>
                </c:pt>
                <c:pt idx="983">
                  <c:v>249.90899999999999</c:v>
                </c:pt>
                <c:pt idx="984">
                  <c:v>249.90700000000001</c:v>
                </c:pt>
                <c:pt idx="985">
                  <c:v>249.90700000000001</c:v>
                </c:pt>
                <c:pt idx="986">
                  <c:v>249.91</c:v>
                </c:pt>
                <c:pt idx="987">
                  <c:v>249.91</c:v>
                </c:pt>
                <c:pt idx="988">
                  <c:v>249.91</c:v>
                </c:pt>
                <c:pt idx="989">
                  <c:v>249.90899999999999</c:v>
                </c:pt>
                <c:pt idx="990">
                  <c:v>249.90899999999999</c:v>
                </c:pt>
                <c:pt idx="991">
                  <c:v>249.90899999999999</c:v>
                </c:pt>
                <c:pt idx="992">
                  <c:v>249.91</c:v>
                </c:pt>
                <c:pt idx="993">
                  <c:v>249.91</c:v>
                </c:pt>
                <c:pt idx="994">
                  <c:v>249.90899999999999</c:v>
                </c:pt>
                <c:pt idx="995">
                  <c:v>249.90799999999999</c:v>
                </c:pt>
                <c:pt idx="996">
                  <c:v>249.90899999999999</c:v>
                </c:pt>
                <c:pt idx="997">
                  <c:v>249.90899999999999</c:v>
                </c:pt>
                <c:pt idx="998">
                  <c:v>249.911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20E-4E32-935A-120AA7BCCEF6}"/>
            </c:ext>
          </c:extLst>
        </c:ser>
        <c:ser>
          <c:idx val="1"/>
          <c:order val="1"/>
          <c:tx>
            <c:strRef>
              <c:f>Lstability!$D$1</c:f>
              <c:strCache>
                <c:ptCount val="1"/>
                <c:pt idx="0">
                  <c:v>UB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Lstability!$D$2:$D$1000</c:f>
              <c:numCache>
                <c:formatCode>General</c:formatCode>
                <c:ptCount val="999"/>
                <c:pt idx="0">
                  <c:v>249.89599999999999</c:v>
                </c:pt>
                <c:pt idx="1">
                  <c:v>249.89599999999999</c:v>
                </c:pt>
                <c:pt idx="2">
                  <c:v>249.898</c:v>
                </c:pt>
                <c:pt idx="3">
                  <c:v>249.898</c:v>
                </c:pt>
                <c:pt idx="4">
                  <c:v>249.899</c:v>
                </c:pt>
                <c:pt idx="5">
                  <c:v>249.898</c:v>
                </c:pt>
                <c:pt idx="6">
                  <c:v>249.89699999999999</c:v>
                </c:pt>
                <c:pt idx="7">
                  <c:v>249.89699999999999</c:v>
                </c:pt>
                <c:pt idx="8">
                  <c:v>249.89699999999999</c:v>
                </c:pt>
                <c:pt idx="9">
                  <c:v>249.89699999999999</c:v>
                </c:pt>
                <c:pt idx="10">
                  <c:v>249.898</c:v>
                </c:pt>
                <c:pt idx="11">
                  <c:v>249.89699999999999</c:v>
                </c:pt>
                <c:pt idx="12">
                  <c:v>249.89699999999999</c:v>
                </c:pt>
                <c:pt idx="13">
                  <c:v>249.9</c:v>
                </c:pt>
                <c:pt idx="14">
                  <c:v>249.899</c:v>
                </c:pt>
                <c:pt idx="15">
                  <c:v>249.898</c:v>
                </c:pt>
                <c:pt idx="16">
                  <c:v>249.898</c:v>
                </c:pt>
                <c:pt idx="17">
                  <c:v>249.89699999999999</c:v>
                </c:pt>
                <c:pt idx="18">
                  <c:v>249.89699999999999</c:v>
                </c:pt>
                <c:pt idx="19">
                  <c:v>249.89599999999999</c:v>
                </c:pt>
                <c:pt idx="20">
                  <c:v>249.89599999999999</c:v>
                </c:pt>
                <c:pt idx="21">
                  <c:v>249.89699999999999</c:v>
                </c:pt>
                <c:pt idx="22">
                  <c:v>249.89699999999999</c:v>
                </c:pt>
                <c:pt idx="23">
                  <c:v>249.89599999999999</c:v>
                </c:pt>
                <c:pt idx="24">
                  <c:v>249.89699999999999</c:v>
                </c:pt>
                <c:pt idx="25">
                  <c:v>249.89699999999999</c:v>
                </c:pt>
                <c:pt idx="26">
                  <c:v>249.89699999999999</c:v>
                </c:pt>
                <c:pt idx="27">
                  <c:v>249.89699999999999</c:v>
                </c:pt>
                <c:pt idx="28">
                  <c:v>249.898</c:v>
                </c:pt>
                <c:pt idx="29">
                  <c:v>249.898</c:v>
                </c:pt>
                <c:pt idx="30">
                  <c:v>249.89699999999999</c:v>
                </c:pt>
                <c:pt idx="31">
                  <c:v>249.89699999999999</c:v>
                </c:pt>
                <c:pt idx="32">
                  <c:v>249.899</c:v>
                </c:pt>
                <c:pt idx="33">
                  <c:v>249.899</c:v>
                </c:pt>
                <c:pt idx="34">
                  <c:v>249.898</c:v>
                </c:pt>
                <c:pt idx="35">
                  <c:v>249.899</c:v>
                </c:pt>
                <c:pt idx="36">
                  <c:v>249.89699999999999</c:v>
                </c:pt>
                <c:pt idx="37">
                  <c:v>249.898</c:v>
                </c:pt>
                <c:pt idx="38">
                  <c:v>249.898</c:v>
                </c:pt>
                <c:pt idx="39">
                  <c:v>249.898</c:v>
                </c:pt>
                <c:pt idx="40">
                  <c:v>249.898</c:v>
                </c:pt>
                <c:pt idx="41">
                  <c:v>249.89699999999999</c:v>
                </c:pt>
                <c:pt idx="42">
                  <c:v>249.89699999999999</c:v>
                </c:pt>
                <c:pt idx="43">
                  <c:v>249.89699999999999</c:v>
                </c:pt>
                <c:pt idx="44">
                  <c:v>249.89699999999999</c:v>
                </c:pt>
                <c:pt idx="45">
                  <c:v>249.89599999999999</c:v>
                </c:pt>
                <c:pt idx="46">
                  <c:v>249.89699999999999</c:v>
                </c:pt>
                <c:pt idx="47">
                  <c:v>249.89699999999999</c:v>
                </c:pt>
                <c:pt idx="48">
                  <c:v>249.89699999999999</c:v>
                </c:pt>
                <c:pt idx="49">
                  <c:v>249.89699999999999</c:v>
                </c:pt>
                <c:pt idx="50">
                  <c:v>249.89699999999999</c:v>
                </c:pt>
                <c:pt idx="51">
                  <c:v>249.89699999999999</c:v>
                </c:pt>
                <c:pt idx="52">
                  <c:v>249.898</c:v>
                </c:pt>
                <c:pt idx="53">
                  <c:v>249.899</c:v>
                </c:pt>
                <c:pt idx="54">
                  <c:v>249.899</c:v>
                </c:pt>
                <c:pt idx="55">
                  <c:v>249.898</c:v>
                </c:pt>
                <c:pt idx="56">
                  <c:v>249.898</c:v>
                </c:pt>
                <c:pt idx="57">
                  <c:v>249.898</c:v>
                </c:pt>
                <c:pt idx="58">
                  <c:v>249.898</c:v>
                </c:pt>
                <c:pt idx="59">
                  <c:v>249.899</c:v>
                </c:pt>
                <c:pt idx="60">
                  <c:v>249.89699999999999</c:v>
                </c:pt>
                <c:pt idx="61">
                  <c:v>249.89699999999999</c:v>
                </c:pt>
                <c:pt idx="62">
                  <c:v>249.898</c:v>
                </c:pt>
                <c:pt idx="63">
                  <c:v>249.898</c:v>
                </c:pt>
                <c:pt idx="64">
                  <c:v>249.898</c:v>
                </c:pt>
                <c:pt idx="65">
                  <c:v>249.898</c:v>
                </c:pt>
                <c:pt idx="66">
                  <c:v>249.89699999999999</c:v>
                </c:pt>
                <c:pt idx="67">
                  <c:v>249.89699999999999</c:v>
                </c:pt>
                <c:pt idx="68">
                  <c:v>249.89599999999999</c:v>
                </c:pt>
                <c:pt idx="69">
                  <c:v>249.89599999999999</c:v>
                </c:pt>
                <c:pt idx="70">
                  <c:v>249.89500000000001</c:v>
                </c:pt>
                <c:pt idx="71">
                  <c:v>249.89500000000001</c:v>
                </c:pt>
                <c:pt idx="72">
                  <c:v>249.89599999999999</c:v>
                </c:pt>
                <c:pt idx="73">
                  <c:v>249.898</c:v>
                </c:pt>
                <c:pt idx="74">
                  <c:v>249.89699999999999</c:v>
                </c:pt>
                <c:pt idx="75">
                  <c:v>249.89500000000001</c:v>
                </c:pt>
                <c:pt idx="76">
                  <c:v>249.89500000000001</c:v>
                </c:pt>
                <c:pt idx="77">
                  <c:v>249.89699999999999</c:v>
                </c:pt>
                <c:pt idx="78">
                  <c:v>249.89699999999999</c:v>
                </c:pt>
                <c:pt idx="79">
                  <c:v>249.89500000000001</c:v>
                </c:pt>
                <c:pt idx="80">
                  <c:v>249.89599999999999</c:v>
                </c:pt>
                <c:pt idx="81">
                  <c:v>249.89500000000001</c:v>
                </c:pt>
                <c:pt idx="82">
                  <c:v>249.89500000000001</c:v>
                </c:pt>
                <c:pt idx="83">
                  <c:v>249.89599999999999</c:v>
                </c:pt>
                <c:pt idx="84">
                  <c:v>249.89599999999999</c:v>
                </c:pt>
                <c:pt idx="85">
                  <c:v>249.89599999999999</c:v>
                </c:pt>
                <c:pt idx="86">
                  <c:v>249.89500000000001</c:v>
                </c:pt>
                <c:pt idx="87">
                  <c:v>249.89500000000001</c:v>
                </c:pt>
                <c:pt idx="88">
                  <c:v>249.89599999999999</c:v>
                </c:pt>
                <c:pt idx="89">
                  <c:v>249.89400000000001</c:v>
                </c:pt>
                <c:pt idx="90">
                  <c:v>249.89400000000001</c:v>
                </c:pt>
                <c:pt idx="91">
                  <c:v>249.89400000000001</c:v>
                </c:pt>
                <c:pt idx="92">
                  <c:v>249.89599999999999</c:v>
                </c:pt>
                <c:pt idx="93">
                  <c:v>249.898</c:v>
                </c:pt>
                <c:pt idx="94">
                  <c:v>249.89699999999999</c:v>
                </c:pt>
                <c:pt idx="95">
                  <c:v>249.89599999999999</c:v>
                </c:pt>
                <c:pt idx="96">
                  <c:v>249.89599999999999</c:v>
                </c:pt>
                <c:pt idx="97">
                  <c:v>249.89500000000001</c:v>
                </c:pt>
                <c:pt idx="98">
                  <c:v>249.89500000000001</c:v>
                </c:pt>
                <c:pt idx="99">
                  <c:v>249.89500000000001</c:v>
                </c:pt>
                <c:pt idx="100">
                  <c:v>249.89599999999999</c:v>
                </c:pt>
                <c:pt idx="101">
                  <c:v>249.89599999999999</c:v>
                </c:pt>
                <c:pt idx="102">
                  <c:v>249.89599999999999</c:v>
                </c:pt>
                <c:pt idx="103">
                  <c:v>249.89500000000001</c:v>
                </c:pt>
                <c:pt idx="104">
                  <c:v>249.89500000000001</c:v>
                </c:pt>
                <c:pt idx="105">
                  <c:v>249.89500000000001</c:v>
                </c:pt>
                <c:pt idx="106">
                  <c:v>249.89400000000001</c:v>
                </c:pt>
                <c:pt idx="107">
                  <c:v>249.89500000000001</c:v>
                </c:pt>
                <c:pt idx="108">
                  <c:v>249.89400000000001</c:v>
                </c:pt>
                <c:pt idx="109">
                  <c:v>249.893</c:v>
                </c:pt>
                <c:pt idx="110">
                  <c:v>249.89400000000001</c:v>
                </c:pt>
                <c:pt idx="111">
                  <c:v>249.89400000000001</c:v>
                </c:pt>
                <c:pt idx="112">
                  <c:v>249.89599999999999</c:v>
                </c:pt>
                <c:pt idx="113">
                  <c:v>249.89599999999999</c:v>
                </c:pt>
                <c:pt idx="114">
                  <c:v>249.89599999999999</c:v>
                </c:pt>
                <c:pt idx="115">
                  <c:v>249.89599999999999</c:v>
                </c:pt>
                <c:pt idx="116">
                  <c:v>249.89599999999999</c:v>
                </c:pt>
                <c:pt idx="117">
                  <c:v>249.89699999999999</c:v>
                </c:pt>
                <c:pt idx="118">
                  <c:v>249.89599999999999</c:v>
                </c:pt>
                <c:pt idx="119">
                  <c:v>249.89599999999999</c:v>
                </c:pt>
                <c:pt idx="120">
                  <c:v>249.89599999999999</c:v>
                </c:pt>
                <c:pt idx="121">
                  <c:v>249.89699999999999</c:v>
                </c:pt>
                <c:pt idx="122">
                  <c:v>249.89599999999999</c:v>
                </c:pt>
                <c:pt idx="123">
                  <c:v>249.89500000000001</c:v>
                </c:pt>
                <c:pt idx="124">
                  <c:v>249.89599999999999</c:v>
                </c:pt>
                <c:pt idx="125">
                  <c:v>249.89599999999999</c:v>
                </c:pt>
                <c:pt idx="126">
                  <c:v>249.89500000000001</c:v>
                </c:pt>
                <c:pt idx="127">
                  <c:v>249.89500000000001</c:v>
                </c:pt>
                <c:pt idx="128">
                  <c:v>249.89500000000001</c:v>
                </c:pt>
                <c:pt idx="129">
                  <c:v>249.89400000000001</c:v>
                </c:pt>
                <c:pt idx="130">
                  <c:v>249.89500000000001</c:v>
                </c:pt>
                <c:pt idx="131">
                  <c:v>249.89500000000001</c:v>
                </c:pt>
                <c:pt idx="132">
                  <c:v>249.89500000000001</c:v>
                </c:pt>
                <c:pt idx="133">
                  <c:v>249.89599999999999</c:v>
                </c:pt>
                <c:pt idx="134">
                  <c:v>249.89699999999999</c:v>
                </c:pt>
                <c:pt idx="135">
                  <c:v>249.89699999999999</c:v>
                </c:pt>
                <c:pt idx="136">
                  <c:v>249.89599999999999</c:v>
                </c:pt>
                <c:pt idx="137">
                  <c:v>249.89699999999999</c:v>
                </c:pt>
                <c:pt idx="138">
                  <c:v>249.89699999999999</c:v>
                </c:pt>
                <c:pt idx="139">
                  <c:v>249.89699999999999</c:v>
                </c:pt>
                <c:pt idx="140">
                  <c:v>249.89699999999999</c:v>
                </c:pt>
                <c:pt idx="141">
                  <c:v>249.89599999999999</c:v>
                </c:pt>
                <c:pt idx="142">
                  <c:v>249.89599999999999</c:v>
                </c:pt>
                <c:pt idx="143">
                  <c:v>249.89599999999999</c:v>
                </c:pt>
                <c:pt idx="144">
                  <c:v>249.89599999999999</c:v>
                </c:pt>
                <c:pt idx="145">
                  <c:v>249.89599999999999</c:v>
                </c:pt>
                <c:pt idx="146">
                  <c:v>249.89599999999999</c:v>
                </c:pt>
                <c:pt idx="147">
                  <c:v>249.89699999999999</c:v>
                </c:pt>
                <c:pt idx="148">
                  <c:v>249.898</c:v>
                </c:pt>
                <c:pt idx="149">
                  <c:v>249.89699999999999</c:v>
                </c:pt>
                <c:pt idx="150">
                  <c:v>249.89599999999999</c:v>
                </c:pt>
                <c:pt idx="151">
                  <c:v>249.898</c:v>
                </c:pt>
                <c:pt idx="152">
                  <c:v>249.898</c:v>
                </c:pt>
                <c:pt idx="153">
                  <c:v>249.89699999999999</c:v>
                </c:pt>
                <c:pt idx="154">
                  <c:v>249.89699999999999</c:v>
                </c:pt>
                <c:pt idx="155">
                  <c:v>249.89699999999999</c:v>
                </c:pt>
                <c:pt idx="156">
                  <c:v>249.89699999999999</c:v>
                </c:pt>
                <c:pt idx="157">
                  <c:v>249.89699999999999</c:v>
                </c:pt>
                <c:pt idx="158">
                  <c:v>249.898</c:v>
                </c:pt>
                <c:pt idx="159">
                  <c:v>249.898</c:v>
                </c:pt>
                <c:pt idx="160">
                  <c:v>249.89699999999999</c:v>
                </c:pt>
                <c:pt idx="161">
                  <c:v>249.898</c:v>
                </c:pt>
                <c:pt idx="162">
                  <c:v>249.898</c:v>
                </c:pt>
                <c:pt idx="163">
                  <c:v>249.89699999999999</c:v>
                </c:pt>
                <c:pt idx="164">
                  <c:v>249.898</c:v>
                </c:pt>
                <c:pt idx="165">
                  <c:v>249.89699999999999</c:v>
                </c:pt>
                <c:pt idx="166">
                  <c:v>249.89699999999999</c:v>
                </c:pt>
                <c:pt idx="167">
                  <c:v>249.89699999999999</c:v>
                </c:pt>
                <c:pt idx="168">
                  <c:v>249.89599999999999</c:v>
                </c:pt>
                <c:pt idx="169">
                  <c:v>249.89599999999999</c:v>
                </c:pt>
                <c:pt idx="170">
                  <c:v>249.89699999999999</c:v>
                </c:pt>
                <c:pt idx="171">
                  <c:v>249.89699999999999</c:v>
                </c:pt>
                <c:pt idx="172">
                  <c:v>249.89699999999999</c:v>
                </c:pt>
                <c:pt idx="173">
                  <c:v>249.898</c:v>
                </c:pt>
                <c:pt idx="174">
                  <c:v>249.89699999999999</c:v>
                </c:pt>
                <c:pt idx="175">
                  <c:v>249.89699999999999</c:v>
                </c:pt>
                <c:pt idx="176">
                  <c:v>249.89699999999999</c:v>
                </c:pt>
                <c:pt idx="177">
                  <c:v>249.89699999999999</c:v>
                </c:pt>
                <c:pt idx="178">
                  <c:v>249.89699999999999</c:v>
                </c:pt>
                <c:pt idx="179">
                  <c:v>249.898</c:v>
                </c:pt>
                <c:pt idx="180">
                  <c:v>249.898</c:v>
                </c:pt>
                <c:pt idx="181">
                  <c:v>249.89699999999999</c:v>
                </c:pt>
                <c:pt idx="182">
                  <c:v>249.89500000000001</c:v>
                </c:pt>
                <c:pt idx="183">
                  <c:v>249.89400000000001</c:v>
                </c:pt>
                <c:pt idx="184">
                  <c:v>249.89400000000001</c:v>
                </c:pt>
                <c:pt idx="185">
                  <c:v>249.89400000000001</c:v>
                </c:pt>
                <c:pt idx="186">
                  <c:v>249.89500000000001</c:v>
                </c:pt>
                <c:pt idx="187">
                  <c:v>249.89500000000001</c:v>
                </c:pt>
                <c:pt idx="188">
                  <c:v>249.89599999999999</c:v>
                </c:pt>
                <c:pt idx="189">
                  <c:v>249.89599999999999</c:v>
                </c:pt>
                <c:pt idx="190">
                  <c:v>249.89500000000001</c:v>
                </c:pt>
                <c:pt idx="191">
                  <c:v>249.898</c:v>
                </c:pt>
                <c:pt idx="192">
                  <c:v>249.898</c:v>
                </c:pt>
                <c:pt idx="193">
                  <c:v>249.89699999999999</c:v>
                </c:pt>
                <c:pt idx="194">
                  <c:v>249.89699999999999</c:v>
                </c:pt>
                <c:pt idx="195">
                  <c:v>249.89599999999999</c:v>
                </c:pt>
                <c:pt idx="196">
                  <c:v>249.89699999999999</c:v>
                </c:pt>
                <c:pt idx="197">
                  <c:v>249.89699999999999</c:v>
                </c:pt>
                <c:pt idx="198">
                  <c:v>249.89599999999999</c:v>
                </c:pt>
                <c:pt idx="199">
                  <c:v>249.89699999999999</c:v>
                </c:pt>
                <c:pt idx="200">
                  <c:v>249.89599999999999</c:v>
                </c:pt>
                <c:pt idx="201">
                  <c:v>249.898</c:v>
                </c:pt>
                <c:pt idx="202">
                  <c:v>249.899</c:v>
                </c:pt>
                <c:pt idx="203">
                  <c:v>249.898</c:v>
                </c:pt>
                <c:pt idx="204">
                  <c:v>249.89599999999999</c:v>
                </c:pt>
                <c:pt idx="205">
                  <c:v>249.89599999999999</c:v>
                </c:pt>
                <c:pt idx="206">
                  <c:v>249.89500000000001</c:v>
                </c:pt>
                <c:pt idx="207">
                  <c:v>249.89500000000001</c:v>
                </c:pt>
                <c:pt idx="208">
                  <c:v>249.89500000000001</c:v>
                </c:pt>
                <c:pt idx="209">
                  <c:v>249.89599999999999</c:v>
                </c:pt>
                <c:pt idx="210">
                  <c:v>249.89699999999999</c:v>
                </c:pt>
                <c:pt idx="211">
                  <c:v>249.89699999999999</c:v>
                </c:pt>
                <c:pt idx="212">
                  <c:v>249.89699999999999</c:v>
                </c:pt>
                <c:pt idx="213">
                  <c:v>249.89699999999999</c:v>
                </c:pt>
                <c:pt idx="214">
                  <c:v>249.89599999999999</c:v>
                </c:pt>
                <c:pt idx="215">
                  <c:v>249.89599999999999</c:v>
                </c:pt>
                <c:pt idx="216">
                  <c:v>249.89599999999999</c:v>
                </c:pt>
                <c:pt idx="217">
                  <c:v>249.89599999999999</c:v>
                </c:pt>
                <c:pt idx="218">
                  <c:v>249.89599999999999</c:v>
                </c:pt>
                <c:pt idx="219">
                  <c:v>249.89599999999999</c:v>
                </c:pt>
                <c:pt idx="220">
                  <c:v>249.89699999999999</c:v>
                </c:pt>
                <c:pt idx="221">
                  <c:v>249.89599999999999</c:v>
                </c:pt>
                <c:pt idx="222">
                  <c:v>249.89599999999999</c:v>
                </c:pt>
                <c:pt idx="223">
                  <c:v>249.89599999999999</c:v>
                </c:pt>
                <c:pt idx="224">
                  <c:v>249.89599999999999</c:v>
                </c:pt>
                <c:pt idx="225">
                  <c:v>249.89599999999999</c:v>
                </c:pt>
                <c:pt idx="226">
                  <c:v>249.89599999999999</c:v>
                </c:pt>
                <c:pt idx="227">
                  <c:v>249.89599999999999</c:v>
                </c:pt>
                <c:pt idx="228">
                  <c:v>249.89500000000001</c:v>
                </c:pt>
                <c:pt idx="229">
                  <c:v>249.89500000000001</c:v>
                </c:pt>
                <c:pt idx="230">
                  <c:v>249.89500000000001</c:v>
                </c:pt>
                <c:pt idx="231">
                  <c:v>249.89500000000001</c:v>
                </c:pt>
                <c:pt idx="232">
                  <c:v>249.89599999999999</c:v>
                </c:pt>
                <c:pt idx="233">
                  <c:v>249.89599999999999</c:v>
                </c:pt>
                <c:pt idx="234">
                  <c:v>249.89500000000001</c:v>
                </c:pt>
                <c:pt idx="235">
                  <c:v>249.89599999999999</c:v>
                </c:pt>
                <c:pt idx="236">
                  <c:v>249.89599999999999</c:v>
                </c:pt>
                <c:pt idx="237">
                  <c:v>249.89599999999999</c:v>
                </c:pt>
                <c:pt idx="238">
                  <c:v>249.89500000000001</c:v>
                </c:pt>
                <c:pt idx="239">
                  <c:v>249.89599999999999</c:v>
                </c:pt>
                <c:pt idx="240">
                  <c:v>249.89500000000001</c:v>
                </c:pt>
                <c:pt idx="241">
                  <c:v>249.89500000000001</c:v>
                </c:pt>
                <c:pt idx="242">
                  <c:v>249.89500000000001</c:v>
                </c:pt>
                <c:pt idx="243">
                  <c:v>249.89500000000001</c:v>
                </c:pt>
                <c:pt idx="244">
                  <c:v>249.89500000000001</c:v>
                </c:pt>
                <c:pt idx="245">
                  <c:v>249.89400000000001</c:v>
                </c:pt>
                <c:pt idx="246">
                  <c:v>249.89500000000001</c:v>
                </c:pt>
                <c:pt idx="247">
                  <c:v>249.89599999999999</c:v>
                </c:pt>
                <c:pt idx="248">
                  <c:v>249.89699999999999</c:v>
                </c:pt>
                <c:pt idx="249">
                  <c:v>249.89599999999999</c:v>
                </c:pt>
                <c:pt idx="250">
                  <c:v>249.89599999999999</c:v>
                </c:pt>
                <c:pt idx="251">
                  <c:v>249.89699999999999</c:v>
                </c:pt>
                <c:pt idx="252">
                  <c:v>249.89699999999999</c:v>
                </c:pt>
                <c:pt idx="253">
                  <c:v>249.89699999999999</c:v>
                </c:pt>
                <c:pt idx="254">
                  <c:v>249.89599999999999</c:v>
                </c:pt>
                <c:pt idx="255">
                  <c:v>249.89599999999999</c:v>
                </c:pt>
                <c:pt idx="256">
                  <c:v>249.89699999999999</c:v>
                </c:pt>
                <c:pt idx="257">
                  <c:v>249.89699999999999</c:v>
                </c:pt>
                <c:pt idx="258">
                  <c:v>249.89599999999999</c:v>
                </c:pt>
                <c:pt idx="259">
                  <c:v>249.89599999999999</c:v>
                </c:pt>
                <c:pt idx="260">
                  <c:v>249.89599999999999</c:v>
                </c:pt>
                <c:pt idx="261">
                  <c:v>249.89599999999999</c:v>
                </c:pt>
                <c:pt idx="262">
                  <c:v>249.89599999999999</c:v>
                </c:pt>
                <c:pt idx="263">
                  <c:v>249.89599999999999</c:v>
                </c:pt>
                <c:pt idx="264">
                  <c:v>249.89599999999999</c:v>
                </c:pt>
                <c:pt idx="265">
                  <c:v>249.89599999999999</c:v>
                </c:pt>
                <c:pt idx="266">
                  <c:v>249.89599999999999</c:v>
                </c:pt>
                <c:pt idx="267">
                  <c:v>249.89599999999999</c:v>
                </c:pt>
                <c:pt idx="268">
                  <c:v>249.89599999999999</c:v>
                </c:pt>
                <c:pt idx="269">
                  <c:v>249.89599999999999</c:v>
                </c:pt>
                <c:pt idx="270">
                  <c:v>249.89599999999999</c:v>
                </c:pt>
                <c:pt idx="271">
                  <c:v>249.89599999999999</c:v>
                </c:pt>
                <c:pt idx="272">
                  <c:v>249.89699999999999</c:v>
                </c:pt>
                <c:pt idx="273">
                  <c:v>249.89699999999999</c:v>
                </c:pt>
                <c:pt idx="274">
                  <c:v>249.89699999999999</c:v>
                </c:pt>
                <c:pt idx="275">
                  <c:v>249.89699999999999</c:v>
                </c:pt>
                <c:pt idx="276">
                  <c:v>249.89599999999999</c:v>
                </c:pt>
                <c:pt idx="277">
                  <c:v>249.89599999999999</c:v>
                </c:pt>
                <c:pt idx="278">
                  <c:v>249.89699999999999</c:v>
                </c:pt>
                <c:pt idx="279">
                  <c:v>249.89599999999999</c:v>
                </c:pt>
                <c:pt idx="280">
                  <c:v>249.89599999999999</c:v>
                </c:pt>
                <c:pt idx="281">
                  <c:v>249.89599999999999</c:v>
                </c:pt>
                <c:pt idx="282">
                  <c:v>249.89599999999999</c:v>
                </c:pt>
                <c:pt idx="283">
                  <c:v>249.89500000000001</c:v>
                </c:pt>
                <c:pt idx="284">
                  <c:v>249.89400000000001</c:v>
                </c:pt>
                <c:pt idx="285">
                  <c:v>249.89500000000001</c:v>
                </c:pt>
                <c:pt idx="286">
                  <c:v>249.89500000000001</c:v>
                </c:pt>
                <c:pt idx="287">
                  <c:v>249.89500000000001</c:v>
                </c:pt>
                <c:pt idx="288">
                  <c:v>249.89500000000001</c:v>
                </c:pt>
                <c:pt idx="289">
                  <c:v>249.89599999999999</c:v>
                </c:pt>
                <c:pt idx="290">
                  <c:v>249.89599999999999</c:v>
                </c:pt>
                <c:pt idx="291">
                  <c:v>249.89599999999999</c:v>
                </c:pt>
                <c:pt idx="292">
                  <c:v>249.89500000000001</c:v>
                </c:pt>
                <c:pt idx="293">
                  <c:v>249.89400000000001</c:v>
                </c:pt>
                <c:pt idx="294">
                  <c:v>249.89400000000001</c:v>
                </c:pt>
                <c:pt idx="295">
                  <c:v>249.89500000000001</c:v>
                </c:pt>
                <c:pt idx="296">
                  <c:v>249.89500000000001</c:v>
                </c:pt>
                <c:pt idx="297">
                  <c:v>249.89599999999999</c:v>
                </c:pt>
                <c:pt idx="298">
                  <c:v>249.89599999999999</c:v>
                </c:pt>
                <c:pt idx="299">
                  <c:v>249.89599999999999</c:v>
                </c:pt>
                <c:pt idx="300">
                  <c:v>249.89500000000001</c:v>
                </c:pt>
                <c:pt idx="301">
                  <c:v>249.89500000000001</c:v>
                </c:pt>
                <c:pt idx="302">
                  <c:v>249.89500000000001</c:v>
                </c:pt>
                <c:pt idx="303">
                  <c:v>249.89400000000001</c:v>
                </c:pt>
                <c:pt idx="304">
                  <c:v>249.893</c:v>
                </c:pt>
                <c:pt idx="305">
                  <c:v>249.89400000000001</c:v>
                </c:pt>
                <c:pt idx="306">
                  <c:v>249.89400000000001</c:v>
                </c:pt>
                <c:pt idx="307">
                  <c:v>249.89400000000001</c:v>
                </c:pt>
                <c:pt idx="308">
                  <c:v>249.89400000000001</c:v>
                </c:pt>
                <c:pt idx="309">
                  <c:v>249.89500000000001</c:v>
                </c:pt>
                <c:pt idx="310">
                  <c:v>249.89500000000001</c:v>
                </c:pt>
                <c:pt idx="311">
                  <c:v>249.89500000000001</c:v>
                </c:pt>
                <c:pt idx="312">
                  <c:v>249.89500000000001</c:v>
                </c:pt>
                <c:pt idx="313">
                  <c:v>249.89500000000001</c:v>
                </c:pt>
                <c:pt idx="314">
                  <c:v>249.89500000000001</c:v>
                </c:pt>
                <c:pt idx="315">
                  <c:v>249.89500000000001</c:v>
                </c:pt>
                <c:pt idx="316">
                  <c:v>249.89500000000001</c:v>
                </c:pt>
                <c:pt idx="317">
                  <c:v>249.89599999999999</c:v>
                </c:pt>
                <c:pt idx="318">
                  <c:v>249.89599999999999</c:v>
                </c:pt>
                <c:pt idx="319">
                  <c:v>249.893</c:v>
                </c:pt>
                <c:pt idx="320">
                  <c:v>249.89500000000001</c:v>
                </c:pt>
                <c:pt idx="321">
                  <c:v>249.89500000000001</c:v>
                </c:pt>
                <c:pt idx="322">
                  <c:v>249.89500000000001</c:v>
                </c:pt>
                <c:pt idx="323">
                  <c:v>249.89599999999999</c:v>
                </c:pt>
                <c:pt idx="324">
                  <c:v>249.89400000000001</c:v>
                </c:pt>
                <c:pt idx="325">
                  <c:v>249.89500000000001</c:v>
                </c:pt>
                <c:pt idx="326">
                  <c:v>249.89500000000001</c:v>
                </c:pt>
                <c:pt idx="327">
                  <c:v>249.89500000000001</c:v>
                </c:pt>
                <c:pt idx="328">
                  <c:v>249.893</c:v>
                </c:pt>
                <c:pt idx="329">
                  <c:v>249.89400000000001</c:v>
                </c:pt>
                <c:pt idx="330">
                  <c:v>249.89400000000001</c:v>
                </c:pt>
                <c:pt idx="331">
                  <c:v>249.89400000000001</c:v>
                </c:pt>
                <c:pt idx="332">
                  <c:v>249.89400000000001</c:v>
                </c:pt>
                <c:pt idx="333">
                  <c:v>249.89400000000001</c:v>
                </c:pt>
                <c:pt idx="334">
                  <c:v>249.89500000000001</c:v>
                </c:pt>
                <c:pt idx="335">
                  <c:v>249.89500000000001</c:v>
                </c:pt>
                <c:pt idx="336">
                  <c:v>249.89599999999999</c:v>
                </c:pt>
                <c:pt idx="337">
                  <c:v>249.89599999999999</c:v>
                </c:pt>
                <c:pt idx="338">
                  <c:v>249.89599999999999</c:v>
                </c:pt>
                <c:pt idx="339">
                  <c:v>249.89599999999999</c:v>
                </c:pt>
                <c:pt idx="340">
                  <c:v>249.89599999999999</c:v>
                </c:pt>
                <c:pt idx="341">
                  <c:v>249.89599999999999</c:v>
                </c:pt>
                <c:pt idx="342">
                  <c:v>249.89500000000001</c:v>
                </c:pt>
                <c:pt idx="343">
                  <c:v>249.89500000000001</c:v>
                </c:pt>
                <c:pt idx="344">
                  <c:v>249.89599999999999</c:v>
                </c:pt>
                <c:pt idx="345">
                  <c:v>249.89599999999999</c:v>
                </c:pt>
                <c:pt idx="346">
                  <c:v>249.89599999999999</c:v>
                </c:pt>
                <c:pt idx="347">
                  <c:v>249.89599999999999</c:v>
                </c:pt>
                <c:pt idx="348">
                  <c:v>249.89599999999999</c:v>
                </c:pt>
                <c:pt idx="349">
                  <c:v>249.89500000000001</c:v>
                </c:pt>
                <c:pt idx="350">
                  <c:v>249.89400000000001</c:v>
                </c:pt>
                <c:pt idx="351">
                  <c:v>249.893</c:v>
                </c:pt>
                <c:pt idx="352">
                  <c:v>249.893</c:v>
                </c:pt>
                <c:pt idx="353">
                  <c:v>249.89400000000001</c:v>
                </c:pt>
                <c:pt idx="354">
                  <c:v>249.89400000000001</c:v>
                </c:pt>
                <c:pt idx="355">
                  <c:v>249.89500000000001</c:v>
                </c:pt>
                <c:pt idx="356">
                  <c:v>249.89400000000001</c:v>
                </c:pt>
                <c:pt idx="357">
                  <c:v>249.89599999999999</c:v>
                </c:pt>
                <c:pt idx="358">
                  <c:v>249.89599999999999</c:v>
                </c:pt>
                <c:pt idx="359">
                  <c:v>249.89599999999999</c:v>
                </c:pt>
                <c:pt idx="360">
                  <c:v>249.89599999999999</c:v>
                </c:pt>
                <c:pt idx="361">
                  <c:v>249.89599999999999</c:v>
                </c:pt>
                <c:pt idx="362">
                  <c:v>249.89500000000001</c:v>
                </c:pt>
                <c:pt idx="363">
                  <c:v>249.89400000000001</c:v>
                </c:pt>
                <c:pt idx="364">
                  <c:v>249.89500000000001</c:v>
                </c:pt>
                <c:pt idx="365">
                  <c:v>249.89500000000001</c:v>
                </c:pt>
                <c:pt idx="366">
                  <c:v>249.89500000000001</c:v>
                </c:pt>
                <c:pt idx="367">
                  <c:v>249.89500000000001</c:v>
                </c:pt>
                <c:pt idx="368">
                  <c:v>249.89500000000001</c:v>
                </c:pt>
                <c:pt idx="369">
                  <c:v>249.89400000000001</c:v>
                </c:pt>
                <c:pt idx="370">
                  <c:v>249.89400000000001</c:v>
                </c:pt>
                <c:pt idx="371">
                  <c:v>249.89400000000001</c:v>
                </c:pt>
                <c:pt idx="372">
                  <c:v>249.89400000000001</c:v>
                </c:pt>
                <c:pt idx="373">
                  <c:v>249.89500000000001</c:v>
                </c:pt>
                <c:pt idx="374">
                  <c:v>249.89500000000001</c:v>
                </c:pt>
                <c:pt idx="375">
                  <c:v>249.89500000000001</c:v>
                </c:pt>
                <c:pt idx="376">
                  <c:v>249.89500000000001</c:v>
                </c:pt>
                <c:pt idx="377">
                  <c:v>249.89500000000001</c:v>
                </c:pt>
                <c:pt idx="378">
                  <c:v>249.89400000000001</c:v>
                </c:pt>
                <c:pt idx="379">
                  <c:v>249.89400000000001</c:v>
                </c:pt>
                <c:pt idx="380">
                  <c:v>249.89400000000001</c:v>
                </c:pt>
                <c:pt idx="381">
                  <c:v>249.89400000000001</c:v>
                </c:pt>
                <c:pt idx="382">
                  <c:v>249.89400000000001</c:v>
                </c:pt>
                <c:pt idx="383">
                  <c:v>249.89400000000001</c:v>
                </c:pt>
                <c:pt idx="384">
                  <c:v>249.89400000000001</c:v>
                </c:pt>
                <c:pt idx="385">
                  <c:v>249.89400000000001</c:v>
                </c:pt>
                <c:pt idx="386">
                  <c:v>249.89400000000001</c:v>
                </c:pt>
                <c:pt idx="387">
                  <c:v>249.893</c:v>
                </c:pt>
                <c:pt idx="388">
                  <c:v>249.89400000000001</c:v>
                </c:pt>
                <c:pt idx="389">
                  <c:v>249.89400000000001</c:v>
                </c:pt>
                <c:pt idx="390">
                  <c:v>249.89400000000001</c:v>
                </c:pt>
                <c:pt idx="391">
                  <c:v>249.89500000000001</c:v>
                </c:pt>
                <c:pt idx="392">
                  <c:v>249.89500000000001</c:v>
                </c:pt>
                <c:pt idx="393">
                  <c:v>249.89400000000001</c:v>
                </c:pt>
                <c:pt idx="394">
                  <c:v>249.89500000000001</c:v>
                </c:pt>
                <c:pt idx="395">
                  <c:v>249.89500000000001</c:v>
                </c:pt>
                <c:pt idx="396">
                  <c:v>249.89400000000001</c:v>
                </c:pt>
                <c:pt idx="397">
                  <c:v>249.893</c:v>
                </c:pt>
                <c:pt idx="398">
                  <c:v>249.89400000000001</c:v>
                </c:pt>
                <c:pt idx="399">
                  <c:v>249.89400000000001</c:v>
                </c:pt>
                <c:pt idx="400">
                  <c:v>249.89400000000001</c:v>
                </c:pt>
                <c:pt idx="401">
                  <c:v>249.89400000000001</c:v>
                </c:pt>
                <c:pt idx="402">
                  <c:v>249.89400000000001</c:v>
                </c:pt>
                <c:pt idx="403">
                  <c:v>249.89400000000001</c:v>
                </c:pt>
                <c:pt idx="404">
                  <c:v>249.89400000000001</c:v>
                </c:pt>
                <c:pt idx="405">
                  <c:v>249.89400000000001</c:v>
                </c:pt>
                <c:pt idx="406">
                  <c:v>249.89500000000001</c:v>
                </c:pt>
                <c:pt idx="407">
                  <c:v>249.89500000000001</c:v>
                </c:pt>
                <c:pt idx="408">
                  <c:v>249.89500000000001</c:v>
                </c:pt>
                <c:pt idx="409">
                  <c:v>249.89500000000001</c:v>
                </c:pt>
                <c:pt idx="410">
                  <c:v>249.89500000000001</c:v>
                </c:pt>
                <c:pt idx="411">
                  <c:v>249.89500000000001</c:v>
                </c:pt>
                <c:pt idx="412">
                  <c:v>249.89500000000001</c:v>
                </c:pt>
                <c:pt idx="413">
                  <c:v>249.89400000000001</c:v>
                </c:pt>
                <c:pt idx="414">
                  <c:v>249.89400000000001</c:v>
                </c:pt>
                <c:pt idx="415">
                  <c:v>249.89500000000001</c:v>
                </c:pt>
                <c:pt idx="416">
                  <c:v>249.89500000000001</c:v>
                </c:pt>
                <c:pt idx="417">
                  <c:v>249.89500000000001</c:v>
                </c:pt>
                <c:pt idx="418">
                  <c:v>249.89500000000001</c:v>
                </c:pt>
                <c:pt idx="419">
                  <c:v>249.89500000000001</c:v>
                </c:pt>
                <c:pt idx="420">
                  <c:v>249.89500000000001</c:v>
                </c:pt>
                <c:pt idx="421">
                  <c:v>249.89500000000001</c:v>
                </c:pt>
                <c:pt idx="422">
                  <c:v>249.89500000000001</c:v>
                </c:pt>
                <c:pt idx="423">
                  <c:v>249.89500000000001</c:v>
                </c:pt>
                <c:pt idx="424">
                  <c:v>249.89500000000001</c:v>
                </c:pt>
                <c:pt idx="425">
                  <c:v>249.89500000000001</c:v>
                </c:pt>
                <c:pt idx="426">
                  <c:v>249.89500000000001</c:v>
                </c:pt>
                <c:pt idx="427">
                  <c:v>249.89400000000001</c:v>
                </c:pt>
                <c:pt idx="428">
                  <c:v>249.89400000000001</c:v>
                </c:pt>
                <c:pt idx="429">
                  <c:v>249.89400000000001</c:v>
                </c:pt>
                <c:pt idx="430">
                  <c:v>249.89400000000001</c:v>
                </c:pt>
                <c:pt idx="431">
                  <c:v>249.89500000000001</c:v>
                </c:pt>
                <c:pt idx="432">
                  <c:v>249.89500000000001</c:v>
                </c:pt>
                <c:pt idx="433">
                  <c:v>249.89599999999999</c:v>
                </c:pt>
                <c:pt idx="434">
                  <c:v>249.89500000000001</c:v>
                </c:pt>
                <c:pt idx="435">
                  <c:v>249.89500000000001</c:v>
                </c:pt>
                <c:pt idx="436">
                  <c:v>249.89599999999999</c:v>
                </c:pt>
                <c:pt idx="437">
                  <c:v>249.89500000000001</c:v>
                </c:pt>
                <c:pt idx="438">
                  <c:v>249.89500000000001</c:v>
                </c:pt>
                <c:pt idx="439">
                  <c:v>249.89500000000001</c:v>
                </c:pt>
                <c:pt idx="440">
                  <c:v>249.89400000000001</c:v>
                </c:pt>
                <c:pt idx="441">
                  <c:v>249.89500000000001</c:v>
                </c:pt>
                <c:pt idx="442">
                  <c:v>249.89500000000001</c:v>
                </c:pt>
                <c:pt idx="443">
                  <c:v>249.89400000000001</c:v>
                </c:pt>
                <c:pt idx="444">
                  <c:v>249.89400000000001</c:v>
                </c:pt>
                <c:pt idx="445">
                  <c:v>249.89500000000001</c:v>
                </c:pt>
                <c:pt idx="446">
                  <c:v>249.89500000000001</c:v>
                </c:pt>
                <c:pt idx="447">
                  <c:v>249.89400000000001</c:v>
                </c:pt>
                <c:pt idx="448">
                  <c:v>249.89400000000001</c:v>
                </c:pt>
                <c:pt idx="449">
                  <c:v>249.893</c:v>
                </c:pt>
                <c:pt idx="450">
                  <c:v>249.89400000000001</c:v>
                </c:pt>
                <c:pt idx="451">
                  <c:v>249.89500000000001</c:v>
                </c:pt>
                <c:pt idx="452">
                  <c:v>249.89500000000001</c:v>
                </c:pt>
                <c:pt idx="453">
                  <c:v>249.893</c:v>
                </c:pt>
                <c:pt idx="454">
                  <c:v>249.893</c:v>
                </c:pt>
                <c:pt idx="455">
                  <c:v>249.89400000000001</c:v>
                </c:pt>
                <c:pt idx="456">
                  <c:v>249.89400000000001</c:v>
                </c:pt>
                <c:pt idx="457">
                  <c:v>249.892</c:v>
                </c:pt>
                <c:pt idx="458">
                  <c:v>249.892</c:v>
                </c:pt>
                <c:pt idx="459">
                  <c:v>249.892</c:v>
                </c:pt>
                <c:pt idx="460">
                  <c:v>249.892</c:v>
                </c:pt>
                <c:pt idx="461">
                  <c:v>249.892</c:v>
                </c:pt>
                <c:pt idx="462">
                  <c:v>249.892</c:v>
                </c:pt>
                <c:pt idx="463">
                  <c:v>249.893</c:v>
                </c:pt>
                <c:pt idx="464">
                  <c:v>249.893</c:v>
                </c:pt>
                <c:pt idx="465">
                  <c:v>249.89400000000001</c:v>
                </c:pt>
                <c:pt idx="466">
                  <c:v>249.89400000000001</c:v>
                </c:pt>
                <c:pt idx="467">
                  <c:v>249.89400000000001</c:v>
                </c:pt>
                <c:pt idx="468">
                  <c:v>249.89400000000001</c:v>
                </c:pt>
                <c:pt idx="469">
                  <c:v>249.89400000000001</c:v>
                </c:pt>
                <c:pt idx="470">
                  <c:v>249.89400000000001</c:v>
                </c:pt>
                <c:pt idx="471">
                  <c:v>249.89500000000001</c:v>
                </c:pt>
                <c:pt idx="472">
                  <c:v>249.89500000000001</c:v>
                </c:pt>
                <c:pt idx="473">
                  <c:v>249.893</c:v>
                </c:pt>
                <c:pt idx="474">
                  <c:v>249.89400000000001</c:v>
                </c:pt>
                <c:pt idx="475">
                  <c:v>249.89400000000001</c:v>
                </c:pt>
                <c:pt idx="476">
                  <c:v>249.89400000000001</c:v>
                </c:pt>
                <c:pt idx="477">
                  <c:v>249.89400000000001</c:v>
                </c:pt>
                <c:pt idx="478">
                  <c:v>249.893</c:v>
                </c:pt>
                <c:pt idx="479">
                  <c:v>249.893</c:v>
                </c:pt>
                <c:pt idx="480">
                  <c:v>249.893</c:v>
                </c:pt>
                <c:pt idx="481">
                  <c:v>249.892</c:v>
                </c:pt>
                <c:pt idx="482">
                  <c:v>249.892</c:v>
                </c:pt>
                <c:pt idx="483">
                  <c:v>249.892</c:v>
                </c:pt>
                <c:pt idx="484">
                  <c:v>249.892</c:v>
                </c:pt>
                <c:pt idx="485">
                  <c:v>249.892</c:v>
                </c:pt>
                <c:pt idx="486">
                  <c:v>249.893</c:v>
                </c:pt>
                <c:pt idx="487">
                  <c:v>249.89400000000001</c:v>
                </c:pt>
                <c:pt idx="488">
                  <c:v>249.893</c:v>
                </c:pt>
                <c:pt idx="489">
                  <c:v>249.89400000000001</c:v>
                </c:pt>
                <c:pt idx="490">
                  <c:v>249.89400000000001</c:v>
                </c:pt>
                <c:pt idx="491">
                  <c:v>249.89500000000001</c:v>
                </c:pt>
                <c:pt idx="492">
                  <c:v>249.89500000000001</c:v>
                </c:pt>
                <c:pt idx="493">
                  <c:v>249.89500000000001</c:v>
                </c:pt>
                <c:pt idx="494">
                  <c:v>249.89400000000001</c:v>
                </c:pt>
                <c:pt idx="495">
                  <c:v>249.89400000000001</c:v>
                </c:pt>
                <c:pt idx="496">
                  <c:v>249.893</c:v>
                </c:pt>
                <c:pt idx="497">
                  <c:v>249.893</c:v>
                </c:pt>
                <c:pt idx="498">
                  <c:v>249.89400000000001</c:v>
                </c:pt>
                <c:pt idx="499">
                  <c:v>249.89400000000001</c:v>
                </c:pt>
                <c:pt idx="500">
                  <c:v>249.89400000000001</c:v>
                </c:pt>
                <c:pt idx="501">
                  <c:v>249.893</c:v>
                </c:pt>
                <c:pt idx="502">
                  <c:v>249.893</c:v>
                </c:pt>
                <c:pt idx="503">
                  <c:v>249.89400000000001</c:v>
                </c:pt>
                <c:pt idx="504">
                  <c:v>249.893</c:v>
                </c:pt>
                <c:pt idx="505">
                  <c:v>249.893</c:v>
                </c:pt>
                <c:pt idx="506">
                  <c:v>249.893</c:v>
                </c:pt>
                <c:pt idx="507">
                  <c:v>249.893</c:v>
                </c:pt>
                <c:pt idx="508">
                  <c:v>249.893</c:v>
                </c:pt>
                <c:pt idx="509">
                  <c:v>249.893</c:v>
                </c:pt>
                <c:pt idx="510">
                  <c:v>249.893</c:v>
                </c:pt>
                <c:pt idx="511">
                  <c:v>249.893</c:v>
                </c:pt>
                <c:pt idx="512">
                  <c:v>249.893</c:v>
                </c:pt>
                <c:pt idx="513">
                  <c:v>249.893</c:v>
                </c:pt>
                <c:pt idx="514">
                  <c:v>249.893</c:v>
                </c:pt>
                <c:pt idx="515">
                  <c:v>249.893</c:v>
                </c:pt>
                <c:pt idx="516">
                  <c:v>249.89500000000001</c:v>
                </c:pt>
                <c:pt idx="517">
                  <c:v>249.89500000000001</c:v>
                </c:pt>
                <c:pt idx="518">
                  <c:v>249.89500000000001</c:v>
                </c:pt>
                <c:pt idx="519">
                  <c:v>249.89500000000001</c:v>
                </c:pt>
                <c:pt idx="520">
                  <c:v>249.89500000000001</c:v>
                </c:pt>
                <c:pt idx="521">
                  <c:v>249.89500000000001</c:v>
                </c:pt>
                <c:pt idx="522">
                  <c:v>249.89400000000001</c:v>
                </c:pt>
                <c:pt idx="523">
                  <c:v>249.89500000000001</c:v>
                </c:pt>
                <c:pt idx="524">
                  <c:v>249.89500000000001</c:v>
                </c:pt>
                <c:pt idx="525">
                  <c:v>249.89500000000001</c:v>
                </c:pt>
                <c:pt idx="526">
                  <c:v>249.893</c:v>
                </c:pt>
                <c:pt idx="527">
                  <c:v>249.893</c:v>
                </c:pt>
                <c:pt idx="528">
                  <c:v>249.89500000000001</c:v>
                </c:pt>
                <c:pt idx="529">
                  <c:v>249.89400000000001</c:v>
                </c:pt>
                <c:pt idx="530">
                  <c:v>249.89400000000001</c:v>
                </c:pt>
                <c:pt idx="531">
                  <c:v>249.89400000000001</c:v>
                </c:pt>
                <c:pt idx="532">
                  <c:v>249.89400000000001</c:v>
                </c:pt>
                <c:pt idx="533">
                  <c:v>249.89400000000001</c:v>
                </c:pt>
                <c:pt idx="534">
                  <c:v>249.89500000000001</c:v>
                </c:pt>
                <c:pt idx="535">
                  <c:v>249.89500000000001</c:v>
                </c:pt>
                <c:pt idx="536">
                  <c:v>249.89500000000001</c:v>
                </c:pt>
                <c:pt idx="537">
                  <c:v>249.89500000000001</c:v>
                </c:pt>
                <c:pt idx="538">
                  <c:v>249.89400000000001</c:v>
                </c:pt>
                <c:pt idx="539">
                  <c:v>249.89500000000001</c:v>
                </c:pt>
                <c:pt idx="540">
                  <c:v>249.89500000000001</c:v>
                </c:pt>
                <c:pt idx="541">
                  <c:v>249.89500000000001</c:v>
                </c:pt>
                <c:pt idx="542">
                  <c:v>249.89500000000001</c:v>
                </c:pt>
                <c:pt idx="543">
                  <c:v>249.89400000000001</c:v>
                </c:pt>
                <c:pt idx="544">
                  <c:v>249.89400000000001</c:v>
                </c:pt>
                <c:pt idx="545">
                  <c:v>249.89500000000001</c:v>
                </c:pt>
                <c:pt idx="546">
                  <c:v>249.89500000000001</c:v>
                </c:pt>
                <c:pt idx="547">
                  <c:v>249.89400000000001</c:v>
                </c:pt>
                <c:pt idx="548">
                  <c:v>249.89400000000001</c:v>
                </c:pt>
                <c:pt idx="549">
                  <c:v>249.89400000000001</c:v>
                </c:pt>
                <c:pt idx="550">
                  <c:v>249.89500000000001</c:v>
                </c:pt>
                <c:pt idx="551">
                  <c:v>249.89599999999999</c:v>
                </c:pt>
                <c:pt idx="552">
                  <c:v>249.89500000000001</c:v>
                </c:pt>
                <c:pt idx="553">
                  <c:v>249.89500000000001</c:v>
                </c:pt>
                <c:pt idx="554">
                  <c:v>249.89500000000001</c:v>
                </c:pt>
                <c:pt idx="555">
                  <c:v>249.89400000000001</c:v>
                </c:pt>
                <c:pt idx="556">
                  <c:v>249.89400000000001</c:v>
                </c:pt>
                <c:pt idx="557">
                  <c:v>249.89400000000001</c:v>
                </c:pt>
                <c:pt idx="558">
                  <c:v>249.89400000000001</c:v>
                </c:pt>
                <c:pt idx="559">
                  <c:v>249.89400000000001</c:v>
                </c:pt>
                <c:pt idx="560">
                  <c:v>249.893</c:v>
                </c:pt>
                <c:pt idx="561">
                  <c:v>249.893</c:v>
                </c:pt>
                <c:pt idx="562">
                  <c:v>249.893</c:v>
                </c:pt>
                <c:pt idx="563">
                  <c:v>249.893</c:v>
                </c:pt>
                <c:pt idx="564">
                  <c:v>249.893</c:v>
                </c:pt>
                <c:pt idx="565">
                  <c:v>249.89400000000001</c:v>
                </c:pt>
                <c:pt idx="566">
                  <c:v>249.89400000000001</c:v>
                </c:pt>
                <c:pt idx="567">
                  <c:v>249.89400000000001</c:v>
                </c:pt>
                <c:pt idx="568">
                  <c:v>249.89400000000001</c:v>
                </c:pt>
                <c:pt idx="569">
                  <c:v>249.89500000000001</c:v>
                </c:pt>
                <c:pt idx="570">
                  <c:v>249.89500000000001</c:v>
                </c:pt>
                <c:pt idx="571">
                  <c:v>249.89500000000001</c:v>
                </c:pt>
                <c:pt idx="572">
                  <c:v>249.89400000000001</c:v>
                </c:pt>
                <c:pt idx="573">
                  <c:v>249.89500000000001</c:v>
                </c:pt>
                <c:pt idx="574">
                  <c:v>249.89500000000001</c:v>
                </c:pt>
                <c:pt idx="575">
                  <c:v>249.89400000000001</c:v>
                </c:pt>
                <c:pt idx="576">
                  <c:v>249.89400000000001</c:v>
                </c:pt>
                <c:pt idx="577">
                  <c:v>249.89500000000001</c:v>
                </c:pt>
                <c:pt idx="578">
                  <c:v>249.89400000000001</c:v>
                </c:pt>
                <c:pt idx="579">
                  <c:v>249.89500000000001</c:v>
                </c:pt>
                <c:pt idx="580">
                  <c:v>249.89500000000001</c:v>
                </c:pt>
                <c:pt idx="581">
                  <c:v>249.89400000000001</c:v>
                </c:pt>
                <c:pt idx="582">
                  <c:v>249.89400000000001</c:v>
                </c:pt>
                <c:pt idx="583">
                  <c:v>249.89400000000001</c:v>
                </c:pt>
                <c:pt idx="584">
                  <c:v>249.893</c:v>
                </c:pt>
                <c:pt idx="585">
                  <c:v>249.893</c:v>
                </c:pt>
                <c:pt idx="586">
                  <c:v>249.893</c:v>
                </c:pt>
                <c:pt idx="587">
                  <c:v>249.89400000000001</c:v>
                </c:pt>
                <c:pt idx="588">
                  <c:v>249.89400000000001</c:v>
                </c:pt>
                <c:pt idx="589">
                  <c:v>249.89500000000001</c:v>
                </c:pt>
                <c:pt idx="590">
                  <c:v>249.89500000000001</c:v>
                </c:pt>
                <c:pt idx="591">
                  <c:v>249.89500000000001</c:v>
                </c:pt>
                <c:pt idx="592">
                  <c:v>249.89500000000001</c:v>
                </c:pt>
                <c:pt idx="593">
                  <c:v>249.89400000000001</c:v>
                </c:pt>
                <c:pt idx="594">
                  <c:v>249.89400000000001</c:v>
                </c:pt>
                <c:pt idx="595">
                  <c:v>249.89400000000001</c:v>
                </c:pt>
                <c:pt idx="596">
                  <c:v>249.89400000000001</c:v>
                </c:pt>
                <c:pt idx="597">
                  <c:v>249.89400000000001</c:v>
                </c:pt>
                <c:pt idx="598">
                  <c:v>249.89500000000001</c:v>
                </c:pt>
                <c:pt idx="599">
                  <c:v>249.89500000000001</c:v>
                </c:pt>
                <c:pt idx="600">
                  <c:v>249.89500000000001</c:v>
                </c:pt>
                <c:pt idx="601">
                  <c:v>249.89400000000001</c:v>
                </c:pt>
                <c:pt idx="602">
                  <c:v>249.893</c:v>
                </c:pt>
                <c:pt idx="603">
                  <c:v>249.89400000000001</c:v>
                </c:pt>
                <c:pt idx="604">
                  <c:v>249.89400000000001</c:v>
                </c:pt>
                <c:pt idx="605">
                  <c:v>249.893</c:v>
                </c:pt>
                <c:pt idx="606">
                  <c:v>249.893</c:v>
                </c:pt>
                <c:pt idx="607">
                  <c:v>249.893</c:v>
                </c:pt>
                <c:pt idx="608">
                  <c:v>249.892</c:v>
                </c:pt>
                <c:pt idx="609">
                  <c:v>249.892</c:v>
                </c:pt>
                <c:pt idx="610">
                  <c:v>249.893</c:v>
                </c:pt>
                <c:pt idx="611">
                  <c:v>249.89400000000001</c:v>
                </c:pt>
                <c:pt idx="612">
                  <c:v>249.89400000000001</c:v>
                </c:pt>
                <c:pt idx="613">
                  <c:v>249.893</c:v>
                </c:pt>
                <c:pt idx="614">
                  <c:v>249.89400000000001</c:v>
                </c:pt>
                <c:pt idx="615">
                  <c:v>249.89400000000001</c:v>
                </c:pt>
                <c:pt idx="616">
                  <c:v>249.89400000000001</c:v>
                </c:pt>
                <c:pt idx="617">
                  <c:v>249.89400000000001</c:v>
                </c:pt>
                <c:pt idx="618">
                  <c:v>249.89500000000001</c:v>
                </c:pt>
                <c:pt idx="619">
                  <c:v>249.89500000000001</c:v>
                </c:pt>
                <c:pt idx="620">
                  <c:v>249.89500000000001</c:v>
                </c:pt>
                <c:pt idx="621">
                  <c:v>249.89400000000001</c:v>
                </c:pt>
                <c:pt idx="622">
                  <c:v>249.89500000000001</c:v>
                </c:pt>
                <c:pt idx="623">
                  <c:v>249.89500000000001</c:v>
                </c:pt>
                <c:pt idx="624">
                  <c:v>249.89500000000001</c:v>
                </c:pt>
                <c:pt idx="625">
                  <c:v>249.89500000000001</c:v>
                </c:pt>
                <c:pt idx="626">
                  <c:v>249.89500000000001</c:v>
                </c:pt>
                <c:pt idx="627">
                  <c:v>249.89400000000001</c:v>
                </c:pt>
                <c:pt idx="628">
                  <c:v>249.893</c:v>
                </c:pt>
                <c:pt idx="629">
                  <c:v>249.892</c:v>
                </c:pt>
                <c:pt idx="630">
                  <c:v>249.892</c:v>
                </c:pt>
                <c:pt idx="631">
                  <c:v>249.892</c:v>
                </c:pt>
                <c:pt idx="632">
                  <c:v>249.892</c:v>
                </c:pt>
                <c:pt idx="633">
                  <c:v>249.893</c:v>
                </c:pt>
                <c:pt idx="634">
                  <c:v>249.89400000000001</c:v>
                </c:pt>
                <c:pt idx="635">
                  <c:v>249.89400000000001</c:v>
                </c:pt>
                <c:pt idx="636">
                  <c:v>249.893</c:v>
                </c:pt>
                <c:pt idx="637">
                  <c:v>249.892</c:v>
                </c:pt>
                <c:pt idx="638">
                  <c:v>249.892</c:v>
                </c:pt>
                <c:pt idx="639">
                  <c:v>249.892</c:v>
                </c:pt>
                <c:pt idx="640">
                  <c:v>249.893</c:v>
                </c:pt>
                <c:pt idx="641">
                  <c:v>249.89400000000001</c:v>
                </c:pt>
                <c:pt idx="642">
                  <c:v>249.893</c:v>
                </c:pt>
                <c:pt idx="643">
                  <c:v>249.892</c:v>
                </c:pt>
                <c:pt idx="644">
                  <c:v>249.89099999999999</c:v>
                </c:pt>
                <c:pt idx="645">
                  <c:v>249.89099999999999</c:v>
                </c:pt>
                <c:pt idx="646">
                  <c:v>249.89099999999999</c:v>
                </c:pt>
                <c:pt idx="647">
                  <c:v>249.89099999999999</c:v>
                </c:pt>
                <c:pt idx="648">
                  <c:v>249.893</c:v>
                </c:pt>
                <c:pt idx="649">
                  <c:v>249.893</c:v>
                </c:pt>
                <c:pt idx="650">
                  <c:v>249.893</c:v>
                </c:pt>
                <c:pt idx="651">
                  <c:v>249.893</c:v>
                </c:pt>
                <c:pt idx="652">
                  <c:v>249.893</c:v>
                </c:pt>
                <c:pt idx="653">
                  <c:v>249.893</c:v>
                </c:pt>
                <c:pt idx="654">
                  <c:v>249.893</c:v>
                </c:pt>
                <c:pt idx="655">
                  <c:v>249.893</c:v>
                </c:pt>
                <c:pt idx="656">
                  <c:v>249.893</c:v>
                </c:pt>
                <c:pt idx="657">
                  <c:v>249.893</c:v>
                </c:pt>
                <c:pt idx="658">
                  <c:v>249.892</c:v>
                </c:pt>
                <c:pt idx="659">
                  <c:v>249.893</c:v>
                </c:pt>
                <c:pt idx="660">
                  <c:v>249.892</c:v>
                </c:pt>
                <c:pt idx="661">
                  <c:v>249.893</c:v>
                </c:pt>
                <c:pt idx="662">
                  <c:v>249.89400000000001</c:v>
                </c:pt>
                <c:pt idx="663">
                  <c:v>249.893</c:v>
                </c:pt>
                <c:pt idx="664">
                  <c:v>249.89400000000001</c:v>
                </c:pt>
                <c:pt idx="665">
                  <c:v>249.893</c:v>
                </c:pt>
                <c:pt idx="666">
                  <c:v>249.893</c:v>
                </c:pt>
                <c:pt idx="667">
                  <c:v>249.892</c:v>
                </c:pt>
                <c:pt idx="668">
                  <c:v>249.892</c:v>
                </c:pt>
                <c:pt idx="669">
                  <c:v>249.892</c:v>
                </c:pt>
                <c:pt idx="670">
                  <c:v>249.892</c:v>
                </c:pt>
                <c:pt idx="671">
                  <c:v>249.892</c:v>
                </c:pt>
                <c:pt idx="672">
                  <c:v>249.892</c:v>
                </c:pt>
                <c:pt idx="673">
                  <c:v>249.892</c:v>
                </c:pt>
                <c:pt idx="674">
                  <c:v>249.892</c:v>
                </c:pt>
                <c:pt idx="675">
                  <c:v>249.892</c:v>
                </c:pt>
                <c:pt idx="676">
                  <c:v>249.892</c:v>
                </c:pt>
                <c:pt idx="677">
                  <c:v>249.892</c:v>
                </c:pt>
                <c:pt idx="678">
                  <c:v>249.892</c:v>
                </c:pt>
                <c:pt idx="679">
                  <c:v>249.893</c:v>
                </c:pt>
                <c:pt idx="680">
                  <c:v>249.893</c:v>
                </c:pt>
                <c:pt idx="681">
                  <c:v>249.89400000000001</c:v>
                </c:pt>
                <c:pt idx="682">
                  <c:v>249.893</c:v>
                </c:pt>
                <c:pt idx="683">
                  <c:v>249.89400000000001</c:v>
                </c:pt>
                <c:pt idx="684">
                  <c:v>249.89500000000001</c:v>
                </c:pt>
                <c:pt idx="685">
                  <c:v>249.89400000000001</c:v>
                </c:pt>
                <c:pt idx="686">
                  <c:v>249.89400000000001</c:v>
                </c:pt>
                <c:pt idx="687">
                  <c:v>249.89400000000001</c:v>
                </c:pt>
                <c:pt idx="688">
                  <c:v>249.89400000000001</c:v>
                </c:pt>
                <c:pt idx="689">
                  <c:v>249.89400000000001</c:v>
                </c:pt>
                <c:pt idx="690">
                  <c:v>249.893</c:v>
                </c:pt>
                <c:pt idx="691">
                  <c:v>249.893</c:v>
                </c:pt>
                <c:pt idx="692">
                  <c:v>249.893</c:v>
                </c:pt>
                <c:pt idx="693">
                  <c:v>249.893</c:v>
                </c:pt>
                <c:pt idx="694">
                  <c:v>249.893</c:v>
                </c:pt>
                <c:pt idx="695">
                  <c:v>249.893</c:v>
                </c:pt>
                <c:pt idx="696">
                  <c:v>249.893</c:v>
                </c:pt>
                <c:pt idx="697">
                  <c:v>249.892</c:v>
                </c:pt>
                <c:pt idx="698">
                  <c:v>249.892</c:v>
                </c:pt>
                <c:pt idx="699">
                  <c:v>249.89099999999999</c:v>
                </c:pt>
                <c:pt idx="700">
                  <c:v>249.89099999999999</c:v>
                </c:pt>
                <c:pt idx="701">
                  <c:v>249.89099999999999</c:v>
                </c:pt>
                <c:pt idx="702">
                  <c:v>249.89099999999999</c:v>
                </c:pt>
                <c:pt idx="703">
                  <c:v>249.89099999999999</c:v>
                </c:pt>
                <c:pt idx="704">
                  <c:v>249.892</c:v>
                </c:pt>
                <c:pt idx="705">
                  <c:v>249.892</c:v>
                </c:pt>
                <c:pt idx="706">
                  <c:v>249.893</c:v>
                </c:pt>
                <c:pt idx="707">
                  <c:v>249.893</c:v>
                </c:pt>
                <c:pt idx="708">
                  <c:v>249.892</c:v>
                </c:pt>
                <c:pt idx="709">
                  <c:v>249.89099999999999</c:v>
                </c:pt>
                <c:pt idx="710">
                  <c:v>249.892</c:v>
                </c:pt>
                <c:pt idx="711">
                  <c:v>249.892</c:v>
                </c:pt>
                <c:pt idx="712">
                  <c:v>249.893</c:v>
                </c:pt>
                <c:pt idx="713">
                  <c:v>249.893</c:v>
                </c:pt>
                <c:pt idx="714">
                  <c:v>249.89400000000001</c:v>
                </c:pt>
                <c:pt idx="715">
                  <c:v>249.893</c:v>
                </c:pt>
                <c:pt idx="716">
                  <c:v>249.893</c:v>
                </c:pt>
                <c:pt idx="717">
                  <c:v>249.893</c:v>
                </c:pt>
                <c:pt idx="718">
                  <c:v>249.893</c:v>
                </c:pt>
                <c:pt idx="719">
                  <c:v>249.892</c:v>
                </c:pt>
                <c:pt idx="720">
                  <c:v>249.892</c:v>
                </c:pt>
                <c:pt idx="721">
                  <c:v>249.89099999999999</c:v>
                </c:pt>
                <c:pt idx="722">
                  <c:v>249.89099999999999</c:v>
                </c:pt>
                <c:pt idx="723">
                  <c:v>249.892</c:v>
                </c:pt>
                <c:pt idx="724">
                  <c:v>249.893</c:v>
                </c:pt>
                <c:pt idx="725">
                  <c:v>249.893</c:v>
                </c:pt>
                <c:pt idx="726">
                  <c:v>249.893</c:v>
                </c:pt>
                <c:pt idx="727">
                  <c:v>249.893</c:v>
                </c:pt>
                <c:pt idx="728">
                  <c:v>249.893</c:v>
                </c:pt>
                <c:pt idx="729">
                  <c:v>249.893</c:v>
                </c:pt>
                <c:pt idx="730">
                  <c:v>249.892</c:v>
                </c:pt>
                <c:pt idx="731">
                  <c:v>249.893</c:v>
                </c:pt>
                <c:pt idx="732">
                  <c:v>249.893</c:v>
                </c:pt>
                <c:pt idx="733">
                  <c:v>249.893</c:v>
                </c:pt>
                <c:pt idx="734">
                  <c:v>249.89400000000001</c:v>
                </c:pt>
                <c:pt idx="735">
                  <c:v>249.893</c:v>
                </c:pt>
                <c:pt idx="736">
                  <c:v>249.893</c:v>
                </c:pt>
                <c:pt idx="737">
                  <c:v>249.892</c:v>
                </c:pt>
                <c:pt idx="738">
                  <c:v>249.89099999999999</c:v>
                </c:pt>
                <c:pt idx="739">
                  <c:v>249.892</c:v>
                </c:pt>
                <c:pt idx="740">
                  <c:v>249.893</c:v>
                </c:pt>
                <c:pt idx="741">
                  <c:v>249.893</c:v>
                </c:pt>
                <c:pt idx="742">
                  <c:v>249.89400000000001</c:v>
                </c:pt>
                <c:pt idx="743">
                  <c:v>249.893</c:v>
                </c:pt>
                <c:pt idx="744">
                  <c:v>249.893</c:v>
                </c:pt>
                <c:pt idx="745">
                  <c:v>249.893</c:v>
                </c:pt>
                <c:pt idx="746">
                  <c:v>249.893</c:v>
                </c:pt>
                <c:pt idx="747">
                  <c:v>249.893</c:v>
                </c:pt>
                <c:pt idx="748">
                  <c:v>249.893</c:v>
                </c:pt>
                <c:pt idx="749">
                  <c:v>249.893</c:v>
                </c:pt>
                <c:pt idx="750">
                  <c:v>249.892</c:v>
                </c:pt>
                <c:pt idx="751">
                  <c:v>249.892</c:v>
                </c:pt>
                <c:pt idx="752">
                  <c:v>249.892</c:v>
                </c:pt>
                <c:pt idx="753">
                  <c:v>249.89099999999999</c:v>
                </c:pt>
                <c:pt idx="754">
                  <c:v>249.893</c:v>
                </c:pt>
                <c:pt idx="755">
                  <c:v>249.89400000000001</c:v>
                </c:pt>
                <c:pt idx="756">
                  <c:v>249.89400000000001</c:v>
                </c:pt>
                <c:pt idx="757">
                  <c:v>249.893</c:v>
                </c:pt>
                <c:pt idx="758">
                  <c:v>249.89400000000001</c:v>
                </c:pt>
                <c:pt idx="759">
                  <c:v>249.893</c:v>
                </c:pt>
                <c:pt idx="760">
                  <c:v>249.89400000000001</c:v>
                </c:pt>
                <c:pt idx="761">
                  <c:v>249.89400000000001</c:v>
                </c:pt>
                <c:pt idx="762">
                  <c:v>249.89400000000001</c:v>
                </c:pt>
                <c:pt idx="763">
                  <c:v>249.89400000000001</c:v>
                </c:pt>
                <c:pt idx="764">
                  <c:v>249.893</c:v>
                </c:pt>
                <c:pt idx="765">
                  <c:v>249.892</c:v>
                </c:pt>
                <c:pt idx="766">
                  <c:v>249.892</c:v>
                </c:pt>
                <c:pt idx="767">
                  <c:v>249.893</c:v>
                </c:pt>
                <c:pt idx="768">
                  <c:v>249.893</c:v>
                </c:pt>
                <c:pt idx="769">
                  <c:v>249.89400000000001</c:v>
                </c:pt>
                <c:pt idx="770">
                  <c:v>249.893</c:v>
                </c:pt>
                <c:pt idx="771">
                  <c:v>249.89400000000001</c:v>
                </c:pt>
                <c:pt idx="772">
                  <c:v>249.89400000000001</c:v>
                </c:pt>
                <c:pt idx="773">
                  <c:v>249.893</c:v>
                </c:pt>
                <c:pt idx="774">
                  <c:v>249.893</c:v>
                </c:pt>
                <c:pt idx="775">
                  <c:v>249.89400000000001</c:v>
                </c:pt>
                <c:pt idx="776">
                  <c:v>249.89400000000001</c:v>
                </c:pt>
                <c:pt idx="777">
                  <c:v>249.893</c:v>
                </c:pt>
                <c:pt idx="778">
                  <c:v>249.892</c:v>
                </c:pt>
                <c:pt idx="779">
                  <c:v>249.893</c:v>
                </c:pt>
                <c:pt idx="780">
                  <c:v>249.893</c:v>
                </c:pt>
                <c:pt idx="781">
                  <c:v>249.892</c:v>
                </c:pt>
                <c:pt idx="782">
                  <c:v>249.892</c:v>
                </c:pt>
                <c:pt idx="783">
                  <c:v>249.893</c:v>
                </c:pt>
                <c:pt idx="784">
                  <c:v>249.893</c:v>
                </c:pt>
                <c:pt idx="785">
                  <c:v>249.893</c:v>
                </c:pt>
                <c:pt idx="786">
                  <c:v>249.892</c:v>
                </c:pt>
                <c:pt idx="787">
                  <c:v>249.893</c:v>
                </c:pt>
                <c:pt idx="788">
                  <c:v>249.893</c:v>
                </c:pt>
                <c:pt idx="789">
                  <c:v>249.893</c:v>
                </c:pt>
                <c:pt idx="790">
                  <c:v>249.893</c:v>
                </c:pt>
                <c:pt idx="791">
                  <c:v>249.893</c:v>
                </c:pt>
                <c:pt idx="792">
                  <c:v>249.893</c:v>
                </c:pt>
                <c:pt idx="793">
                  <c:v>249.892</c:v>
                </c:pt>
                <c:pt idx="794">
                  <c:v>249.892</c:v>
                </c:pt>
                <c:pt idx="795">
                  <c:v>249.892</c:v>
                </c:pt>
                <c:pt idx="796">
                  <c:v>249.892</c:v>
                </c:pt>
                <c:pt idx="797">
                  <c:v>249.89099999999999</c:v>
                </c:pt>
                <c:pt idx="798">
                  <c:v>249.89099999999999</c:v>
                </c:pt>
                <c:pt idx="799">
                  <c:v>249.89</c:v>
                </c:pt>
                <c:pt idx="800">
                  <c:v>249.89099999999999</c:v>
                </c:pt>
                <c:pt idx="801">
                  <c:v>249.89099999999999</c:v>
                </c:pt>
                <c:pt idx="802">
                  <c:v>249.89099999999999</c:v>
                </c:pt>
                <c:pt idx="803">
                  <c:v>249.89099999999999</c:v>
                </c:pt>
                <c:pt idx="804">
                  <c:v>249.89099999999999</c:v>
                </c:pt>
                <c:pt idx="805">
                  <c:v>249.89099999999999</c:v>
                </c:pt>
                <c:pt idx="806">
                  <c:v>249.89</c:v>
                </c:pt>
                <c:pt idx="807">
                  <c:v>249.89099999999999</c:v>
                </c:pt>
                <c:pt idx="808">
                  <c:v>249.89099999999999</c:v>
                </c:pt>
                <c:pt idx="809">
                  <c:v>249.892</c:v>
                </c:pt>
                <c:pt idx="810">
                  <c:v>249.892</c:v>
                </c:pt>
                <c:pt idx="811">
                  <c:v>249.892</c:v>
                </c:pt>
                <c:pt idx="812">
                  <c:v>249.892</c:v>
                </c:pt>
                <c:pt idx="813">
                  <c:v>249.893</c:v>
                </c:pt>
                <c:pt idx="814">
                  <c:v>249.893</c:v>
                </c:pt>
                <c:pt idx="815">
                  <c:v>249.893</c:v>
                </c:pt>
                <c:pt idx="816">
                  <c:v>249.893</c:v>
                </c:pt>
                <c:pt idx="817">
                  <c:v>249.893</c:v>
                </c:pt>
                <c:pt idx="818">
                  <c:v>249.893</c:v>
                </c:pt>
                <c:pt idx="819">
                  <c:v>249.89400000000001</c:v>
                </c:pt>
                <c:pt idx="820">
                  <c:v>249.893</c:v>
                </c:pt>
                <c:pt idx="821">
                  <c:v>249.893</c:v>
                </c:pt>
                <c:pt idx="822">
                  <c:v>249.893</c:v>
                </c:pt>
                <c:pt idx="823">
                  <c:v>249.893</c:v>
                </c:pt>
                <c:pt idx="824">
                  <c:v>249.893</c:v>
                </c:pt>
                <c:pt idx="825">
                  <c:v>249.89400000000001</c:v>
                </c:pt>
                <c:pt idx="826">
                  <c:v>249.893</c:v>
                </c:pt>
                <c:pt idx="827">
                  <c:v>249.893</c:v>
                </c:pt>
                <c:pt idx="828">
                  <c:v>249.893</c:v>
                </c:pt>
                <c:pt idx="829">
                  <c:v>249.893</c:v>
                </c:pt>
                <c:pt idx="830">
                  <c:v>249.893</c:v>
                </c:pt>
                <c:pt idx="831">
                  <c:v>249.893</c:v>
                </c:pt>
                <c:pt idx="832">
                  <c:v>249.892</c:v>
                </c:pt>
                <c:pt idx="833">
                  <c:v>249.89099999999999</c:v>
                </c:pt>
                <c:pt idx="834">
                  <c:v>249.892</c:v>
                </c:pt>
                <c:pt idx="835">
                  <c:v>249.89099999999999</c:v>
                </c:pt>
                <c:pt idx="836">
                  <c:v>249.892</c:v>
                </c:pt>
                <c:pt idx="837">
                  <c:v>249.893</c:v>
                </c:pt>
                <c:pt idx="838">
                  <c:v>249.893</c:v>
                </c:pt>
                <c:pt idx="839">
                  <c:v>249.893</c:v>
                </c:pt>
                <c:pt idx="840">
                  <c:v>249.893</c:v>
                </c:pt>
                <c:pt idx="841">
                  <c:v>249.893</c:v>
                </c:pt>
                <c:pt idx="842">
                  <c:v>249.892</c:v>
                </c:pt>
                <c:pt idx="843">
                  <c:v>249.892</c:v>
                </c:pt>
                <c:pt idx="844">
                  <c:v>249.893</c:v>
                </c:pt>
                <c:pt idx="845">
                  <c:v>249.89400000000001</c:v>
                </c:pt>
                <c:pt idx="846">
                  <c:v>249.892</c:v>
                </c:pt>
                <c:pt idx="847">
                  <c:v>249.892</c:v>
                </c:pt>
                <c:pt idx="848">
                  <c:v>249.89099999999999</c:v>
                </c:pt>
                <c:pt idx="849">
                  <c:v>249.89</c:v>
                </c:pt>
                <c:pt idx="850">
                  <c:v>249.89</c:v>
                </c:pt>
                <c:pt idx="851">
                  <c:v>249.89</c:v>
                </c:pt>
                <c:pt idx="852">
                  <c:v>249.89099999999999</c:v>
                </c:pt>
                <c:pt idx="853">
                  <c:v>249.89099999999999</c:v>
                </c:pt>
                <c:pt idx="854">
                  <c:v>249.892</c:v>
                </c:pt>
                <c:pt idx="855">
                  <c:v>249.892</c:v>
                </c:pt>
                <c:pt idx="856">
                  <c:v>249.892</c:v>
                </c:pt>
                <c:pt idx="857">
                  <c:v>249.892</c:v>
                </c:pt>
                <c:pt idx="858">
                  <c:v>249.892</c:v>
                </c:pt>
                <c:pt idx="859">
                  <c:v>249.893</c:v>
                </c:pt>
                <c:pt idx="860">
                  <c:v>249.892</c:v>
                </c:pt>
                <c:pt idx="861">
                  <c:v>249.892</c:v>
                </c:pt>
                <c:pt idx="862">
                  <c:v>249.892</c:v>
                </c:pt>
                <c:pt idx="863">
                  <c:v>249.89</c:v>
                </c:pt>
                <c:pt idx="864">
                  <c:v>249.89</c:v>
                </c:pt>
                <c:pt idx="865">
                  <c:v>249.892</c:v>
                </c:pt>
                <c:pt idx="866">
                  <c:v>249.893</c:v>
                </c:pt>
                <c:pt idx="867">
                  <c:v>249.893</c:v>
                </c:pt>
                <c:pt idx="868">
                  <c:v>249.893</c:v>
                </c:pt>
                <c:pt idx="869">
                  <c:v>249.893</c:v>
                </c:pt>
                <c:pt idx="870">
                  <c:v>249.892</c:v>
                </c:pt>
                <c:pt idx="871">
                  <c:v>249.893</c:v>
                </c:pt>
                <c:pt idx="872">
                  <c:v>249.89400000000001</c:v>
                </c:pt>
                <c:pt idx="873">
                  <c:v>249.89400000000001</c:v>
                </c:pt>
                <c:pt idx="874">
                  <c:v>249.893</c:v>
                </c:pt>
                <c:pt idx="875">
                  <c:v>249.893</c:v>
                </c:pt>
                <c:pt idx="876">
                  <c:v>249.89099999999999</c:v>
                </c:pt>
                <c:pt idx="877">
                  <c:v>249.89099999999999</c:v>
                </c:pt>
                <c:pt idx="878">
                  <c:v>249.89099999999999</c:v>
                </c:pt>
                <c:pt idx="879">
                  <c:v>249.892</c:v>
                </c:pt>
                <c:pt idx="880">
                  <c:v>249.893</c:v>
                </c:pt>
                <c:pt idx="881">
                  <c:v>249.893</c:v>
                </c:pt>
                <c:pt idx="882">
                  <c:v>249.89400000000001</c:v>
                </c:pt>
                <c:pt idx="883">
                  <c:v>249.893</c:v>
                </c:pt>
                <c:pt idx="884">
                  <c:v>249.893</c:v>
                </c:pt>
                <c:pt idx="885">
                  <c:v>249.893</c:v>
                </c:pt>
                <c:pt idx="886">
                  <c:v>249.893</c:v>
                </c:pt>
                <c:pt idx="887">
                  <c:v>249.893</c:v>
                </c:pt>
                <c:pt idx="888">
                  <c:v>249.893</c:v>
                </c:pt>
                <c:pt idx="889">
                  <c:v>249.893</c:v>
                </c:pt>
                <c:pt idx="890">
                  <c:v>249.893</c:v>
                </c:pt>
                <c:pt idx="891">
                  <c:v>249.89099999999999</c:v>
                </c:pt>
                <c:pt idx="892">
                  <c:v>249.892</c:v>
                </c:pt>
                <c:pt idx="893">
                  <c:v>249.892</c:v>
                </c:pt>
                <c:pt idx="894">
                  <c:v>249.892</c:v>
                </c:pt>
                <c:pt idx="895">
                  <c:v>249.89099999999999</c:v>
                </c:pt>
                <c:pt idx="896">
                  <c:v>249.892</c:v>
                </c:pt>
                <c:pt idx="897">
                  <c:v>249.892</c:v>
                </c:pt>
                <c:pt idx="898">
                  <c:v>249.893</c:v>
                </c:pt>
                <c:pt idx="899">
                  <c:v>249.89400000000001</c:v>
                </c:pt>
                <c:pt idx="900">
                  <c:v>249.89400000000001</c:v>
                </c:pt>
                <c:pt idx="901">
                  <c:v>249.89400000000001</c:v>
                </c:pt>
                <c:pt idx="902">
                  <c:v>249.893</c:v>
                </c:pt>
                <c:pt idx="903">
                  <c:v>249.892</c:v>
                </c:pt>
                <c:pt idx="904">
                  <c:v>249.893</c:v>
                </c:pt>
                <c:pt idx="905">
                  <c:v>249.893</c:v>
                </c:pt>
                <c:pt idx="906">
                  <c:v>249.893</c:v>
                </c:pt>
                <c:pt idx="907">
                  <c:v>249.892</c:v>
                </c:pt>
                <c:pt idx="908">
                  <c:v>249.892</c:v>
                </c:pt>
                <c:pt idx="909">
                  <c:v>249.892</c:v>
                </c:pt>
                <c:pt idx="910">
                  <c:v>249.892</c:v>
                </c:pt>
                <c:pt idx="911">
                  <c:v>249.893</c:v>
                </c:pt>
                <c:pt idx="912">
                  <c:v>249.893</c:v>
                </c:pt>
                <c:pt idx="913">
                  <c:v>249.89400000000001</c:v>
                </c:pt>
                <c:pt idx="914">
                  <c:v>249.893</c:v>
                </c:pt>
                <c:pt idx="915">
                  <c:v>249.89400000000001</c:v>
                </c:pt>
                <c:pt idx="916">
                  <c:v>249.892</c:v>
                </c:pt>
                <c:pt idx="917">
                  <c:v>249.893</c:v>
                </c:pt>
                <c:pt idx="918">
                  <c:v>249.893</c:v>
                </c:pt>
                <c:pt idx="919">
                  <c:v>249.893</c:v>
                </c:pt>
                <c:pt idx="920">
                  <c:v>249.893</c:v>
                </c:pt>
                <c:pt idx="921">
                  <c:v>249.892</c:v>
                </c:pt>
                <c:pt idx="922">
                  <c:v>249.892</c:v>
                </c:pt>
                <c:pt idx="923">
                  <c:v>249.892</c:v>
                </c:pt>
                <c:pt idx="924">
                  <c:v>249.892</c:v>
                </c:pt>
                <c:pt idx="925">
                  <c:v>249.892</c:v>
                </c:pt>
                <c:pt idx="926">
                  <c:v>249.89400000000001</c:v>
                </c:pt>
                <c:pt idx="927">
                  <c:v>249.89400000000001</c:v>
                </c:pt>
                <c:pt idx="928">
                  <c:v>249.89400000000001</c:v>
                </c:pt>
                <c:pt idx="929">
                  <c:v>249.893</c:v>
                </c:pt>
                <c:pt idx="930">
                  <c:v>249.89400000000001</c:v>
                </c:pt>
                <c:pt idx="931">
                  <c:v>249.89400000000001</c:v>
                </c:pt>
                <c:pt idx="932">
                  <c:v>249.89400000000001</c:v>
                </c:pt>
                <c:pt idx="933">
                  <c:v>249.893</c:v>
                </c:pt>
                <c:pt idx="934">
                  <c:v>249.893</c:v>
                </c:pt>
                <c:pt idx="935">
                  <c:v>249.89099999999999</c:v>
                </c:pt>
                <c:pt idx="936">
                  <c:v>249.89099999999999</c:v>
                </c:pt>
                <c:pt idx="937">
                  <c:v>249.893</c:v>
                </c:pt>
                <c:pt idx="938">
                  <c:v>249.89400000000001</c:v>
                </c:pt>
                <c:pt idx="939">
                  <c:v>249.89400000000001</c:v>
                </c:pt>
                <c:pt idx="940">
                  <c:v>249.893</c:v>
                </c:pt>
                <c:pt idx="941">
                  <c:v>249.892</c:v>
                </c:pt>
                <c:pt idx="942">
                  <c:v>249.89099999999999</c:v>
                </c:pt>
                <c:pt idx="943">
                  <c:v>249.893</c:v>
                </c:pt>
                <c:pt idx="944">
                  <c:v>249.893</c:v>
                </c:pt>
                <c:pt idx="945">
                  <c:v>249.893</c:v>
                </c:pt>
                <c:pt idx="946">
                  <c:v>249.892</c:v>
                </c:pt>
                <c:pt idx="947">
                  <c:v>249.892</c:v>
                </c:pt>
                <c:pt idx="948">
                  <c:v>249.89099999999999</c:v>
                </c:pt>
                <c:pt idx="949">
                  <c:v>249.89099999999999</c:v>
                </c:pt>
                <c:pt idx="950">
                  <c:v>249.893</c:v>
                </c:pt>
                <c:pt idx="951">
                  <c:v>249.893</c:v>
                </c:pt>
                <c:pt idx="952">
                  <c:v>249.893</c:v>
                </c:pt>
                <c:pt idx="953">
                  <c:v>249.893</c:v>
                </c:pt>
                <c:pt idx="954">
                  <c:v>249.892</c:v>
                </c:pt>
                <c:pt idx="955">
                  <c:v>249.893</c:v>
                </c:pt>
                <c:pt idx="956">
                  <c:v>249.893</c:v>
                </c:pt>
                <c:pt idx="957">
                  <c:v>249.892</c:v>
                </c:pt>
                <c:pt idx="958">
                  <c:v>249.89099999999999</c:v>
                </c:pt>
                <c:pt idx="959">
                  <c:v>249.89099999999999</c:v>
                </c:pt>
                <c:pt idx="960">
                  <c:v>249.892</c:v>
                </c:pt>
                <c:pt idx="961">
                  <c:v>249.893</c:v>
                </c:pt>
                <c:pt idx="962">
                  <c:v>249.893</c:v>
                </c:pt>
                <c:pt idx="963">
                  <c:v>249.892</c:v>
                </c:pt>
                <c:pt idx="964">
                  <c:v>249.893</c:v>
                </c:pt>
                <c:pt idx="965">
                  <c:v>249.892</c:v>
                </c:pt>
                <c:pt idx="966">
                  <c:v>249.893</c:v>
                </c:pt>
                <c:pt idx="967">
                  <c:v>249.89400000000001</c:v>
                </c:pt>
                <c:pt idx="968">
                  <c:v>249.893</c:v>
                </c:pt>
                <c:pt idx="969">
                  <c:v>249.892</c:v>
                </c:pt>
                <c:pt idx="970">
                  <c:v>249.892</c:v>
                </c:pt>
                <c:pt idx="971">
                  <c:v>249.892</c:v>
                </c:pt>
                <c:pt idx="972">
                  <c:v>249.893</c:v>
                </c:pt>
                <c:pt idx="973">
                  <c:v>249.893</c:v>
                </c:pt>
                <c:pt idx="974">
                  <c:v>249.893</c:v>
                </c:pt>
                <c:pt idx="975">
                  <c:v>249.89400000000001</c:v>
                </c:pt>
                <c:pt idx="976">
                  <c:v>249.893</c:v>
                </c:pt>
                <c:pt idx="977">
                  <c:v>249.89400000000001</c:v>
                </c:pt>
                <c:pt idx="978">
                  <c:v>249.893</c:v>
                </c:pt>
                <c:pt idx="979">
                  <c:v>249.892</c:v>
                </c:pt>
                <c:pt idx="980">
                  <c:v>249.892</c:v>
                </c:pt>
                <c:pt idx="981">
                  <c:v>249.89099999999999</c:v>
                </c:pt>
                <c:pt idx="982">
                  <c:v>249.89099999999999</c:v>
                </c:pt>
                <c:pt idx="983">
                  <c:v>249.893</c:v>
                </c:pt>
                <c:pt idx="984">
                  <c:v>249.893</c:v>
                </c:pt>
                <c:pt idx="985">
                  <c:v>249.89400000000001</c:v>
                </c:pt>
                <c:pt idx="986">
                  <c:v>249.893</c:v>
                </c:pt>
                <c:pt idx="987">
                  <c:v>249.893</c:v>
                </c:pt>
                <c:pt idx="988">
                  <c:v>249.893</c:v>
                </c:pt>
                <c:pt idx="989">
                  <c:v>249.89400000000001</c:v>
                </c:pt>
                <c:pt idx="990">
                  <c:v>249.893</c:v>
                </c:pt>
                <c:pt idx="991">
                  <c:v>249.892</c:v>
                </c:pt>
                <c:pt idx="992">
                  <c:v>249.89099999999999</c:v>
                </c:pt>
                <c:pt idx="993">
                  <c:v>249.892</c:v>
                </c:pt>
                <c:pt idx="994">
                  <c:v>249.893</c:v>
                </c:pt>
                <c:pt idx="995">
                  <c:v>249.893</c:v>
                </c:pt>
                <c:pt idx="996">
                  <c:v>249.893</c:v>
                </c:pt>
                <c:pt idx="997">
                  <c:v>249.893</c:v>
                </c:pt>
                <c:pt idx="998">
                  <c:v>249.893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20E-4E32-935A-120AA7BCCEF6}"/>
            </c:ext>
          </c:extLst>
        </c:ser>
        <c:ser>
          <c:idx val="2"/>
          <c:order val="2"/>
          <c:tx>
            <c:strRef>
              <c:f>Lstability!$E$1</c:f>
              <c:strCache>
                <c:ptCount val="1"/>
                <c:pt idx="0">
                  <c:v>UC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Lstability!$E$2:$E$1000</c:f>
              <c:numCache>
                <c:formatCode>General</c:formatCode>
                <c:ptCount val="999"/>
                <c:pt idx="0">
                  <c:v>249.88399999999999</c:v>
                </c:pt>
                <c:pt idx="1">
                  <c:v>249.88399999999999</c:v>
                </c:pt>
                <c:pt idx="2">
                  <c:v>249.88499999999999</c:v>
                </c:pt>
                <c:pt idx="3">
                  <c:v>249.88399999999999</c:v>
                </c:pt>
                <c:pt idx="4">
                  <c:v>249.88399999999999</c:v>
                </c:pt>
                <c:pt idx="5">
                  <c:v>249.88300000000001</c:v>
                </c:pt>
                <c:pt idx="6">
                  <c:v>249.88300000000001</c:v>
                </c:pt>
                <c:pt idx="7">
                  <c:v>249.88399999999999</c:v>
                </c:pt>
                <c:pt idx="8">
                  <c:v>249.88200000000001</c:v>
                </c:pt>
                <c:pt idx="9">
                  <c:v>249.88200000000001</c:v>
                </c:pt>
                <c:pt idx="10">
                  <c:v>249.88300000000001</c:v>
                </c:pt>
                <c:pt idx="11">
                  <c:v>249.88399999999999</c:v>
                </c:pt>
                <c:pt idx="12">
                  <c:v>249.88300000000001</c:v>
                </c:pt>
                <c:pt idx="13">
                  <c:v>249.88399999999999</c:v>
                </c:pt>
                <c:pt idx="14">
                  <c:v>249.88399999999999</c:v>
                </c:pt>
                <c:pt idx="15">
                  <c:v>249.88399999999999</c:v>
                </c:pt>
                <c:pt idx="16">
                  <c:v>249.88399999999999</c:v>
                </c:pt>
                <c:pt idx="17">
                  <c:v>249.88300000000001</c:v>
                </c:pt>
                <c:pt idx="18">
                  <c:v>249.88200000000001</c:v>
                </c:pt>
                <c:pt idx="19">
                  <c:v>249.88200000000001</c:v>
                </c:pt>
                <c:pt idx="20">
                  <c:v>249.88399999999999</c:v>
                </c:pt>
                <c:pt idx="21">
                  <c:v>249.886</c:v>
                </c:pt>
                <c:pt idx="22">
                  <c:v>249.88300000000001</c:v>
                </c:pt>
                <c:pt idx="23">
                  <c:v>249.88300000000001</c:v>
                </c:pt>
                <c:pt idx="24">
                  <c:v>249.88300000000001</c:v>
                </c:pt>
                <c:pt idx="25">
                  <c:v>249.881</c:v>
                </c:pt>
                <c:pt idx="26">
                  <c:v>249.881</c:v>
                </c:pt>
                <c:pt idx="27">
                  <c:v>249.88200000000001</c:v>
                </c:pt>
                <c:pt idx="28">
                  <c:v>249.88300000000001</c:v>
                </c:pt>
                <c:pt idx="29">
                  <c:v>249.88200000000001</c:v>
                </c:pt>
                <c:pt idx="30">
                  <c:v>249.88300000000001</c:v>
                </c:pt>
                <c:pt idx="31">
                  <c:v>249.88399999999999</c:v>
                </c:pt>
                <c:pt idx="32">
                  <c:v>249.88300000000001</c:v>
                </c:pt>
                <c:pt idx="33">
                  <c:v>249.88300000000001</c:v>
                </c:pt>
                <c:pt idx="34">
                  <c:v>249.88300000000001</c:v>
                </c:pt>
                <c:pt idx="35">
                  <c:v>249.88200000000001</c:v>
                </c:pt>
                <c:pt idx="36">
                  <c:v>249.881</c:v>
                </c:pt>
                <c:pt idx="37">
                  <c:v>249.88200000000001</c:v>
                </c:pt>
                <c:pt idx="38">
                  <c:v>249.881</c:v>
                </c:pt>
                <c:pt idx="39">
                  <c:v>249.881</c:v>
                </c:pt>
                <c:pt idx="40">
                  <c:v>249.88200000000001</c:v>
                </c:pt>
                <c:pt idx="41">
                  <c:v>249.88200000000001</c:v>
                </c:pt>
                <c:pt idx="42">
                  <c:v>249.88399999999999</c:v>
                </c:pt>
                <c:pt idx="43">
                  <c:v>249.88399999999999</c:v>
                </c:pt>
                <c:pt idx="44">
                  <c:v>249.88499999999999</c:v>
                </c:pt>
                <c:pt idx="45">
                  <c:v>249.88499999999999</c:v>
                </c:pt>
                <c:pt idx="46">
                  <c:v>249.88499999999999</c:v>
                </c:pt>
                <c:pt idx="47">
                  <c:v>249.88499999999999</c:v>
                </c:pt>
                <c:pt idx="48">
                  <c:v>249.88499999999999</c:v>
                </c:pt>
                <c:pt idx="49">
                  <c:v>249.88300000000001</c:v>
                </c:pt>
                <c:pt idx="50">
                  <c:v>249.88200000000001</c:v>
                </c:pt>
                <c:pt idx="51">
                  <c:v>249.88200000000001</c:v>
                </c:pt>
                <c:pt idx="52">
                  <c:v>249.88300000000001</c:v>
                </c:pt>
                <c:pt idx="53">
                  <c:v>249.88399999999999</c:v>
                </c:pt>
                <c:pt idx="54">
                  <c:v>249.88399999999999</c:v>
                </c:pt>
                <c:pt idx="55">
                  <c:v>249.88399999999999</c:v>
                </c:pt>
                <c:pt idx="56">
                  <c:v>249.88399999999999</c:v>
                </c:pt>
                <c:pt idx="57">
                  <c:v>249.88200000000001</c:v>
                </c:pt>
                <c:pt idx="58">
                  <c:v>249.881</c:v>
                </c:pt>
                <c:pt idx="59">
                  <c:v>249.88200000000001</c:v>
                </c:pt>
                <c:pt idx="60">
                  <c:v>249.88200000000001</c:v>
                </c:pt>
                <c:pt idx="61">
                  <c:v>249.88300000000001</c:v>
                </c:pt>
                <c:pt idx="62">
                  <c:v>249.88399999999999</c:v>
                </c:pt>
                <c:pt idx="63">
                  <c:v>249.88300000000001</c:v>
                </c:pt>
                <c:pt idx="64">
                  <c:v>249.88200000000001</c:v>
                </c:pt>
                <c:pt idx="65">
                  <c:v>249.88200000000001</c:v>
                </c:pt>
                <c:pt idx="66">
                  <c:v>249.88300000000001</c:v>
                </c:pt>
                <c:pt idx="67">
                  <c:v>249.88399999999999</c:v>
                </c:pt>
                <c:pt idx="68">
                  <c:v>249.88399999999999</c:v>
                </c:pt>
                <c:pt idx="69">
                  <c:v>249.88499999999999</c:v>
                </c:pt>
                <c:pt idx="70">
                  <c:v>249.88499999999999</c:v>
                </c:pt>
                <c:pt idx="71">
                  <c:v>249.88399999999999</c:v>
                </c:pt>
                <c:pt idx="72">
                  <c:v>249.88399999999999</c:v>
                </c:pt>
                <c:pt idx="73">
                  <c:v>249.88300000000001</c:v>
                </c:pt>
                <c:pt idx="74">
                  <c:v>249.88200000000001</c:v>
                </c:pt>
                <c:pt idx="75">
                  <c:v>249.881</c:v>
                </c:pt>
                <c:pt idx="76">
                  <c:v>249.88</c:v>
                </c:pt>
                <c:pt idx="77">
                  <c:v>249.881</c:v>
                </c:pt>
                <c:pt idx="78">
                  <c:v>249.881</c:v>
                </c:pt>
                <c:pt idx="79">
                  <c:v>249.881</c:v>
                </c:pt>
                <c:pt idx="80">
                  <c:v>249.881</c:v>
                </c:pt>
                <c:pt idx="81">
                  <c:v>249.88200000000001</c:v>
                </c:pt>
                <c:pt idx="82">
                  <c:v>249.88200000000001</c:v>
                </c:pt>
                <c:pt idx="83">
                  <c:v>249.88200000000001</c:v>
                </c:pt>
                <c:pt idx="84">
                  <c:v>249.88200000000001</c:v>
                </c:pt>
                <c:pt idx="85">
                  <c:v>249.88200000000001</c:v>
                </c:pt>
                <c:pt idx="86">
                  <c:v>249.88399999999999</c:v>
                </c:pt>
                <c:pt idx="87">
                  <c:v>249.88499999999999</c:v>
                </c:pt>
                <c:pt idx="88">
                  <c:v>249.88399999999999</c:v>
                </c:pt>
                <c:pt idx="89">
                  <c:v>249.88300000000001</c:v>
                </c:pt>
                <c:pt idx="90">
                  <c:v>249.88300000000001</c:v>
                </c:pt>
                <c:pt idx="91">
                  <c:v>249.88300000000001</c:v>
                </c:pt>
                <c:pt idx="92">
                  <c:v>249.88300000000001</c:v>
                </c:pt>
                <c:pt idx="93">
                  <c:v>249.88200000000001</c:v>
                </c:pt>
                <c:pt idx="94">
                  <c:v>249.881</c:v>
                </c:pt>
                <c:pt idx="95">
                  <c:v>249.88200000000001</c:v>
                </c:pt>
                <c:pt idx="96">
                  <c:v>249.88300000000001</c:v>
                </c:pt>
                <c:pt idx="97">
                  <c:v>249.88200000000001</c:v>
                </c:pt>
                <c:pt idx="98">
                  <c:v>249.88200000000001</c:v>
                </c:pt>
                <c:pt idx="99">
                  <c:v>249.881</c:v>
                </c:pt>
                <c:pt idx="100">
                  <c:v>249.881</c:v>
                </c:pt>
                <c:pt idx="101">
                  <c:v>249.88200000000001</c:v>
                </c:pt>
                <c:pt idx="102">
                  <c:v>249.88200000000001</c:v>
                </c:pt>
                <c:pt idx="103">
                  <c:v>249.88200000000001</c:v>
                </c:pt>
                <c:pt idx="104">
                  <c:v>249.88399999999999</c:v>
                </c:pt>
                <c:pt idx="105">
                  <c:v>249.88399999999999</c:v>
                </c:pt>
                <c:pt idx="106">
                  <c:v>249.88399999999999</c:v>
                </c:pt>
                <c:pt idx="107">
                  <c:v>249.88399999999999</c:v>
                </c:pt>
                <c:pt idx="108">
                  <c:v>249.88399999999999</c:v>
                </c:pt>
                <c:pt idx="109">
                  <c:v>249.88399999999999</c:v>
                </c:pt>
                <c:pt idx="110">
                  <c:v>249.88399999999999</c:v>
                </c:pt>
                <c:pt idx="111">
                  <c:v>249.88300000000001</c:v>
                </c:pt>
                <c:pt idx="112">
                  <c:v>249.88200000000001</c:v>
                </c:pt>
                <c:pt idx="113">
                  <c:v>249.881</c:v>
                </c:pt>
                <c:pt idx="114">
                  <c:v>249.881</c:v>
                </c:pt>
                <c:pt idx="115">
                  <c:v>249.881</c:v>
                </c:pt>
                <c:pt idx="116">
                  <c:v>249.88200000000001</c:v>
                </c:pt>
                <c:pt idx="117">
                  <c:v>249.88399999999999</c:v>
                </c:pt>
                <c:pt idx="118">
                  <c:v>249.88399999999999</c:v>
                </c:pt>
                <c:pt idx="119">
                  <c:v>249.88300000000001</c:v>
                </c:pt>
                <c:pt idx="120">
                  <c:v>249.88300000000001</c:v>
                </c:pt>
                <c:pt idx="121">
                  <c:v>249.88300000000001</c:v>
                </c:pt>
                <c:pt idx="122">
                  <c:v>249.88300000000001</c:v>
                </c:pt>
                <c:pt idx="123">
                  <c:v>249.88300000000001</c:v>
                </c:pt>
                <c:pt idx="124">
                  <c:v>249.88399999999999</c:v>
                </c:pt>
                <c:pt idx="125">
                  <c:v>249.88499999999999</c:v>
                </c:pt>
                <c:pt idx="126">
                  <c:v>249.88399999999999</c:v>
                </c:pt>
                <c:pt idx="127">
                  <c:v>249.88399999999999</c:v>
                </c:pt>
                <c:pt idx="128">
                  <c:v>249.88499999999999</c:v>
                </c:pt>
                <c:pt idx="129">
                  <c:v>249.88499999999999</c:v>
                </c:pt>
                <c:pt idx="130">
                  <c:v>249.88499999999999</c:v>
                </c:pt>
                <c:pt idx="131">
                  <c:v>249.88399999999999</c:v>
                </c:pt>
                <c:pt idx="132">
                  <c:v>249.88399999999999</c:v>
                </c:pt>
                <c:pt idx="133">
                  <c:v>249.88399999999999</c:v>
                </c:pt>
                <c:pt idx="134">
                  <c:v>249.88399999999999</c:v>
                </c:pt>
                <c:pt idx="135">
                  <c:v>249.88399999999999</c:v>
                </c:pt>
                <c:pt idx="136">
                  <c:v>249.88300000000001</c:v>
                </c:pt>
                <c:pt idx="137">
                  <c:v>249.88300000000001</c:v>
                </c:pt>
                <c:pt idx="138">
                  <c:v>249.88399999999999</c:v>
                </c:pt>
                <c:pt idx="139">
                  <c:v>249.88200000000001</c:v>
                </c:pt>
                <c:pt idx="140">
                  <c:v>249.88300000000001</c:v>
                </c:pt>
                <c:pt idx="141">
                  <c:v>249.88200000000001</c:v>
                </c:pt>
                <c:pt idx="142">
                  <c:v>249.881</c:v>
                </c:pt>
                <c:pt idx="143">
                  <c:v>249.88300000000001</c:v>
                </c:pt>
                <c:pt idx="144">
                  <c:v>249.88399999999999</c:v>
                </c:pt>
                <c:pt idx="145">
                  <c:v>249.88300000000001</c:v>
                </c:pt>
                <c:pt idx="146">
                  <c:v>249.88300000000001</c:v>
                </c:pt>
                <c:pt idx="147">
                  <c:v>249.88399999999999</c:v>
                </c:pt>
                <c:pt idx="148">
                  <c:v>249.88300000000001</c:v>
                </c:pt>
                <c:pt idx="149">
                  <c:v>249.88300000000001</c:v>
                </c:pt>
                <c:pt idx="150">
                  <c:v>249.88300000000001</c:v>
                </c:pt>
                <c:pt idx="151">
                  <c:v>249.88300000000001</c:v>
                </c:pt>
                <c:pt idx="152">
                  <c:v>249.88300000000001</c:v>
                </c:pt>
                <c:pt idx="153">
                  <c:v>249.88300000000001</c:v>
                </c:pt>
                <c:pt idx="154">
                  <c:v>249.88200000000001</c:v>
                </c:pt>
                <c:pt idx="155">
                  <c:v>249.88300000000001</c:v>
                </c:pt>
                <c:pt idx="156">
                  <c:v>249.88200000000001</c:v>
                </c:pt>
                <c:pt idx="157">
                  <c:v>249.88200000000001</c:v>
                </c:pt>
                <c:pt idx="158">
                  <c:v>249.88200000000001</c:v>
                </c:pt>
                <c:pt idx="159">
                  <c:v>249.88300000000001</c:v>
                </c:pt>
                <c:pt idx="160">
                  <c:v>249.88200000000001</c:v>
                </c:pt>
                <c:pt idx="161">
                  <c:v>249.88300000000001</c:v>
                </c:pt>
                <c:pt idx="162">
                  <c:v>249.88399999999999</c:v>
                </c:pt>
                <c:pt idx="163">
                  <c:v>249.88300000000001</c:v>
                </c:pt>
                <c:pt idx="164">
                  <c:v>249.88399999999999</c:v>
                </c:pt>
                <c:pt idx="165">
                  <c:v>249.88399999999999</c:v>
                </c:pt>
                <c:pt idx="166">
                  <c:v>249.88399999999999</c:v>
                </c:pt>
                <c:pt idx="167">
                  <c:v>249.88300000000001</c:v>
                </c:pt>
                <c:pt idx="168">
                  <c:v>249.88300000000001</c:v>
                </c:pt>
                <c:pt idx="169">
                  <c:v>249.88399999999999</c:v>
                </c:pt>
                <c:pt idx="170">
                  <c:v>249.88300000000001</c:v>
                </c:pt>
                <c:pt idx="171">
                  <c:v>249.88300000000001</c:v>
                </c:pt>
                <c:pt idx="172">
                  <c:v>249.88399999999999</c:v>
                </c:pt>
                <c:pt idx="173">
                  <c:v>249.88399999999999</c:v>
                </c:pt>
                <c:pt idx="174">
                  <c:v>249.88399999999999</c:v>
                </c:pt>
                <c:pt idx="175">
                  <c:v>249.88300000000001</c:v>
                </c:pt>
                <c:pt idx="176">
                  <c:v>249.88399999999999</c:v>
                </c:pt>
                <c:pt idx="177">
                  <c:v>249.88499999999999</c:v>
                </c:pt>
                <c:pt idx="178">
                  <c:v>249.88499999999999</c:v>
                </c:pt>
                <c:pt idx="179">
                  <c:v>249.88399999999999</c:v>
                </c:pt>
                <c:pt idx="180">
                  <c:v>249.88300000000001</c:v>
                </c:pt>
                <c:pt idx="181">
                  <c:v>249.88399999999999</c:v>
                </c:pt>
                <c:pt idx="182">
                  <c:v>249.88499999999999</c:v>
                </c:pt>
                <c:pt idx="183">
                  <c:v>249.886</c:v>
                </c:pt>
                <c:pt idx="184">
                  <c:v>249.887</c:v>
                </c:pt>
                <c:pt idx="185">
                  <c:v>249.887</c:v>
                </c:pt>
                <c:pt idx="186">
                  <c:v>249.887</c:v>
                </c:pt>
                <c:pt idx="187">
                  <c:v>249.887</c:v>
                </c:pt>
                <c:pt idx="188">
                  <c:v>249.88800000000001</c:v>
                </c:pt>
                <c:pt idx="189">
                  <c:v>249.887</c:v>
                </c:pt>
                <c:pt idx="190">
                  <c:v>249.887</c:v>
                </c:pt>
                <c:pt idx="191">
                  <c:v>249.887</c:v>
                </c:pt>
                <c:pt idx="192">
                  <c:v>249.887</c:v>
                </c:pt>
                <c:pt idx="193">
                  <c:v>249.887</c:v>
                </c:pt>
                <c:pt idx="194">
                  <c:v>249.88800000000001</c:v>
                </c:pt>
                <c:pt idx="195">
                  <c:v>249.886</c:v>
                </c:pt>
                <c:pt idx="196">
                  <c:v>249.88499999999999</c:v>
                </c:pt>
                <c:pt idx="197">
                  <c:v>249.88499999999999</c:v>
                </c:pt>
                <c:pt idx="198">
                  <c:v>249.88499999999999</c:v>
                </c:pt>
                <c:pt idx="199">
                  <c:v>249.886</c:v>
                </c:pt>
                <c:pt idx="200">
                  <c:v>249.886</c:v>
                </c:pt>
                <c:pt idx="201">
                  <c:v>249.88499999999999</c:v>
                </c:pt>
                <c:pt idx="202">
                  <c:v>249.886</c:v>
                </c:pt>
                <c:pt idx="203">
                  <c:v>249.88800000000001</c:v>
                </c:pt>
                <c:pt idx="204">
                  <c:v>249.88900000000001</c:v>
                </c:pt>
                <c:pt idx="205">
                  <c:v>249.88900000000001</c:v>
                </c:pt>
                <c:pt idx="206">
                  <c:v>249.88900000000001</c:v>
                </c:pt>
                <c:pt idx="207">
                  <c:v>249.88900000000001</c:v>
                </c:pt>
                <c:pt idx="208">
                  <c:v>249.88800000000001</c:v>
                </c:pt>
                <c:pt idx="209">
                  <c:v>249.88800000000001</c:v>
                </c:pt>
                <c:pt idx="210">
                  <c:v>249.887</c:v>
                </c:pt>
                <c:pt idx="211">
                  <c:v>249.88499999999999</c:v>
                </c:pt>
                <c:pt idx="212">
                  <c:v>249.886</c:v>
                </c:pt>
                <c:pt idx="213">
                  <c:v>249.887</c:v>
                </c:pt>
                <c:pt idx="214">
                  <c:v>249.886</c:v>
                </c:pt>
                <c:pt idx="215">
                  <c:v>249.886</c:v>
                </c:pt>
                <c:pt idx="216">
                  <c:v>249.88499999999999</c:v>
                </c:pt>
                <c:pt idx="217">
                  <c:v>249.88499999999999</c:v>
                </c:pt>
                <c:pt idx="218">
                  <c:v>249.88499999999999</c:v>
                </c:pt>
                <c:pt idx="219">
                  <c:v>249.886</c:v>
                </c:pt>
                <c:pt idx="220">
                  <c:v>249.886</c:v>
                </c:pt>
                <c:pt idx="221">
                  <c:v>249.886</c:v>
                </c:pt>
                <c:pt idx="222">
                  <c:v>249.88499999999999</c:v>
                </c:pt>
                <c:pt idx="223">
                  <c:v>249.88499999999999</c:v>
                </c:pt>
                <c:pt idx="224">
                  <c:v>249.88499999999999</c:v>
                </c:pt>
                <c:pt idx="225">
                  <c:v>249.88499999999999</c:v>
                </c:pt>
                <c:pt idx="226">
                  <c:v>249.88499999999999</c:v>
                </c:pt>
                <c:pt idx="227">
                  <c:v>249.88499999999999</c:v>
                </c:pt>
                <c:pt idx="228">
                  <c:v>249.88499999999999</c:v>
                </c:pt>
                <c:pt idx="229">
                  <c:v>249.88399999999999</c:v>
                </c:pt>
                <c:pt idx="230">
                  <c:v>249.88499999999999</c:v>
                </c:pt>
                <c:pt idx="231">
                  <c:v>249.886</c:v>
                </c:pt>
                <c:pt idx="232">
                  <c:v>249.887</c:v>
                </c:pt>
                <c:pt idx="233">
                  <c:v>249.887</c:v>
                </c:pt>
                <c:pt idx="234">
                  <c:v>249.886</c:v>
                </c:pt>
                <c:pt idx="235">
                  <c:v>249.886</c:v>
                </c:pt>
                <c:pt idx="236">
                  <c:v>249.887</c:v>
                </c:pt>
                <c:pt idx="237">
                  <c:v>249.887</c:v>
                </c:pt>
                <c:pt idx="238">
                  <c:v>249.886</c:v>
                </c:pt>
                <c:pt idx="239">
                  <c:v>249.886</c:v>
                </c:pt>
                <c:pt idx="240">
                  <c:v>249.887</c:v>
                </c:pt>
                <c:pt idx="241">
                  <c:v>249.88800000000001</c:v>
                </c:pt>
                <c:pt idx="242">
                  <c:v>249.88800000000001</c:v>
                </c:pt>
                <c:pt idx="243">
                  <c:v>249.887</c:v>
                </c:pt>
                <c:pt idx="244">
                  <c:v>249.886</c:v>
                </c:pt>
                <c:pt idx="245">
                  <c:v>249.887</c:v>
                </c:pt>
                <c:pt idx="246">
                  <c:v>249.88900000000001</c:v>
                </c:pt>
                <c:pt idx="247">
                  <c:v>249.88800000000001</c:v>
                </c:pt>
                <c:pt idx="248">
                  <c:v>249.887</c:v>
                </c:pt>
                <c:pt idx="249">
                  <c:v>249.887</c:v>
                </c:pt>
                <c:pt idx="250">
                  <c:v>249.887</c:v>
                </c:pt>
                <c:pt idx="251">
                  <c:v>249.886</c:v>
                </c:pt>
                <c:pt idx="252">
                  <c:v>249.886</c:v>
                </c:pt>
                <c:pt idx="253">
                  <c:v>249.886</c:v>
                </c:pt>
                <c:pt idx="254">
                  <c:v>249.88399999999999</c:v>
                </c:pt>
                <c:pt idx="255">
                  <c:v>249.88499999999999</c:v>
                </c:pt>
                <c:pt idx="256">
                  <c:v>249.886</c:v>
                </c:pt>
                <c:pt idx="257">
                  <c:v>249.886</c:v>
                </c:pt>
                <c:pt idx="258">
                  <c:v>249.886</c:v>
                </c:pt>
                <c:pt idx="259">
                  <c:v>249.886</c:v>
                </c:pt>
                <c:pt idx="260">
                  <c:v>249.887</c:v>
                </c:pt>
                <c:pt idx="261">
                  <c:v>249.887</c:v>
                </c:pt>
                <c:pt idx="262">
                  <c:v>249.887</c:v>
                </c:pt>
                <c:pt idx="263">
                  <c:v>249.887</c:v>
                </c:pt>
                <c:pt idx="264">
                  <c:v>249.88800000000001</c:v>
                </c:pt>
                <c:pt idx="265">
                  <c:v>249.88800000000001</c:v>
                </c:pt>
                <c:pt idx="266">
                  <c:v>249.887</c:v>
                </c:pt>
                <c:pt idx="267">
                  <c:v>249.88800000000001</c:v>
                </c:pt>
                <c:pt idx="268">
                  <c:v>249.887</c:v>
                </c:pt>
                <c:pt idx="269">
                  <c:v>249.886</c:v>
                </c:pt>
                <c:pt idx="270">
                  <c:v>249.886</c:v>
                </c:pt>
                <c:pt idx="271">
                  <c:v>249.887</c:v>
                </c:pt>
                <c:pt idx="272">
                  <c:v>249.88800000000001</c:v>
                </c:pt>
                <c:pt idx="273">
                  <c:v>249.886</c:v>
                </c:pt>
                <c:pt idx="274">
                  <c:v>249.886</c:v>
                </c:pt>
                <c:pt idx="275">
                  <c:v>249.887</c:v>
                </c:pt>
                <c:pt idx="276">
                  <c:v>249.886</c:v>
                </c:pt>
                <c:pt idx="277">
                  <c:v>249.887</c:v>
                </c:pt>
                <c:pt idx="278">
                  <c:v>249.887</c:v>
                </c:pt>
                <c:pt idx="279">
                  <c:v>249.886</c:v>
                </c:pt>
                <c:pt idx="280">
                  <c:v>249.887</c:v>
                </c:pt>
                <c:pt idx="281">
                  <c:v>249.887</c:v>
                </c:pt>
                <c:pt idx="282">
                  <c:v>249.887</c:v>
                </c:pt>
                <c:pt idx="283">
                  <c:v>249.887</c:v>
                </c:pt>
                <c:pt idx="284">
                  <c:v>249.88800000000001</c:v>
                </c:pt>
                <c:pt idx="285">
                  <c:v>249.88900000000001</c:v>
                </c:pt>
                <c:pt idx="286">
                  <c:v>249.88800000000001</c:v>
                </c:pt>
                <c:pt idx="287">
                  <c:v>249.88800000000001</c:v>
                </c:pt>
                <c:pt idx="288">
                  <c:v>249.886</c:v>
                </c:pt>
                <c:pt idx="289">
                  <c:v>249.886</c:v>
                </c:pt>
                <c:pt idx="290">
                  <c:v>249.886</c:v>
                </c:pt>
                <c:pt idx="291">
                  <c:v>249.886</c:v>
                </c:pt>
                <c:pt idx="292">
                  <c:v>249.886</c:v>
                </c:pt>
                <c:pt idx="293">
                  <c:v>249.886</c:v>
                </c:pt>
                <c:pt idx="294">
                  <c:v>249.886</c:v>
                </c:pt>
                <c:pt idx="295">
                  <c:v>249.886</c:v>
                </c:pt>
                <c:pt idx="296">
                  <c:v>249.886</c:v>
                </c:pt>
                <c:pt idx="297">
                  <c:v>249.88499999999999</c:v>
                </c:pt>
                <c:pt idx="298">
                  <c:v>249.88499999999999</c:v>
                </c:pt>
                <c:pt idx="299">
                  <c:v>249.886</c:v>
                </c:pt>
                <c:pt idx="300">
                  <c:v>249.886</c:v>
                </c:pt>
                <c:pt idx="301">
                  <c:v>249.887</c:v>
                </c:pt>
                <c:pt idx="302">
                  <c:v>249.88800000000001</c:v>
                </c:pt>
                <c:pt idx="303">
                  <c:v>249.88800000000001</c:v>
                </c:pt>
                <c:pt idx="304">
                  <c:v>249.88800000000001</c:v>
                </c:pt>
                <c:pt idx="305">
                  <c:v>249.88800000000001</c:v>
                </c:pt>
                <c:pt idx="306">
                  <c:v>249.887</c:v>
                </c:pt>
                <c:pt idx="307">
                  <c:v>249.88800000000001</c:v>
                </c:pt>
                <c:pt idx="308">
                  <c:v>249.88800000000001</c:v>
                </c:pt>
                <c:pt idx="309">
                  <c:v>249.887</c:v>
                </c:pt>
                <c:pt idx="310">
                  <c:v>249.887</c:v>
                </c:pt>
                <c:pt idx="311">
                  <c:v>249.886</c:v>
                </c:pt>
                <c:pt idx="312">
                  <c:v>249.886</c:v>
                </c:pt>
                <c:pt idx="313">
                  <c:v>249.886</c:v>
                </c:pt>
                <c:pt idx="314">
                  <c:v>249.886</c:v>
                </c:pt>
                <c:pt idx="315">
                  <c:v>249.887</c:v>
                </c:pt>
                <c:pt idx="316">
                  <c:v>249.887</c:v>
                </c:pt>
                <c:pt idx="317">
                  <c:v>249.887</c:v>
                </c:pt>
                <c:pt idx="318">
                  <c:v>249.886</c:v>
                </c:pt>
                <c:pt idx="319">
                  <c:v>249.886</c:v>
                </c:pt>
                <c:pt idx="320">
                  <c:v>249.887</c:v>
                </c:pt>
                <c:pt idx="321">
                  <c:v>249.887</c:v>
                </c:pt>
                <c:pt idx="322">
                  <c:v>249.887</c:v>
                </c:pt>
                <c:pt idx="323">
                  <c:v>249.886</c:v>
                </c:pt>
                <c:pt idx="324">
                  <c:v>249.886</c:v>
                </c:pt>
                <c:pt idx="325">
                  <c:v>249.887</c:v>
                </c:pt>
                <c:pt idx="326">
                  <c:v>249.887</c:v>
                </c:pt>
                <c:pt idx="327">
                  <c:v>249.887</c:v>
                </c:pt>
                <c:pt idx="328">
                  <c:v>249.88800000000001</c:v>
                </c:pt>
                <c:pt idx="329">
                  <c:v>249.88800000000001</c:v>
                </c:pt>
                <c:pt idx="330">
                  <c:v>249.88800000000001</c:v>
                </c:pt>
                <c:pt idx="331">
                  <c:v>249.88900000000001</c:v>
                </c:pt>
                <c:pt idx="332">
                  <c:v>249.88900000000001</c:v>
                </c:pt>
                <c:pt idx="333">
                  <c:v>249.88900000000001</c:v>
                </c:pt>
                <c:pt idx="334">
                  <c:v>249.88800000000001</c:v>
                </c:pt>
                <c:pt idx="335">
                  <c:v>249.88800000000001</c:v>
                </c:pt>
                <c:pt idx="336">
                  <c:v>249.887</c:v>
                </c:pt>
                <c:pt idx="337">
                  <c:v>249.887</c:v>
                </c:pt>
                <c:pt idx="338">
                  <c:v>249.88800000000001</c:v>
                </c:pt>
                <c:pt idx="339">
                  <c:v>249.886</c:v>
                </c:pt>
                <c:pt idx="340">
                  <c:v>249.887</c:v>
                </c:pt>
                <c:pt idx="341">
                  <c:v>249.887</c:v>
                </c:pt>
                <c:pt idx="342">
                  <c:v>249.887</c:v>
                </c:pt>
                <c:pt idx="343">
                  <c:v>249.886</c:v>
                </c:pt>
                <c:pt idx="344">
                  <c:v>249.886</c:v>
                </c:pt>
                <c:pt idx="345">
                  <c:v>249.887</c:v>
                </c:pt>
                <c:pt idx="346">
                  <c:v>249.887</c:v>
                </c:pt>
                <c:pt idx="347">
                  <c:v>249.887</c:v>
                </c:pt>
                <c:pt idx="348">
                  <c:v>249.88800000000001</c:v>
                </c:pt>
                <c:pt idx="349">
                  <c:v>249.88900000000001</c:v>
                </c:pt>
                <c:pt idx="350">
                  <c:v>249.88900000000001</c:v>
                </c:pt>
                <c:pt idx="351">
                  <c:v>249.88800000000001</c:v>
                </c:pt>
                <c:pt idx="352">
                  <c:v>249.88800000000001</c:v>
                </c:pt>
                <c:pt idx="353">
                  <c:v>249.88900000000001</c:v>
                </c:pt>
                <c:pt idx="354">
                  <c:v>249.88800000000001</c:v>
                </c:pt>
                <c:pt idx="355">
                  <c:v>249.88800000000001</c:v>
                </c:pt>
                <c:pt idx="356">
                  <c:v>249.887</c:v>
                </c:pt>
                <c:pt idx="357">
                  <c:v>249.887</c:v>
                </c:pt>
                <c:pt idx="358">
                  <c:v>249.88800000000001</c:v>
                </c:pt>
                <c:pt idx="359">
                  <c:v>249.886</c:v>
                </c:pt>
                <c:pt idx="360">
                  <c:v>249.886</c:v>
                </c:pt>
                <c:pt idx="361">
                  <c:v>249.886</c:v>
                </c:pt>
                <c:pt idx="362">
                  <c:v>249.887</c:v>
                </c:pt>
                <c:pt idx="363">
                  <c:v>249.886</c:v>
                </c:pt>
                <c:pt idx="364">
                  <c:v>249.886</c:v>
                </c:pt>
                <c:pt idx="365">
                  <c:v>249.887</c:v>
                </c:pt>
                <c:pt idx="366">
                  <c:v>249.887</c:v>
                </c:pt>
                <c:pt idx="367">
                  <c:v>249.886</c:v>
                </c:pt>
                <c:pt idx="368">
                  <c:v>249.886</c:v>
                </c:pt>
                <c:pt idx="369">
                  <c:v>249.887</c:v>
                </c:pt>
                <c:pt idx="370">
                  <c:v>249.887</c:v>
                </c:pt>
                <c:pt idx="371">
                  <c:v>249.886</c:v>
                </c:pt>
                <c:pt idx="372">
                  <c:v>249.886</c:v>
                </c:pt>
                <c:pt idx="373">
                  <c:v>249.887</c:v>
                </c:pt>
                <c:pt idx="374">
                  <c:v>249.887</c:v>
                </c:pt>
                <c:pt idx="375">
                  <c:v>249.886</c:v>
                </c:pt>
                <c:pt idx="376">
                  <c:v>249.887</c:v>
                </c:pt>
                <c:pt idx="377">
                  <c:v>249.887</c:v>
                </c:pt>
                <c:pt idx="378">
                  <c:v>249.887</c:v>
                </c:pt>
                <c:pt idx="379">
                  <c:v>249.887</c:v>
                </c:pt>
                <c:pt idx="380">
                  <c:v>249.886</c:v>
                </c:pt>
                <c:pt idx="381">
                  <c:v>249.886</c:v>
                </c:pt>
                <c:pt idx="382">
                  <c:v>249.886</c:v>
                </c:pt>
                <c:pt idx="383">
                  <c:v>249.887</c:v>
                </c:pt>
                <c:pt idx="384">
                  <c:v>249.88499999999999</c:v>
                </c:pt>
                <c:pt idx="385">
                  <c:v>249.88499999999999</c:v>
                </c:pt>
                <c:pt idx="386">
                  <c:v>249.88499999999999</c:v>
                </c:pt>
                <c:pt idx="387">
                  <c:v>249.88499999999999</c:v>
                </c:pt>
                <c:pt idx="388">
                  <c:v>249.88499999999999</c:v>
                </c:pt>
                <c:pt idx="389">
                  <c:v>249.88499999999999</c:v>
                </c:pt>
                <c:pt idx="390">
                  <c:v>249.88499999999999</c:v>
                </c:pt>
                <c:pt idx="391">
                  <c:v>249.88499999999999</c:v>
                </c:pt>
                <c:pt idx="392">
                  <c:v>249.88499999999999</c:v>
                </c:pt>
                <c:pt idx="393">
                  <c:v>249.886</c:v>
                </c:pt>
                <c:pt idx="394">
                  <c:v>249.887</c:v>
                </c:pt>
                <c:pt idx="395">
                  <c:v>249.886</c:v>
                </c:pt>
                <c:pt idx="396">
                  <c:v>249.88499999999999</c:v>
                </c:pt>
                <c:pt idx="397">
                  <c:v>249.88499999999999</c:v>
                </c:pt>
                <c:pt idx="398">
                  <c:v>249.886</c:v>
                </c:pt>
                <c:pt idx="399">
                  <c:v>249.886</c:v>
                </c:pt>
                <c:pt idx="400">
                  <c:v>249.886</c:v>
                </c:pt>
                <c:pt idx="401">
                  <c:v>249.88499999999999</c:v>
                </c:pt>
                <c:pt idx="402">
                  <c:v>249.88499999999999</c:v>
                </c:pt>
                <c:pt idx="403">
                  <c:v>249.886</c:v>
                </c:pt>
                <c:pt idx="404">
                  <c:v>249.886</c:v>
                </c:pt>
                <c:pt idx="405">
                  <c:v>249.886</c:v>
                </c:pt>
                <c:pt idx="406">
                  <c:v>249.886</c:v>
                </c:pt>
                <c:pt idx="407">
                  <c:v>249.886</c:v>
                </c:pt>
                <c:pt idx="408">
                  <c:v>249.886</c:v>
                </c:pt>
                <c:pt idx="409">
                  <c:v>249.88499999999999</c:v>
                </c:pt>
                <c:pt idx="410">
                  <c:v>249.88499999999999</c:v>
                </c:pt>
                <c:pt idx="411">
                  <c:v>249.88499999999999</c:v>
                </c:pt>
                <c:pt idx="412">
                  <c:v>249.88499999999999</c:v>
                </c:pt>
                <c:pt idx="413">
                  <c:v>249.886</c:v>
                </c:pt>
                <c:pt idx="414">
                  <c:v>249.886</c:v>
                </c:pt>
                <c:pt idx="415">
                  <c:v>249.887</c:v>
                </c:pt>
                <c:pt idx="416">
                  <c:v>249.887</c:v>
                </c:pt>
                <c:pt idx="417">
                  <c:v>249.886</c:v>
                </c:pt>
                <c:pt idx="418">
                  <c:v>249.88499999999999</c:v>
                </c:pt>
                <c:pt idx="419">
                  <c:v>249.88499999999999</c:v>
                </c:pt>
                <c:pt idx="420">
                  <c:v>249.88499999999999</c:v>
                </c:pt>
                <c:pt idx="421">
                  <c:v>249.886</c:v>
                </c:pt>
                <c:pt idx="422">
                  <c:v>249.88499999999999</c:v>
                </c:pt>
                <c:pt idx="423">
                  <c:v>249.88499999999999</c:v>
                </c:pt>
                <c:pt idx="424">
                  <c:v>249.88499999999999</c:v>
                </c:pt>
                <c:pt idx="425">
                  <c:v>249.88499999999999</c:v>
                </c:pt>
                <c:pt idx="426">
                  <c:v>249.88499999999999</c:v>
                </c:pt>
                <c:pt idx="427">
                  <c:v>249.88499999999999</c:v>
                </c:pt>
                <c:pt idx="428">
                  <c:v>249.88499999999999</c:v>
                </c:pt>
                <c:pt idx="429">
                  <c:v>249.886</c:v>
                </c:pt>
                <c:pt idx="430">
                  <c:v>249.887</c:v>
                </c:pt>
                <c:pt idx="431">
                  <c:v>249.886</c:v>
                </c:pt>
                <c:pt idx="432">
                  <c:v>249.886</c:v>
                </c:pt>
                <c:pt idx="433">
                  <c:v>249.886</c:v>
                </c:pt>
                <c:pt idx="434">
                  <c:v>249.887</c:v>
                </c:pt>
                <c:pt idx="435">
                  <c:v>249.887</c:v>
                </c:pt>
                <c:pt idx="436">
                  <c:v>249.887</c:v>
                </c:pt>
                <c:pt idx="437">
                  <c:v>249.886</c:v>
                </c:pt>
                <c:pt idx="438">
                  <c:v>249.886</c:v>
                </c:pt>
                <c:pt idx="439">
                  <c:v>249.886</c:v>
                </c:pt>
                <c:pt idx="440">
                  <c:v>249.886</c:v>
                </c:pt>
                <c:pt idx="441">
                  <c:v>249.886</c:v>
                </c:pt>
                <c:pt idx="442">
                  <c:v>249.88499999999999</c:v>
                </c:pt>
                <c:pt idx="443">
                  <c:v>249.886</c:v>
                </c:pt>
                <c:pt idx="444">
                  <c:v>249.886</c:v>
                </c:pt>
                <c:pt idx="445">
                  <c:v>249.88499999999999</c:v>
                </c:pt>
                <c:pt idx="446">
                  <c:v>249.886</c:v>
                </c:pt>
                <c:pt idx="447">
                  <c:v>249.886</c:v>
                </c:pt>
                <c:pt idx="448">
                  <c:v>249.88499999999999</c:v>
                </c:pt>
                <c:pt idx="449">
                  <c:v>249.88499999999999</c:v>
                </c:pt>
                <c:pt idx="450">
                  <c:v>249.886</c:v>
                </c:pt>
                <c:pt idx="451">
                  <c:v>249.887</c:v>
                </c:pt>
                <c:pt idx="452">
                  <c:v>249.887</c:v>
                </c:pt>
                <c:pt idx="453">
                  <c:v>249.88800000000001</c:v>
                </c:pt>
                <c:pt idx="454">
                  <c:v>249.88800000000001</c:v>
                </c:pt>
                <c:pt idx="455">
                  <c:v>249.88800000000001</c:v>
                </c:pt>
                <c:pt idx="456">
                  <c:v>249.88800000000001</c:v>
                </c:pt>
                <c:pt idx="457">
                  <c:v>249.88900000000001</c:v>
                </c:pt>
                <c:pt idx="458">
                  <c:v>249.88800000000001</c:v>
                </c:pt>
                <c:pt idx="459">
                  <c:v>249.88800000000001</c:v>
                </c:pt>
                <c:pt idx="460">
                  <c:v>249.88800000000001</c:v>
                </c:pt>
                <c:pt idx="461">
                  <c:v>249.88800000000001</c:v>
                </c:pt>
                <c:pt idx="462">
                  <c:v>249.887</c:v>
                </c:pt>
                <c:pt idx="463">
                  <c:v>249.886</c:v>
                </c:pt>
                <c:pt idx="464">
                  <c:v>249.886</c:v>
                </c:pt>
                <c:pt idx="465">
                  <c:v>249.886</c:v>
                </c:pt>
                <c:pt idx="466">
                  <c:v>249.886</c:v>
                </c:pt>
                <c:pt idx="467">
                  <c:v>249.886</c:v>
                </c:pt>
                <c:pt idx="468">
                  <c:v>249.886</c:v>
                </c:pt>
                <c:pt idx="469">
                  <c:v>249.886</c:v>
                </c:pt>
                <c:pt idx="470">
                  <c:v>249.886</c:v>
                </c:pt>
                <c:pt idx="471">
                  <c:v>249.887</c:v>
                </c:pt>
                <c:pt idx="472">
                  <c:v>249.88800000000001</c:v>
                </c:pt>
                <c:pt idx="473">
                  <c:v>249.88800000000001</c:v>
                </c:pt>
                <c:pt idx="474">
                  <c:v>249.88800000000001</c:v>
                </c:pt>
                <c:pt idx="475">
                  <c:v>249.88800000000001</c:v>
                </c:pt>
                <c:pt idx="476">
                  <c:v>249.887</c:v>
                </c:pt>
                <c:pt idx="477">
                  <c:v>249.88800000000001</c:v>
                </c:pt>
                <c:pt idx="478">
                  <c:v>249.88800000000001</c:v>
                </c:pt>
                <c:pt idx="479">
                  <c:v>249.887</c:v>
                </c:pt>
                <c:pt idx="480">
                  <c:v>249.88800000000001</c:v>
                </c:pt>
                <c:pt idx="481">
                  <c:v>249.88900000000001</c:v>
                </c:pt>
                <c:pt idx="482">
                  <c:v>249.88900000000001</c:v>
                </c:pt>
                <c:pt idx="483">
                  <c:v>249.88900000000001</c:v>
                </c:pt>
                <c:pt idx="484">
                  <c:v>249.88800000000001</c:v>
                </c:pt>
                <c:pt idx="485">
                  <c:v>249.88800000000001</c:v>
                </c:pt>
                <c:pt idx="486">
                  <c:v>249.88800000000001</c:v>
                </c:pt>
                <c:pt idx="487">
                  <c:v>249.88800000000001</c:v>
                </c:pt>
                <c:pt idx="488">
                  <c:v>249.88800000000001</c:v>
                </c:pt>
                <c:pt idx="489">
                  <c:v>249.887</c:v>
                </c:pt>
                <c:pt idx="490">
                  <c:v>249.887</c:v>
                </c:pt>
                <c:pt idx="491">
                  <c:v>249.887</c:v>
                </c:pt>
                <c:pt idx="492">
                  <c:v>249.886</c:v>
                </c:pt>
                <c:pt idx="493">
                  <c:v>249.88499999999999</c:v>
                </c:pt>
                <c:pt idx="494">
                  <c:v>249.88499999999999</c:v>
                </c:pt>
                <c:pt idx="495">
                  <c:v>249.886</c:v>
                </c:pt>
                <c:pt idx="496">
                  <c:v>249.886</c:v>
                </c:pt>
                <c:pt idx="497">
                  <c:v>249.886</c:v>
                </c:pt>
                <c:pt idx="498">
                  <c:v>249.887</c:v>
                </c:pt>
                <c:pt idx="499">
                  <c:v>249.88800000000001</c:v>
                </c:pt>
                <c:pt idx="500">
                  <c:v>249.886</c:v>
                </c:pt>
                <c:pt idx="501">
                  <c:v>249.886</c:v>
                </c:pt>
                <c:pt idx="502">
                  <c:v>249.88800000000001</c:v>
                </c:pt>
                <c:pt idx="503">
                  <c:v>249.887</c:v>
                </c:pt>
                <c:pt idx="504">
                  <c:v>249.886</c:v>
                </c:pt>
                <c:pt idx="505">
                  <c:v>249.886</c:v>
                </c:pt>
                <c:pt idx="506">
                  <c:v>249.886</c:v>
                </c:pt>
                <c:pt idx="507">
                  <c:v>249.886</c:v>
                </c:pt>
                <c:pt idx="508">
                  <c:v>249.887</c:v>
                </c:pt>
                <c:pt idx="509">
                  <c:v>249.886</c:v>
                </c:pt>
                <c:pt idx="510">
                  <c:v>249.886</c:v>
                </c:pt>
                <c:pt idx="511">
                  <c:v>249.886</c:v>
                </c:pt>
                <c:pt idx="512">
                  <c:v>249.887</c:v>
                </c:pt>
                <c:pt idx="513">
                  <c:v>249.886</c:v>
                </c:pt>
                <c:pt idx="514">
                  <c:v>249.886</c:v>
                </c:pt>
                <c:pt idx="515">
                  <c:v>249.887</c:v>
                </c:pt>
                <c:pt idx="516">
                  <c:v>249.887</c:v>
                </c:pt>
                <c:pt idx="517">
                  <c:v>249.887</c:v>
                </c:pt>
                <c:pt idx="518">
                  <c:v>249.887</c:v>
                </c:pt>
                <c:pt idx="519">
                  <c:v>249.887</c:v>
                </c:pt>
                <c:pt idx="520">
                  <c:v>249.886</c:v>
                </c:pt>
                <c:pt idx="521">
                  <c:v>249.886</c:v>
                </c:pt>
                <c:pt idx="522">
                  <c:v>249.886</c:v>
                </c:pt>
                <c:pt idx="523">
                  <c:v>249.887</c:v>
                </c:pt>
                <c:pt idx="524">
                  <c:v>249.887</c:v>
                </c:pt>
                <c:pt idx="525">
                  <c:v>249.887</c:v>
                </c:pt>
                <c:pt idx="526">
                  <c:v>249.887</c:v>
                </c:pt>
                <c:pt idx="527">
                  <c:v>249.887</c:v>
                </c:pt>
                <c:pt idx="528">
                  <c:v>249.88900000000001</c:v>
                </c:pt>
                <c:pt idx="529">
                  <c:v>249.88800000000001</c:v>
                </c:pt>
                <c:pt idx="530">
                  <c:v>249.886</c:v>
                </c:pt>
                <c:pt idx="531">
                  <c:v>249.886</c:v>
                </c:pt>
                <c:pt idx="532">
                  <c:v>249.886</c:v>
                </c:pt>
                <c:pt idx="533">
                  <c:v>249.886</c:v>
                </c:pt>
                <c:pt idx="534">
                  <c:v>249.887</c:v>
                </c:pt>
                <c:pt idx="535">
                  <c:v>249.887</c:v>
                </c:pt>
                <c:pt idx="536">
                  <c:v>249.886</c:v>
                </c:pt>
                <c:pt idx="537">
                  <c:v>249.886</c:v>
                </c:pt>
                <c:pt idx="538">
                  <c:v>249.887</c:v>
                </c:pt>
                <c:pt idx="539">
                  <c:v>249.886</c:v>
                </c:pt>
                <c:pt idx="540">
                  <c:v>249.886</c:v>
                </c:pt>
                <c:pt idx="541">
                  <c:v>249.886</c:v>
                </c:pt>
                <c:pt idx="542">
                  <c:v>249.886</c:v>
                </c:pt>
                <c:pt idx="543">
                  <c:v>249.88499999999999</c:v>
                </c:pt>
                <c:pt idx="544">
                  <c:v>249.88499999999999</c:v>
                </c:pt>
                <c:pt idx="545">
                  <c:v>249.88499999999999</c:v>
                </c:pt>
                <c:pt idx="546">
                  <c:v>249.886</c:v>
                </c:pt>
                <c:pt idx="547">
                  <c:v>249.886</c:v>
                </c:pt>
                <c:pt idx="548">
                  <c:v>249.886</c:v>
                </c:pt>
                <c:pt idx="549">
                  <c:v>249.886</c:v>
                </c:pt>
                <c:pt idx="550">
                  <c:v>249.886</c:v>
                </c:pt>
                <c:pt idx="551">
                  <c:v>249.887</c:v>
                </c:pt>
                <c:pt idx="552">
                  <c:v>249.887</c:v>
                </c:pt>
                <c:pt idx="553">
                  <c:v>249.887</c:v>
                </c:pt>
                <c:pt idx="554">
                  <c:v>249.88800000000001</c:v>
                </c:pt>
                <c:pt idx="555">
                  <c:v>249.887</c:v>
                </c:pt>
                <c:pt idx="556">
                  <c:v>249.887</c:v>
                </c:pt>
                <c:pt idx="557">
                  <c:v>249.88800000000001</c:v>
                </c:pt>
                <c:pt idx="558">
                  <c:v>249.88800000000001</c:v>
                </c:pt>
                <c:pt idx="559">
                  <c:v>249.88800000000001</c:v>
                </c:pt>
                <c:pt idx="560">
                  <c:v>249.88800000000001</c:v>
                </c:pt>
                <c:pt idx="561">
                  <c:v>249.88900000000001</c:v>
                </c:pt>
                <c:pt idx="562">
                  <c:v>249.88900000000001</c:v>
                </c:pt>
                <c:pt idx="563">
                  <c:v>249.88800000000001</c:v>
                </c:pt>
                <c:pt idx="564">
                  <c:v>249.88800000000001</c:v>
                </c:pt>
                <c:pt idx="565">
                  <c:v>249.88800000000001</c:v>
                </c:pt>
                <c:pt idx="566">
                  <c:v>249.88800000000001</c:v>
                </c:pt>
                <c:pt idx="567">
                  <c:v>249.88800000000001</c:v>
                </c:pt>
                <c:pt idx="568">
                  <c:v>249.88800000000001</c:v>
                </c:pt>
                <c:pt idx="569">
                  <c:v>249.887</c:v>
                </c:pt>
                <c:pt idx="570">
                  <c:v>249.886</c:v>
                </c:pt>
                <c:pt idx="571">
                  <c:v>249.886</c:v>
                </c:pt>
                <c:pt idx="572">
                  <c:v>249.886</c:v>
                </c:pt>
                <c:pt idx="573">
                  <c:v>249.886</c:v>
                </c:pt>
                <c:pt idx="574">
                  <c:v>249.886</c:v>
                </c:pt>
                <c:pt idx="575">
                  <c:v>249.88499999999999</c:v>
                </c:pt>
                <c:pt idx="576">
                  <c:v>249.88499999999999</c:v>
                </c:pt>
                <c:pt idx="577">
                  <c:v>249.887</c:v>
                </c:pt>
                <c:pt idx="578">
                  <c:v>249.887</c:v>
                </c:pt>
                <c:pt idx="579">
                  <c:v>249.886</c:v>
                </c:pt>
                <c:pt idx="580">
                  <c:v>249.887</c:v>
                </c:pt>
                <c:pt idx="581">
                  <c:v>249.887</c:v>
                </c:pt>
                <c:pt idx="582">
                  <c:v>249.887</c:v>
                </c:pt>
                <c:pt idx="583">
                  <c:v>249.88800000000001</c:v>
                </c:pt>
                <c:pt idx="584">
                  <c:v>249.88800000000001</c:v>
                </c:pt>
                <c:pt idx="585">
                  <c:v>249.88900000000001</c:v>
                </c:pt>
                <c:pt idx="586">
                  <c:v>249.88900000000001</c:v>
                </c:pt>
                <c:pt idx="587">
                  <c:v>249.88800000000001</c:v>
                </c:pt>
                <c:pt idx="588">
                  <c:v>249.88800000000001</c:v>
                </c:pt>
                <c:pt idx="589">
                  <c:v>249.887</c:v>
                </c:pt>
                <c:pt idx="590">
                  <c:v>249.886</c:v>
                </c:pt>
                <c:pt idx="591">
                  <c:v>249.886</c:v>
                </c:pt>
                <c:pt idx="592">
                  <c:v>249.886</c:v>
                </c:pt>
                <c:pt idx="593">
                  <c:v>249.886</c:v>
                </c:pt>
                <c:pt idx="594">
                  <c:v>249.886</c:v>
                </c:pt>
                <c:pt idx="595">
                  <c:v>249.886</c:v>
                </c:pt>
                <c:pt idx="596">
                  <c:v>249.88499999999999</c:v>
                </c:pt>
                <c:pt idx="597">
                  <c:v>249.88399999999999</c:v>
                </c:pt>
                <c:pt idx="598">
                  <c:v>249.88499999999999</c:v>
                </c:pt>
                <c:pt idx="599">
                  <c:v>249.886</c:v>
                </c:pt>
                <c:pt idx="600">
                  <c:v>249.887</c:v>
                </c:pt>
                <c:pt idx="601">
                  <c:v>249.887</c:v>
                </c:pt>
                <c:pt idx="602">
                  <c:v>249.887</c:v>
                </c:pt>
                <c:pt idx="603">
                  <c:v>249.887</c:v>
                </c:pt>
                <c:pt idx="604">
                  <c:v>249.887</c:v>
                </c:pt>
                <c:pt idx="605">
                  <c:v>249.887</c:v>
                </c:pt>
                <c:pt idx="606">
                  <c:v>249.88800000000001</c:v>
                </c:pt>
                <c:pt idx="607">
                  <c:v>249.88800000000001</c:v>
                </c:pt>
                <c:pt idx="608">
                  <c:v>249.886</c:v>
                </c:pt>
                <c:pt idx="609">
                  <c:v>249.886</c:v>
                </c:pt>
                <c:pt idx="610">
                  <c:v>249.886</c:v>
                </c:pt>
                <c:pt idx="611">
                  <c:v>249.886</c:v>
                </c:pt>
                <c:pt idx="612">
                  <c:v>249.887</c:v>
                </c:pt>
                <c:pt idx="613">
                  <c:v>249.887</c:v>
                </c:pt>
                <c:pt idx="614">
                  <c:v>249.88499999999999</c:v>
                </c:pt>
                <c:pt idx="615">
                  <c:v>249.88499999999999</c:v>
                </c:pt>
                <c:pt idx="616">
                  <c:v>249.886</c:v>
                </c:pt>
                <c:pt idx="617">
                  <c:v>249.886</c:v>
                </c:pt>
                <c:pt idx="618">
                  <c:v>249.886</c:v>
                </c:pt>
                <c:pt idx="619">
                  <c:v>249.886</c:v>
                </c:pt>
                <c:pt idx="620">
                  <c:v>249.886</c:v>
                </c:pt>
                <c:pt idx="621">
                  <c:v>249.886</c:v>
                </c:pt>
                <c:pt idx="622">
                  <c:v>249.886</c:v>
                </c:pt>
                <c:pt idx="623">
                  <c:v>249.886</c:v>
                </c:pt>
                <c:pt idx="624">
                  <c:v>249.886</c:v>
                </c:pt>
                <c:pt idx="625">
                  <c:v>249.887</c:v>
                </c:pt>
                <c:pt idx="626">
                  <c:v>249.887</c:v>
                </c:pt>
                <c:pt idx="627">
                  <c:v>249.886</c:v>
                </c:pt>
                <c:pt idx="628">
                  <c:v>249.88499999999999</c:v>
                </c:pt>
                <c:pt idx="629">
                  <c:v>249.887</c:v>
                </c:pt>
                <c:pt idx="630">
                  <c:v>249.88800000000001</c:v>
                </c:pt>
                <c:pt idx="631">
                  <c:v>249.88800000000001</c:v>
                </c:pt>
                <c:pt idx="632">
                  <c:v>249.887</c:v>
                </c:pt>
                <c:pt idx="633">
                  <c:v>249.887</c:v>
                </c:pt>
                <c:pt idx="634">
                  <c:v>249.886</c:v>
                </c:pt>
                <c:pt idx="635">
                  <c:v>249.887</c:v>
                </c:pt>
                <c:pt idx="636">
                  <c:v>249.886</c:v>
                </c:pt>
                <c:pt idx="637">
                  <c:v>249.886</c:v>
                </c:pt>
                <c:pt idx="638">
                  <c:v>249.886</c:v>
                </c:pt>
                <c:pt idx="639">
                  <c:v>249.887</c:v>
                </c:pt>
                <c:pt idx="640">
                  <c:v>249.887</c:v>
                </c:pt>
                <c:pt idx="641">
                  <c:v>249.887</c:v>
                </c:pt>
                <c:pt idx="642">
                  <c:v>249.887</c:v>
                </c:pt>
                <c:pt idx="643">
                  <c:v>249.887</c:v>
                </c:pt>
                <c:pt idx="644">
                  <c:v>249.887</c:v>
                </c:pt>
                <c:pt idx="645">
                  <c:v>249.886</c:v>
                </c:pt>
                <c:pt idx="646">
                  <c:v>249.88800000000001</c:v>
                </c:pt>
                <c:pt idx="647">
                  <c:v>249.88800000000001</c:v>
                </c:pt>
                <c:pt idx="648">
                  <c:v>249.886</c:v>
                </c:pt>
                <c:pt idx="649">
                  <c:v>249.886</c:v>
                </c:pt>
                <c:pt idx="650">
                  <c:v>249.887</c:v>
                </c:pt>
                <c:pt idx="651">
                  <c:v>249.88499999999999</c:v>
                </c:pt>
                <c:pt idx="652">
                  <c:v>249.88499999999999</c:v>
                </c:pt>
                <c:pt idx="653">
                  <c:v>249.88499999999999</c:v>
                </c:pt>
                <c:pt idx="654">
                  <c:v>249.886</c:v>
                </c:pt>
                <c:pt idx="655">
                  <c:v>249.886</c:v>
                </c:pt>
                <c:pt idx="656">
                  <c:v>249.88499999999999</c:v>
                </c:pt>
                <c:pt idx="657">
                  <c:v>249.88399999999999</c:v>
                </c:pt>
                <c:pt idx="658">
                  <c:v>249.88399999999999</c:v>
                </c:pt>
                <c:pt idx="659">
                  <c:v>249.88499999999999</c:v>
                </c:pt>
                <c:pt idx="660">
                  <c:v>249.88499999999999</c:v>
                </c:pt>
                <c:pt idx="661">
                  <c:v>249.88499999999999</c:v>
                </c:pt>
                <c:pt idx="662">
                  <c:v>249.88399999999999</c:v>
                </c:pt>
                <c:pt idx="663">
                  <c:v>249.88499999999999</c:v>
                </c:pt>
                <c:pt idx="664">
                  <c:v>249.886</c:v>
                </c:pt>
                <c:pt idx="665">
                  <c:v>249.886</c:v>
                </c:pt>
                <c:pt idx="666">
                  <c:v>249.88499999999999</c:v>
                </c:pt>
                <c:pt idx="667">
                  <c:v>249.88499999999999</c:v>
                </c:pt>
                <c:pt idx="668">
                  <c:v>249.88499999999999</c:v>
                </c:pt>
                <c:pt idx="669">
                  <c:v>249.886</c:v>
                </c:pt>
                <c:pt idx="670">
                  <c:v>249.88499999999999</c:v>
                </c:pt>
                <c:pt idx="671">
                  <c:v>249.886</c:v>
                </c:pt>
                <c:pt idx="672">
                  <c:v>249.886</c:v>
                </c:pt>
                <c:pt idx="673">
                  <c:v>249.88499999999999</c:v>
                </c:pt>
                <c:pt idx="674">
                  <c:v>249.88499999999999</c:v>
                </c:pt>
                <c:pt idx="675">
                  <c:v>249.88499999999999</c:v>
                </c:pt>
                <c:pt idx="676">
                  <c:v>249.88499999999999</c:v>
                </c:pt>
                <c:pt idx="677">
                  <c:v>249.886</c:v>
                </c:pt>
                <c:pt idx="678">
                  <c:v>249.88499999999999</c:v>
                </c:pt>
                <c:pt idx="679">
                  <c:v>249.88499999999999</c:v>
                </c:pt>
                <c:pt idx="680">
                  <c:v>249.88499999999999</c:v>
                </c:pt>
                <c:pt idx="681">
                  <c:v>249.88499999999999</c:v>
                </c:pt>
                <c:pt idx="682">
                  <c:v>249.88499999999999</c:v>
                </c:pt>
                <c:pt idx="683">
                  <c:v>249.88499999999999</c:v>
                </c:pt>
                <c:pt idx="684">
                  <c:v>249.886</c:v>
                </c:pt>
                <c:pt idx="685">
                  <c:v>249.88499999999999</c:v>
                </c:pt>
                <c:pt idx="686">
                  <c:v>249.88499999999999</c:v>
                </c:pt>
                <c:pt idx="687">
                  <c:v>249.88499999999999</c:v>
                </c:pt>
                <c:pt idx="688">
                  <c:v>249.88399999999999</c:v>
                </c:pt>
                <c:pt idx="689">
                  <c:v>249.88399999999999</c:v>
                </c:pt>
                <c:pt idx="690">
                  <c:v>249.88499999999999</c:v>
                </c:pt>
                <c:pt idx="691">
                  <c:v>249.88399999999999</c:v>
                </c:pt>
                <c:pt idx="692">
                  <c:v>249.88399999999999</c:v>
                </c:pt>
                <c:pt idx="693">
                  <c:v>249.88399999999999</c:v>
                </c:pt>
                <c:pt idx="694">
                  <c:v>249.88399999999999</c:v>
                </c:pt>
                <c:pt idx="695">
                  <c:v>249.88399999999999</c:v>
                </c:pt>
                <c:pt idx="696">
                  <c:v>249.88399999999999</c:v>
                </c:pt>
                <c:pt idx="697">
                  <c:v>249.88300000000001</c:v>
                </c:pt>
                <c:pt idx="698">
                  <c:v>249.886</c:v>
                </c:pt>
                <c:pt idx="699">
                  <c:v>249.886</c:v>
                </c:pt>
                <c:pt idx="700">
                  <c:v>249.887</c:v>
                </c:pt>
                <c:pt idx="701">
                  <c:v>249.886</c:v>
                </c:pt>
                <c:pt idx="702">
                  <c:v>249.88499999999999</c:v>
                </c:pt>
                <c:pt idx="703">
                  <c:v>249.88499999999999</c:v>
                </c:pt>
                <c:pt idx="704">
                  <c:v>249.88499999999999</c:v>
                </c:pt>
                <c:pt idx="705">
                  <c:v>249.88499999999999</c:v>
                </c:pt>
                <c:pt idx="706">
                  <c:v>249.886</c:v>
                </c:pt>
                <c:pt idx="707">
                  <c:v>249.887</c:v>
                </c:pt>
                <c:pt idx="708">
                  <c:v>249.88399999999999</c:v>
                </c:pt>
                <c:pt idx="709">
                  <c:v>249.88499999999999</c:v>
                </c:pt>
                <c:pt idx="710">
                  <c:v>249.886</c:v>
                </c:pt>
                <c:pt idx="711">
                  <c:v>249.88499999999999</c:v>
                </c:pt>
                <c:pt idx="712">
                  <c:v>249.886</c:v>
                </c:pt>
                <c:pt idx="713">
                  <c:v>249.886</c:v>
                </c:pt>
                <c:pt idx="714">
                  <c:v>249.88499999999999</c:v>
                </c:pt>
                <c:pt idx="715">
                  <c:v>249.88499999999999</c:v>
                </c:pt>
                <c:pt idx="716">
                  <c:v>249.88499999999999</c:v>
                </c:pt>
                <c:pt idx="717">
                  <c:v>249.88499999999999</c:v>
                </c:pt>
                <c:pt idx="718">
                  <c:v>249.88399999999999</c:v>
                </c:pt>
                <c:pt idx="719">
                  <c:v>249.88499999999999</c:v>
                </c:pt>
                <c:pt idx="720">
                  <c:v>249.886</c:v>
                </c:pt>
                <c:pt idx="721">
                  <c:v>249.886</c:v>
                </c:pt>
                <c:pt idx="722">
                  <c:v>249.886</c:v>
                </c:pt>
                <c:pt idx="723">
                  <c:v>249.88499999999999</c:v>
                </c:pt>
                <c:pt idx="724">
                  <c:v>249.88499999999999</c:v>
                </c:pt>
                <c:pt idx="725">
                  <c:v>249.88399999999999</c:v>
                </c:pt>
                <c:pt idx="726">
                  <c:v>249.88499999999999</c:v>
                </c:pt>
                <c:pt idx="727">
                  <c:v>249.88499999999999</c:v>
                </c:pt>
                <c:pt idx="728">
                  <c:v>249.88399999999999</c:v>
                </c:pt>
                <c:pt idx="729">
                  <c:v>249.88399999999999</c:v>
                </c:pt>
                <c:pt idx="730">
                  <c:v>249.88399999999999</c:v>
                </c:pt>
                <c:pt idx="731">
                  <c:v>249.88399999999999</c:v>
                </c:pt>
                <c:pt idx="732">
                  <c:v>249.88499999999999</c:v>
                </c:pt>
                <c:pt idx="733">
                  <c:v>249.88499999999999</c:v>
                </c:pt>
                <c:pt idx="734">
                  <c:v>249.88399999999999</c:v>
                </c:pt>
                <c:pt idx="735">
                  <c:v>249.88499999999999</c:v>
                </c:pt>
                <c:pt idx="736">
                  <c:v>249.887</c:v>
                </c:pt>
                <c:pt idx="737">
                  <c:v>249.88499999999999</c:v>
                </c:pt>
                <c:pt idx="738">
                  <c:v>249.886</c:v>
                </c:pt>
                <c:pt idx="739">
                  <c:v>249.886</c:v>
                </c:pt>
                <c:pt idx="740">
                  <c:v>249.88499999999999</c:v>
                </c:pt>
                <c:pt idx="741">
                  <c:v>249.88499999999999</c:v>
                </c:pt>
                <c:pt idx="742">
                  <c:v>249.88300000000001</c:v>
                </c:pt>
                <c:pt idx="743">
                  <c:v>249.88399999999999</c:v>
                </c:pt>
                <c:pt idx="744">
                  <c:v>249.88399999999999</c:v>
                </c:pt>
                <c:pt idx="745">
                  <c:v>249.88300000000001</c:v>
                </c:pt>
                <c:pt idx="746">
                  <c:v>249.88399999999999</c:v>
                </c:pt>
                <c:pt idx="747">
                  <c:v>249.88399999999999</c:v>
                </c:pt>
                <c:pt idx="748">
                  <c:v>249.88499999999999</c:v>
                </c:pt>
                <c:pt idx="749">
                  <c:v>249.88399999999999</c:v>
                </c:pt>
                <c:pt idx="750">
                  <c:v>249.88499999999999</c:v>
                </c:pt>
                <c:pt idx="751">
                  <c:v>249.886</c:v>
                </c:pt>
                <c:pt idx="752">
                  <c:v>249.886</c:v>
                </c:pt>
                <c:pt idx="753">
                  <c:v>249.886</c:v>
                </c:pt>
                <c:pt idx="754">
                  <c:v>249.88499999999999</c:v>
                </c:pt>
                <c:pt idx="755">
                  <c:v>249.88399999999999</c:v>
                </c:pt>
                <c:pt idx="756">
                  <c:v>249.88499999999999</c:v>
                </c:pt>
                <c:pt idx="757">
                  <c:v>249.88499999999999</c:v>
                </c:pt>
                <c:pt idx="758">
                  <c:v>249.88499999999999</c:v>
                </c:pt>
                <c:pt idx="759">
                  <c:v>249.88399999999999</c:v>
                </c:pt>
                <c:pt idx="760">
                  <c:v>249.88499999999999</c:v>
                </c:pt>
                <c:pt idx="761">
                  <c:v>249.886</c:v>
                </c:pt>
                <c:pt idx="762">
                  <c:v>249.88499999999999</c:v>
                </c:pt>
                <c:pt idx="763">
                  <c:v>249.886</c:v>
                </c:pt>
                <c:pt idx="764">
                  <c:v>249.886</c:v>
                </c:pt>
                <c:pt idx="765">
                  <c:v>249.886</c:v>
                </c:pt>
                <c:pt idx="766">
                  <c:v>249.886</c:v>
                </c:pt>
                <c:pt idx="767">
                  <c:v>249.886</c:v>
                </c:pt>
                <c:pt idx="768">
                  <c:v>249.88499999999999</c:v>
                </c:pt>
                <c:pt idx="769">
                  <c:v>249.88499999999999</c:v>
                </c:pt>
                <c:pt idx="770">
                  <c:v>249.88399999999999</c:v>
                </c:pt>
                <c:pt idx="771">
                  <c:v>249.88399999999999</c:v>
                </c:pt>
                <c:pt idx="772">
                  <c:v>249.88399999999999</c:v>
                </c:pt>
                <c:pt idx="773">
                  <c:v>249.88399999999999</c:v>
                </c:pt>
                <c:pt idx="774">
                  <c:v>249.88499999999999</c:v>
                </c:pt>
                <c:pt idx="775">
                  <c:v>249.886</c:v>
                </c:pt>
                <c:pt idx="776">
                  <c:v>249.886</c:v>
                </c:pt>
                <c:pt idx="777">
                  <c:v>249.886</c:v>
                </c:pt>
                <c:pt idx="778">
                  <c:v>249.88499999999999</c:v>
                </c:pt>
                <c:pt idx="779">
                  <c:v>249.88399999999999</c:v>
                </c:pt>
                <c:pt idx="780">
                  <c:v>249.88399999999999</c:v>
                </c:pt>
                <c:pt idx="781">
                  <c:v>249.88399999999999</c:v>
                </c:pt>
                <c:pt idx="782">
                  <c:v>249.88499999999999</c:v>
                </c:pt>
                <c:pt idx="783">
                  <c:v>249.88399999999999</c:v>
                </c:pt>
                <c:pt idx="784">
                  <c:v>249.88399999999999</c:v>
                </c:pt>
                <c:pt idx="785">
                  <c:v>249.88499999999999</c:v>
                </c:pt>
                <c:pt idx="786">
                  <c:v>249.88300000000001</c:v>
                </c:pt>
                <c:pt idx="787">
                  <c:v>249.88300000000001</c:v>
                </c:pt>
                <c:pt idx="788">
                  <c:v>249.88399999999999</c:v>
                </c:pt>
                <c:pt idx="789">
                  <c:v>249.88399999999999</c:v>
                </c:pt>
                <c:pt idx="790">
                  <c:v>249.88300000000001</c:v>
                </c:pt>
                <c:pt idx="791">
                  <c:v>249.88300000000001</c:v>
                </c:pt>
                <c:pt idx="792">
                  <c:v>249.88399999999999</c:v>
                </c:pt>
                <c:pt idx="793">
                  <c:v>249.88300000000001</c:v>
                </c:pt>
                <c:pt idx="794">
                  <c:v>249.88399999999999</c:v>
                </c:pt>
                <c:pt idx="795">
                  <c:v>249.88399999999999</c:v>
                </c:pt>
                <c:pt idx="796">
                  <c:v>249.88399999999999</c:v>
                </c:pt>
                <c:pt idx="797">
                  <c:v>249.88399999999999</c:v>
                </c:pt>
                <c:pt idx="798">
                  <c:v>249.88499999999999</c:v>
                </c:pt>
                <c:pt idx="799">
                  <c:v>249.88399999999999</c:v>
                </c:pt>
                <c:pt idx="800">
                  <c:v>249.88399999999999</c:v>
                </c:pt>
                <c:pt idx="801">
                  <c:v>249.886</c:v>
                </c:pt>
                <c:pt idx="802">
                  <c:v>249.886</c:v>
                </c:pt>
                <c:pt idx="803">
                  <c:v>249.886</c:v>
                </c:pt>
                <c:pt idx="804">
                  <c:v>249.886</c:v>
                </c:pt>
                <c:pt idx="805">
                  <c:v>249.886</c:v>
                </c:pt>
                <c:pt idx="806">
                  <c:v>249.886</c:v>
                </c:pt>
                <c:pt idx="807">
                  <c:v>249.88800000000001</c:v>
                </c:pt>
                <c:pt idx="808">
                  <c:v>249.88800000000001</c:v>
                </c:pt>
                <c:pt idx="809">
                  <c:v>249.887</c:v>
                </c:pt>
                <c:pt idx="810">
                  <c:v>249.887</c:v>
                </c:pt>
                <c:pt idx="811">
                  <c:v>249.887</c:v>
                </c:pt>
                <c:pt idx="812">
                  <c:v>249.887</c:v>
                </c:pt>
                <c:pt idx="813">
                  <c:v>249.886</c:v>
                </c:pt>
                <c:pt idx="814">
                  <c:v>249.88499999999999</c:v>
                </c:pt>
                <c:pt idx="815">
                  <c:v>249.886</c:v>
                </c:pt>
                <c:pt idx="816">
                  <c:v>249.88499999999999</c:v>
                </c:pt>
                <c:pt idx="817">
                  <c:v>249.88399999999999</c:v>
                </c:pt>
                <c:pt idx="818">
                  <c:v>249.88399999999999</c:v>
                </c:pt>
                <c:pt idx="819">
                  <c:v>249.88399999999999</c:v>
                </c:pt>
                <c:pt idx="820">
                  <c:v>249.88399999999999</c:v>
                </c:pt>
                <c:pt idx="821">
                  <c:v>249.88399999999999</c:v>
                </c:pt>
                <c:pt idx="822">
                  <c:v>249.88399999999999</c:v>
                </c:pt>
                <c:pt idx="823">
                  <c:v>249.88399999999999</c:v>
                </c:pt>
                <c:pt idx="824">
                  <c:v>249.88499999999999</c:v>
                </c:pt>
                <c:pt idx="825">
                  <c:v>249.88399999999999</c:v>
                </c:pt>
                <c:pt idx="826">
                  <c:v>249.88399999999999</c:v>
                </c:pt>
                <c:pt idx="827">
                  <c:v>249.88399999999999</c:v>
                </c:pt>
                <c:pt idx="828">
                  <c:v>249.88399999999999</c:v>
                </c:pt>
                <c:pt idx="829">
                  <c:v>249.88499999999999</c:v>
                </c:pt>
                <c:pt idx="830">
                  <c:v>249.886</c:v>
                </c:pt>
                <c:pt idx="831">
                  <c:v>249.88499999999999</c:v>
                </c:pt>
                <c:pt idx="832">
                  <c:v>249.886</c:v>
                </c:pt>
                <c:pt idx="833">
                  <c:v>249.886</c:v>
                </c:pt>
                <c:pt idx="834">
                  <c:v>249.886</c:v>
                </c:pt>
                <c:pt idx="835">
                  <c:v>249.88499999999999</c:v>
                </c:pt>
                <c:pt idx="836">
                  <c:v>249.88499999999999</c:v>
                </c:pt>
                <c:pt idx="837">
                  <c:v>249.886</c:v>
                </c:pt>
                <c:pt idx="838">
                  <c:v>249.88499999999999</c:v>
                </c:pt>
                <c:pt idx="839">
                  <c:v>249.886</c:v>
                </c:pt>
                <c:pt idx="840">
                  <c:v>249.88499999999999</c:v>
                </c:pt>
                <c:pt idx="841">
                  <c:v>249.88300000000001</c:v>
                </c:pt>
                <c:pt idx="842">
                  <c:v>249.88300000000001</c:v>
                </c:pt>
                <c:pt idx="843">
                  <c:v>249.88300000000001</c:v>
                </c:pt>
                <c:pt idx="844">
                  <c:v>249.88300000000001</c:v>
                </c:pt>
                <c:pt idx="845">
                  <c:v>249.88399999999999</c:v>
                </c:pt>
                <c:pt idx="846">
                  <c:v>249.88499999999999</c:v>
                </c:pt>
                <c:pt idx="847">
                  <c:v>249.88499999999999</c:v>
                </c:pt>
                <c:pt idx="848">
                  <c:v>249.88399999999999</c:v>
                </c:pt>
                <c:pt idx="849">
                  <c:v>249.88499999999999</c:v>
                </c:pt>
                <c:pt idx="850">
                  <c:v>249.886</c:v>
                </c:pt>
                <c:pt idx="851">
                  <c:v>249.886</c:v>
                </c:pt>
                <c:pt idx="852">
                  <c:v>249.88499999999999</c:v>
                </c:pt>
                <c:pt idx="853">
                  <c:v>249.88300000000001</c:v>
                </c:pt>
                <c:pt idx="854">
                  <c:v>249.88399999999999</c:v>
                </c:pt>
                <c:pt idx="855">
                  <c:v>249.88300000000001</c:v>
                </c:pt>
                <c:pt idx="856">
                  <c:v>249.88399999999999</c:v>
                </c:pt>
                <c:pt idx="857">
                  <c:v>249.88300000000001</c:v>
                </c:pt>
                <c:pt idx="858">
                  <c:v>249.88399999999999</c:v>
                </c:pt>
                <c:pt idx="859">
                  <c:v>249.88300000000001</c:v>
                </c:pt>
                <c:pt idx="860">
                  <c:v>249.88399999999999</c:v>
                </c:pt>
                <c:pt idx="861">
                  <c:v>249.88499999999999</c:v>
                </c:pt>
                <c:pt idx="862">
                  <c:v>249.88499999999999</c:v>
                </c:pt>
                <c:pt idx="863">
                  <c:v>249.886</c:v>
                </c:pt>
                <c:pt idx="864">
                  <c:v>249.886</c:v>
                </c:pt>
                <c:pt idx="865">
                  <c:v>249.88499999999999</c:v>
                </c:pt>
                <c:pt idx="866">
                  <c:v>249.88399999999999</c:v>
                </c:pt>
                <c:pt idx="867">
                  <c:v>249.88399999999999</c:v>
                </c:pt>
                <c:pt idx="868">
                  <c:v>249.88499999999999</c:v>
                </c:pt>
                <c:pt idx="869">
                  <c:v>249.88399999999999</c:v>
                </c:pt>
                <c:pt idx="870">
                  <c:v>249.88499999999999</c:v>
                </c:pt>
                <c:pt idx="871">
                  <c:v>249.88399999999999</c:v>
                </c:pt>
                <c:pt idx="872">
                  <c:v>249.88399999999999</c:v>
                </c:pt>
                <c:pt idx="873">
                  <c:v>249.88499999999999</c:v>
                </c:pt>
                <c:pt idx="874">
                  <c:v>249.88399999999999</c:v>
                </c:pt>
                <c:pt idx="875">
                  <c:v>249.886</c:v>
                </c:pt>
                <c:pt idx="876">
                  <c:v>249.886</c:v>
                </c:pt>
                <c:pt idx="877">
                  <c:v>249.887</c:v>
                </c:pt>
                <c:pt idx="878">
                  <c:v>249.88499999999999</c:v>
                </c:pt>
                <c:pt idx="879">
                  <c:v>249.88399999999999</c:v>
                </c:pt>
                <c:pt idx="880">
                  <c:v>249.88399999999999</c:v>
                </c:pt>
                <c:pt idx="881">
                  <c:v>249.88399999999999</c:v>
                </c:pt>
                <c:pt idx="882">
                  <c:v>249.88399999999999</c:v>
                </c:pt>
                <c:pt idx="883">
                  <c:v>249.88399999999999</c:v>
                </c:pt>
                <c:pt idx="884">
                  <c:v>249.88399999999999</c:v>
                </c:pt>
                <c:pt idx="885">
                  <c:v>249.88399999999999</c:v>
                </c:pt>
                <c:pt idx="886">
                  <c:v>249.88399999999999</c:v>
                </c:pt>
                <c:pt idx="887">
                  <c:v>249.88399999999999</c:v>
                </c:pt>
                <c:pt idx="888">
                  <c:v>249.88399999999999</c:v>
                </c:pt>
                <c:pt idx="889">
                  <c:v>249.88499999999999</c:v>
                </c:pt>
                <c:pt idx="890">
                  <c:v>249.88499999999999</c:v>
                </c:pt>
                <c:pt idx="891">
                  <c:v>249.886</c:v>
                </c:pt>
                <c:pt idx="892">
                  <c:v>249.887</c:v>
                </c:pt>
                <c:pt idx="893">
                  <c:v>249.887</c:v>
                </c:pt>
                <c:pt idx="894">
                  <c:v>249.887</c:v>
                </c:pt>
                <c:pt idx="895">
                  <c:v>249.887</c:v>
                </c:pt>
                <c:pt idx="896">
                  <c:v>249.886</c:v>
                </c:pt>
                <c:pt idx="897">
                  <c:v>249.886</c:v>
                </c:pt>
                <c:pt idx="898">
                  <c:v>249.88499999999999</c:v>
                </c:pt>
                <c:pt idx="899">
                  <c:v>249.88399999999999</c:v>
                </c:pt>
                <c:pt idx="900">
                  <c:v>249.88399999999999</c:v>
                </c:pt>
                <c:pt idx="901">
                  <c:v>249.88300000000001</c:v>
                </c:pt>
                <c:pt idx="902">
                  <c:v>249.88399999999999</c:v>
                </c:pt>
                <c:pt idx="903">
                  <c:v>249.88399999999999</c:v>
                </c:pt>
                <c:pt idx="904">
                  <c:v>249.88399999999999</c:v>
                </c:pt>
                <c:pt idx="905">
                  <c:v>249.88399999999999</c:v>
                </c:pt>
                <c:pt idx="906">
                  <c:v>249.88499999999999</c:v>
                </c:pt>
                <c:pt idx="907">
                  <c:v>249.88499999999999</c:v>
                </c:pt>
                <c:pt idx="908">
                  <c:v>249.886</c:v>
                </c:pt>
                <c:pt idx="909">
                  <c:v>249.887</c:v>
                </c:pt>
                <c:pt idx="910">
                  <c:v>249.886</c:v>
                </c:pt>
                <c:pt idx="911">
                  <c:v>249.886</c:v>
                </c:pt>
                <c:pt idx="912">
                  <c:v>249.886</c:v>
                </c:pt>
                <c:pt idx="913">
                  <c:v>249.88499999999999</c:v>
                </c:pt>
                <c:pt idx="914">
                  <c:v>249.88399999999999</c:v>
                </c:pt>
                <c:pt idx="915">
                  <c:v>249.88300000000001</c:v>
                </c:pt>
                <c:pt idx="916">
                  <c:v>249.88300000000001</c:v>
                </c:pt>
                <c:pt idx="917">
                  <c:v>249.88399999999999</c:v>
                </c:pt>
                <c:pt idx="918">
                  <c:v>249.88399999999999</c:v>
                </c:pt>
                <c:pt idx="919">
                  <c:v>249.88499999999999</c:v>
                </c:pt>
                <c:pt idx="920">
                  <c:v>249.88399999999999</c:v>
                </c:pt>
                <c:pt idx="921">
                  <c:v>249.88499999999999</c:v>
                </c:pt>
                <c:pt idx="922">
                  <c:v>249.886</c:v>
                </c:pt>
                <c:pt idx="923">
                  <c:v>249.886</c:v>
                </c:pt>
                <c:pt idx="924">
                  <c:v>249.886</c:v>
                </c:pt>
                <c:pt idx="925">
                  <c:v>249.88499999999999</c:v>
                </c:pt>
                <c:pt idx="926">
                  <c:v>249.88499999999999</c:v>
                </c:pt>
                <c:pt idx="927">
                  <c:v>249.88399999999999</c:v>
                </c:pt>
                <c:pt idx="928">
                  <c:v>249.88399999999999</c:v>
                </c:pt>
                <c:pt idx="929">
                  <c:v>249.88399999999999</c:v>
                </c:pt>
                <c:pt idx="930">
                  <c:v>249.88399999999999</c:v>
                </c:pt>
                <c:pt idx="931">
                  <c:v>249.88399999999999</c:v>
                </c:pt>
                <c:pt idx="932">
                  <c:v>249.88499999999999</c:v>
                </c:pt>
                <c:pt idx="933">
                  <c:v>249.88499999999999</c:v>
                </c:pt>
                <c:pt idx="934">
                  <c:v>249.886</c:v>
                </c:pt>
                <c:pt idx="935">
                  <c:v>249.88499999999999</c:v>
                </c:pt>
                <c:pt idx="936">
                  <c:v>249.88499999999999</c:v>
                </c:pt>
                <c:pt idx="937">
                  <c:v>249.88499999999999</c:v>
                </c:pt>
                <c:pt idx="938">
                  <c:v>249.88399999999999</c:v>
                </c:pt>
                <c:pt idx="939">
                  <c:v>249.88399999999999</c:v>
                </c:pt>
                <c:pt idx="940">
                  <c:v>249.88399999999999</c:v>
                </c:pt>
                <c:pt idx="941">
                  <c:v>249.88399999999999</c:v>
                </c:pt>
                <c:pt idx="942">
                  <c:v>249.88300000000001</c:v>
                </c:pt>
                <c:pt idx="943">
                  <c:v>249.88300000000001</c:v>
                </c:pt>
                <c:pt idx="944">
                  <c:v>249.88399999999999</c:v>
                </c:pt>
                <c:pt idx="945">
                  <c:v>249.88499999999999</c:v>
                </c:pt>
                <c:pt idx="946">
                  <c:v>249.88399999999999</c:v>
                </c:pt>
                <c:pt idx="947">
                  <c:v>249.88499999999999</c:v>
                </c:pt>
                <c:pt idx="948">
                  <c:v>249.886</c:v>
                </c:pt>
                <c:pt idx="949">
                  <c:v>249.886</c:v>
                </c:pt>
                <c:pt idx="950">
                  <c:v>249.88499999999999</c:v>
                </c:pt>
                <c:pt idx="951">
                  <c:v>249.886</c:v>
                </c:pt>
                <c:pt idx="952">
                  <c:v>249.88499999999999</c:v>
                </c:pt>
                <c:pt idx="953">
                  <c:v>249.88499999999999</c:v>
                </c:pt>
                <c:pt idx="954">
                  <c:v>249.88499999999999</c:v>
                </c:pt>
                <c:pt idx="955">
                  <c:v>249.88499999999999</c:v>
                </c:pt>
                <c:pt idx="956">
                  <c:v>249.88499999999999</c:v>
                </c:pt>
                <c:pt idx="957">
                  <c:v>249.886</c:v>
                </c:pt>
                <c:pt idx="958">
                  <c:v>249.886</c:v>
                </c:pt>
                <c:pt idx="959">
                  <c:v>249.886</c:v>
                </c:pt>
                <c:pt idx="960">
                  <c:v>249.887</c:v>
                </c:pt>
                <c:pt idx="961">
                  <c:v>249.887</c:v>
                </c:pt>
                <c:pt idx="962">
                  <c:v>249.88499999999999</c:v>
                </c:pt>
                <c:pt idx="963">
                  <c:v>249.88399999999999</c:v>
                </c:pt>
                <c:pt idx="964">
                  <c:v>249.88499999999999</c:v>
                </c:pt>
                <c:pt idx="965">
                  <c:v>249.88499999999999</c:v>
                </c:pt>
                <c:pt idx="966">
                  <c:v>249.88399999999999</c:v>
                </c:pt>
                <c:pt idx="967">
                  <c:v>249.88399999999999</c:v>
                </c:pt>
                <c:pt idx="968">
                  <c:v>249.886</c:v>
                </c:pt>
                <c:pt idx="969">
                  <c:v>249.887</c:v>
                </c:pt>
                <c:pt idx="970">
                  <c:v>249.887</c:v>
                </c:pt>
                <c:pt idx="971">
                  <c:v>249.887</c:v>
                </c:pt>
                <c:pt idx="972">
                  <c:v>249.88499999999999</c:v>
                </c:pt>
                <c:pt idx="973">
                  <c:v>249.88499999999999</c:v>
                </c:pt>
                <c:pt idx="974">
                  <c:v>249.88499999999999</c:v>
                </c:pt>
                <c:pt idx="975">
                  <c:v>249.88499999999999</c:v>
                </c:pt>
                <c:pt idx="976">
                  <c:v>249.88499999999999</c:v>
                </c:pt>
                <c:pt idx="977">
                  <c:v>249.88399999999999</c:v>
                </c:pt>
                <c:pt idx="978">
                  <c:v>249.886</c:v>
                </c:pt>
                <c:pt idx="979">
                  <c:v>249.88499999999999</c:v>
                </c:pt>
                <c:pt idx="980">
                  <c:v>249.887</c:v>
                </c:pt>
                <c:pt idx="981">
                  <c:v>249.886</c:v>
                </c:pt>
                <c:pt idx="982">
                  <c:v>249.886</c:v>
                </c:pt>
                <c:pt idx="983">
                  <c:v>249.886</c:v>
                </c:pt>
                <c:pt idx="984">
                  <c:v>249.88399999999999</c:v>
                </c:pt>
                <c:pt idx="985">
                  <c:v>249.88399999999999</c:v>
                </c:pt>
                <c:pt idx="986">
                  <c:v>249.88399999999999</c:v>
                </c:pt>
                <c:pt idx="987">
                  <c:v>249.88300000000001</c:v>
                </c:pt>
                <c:pt idx="988">
                  <c:v>249.88399999999999</c:v>
                </c:pt>
                <c:pt idx="989">
                  <c:v>249.88499999999999</c:v>
                </c:pt>
                <c:pt idx="990">
                  <c:v>249.887</c:v>
                </c:pt>
                <c:pt idx="991">
                  <c:v>249.886</c:v>
                </c:pt>
                <c:pt idx="992">
                  <c:v>249.887</c:v>
                </c:pt>
                <c:pt idx="993">
                  <c:v>249.887</c:v>
                </c:pt>
                <c:pt idx="994">
                  <c:v>249.88499999999999</c:v>
                </c:pt>
                <c:pt idx="995">
                  <c:v>249.88499999999999</c:v>
                </c:pt>
                <c:pt idx="996">
                  <c:v>249.88499999999999</c:v>
                </c:pt>
                <c:pt idx="997">
                  <c:v>249.88399999999999</c:v>
                </c:pt>
                <c:pt idx="998">
                  <c:v>249.88399999999999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20E-4E32-935A-120AA7BCCEF6}"/>
            </c:ext>
          </c:extLst>
        </c:ser>
        <c:axId val="108168320"/>
        <c:axId val="108169856"/>
      </c:scatterChart>
      <c:valAx>
        <c:axId val="108168320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8169856"/>
        <c:crossesAt val="220"/>
        <c:crossBetween val="midCat"/>
      </c:valAx>
      <c:valAx>
        <c:axId val="108169856"/>
        <c:scaling>
          <c:orientation val="minMax"/>
        </c:scaling>
        <c:axPos val="l"/>
        <c:majorGridlines/>
        <c:numFmt formatCode="General" sourceLinked="1"/>
        <c:tickLblPos val="nextTo"/>
        <c:crossAx val="10816832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4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Lstability!$D$1</c:f>
              <c:strCache>
                <c:ptCount val="1"/>
                <c:pt idx="0">
                  <c:v>UB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Lstability!$D$2:$D$1000</c:f>
              <c:numCache>
                <c:formatCode>General</c:formatCode>
                <c:ptCount val="999"/>
                <c:pt idx="0">
                  <c:v>249.89599999999999</c:v>
                </c:pt>
                <c:pt idx="1">
                  <c:v>249.89599999999999</c:v>
                </c:pt>
                <c:pt idx="2">
                  <c:v>249.898</c:v>
                </c:pt>
                <c:pt idx="3">
                  <c:v>249.898</c:v>
                </c:pt>
                <c:pt idx="4">
                  <c:v>249.899</c:v>
                </c:pt>
                <c:pt idx="5">
                  <c:v>249.898</c:v>
                </c:pt>
                <c:pt idx="6">
                  <c:v>249.89699999999999</c:v>
                </c:pt>
                <c:pt idx="7">
                  <c:v>249.89699999999999</c:v>
                </c:pt>
                <c:pt idx="8">
                  <c:v>249.89699999999999</c:v>
                </c:pt>
                <c:pt idx="9">
                  <c:v>249.89699999999999</c:v>
                </c:pt>
                <c:pt idx="10">
                  <c:v>249.898</c:v>
                </c:pt>
                <c:pt idx="11">
                  <c:v>249.89699999999999</c:v>
                </c:pt>
                <c:pt idx="12">
                  <c:v>249.89699999999999</c:v>
                </c:pt>
                <c:pt idx="13">
                  <c:v>249.9</c:v>
                </c:pt>
                <c:pt idx="14">
                  <c:v>249.899</c:v>
                </c:pt>
                <c:pt idx="15">
                  <c:v>249.898</c:v>
                </c:pt>
                <c:pt idx="16">
                  <c:v>249.898</c:v>
                </c:pt>
                <c:pt idx="17">
                  <c:v>249.89699999999999</c:v>
                </c:pt>
                <c:pt idx="18">
                  <c:v>249.89699999999999</c:v>
                </c:pt>
                <c:pt idx="19">
                  <c:v>249.89599999999999</c:v>
                </c:pt>
                <c:pt idx="20">
                  <c:v>249.89599999999999</c:v>
                </c:pt>
                <c:pt idx="21">
                  <c:v>249.89699999999999</c:v>
                </c:pt>
                <c:pt idx="22">
                  <c:v>249.89699999999999</c:v>
                </c:pt>
                <c:pt idx="23">
                  <c:v>249.89599999999999</c:v>
                </c:pt>
                <c:pt idx="24">
                  <c:v>249.89699999999999</c:v>
                </c:pt>
                <c:pt idx="25">
                  <c:v>249.89699999999999</c:v>
                </c:pt>
                <c:pt idx="26">
                  <c:v>249.89699999999999</c:v>
                </c:pt>
                <c:pt idx="27">
                  <c:v>249.89699999999999</c:v>
                </c:pt>
                <c:pt idx="28">
                  <c:v>249.898</c:v>
                </c:pt>
                <c:pt idx="29">
                  <c:v>249.898</c:v>
                </c:pt>
                <c:pt idx="30">
                  <c:v>249.89699999999999</c:v>
                </c:pt>
                <c:pt idx="31">
                  <c:v>249.89699999999999</c:v>
                </c:pt>
                <c:pt idx="32">
                  <c:v>249.899</c:v>
                </c:pt>
                <c:pt idx="33">
                  <c:v>249.899</c:v>
                </c:pt>
                <c:pt idx="34">
                  <c:v>249.898</c:v>
                </c:pt>
                <c:pt idx="35">
                  <c:v>249.899</c:v>
                </c:pt>
                <c:pt idx="36">
                  <c:v>249.89699999999999</c:v>
                </c:pt>
                <c:pt idx="37">
                  <c:v>249.898</c:v>
                </c:pt>
                <c:pt idx="38">
                  <c:v>249.898</c:v>
                </c:pt>
                <c:pt idx="39">
                  <c:v>249.898</c:v>
                </c:pt>
                <c:pt idx="40">
                  <c:v>249.898</c:v>
                </c:pt>
                <c:pt idx="41">
                  <c:v>249.89699999999999</c:v>
                </c:pt>
                <c:pt idx="42">
                  <c:v>249.89699999999999</c:v>
                </c:pt>
                <c:pt idx="43">
                  <c:v>249.89699999999999</c:v>
                </c:pt>
                <c:pt idx="44">
                  <c:v>249.89699999999999</c:v>
                </c:pt>
                <c:pt idx="45">
                  <c:v>249.89599999999999</c:v>
                </c:pt>
                <c:pt idx="46">
                  <c:v>249.89699999999999</c:v>
                </c:pt>
                <c:pt idx="47">
                  <c:v>249.89699999999999</c:v>
                </c:pt>
                <c:pt idx="48">
                  <c:v>249.89699999999999</c:v>
                </c:pt>
                <c:pt idx="49">
                  <c:v>249.89699999999999</c:v>
                </c:pt>
                <c:pt idx="50">
                  <c:v>249.89699999999999</c:v>
                </c:pt>
                <c:pt idx="51">
                  <c:v>249.89699999999999</c:v>
                </c:pt>
                <c:pt idx="52">
                  <c:v>249.898</c:v>
                </c:pt>
                <c:pt idx="53">
                  <c:v>249.899</c:v>
                </c:pt>
                <c:pt idx="54">
                  <c:v>249.899</c:v>
                </c:pt>
                <c:pt idx="55">
                  <c:v>249.898</c:v>
                </c:pt>
                <c:pt idx="56">
                  <c:v>249.898</c:v>
                </c:pt>
                <c:pt idx="57">
                  <c:v>249.898</c:v>
                </c:pt>
                <c:pt idx="58">
                  <c:v>249.898</c:v>
                </c:pt>
                <c:pt idx="59">
                  <c:v>249.899</c:v>
                </c:pt>
                <c:pt idx="60">
                  <c:v>249.89699999999999</c:v>
                </c:pt>
                <c:pt idx="61">
                  <c:v>249.89699999999999</c:v>
                </c:pt>
                <c:pt idx="62">
                  <c:v>249.898</c:v>
                </c:pt>
                <c:pt idx="63">
                  <c:v>249.898</c:v>
                </c:pt>
                <c:pt idx="64">
                  <c:v>249.898</c:v>
                </c:pt>
                <c:pt idx="65">
                  <c:v>249.898</c:v>
                </c:pt>
                <c:pt idx="66">
                  <c:v>249.89699999999999</c:v>
                </c:pt>
                <c:pt idx="67">
                  <c:v>249.89699999999999</c:v>
                </c:pt>
                <c:pt idx="68">
                  <c:v>249.89599999999999</c:v>
                </c:pt>
                <c:pt idx="69">
                  <c:v>249.89599999999999</c:v>
                </c:pt>
                <c:pt idx="70">
                  <c:v>249.89500000000001</c:v>
                </c:pt>
                <c:pt idx="71">
                  <c:v>249.89500000000001</c:v>
                </c:pt>
                <c:pt idx="72">
                  <c:v>249.89599999999999</c:v>
                </c:pt>
                <c:pt idx="73">
                  <c:v>249.898</c:v>
                </c:pt>
                <c:pt idx="74">
                  <c:v>249.89699999999999</c:v>
                </c:pt>
                <c:pt idx="75">
                  <c:v>249.89500000000001</c:v>
                </c:pt>
                <c:pt idx="76">
                  <c:v>249.89500000000001</c:v>
                </c:pt>
                <c:pt idx="77">
                  <c:v>249.89699999999999</c:v>
                </c:pt>
                <c:pt idx="78">
                  <c:v>249.89699999999999</c:v>
                </c:pt>
                <c:pt idx="79">
                  <c:v>249.89500000000001</c:v>
                </c:pt>
                <c:pt idx="80">
                  <c:v>249.89599999999999</c:v>
                </c:pt>
                <c:pt idx="81">
                  <c:v>249.89500000000001</c:v>
                </c:pt>
                <c:pt idx="82">
                  <c:v>249.89500000000001</c:v>
                </c:pt>
                <c:pt idx="83">
                  <c:v>249.89599999999999</c:v>
                </c:pt>
                <c:pt idx="84">
                  <c:v>249.89599999999999</c:v>
                </c:pt>
                <c:pt idx="85">
                  <c:v>249.89599999999999</c:v>
                </c:pt>
                <c:pt idx="86">
                  <c:v>249.89500000000001</c:v>
                </c:pt>
                <c:pt idx="87">
                  <c:v>249.89500000000001</c:v>
                </c:pt>
                <c:pt idx="88">
                  <c:v>249.89599999999999</c:v>
                </c:pt>
                <c:pt idx="89">
                  <c:v>249.89400000000001</c:v>
                </c:pt>
                <c:pt idx="90">
                  <c:v>249.89400000000001</c:v>
                </c:pt>
                <c:pt idx="91">
                  <c:v>249.89400000000001</c:v>
                </c:pt>
                <c:pt idx="92">
                  <c:v>249.89599999999999</c:v>
                </c:pt>
                <c:pt idx="93">
                  <c:v>249.898</c:v>
                </c:pt>
                <c:pt idx="94">
                  <c:v>249.89699999999999</c:v>
                </c:pt>
                <c:pt idx="95">
                  <c:v>249.89599999999999</c:v>
                </c:pt>
                <c:pt idx="96">
                  <c:v>249.89599999999999</c:v>
                </c:pt>
                <c:pt idx="97">
                  <c:v>249.89500000000001</c:v>
                </c:pt>
                <c:pt idx="98">
                  <c:v>249.89500000000001</c:v>
                </c:pt>
                <c:pt idx="99">
                  <c:v>249.89500000000001</c:v>
                </c:pt>
                <c:pt idx="100">
                  <c:v>249.89599999999999</c:v>
                </c:pt>
                <c:pt idx="101">
                  <c:v>249.89599999999999</c:v>
                </c:pt>
                <c:pt idx="102">
                  <c:v>249.89599999999999</c:v>
                </c:pt>
                <c:pt idx="103">
                  <c:v>249.89500000000001</c:v>
                </c:pt>
                <c:pt idx="104">
                  <c:v>249.89500000000001</c:v>
                </c:pt>
                <c:pt idx="105">
                  <c:v>249.89500000000001</c:v>
                </c:pt>
                <c:pt idx="106">
                  <c:v>249.89400000000001</c:v>
                </c:pt>
                <c:pt idx="107">
                  <c:v>249.89500000000001</c:v>
                </c:pt>
                <c:pt idx="108">
                  <c:v>249.89400000000001</c:v>
                </c:pt>
                <c:pt idx="109">
                  <c:v>249.893</c:v>
                </c:pt>
                <c:pt idx="110">
                  <c:v>249.89400000000001</c:v>
                </c:pt>
                <c:pt idx="111">
                  <c:v>249.89400000000001</c:v>
                </c:pt>
                <c:pt idx="112">
                  <c:v>249.89599999999999</c:v>
                </c:pt>
                <c:pt idx="113">
                  <c:v>249.89599999999999</c:v>
                </c:pt>
                <c:pt idx="114">
                  <c:v>249.89599999999999</c:v>
                </c:pt>
                <c:pt idx="115">
                  <c:v>249.89599999999999</c:v>
                </c:pt>
                <c:pt idx="116">
                  <c:v>249.89599999999999</c:v>
                </c:pt>
                <c:pt idx="117">
                  <c:v>249.89699999999999</c:v>
                </c:pt>
                <c:pt idx="118">
                  <c:v>249.89599999999999</c:v>
                </c:pt>
                <c:pt idx="119">
                  <c:v>249.89599999999999</c:v>
                </c:pt>
                <c:pt idx="120">
                  <c:v>249.89599999999999</c:v>
                </c:pt>
                <c:pt idx="121">
                  <c:v>249.89699999999999</c:v>
                </c:pt>
                <c:pt idx="122">
                  <c:v>249.89599999999999</c:v>
                </c:pt>
                <c:pt idx="123">
                  <c:v>249.89500000000001</c:v>
                </c:pt>
                <c:pt idx="124">
                  <c:v>249.89599999999999</c:v>
                </c:pt>
                <c:pt idx="125">
                  <c:v>249.89599999999999</c:v>
                </c:pt>
                <c:pt idx="126">
                  <c:v>249.89500000000001</c:v>
                </c:pt>
                <c:pt idx="127">
                  <c:v>249.89500000000001</c:v>
                </c:pt>
                <c:pt idx="128">
                  <c:v>249.89500000000001</c:v>
                </c:pt>
                <c:pt idx="129">
                  <c:v>249.89400000000001</c:v>
                </c:pt>
                <c:pt idx="130">
                  <c:v>249.89500000000001</c:v>
                </c:pt>
                <c:pt idx="131">
                  <c:v>249.89500000000001</c:v>
                </c:pt>
                <c:pt idx="132">
                  <c:v>249.89500000000001</c:v>
                </c:pt>
                <c:pt idx="133">
                  <c:v>249.89599999999999</c:v>
                </c:pt>
                <c:pt idx="134">
                  <c:v>249.89699999999999</c:v>
                </c:pt>
                <c:pt idx="135">
                  <c:v>249.89699999999999</c:v>
                </c:pt>
                <c:pt idx="136">
                  <c:v>249.89599999999999</c:v>
                </c:pt>
                <c:pt idx="137">
                  <c:v>249.89699999999999</c:v>
                </c:pt>
                <c:pt idx="138">
                  <c:v>249.89699999999999</c:v>
                </c:pt>
                <c:pt idx="139">
                  <c:v>249.89699999999999</c:v>
                </c:pt>
                <c:pt idx="140">
                  <c:v>249.89699999999999</c:v>
                </c:pt>
                <c:pt idx="141">
                  <c:v>249.89599999999999</c:v>
                </c:pt>
                <c:pt idx="142">
                  <c:v>249.89599999999999</c:v>
                </c:pt>
                <c:pt idx="143">
                  <c:v>249.89599999999999</c:v>
                </c:pt>
                <c:pt idx="144">
                  <c:v>249.89599999999999</c:v>
                </c:pt>
                <c:pt idx="145">
                  <c:v>249.89599999999999</c:v>
                </c:pt>
                <c:pt idx="146">
                  <c:v>249.89599999999999</c:v>
                </c:pt>
                <c:pt idx="147">
                  <c:v>249.89699999999999</c:v>
                </c:pt>
                <c:pt idx="148">
                  <c:v>249.898</c:v>
                </c:pt>
                <c:pt idx="149">
                  <c:v>249.89699999999999</c:v>
                </c:pt>
                <c:pt idx="150">
                  <c:v>249.89599999999999</c:v>
                </c:pt>
                <c:pt idx="151">
                  <c:v>249.898</c:v>
                </c:pt>
                <c:pt idx="152">
                  <c:v>249.898</c:v>
                </c:pt>
                <c:pt idx="153">
                  <c:v>249.89699999999999</c:v>
                </c:pt>
                <c:pt idx="154">
                  <c:v>249.89699999999999</c:v>
                </c:pt>
                <c:pt idx="155">
                  <c:v>249.89699999999999</c:v>
                </c:pt>
                <c:pt idx="156">
                  <c:v>249.89699999999999</c:v>
                </c:pt>
                <c:pt idx="157">
                  <c:v>249.89699999999999</c:v>
                </c:pt>
                <c:pt idx="158">
                  <c:v>249.898</c:v>
                </c:pt>
                <c:pt idx="159">
                  <c:v>249.898</c:v>
                </c:pt>
                <c:pt idx="160">
                  <c:v>249.89699999999999</c:v>
                </c:pt>
                <c:pt idx="161">
                  <c:v>249.898</c:v>
                </c:pt>
                <c:pt idx="162">
                  <c:v>249.898</c:v>
                </c:pt>
                <c:pt idx="163">
                  <c:v>249.89699999999999</c:v>
                </c:pt>
                <c:pt idx="164">
                  <c:v>249.898</c:v>
                </c:pt>
                <c:pt idx="165">
                  <c:v>249.89699999999999</c:v>
                </c:pt>
                <c:pt idx="166">
                  <c:v>249.89699999999999</c:v>
                </c:pt>
                <c:pt idx="167">
                  <c:v>249.89699999999999</c:v>
                </c:pt>
                <c:pt idx="168">
                  <c:v>249.89599999999999</c:v>
                </c:pt>
                <c:pt idx="169">
                  <c:v>249.89599999999999</c:v>
                </c:pt>
                <c:pt idx="170">
                  <c:v>249.89699999999999</c:v>
                </c:pt>
                <c:pt idx="171">
                  <c:v>249.89699999999999</c:v>
                </c:pt>
                <c:pt idx="172">
                  <c:v>249.89699999999999</c:v>
                </c:pt>
                <c:pt idx="173">
                  <c:v>249.898</c:v>
                </c:pt>
                <c:pt idx="174">
                  <c:v>249.89699999999999</c:v>
                </c:pt>
                <c:pt idx="175">
                  <c:v>249.89699999999999</c:v>
                </c:pt>
                <c:pt idx="176">
                  <c:v>249.89699999999999</c:v>
                </c:pt>
                <c:pt idx="177">
                  <c:v>249.89699999999999</c:v>
                </c:pt>
                <c:pt idx="178">
                  <c:v>249.89699999999999</c:v>
                </c:pt>
                <c:pt idx="179">
                  <c:v>249.898</c:v>
                </c:pt>
                <c:pt idx="180">
                  <c:v>249.898</c:v>
                </c:pt>
                <c:pt idx="181">
                  <c:v>249.89699999999999</c:v>
                </c:pt>
                <c:pt idx="182">
                  <c:v>249.89500000000001</c:v>
                </c:pt>
                <c:pt idx="183">
                  <c:v>249.89400000000001</c:v>
                </c:pt>
                <c:pt idx="184">
                  <c:v>249.89400000000001</c:v>
                </c:pt>
                <c:pt idx="185">
                  <c:v>249.89400000000001</c:v>
                </c:pt>
                <c:pt idx="186">
                  <c:v>249.89500000000001</c:v>
                </c:pt>
                <c:pt idx="187">
                  <c:v>249.89500000000001</c:v>
                </c:pt>
                <c:pt idx="188">
                  <c:v>249.89599999999999</c:v>
                </c:pt>
                <c:pt idx="189">
                  <c:v>249.89599999999999</c:v>
                </c:pt>
                <c:pt idx="190">
                  <c:v>249.89500000000001</c:v>
                </c:pt>
                <c:pt idx="191">
                  <c:v>249.898</c:v>
                </c:pt>
                <c:pt idx="192">
                  <c:v>249.898</c:v>
                </c:pt>
                <c:pt idx="193">
                  <c:v>249.89699999999999</c:v>
                </c:pt>
                <c:pt idx="194">
                  <c:v>249.89699999999999</c:v>
                </c:pt>
                <c:pt idx="195">
                  <c:v>249.89599999999999</c:v>
                </c:pt>
                <c:pt idx="196">
                  <c:v>249.89699999999999</c:v>
                </c:pt>
                <c:pt idx="197">
                  <c:v>249.89699999999999</c:v>
                </c:pt>
                <c:pt idx="198">
                  <c:v>249.89599999999999</c:v>
                </c:pt>
                <c:pt idx="199">
                  <c:v>249.89699999999999</c:v>
                </c:pt>
                <c:pt idx="200">
                  <c:v>249.89599999999999</c:v>
                </c:pt>
                <c:pt idx="201">
                  <c:v>249.898</c:v>
                </c:pt>
                <c:pt idx="202">
                  <c:v>249.899</c:v>
                </c:pt>
                <c:pt idx="203">
                  <c:v>249.898</c:v>
                </c:pt>
                <c:pt idx="204">
                  <c:v>249.89599999999999</c:v>
                </c:pt>
                <c:pt idx="205">
                  <c:v>249.89599999999999</c:v>
                </c:pt>
                <c:pt idx="206">
                  <c:v>249.89500000000001</c:v>
                </c:pt>
                <c:pt idx="207">
                  <c:v>249.89500000000001</c:v>
                </c:pt>
                <c:pt idx="208">
                  <c:v>249.89500000000001</c:v>
                </c:pt>
                <c:pt idx="209">
                  <c:v>249.89599999999999</c:v>
                </c:pt>
                <c:pt idx="210">
                  <c:v>249.89699999999999</c:v>
                </c:pt>
                <c:pt idx="211">
                  <c:v>249.89699999999999</c:v>
                </c:pt>
                <c:pt idx="212">
                  <c:v>249.89699999999999</c:v>
                </c:pt>
                <c:pt idx="213">
                  <c:v>249.89699999999999</c:v>
                </c:pt>
                <c:pt idx="214">
                  <c:v>249.89599999999999</c:v>
                </c:pt>
                <c:pt idx="215">
                  <c:v>249.89599999999999</c:v>
                </c:pt>
                <c:pt idx="216">
                  <c:v>249.89599999999999</c:v>
                </c:pt>
                <c:pt idx="217">
                  <c:v>249.89599999999999</c:v>
                </c:pt>
                <c:pt idx="218">
                  <c:v>249.89599999999999</c:v>
                </c:pt>
                <c:pt idx="219">
                  <c:v>249.89599999999999</c:v>
                </c:pt>
                <c:pt idx="220">
                  <c:v>249.89699999999999</c:v>
                </c:pt>
                <c:pt idx="221">
                  <c:v>249.89599999999999</c:v>
                </c:pt>
                <c:pt idx="222">
                  <c:v>249.89599999999999</c:v>
                </c:pt>
                <c:pt idx="223">
                  <c:v>249.89599999999999</c:v>
                </c:pt>
                <c:pt idx="224">
                  <c:v>249.89599999999999</c:v>
                </c:pt>
                <c:pt idx="225">
                  <c:v>249.89599999999999</c:v>
                </c:pt>
                <c:pt idx="226">
                  <c:v>249.89599999999999</c:v>
                </c:pt>
                <c:pt idx="227">
                  <c:v>249.89599999999999</c:v>
                </c:pt>
                <c:pt idx="228">
                  <c:v>249.89500000000001</c:v>
                </c:pt>
                <c:pt idx="229">
                  <c:v>249.89500000000001</c:v>
                </c:pt>
                <c:pt idx="230">
                  <c:v>249.89500000000001</c:v>
                </c:pt>
                <c:pt idx="231">
                  <c:v>249.89500000000001</c:v>
                </c:pt>
                <c:pt idx="232">
                  <c:v>249.89599999999999</c:v>
                </c:pt>
                <c:pt idx="233">
                  <c:v>249.89599999999999</c:v>
                </c:pt>
                <c:pt idx="234">
                  <c:v>249.89500000000001</c:v>
                </c:pt>
                <c:pt idx="235">
                  <c:v>249.89599999999999</c:v>
                </c:pt>
                <c:pt idx="236">
                  <c:v>249.89599999999999</c:v>
                </c:pt>
                <c:pt idx="237">
                  <c:v>249.89599999999999</c:v>
                </c:pt>
                <c:pt idx="238">
                  <c:v>249.89500000000001</c:v>
                </c:pt>
                <c:pt idx="239">
                  <c:v>249.89599999999999</c:v>
                </c:pt>
                <c:pt idx="240">
                  <c:v>249.89500000000001</c:v>
                </c:pt>
                <c:pt idx="241">
                  <c:v>249.89500000000001</c:v>
                </c:pt>
                <c:pt idx="242">
                  <c:v>249.89500000000001</c:v>
                </c:pt>
                <c:pt idx="243">
                  <c:v>249.89500000000001</c:v>
                </c:pt>
                <c:pt idx="244">
                  <c:v>249.89500000000001</c:v>
                </c:pt>
                <c:pt idx="245">
                  <c:v>249.89400000000001</c:v>
                </c:pt>
                <c:pt idx="246">
                  <c:v>249.89500000000001</c:v>
                </c:pt>
                <c:pt idx="247">
                  <c:v>249.89599999999999</c:v>
                </c:pt>
                <c:pt idx="248">
                  <c:v>249.89699999999999</c:v>
                </c:pt>
                <c:pt idx="249">
                  <c:v>249.89599999999999</c:v>
                </c:pt>
                <c:pt idx="250">
                  <c:v>249.89599999999999</c:v>
                </c:pt>
                <c:pt idx="251">
                  <c:v>249.89699999999999</c:v>
                </c:pt>
                <c:pt idx="252">
                  <c:v>249.89699999999999</c:v>
                </c:pt>
                <c:pt idx="253">
                  <c:v>249.89699999999999</c:v>
                </c:pt>
                <c:pt idx="254">
                  <c:v>249.89599999999999</c:v>
                </c:pt>
                <c:pt idx="255">
                  <c:v>249.89599999999999</c:v>
                </c:pt>
                <c:pt idx="256">
                  <c:v>249.89699999999999</c:v>
                </c:pt>
                <c:pt idx="257">
                  <c:v>249.89699999999999</c:v>
                </c:pt>
                <c:pt idx="258">
                  <c:v>249.89599999999999</c:v>
                </c:pt>
                <c:pt idx="259">
                  <c:v>249.89599999999999</c:v>
                </c:pt>
                <c:pt idx="260">
                  <c:v>249.89599999999999</c:v>
                </c:pt>
                <c:pt idx="261">
                  <c:v>249.89599999999999</c:v>
                </c:pt>
                <c:pt idx="262">
                  <c:v>249.89599999999999</c:v>
                </c:pt>
                <c:pt idx="263">
                  <c:v>249.89599999999999</c:v>
                </c:pt>
                <c:pt idx="264">
                  <c:v>249.89599999999999</c:v>
                </c:pt>
                <c:pt idx="265">
                  <c:v>249.89599999999999</c:v>
                </c:pt>
                <c:pt idx="266">
                  <c:v>249.89599999999999</c:v>
                </c:pt>
                <c:pt idx="267">
                  <c:v>249.89599999999999</c:v>
                </c:pt>
                <c:pt idx="268">
                  <c:v>249.89599999999999</c:v>
                </c:pt>
                <c:pt idx="269">
                  <c:v>249.89599999999999</c:v>
                </c:pt>
                <c:pt idx="270">
                  <c:v>249.89599999999999</c:v>
                </c:pt>
                <c:pt idx="271">
                  <c:v>249.89599999999999</c:v>
                </c:pt>
                <c:pt idx="272">
                  <c:v>249.89699999999999</c:v>
                </c:pt>
                <c:pt idx="273">
                  <c:v>249.89699999999999</c:v>
                </c:pt>
                <c:pt idx="274">
                  <c:v>249.89699999999999</c:v>
                </c:pt>
                <c:pt idx="275">
                  <c:v>249.89699999999999</c:v>
                </c:pt>
                <c:pt idx="276">
                  <c:v>249.89599999999999</c:v>
                </c:pt>
                <c:pt idx="277">
                  <c:v>249.89599999999999</c:v>
                </c:pt>
                <c:pt idx="278">
                  <c:v>249.89699999999999</c:v>
                </c:pt>
                <c:pt idx="279">
                  <c:v>249.89599999999999</c:v>
                </c:pt>
                <c:pt idx="280">
                  <c:v>249.89599999999999</c:v>
                </c:pt>
                <c:pt idx="281">
                  <c:v>249.89599999999999</c:v>
                </c:pt>
                <c:pt idx="282">
                  <c:v>249.89599999999999</c:v>
                </c:pt>
                <c:pt idx="283">
                  <c:v>249.89500000000001</c:v>
                </c:pt>
                <c:pt idx="284">
                  <c:v>249.89400000000001</c:v>
                </c:pt>
                <c:pt idx="285">
                  <c:v>249.89500000000001</c:v>
                </c:pt>
                <c:pt idx="286">
                  <c:v>249.89500000000001</c:v>
                </c:pt>
                <c:pt idx="287">
                  <c:v>249.89500000000001</c:v>
                </c:pt>
                <c:pt idx="288">
                  <c:v>249.89500000000001</c:v>
                </c:pt>
                <c:pt idx="289">
                  <c:v>249.89599999999999</c:v>
                </c:pt>
                <c:pt idx="290">
                  <c:v>249.89599999999999</c:v>
                </c:pt>
                <c:pt idx="291">
                  <c:v>249.89599999999999</c:v>
                </c:pt>
                <c:pt idx="292">
                  <c:v>249.89500000000001</c:v>
                </c:pt>
                <c:pt idx="293">
                  <c:v>249.89400000000001</c:v>
                </c:pt>
                <c:pt idx="294">
                  <c:v>249.89400000000001</c:v>
                </c:pt>
                <c:pt idx="295">
                  <c:v>249.89500000000001</c:v>
                </c:pt>
                <c:pt idx="296">
                  <c:v>249.89500000000001</c:v>
                </c:pt>
                <c:pt idx="297">
                  <c:v>249.89599999999999</c:v>
                </c:pt>
                <c:pt idx="298">
                  <c:v>249.89599999999999</c:v>
                </c:pt>
                <c:pt idx="299">
                  <c:v>249.89599999999999</c:v>
                </c:pt>
                <c:pt idx="300">
                  <c:v>249.89500000000001</c:v>
                </c:pt>
                <c:pt idx="301">
                  <c:v>249.89500000000001</c:v>
                </c:pt>
                <c:pt idx="302">
                  <c:v>249.89500000000001</c:v>
                </c:pt>
                <c:pt idx="303">
                  <c:v>249.89400000000001</c:v>
                </c:pt>
                <c:pt idx="304">
                  <c:v>249.893</c:v>
                </c:pt>
                <c:pt idx="305">
                  <c:v>249.89400000000001</c:v>
                </c:pt>
                <c:pt idx="306">
                  <c:v>249.89400000000001</c:v>
                </c:pt>
                <c:pt idx="307">
                  <c:v>249.89400000000001</c:v>
                </c:pt>
                <c:pt idx="308">
                  <c:v>249.89400000000001</c:v>
                </c:pt>
                <c:pt idx="309">
                  <c:v>249.89500000000001</c:v>
                </c:pt>
                <c:pt idx="310">
                  <c:v>249.89500000000001</c:v>
                </c:pt>
                <c:pt idx="311">
                  <c:v>249.89500000000001</c:v>
                </c:pt>
                <c:pt idx="312">
                  <c:v>249.89500000000001</c:v>
                </c:pt>
                <c:pt idx="313">
                  <c:v>249.89500000000001</c:v>
                </c:pt>
                <c:pt idx="314">
                  <c:v>249.89500000000001</c:v>
                </c:pt>
                <c:pt idx="315">
                  <c:v>249.89500000000001</c:v>
                </c:pt>
                <c:pt idx="316">
                  <c:v>249.89500000000001</c:v>
                </c:pt>
                <c:pt idx="317">
                  <c:v>249.89599999999999</c:v>
                </c:pt>
                <c:pt idx="318">
                  <c:v>249.89599999999999</c:v>
                </c:pt>
                <c:pt idx="319">
                  <c:v>249.893</c:v>
                </c:pt>
                <c:pt idx="320">
                  <c:v>249.89500000000001</c:v>
                </c:pt>
                <c:pt idx="321">
                  <c:v>249.89500000000001</c:v>
                </c:pt>
                <c:pt idx="322">
                  <c:v>249.89500000000001</c:v>
                </c:pt>
                <c:pt idx="323">
                  <c:v>249.89599999999999</c:v>
                </c:pt>
                <c:pt idx="324">
                  <c:v>249.89400000000001</c:v>
                </c:pt>
                <c:pt idx="325">
                  <c:v>249.89500000000001</c:v>
                </c:pt>
                <c:pt idx="326">
                  <c:v>249.89500000000001</c:v>
                </c:pt>
                <c:pt idx="327">
                  <c:v>249.89500000000001</c:v>
                </c:pt>
                <c:pt idx="328">
                  <c:v>249.893</c:v>
                </c:pt>
                <c:pt idx="329">
                  <c:v>249.89400000000001</c:v>
                </c:pt>
                <c:pt idx="330">
                  <c:v>249.89400000000001</c:v>
                </c:pt>
                <c:pt idx="331">
                  <c:v>249.89400000000001</c:v>
                </c:pt>
                <c:pt idx="332">
                  <c:v>249.89400000000001</c:v>
                </c:pt>
                <c:pt idx="333">
                  <c:v>249.89400000000001</c:v>
                </c:pt>
                <c:pt idx="334">
                  <c:v>249.89500000000001</c:v>
                </c:pt>
                <c:pt idx="335">
                  <c:v>249.89500000000001</c:v>
                </c:pt>
                <c:pt idx="336">
                  <c:v>249.89599999999999</c:v>
                </c:pt>
                <c:pt idx="337">
                  <c:v>249.89599999999999</c:v>
                </c:pt>
                <c:pt idx="338">
                  <c:v>249.89599999999999</c:v>
                </c:pt>
                <c:pt idx="339">
                  <c:v>249.89599999999999</c:v>
                </c:pt>
                <c:pt idx="340">
                  <c:v>249.89599999999999</c:v>
                </c:pt>
                <c:pt idx="341">
                  <c:v>249.89599999999999</c:v>
                </c:pt>
                <c:pt idx="342">
                  <c:v>249.89500000000001</c:v>
                </c:pt>
                <c:pt idx="343">
                  <c:v>249.89500000000001</c:v>
                </c:pt>
                <c:pt idx="344">
                  <c:v>249.89599999999999</c:v>
                </c:pt>
                <c:pt idx="345">
                  <c:v>249.89599999999999</c:v>
                </c:pt>
                <c:pt idx="346">
                  <c:v>249.89599999999999</c:v>
                </c:pt>
                <c:pt idx="347">
                  <c:v>249.89599999999999</c:v>
                </c:pt>
                <c:pt idx="348">
                  <c:v>249.89599999999999</c:v>
                </c:pt>
                <c:pt idx="349">
                  <c:v>249.89500000000001</c:v>
                </c:pt>
                <c:pt idx="350">
                  <c:v>249.89400000000001</c:v>
                </c:pt>
                <c:pt idx="351">
                  <c:v>249.893</c:v>
                </c:pt>
                <c:pt idx="352">
                  <c:v>249.893</c:v>
                </c:pt>
                <c:pt idx="353">
                  <c:v>249.89400000000001</c:v>
                </c:pt>
                <c:pt idx="354">
                  <c:v>249.89400000000001</c:v>
                </c:pt>
                <c:pt idx="355">
                  <c:v>249.89500000000001</c:v>
                </c:pt>
                <c:pt idx="356">
                  <c:v>249.89400000000001</c:v>
                </c:pt>
                <c:pt idx="357">
                  <c:v>249.89599999999999</c:v>
                </c:pt>
                <c:pt idx="358">
                  <c:v>249.89599999999999</c:v>
                </c:pt>
                <c:pt idx="359">
                  <c:v>249.89599999999999</c:v>
                </c:pt>
                <c:pt idx="360">
                  <c:v>249.89599999999999</c:v>
                </c:pt>
                <c:pt idx="361">
                  <c:v>249.89599999999999</c:v>
                </c:pt>
                <c:pt idx="362">
                  <c:v>249.89500000000001</c:v>
                </c:pt>
                <c:pt idx="363">
                  <c:v>249.89400000000001</c:v>
                </c:pt>
                <c:pt idx="364">
                  <c:v>249.89500000000001</c:v>
                </c:pt>
                <c:pt idx="365">
                  <c:v>249.89500000000001</c:v>
                </c:pt>
                <c:pt idx="366">
                  <c:v>249.89500000000001</c:v>
                </c:pt>
                <c:pt idx="367">
                  <c:v>249.89500000000001</c:v>
                </c:pt>
                <c:pt idx="368">
                  <c:v>249.89500000000001</c:v>
                </c:pt>
                <c:pt idx="369">
                  <c:v>249.89400000000001</c:v>
                </c:pt>
                <c:pt idx="370">
                  <c:v>249.89400000000001</c:v>
                </c:pt>
                <c:pt idx="371">
                  <c:v>249.89400000000001</c:v>
                </c:pt>
                <c:pt idx="372">
                  <c:v>249.89400000000001</c:v>
                </c:pt>
                <c:pt idx="373">
                  <c:v>249.89500000000001</c:v>
                </c:pt>
                <c:pt idx="374">
                  <c:v>249.89500000000001</c:v>
                </c:pt>
                <c:pt idx="375">
                  <c:v>249.89500000000001</c:v>
                </c:pt>
                <c:pt idx="376">
                  <c:v>249.89500000000001</c:v>
                </c:pt>
                <c:pt idx="377">
                  <c:v>249.89500000000001</c:v>
                </c:pt>
                <c:pt idx="378">
                  <c:v>249.89400000000001</c:v>
                </c:pt>
                <c:pt idx="379">
                  <c:v>249.89400000000001</c:v>
                </c:pt>
                <c:pt idx="380">
                  <c:v>249.89400000000001</c:v>
                </c:pt>
                <c:pt idx="381">
                  <c:v>249.89400000000001</c:v>
                </c:pt>
                <c:pt idx="382">
                  <c:v>249.89400000000001</c:v>
                </c:pt>
                <c:pt idx="383">
                  <c:v>249.89400000000001</c:v>
                </c:pt>
                <c:pt idx="384">
                  <c:v>249.89400000000001</c:v>
                </c:pt>
                <c:pt idx="385">
                  <c:v>249.89400000000001</c:v>
                </c:pt>
                <c:pt idx="386">
                  <c:v>249.89400000000001</c:v>
                </c:pt>
                <c:pt idx="387">
                  <c:v>249.893</c:v>
                </c:pt>
                <c:pt idx="388">
                  <c:v>249.89400000000001</c:v>
                </c:pt>
                <c:pt idx="389">
                  <c:v>249.89400000000001</c:v>
                </c:pt>
                <c:pt idx="390">
                  <c:v>249.89400000000001</c:v>
                </c:pt>
                <c:pt idx="391">
                  <c:v>249.89500000000001</c:v>
                </c:pt>
                <c:pt idx="392">
                  <c:v>249.89500000000001</c:v>
                </c:pt>
                <c:pt idx="393">
                  <c:v>249.89400000000001</c:v>
                </c:pt>
                <c:pt idx="394">
                  <c:v>249.89500000000001</c:v>
                </c:pt>
                <c:pt idx="395">
                  <c:v>249.89500000000001</c:v>
                </c:pt>
                <c:pt idx="396">
                  <c:v>249.89400000000001</c:v>
                </c:pt>
                <c:pt idx="397">
                  <c:v>249.893</c:v>
                </c:pt>
                <c:pt idx="398">
                  <c:v>249.89400000000001</c:v>
                </c:pt>
                <c:pt idx="399">
                  <c:v>249.89400000000001</c:v>
                </c:pt>
                <c:pt idx="400">
                  <c:v>249.89400000000001</c:v>
                </c:pt>
                <c:pt idx="401">
                  <c:v>249.89400000000001</c:v>
                </c:pt>
                <c:pt idx="402">
                  <c:v>249.89400000000001</c:v>
                </c:pt>
                <c:pt idx="403">
                  <c:v>249.89400000000001</c:v>
                </c:pt>
                <c:pt idx="404">
                  <c:v>249.89400000000001</c:v>
                </c:pt>
                <c:pt idx="405">
                  <c:v>249.89400000000001</c:v>
                </c:pt>
                <c:pt idx="406">
                  <c:v>249.89500000000001</c:v>
                </c:pt>
                <c:pt idx="407">
                  <c:v>249.89500000000001</c:v>
                </c:pt>
                <c:pt idx="408">
                  <c:v>249.89500000000001</c:v>
                </c:pt>
                <c:pt idx="409">
                  <c:v>249.89500000000001</c:v>
                </c:pt>
                <c:pt idx="410">
                  <c:v>249.89500000000001</c:v>
                </c:pt>
                <c:pt idx="411">
                  <c:v>249.89500000000001</c:v>
                </c:pt>
                <c:pt idx="412">
                  <c:v>249.89500000000001</c:v>
                </c:pt>
                <c:pt idx="413">
                  <c:v>249.89400000000001</c:v>
                </c:pt>
                <c:pt idx="414">
                  <c:v>249.89400000000001</c:v>
                </c:pt>
                <c:pt idx="415">
                  <c:v>249.89500000000001</c:v>
                </c:pt>
                <c:pt idx="416">
                  <c:v>249.89500000000001</c:v>
                </c:pt>
                <c:pt idx="417">
                  <c:v>249.89500000000001</c:v>
                </c:pt>
                <c:pt idx="418">
                  <c:v>249.89500000000001</c:v>
                </c:pt>
                <c:pt idx="419">
                  <c:v>249.89500000000001</c:v>
                </c:pt>
                <c:pt idx="420">
                  <c:v>249.89500000000001</c:v>
                </c:pt>
                <c:pt idx="421">
                  <c:v>249.89500000000001</c:v>
                </c:pt>
                <c:pt idx="422">
                  <c:v>249.89500000000001</c:v>
                </c:pt>
                <c:pt idx="423">
                  <c:v>249.89500000000001</c:v>
                </c:pt>
                <c:pt idx="424">
                  <c:v>249.89500000000001</c:v>
                </c:pt>
                <c:pt idx="425">
                  <c:v>249.89500000000001</c:v>
                </c:pt>
                <c:pt idx="426">
                  <c:v>249.89500000000001</c:v>
                </c:pt>
                <c:pt idx="427">
                  <c:v>249.89400000000001</c:v>
                </c:pt>
                <c:pt idx="428">
                  <c:v>249.89400000000001</c:v>
                </c:pt>
                <c:pt idx="429">
                  <c:v>249.89400000000001</c:v>
                </c:pt>
                <c:pt idx="430">
                  <c:v>249.89400000000001</c:v>
                </c:pt>
                <c:pt idx="431">
                  <c:v>249.89500000000001</c:v>
                </c:pt>
                <c:pt idx="432">
                  <c:v>249.89500000000001</c:v>
                </c:pt>
                <c:pt idx="433">
                  <c:v>249.89599999999999</c:v>
                </c:pt>
                <c:pt idx="434">
                  <c:v>249.89500000000001</c:v>
                </c:pt>
                <c:pt idx="435">
                  <c:v>249.89500000000001</c:v>
                </c:pt>
                <c:pt idx="436">
                  <c:v>249.89599999999999</c:v>
                </c:pt>
                <c:pt idx="437">
                  <c:v>249.89500000000001</c:v>
                </c:pt>
                <c:pt idx="438">
                  <c:v>249.89500000000001</c:v>
                </c:pt>
                <c:pt idx="439">
                  <c:v>249.89500000000001</c:v>
                </c:pt>
                <c:pt idx="440">
                  <c:v>249.89400000000001</c:v>
                </c:pt>
                <c:pt idx="441">
                  <c:v>249.89500000000001</c:v>
                </c:pt>
                <c:pt idx="442">
                  <c:v>249.89500000000001</c:v>
                </c:pt>
                <c:pt idx="443">
                  <c:v>249.89400000000001</c:v>
                </c:pt>
                <c:pt idx="444">
                  <c:v>249.89400000000001</c:v>
                </c:pt>
                <c:pt idx="445">
                  <c:v>249.89500000000001</c:v>
                </c:pt>
                <c:pt idx="446">
                  <c:v>249.89500000000001</c:v>
                </c:pt>
                <c:pt idx="447">
                  <c:v>249.89400000000001</c:v>
                </c:pt>
                <c:pt idx="448">
                  <c:v>249.89400000000001</c:v>
                </c:pt>
                <c:pt idx="449">
                  <c:v>249.893</c:v>
                </c:pt>
                <c:pt idx="450">
                  <c:v>249.89400000000001</c:v>
                </c:pt>
                <c:pt idx="451">
                  <c:v>249.89500000000001</c:v>
                </c:pt>
                <c:pt idx="452">
                  <c:v>249.89500000000001</c:v>
                </c:pt>
                <c:pt idx="453">
                  <c:v>249.893</c:v>
                </c:pt>
                <c:pt idx="454">
                  <c:v>249.893</c:v>
                </c:pt>
                <c:pt idx="455">
                  <c:v>249.89400000000001</c:v>
                </c:pt>
                <c:pt idx="456">
                  <c:v>249.89400000000001</c:v>
                </c:pt>
                <c:pt idx="457">
                  <c:v>249.892</c:v>
                </c:pt>
                <c:pt idx="458">
                  <c:v>249.892</c:v>
                </c:pt>
                <c:pt idx="459">
                  <c:v>249.892</c:v>
                </c:pt>
                <c:pt idx="460">
                  <c:v>249.892</c:v>
                </c:pt>
                <c:pt idx="461">
                  <c:v>249.892</c:v>
                </c:pt>
                <c:pt idx="462">
                  <c:v>249.892</c:v>
                </c:pt>
                <c:pt idx="463">
                  <c:v>249.893</c:v>
                </c:pt>
                <c:pt idx="464">
                  <c:v>249.893</c:v>
                </c:pt>
                <c:pt idx="465">
                  <c:v>249.89400000000001</c:v>
                </c:pt>
                <c:pt idx="466">
                  <c:v>249.89400000000001</c:v>
                </c:pt>
                <c:pt idx="467">
                  <c:v>249.89400000000001</c:v>
                </c:pt>
                <c:pt idx="468">
                  <c:v>249.89400000000001</c:v>
                </c:pt>
                <c:pt idx="469">
                  <c:v>249.89400000000001</c:v>
                </c:pt>
                <c:pt idx="470">
                  <c:v>249.89400000000001</c:v>
                </c:pt>
                <c:pt idx="471">
                  <c:v>249.89500000000001</c:v>
                </c:pt>
                <c:pt idx="472">
                  <c:v>249.89500000000001</c:v>
                </c:pt>
                <c:pt idx="473">
                  <c:v>249.893</c:v>
                </c:pt>
                <c:pt idx="474">
                  <c:v>249.89400000000001</c:v>
                </c:pt>
                <c:pt idx="475">
                  <c:v>249.89400000000001</c:v>
                </c:pt>
                <c:pt idx="476">
                  <c:v>249.89400000000001</c:v>
                </c:pt>
                <c:pt idx="477">
                  <c:v>249.89400000000001</c:v>
                </c:pt>
                <c:pt idx="478">
                  <c:v>249.893</c:v>
                </c:pt>
                <c:pt idx="479">
                  <c:v>249.893</c:v>
                </c:pt>
                <c:pt idx="480">
                  <c:v>249.893</c:v>
                </c:pt>
                <c:pt idx="481">
                  <c:v>249.892</c:v>
                </c:pt>
                <c:pt idx="482">
                  <c:v>249.892</c:v>
                </c:pt>
                <c:pt idx="483">
                  <c:v>249.892</c:v>
                </c:pt>
                <c:pt idx="484">
                  <c:v>249.892</c:v>
                </c:pt>
                <c:pt idx="485">
                  <c:v>249.892</c:v>
                </c:pt>
                <c:pt idx="486">
                  <c:v>249.893</c:v>
                </c:pt>
                <c:pt idx="487">
                  <c:v>249.89400000000001</c:v>
                </c:pt>
                <c:pt idx="488">
                  <c:v>249.893</c:v>
                </c:pt>
                <c:pt idx="489">
                  <c:v>249.89400000000001</c:v>
                </c:pt>
                <c:pt idx="490">
                  <c:v>249.89400000000001</c:v>
                </c:pt>
                <c:pt idx="491">
                  <c:v>249.89500000000001</c:v>
                </c:pt>
                <c:pt idx="492">
                  <c:v>249.89500000000001</c:v>
                </c:pt>
                <c:pt idx="493">
                  <c:v>249.89500000000001</c:v>
                </c:pt>
                <c:pt idx="494">
                  <c:v>249.89400000000001</c:v>
                </c:pt>
                <c:pt idx="495">
                  <c:v>249.89400000000001</c:v>
                </c:pt>
                <c:pt idx="496">
                  <c:v>249.893</c:v>
                </c:pt>
                <c:pt idx="497">
                  <c:v>249.893</c:v>
                </c:pt>
                <c:pt idx="498">
                  <c:v>249.89400000000001</c:v>
                </c:pt>
                <c:pt idx="499">
                  <c:v>249.89400000000001</c:v>
                </c:pt>
                <c:pt idx="500">
                  <c:v>249.89400000000001</c:v>
                </c:pt>
                <c:pt idx="501">
                  <c:v>249.893</c:v>
                </c:pt>
                <c:pt idx="502">
                  <c:v>249.893</c:v>
                </c:pt>
                <c:pt idx="503">
                  <c:v>249.89400000000001</c:v>
                </c:pt>
                <c:pt idx="504">
                  <c:v>249.893</c:v>
                </c:pt>
                <c:pt idx="505">
                  <c:v>249.893</c:v>
                </c:pt>
                <c:pt idx="506">
                  <c:v>249.893</c:v>
                </c:pt>
                <c:pt idx="507">
                  <c:v>249.893</c:v>
                </c:pt>
                <c:pt idx="508">
                  <c:v>249.893</c:v>
                </c:pt>
                <c:pt idx="509">
                  <c:v>249.893</c:v>
                </c:pt>
                <c:pt idx="510">
                  <c:v>249.893</c:v>
                </c:pt>
                <c:pt idx="511">
                  <c:v>249.893</c:v>
                </c:pt>
                <c:pt idx="512">
                  <c:v>249.893</c:v>
                </c:pt>
                <c:pt idx="513">
                  <c:v>249.893</c:v>
                </c:pt>
                <c:pt idx="514">
                  <c:v>249.893</c:v>
                </c:pt>
                <c:pt idx="515">
                  <c:v>249.893</c:v>
                </c:pt>
                <c:pt idx="516">
                  <c:v>249.89500000000001</c:v>
                </c:pt>
                <c:pt idx="517">
                  <c:v>249.89500000000001</c:v>
                </c:pt>
                <c:pt idx="518">
                  <c:v>249.89500000000001</c:v>
                </c:pt>
                <c:pt idx="519">
                  <c:v>249.89500000000001</c:v>
                </c:pt>
                <c:pt idx="520">
                  <c:v>249.89500000000001</c:v>
                </c:pt>
                <c:pt idx="521">
                  <c:v>249.89500000000001</c:v>
                </c:pt>
                <c:pt idx="522">
                  <c:v>249.89400000000001</c:v>
                </c:pt>
                <c:pt idx="523">
                  <c:v>249.89500000000001</c:v>
                </c:pt>
                <c:pt idx="524">
                  <c:v>249.89500000000001</c:v>
                </c:pt>
                <c:pt idx="525">
                  <c:v>249.89500000000001</c:v>
                </c:pt>
                <c:pt idx="526">
                  <c:v>249.893</c:v>
                </c:pt>
                <c:pt idx="527">
                  <c:v>249.893</c:v>
                </c:pt>
                <c:pt idx="528">
                  <c:v>249.89500000000001</c:v>
                </c:pt>
                <c:pt idx="529">
                  <c:v>249.89400000000001</c:v>
                </c:pt>
                <c:pt idx="530">
                  <c:v>249.89400000000001</c:v>
                </c:pt>
                <c:pt idx="531">
                  <c:v>249.89400000000001</c:v>
                </c:pt>
                <c:pt idx="532">
                  <c:v>249.89400000000001</c:v>
                </c:pt>
                <c:pt idx="533">
                  <c:v>249.89400000000001</c:v>
                </c:pt>
                <c:pt idx="534">
                  <c:v>249.89500000000001</c:v>
                </c:pt>
                <c:pt idx="535">
                  <c:v>249.89500000000001</c:v>
                </c:pt>
                <c:pt idx="536">
                  <c:v>249.89500000000001</c:v>
                </c:pt>
                <c:pt idx="537">
                  <c:v>249.89500000000001</c:v>
                </c:pt>
                <c:pt idx="538">
                  <c:v>249.89400000000001</c:v>
                </c:pt>
                <c:pt idx="539">
                  <c:v>249.89500000000001</c:v>
                </c:pt>
                <c:pt idx="540">
                  <c:v>249.89500000000001</c:v>
                </c:pt>
                <c:pt idx="541">
                  <c:v>249.89500000000001</c:v>
                </c:pt>
                <c:pt idx="542">
                  <c:v>249.89500000000001</c:v>
                </c:pt>
                <c:pt idx="543">
                  <c:v>249.89400000000001</c:v>
                </c:pt>
                <c:pt idx="544">
                  <c:v>249.89400000000001</c:v>
                </c:pt>
                <c:pt idx="545">
                  <c:v>249.89500000000001</c:v>
                </c:pt>
                <c:pt idx="546">
                  <c:v>249.89500000000001</c:v>
                </c:pt>
                <c:pt idx="547">
                  <c:v>249.89400000000001</c:v>
                </c:pt>
                <c:pt idx="548">
                  <c:v>249.89400000000001</c:v>
                </c:pt>
                <c:pt idx="549">
                  <c:v>249.89400000000001</c:v>
                </c:pt>
                <c:pt idx="550">
                  <c:v>249.89500000000001</c:v>
                </c:pt>
                <c:pt idx="551">
                  <c:v>249.89599999999999</c:v>
                </c:pt>
                <c:pt idx="552">
                  <c:v>249.89500000000001</c:v>
                </c:pt>
                <c:pt idx="553">
                  <c:v>249.89500000000001</c:v>
                </c:pt>
                <c:pt idx="554">
                  <c:v>249.89500000000001</c:v>
                </c:pt>
                <c:pt idx="555">
                  <c:v>249.89400000000001</c:v>
                </c:pt>
                <c:pt idx="556">
                  <c:v>249.89400000000001</c:v>
                </c:pt>
                <c:pt idx="557">
                  <c:v>249.89400000000001</c:v>
                </c:pt>
                <c:pt idx="558">
                  <c:v>249.89400000000001</c:v>
                </c:pt>
                <c:pt idx="559">
                  <c:v>249.89400000000001</c:v>
                </c:pt>
                <c:pt idx="560">
                  <c:v>249.893</c:v>
                </c:pt>
                <c:pt idx="561">
                  <c:v>249.893</c:v>
                </c:pt>
                <c:pt idx="562">
                  <c:v>249.893</c:v>
                </c:pt>
                <c:pt idx="563">
                  <c:v>249.893</c:v>
                </c:pt>
                <c:pt idx="564">
                  <c:v>249.893</c:v>
                </c:pt>
                <c:pt idx="565">
                  <c:v>249.89400000000001</c:v>
                </c:pt>
                <c:pt idx="566">
                  <c:v>249.89400000000001</c:v>
                </c:pt>
                <c:pt idx="567">
                  <c:v>249.89400000000001</c:v>
                </c:pt>
                <c:pt idx="568">
                  <c:v>249.89400000000001</c:v>
                </c:pt>
                <c:pt idx="569">
                  <c:v>249.89500000000001</c:v>
                </c:pt>
                <c:pt idx="570">
                  <c:v>249.89500000000001</c:v>
                </c:pt>
                <c:pt idx="571">
                  <c:v>249.89500000000001</c:v>
                </c:pt>
                <c:pt idx="572">
                  <c:v>249.89400000000001</c:v>
                </c:pt>
                <c:pt idx="573">
                  <c:v>249.89500000000001</c:v>
                </c:pt>
                <c:pt idx="574">
                  <c:v>249.89500000000001</c:v>
                </c:pt>
                <c:pt idx="575">
                  <c:v>249.89400000000001</c:v>
                </c:pt>
                <c:pt idx="576">
                  <c:v>249.89400000000001</c:v>
                </c:pt>
                <c:pt idx="577">
                  <c:v>249.89500000000001</c:v>
                </c:pt>
                <c:pt idx="578">
                  <c:v>249.89400000000001</c:v>
                </c:pt>
                <c:pt idx="579">
                  <c:v>249.89500000000001</c:v>
                </c:pt>
                <c:pt idx="580">
                  <c:v>249.89500000000001</c:v>
                </c:pt>
                <c:pt idx="581">
                  <c:v>249.89400000000001</c:v>
                </c:pt>
                <c:pt idx="582">
                  <c:v>249.89400000000001</c:v>
                </c:pt>
                <c:pt idx="583">
                  <c:v>249.89400000000001</c:v>
                </c:pt>
                <c:pt idx="584">
                  <c:v>249.893</c:v>
                </c:pt>
                <c:pt idx="585">
                  <c:v>249.893</c:v>
                </c:pt>
                <c:pt idx="586">
                  <c:v>249.893</c:v>
                </c:pt>
                <c:pt idx="587">
                  <c:v>249.89400000000001</c:v>
                </c:pt>
                <c:pt idx="588">
                  <c:v>249.89400000000001</c:v>
                </c:pt>
                <c:pt idx="589">
                  <c:v>249.89500000000001</c:v>
                </c:pt>
                <c:pt idx="590">
                  <c:v>249.89500000000001</c:v>
                </c:pt>
                <c:pt idx="591">
                  <c:v>249.89500000000001</c:v>
                </c:pt>
                <c:pt idx="592">
                  <c:v>249.89500000000001</c:v>
                </c:pt>
                <c:pt idx="593">
                  <c:v>249.89400000000001</c:v>
                </c:pt>
                <c:pt idx="594">
                  <c:v>249.89400000000001</c:v>
                </c:pt>
                <c:pt idx="595">
                  <c:v>249.89400000000001</c:v>
                </c:pt>
                <c:pt idx="596">
                  <c:v>249.89400000000001</c:v>
                </c:pt>
                <c:pt idx="597">
                  <c:v>249.89400000000001</c:v>
                </c:pt>
                <c:pt idx="598">
                  <c:v>249.89500000000001</c:v>
                </c:pt>
                <c:pt idx="599">
                  <c:v>249.89500000000001</c:v>
                </c:pt>
                <c:pt idx="600">
                  <c:v>249.89500000000001</c:v>
                </c:pt>
                <c:pt idx="601">
                  <c:v>249.89400000000001</c:v>
                </c:pt>
                <c:pt idx="602">
                  <c:v>249.893</c:v>
                </c:pt>
                <c:pt idx="603">
                  <c:v>249.89400000000001</c:v>
                </c:pt>
                <c:pt idx="604">
                  <c:v>249.89400000000001</c:v>
                </c:pt>
                <c:pt idx="605">
                  <c:v>249.893</c:v>
                </c:pt>
                <c:pt idx="606">
                  <c:v>249.893</c:v>
                </c:pt>
                <c:pt idx="607">
                  <c:v>249.893</c:v>
                </c:pt>
                <c:pt idx="608">
                  <c:v>249.892</c:v>
                </c:pt>
                <c:pt idx="609">
                  <c:v>249.892</c:v>
                </c:pt>
                <c:pt idx="610">
                  <c:v>249.893</c:v>
                </c:pt>
                <c:pt idx="611">
                  <c:v>249.89400000000001</c:v>
                </c:pt>
                <c:pt idx="612">
                  <c:v>249.89400000000001</c:v>
                </c:pt>
                <c:pt idx="613">
                  <c:v>249.893</c:v>
                </c:pt>
                <c:pt idx="614">
                  <c:v>249.89400000000001</c:v>
                </c:pt>
                <c:pt idx="615">
                  <c:v>249.89400000000001</c:v>
                </c:pt>
                <c:pt idx="616">
                  <c:v>249.89400000000001</c:v>
                </c:pt>
                <c:pt idx="617">
                  <c:v>249.89400000000001</c:v>
                </c:pt>
                <c:pt idx="618">
                  <c:v>249.89500000000001</c:v>
                </c:pt>
                <c:pt idx="619">
                  <c:v>249.89500000000001</c:v>
                </c:pt>
                <c:pt idx="620">
                  <c:v>249.89500000000001</c:v>
                </c:pt>
                <c:pt idx="621">
                  <c:v>249.89400000000001</c:v>
                </c:pt>
                <c:pt idx="622">
                  <c:v>249.89500000000001</c:v>
                </c:pt>
                <c:pt idx="623">
                  <c:v>249.89500000000001</c:v>
                </c:pt>
                <c:pt idx="624">
                  <c:v>249.89500000000001</c:v>
                </c:pt>
                <c:pt idx="625">
                  <c:v>249.89500000000001</c:v>
                </c:pt>
                <c:pt idx="626">
                  <c:v>249.89500000000001</c:v>
                </c:pt>
                <c:pt idx="627">
                  <c:v>249.89400000000001</c:v>
                </c:pt>
                <c:pt idx="628">
                  <c:v>249.893</c:v>
                </c:pt>
                <c:pt idx="629">
                  <c:v>249.892</c:v>
                </c:pt>
                <c:pt idx="630">
                  <c:v>249.892</c:v>
                </c:pt>
                <c:pt idx="631">
                  <c:v>249.892</c:v>
                </c:pt>
                <c:pt idx="632">
                  <c:v>249.892</c:v>
                </c:pt>
                <c:pt idx="633">
                  <c:v>249.893</c:v>
                </c:pt>
                <c:pt idx="634">
                  <c:v>249.89400000000001</c:v>
                </c:pt>
                <c:pt idx="635">
                  <c:v>249.89400000000001</c:v>
                </c:pt>
                <c:pt idx="636">
                  <c:v>249.893</c:v>
                </c:pt>
                <c:pt idx="637">
                  <c:v>249.892</c:v>
                </c:pt>
                <c:pt idx="638">
                  <c:v>249.892</c:v>
                </c:pt>
                <c:pt idx="639">
                  <c:v>249.892</c:v>
                </c:pt>
                <c:pt idx="640">
                  <c:v>249.893</c:v>
                </c:pt>
                <c:pt idx="641">
                  <c:v>249.89400000000001</c:v>
                </c:pt>
                <c:pt idx="642">
                  <c:v>249.893</c:v>
                </c:pt>
                <c:pt idx="643">
                  <c:v>249.892</c:v>
                </c:pt>
                <c:pt idx="644">
                  <c:v>249.89099999999999</c:v>
                </c:pt>
                <c:pt idx="645">
                  <c:v>249.89099999999999</c:v>
                </c:pt>
                <c:pt idx="646">
                  <c:v>249.89099999999999</c:v>
                </c:pt>
                <c:pt idx="647">
                  <c:v>249.89099999999999</c:v>
                </c:pt>
                <c:pt idx="648">
                  <c:v>249.893</c:v>
                </c:pt>
                <c:pt idx="649">
                  <c:v>249.893</c:v>
                </c:pt>
                <c:pt idx="650">
                  <c:v>249.893</c:v>
                </c:pt>
                <c:pt idx="651">
                  <c:v>249.893</c:v>
                </c:pt>
                <c:pt idx="652">
                  <c:v>249.893</c:v>
                </c:pt>
                <c:pt idx="653">
                  <c:v>249.893</c:v>
                </c:pt>
                <c:pt idx="654">
                  <c:v>249.893</c:v>
                </c:pt>
                <c:pt idx="655">
                  <c:v>249.893</c:v>
                </c:pt>
                <c:pt idx="656">
                  <c:v>249.893</c:v>
                </c:pt>
                <c:pt idx="657">
                  <c:v>249.893</c:v>
                </c:pt>
                <c:pt idx="658">
                  <c:v>249.892</c:v>
                </c:pt>
                <c:pt idx="659">
                  <c:v>249.893</c:v>
                </c:pt>
                <c:pt idx="660">
                  <c:v>249.892</c:v>
                </c:pt>
                <c:pt idx="661">
                  <c:v>249.893</c:v>
                </c:pt>
                <c:pt idx="662">
                  <c:v>249.89400000000001</c:v>
                </c:pt>
                <c:pt idx="663">
                  <c:v>249.893</c:v>
                </c:pt>
                <c:pt idx="664">
                  <c:v>249.89400000000001</c:v>
                </c:pt>
                <c:pt idx="665">
                  <c:v>249.893</c:v>
                </c:pt>
                <c:pt idx="666">
                  <c:v>249.893</c:v>
                </c:pt>
                <c:pt idx="667">
                  <c:v>249.892</c:v>
                </c:pt>
                <c:pt idx="668">
                  <c:v>249.892</c:v>
                </c:pt>
                <c:pt idx="669">
                  <c:v>249.892</c:v>
                </c:pt>
                <c:pt idx="670">
                  <c:v>249.892</c:v>
                </c:pt>
                <c:pt idx="671">
                  <c:v>249.892</c:v>
                </c:pt>
                <c:pt idx="672">
                  <c:v>249.892</c:v>
                </c:pt>
                <c:pt idx="673">
                  <c:v>249.892</c:v>
                </c:pt>
                <c:pt idx="674">
                  <c:v>249.892</c:v>
                </c:pt>
                <c:pt idx="675">
                  <c:v>249.892</c:v>
                </c:pt>
                <c:pt idx="676">
                  <c:v>249.892</c:v>
                </c:pt>
                <c:pt idx="677">
                  <c:v>249.892</c:v>
                </c:pt>
                <c:pt idx="678">
                  <c:v>249.892</c:v>
                </c:pt>
                <c:pt idx="679">
                  <c:v>249.893</c:v>
                </c:pt>
                <c:pt idx="680">
                  <c:v>249.893</c:v>
                </c:pt>
                <c:pt idx="681">
                  <c:v>249.89400000000001</c:v>
                </c:pt>
                <c:pt idx="682">
                  <c:v>249.893</c:v>
                </c:pt>
                <c:pt idx="683">
                  <c:v>249.89400000000001</c:v>
                </c:pt>
                <c:pt idx="684">
                  <c:v>249.89500000000001</c:v>
                </c:pt>
                <c:pt idx="685">
                  <c:v>249.89400000000001</c:v>
                </c:pt>
                <c:pt idx="686">
                  <c:v>249.89400000000001</c:v>
                </c:pt>
                <c:pt idx="687">
                  <c:v>249.89400000000001</c:v>
                </c:pt>
                <c:pt idx="688">
                  <c:v>249.89400000000001</c:v>
                </c:pt>
                <c:pt idx="689">
                  <c:v>249.89400000000001</c:v>
                </c:pt>
                <c:pt idx="690">
                  <c:v>249.893</c:v>
                </c:pt>
                <c:pt idx="691">
                  <c:v>249.893</c:v>
                </c:pt>
                <c:pt idx="692">
                  <c:v>249.893</c:v>
                </c:pt>
                <c:pt idx="693">
                  <c:v>249.893</c:v>
                </c:pt>
                <c:pt idx="694">
                  <c:v>249.893</c:v>
                </c:pt>
                <c:pt idx="695">
                  <c:v>249.893</c:v>
                </c:pt>
                <c:pt idx="696">
                  <c:v>249.893</c:v>
                </c:pt>
                <c:pt idx="697">
                  <c:v>249.892</c:v>
                </c:pt>
                <c:pt idx="698">
                  <c:v>249.892</c:v>
                </c:pt>
                <c:pt idx="699">
                  <c:v>249.89099999999999</c:v>
                </c:pt>
                <c:pt idx="700">
                  <c:v>249.89099999999999</c:v>
                </c:pt>
                <c:pt idx="701">
                  <c:v>249.89099999999999</c:v>
                </c:pt>
                <c:pt idx="702">
                  <c:v>249.89099999999999</c:v>
                </c:pt>
                <c:pt idx="703">
                  <c:v>249.89099999999999</c:v>
                </c:pt>
                <c:pt idx="704">
                  <c:v>249.892</c:v>
                </c:pt>
                <c:pt idx="705">
                  <c:v>249.892</c:v>
                </c:pt>
                <c:pt idx="706">
                  <c:v>249.893</c:v>
                </c:pt>
                <c:pt idx="707">
                  <c:v>249.893</c:v>
                </c:pt>
                <c:pt idx="708">
                  <c:v>249.892</c:v>
                </c:pt>
                <c:pt idx="709">
                  <c:v>249.89099999999999</c:v>
                </c:pt>
                <c:pt idx="710">
                  <c:v>249.892</c:v>
                </c:pt>
                <c:pt idx="711">
                  <c:v>249.892</c:v>
                </c:pt>
                <c:pt idx="712">
                  <c:v>249.893</c:v>
                </c:pt>
                <c:pt idx="713">
                  <c:v>249.893</c:v>
                </c:pt>
                <c:pt idx="714">
                  <c:v>249.89400000000001</c:v>
                </c:pt>
                <c:pt idx="715">
                  <c:v>249.893</c:v>
                </c:pt>
                <c:pt idx="716">
                  <c:v>249.893</c:v>
                </c:pt>
                <c:pt idx="717">
                  <c:v>249.893</c:v>
                </c:pt>
                <c:pt idx="718">
                  <c:v>249.893</c:v>
                </c:pt>
                <c:pt idx="719">
                  <c:v>249.892</c:v>
                </c:pt>
                <c:pt idx="720">
                  <c:v>249.892</c:v>
                </c:pt>
                <c:pt idx="721">
                  <c:v>249.89099999999999</c:v>
                </c:pt>
                <c:pt idx="722">
                  <c:v>249.89099999999999</c:v>
                </c:pt>
                <c:pt idx="723">
                  <c:v>249.892</c:v>
                </c:pt>
                <c:pt idx="724">
                  <c:v>249.893</c:v>
                </c:pt>
                <c:pt idx="725">
                  <c:v>249.893</c:v>
                </c:pt>
                <c:pt idx="726">
                  <c:v>249.893</c:v>
                </c:pt>
                <c:pt idx="727">
                  <c:v>249.893</c:v>
                </c:pt>
                <c:pt idx="728">
                  <c:v>249.893</c:v>
                </c:pt>
                <c:pt idx="729">
                  <c:v>249.893</c:v>
                </c:pt>
                <c:pt idx="730">
                  <c:v>249.892</c:v>
                </c:pt>
                <c:pt idx="731">
                  <c:v>249.893</c:v>
                </c:pt>
                <c:pt idx="732">
                  <c:v>249.893</c:v>
                </c:pt>
                <c:pt idx="733">
                  <c:v>249.893</c:v>
                </c:pt>
                <c:pt idx="734">
                  <c:v>249.89400000000001</c:v>
                </c:pt>
                <c:pt idx="735">
                  <c:v>249.893</c:v>
                </c:pt>
                <c:pt idx="736">
                  <c:v>249.893</c:v>
                </c:pt>
                <c:pt idx="737">
                  <c:v>249.892</c:v>
                </c:pt>
                <c:pt idx="738">
                  <c:v>249.89099999999999</c:v>
                </c:pt>
                <c:pt idx="739">
                  <c:v>249.892</c:v>
                </c:pt>
                <c:pt idx="740">
                  <c:v>249.893</c:v>
                </c:pt>
                <c:pt idx="741">
                  <c:v>249.893</c:v>
                </c:pt>
                <c:pt idx="742">
                  <c:v>249.89400000000001</c:v>
                </c:pt>
                <c:pt idx="743">
                  <c:v>249.893</c:v>
                </c:pt>
                <c:pt idx="744">
                  <c:v>249.893</c:v>
                </c:pt>
                <c:pt idx="745">
                  <c:v>249.893</c:v>
                </c:pt>
                <c:pt idx="746">
                  <c:v>249.893</c:v>
                </c:pt>
                <c:pt idx="747">
                  <c:v>249.893</c:v>
                </c:pt>
                <c:pt idx="748">
                  <c:v>249.893</c:v>
                </c:pt>
                <c:pt idx="749">
                  <c:v>249.893</c:v>
                </c:pt>
                <c:pt idx="750">
                  <c:v>249.892</c:v>
                </c:pt>
                <c:pt idx="751">
                  <c:v>249.892</c:v>
                </c:pt>
                <c:pt idx="752">
                  <c:v>249.892</c:v>
                </c:pt>
                <c:pt idx="753">
                  <c:v>249.89099999999999</c:v>
                </c:pt>
                <c:pt idx="754">
                  <c:v>249.893</c:v>
                </c:pt>
                <c:pt idx="755">
                  <c:v>249.89400000000001</c:v>
                </c:pt>
                <c:pt idx="756">
                  <c:v>249.89400000000001</c:v>
                </c:pt>
                <c:pt idx="757">
                  <c:v>249.893</c:v>
                </c:pt>
                <c:pt idx="758">
                  <c:v>249.89400000000001</c:v>
                </c:pt>
                <c:pt idx="759">
                  <c:v>249.893</c:v>
                </c:pt>
                <c:pt idx="760">
                  <c:v>249.89400000000001</c:v>
                </c:pt>
                <c:pt idx="761">
                  <c:v>249.89400000000001</c:v>
                </c:pt>
                <c:pt idx="762">
                  <c:v>249.89400000000001</c:v>
                </c:pt>
                <c:pt idx="763">
                  <c:v>249.89400000000001</c:v>
                </c:pt>
                <c:pt idx="764">
                  <c:v>249.893</c:v>
                </c:pt>
                <c:pt idx="765">
                  <c:v>249.892</c:v>
                </c:pt>
                <c:pt idx="766">
                  <c:v>249.892</c:v>
                </c:pt>
                <c:pt idx="767">
                  <c:v>249.893</c:v>
                </c:pt>
                <c:pt idx="768">
                  <c:v>249.893</c:v>
                </c:pt>
                <c:pt idx="769">
                  <c:v>249.89400000000001</c:v>
                </c:pt>
                <c:pt idx="770">
                  <c:v>249.893</c:v>
                </c:pt>
                <c:pt idx="771">
                  <c:v>249.89400000000001</c:v>
                </c:pt>
                <c:pt idx="772">
                  <c:v>249.89400000000001</c:v>
                </c:pt>
                <c:pt idx="773">
                  <c:v>249.893</c:v>
                </c:pt>
                <c:pt idx="774">
                  <c:v>249.893</c:v>
                </c:pt>
                <c:pt idx="775">
                  <c:v>249.89400000000001</c:v>
                </c:pt>
                <c:pt idx="776">
                  <c:v>249.89400000000001</c:v>
                </c:pt>
                <c:pt idx="777">
                  <c:v>249.893</c:v>
                </c:pt>
                <c:pt idx="778">
                  <c:v>249.892</c:v>
                </c:pt>
                <c:pt idx="779">
                  <c:v>249.893</c:v>
                </c:pt>
                <c:pt idx="780">
                  <c:v>249.893</c:v>
                </c:pt>
                <c:pt idx="781">
                  <c:v>249.892</c:v>
                </c:pt>
                <c:pt idx="782">
                  <c:v>249.892</c:v>
                </c:pt>
                <c:pt idx="783">
                  <c:v>249.893</c:v>
                </c:pt>
                <c:pt idx="784">
                  <c:v>249.893</c:v>
                </c:pt>
                <c:pt idx="785">
                  <c:v>249.893</c:v>
                </c:pt>
                <c:pt idx="786">
                  <c:v>249.892</c:v>
                </c:pt>
                <c:pt idx="787">
                  <c:v>249.893</c:v>
                </c:pt>
                <c:pt idx="788">
                  <c:v>249.893</c:v>
                </c:pt>
                <c:pt idx="789">
                  <c:v>249.893</c:v>
                </c:pt>
                <c:pt idx="790">
                  <c:v>249.893</c:v>
                </c:pt>
                <c:pt idx="791">
                  <c:v>249.893</c:v>
                </c:pt>
                <c:pt idx="792">
                  <c:v>249.893</c:v>
                </c:pt>
                <c:pt idx="793">
                  <c:v>249.892</c:v>
                </c:pt>
                <c:pt idx="794">
                  <c:v>249.892</c:v>
                </c:pt>
                <c:pt idx="795">
                  <c:v>249.892</c:v>
                </c:pt>
                <c:pt idx="796">
                  <c:v>249.892</c:v>
                </c:pt>
                <c:pt idx="797">
                  <c:v>249.89099999999999</c:v>
                </c:pt>
                <c:pt idx="798">
                  <c:v>249.89099999999999</c:v>
                </c:pt>
                <c:pt idx="799">
                  <c:v>249.89</c:v>
                </c:pt>
                <c:pt idx="800">
                  <c:v>249.89099999999999</c:v>
                </c:pt>
                <c:pt idx="801">
                  <c:v>249.89099999999999</c:v>
                </c:pt>
                <c:pt idx="802">
                  <c:v>249.89099999999999</c:v>
                </c:pt>
                <c:pt idx="803">
                  <c:v>249.89099999999999</c:v>
                </c:pt>
                <c:pt idx="804">
                  <c:v>249.89099999999999</c:v>
                </c:pt>
                <c:pt idx="805">
                  <c:v>249.89099999999999</c:v>
                </c:pt>
                <c:pt idx="806">
                  <c:v>249.89</c:v>
                </c:pt>
                <c:pt idx="807">
                  <c:v>249.89099999999999</c:v>
                </c:pt>
                <c:pt idx="808">
                  <c:v>249.89099999999999</c:v>
                </c:pt>
                <c:pt idx="809">
                  <c:v>249.892</c:v>
                </c:pt>
                <c:pt idx="810">
                  <c:v>249.892</c:v>
                </c:pt>
                <c:pt idx="811">
                  <c:v>249.892</c:v>
                </c:pt>
                <c:pt idx="812">
                  <c:v>249.892</c:v>
                </c:pt>
                <c:pt idx="813">
                  <c:v>249.893</c:v>
                </c:pt>
                <c:pt idx="814">
                  <c:v>249.893</c:v>
                </c:pt>
                <c:pt idx="815">
                  <c:v>249.893</c:v>
                </c:pt>
                <c:pt idx="816">
                  <c:v>249.893</c:v>
                </c:pt>
                <c:pt idx="817">
                  <c:v>249.893</c:v>
                </c:pt>
                <c:pt idx="818">
                  <c:v>249.893</c:v>
                </c:pt>
                <c:pt idx="819">
                  <c:v>249.89400000000001</c:v>
                </c:pt>
                <c:pt idx="820">
                  <c:v>249.893</c:v>
                </c:pt>
                <c:pt idx="821">
                  <c:v>249.893</c:v>
                </c:pt>
                <c:pt idx="822">
                  <c:v>249.893</c:v>
                </c:pt>
                <c:pt idx="823">
                  <c:v>249.893</c:v>
                </c:pt>
                <c:pt idx="824">
                  <c:v>249.893</c:v>
                </c:pt>
                <c:pt idx="825">
                  <c:v>249.89400000000001</c:v>
                </c:pt>
                <c:pt idx="826">
                  <c:v>249.893</c:v>
                </c:pt>
                <c:pt idx="827">
                  <c:v>249.893</c:v>
                </c:pt>
                <c:pt idx="828">
                  <c:v>249.893</c:v>
                </c:pt>
                <c:pt idx="829">
                  <c:v>249.893</c:v>
                </c:pt>
                <c:pt idx="830">
                  <c:v>249.893</c:v>
                </c:pt>
                <c:pt idx="831">
                  <c:v>249.893</c:v>
                </c:pt>
                <c:pt idx="832">
                  <c:v>249.892</c:v>
                </c:pt>
                <c:pt idx="833">
                  <c:v>249.89099999999999</c:v>
                </c:pt>
                <c:pt idx="834">
                  <c:v>249.892</c:v>
                </c:pt>
                <c:pt idx="835">
                  <c:v>249.89099999999999</c:v>
                </c:pt>
                <c:pt idx="836">
                  <c:v>249.892</c:v>
                </c:pt>
                <c:pt idx="837">
                  <c:v>249.893</c:v>
                </c:pt>
                <c:pt idx="838">
                  <c:v>249.893</c:v>
                </c:pt>
                <c:pt idx="839">
                  <c:v>249.893</c:v>
                </c:pt>
                <c:pt idx="840">
                  <c:v>249.893</c:v>
                </c:pt>
                <c:pt idx="841">
                  <c:v>249.893</c:v>
                </c:pt>
                <c:pt idx="842">
                  <c:v>249.892</c:v>
                </c:pt>
                <c:pt idx="843">
                  <c:v>249.892</c:v>
                </c:pt>
                <c:pt idx="844">
                  <c:v>249.893</c:v>
                </c:pt>
                <c:pt idx="845">
                  <c:v>249.89400000000001</c:v>
                </c:pt>
                <c:pt idx="846">
                  <c:v>249.892</c:v>
                </c:pt>
                <c:pt idx="847">
                  <c:v>249.892</c:v>
                </c:pt>
                <c:pt idx="848">
                  <c:v>249.89099999999999</c:v>
                </c:pt>
                <c:pt idx="849">
                  <c:v>249.89</c:v>
                </c:pt>
                <c:pt idx="850">
                  <c:v>249.89</c:v>
                </c:pt>
                <c:pt idx="851">
                  <c:v>249.89</c:v>
                </c:pt>
                <c:pt idx="852">
                  <c:v>249.89099999999999</c:v>
                </c:pt>
                <c:pt idx="853">
                  <c:v>249.89099999999999</c:v>
                </c:pt>
                <c:pt idx="854">
                  <c:v>249.892</c:v>
                </c:pt>
                <c:pt idx="855">
                  <c:v>249.892</c:v>
                </c:pt>
                <c:pt idx="856">
                  <c:v>249.892</c:v>
                </c:pt>
                <c:pt idx="857">
                  <c:v>249.892</c:v>
                </c:pt>
                <c:pt idx="858">
                  <c:v>249.892</c:v>
                </c:pt>
                <c:pt idx="859">
                  <c:v>249.893</c:v>
                </c:pt>
                <c:pt idx="860">
                  <c:v>249.892</c:v>
                </c:pt>
                <c:pt idx="861">
                  <c:v>249.892</c:v>
                </c:pt>
                <c:pt idx="862">
                  <c:v>249.892</c:v>
                </c:pt>
                <c:pt idx="863">
                  <c:v>249.89</c:v>
                </c:pt>
                <c:pt idx="864">
                  <c:v>249.89</c:v>
                </c:pt>
                <c:pt idx="865">
                  <c:v>249.892</c:v>
                </c:pt>
                <c:pt idx="866">
                  <c:v>249.893</c:v>
                </c:pt>
                <c:pt idx="867">
                  <c:v>249.893</c:v>
                </c:pt>
                <c:pt idx="868">
                  <c:v>249.893</c:v>
                </c:pt>
                <c:pt idx="869">
                  <c:v>249.893</c:v>
                </c:pt>
                <c:pt idx="870">
                  <c:v>249.892</c:v>
                </c:pt>
                <c:pt idx="871">
                  <c:v>249.893</c:v>
                </c:pt>
                <c:pt idx="872">
                  <c:v>249.89400000000001</c:v>
                </c:pt>
                <c:pt idx="873">
                  <c:v>249.89400000000001</c:v>
                </c:pt>
                <c:pt idx="874">
                  <c:v>249.893</c:v>
                </c:pt>
                <c:pt idx="875">
                  <c:v>249.893</c:v>
                </c:pt>
                <c:pt idx="876">
                  <c:v>249.89099999999999</c:v>
                </c:pt>
                <c:pt idx="877">
                  <c:v>249.89099999999999</c:v>
                </c:pt>
                <c:pt idx="878">
                  <c:v>249.89099999999999</c:v>
                </c:pt>
                <c:pt idx="879">
                  <c:v>249.892</c:v>
                </c:pt>
                <c:pt idx="880">
                  <c:v>249.893</c:v>
                </c:pt>
                <c:pt idx="881">
                  <c:v>249.893</c:v>
                </c:pt>
                <c:pt idx="882">
                  <c:v>249.89400000000001</c:v>
                </c:pt>
                <c:pt idx="883">
                  <c:v>249.893</c:v>
                </c:pt>
                <c:pt idx="884">
                  <c:v>249.893</c:v>
                </c:pt>
                <c:pt idx="885">
                  <c:v>249.893</c:v>
                </c:pt>
                <c:pt idx="886">
                  <c:v>249.893</c:v>
                </c:pt>
                <c:pt idx="887">
                  <c:v>249.893</c:v>
                </c:pt>
                <c:pt idx="888">
                  <c:v>249.893</c:v>
                </c:pt>
                <c:pt idx="889">
                  <c:v>249.893</c:v>
                </c:pt>
                <c:pt idx="890">
                  <c:v>249.893</c:v>
                </c:pt>
                <c:pt idx="891">
                  <c:v>249.89099999999999</c:v>
                </c:pt>
                <c:pt idx="892">
                  <c:v>249.892</c:v>
                </c:pt>
                <c:pt idx="893">
                  <c:v>249.892</c:v>
                </c:pt>
                <c:pt idx="894">
                  <c:v>249.892</c:v>
                </c:pt>
                <c:pt idx="895">
                  <c:v>249.89099999999999</c:v>
                </c:pt>
                <c:pt idx="896">
                  <c:v>249.892</c:v>
                </c:pt>
                <c:pt idx="897">
                  <c:v>249.892</c:v>
                </c:pt>
                <c:pt idx="898">
                  <c:v>249.893</c:v>
                </c:pt>
                <c:pt idx="899">
                  <c:v>249.89400000000001</c:v>
                </c:pt>
                <c:pt idx="900">
                  <c:v>249.89400000000001</c:v>
                </c:pt>
                <c:pt idx="901">
                  <c:v>249.89400000000001</c:v>
                </c:pt>
                <c:pt idx="902">
                  <c:v>249.893</c:v>
                </c:pt>
                <c:pt idx="903">
                  <c:v>249.892</c:v>
                </c:pt>
                <c:pt idx="904">
                  <c:v>249.893</c:v>
                </c:pt>
                <c:pt idx="905">
                  <c:v>249.893</c:v>
                </c:pt>
                <c:pt idx="906">
                  <c:v>249.893</c:v>
                </c:pt>
                <c:pt idx="907">
                  <c:v>249.892</c:v>
                </c:pt>
                <c:pt idx="908">
                  <c:v>249.892</c:v>
                </c:pt>
                <c:pt idx="909">
                  <c:v>249.892</c:v>
                </c:pt>
                <c:pt idx="910">
                  <c:v>249.892</c:v>
                </c:pt>
                <c:pt idx="911">
                  <c:v>249.893</c:v>
                </c:pt>
                <c:pt idx="912">
                  <c:v>249.893</c:v>
                </c:pt>
                <c:pt idx="913">
                  <c:v>249.89400000000001</c:v>
                </c:pt>
                <c:pt idx="914">
                  <c:v>249.893</c:v>
                </c:pt>
                <c:pt idx="915">
                  <c:v>249.89400000000001</c:v>
                </c:pt>
                <c:pt idx="916">
                  <c:v>249.892</c:v>
                </c:pt>
                <c:pt idx="917">
                  <c:v>249.893</c:v>
                </c:pt>
                <c:pt idx="918">
                  <c:v>249.893</c:v>
                </c:pt>
                <c:pt idx="919">
                  <c:v>249.893</c:v>
                </c:pt>
                <c:pt idx="920">
                  <c:v>249.893</c:v>
                </c:pt>
                <c:pt idx="921">
                  <c:v>249.892</c:v>
                </c:pt>
                <c:pt idx="922">
                  <c:v>249.892</c:v>
                </c:pt>
                <c:pt idx="923">
                  <c:v>249.892</c:v>
                </c:pt>
                <c:pt idx="924">
                  <c:v>249.892</c:v>
                </c:pt>
                <c:pt idx="925">
                  <c:v>249.892</c:v>
                </c:pt>
                <c:pt idx="926">
                  <c:v>249.89400000000001</c:v>
                </c:pt>
                <c:pt idx="927">
                  <c:v>249.89400000000001</c:v>
                </c:pt>
                <c:pt idx="928">
                  <c:v>249.89400000000001</c:v>
                </c:pt>
                <c:pt idx="929">
                  <c:v>249.893</c:v>
                </c:pt>
                <c:pt idx="930">
                  <c:v>249.89400000000001</c:v>
                </c:pt>
                <c:pt idx="931">
                  <c:v>249.89400000000001</c:v>
                </c:pt>
                <c:pt idx="932">
                  <c:v>249.89400000000001</c:v>
                </c:pt>
                <c:pt idx="933">
                  <c:v>249.893</c:v>
                </c:pt>
                <c:pt idx="934">
                  <c:v>249.893</c:v>
                </c:pt>
                <c:pt idx="935">
                  <c:v>249.89099999999999</c:v>
                </c:pt>
                <c:pt idx="936">
                  <c:v>249.89099999999999</c:v>
                </c:pt>
                <c:pt idx="937">
                  <c:v>249.893</c:v>
                </c:pt>
                <c:pt idx="938">
                  <c:v>249.89400000000001</c:v>
                </c:pt>
                <c:pt idx="939">
                  <c:v>249.89400000000001</c:v>
                </c:pt>
                <c:pt idx="940">
                  <c:v>249.893</c:v>
                </c:pt>
                <c:pt idx="941">
                  <c:v>249.892</c:v>
                </c:pt>
                <c:pt idx="942">
                  <c:v>249.89099999999999</c:v>
                </c:pt>
                <c:pt idx="943">
                  <c:v>249.893</c:v>
                </c:pt>
                <c:pt idx="944">
                  <c:v>249.893</c:v>
                </c:pt>
                <c:pt idx="945">
                  <c:v>249.893</c:v>
                </c:pt>
                <c:pt idx="946">
                  <c:v>249.892</c:v>
                </c:pt>
                <c:pt idx="947">
                  <c:v>249.892</c:v>
                </c:pt>
                <c:pt idx="948">
                  <c:v>249.89099999999999</c:v>
                </c:pt>
                <c:pt idx="949">
                  <c:v>249.89099999999999</c:v>
                </c:pt>
                <c:pt idx="950">
                  <c:v>249.893</c:v>
                </c:pt>
                <c:pt idx="951">
                  <c:v>249.893</c:v>
                </c:pt>
                <c:pt idx="952">
                  <c:v>249.893</c:v>
                </c:pt>
                <c:pt idx="953">
                  <c:v>249.893</c:v>
                </c:pt>
                <c:pt idx="954">
                  <c:v>249.892</c:v>
                </c:pt>
                <c:pt idx="955">
                  <c:v>249.893</c:v>
                </c:pt>
                <c:pt idx="956">
                  <c:v>249.893</c:v>
                </c:pt>
                <c:pt idx="957">
                  <c:v>249.892</c:v>
                </c:pt>
                <c:pt idx="958">
                  <c:v>249.89099999999999</c:v>
                </c:pt>
                <c:pt idx="959">
                  <c:v>249.89099999999999</c:v>
                </c:pt>
                <c:pt idx="960">
                  <c:v>249.892</c:v>
                </c:pt>
                <c:pt idx="961">
                  <c:v>249.893</c:v>
                </c:pt>
                <c:pt idx="962">
                  <c:v>249.893</c:v>
                </c:pt>
                <c:pt idx="963">
                  <c:v>249.892</c:v>
                </c:pt>
                <c:pt idx="964">
                  <c:v>249.893</c:v>
                </c:pt>
                <c:pt idx="965">
                  <c:v>249.892</c:v>
                </c:pt>
                <c:pt idx="966">
                  <c:v>249.893</c:v>
                </c:pt>
                <c:pt idx="967">
                  <c:v>249.89400000000001</c:v>
                </c:pt>
                <c:pt idx="968">
                  <c:v>249.893</c:v>
                </c:pt>
                <c:pt idx="969">
                  <c:v>249.892</c:v>
                </c:pt>
                <c:pt idx="970">
                  <c:v>249.892</c:v>
                </c:pt>
                <c:pt idx="971">
                  <c:v>249.892</c:v>
                </c:pt>
                <c:pt idx="972">
                  <c:v>249.893</c:v>
                </c:pt>
                <c:pt idx="973">
                  <c:v>249.893</c:v>
                </c:pt>
                <c:pt idx="974">
                  <c:v>249.893</c:v>
                </c:pt>
                <c:pt idx="975">
                  <c:v>249.89400000000001</c:v>
                </c:pt>
                <c:pt idx="976">
                  <c:v>249.893</c:v>
                </c:pt>
                <c:pt idx="977">
                  <c:v>249.89400000000001</c:v>
                </c:pt>
                <c:pt idx="978">
                  <c:v>249.893</c:v>
                </c:pt>
                <c:pt idx="979">
                  <c:v>249.892</c:v>
                </c:pt>
                <c:pt idx="980">
                  <c:v>249.892</c:v>
                </c:pt>
                <c:pt idx="981">
                  <c:v>249.89099999999999</c:v>
                </c:pt>
                <c:pt idx="982">
                  <c:v>249.89099999999999</c:v>
                </c:pt>
                <c:pt idx="983">
                  <c:v>249.893</c:v>
                </c:pt>
                <c:pt idx="984">
                  <c:v>249.893</c:v>
                </c:pt>
                <c:pt idx="985">
                  <c:v>249.89400000000001</c:v>
                </c:pt>
                <c:pt idx="986">
                  <c:v>249.893</c:v>
                </c:pt>
                <c:pt idx="987">
                  <c:v>249.893</c:v>
                </c:pt>
                <c:pt idx="988">
                  <c:v>249.893</c:v>
                </c:pt>
                <c:pt idx="989">
                  <c:v>249.89400000000001</c:v>
                </c:pt>
                <c:pt idx="990">
                  <c:v>249.893</c:v>
                </c:pt>
                <c:pt idx="991">
                  <c:v>249.892</c:v>
                </c:pt>
                <c:pt idx="992">
                  <c:v>249.89099999999999</c:v>
                </c:pt>
                <c:pt idx="993">
                  <c:v>249.892</c:v>
                </c:pt>
                <c:pt idx="994">
                  <c:v>249.893</c:v>
                </c:pt>
                <c:pt idx="995">
                  <c:v>249.893</c:v>
                </c:pt>
                <c:pt idx="996">
                  <c:v>249.893</c:v>
                </c:pt>
                <c:pt idx="997">
                  <c:v>249.893</c:v>
                </c:pt>
                <c:pt idx="998">
                  <c:v>249.893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66-4766-815A-BD0A672697EE}"/>
            </c:ext>
          </c:extLst>
        </c:ser>
        <c:axId val="109390080"/>
        <c:axId val="109395968"/>
      </c:scatterChart>
      <c:valAx>
        <c:axId val="109390080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395968"/>
        <c:crosses val="autoZero"/>
        <c:crossBetween val="midCat"/>
      </c:valAx>
      <c:valAx>
        <c:axId val="109395968"/>
        <c:scaling>
          <c:orientation val="minMax"/>
        </c:scaling>
        <c:axPos val="l"/>
        <c:majorGridlines/>
        <c:numFmt formatCode="General" sourceLinked="1"/>
        <c:tickLblPos val="nextTo"/>
        <c:crossAx val="109390080"/>
        <c:crosses val="autoZero"/>
        <c:crossBetween val="midCat"/>
        <c:majorUnit val="1.0000000000000005E-2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Lstability!$C$1</c:f>
              <c:strCache>
                <c:ptCount val="1"/>
                <c:pt idx="0">
                  <c:v>UA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Lstability!$C$2:$C$1000</c:f>
              <c:numCache>
                <c:formatCode>General</c:formatCode>
                <c:ptCount val="999"/>
                <c:pt idx="0">
                  <c:v>249.91399999999999</c:v>
                </c:pt>
                <c:pt idx="1">
                  <c:v>249.91300000000001</c:v>
                </c:pt>
                <c:pt idx="2">
                  <c:v>249.91300000000001</c:v>
                </c:pt>
                <c:pt idx="3">
                  <c:v>249.91399999999999</c:v>
                </c:pt>
                <c:pt idx="4">
                  <c:v>249.91399999999999</c:v>
                </c:pt>
                <c:pt idx="5">
                  <c:v>249.91499999999999</c:v>
                </c:pt>
                <c:pt idx="6">
                  <c:v>249.91499999999999</c:v>
                </c:pt>
                <c:pt idx="7">
                  <c:v>249.91499999999999</c:v>
                </c:pt>
                <c:pt idx="8">
                  <c:v>249.91499999999999</c:v>
                </c:pt>
                <c:pt idx="9">
                  <c:v>249.91399999999999</c:v>
                </c:pt>
                <c:pt idx="10">
                  <c:v>249.91399999999999</c:v>
                </c:pt>
                <c:pt idx="11">
                  <c:v>249.91300000000001</c:v>
                </c:pt>
                <c:pt idx="12">
                  <c:v>249.91399999999999</c:v>
                </c:pt>
                <c:pt idx="13">
                  <c:v>249.91399999999999</c:v>
                </c:pt>
                <c:pt idx="14">
                  <c:v>249.91399999999999</c:v>
                </c:pt>
                <c:pt idx="15">
                  <c:v>249.91300000000001</c:v>
                </c:pt>
                <c:pt idx="16">
                  <c:v>249.91300000000001</c:v>
                </c:pt>
                <c:pt idx="17">
                  <c:v>249.91399999999999</c:v>
                </c:pt>
                <c:pt idx="18">
                  <c:v>249.91499999999999</c:v>
                </c:pt>
                <c:pt idx="19">
                  <c:v>249.91499999999999</c:v>
                </c:pt>
                <c:pt idx="20">
                  <c:v>249.916</c:v>
                </c:pt>
                <c:pt idx="21">
                  <c:v>249.917</c:v>
                </c:pt>
                <c:pt idx="22">
                  <c:v>249.917</c:v>
                </c:pt>
                <c:pt idx="23">
                  <c:v>249.91900000000001</c:v>
                </c:pt>
                <c:pt idx="24">
                  <c:v>249.91900000000001</c:v>
                </c:pt>
                <c:pt idx="25">
                  <c:v>249.91800000000001</c:v>
                </c:pt>
                <c:pt idx="26">
                  <c:v>249.91800000000001</c:v>
                </c:pt>
                <c:pt idx="27">
                  <c:v>249.917</c:v>
                </c:pt>
                <c:pt idx="28">
                  <c:v>249.917</c:v>
                </c:pt>
                <c:pt idx="29">
                  <c:v>249.916</c:v>
                </c:pt>
                <c:pt idx="30">
                  <c:v>249.916</c:v>
                </c:pt>
                <c:pt idx="31">
                  <c:v>249.916</c:v>
                </c:pt>
                <c:pt idx="32">
                  <c:v>249.916</c:v>
                </c:pt>
                <c:pt idx="33">
                  <c:v>249.916</c:v>
                </c:pt>
                <c:pt idx="34">
                  <c:v>249.917</c:v>
                </c:pt>
                <c:pt idx="35">
                  <c:v>249.917</c:v>
                </c:pt>
                <c:pt idx="36">
                  <c:v>249.917</c:v>
                </c:pt>
                <c:pt idx="37">
                  <c:v>249.91800000000001</c:v>
                </c:pt>
                <c:pt idx="38">
                  <c:v>249.91900000000001</c:v>
                </c:pt>
                <c:pt idx="39">
                  <c:v>249.917</c:v>
                </c:pt>
                <c:pt idx="40">
                  <c:v>249.916</c:v>
                </c:pt>
                <c:pt idx="41">
                  <c:v>249.91499999999999</c:v>
                </c:pt>
                <c:pt idx="42">
                  <c:v>249.91399999999999</c:v>
                </c:pt>
                <c:pt idx="43">
                  <c:v>249.91499999999999</c:v>
                </c:pt>
                <c:pt idx="44">
                  <c:v>249.916</c:v>
                </c:pt>
                <c:pt idx="45">
                  <c:v>249.917</c:v>
                </c:pt>
                <c:pt idx="46">
                  <c:v>249.917</c:v>
                </c:pt>
                <c:pt idx="47">
                  <c:v>249.916</c:v>
                </c:pt>
                <c:pt idx="48">
                  <c:v>249.91499999999999</c:v>
                </c:pt>
                <c:pt idx="49">
                  <c:v>249.916</c:v>
                </c:pt>
                <c:pt idx="50">
                  <c:v>249.917</c:v>
                </c:pt>
                <c:pt idx="51">
                  <c:v>249.91499999999999</c:v>
                </c:pt>
                <c:pt idx="52">
                  <c:v>249.91499999999999</c:v>
                </c:pt>
                <c:pt idx="53">
                  <c:v>249.91499999999999</c:v>
                </c:pt>
                <c:pt idx="54">
                  <c:v>249.91399999999999</c:v>
                </c:pt>
                <c:pt idx="55">
                  <c:v>249.91399999999999</c:v>
                </c:pt>
                <c:pt idx="56">
                  <c:v>249.91399999999999</c:v>
                </c:pt>
                <c:pt idx="57">
                  <c:v>249.91499999999999</c:v>
                </c:pt>
                <c:pt idx="58">
                  <c:v>249.91499999999999</c:v>
                </c:pt>
                <c:pt idx="59">
                  <c:v>249.91499999999999</c:v>
                </c:pt>
                <c:pt idx="60">
                  <c:v>249.91499999999999</c:v>
                </c:pt>
                <c:pt idx="61">
                  <c:v>249.916</c:v>
                </c:pt>
                <c:pt idx="62">
                  <c:v>249.916</c:v>
                </c:pt>
                <c:pt idx="63">
                  <c:v>249.91499999999999</c:v>
                </c:pt>
                <c:pt idx="64">
                  <c:v>249.91499999999999</c:v>
                </c:pt>
                <c:pt idx="65">
                  <c:v>249.91399999999999</c:v>
                </c:pt>
                <c:pt idx="66">
                  <c:v>249.91499999999999</c:v>
                </c:pt>
                <c:pt idx="67">
                  <c:v>249.917</c:v>
                </c:pt>
                <c:pt idx="68">
                  <c:v>249.916</c:v>
                </c:pt>
                <c:pt idx="69">
                  <c:v>249.917</c:v>
                </c:pt>
                <c:pt idx="70">
                  <c:v>249.917</c:v>
                </c:pt>
                <c:pt idx="71">
                  <c:v>249.91800000000001</c:v>
                </c:pt>
                <c:pt idx="72">
                  <c:v>249.917</c:v>
                </c:pt>
                <c:pt idx="73">
                  <c:v>249.917</c:v>
                </c:pt>
                <c:pt idx="74">
                  <c:v>249.917</c:v>
                </c:pt>
                <c:pt idx="75">
                  <c:v>249.91499999999999</c:v>
                </c:pt>
                <c:pt idx="76">
                  <c:v>249.916</c:v>
                </c:pt>
                <c:pt idx="77">
                  <c:v>249.91800000000001</c:v>
                </c:pt>
                <c:pt idx="78">
                  <c:v>249.916</c:v>
                </c:pt>
                <c:pt idx="79">
                  <c:v>249.916</c:v>
                </c:pt>
                <c:pt idx="80">
                  <c:v>249.916</c:v>
                </c:pt>
                <c:pt idx="81">
                  <c:v>249.91499999999999</c:v>
                </c:pt>
                <c:pt idx="82">
                  <c:v>249.91499999999999</c:v>
                </c:pt>
                <c:pt idx="83">
                  <c:v>249.91499999999999</c:v>
                </c:pt>
                <c:pt idx="84">
                  <c:v>249.916</c:v>
                </c:pt>
                <c:pt idx="85">
                  <c:v>249.917</c:v>
                </c:pt>
                <c:pt idx="86">
                  <c:v>249.91800000000001</c:v>
                </c:pt>
                <c:pt idx="87">
                  <c:v>249.91800000000001</c:v>
                </c:pt>
                <c:pt idx="88">
                  <c:v>249.91800000000001</c:v>
                </c:pt>
                <c:pt idx="89">
                  <c:v>249.91800000000001</c:v>
                </c:pt>
                <c:pt idx="90">
                  <c:v>249.917</c:v>
                </c:pt>
                <c:pt idx="91">
                  <c:v>249.91499999999999</c:v>
                </c:pt>
                <c:pt idx="92">
                  <c:v>249.91499999999999</c:v>
                </c:pt>
                <c:pt idx="93">
                  <c:v>249.91499999999999</c:v>
                </c:pt>
                <c:pt idx="94">
                  <c:v>249.91499999999999</c:v>
                </c:pt>
                <c:pt idx="95">
                  <c:v>249.917</c:v>
                </c:pt>
                <c:pt idx="96">
                  <c:v>249.917</c:v>
                </c:pt>
                <c:pt idx="97">
                  <c:v>249.91499999999999</c:v>
                </c:pt>
                <c:pt idx="98">
                  <c:v>249.91399999999999</c:v>
                </c:pt>
                <c:pt idx="99">
                  <c:v>249.91399999999999</c:v>
                </c:pt>
                <c:pt idx="100">
                  <c:v>249.91300000000001</c:v>
                </c:pt>
                <c:pt idx="101">
                  <c:v>249.91300000000001</c:v>
                </c:pt>
                <c:pt idx="102">
                  <c:v>249.91300000000001</c:v>
                </c:pt>
                <c:pt idx="103">
                  <c:v>249.91399999999999</c:v>
                </c:pt>
                <c:pt idx="104">
                  <c:v>249.91499999999999</c:v>
                </c:pt>
                <c:pt idx="105">
                  <c:v>249.91399999999999</c:v>
                </c:pt>
                <c:pt idx="106">
                  <c:v>249.91399999999999</c:v>
                </c:pt>
                <c:pt idx="107">
                  <c:v>249.91399999999999</c:v>
                </c:pt>
                <c:pt idx="108">
                  <c:v>249.91399999999999</c:v>
                </c:pt>
                <c:pt idx="109">
                  <c:v>249.91399999999999</c:v>
                </c:pt>
                <c:pt idx="110">
                  <c:v>249.91300000000001</c:v>
                </c:pt>
                <c:pt idx="111">
                  <c:v>249.91300000000001</c:v>
                </c:pt>
                <c:pt idx="112">
                  <c:v>249.91499999999999</c:v>
                </c:pt>
                <c:pt idx="113">
                  <c:v>249.91399999999999</c:v>
                </c:pt>
                <c:pt idx="114">
                  <c:v>249.91300000000001</c:v>
                </c:pt>
                <c:pt idx="115">
                  <c:v>249.91399999999999</c:v>
                </c:pt>
                <c:pt idx="116">
                  <c:v>249.91399999999999</c:v>
                </c:pt>
                <c:pt idx="117">
                  <c:v>249.91399999999999</c:v>
                </c:pt>
                <c:pt idx="118">
                  <c:v>249.91300000000001</c:v>
                </c:pt>
                <c:pt idx="119">
                  <c:v>249.91300000000001</c:v>
                </c:pt>
                <c:pt idx="120">
                  <c:v>249.91300000000001</c:v>
                </c:pt>
                <c:pt idx="121">
                  <c:v>249.91300000000001</c:v>
                </c:pt>
                <c:pt idx="122">
                  <c:v>249.91200000000001</c:v>
                </c:pt>
                <c:pt idx="123">
                  <c:v>249.91200000000001</c:v>
                </c:pt>
                <c:pt idx="124">
                  <c:v>249.91300000000001</c:v>
                </c:pt>
                <c:pt idx="125">
                  <c:v>249.91300000000001</c:v>
                </c:pt>
                <c:pt idx="126">
                  <c:v>249.91300000000001</c:v>
                </c:pt>
                <c:pt idx="127">
                  <c:v>249.91499999999999</c:v>
                </c:pt>
                <c:pt idx="128">
                  <c:v>249.91399999999999</c:v>
                </c:pt>
                <c:pt idx="129">
                  <c:v>249.91300000000001</c:v>
                </c:pt>
                <c:pt idx="130">
                  <c:v>249.91300000000001</c:v>
                </c:pt>
                <c:pt idx="131">
                  <c:v>249.91399999999999</c:v>
                </c:pt>
                <c:pt idx="132">
                  <c:v>249.91300000000001</c:v>
                </c:pt>
                <c:pt idx="133">
                  <c:v>249.91300000000001</c:v>
                </c:pt>
                <c:pt idx="134">
                  <c:v>249.91399999999999</c:v>
                </c:pt>
                <c:pt idx="135">
                  <c:v>249.91300000000001</c:v>
                </c:pt>
                <c:pt idx="136">
                  <c:v>249.91300000000001</c:v>
                </c:pt>
                <c:pt idx="137">
                  <c:v>249.91399999999999</c:v>
                </c:pt>
                <c:pt idx="138">
                  <c:v>249.91399999999999</c:v>
                </c:pt>
                <c:pt idx="139">
                  <c:v>249.91399999999999</c:v>
                </c:pt>
                <c:pt idx="140">
                  <c:v>249.91300000000001</c:v>
                </c:pt>
                <c:pt idx="141">
                  <c:v>249.91399999999999</c:v>
                </c:pt>
                <c:pt idx="142">
                  <c:v>249.91399999999999</c:v>
                </c:pt>
                <c:pt idx="143">
                  <c:v>249.91200000000001</c:v>
                </c:pt>
                <c:pt idx="144">
                  <c:v>249.91200000000001</c:v>
                </c:pt>
                <c:pt idx="145">
                  <c:v>249.91200000000001</c:v>
                </c:pt>
                <c:pt idx="146">
                  <c:v>249.91200000000001</c:v>
                </c:pt>
                <c:pt idx="147">
                  <c:v>249.91200000000001</c:v>
                </c:pt>
                <c:pt idx="148">
                  <c:v>249.91200000000001</c:v>
                </c:pt>
                <c:pt idx="149">
                  <c:v>249.91300000000001</c:v>
                </c:pt>
                <c:pt idx="150">
                  <c:v>249.91200000000001</c:v>
                </c:pt>
                <c:pt idx="151">
                  <c:v>249.91200000000001</c:v>
                </c:pt>
                <c:pt idx="152">
                  <c:v>249.91200000000001</c:v>
                </c:pt>
                <c:pt idx="153">
                  <c:v>249.91300000000001</c:v>
                </c:pt>
                <c:pt idx="154">
                  <c:v>249.91399999999999</c:v>
                </c:pt>
                <c:pt idx="155">
                  <c:v>249.91399999999999</c:v>
                </c:pt>
                <c:pt idx="156">
                  <c:v>249.91399999999999</c:v>
                </c:pt>
                <c:pt idx="157">
                  <c:v>249.91399999999999</c:v>
                </c:pt>
                <c:pt idx="158">
                  <c:v>249.91499999999999</c:v>
                </c:pt>
                <c:pt idx="159">
                  <c:v>249.91399999999999</c:v>
                </c:pt>
                <c:pt idx="160">
                  <c:v>249.91399999999999</c:v>
                </c:pt>
                <c:pt idx="161">
                  <c:v>249.91399999999999</c:v>
                </c:pt>
                <c:pt idx="162">
                  <c:v>249.91399999999999</c:v>
                </c:pt>
                <c:pt idx="163">
                  <c:v>249.91399999999999</c:v>
                </c:pt>
                <c:pt idx="164">
                  <c:v>249.91300000000001</c:v>
                </c:pt>
                <c:pt idx="165">
                  <c:v>249.91300000000001</c:v>
                </c:pt>
                <c:pt idx="166">
                  <c:v>249.91399999999999</c:v>
                </c:pt>
                <c:pt idx="167">
                  <c:v>249.91399999999999</c:v>
                </c:pt>
                <c:pt idx="168">
                  <c:v>249.91399999999999</c:v>
                </c:pt>
                <c:pt idx="169">
                  <c:v>249.91300000000001</c:v>
                </c:pt>
                <c:pt idx="170">
                  <c:v>249.91300000000001</c:v>
                </c:pt>
                <c:pt idx="171">
                  <c:v>249.91399999999999</c:v>
                </c:pt>
                <c:pt idx="172">
                  <c:v>249.91399999999999</c:v>
                </c:pt>
                <c:pt idx="173">
                  <c:v>249.91300000000001</c:v>
                </c:pt>
                <c:pt idx="174">
                  <c:v>249.91200000000001</c:v>
                </c:pt>
                <c:pt idx="175">
                  <c:v>249.91</c:v>
                </c:pt>
                <c:pt idx="176">
                  <c:v>249.911</c:v>
                </c:pt>
                <c:pt idx="177">
                  <c:v>249.91200000000001</c:v>
                </c:pt>
                <c:pt idx="178">
                  <c:v>249.91300000000001</c:v>
                </c:pt>
                <c:pt idx="179">
                  <c:v>249.91399999999999</c:v>
                </c:pt>
                <c:pt idx="180">
                  <c:v>249.91499999999999</c:v>
                </c:pt>
                <c:pt idx="181">
                  <c:v>249.91499999999999</c:v>
                </c:pt>
                <c:pt idx="182">
                  <c:v>249.91300000000001</c:v>
                </c:pt>
                <c:pt idx="183">
                  <c:v>249.91399999999999</c:v>
                </c:pt>
                <c:pt idx="184">
                  <c:v>249.91399999999999</c:v>
                </c:pt>
                <c:pt idx="185">
                  <c:v>249.91399999999999</c:v>
                </c:pt>
                <c:pt idx="186">
                  <c:v>249.91499999999999</c:v>
                </c:pt>
                <c:pt idx="187">
                  <c:v>249.91499999999999</c:v>
                </c:pt>
                <c:pt idx="188">
                  <c:v>249.91399999999999</c:v>
                </c:pt>
                <c:pt idx="189">
                  <c:v>249.91399999999999</c:v>
                </c:pt>
                <c:pt idx="190">
                  <c:v>249.91399999999999</c:v>
                </c:pt>
                <c:pt idx="191">
                  <c:v>249.91399999999999</c:v>
                </c:pt>
                <c:pt idx="192">
                  <c:v>249.91399999999999</c:v>
                </c:pt>
                <c:pt idx="193">
                  <c:v>249.91200000000001</c:v>
                </c:pt>
                <c:pt idx="194">
                  <c:v>249.91200000000001</c:v>
                </c:pt>
                <c:pt idx="195">
                  <c:v>249.91399999999999</c:v>
                </c:pt>
                <c:pt idx="196">
                  <c:v>249.91499999999999</c:v>
                </c:pt>
                <c:pt idx="197">
                  <c:v>249.91499999999999</c:v>
                </c:pt>
                <c:pt idx="198">
                  <c:v>249.91399999999999</c:v>
                </c:pt>
                <c:pt idx="199">
                  <c:v>249.91399999999999</c:v>
                </c:pt>
                <c:pt idx="200">
                  <c:v>249.91399999999999</c:v>
                </c:pt>
                <c:pt idx="201">
                  <c:v>249.91300000000001</c:v>
                </c:pt>
                <c:pt idx="202">
                  <c:v>249.91300000000001</c:v>
                </c:pt>
                <c:pt idx="203">
                  <c:v>249.91300000000001</c:v>
                </c:pt>
                <c:pt idx="204">
                  <c:v>249.91300000000001</c:v>
                </c:pt>
                <c:pt idx="205">
                  <c:v>249.91300000000001</c:v>
                </c:pt>
                <c:pt idx="206">
                  <c:v>249.91499999999999</c:v>
                </c:pt>
                <c:pt idx="207">
                  <c:v>249.91399999999999</c:v>
                </c:pt>
                <c:pt idx="208">
                  <c:v>249.91399999999999</c:v>
                </c:pt>
                <c:pt idx="209">
                  <c:v>249.91499999999999</c:v>
                </c:pt>
                <c:pt idx="210">
                  <c:v>249.91399999999999</c:v>
                </c:pt>
                <c:pt idx="211">
                  <c:v>249.91399999999999</c:v>
                </c:pt>
                <c:pt idx="212">
                  <c:v>249.91300000000001</c:v>
                </c:pt>
                <c:pt idx="213">
                  <c:v>249.91300000000001</c:v>
                </c:pt>
                <c:pt idx="214">
                  <c:v>249.91300000000001</c:v>
                </c:pt>
                <c:pt idx="215">
                  <c:v>249.91300000000001</c:v>
                </c:pt>
                <c:pt idx="216">
                  <c:v>249.91300000000001</c:v>
                </c:pt>
                <c:pt idx="217">
                  <c:v>249.91300000000001</c:v>
                </c:pt>
                <c:pt idx="218">
                  <c:v>249.91399999999999</c:v>
                </c:pt>
                <c:pt idx="219">
                  <c:v>249.91399999999999</c:v>
                </c:pt>
                <c:pt idx="220">
                  <c:v>249.91499999999999</c:v>
                </c:pt>
                <c:pt idx="221">
                  <c:v>249.91499999999999</c:v>
                </c:pt>
                <c:pt idx="222">
                  <c:v>249.91499999999999</c:v>
                </c:pt>
                <c:pt idx="223">
                  <c:v>249.916</c:v>
                </c:pt>
                <c:pt idx="224">
                  <c:v>249.916</c:v>
                </c:pt>
                <c:pt idx="225">
                  <c:v>249.916</c:v>
                </c:pt>
                <c:pt idx="226">
                  <c:v>249.916</c:v>
                </c:pt>
                <c:pt idx="227">
                  <c:v>249.916</c:v>
                </c:pt>
                <c:pt idx="228">
                  <c:v>249.91399999999999</c:v>
                </c:pt>
                <c:pt idx="229">
                  <c:v>249.91399999999999</c:v>
                </c:pt>
                <c:pt idx="230">
                  <c:v>249.91499999999999</c:v>
                </c:pt>
                <c:pt idx="231">
                  <c:v>249.91399999999999</c:v>
                </c:pt>
                <c:pt idx="232">
                  <c:v>249.91300000000001</c:v>
                </c:pt>
                <c:pt idx="233">
                  <c:v>249.91300000000001</c:v>
                </c:pt>
                <c:pt idx="234">
                  <c:v>249.91200000000001</c:v>
                </c:pt>
                <c:pt idx="235">
                  <c:v>249.91200000000001</c:v>
                </c:pt>
                <c:pt idx="236">
                  <c:v>249.91300000000001</c:v>
                </c:pt>
                <c:pt idx="237">
                  <c:v>249.91200000000001</c:v>
                </c:pt>
                <c:pt idx="238">
                  <c:v>249.91300000000001</c:v>
                </c:pt>
                <c:pt idx="239">
                  <c:v>249.91399999999999</c:v>
                </c:pt>
                <c:pt idx="240">
                  <c:v>249.91399999999999</c:v>
                </c:pt>
                <c:pt idx="241">
                  <c:v>249.91499999999999</c:v>
                </c:pt>
                <c:pt idx="242">
                  <c:v>249.91499999999999</c:v>
                </c:pt>
                <c:pt idx="243">
                  <c:v>249.91399999999999</c:v>
                </c:pt>
                <c:pt idx="244">
                  <c:v>249.91399999999999</c:v>
                </c:pt>
                <c:pt idx="245">
                  <c:v>249.91399999999999</c:v>
                </c:pt>
                <c:pt idx="246">
                  <c:v>249.91300000000001</c:v>
                </c:pt>
                <c:pt idx="247">
                  <c:v>249.91300000000001</c:v>
                </c:pt>
                <c:pt idx="248">
                  <c:v>249.91399999999999</c:v>
                </c:pt>
                <c:pt idx="249">
                  <c:v>249.91399999999999</c:v>
                </c:pt>
                <c:pt idx="250">
                  <c:v>249.91399999999999</c:v>
                </c:pt>
                <c:pt idx="251">
                  <c:v>249.91399999999999</c:v>
                </c:pt>
                <c:pt idx="252">
                  <c:v>249.91399999999999</c:v>
                </c:pt>
                <c:pt idx="253">
                  <c:v>249.91300000000001</c:v>
                </c:pt>
                <c:pt idx="254">
                  <c:v>249.91300000000001</c:v>
                </c:pt>
                <c:pt idx="255">
                  <c:v>249.91300000000001</c:v>
                </c:pt>
                <c:pt idx="256">
                  <c:v>249.91200000000001</c:v>
                </c:pt>
                <c:pt idx="257">
                  <c:v>249.91300000000001</c:v>
                </c:pt>
                <c:pt idx="258">
                  <c:v>249.91200000000001</c:v>
                </c:pt>
                <c:pt idx="259">
                  <c:v>249.911</c:v>
                </c:pt>
                <c:pt idx="260">
                  <c:v>249.911</c:v>
                </c:pt>
                <c:pt idx="261">
                  <c:v>249.91200000000001</c:v>
                </c:pt>
                <c:pt idx="262">
                  <c:v>249.91200000000001</c:v>
                </c:pt>
                <c:pt idx="263">
                  <c:v>249.911</c:v>
                </c:pt>
                <c:pt idx="264">
                  <c:v>249.911</c:v>
                </c:pt>
                <c:pt idx="265">
                  <c:v>249.91200000000001</c:v>
                </c:pt>
                <c:pt idx="266">
                  <c:v>249.911</c:v>
                </c:pt>
                <c:pt idx="267">
                  <c:v>249.91200000000001</c:v>
                </c:pt>
                <c:pt idx="268">
                  <c:v>249.91300000000001</c:v>
                </c:pt>
                <c:pt idx="269">
                  <c:v>249.91300000000001</c:v>
                </c:pt>
                <c:pt idx="270">
                  <c:v>249.91200000000001</c:v>
                </c:pt>
                <c:pt idx="271">
                  <c:v>249.91200000000001</c:v>
                </c:pt>
                <c:pt idx="272">
                  <c:v>249.911</c:v>
                </c:pt>
                <c:pt idx="273">
                  <c:v>249.911</c:v>
                </c:pt>
                <c:pt idx="274">
                  <c:v>249.911</c:v>
                </c:pt>
                <c:pt idx="275">
                  <c:v>249.91200000000001</c:v>
                </c:pt>
                <c:pt idx="276">
                  <c:v>249.91300000000001</c:v>
                </c:pt>
                <c:pt idx="277">
                  <c:v>249.91300000000001</c:v>
                </c:pt>
                <c:pt idx="278">
                  <c:v>249.91300000000001</c:v>
                </c:pt>
                <c:pt idx="279">
                  <c:v>249.91300000000001</c:v>
                </c:pt>
                <c:pt idx="280">
                  <c:v>249.91300000000001</c:v>
                </c:pt>
                <c:pt idx="281">
                  <c:v>249.91200000000001</c:v>
                </c:pt>
                <c:pt idx="282">
                  <c:v>249.91200000000001</c:v>
                </c:pt>
                <c:pt idx="283">
                  <c:v>249.91300000000001</c:v>
                </c:pt>
                <c:pt idx="284">
                  <c:v>249.91300000000001</c:v>
                </c:pt>
                <c:pt idx="285">
                  <c:v>249.91300000000001</c:v>
                </c:pt>
                <c:pt idx="286">
                  <c:v>249.91300000000001</c:v>
                </c:pt>
                <c:pt idx="287">
                  <c:v>249.91300000000001</c:v>
                </c:pt>
                <c:pt idx="288">
                  <c:v>249.91399999999999</c:v>
                </c:pt>
                <c:pt idx="289">
                  <c:v>249.91300000000001</c:v>
                </c:pt>
                <c:pt idx="290">
                  <c:v>249.91200000000001</c:v>
                </c:pt>
                <c:pt idx="291">
                  <c:v>249.911</c:v>
                </c:pt>
                <c:pt idx="292">
                  <c:v>249.91200000000001</c:v>
                </c:pt>
                <c:pt idx="293">
                  <c:v>249.91200000000001</c:v>
                </c:pt>
                <c:pt idx="294">
                  <c:v>249.91200000000001</c:v>
                </c:pt>
                <c:pt idx="295">
                  <c:v>249.91300000000001</c:v>
                </c:pt>
                <c:pt idx="296">
                  <c:v>249.91300000000001</c:v>
                </c:pt>
                <c:pt idx="297">
                  <c:v>249.91300000000001</c:v>
                </c:pt>
                <c:pt idx="298">
                  <c:v>249.91200000000001</c:v>
                </c:pt>
                <c:pt idx="299">
                  <c:v>249.911</c:v>
                </c:pt>
                <c:pt idx="300">
                  <c:v>249.911</c:v>
                </c:pt>
                <c:pt idx="301">
                  <c:v>249.911</c:v>
                </c:pt>
                <c:pt idx="302">
                  <c:v>249.911</c:v>
                </c:pt>
                <c:pt idx="303">
                  <c:v>249.911</c:v>
                </c:pt>
                <c:pt idx="304">
                  <c:v>249.911</c:v>
                </c:pt>
                <c:pt idx="305">
                  <c:v>249.91200000000001</c:v>
                </c:pt>
                <c:pt idx="306">
                  <c:v>249.91300000000001</c:v>
                </c:pt>
                <c:pt idx="307">
                  <c:v>249.91300000000001</c:v>
                </c:pt>
                <c:pt idx="308">
                  <c:v>249.91300000000001</c:v>
                </c:pt>
                <c:pt idx="309">
                  <c:v>249.91200000000001</c:v>
                </c:pt>
                <c:pt idx="310">
                  <c:v>249.911</c:v>
                </c:pt>
                <c:pt idx="311">
                  <c:v>249.91200000000001</c:v>
                </c:pt>
                <c:pt idx="312">
                  <c:v>249.911</c:v>
                </c:pt>
                <c:pt idx="313">
                  <c:v>249.91200000000001</c:v>
                </c:pt>
                <c:pt idx="314">
                  <c:v>249.91200000000001</c:v>
                </c:pt>
                <c:pt idx="315">
                  <c:v>249.911</c:v>
                </c:pt>
                <c:pt idx="316">
                  <c:v>249.911</c:v>
                </c:pt>
                <c:pt idx="317">
                  <c:v>249.91</c:v>
                </c:pt>
                <c:pt idx="318">
                  <c:v>249.91</c:v>
                </c:pt>
                <c:pt idx="319">
                  <c:v>249.91</c:v>
                </c:pt>
                <c:pt idx="320">
                  <c:v>249.911</c:v>
                </c:pt>
                <c:pt idx="321">
                  <c:v>249.911</c:v>
                </c:pt>
                <c:pt idx="322">
                  <c:v>249.91200000000001</c:v>
                </c:pt>
                <c:pt idx="323">
                  <c:v>249.91200000000001</c:v>
                </c:pt>
                <c:pt idx="324">
                  <c:v>249.911</c:v>
                </c:pt>
                <c:pt idx="325">
                  <c:v>249.911</c:v>
                </c:pt>
                <c:pt idx="326">
                  <c:v>249.911</c:v>
                </c:pt>
                <c:pt idx="327">
                  <c:v>249.911</c:v>
                </c:pt>
                <c:pt idx="328">
                  <c:v>249.911</c:v>
                </c:pt>
                <c:pt idx="329">
                  <c:v>249.911</c:v>
                </c:pt>
                <c:pt idx="330">
                  <c:v>249.911</c:v>
                </c:pt>
                <c:pt idx="331">
                  <c:v>249.91200000000001</c:v>
                </c:pt>
                <c:pt idx="332">
                  <c:v>249.91200000000001</c:v>
                </c:pt>
                <c:pt idx="333">
                  <c:v>249.91200000000001</c:v>
                </c:pt>
                <c:pt idx="334">
                  <c:v>249.91200000000001</c:v>
                </c:pt>
                <c:pt idx="335">
                  <c:v>249.911</c:v>
                </c:pt>
                <c:pt idx="336">
                  <c:v>249.91</c:v>
                </c:pt>
                <c:pt idx="337">
                  <c:v>249.91</c:v>
                </c:pt>
                <c:pt idx="338">
                  <c:v>249.90899999999999</c:v>
                </c:pt>
                <c:pt idx="339">
                  <c:v>249.91</c:v>
                </c:pt>
                <c:pt idx="340">
                  <c:v>249.91200000000001</c:v>
                </c:pt>
                <c:pt idx="341">
                  <c:v>249.91300000000001</c:v>
                </c:pt>
                <c:pt idx="342">
                  <c:v>249.91200000000001</c:v>
                </c:pt>
                <c:pt idx="343">
                  <c:v>249.91200000000001</c:v>
                </c:pt>
                <c:pt idx="344">
                  <c:v>249.91200000000001</c:v>
                </c:pt>
                <c:pt idx="345">
                  <c:v>249.91200000000001</c:v>
                </c:pt>
                <c:pt idx="346">
                  <c:v>249.91200000000001</c:v>
                </c:pt>
                <c:pt idx="347">
                  <c:v>249.911</c:v>
                </c:pt>
                <c:pt idx="348">
                  <c:v>249.911</c:v>
                </c:pt>
                <c:pt idx="349">
                  <c:v>249.911</c:v>
                </c:pt>
                <c:pt idx="350">
                  <c:v>249.911</c:v>
                </c:pt>
                <c:pt idx="351">
                  <c:v>249.91200000000001</c:v>
                </c:pt>
                <c:pt idx="352">
                  <c:v>249.91300000000001</c:v>
                </c:pt>
                <c:pt idx="353">
                  <c:v>249.91399999999999</c:v>
                </c:pt>
                <c:pt idx="354">
                  <c:v>249.91399999999999</c:v>
                </c:pt>
                <c:pt idx="355">
                  <c:v>249.91300000000001</c:v>
                </c:pt>
                <c:pt idx="356">
                  <c:v>249.91300000000001</c:v>
                </c:pt>
                <c:pt idx="357">
                  <c:v>249.91200000000001</c:v>
                </c:pt>
                <c:pt idx="358">
                  <c:v>249.91200000000001</c:v>
                </c:pt>
                <c:pt idx="359">
                  <c:v>249.91200000000001</c:v>
                </c:pt>
                <c:pt idx="360">
                  <c:v>249.91200000000001</c:v>
                </c:pt>
                <c:pt idx="361">
                  <c:v>249.91200000000001</c:v>
                </c:pt>
                <c:pt idx="362">
                  <c:v>249.91200000000001</c:v>
                </c:pt>
                <c:pt idx="363">
                  <c:v>249.91300000000001</c:v>
                </c:pt>
                <c:pt idx="364">
                  <c:v>249.91399999999999</c:v>
                </c:pt>
                <c:pt idx="365">
                  <c:v>249.91399999999999</c:v>
                </c:pt>
                <c:pt idx="366">
                  <c:v>249.91399999999999</c:v>
                </c:pt>
                <c:pt idx="367">
                  <c:v>249.91399999999999</c:v>
                </c:pt>
                <c:pt idx="368">
                  <c:v>249.91399999999999</c:v>
                </c:pt>
                <c:pt idx="369">
                  <c:v>249.91300000000001</c:v>
                </c:pt>
                <c:pt idx="370">
                  <c:v>249.91300000000001</c:v>
                </c:pt>
                <c:pt idx="371">
                  <c:v>249.91300000000001</c:v>
                </c:pt>
                <c:pt idx="372">
                  <c:v>249.91300000000001</c:v>
                </c:pt>
                <c:pt idx="373">
                  <c:v>249.91300000000001</c:v>
                </c:pt>
                <c:pt idx="374">
                  <c:v>249.91200000000001</c:v>
                </c:pt>
                <c:pt idx="375">
                  <c:v>249.91200000000001</c:v>
                </c:pt>
                <c:pt idx="376">
                  <c:v>249.91300000000001</c:v>
                </c:pt>
                <c:pt idx="377">
                  <c:v>249.91300000000001</c:v>
                </c:pt>
                <c:pt idx="378">
                  <c:v>249.91399999999999</c:v>
                </c:pt>
                <c:pt idx="379">
                  <c:v>249.91399999999999</c:v>
                </c:pt>
                <c:pt idx="380">
                  <c:v>249.91300000000001</c:v>
                </c:pt>
                <c:pt idx="381">
                  <c:v>249.91300000000001</c:v>
                </c:pt>
                <c:pt idx="382">
                  <c:v>249.91300000000001</c:v>
                </c:pt>
                <c:pt idx="383">
                  <c:v>249.91200000000001</c:v>
                </c:pt>
                <c:pt idx="384">
                  <c:v>249.91300000000001</c:v>
                </c:pt>
                <c:pt idx="385">
                  <c:v>249.91300000000001</c:v>
                </c:pt>
                <c:pt idx="386">
                  <c:v>249.911</c:v>
                </c:pt>
                <c:pt idx="387">
                  <c:v>249.91200000000001</c:v>
                </c:pt>
                <c:pt idx="388">
                  <c:v>249.91300000000001</c:v>
                </c:pt>
                <c:pt idx="389">
                  <c:v>249.91200000000001</c:v>
                </c:pt>
                <c:pt idx="390">
                  <c:v>249.911</c:v>
                </c:pt>
                <c:pt idx="391">
                  <c:v>249.91200000000001</c:v>
                </c:pt>
                <c:pt idx="392">
                  <c:v>249.911</c:v>
                </c:pt>
                <c:pt idx="393">
                  <c:v>249.911</c:v>
                </c:pt>
                <c:pt idx="394">
                  <c:v>249.911</c:v>
                </c:pt>
                <c:pt idx="395">
                  <c:v>249.91</c:v>
                </c:pt>
                <c:pt idx="396">
                  <c:v>249.91</c:v>
                </c:pt>
                <c:pt idx="397">
                  <c:v>249.91</c:v>
                </c:pt>
                <c:pt idx="398">
                  <c:v>249.911</c:v>
                </c:pt>
                <c:pt idx="399">
                  <c:v>249.911</c:v>
                </c:pt>
                <c:pt idx="400">
                  <c:v>249.91200000000001</c:v>
                </c:pt>
                <c:pt idx="401">
                  <c:v>249.91200000000001</c:v>
                </c:pt>
                <c:pt idx="402">
                  <c:v>249.91200000000001</c:v>
                </c:pt>
                <c:pt idx="403">
                  <c:v>249.91200000000001</c:v>
                </c:pt>
                <c:pt idx="404">
                  <c:v>249.91300000000001</c:v>
                </c:pt>
                <c:pt idx="405">
                  <c:v>249.91300000000001</c:v>
                </c:pt>
                <c:pt idx="406">
                  <c:v>249.91300000000001</c:v>
                </c:pt>
                <c:pt idx="407">
                  <c:v>249.91300000000001</c:v>
                </c:pt>
                <c:pt idx="408">
                  <c:v>249.91300000000001</c:v>
                </c:pt>
                <c:pt idx="409">
                  <c:v>249.91300000000001</c:v>
                </c:pt>
                <c:pt idx="410">
                  <c:v>249.91200000000001</c:v>
                </c:pt>
                <c:pt idx="411">
                  <c:v>249.91200000000001</c:v>
                </c:pt>
                <c:pt idx="412">
                  <c:v>249.91200000000001</c:v>
                </c:pt>
                <c:pt idx="413">
                  <c:v>249.91200000000001</c:v>
                </c:pt>
                <c:pt idx="414">
                  <c:v>249.91200000000001</c:v>
                </c:pt>
                <c:pt idx="415">
                  <c:v>249.91200000000001</c:v>
                </c:pt>
                <c:pt idx="416">
                  <c:v>249.91200000000001</c:v>
                </c:pt>
                <c:pt idx="417">
                  <c:v>249.91200000000001</c:v>
                </c:pt>
                <c:pt idx="418">
                  <c:v>249.91300000000001</c:v>
                </c:pt>
                <c:pt idx="419">
                  <c:v>249.91200000000001</c:v>
                </c:pt>
                <c:pt idx="420">
                  <c:v>249.91200000000001</c:v>
                </c:pt>
                <c:pt idx="421">
                  <c:v>249.91300000000001</c:v>
                </c:pt>
                <c:pt idx="422">
                  <c:v>249.91399999999999</c:v>
                </c:pt>
                <c:pt idx="423">
                  <c:v>249.91399999999999</c:v>
                </c:pt>
                <c:pt idx="424">
                  <c:v>249.91300000000001</c:v>
                </c:pt>
                <c:pt idx="425">
                  <c:v>249.91300000000001</c:v>
                </c:pt>
                <c:pt idx="426">
                  <c:v>249.91300000000001</c:v>
                </c:pt>
                <c:pt idx="427">
                  <c:v>249.91300000000001</c:v>
                </c:pt>
                <c:pt idx="428">
                  <c:v>249.91200000000001</c:v>
                </c:pt>
                <c:pt idx="429">
                  <c:v>249.911</c:v>
                </c:pt>
                <c:pt idx="430">
                  <c:v>249.911</c:v>
                </c:pt>
                <c:pt idx="431">
                  <c:v>249.91</c:v>
                </c:pt>
                <c:pt idx="432">
                  <c:v>249.91</c:v>
                </c:pt>
                <c:pt idx="433">
                  <c:v>249.91</c:v>
                </c:pt>
                <c:pt idx="434">
                  <c:v>249.911</c:v>
                </c:pt>
                <c:pt idx="435">
                  <c:v>249.91</c:v>
                </c:pt>
                <c:pt idx="436">
                  <c:v>249.911</c:v>
                </c:pt>
                <c:pt idx="437">
                  <c:v>249.911</c:v>
                </c:pt>
                <c:pt idx="438">
                  <c:v>249.91</c:v>
                </c:pt>
                <c:pt idx="439">
                  <c:v>249.911</c:v>
                </c:pt>
                <c:pt idx="440">
                  <c:v>249.911</c:v>
                </c:pt>
                <c:pt idx="441">
                  <c:v>249.91200000000001</c:v>
                </c:pt>
                <c:pt idx="442">
                  <c:v>249.91200000000001</c:v>
                </c:pt>
                <c:pt idx="443">
                  <c:v>249.91200000000001</c:v>
                </c:pt>
                <c:pt idx="444">
                  <c:v>249.91200000000001</c:v>
                </c:pt>
                <c:pt idx="445">
                  <c:v>249.91200000000001</c:v>
                </c:pt>
                <c:pt idx="446">
                  <c:v>249.91200000000001</c:v>
                </c:pt>
                <c:pt idx="447">
                  <c:v>249.91300000000001</c:v>
                </c:pt>
                <c:pt idx="448">
                  <c:v>249.91300000000001</c:v>
                </c:pt>
                <c:pt idx="449">
                  <c:v>249.91200000000001</c:v>
                </c:pt>
                <c:pt idx="450">
                  <c:v>249.91200000000001</c:v>
                </c:pt>
                <c:pt idx="451">
                  <c:v>249.911</c:v>
                </c:pt>
                <c:pt idx="452">
                  <c:v>249.911</c:v>
                </c:pt>
                <c:pt idx="453">
                  <c:v>249.911</c:v>
                </c:pt>
                <c:pt idx="454">
                  <c:v>249.911</c:v>
                </c:pt>
                <c:pt idx="455">
                  <c:v>249.911</c:v>
                </c:pt>
                <c:pt idx="456">
                  <c:v>249.911</c:v>
                </c:pt>
                <c:pt idx="457">
                  <c:v>249.91200000000001</c:v>
                </c:pt>
                <c:pt idx="458">
                  <c:v>249.91200000000001</c:v>
                </c:pt>
                <c:pt idx="459">
                  <c:v>249.91200000000001</c:v>
                </c:pt>
                <c:pt idx="460">
                  <c:v>249.91200000000001</c:v>
                </c:pt>
                <c:pt idx="461">
                  <c:v>249.91200000000001</c:v>
                </c:pt>
                <c:pt idx="462">
                  <c:v>249.91200000000001</c:v>
                </c:pt>
                <c:pt idx="463">
                  <c:v>249.911</c:v>
                </c:pt>
                <c:pt idx="464">
                  <c:v>249.91</c:v>
                </c:pt>
                <c:pt idx="465">
                  <c:v>249.91</c:v>
                </c:pt>
                <c:pt idx="466">
                  <c:v>249.91</c:v>
                </c:pt>
                <c:pt idx="467">
                  <c:v>249.91</c:v>
                </c:pt>
                <c:pt idx="468">
                  <c:v>249.91</c:v>
                </c:pt>
                <c:pt idx="469">
                  <c:v>249.91</c:v>
                </c:pt>
                <c:pt idx="470">
                  <c:v>249.91</c:v>
                </c:pt>
                <c:pt idx="471">
                  <c:v>249.91</c:v>
                </c:pt>
                <c:pt idx="472">
                  <c:v>249.91</c:v>
                </c:pt>
                <c:pt idx="473">
                  <c:v>249.91</c:v>
                </c:pt>
                <c:pt idx="474">
                  <c:v>249.91</c:v>
                </c:pt>
                <c:pt idx="475">
                  <c:v>249.91</c:v>
                </c:pt>
                <c:pt idx="476">
                  <c:v>249.91</c:v>
                </c:pt>
                <c:pt idx="477">
                  <c:v>249.91</c:v>
                </c:pt>
                <c:pt idx="478">
                  <c:v>249.91200000000001</c:v>
                </c:pt>
                <c:pt idx="479">
                  <c:v>249.91200000000001</c:v>
                </c:pt>
                <c:pt idx="480">
                  <c:v>249.91200000000001</c:v>
                </c:pt>
                <c:pt idx="481">
                  <c:v>249.91300000000001</c:v>
                </c:pt>
                <c:pt idx="482">
                  <c:v>249.91300000000001</c:v>
                </c:pt>
                <c:pt idx="483">
                  <c:v>249.91399999999999</c:v>
                </c:pt>
                <c:pt idx="484">
                  <c:v>249.91300000000001</c:v>
                </c:pt>
                <c:pt idx="485">
                  <c:v>249.91200000000001</c:v>
                </c:pt>
                <c:pt idx="486">
                  <c:v>249.91200000000001</c:v>
                </c:pt>
                <c:pt idx="487">
                  <c:v>249.91200000000001</c:v>
                </c:pt>
                <c:pt idx="488">
                  <c:v>249.91200000000001</c:v>
                </c:pt>
                <c:pt idx="489">
                  <c:v>249.91300000000001</c:v>
                </c:pt>
                <c:pt idx="490">
                  <c:v>249.91300000000001</c:v>
                </c:pt>
                <c:pt idx="491">
                  <c:v>249.91200000000001</c:v>
                </c:pt>
                <c:pt idx="492">
                  <c:v>249.91200000000001</c:v>
                </c:pt>
                <c:pt idx="493">
                  <c:v>249.91300000000001</c:v>
                </c:pt>
                <c:pt idx="494">
                  <c:v>249.91200000000001</c:v>
                </c:pt>
                <c:pt idx="495">
                  <c:v>249.91200000000001</c:v>
                </c:pt>
                <c:pt idx="496">
                  <c:v>249.91200000000001</c:v>
                </c:pt>
                <c:pt idx="497">
                  <c:v>249.91200000000001</c:v>
                </c:pt>
                <c:pt idx="498">
                  <c:v>249.91200000000001</c:v>
                </c:pt>
                <c:pt idx="499">
                  <c:v>249.91200000000001</c:v>
                </c:pt>
                <c:pt idx="500">
                  <c:v>249.91200000000001</c:v>
                </c:pt>
                <c:pt idx="501">
                  <c:v>249.91300000000001</c:v>
                </c:pt>
                <c:pt idx="502">
                  <c:v>249.91200000000001</c:v>
                </c:pt>
                <c:pt idx="503">
                  <c:v>249.91200000000001</c:v>
                </c:pt>
                <c:pt idx="504">
                  <c:v>249.91200000000001</c:v>
                </c:pt>
                <c:pt idx="505">
                  <c:v>249.91300000000001</c:v>
                </c:pt>
                <c:pt idx="506">
                  <c:v>249.91200000000001</c:v>
                </c:pt>
                <c:pt idx="507">
                  <c:v>249.91200000000001</c:v>
                </c:pt>
                <c:pt idx="508">
                  <c:v>249.91200000000001</c:v>
                </c:pt>
                <c:pt idx="509">
                  <c:v>249.911</c:v>
                </c:pt>
                <c:pt idx="510">
                  <c:v>249.911</c:v>
                </c:pt>
                <c:pt idx="511">
                  <c:v>249.91200000000001</c:v>
                </c:pt>
                <c:pt idx="512">
                  <c:v>249.91200000000001</c:v>
                </c:pt>
                <c:pt idx="513">
                  <c:v>249.91200000000001</c:v>
                </c:pt>
                <c:pt idx="514">
                  <c:v>249.91300000000001</c:v>
                </c:pt>
                <c:pt idx="515">
                  <c:v>249.91200000000001</c:v>
                </c:pt>
                <c:pt idx="516">
                  <c:v>249.91300000000001</c:v>
                </c:pt>
                <c:pt idx="517">
                  <c:v>249.91300000000001</c:v>
                </c:pt>
                <c:pt idx="518">
                  <c:v>249.91200000000001</c:v>
                </c:pt>
                <c:pt idx="519">
                  <c:v>249.91300000000001</c:v>
                </c:pt>
                <c:pt idx="520">
                  <c:v>249.91300000000001</c:v>
                </c:pt>
                <c:pt idx="521">
                  <c:v>249.91200000000001</c:v>
                </c:pt>
                <c:pt idx="522">
                  <c:v>249.91200000000001</c:v>
                </c:pt>
                <c:pt idx="523">
                  <c:v>249.91200000000001</c:v>
                </c:pt>
                <c:pt idx="524">
                  <c:v>249.91200000000001</c:v>
                </c:pt>
                <c:pt idx="525">
                  <c:v>249.91300000000001</c:v>
                </c:pt>
                <c:pt idx="526">
                  <c:v>249.91200000000001</c:v>
                </c:pt>
                <c:pt idx="527">
                  <c:v>249.911</c:v>
                </c:pt>
                <c:pt idx="528">
                  <c:v>249.911</c:v>
                </c:pt>
                <c:pt idx="529">
                  <c:v>249.911</c:v>
                </c:pt>
                <c:pt idx="530">
                  <c:v>249.911</c:v>
                </c:pt>
                <c:pt idx="531">
                  <c:v>249.911</c:v>
                </c:pt>
                <c:pt idx="532">
                  <c:v>249.91</c:v>
                </c:pt>
                <c:pt idx="533">
                  <c:v>249.91</c:v>
                </c:pt>
                <c:pt idx="534">
                  <c:v>249.911</c:v>
                </c:pt>
                <c:pt idx="535">
                  <c:v>249.91</c:v>
                </c:pt>
                <c:pt idx="536">
                  <c:v>249.91</c:v>
                </c:pt>
                <c:pt idx="537">
                  <c:v>249.911</c:v>
                </c:pt>
                <c:pt idx="538">
                  <c:v>249.91</c:v>
                </c:pt>
                <c:pt idx="539">
                  <c:v>249.91</c:v>
                </c:pt>
                <c:pt idx="540">
                  <c:v>249.911</c:v>
                </c:pt>
                <c:pt idx="541">
                  <c:v>249.911</c:v>
                </c:pt>
                <c:pt idx="542">
                  <c:v>249.911</c:v>
                </c:pt>
                <c:pt idx="543">
                  <c:v>249.91200000000001</c:v>
                </c:pt>
                <c:pt idx="544">
                  <c:v>249.91200000000001</c:v>
                </c:pt>
                <c:pt idx="545">
                  <c:v>249.91</c:v>
                </c:pt>
                <c:pt idx="546">
                  <c:v>249.91</c:v>
                </c:pt>
                <c:pt idx="547">
                  <c:v>249.91</c:v>
                </c:pt>
                <c:pt idx="548">
                  <c:v>249.91</c:v>
                </c:pt>
                <c:pt idx="549">
                  <c:v>249.90899999999999</c:v>
                </c:pt>
                <c:pt idx="550">
                  <c:v>249.90799999999999</c:v>
                </c:pt>
                <c:pt idx="551">
                  <c:v>249.90799999999999</c:v>
                </c:pt>
                <c:pt idx="552">
                  <c:v>249.90799999999999</c:v>
                </c:pt>
                <c:pt idx="553">
                  <c:v>249.90899999999999</c:v>
                </c:pt>
                <c:pt idx="554">
                  <c:v>249.90899999999999</c:v>
                </c:pt>
                <c:pt idx="555">
                  <c:v>249.911</c:v>
                </c:pt>
                <c:pt idx="556">
                  <c:v>249.911</c:v>
                </c:pt>
                <c:pt idx="557">
                  <c:v>249.91</c:v>
                </c:pt>
                <c:pt idx="558">
                  <c:v>249.91</c:v>
                </c:pt>
                <c:pt idx="559">
                  <c:v>249.91</c:v>
                </c:pt>
                <c:pt idx="560">
                  <c:v>249.91</c:v>
                </c:pt>
                <c:pt idx="561">
                  <c:v>249.90899999999999</c:v>
                </c:pt>
                <c:pt idx="562">
                  <c:v>249.90899999999999</c:v>
                </c:pt>
                <c:pt idx="563">
                  <c:v>249.90899999999999</c:v>
                </c:pt>
                <c:pt idx="564">
                  <c:v>249.90899999999999</c:v>
                </c:pt>
                <c:pt idx="565">
                  <c:v>249.90899999999999</c:v>
                </c:pt>
                <c:pt idx="566">
                  <c:v>249.90899999999999</c:v>
                </c:pt>
                <c:pt idx="567">
                  <c:v>249.91</c:v>
                </c:pt>
                <c:pt idx="568">
                  <c:v>249.91</c:v>
                </c:pt>
                <c:pt idx="569">
                  <c:v>249.90799999999999</c:v>
                </c:pt>
                <c:pt idx="570">
                  <c:v>249.90799999999999</c:v>
                </c:pt>
                <c:pt idx="571">
                  <c:v>249.90700000000001</c:v>
                </c:pt>
                <c:pt idx="572">
                  <c:v>249.90700000000001</c:v>
                </c:pt>
                <c:pt idx="573">
                  <c:v>249.90700000000001</c:v>
                </c:pt>
                <c:pt idx="574">
                  <c:v>249.90799999999999</c:v>
                </c:pt>
                <c:pt idx="575">
                  <c:v>249.91</c:v>
                </c:pt>
                <c:pt idx="576">
                  <c:v>249.91</c:v>
                </c:pt>
                <c:pt idx="577">
                  <c:v>249.90899999999999</c:v>
                </c:pt>
                <c:pt idx="578">
                  <c:v>249.90899999999999</c:v>
                </c:pt>
                <c:pt idx="579">
                  <c:v>249.90899999999999</c:v>
                </c:pt>
                <c:pt idx="580">
                  <c:v>249.90799999999999</c:v>
                </c:pt>
                <c:pt idx="581">
                  <c:v>249.90700000000001</c:v>
                </c:pt>
                <c:pt idx="582">
                  <c:v>249.90700000000001</c:v>
                </c:pt>
                <c:pt idx="583">
                  <c:v>249.90799999999999</c:v>
                </c:pt>
                <c:pt idx="584">
                  <c:v>249.90799999999999</c:v>
                </c:pt>
                <c:pt idx="585">
                  <c:v>249.90899999999999</c:v>
                </c:pt>
                <c:pt idx="586">
                  <c:v>249.90899999999999</c:v>
                </c:pt>
                <c:pt idx="587">
                  <c:v>249.90899999999999</c:v>
                </c:pt>
                <c:pt idx="588">
                  <c:v>249.90899999999999</c:v>
                </c:pt>
                <c:pt idx="589">
                  <c:v>249.90700000000001</c:v>
                </c:pt>
                <c:pt idx="590">
                  <c:v>249.90700000000001</c:v>
                </c:pt>
                <c:pt idx="591">
                  <c:v>249.90700000000001</c:v>
                </c:pt>
                <c:pt idx="592">
                  <c:v>249.90700000000001</c:v>
                </c:pt>
                <c:pt idx="593">
                  <c:v>249.90700000000001</c:v>
                </c:pt>
                <c:pt idx="594">
                  <c:v>249.90700000000001</c:v>
                </c:pt>
                <c:pt idx="595">
                  <c:v>249.90799999999999</c:v>
                </c:pt>
                <c:pt idx="596">
                  <c:v>249.90899999999999</c:v>
                </c:pt>
                <c:pt idx="597">
                  <c:v>249.90899999999999</c:v>
                </c:pt>
                <c:pt idx="598">
                  <c:v>249.90799999999999</c:v>
                </c:pt>
                <c:pt idx="599">
                  <c:v>249.90700000000001</c:v>
                </c:pt>
                <c:pt idx="600">
                  <c:v>249.90700000000001</c:v>
                </c:pt>
                <c:pt idx="601">
                  <c:v>249.90700000000001</c:v>
                </c:pt>
                <c:pt idx="602">
                  <c:v>249.90700000000001</c:v>
                </c:pt>
                <c:pt idx="603">
                  <c:v>249.90700000000001</c:v>
                </c:pt>
                <c:pt idx="604">
                  <c:v>249.90700000000001</c:v>
                </c:pt>
                <c:pt idx="605">
                  <c:v>249.90799999999999</c:v>
                </c:pt>
                <c:pt idx="606">
                  <c:v>249.90899999999999</c:v>
                </c:pt>
                <c:pt idx="607">
                  <c:v>249.90799999999999</c:v>
                </c:pt>
                <c:pt idx="608">
                  <c:v>249.90799999999999</c:v>
                </c:pt>
                <c:pt idx="609">
                  <c:v>249.90799999999999</c:v>
                </c:pt>
                <c:pt idx="610">
                  <c:v>249.90700000000001</c:v>
                </c:pt>
                <c:pt idx="611">
                  <c:v>249.90700000000001</c:v>
                </c:pt>
                <c:pt idx="612">
                  <c:v>249.90700000000001</c:v>
                </c:pt>
                <c:pt idx="613">
                  <c:v>249.90700000000001</c:v>
                </c:pt>
                <c:pt idx="614">
                  <c:v>249.90700000000001</c:v>
                </c:pt>
                <c:pt idx="615">
                  <c:v>249.90700000000001</c:v>
                </c:pt>
                <c:pt idx="616">
                  <c:v>249.905</c:v>
                </c:pt>
                <c:pt idx="617">
                  <c:v>249.905</c:v>
                </c:pt>
                <c:pt idx="618">
                  <c:v>249.90700000000001</c:v>
                </c:pt>
                <c:pt idx="619">
                  <c:v>249.905</c:v>
                </c:pt>
                <c:pt idx="620">
                  <c:v>249.90600000000001</c:v>
                </c:pt>
                <c:pt idx="621">
                  <c:v>249.90700000000001</c:v>
                </c:pt>
                <c:pt idx="622">
                  <c:v>249.90600000000001</c:v>
                </c:pt>
                <c:pt idx="623">
                  <c:v>249.90600000000001</c:v>
                </c:pt>
                <c:pt idx="624">
                  <c:v>249.90600000000001</c:v>
                </c:pt>
                <c:pt idx="625">
                  <c:v>249.905</c:v>
                </c:pt>
                <c:pt idx="626">
                  <c:v>249.90600000000001</c:v>
                </c:pt>
                <c:pt idx="627">
                  <c:v>249.90600000000001</c:v>
                </c:pt>
                <c:pt idx="628">
                  <c:v>249.90700000000001</c:v>
                </c:pt>
                <c:pt idx="629">
                  <c:v>249.90700000000001</c:v>
                </c:pt>
                <c:pt idx="630">
                  <c:v>249.90799999999999</c:v>
                </c:pt>
                <c:pt idx="631">
                  <c:v>249.90700000000001</c:v>
                </c:pt>
                <c:pt idx="632">
                  <c:v>249.90600000000001</c:v>
                </c:pt>
                <c:pt idx="633">
                  <c:v>249.905</c:v>
                </c:pt>
                <c:pt idx="634">
                  <c:v>249.905</c:v>
                </c:pt>
                <c:pt idx="635">
                  <c:v>249.90600000000001</c:v>
                </c:pt>
                <c:pt idx="636">
                  <c:v>249.90600000000001</c:v>
                </c:pt>
                <c:pt idx="637">
                  <c:v>249.90700000000001</c:v>
                </c:pt>
                <c:pt idx="638">
                  <c:v>249.90600000000001</c:v>
                </c:pt>
                <c:pt idx="639">
                  <c:v>249.905</c:v>
                </c:pt>
                <c:pt idx="640">
                  <c:v>249.90299999999999</c:v>
                </c:pt>
                <c:pt idx="641">
                  <c:v>249.904</c:v>
                </c:pt>
                <c:pt idx="642">
                  <c:v>249.90600000000001</c:v>
                </c:pt>
                <c:pt idx="643">
                  <c:v>249.90700000000001</c:v>
                </c:pt>
                <c:pt idx="644">
                  <c:v>249.90700000000001</c:v>
                </c:pt>
                <c:pt idx="645">
                  <c:v>249.90600000000001</c:v>
                </c:pt>
                <c:pt idx="646">
                  <c:v>249.905</c:v>
                </c:pt>
                <c:pt idx="647">
                  <c:v>249.90600000000001</c:v>
                </c:pt>
                <c:pt idx="648">
                  <c:v>249.90600000000001</c:v>
                </c:pt>
                <c:pt idx="649">
                  <c:v>249.905</c:v>
                </c:pt>
                <c:pt idx="650">
                  <c:v>249.90600000000001</c:v>
                </c:pt>
                <c:pt idx="651">
                  <c:v>249.90600000000001</c:v>
                </c:pt>
                <c:pt idx="652">
                  <c:v>249.90600000000001</c:v>
                </c:pt>
                <c:pt idx="653">
                  <c:v>249.90600000000001</c:v>
                </c:pt>
                <c:pt idx="654">
                  <c:v>249.90600000000001</c:v>
                </c:pt>
                <c:pt idx="655">
                  <c:v>249.90600000000001</c:v>
                </c:pt>
                <c:pt idx="656">
                  <c:v>249.90600000000001</c:v>
                </c:pt>
                <c:pt idx="657">
                  <c:v>249.90700000000001</c:v>
                </c:pt>
                <c:pt idx="658">
                  <c:v>249.90600000000001</c:v>
                </c:pt>
                <c:pt idx="659">
                  <c:v>249.904</c:v>
                </c:pt>
                <c:pt idx="660">
                  <c:v>249.904</c:v>
                </c:pt>
                <c:pt idx="661">
                  <c:v>249.904</c:v>
                </c:pt>
                <c:pt idx="662">
                  <c:v>249.904</c:v>
                </c:pt>
                <c:pt idx="663">
                  <c:v>249.904</c:v>
                </c:pt>
                <c:pt idx="664">
                  <c:v>249.904</c:v>
                </c:pt>
                <c:pt idx="665">
                  <c:v>249.904</c:v>
                </c:pt>
                <c:pt idx="666">
                  <c:v>249.905</c:v>
                </c:pt>
                <c:pt idx="667">
                  <c:v>249.905</c:v>
                </c:pt>
                <c:pt idx="668">
                  <c:v>249.905</c:v>
                </c:pt>
                <c:pt idx="669">
                  <c:v>249.90600000000001</c:v>
                </c:pt>
                <c:pt idx="670">
                  <c:v>249.90700000000001</c:v>
                </c:pt>
                <c:pt idx="671">
                  <c:v>249.90799999999999</c:v>
                </c:pt>
                <c:pt idx="672">
                  <c:v>249.90799999999999</c:v>
                </c:pt>
                <c:pt idx="673">
                  <c:v>249.90700000000001</c:v>
                </c:pt>
                <c:pt idx="674">
                  <c:v>249.90700000000001</c:v>
                </c:pt>
                <c:pt idx="675">
                  <c:v>249.90600000000001</c:v>
                </c:pt>
                <c:pt idx="676">
                  <c:v>249.90700000000001</c:v>
                </c:pt>
                <c:pt idx="677">
                  <c:v>249.90700000000001</c:v>
                </c:pt>
                <c:pt idx="678">
                  <c:v>249.90700000000001</c:v>
                </c:pt>
                <c:pt idx="679">
                  <c:v>249.90600000000001</c:v>
                </c:pt>
                <c:pt idx="680">
                  <c:v>249.90600000000001</c:v>
                </c:pt>
                <c:pt idx="681">
                  <c:v>249.90600000000001</c:v>
                </c:pt>
                <c:pt idx="682">
                  <c:v>249.905</c:v>
                </c:pt>
                <c:pt idx="683">
                  <c:v>249.905</c:v>
                </c:pt>
                <c:pt idx="684">
                  <c:v>249.905</c:v>
                </c:pt>
                <c:pt idx="685">
                  <c:v>249.905</c:v>
                </c:pt>
                <c:pt idx="686">
                  <c:v>249.90700000000001</c:v>
                </c:pt>
                <c:pt idx="687">
                  <c:v>249.905</c:v>
                </c:pt>
                <c:pt idx="688">
                  <c:v>249.90600000000001</c:v>
                </c:pt>
                <c:pt idx="689">
                  <c:v>249.90600000000001</c:v>
                </c:pt>
                <c:pt idx="690">
                  <c:v>249.90600000000001</c:v>
                </c:pt>
                <c:pt idx="691">
                  <c:v>249.90700000000001</c:v>
                </c:pt>
                <c:pt idx="692">
                  <c:v>249.90700000000001</c:v>
                </c:pt>
                <c:pt idx="693">
                  <c:v>249.90700000000001</c:v>
                </c:pt>
                <c:pt idx="694">
                  <c:v>249.90799999999999</c:v>
                </c:pt>
                <c:pt idx="695">
                  <c:v>249.90799999999999</c:v>
                </c:pt>
                <c:pt idx="696">
                  <c:v>249.90799999999999</c:v>
                </c:pt>
                <c:pt idx="697">
                  <c:v>249.90899999999999</c:v>
                </c:pt>
                <c:pt idx="698">
                  <c:v>249.90700000000001</c:v>
                </c:pt>
                <c:pt idx="699">
                  <c:v>249.90700000000001</c:v>
                </c:pt>
                <c:pt idx="700">
                  <c:v>249.90799999999999</c:v>
                </c:pt>
                <c:pt idx="701">
                  <c:v>249.90799999999999</c:v>
                </c:pt>
                <c:pt idx="702">
                  <c:v>249.90799999999999</c:v>
                </c:pt>
                <c:pt idx="703">
                  <c:v>249.90799999999999</c:v>
                </c:pt>
                <c:pt idx="704">
                  <c:v>249.90700000000001</c:v>
                </c:pt>
                <c:pt idx="705">
                  <c:v>249.90600000000001</c:v>
                </c:pt>
                <c:pt idx="706">
                  <c:v>249.905</c:v>
                </c:pt>
                <c:pt idx="707">
                  <c:v>249.90600000000001</c:v>
                </c:pt>
                <c:pt idx="708">
                  <c:v>249.90600000000001</c:v>
                </c:pt>
                <c:pt idx="709">
                  <c:v>249.905</c:v>
                </c:pt>
                <c:pt idx="710">
                  <c:v>249.90700000000001</c:v>
                </c:pt>
                <c:pt idx="711">
                  <c:v>249.90700000000001</c:v>
                </c:pt>
                <c:pt idx="712">
                  <c:v>249.90700000000001</c:v>
                </c:pt>
                <c:pt idx="713">
                  <c:v>249.90700000000001</c:v>
                </c:pt>
                <c:pt idx="714">
                  <c:v>249.90700000000001</c:v>
                </c:pt>
                <c:pt idx="715">
                  <c:v>249.90600000000001</c:v>
                </c:pt>
                <c:pt idx="716">
                  <c:v>249.90600000000001</c:v>
                </c:pt>
                <c:pt idx="717">
                  <c:v>249.90600000000001</c:v>
                </c:pt>
                <c:pt idx="718">
                  <c:v>249.90700000000001</c:v>
                </c:pt>
                <c:pt idx="719">
                  <c:v>249.90799999999999</c:v>
                </c:pt>
                <c:pt idx="720">
                  <c:v>249.90899999999999</c:v>
                </c:pt>
                <c:pt idx="721">
                  <c:v>249.90799999999999</c:v>
                </c:pt>
                <c:pt idx="722">
                  <c:v>249.90799999999999</c:v>
                </c:pt>
                <c:pt idx="723">
                  <c:v>249.90700000000001</c:v>
                </c:pt>
                <c:pt idx="724">
                  <c:v>249.90700000000001</c:v>
                </c:pt>
                <c:pt idx="725">
                  <c:v>249.90700000000001</c:v>
                </c:pt>
                <c:pt idx="726">
                  <c:v>249.90799999999999</c:v>
                </c:pt>
                <c:pt idx="727">
                  <c:v>249.90799999999999</c:v>
                </c:pt>
                <c:pt idx="728">
                  <c:v>249.90799999999999</c:v>
                </c:pt>
                <c:pt idx="729">
                  <c:v>249.90799999999999</c:v>
                </c:pt>
                <c:pt idx="730">
                  <c:v>249.90799999999999</c:v>
                </c:pt>
                <c:pt idx="731">
                  <c:v>249.90799999999999</c:v>
                </c:pt>
                <c:pt idx="732">
                  <c:v>249.90799999999999</c:v>
                </c:pt>
                <c:pt idx="733">
                  <c:v>249.90700000000001</c:v>
                </c:pt>
                <c:pt idx="734">
                  <c:v>249.90899999999999</c:v>
                </c:pt>
                <c:pt idx="735">
                  <c:v>249.90799999999999</c:v>
                </c:pt>
                <c:pt idx="736">
                  <c:v>249.90700000000001</c:v>
                </c:pt>
                <c:pt idx="737">
                  <c:v>249.90600000000001</c:v>
                </c:pt>
                <c:pt idx="738">
                  <c:v>249.90700000000001</c:v>
                </c:pt>
                <c:pt idx="739">
                  <c:v>249.90799999999999</c:v>
                </c:pt>
                <c:pt idx="740">
                  <c:v>249.90799999999999</c:v>
                </c:pt>
                <c:pt idx="741">
                  <c:v>249.90700000000001</c:v>
                </c:pt>
                <c:pt idx="742">
                  <c:v>249.90600000000001</c:v>
                </c:pt>
                <c:pt idx="743">
                  <c:v>249.904</c:v>
                </c:pt>
                <c:pt idx="744">
                  <c:v>249.905</c:v>
                </c:pt>
                <c:pt idx="745">
                  <c:v>249.90700000000001</c:v>
                </c:pt>
                <c:pt idx="746">
                  <c:v>249.90700000000001</c:v>
                </c:pt>
                <c:pt idx="747">
                  <c:v>249.90700000000001</c:v>
                </c:pt>
                <c:pt idx="748">
                  <c:v>249.90700000000001</c:v>
                </c:pt>
                <c:pt idx="749">
                  <c:v>249.90600000000001</c:v>
                </c:pt>
                <c:pt idx="750">
                  <c:v>249.90600000000001</c:v>
                </c:pt>
                <c:pt idx="751">
                  <c:v>249.90700000000001</c:v>
                </c:pt>
                <c:pt idx="752">
                  <c:v>249.90799999999999</c:v>
                </c:pt>
                <c:pt idx="753">
                  <c:v>249.90799999999999</c:v>
                </c:pt>
                <c:pt idx="754">
                  <c:v>249.90700000000001</c:v>
                </c:pt>
                <c:pt idx="755">
                  <c:v>249.905</c:v>
                </c:pt>
                <c:pt idx="756">
                  <c:v>249.905</c:v>
                </c:pt>
                <c:pt idx="757">
                  <c:v>249.90600000000001</c:v>
                </c:pt>
                <c:pt idx="758">
                  <c:v>249.90600000000001</c:v>
                </c:pt>
                <c:pt idx="759">
                  <c:v>249.90700000000001</c:v>
                </c:pt>
                <c:pt idx="760">
                  <c:v>249.90899999999999</c:v>
                </c:pt>
                <c:pt idx="761">
                  <c:v>249.90600000000001</c:v>
                </c:pt>
                <c:pt idx="762">
                  <c:v>249.90600000000001</c:v>
                </c:pt>
                <c:pt idx="763">
                  <c:v>249.90600000000001</c:v>
                </c:pt>
                <c:pt idx="764">
                  <c:v>249.90600000000001</c:v>
                </c:pt>
                <c:pt idx="765">
                  <c:v>249.90600000000001</c:v>
                </c:pt>
                <c:pt idx="766">
                  <c:v>249.90700000000001</c:v>
                </c:pt>
                <c:pt idx="767">
                  <c:v>249.90799999999999</c:v>
                </c:pt>
                <c:pt idx="768">
                  <c:v>249.90799999999999</c:v>
                </c:pt>
                <c:pt idx="769">
                  <c:v>249.90700000000001</c:v>
                </c:pt>
                <c:pt idx="770">
                  <c:v>249.90700000000001</c:v>
                </c:pt>
                <c:pt idx="771">
                  <c:v>249.90600000000001</c:v>
                </c:pt>
                <c:pt idx="772">
                  <c:v>249.905</c:v>
                </c:pt>
                <c:pt idx="773">
                  <c:v>249.90600000000001</c:v>
                </c:pt>
                <c:pt idx="774">
                  <c:v>249.90600000000001</c:v>
                </c:pt>
                <c:pt idx="775">
                  <c:v>249.90600000000001</c:v>
                </c:pt>
                <c:pt idx="776">
                  <c:v>249.905</c:v>
                </c:pt>
                <c:pt idx="777">
                  <c:v>249.90700000000001</c:v>
                </c:pt>
                <c:pt idx="778">
                  <c:v>249.90700000000001</c:v>
                </c:pt>
                <c:pt idx="779">
                  <c:v>249.90700000000001</c:v>
                </c:pt>
                <c:pt idx="780">
                  <c:v>249.90700000000001</c:v>
                </c:pt>
                <c:pt idx="781">
                  <c:v>249.90700000000001</c:v>
                </c:pt>
                <c:pt idx="782">
                  <c:v>249.90700000000001</c:v>
                </c:pt>
                <c:pt idx="783">
                  <c:v>249.90700000000001</c:v>
                </c:pt>
                <c:pt idx="784">
                  <c:v>249.90799999999999</c:v>
                </c:pt>
                <c:pt idx="785">
                  <c:v>249.90700000000001</c:v>
                </c:pt>
                <c:pt idx="786">
                  <c:v>249.90700000000001</c:v>
                </c:pt>
                <c:pt idx="787">
                  <c:v>249.90799999999999</c:v>
                </c:pt>
                <c:pt idx="788">
                  <c:v>249.90799999999999</c:v>
                </c:pt>
                <c:pt idx="789">
                  <c:v>249.90899999999999</c:v>
                </c:pt>
                <c:pt idx="790">
                  <c:v>249.90799999999999</c:v>
                </c:pt>
                <c:pt idx="791">
                  <c:v>249.90799999999999</c:v>
                </c:pt>
                <c:pt idx="792">
                  <c:v>249.90899999999999</c:v>
                </c:pt>
                <c:pt idx="793">
                  <c:v>249.90899999999999</c:v>
                </c:pt>
                <c:pt idx="794">
                  <c:v>249.90799999999999</c:v>
                </c:pt>
                <c:pt idx="795">
                  <c:v>249.90799999999999</c:v>
                </c:pt>
                <c:pt idx="796">
                  <c:v>249.90799999999999</c:v>
                </c:pt>
                <c:pt idx="797">
                  <c:v>249.90700000000001</c:v>
                </c:pt>
                <c:pt idx="798">
                  <c:v>249.90700000000001</c:v>
                </c:pt>
                <c:pt idx="799">
                  <c:v>249.90799999999999</c:v>
                </c:pt>
                <c:pt idx="800">
                  <c:v>249.90700000000001</c:v>
                </c:pt>
                <c:pt idx="801">
                  <c:v>249.90700000000001</c:v>
                </c:pt>
                <c:pt idx="802">
                  <c:v>249.90700000000001</c:v>
                </c:pt>
                <c:pt idx="803">
                  <c:v>249.90700000000001</c:v>
                </c:pt>
                <c:pt idx="804">
                  <c:v>249.90600000000001</c:v>
                </c:pt>
                <c:pt idx="805">
                  <c:v>249.90700000000001</c:v>
                </c:pt>
                <c:pt idx="806">
                  <c:v>249.90700000000001</c:v>
                </c:pt>
                <c:pt idx="807">
                  <c:v>249.90799999999999</c:v>
                </c:pt>
                <c:pt idx="808">
                  <c:v>249.90799999999999</c:v>
                </c:pt>
                <c:pt idx="809">
                  <c:v>249.90799999999999</c:v>
                </c:pt>
                <c:pt idx="810">
                  <c:v>249.90899999999999</c:v>
                </c:pt>
                <c:pt idx="811">
                  <c:v>249.90899999999999</c:v>
                </c:pt>
                <c:pt idx="812">
                  <c:v>249.90799999999999</c:v>
                </c:pt>
                <c:pt idx="813">
                  <c:v>249.90799999999999</c:v>
                </c:pt>
                <c:pt idx="814">
                  <c:v>249.90700000000001</c:v>
                </c:pt>
                <c:pt idx="815">
                  <c:v>249.90700000000001</c:v>
                </c:pt>
                <c:pt idx="816">
                  <c:v>249.90600000000001</c:v>
                </c:pt>
                <c:pt idx="817">
                  <c:v>249.90600000000001</c:v>
                </c:pt>
                <c:pt idx="818">
                  <c:v>249.90600000000001</c:v>
                </c:pt>
                <c:pt idx="819">
                  <c:v>249.90700000000001</c:v>
                </c:pt>
                <c:pt idx="820">
                  <c:v>249.90700000000001</c:v>
                </c:pt>
                <c:pt idx="821">
                  <c:v>249.90700000000001</c:v>
                </c:pt>
                <c:pt idx="822">
                  <c:v>249.90799999999999</c:v>
                </c:pt>
                <c:pt idx="823">
                  <c:v>249.90799999999999</c:v>
                </c:pt>
                <c:pt idx="824">
                  <c:v>249.90799999999999</c:v>
                </c:pt>
                <c:pt idx="825">
                  <c:v>249.90700000000001</c:v>
                </c:pt>
                <c:pt idx="826">
                  <c:v>249.90799999999999</c:v>
                </c:pt>
                <c:pt idx="827">
                  <c:v>249.90700000000001</c:v>
                </c:pt>
                <c:pt idx="828">
                  <c:v>249.90600000000001</c:v>
                </c:pt>
                <c:pt idx="829">
                  <c:v>249.905</c:v>
                </c:pt>
                <c:pt idx="830">
                  <c:v>249.90600000000001</c:v>
                </c:pt>
                <c:pt idx="831">
                  <c:v>249.90600000000001</c:v>
                </c:pt>
                <c:pt idx="832">
                  <c:v>249.90600000000001</c:v>
                </c:pt>
                <c:pt idx="833">
                  <c:v>249.90700000000001</c:v>
                </c:pt>
                <c:pt idx="834">
                  <c:v>249.90700000000001</c:v>
                </c:pt>
                <c:pt idx="835">
                  <c:v>249.90700000000001</c:v>
                </c:pt>
                <c:pt idx="836">
                  <c:v>249.90799999999999</c:v>
                </c:pt>
                <c:pt idx="837">
                  <c:v>249.90700000000001</c:v>
                </c:pt>
                <c:pt idx="838">
                  <c:v>249.90600000000001</c:v>
                </c:pt>
                <c:pt idx="839">
                  <c:v>249.905</c:v>
                </c:pt>
                <c:pt idx="840">
                  <c:v>249.904</c:v>
                </c:pt>
                <c:pt idx="841">
                  <c:v>249.905</c:v>
                </c:pt>
                <c:pt idx="842">
                  <c:v>249.90600000000001</c:v>
                </c:pt>
                <c:pt idx="843">
                  <c:v>249.90600000000001</c:v>
                </c:pt>
                <c:pt idx="844">
                  <c:v>249.905</c:v>
                </c:pt>
                <c:pt idx="845">
                  <c:v>249.904</c:v>
                </c:pt>
                <c:pt idx="846">
                  <c:v>249.904</c:v>
                </c:pt>
                <c:pt idx="847">
                  <c:v>249.90299999999999</c:v>
                </c:pt>
                <c:pt idx="848">
                  <c:v>249.904</c:v>
                </c:pt>
                <c:pt idx="849">
                  <c:v>249.904</c:v>
                </c:pt>
                <c:pt idx="850">
                  <c:v>249.905</c:v>
                </c:pt>
                <c:pt idx="851">
                  <c:v>249.905</c:v>
                </c:pt>
                <c:pt idx="852">
                  <c:v>249.905</c:v>
                </c:pt>
                <c:pt idx="853">
                  <c:v>249.904</c:v>
                </c:pt>
                <c:pt idx="854">
                  <c:v>249.904</c:v>
                </c:pt>
                <c:pt idx="855">
                  <c:v>249.90299999999999</c:v>
                </c:pt>
                <c:pt idx="856">
                  <c:v>249.904</c:v>
                </c:pt>
                <c:pt idx="857">
                  <c:v>249.905</c:v>
                </c:pt>
                <c:pt idx="858">
                  <c:v>249.90600000000001</c:v>
                </c:pt>
                <c:pt idx="859">
                  <c:v>249.90600000000001</c:v>
                </c:pt>
                <c:pt idx="860">
                  <c:v>249.905</c:v>
                </c:pt>
                <c:pt idx="861">
                  <c:v>249.904</c:v>
                </c:pt>
                <c:pt idx="862">
                  <c:v>249.905</c:v>
                </c:pt>
                <c:pt idx="863">
                  <c:v>249.90600000000001</c:v>
                </c:pt>
                <c:pt idx="864">
                  <c:v>249.90600000000001</c:v>
                </c:pt>
                <c:pt idx="865">
                  <c:v>249.90700000000001</c:v>
                </c:pt>
                <c:pt idx="866">
                  <c:v>249.90600000000001</c:v>
                </c:pt>
                <c:pt idx="867">
                  <c:v>249.905</c:v>
                </c:pt>
                <c:pt idx="868">
                  <c:v>249.905</c:v>
                </c:pt>
                <c:pt idx="869">
                  <c:v>249.90600000000001</c:v>
                </c:pt>
                <c:pt idx="870">
                  <c:v>249.90700000000001</c:v>
                </c:pt>
                <c:pt idx="871">
                  <c:v>249.90700000000001</c:v>
                </c:pt>
                <c:pt idx="872">
                  <c:v>249.90600000000001</c:v>
                </c:pt>
                <c:pt idx="873">
                  <c:v>249.905</c:v>
                </c:pt>
                <c:pt idx="874">
                  <c:v>249.905</c:v>
                </c:pt>
                <c:pt idx="875">
                  <c:v>249.905</c:v>
                </c:pt>
                <c:pt idx="876">
                  <c:v>249.905</c:v>
                </c:pt>
                <c:pt idx="877">
                  <c:v>249.90700000000001</c:v>
                </c:pt>
                <c:pt idx="878">
                  <c:v>249.90700000000001</c:v>
                </c:pt>
                <c:pt idx="879">
                  <c:v>249.90600000000001</c:v>
                </c:pt>
                <c:pt idx="880">
                  <c:v>249.90600000000001</c:v>
                </c:pt>
                <c:pt idx="881">
                  <c:v>249.905</c:v>
                </c:pt>
                <c:pt idx="882">
                  <c:v>249.905</c:v>
                </c:pt>
                <c:pt idx="883">
                  <c:v>249.90600000000001</c:v>
                </c:pt>
                <c:pt idx="884">
                  <c:v>249.90600000000001</c:v>
                </c:pt>
                <c:pt idx="885">
                  <c:v>249.90700000000001</c:v>
                </c:pt>
                <c:pt idx="886">
                  <c:v>249.90600000000001</c:v>
                </c:pt>
                <c:pt idx="887">
                  <c:v>249.90600000000001</c:v>
                </c:pt>
                <c:pt idx="888">
                  <c:v>249.90600000000001</c:v>
                </c:pt>
                <c:pt idx="889">
                  <c:v>249.90600000000001</c:v>
                </c:pt>
                <c:pt idx="890">
                  <c:v>249.90600000000001</c:v>
                </c:pt>
                <c:pt idx="891">
                  <c:v>249.90600000000001</c:v>
                </c:pt>
                <c:pt idx="892">
                  <c:v>249.90600000000001</c:v>
                </c:pt>
                <c:pt idx="893">
                  <c:v>249.90700000000001</c:v>
                </c:pt>
                <c:pt idx="894">
                  <c:v>249.90700000000001</c:v>
                </c:pt>
                <c:pt idx="895">
                  <c:v>249.90799999999999</c:v>
                </c:pt>
                <c:pt idx="896">
                  <c:v>249.90799999999999</c:v>
                </c:pt>
                <c:pt idx="897">
                  <c:v>249.90700000000001</c:v>
                </c:pt>
                <c:pt idx="898">
                  <c:v>249.90600000000001</c:v>
                </c:pt>
                <c:pt idx="899">
                  <c:v>249.905</c:v>
                </c:pt>
                <c:pt idx="900">
                  <c:v>249.905</c:v>
                </c:pt>
                <c:pt idx="901">
                  <c:v>249.90600000000001</c:v>
                </c:pt>
                <c:pt idx="902">
                  <c:v>249.90700000000001</c:v>
                </c:pt>
                <c:pt idx="903">
                  <c:v>249.90899999999999</c:v>
                </c:pt>
                <c:pt idx="904">
                  <c:v>249.90899999999999</c:v>
                </c:pt>
                <c:pt idx="905">
                  <c:v>249.90899999999999</c:v>
                </c:pt>
                <c:pt idx="906">
                  <c:v>249.90899999999999</c:v>
                </c:pt>
                <c:pt idx="907">
                  <c:v>249.90799999999999</c:v>
                </c:pt>
                <c:pt idx="908">
                  <c:v>249.90799999999999</c:v>
                </c:pt>
                <c:pt idx="909">
                  <c:v>249.90899999999999</c:v>
                </c:pt>
                <c:pt idx="910">
                  <c:v>249.90899999999999</c:v>
                </c:pt>
                <c:pt idx="911">
                  <c:v>249.90899999999999</c:v>
                </c:pt>
                <c:pt idx="912">
                  <c:v>249.90799999999999</c:v>
                </c:pt>
                <c:pt idx="913">
                  <c:v>249.90700000000001</c:v>
                </c:pt>
                <c:pt idx="914">
                  <c:v>249.90600000000001</c:v>
                </c:pt>
                <c:pt idx="915">
                  <c:v>249.90600000000001</c:v>
                </c:pt>
                <c:pt idx="916">
                  <c:v>249.90700000000001</c:v>
                </c:pt>
                <c:pt idx="917">
                  <c:v>249.90799999999999</c:v>
                </c:pt>
                <c:pt idx="918">
                  <c:v>249.90799999999999</c:v>
                </c:pt>
                <c:pt idx="919">
                  <c:v>249.905</c:v>
                </c:pt>
                <c:pt idx="920">
                  <c:v>249.90600000000001</c:v>
                </c:pt>
                <c:pt idx="921">
                  <c:v>249.90600000000001</c:v>
                </c:pt>
                <c:pt idx="922">
                  <c:v>249.90600000000001</c:v>
                </c:pt>
                <c:pt idx="923">
                  <c:v>249.90600000000001</c:v>
                </c:pt>
                <c:pt idx="924">
                  <c:v>249.90700000000001</c:v>
                </c:pt>
                <c:pt idx="925">
                  <c:v>249.90600000000001</c:v>
                </c:pt>
                <c:pt idx="926">
                  <c:v>249.905</c:v>
                </c:pt>
                <c:pt idx="927">
                  <c:v>249.904</c:v>
                </c:pt>
                <c:pt idx="928">
                  <c:v>249.904</c:v>
                </c:pt>
                <c:pt idx="929">
                  <c:v>249.905</c:v>
                </c:pt>
                <c:pt idx="930">
                  <c:v>249.90700000000001</c:v>
                </c:pt>
                <c:pt idx="931">
                  <c:v>249.90600000000001</c:v>
                </c:pt>
                <c:pt idx="932">
                  <c:v>249.90600000000001</c:v>
                </c:pt>
                <c:pt idx="933">
                  <c:v>249.905</c:v>
                </c:pt>
                <c:pt idx="934">
                  <c:v>249.905</c:v>
                </c:pt>
                <c:pt idx="935">
                  <c:v>249.90700000000001</c:v>
                </c:pt>
                <c:pt idx="936">
                  <c:v>249.90700000000001</c:v>
                </c:pt>
                <c:pt idx="937">
                  <c:v>249.90600000000001</c:v>
                </c:pt>
                <c:pt idx="938">
                  <c:v>249.90600000000001</c:v>
                </c:pt>
                <c:pt idx="939">
                  <c:v>249.905</c:v>
                </c:pt>
                <c:pt idx="940">
                  <c:v>249.905</c:v>
                </c:pt>
                <c:pt idx="941">
                  <c:v>249.90700000000001</c:v>
                </c:pt>
                <c:pt idx="942">
                  <c:v>249.90700000000001</c:v>
                </c:pt>
                <c:pt idx="943">
                  <c:v>249.90799999999999</c:v>
                </c:pt>
                <c:pt idx="944">
                  <c:v>249.90700000000001</c:v>
                </c:pt>
                <c:pt idx="945">
                  <c:v>249.90700000000001</c:v>
                </c:pt>
                <c:pt idx="946">
                  <c:v>249.90799999999999</c:v>
                </c:pt>
                <c:pt idx="947">
                  <c:v>249.90799999999999</c:v>
                </c:pt>
                <c:pt idx="948">
                  <c:v>249.90799999999999</c:v>
                </c:pt>
                <c:pt idx="949">
                  <c:v>249.90700000000001</c:v>
                </c:pt>
                <c:pt idx="950">
                  <c:v>249.90600000000001</c:v>
                </c:pt>
                <c:pt idx="951">
                  <c:v>249.90600000000001</c:v>
                </c:pt>
                <c:pt idx="952">
                  <c:v>249.905</c:v>
                </c:pt>
                <c:pt idx="953">
                  <c:v>249.905</c:v>
                </c:pt>
                <c:pt idx="954">
                  <c:v>249.90700000000001</c:v>
                </c:pt>
                <c:pt idx="955">
                  <c:v>249.90799999999999</c:v>
                </c:pt>
                <c:pt idx="956">
                  <c:v>249.90700000000001</c:v>
                </c:pt>
                <c:pt idx="957">
                  <c:v>249.90600000000001</c:v>
                </c:pt>
                <c:pt idx="958">
                  <c:v>249.90700000000001</c:v>
                </c:pt>
                <c:pt idx="959">
                  <c:v>249.90700000000001</c:v>
                </c:pt>
                <c:pt idx="960">
                  <c:v>249.90799999999999</c:v>
                </c:pt>
                <c:pt idx="961">
                  <c:v>249.90600000000001</c:v>
                </c:pt>
                <c:pt idx="962">
                  <c:v>249.90600000000001</c:v>
                </c:pt>
                <c:pt idx="963">
                  <c:v>249.90600000000001</c:v>
                </c:pt>
                <c:pt idx="964">
                  <c:v>249.90700000000001</c:v>
                </c:pt>
                <c:pt idx="965">
                  <c:v>249.90799999999999</c:v>
                </c:pt>
                <c:pt idx="966">
                  <c:v>249.90899999999999</c:v>
                </c:pt>
                <c:pt idx="967">
                  <c:v>249.90700000000001</c:v>
                </c:pt>
                <c:pt idx="968">
                  <c:v>249.90700000000001</c:v>
                </c:pt>
                <c:pt idx="969">
                  <c:v>249.90700000000001</c:v>
                </c:pt>
                <c:pt idx="970">
                  <c:v>249.90700000000001</c:v>
                </c:pt>
                <c:pt idx="971">
                  <c:v>249.90799999999999</c:v>
                </c:pt>
                <c:pt idx="972">
                  <c:v>249.90799999999999</c:v>
                </c:pt>
                <c:pt idx="973">
                  <c:v>249.90700000000001</c:v>
                </c:pt>
                <c:pt idx="974">
                  <c:v>249.90600000000001</c:v>
                </c:pt>
                <c:pt idx="975">
                  <c:v>249.90700000000001</c:v>
                </c:pt>
                <c:pt idx="976">
                  <c:v>249.90799999999999</c:v>
                </c:pt>
                <c:pt idx="977">
                  <c:v>249.90899999999999</c:v>
                </c:pt>
                <c:pt idx="978">
                  <c:v>249.90799999999999</c:v>
                </c:pt>
                <c:pt idx="979">
                  <c:v>249.90700000000001</c:v>
                </c:pt>
                <c:pt idx="980">
                  <c:v>249.90700000000001</c:v>
                </c:pt>
                <c:pt idx="981">
                  <c:v>249.90799999999999</c:v>
                </c:pt>
                <c:pt idx="982">
                  <c:v>249.90799999999999</c:v>
                </c:pt>
                <c:pt idx="983">
                  <c:v>249.90899999999999</c:v>
                </c:pt>
                <c:pt idx="984">
                  <c:v>249.90700000000001</c:v>
                </c:pt>
                <c:pt idx="985">
                  <c:v>249.90700000000001</c:v>
                </c:pt>
                <c:pt idx="986">
                  <c:v>249.91</c:v>
                </c:pt>
                <c:pt idx="987">
                  <c:v>249.91</c:v>
                </c:pt>
                <c:pt idx="988">
                  <c:v>249.91</c:v>
                </c:pt>
                <c:pt idx="989">
                  <c:v>249.90899999999999</c:v>
                </c:pt>
                <c:pt idx="990">
                  <c:v>249.90899999999999</c:v>
                </c:pt>
                <c:pt idx="991">
                  <c:v>249.90899999999999</c:v>
                </c:pt>
                <c:pt idx="992">
                  <c:v>249.91</c:v>
                </c:pt>
                <c:pt idx="993">
                  <c:v>249.91</c:v>
                </c:pt>
                <c:pt idx="994">
                  <c:v>249.90899999999999</c:v>
                </c:pt>
                <c:pt idx="995">
                  <c:v>249.90799999999999</c:v>
                </c:pt>
                <c:pt idx="996">
                  <c:v>249.90899999999999</c:v>
                </c:pt>
                <c:pt idx="997">
                  <c:v>249.90899999999999</c:v>
                </c:pt>
                <c:pt idx="998">
                  <c:v>249.911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2F5-432E-B488-16209136AF8E}"/>
            </c:ext>
          </c:extLst>
        </c:ser>
        <c:axId val="109436288"/>
        <c:axId val="153195648"/>
      </c:scatterChart>
      <c:valAx>
        <c:axId val="109436288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53195648"/>
        <c:crosses val="autoZero"/>
        <c:crossBetween val="midCat"/>
      </c:valAx>
      <c:valAx>
        <c:axId val="153195648"/>
        <c:scaling>
          <c:orientation val="minMax"/>
        </c:scaling>
        <c:axPos val="l"/>
        <c:majorGridlines/>
        <c:numFmt formatCode="General" sourceLinked="1"/>
        <c:tickLblPos val="nextTo"/>
        <c:crossAx val="109436288"/>
        <c:crosses val="autoZero"/>
        <c:crossBetween val="midCat"/>
        <c:majorUnit val="1.0000000000000005E-2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5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Lstability!$E$1</c:f>
              <c:strCache>
                <c:ptCount val="1"/>
                <c:pt idx="0">
                  <c:v>UC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Lstability!$E$2:$E$1000</c:f>
              <c:numCache>
                <c:formatCode>General</c:formatCode>
                <c:ptCount val="999"/>
                <c:pt idx="0">
                  <c:v>249.88399999999999</c:v>
                </c:pt>
                <c:pt idx="1">
                  <c:v>249.88399999999999</c:v>
                </c:pt>
                <c:pt idx="2">
                  <c:v>249.88499999999999</c:v>
                </c:pt>
                <c:pt idx="3">
                  <c:v>249.88399999999999</c:v>
                </c:pt>
                <c:pt idx="4">
                  <c:v>249.88399999999999</c:v>
                </c:pt>
                <c:pt idx="5">
                  <c:v>249.88300000000001</c:v>
                </c:pt>
                <c:pt idx="6">
                  <c:v>249.88300000000001</c:v>
                </c:pt>
                <c:pt idx="7">
                  <c:v>249.88399999999999</c:v>
                </c:pt>
                <c:pt idx="8">
                  <c:v>249.88200000000001</c:v>
                </c:pt>
                <c:pt idx="9">
                  <c:v>249.88200000000001</c:v>
                </c:pt>
                <c:pt idx="10">
                  <c:v>249.88300000000001</c:v>
                </c:pt>
                <c:pt idx="11">
                  <c:v>249.88399999999999</c:v>
                </c:pt>
                <c:pt idx="12">
                  <c:v>249.88300000000001</c:v>
                </c:pt>
                <c:pt idx="13">
                  <c:v>249.88399999999999</c:v>
                </c:pt>
                <c:pt idx="14">
                  <c:v>249.88399999999999</c:v>
                </c:pt>
                <c:pt idx="15">
                  <c:v>249.88399999999999</c:v>
                </c:pt>
                <c:pt idx="16">
                  <c:v>249.88399999999999</c:v>
                </c:pt>
                <c:pt idx="17">
                  <c:v>249.88300000000001</c:v>
                </c:pt>
                <c:pt idx="18">
                  <c:v>249.88200000000001</c:v>
                </c:pt>
                <c:pt idx="19">
                  <c:v>249.88200000000001</c:v>
                </c:pt>
                <c:pt idx="20">
                  <c:v>249.88399999999999</c:v>
                </c:pt>
                <c:pt idx="21">
                  <c:v>249.886</c:v>
                </c:pt>
                <c:pt idx="22">
                  <c:v>249.88300000000001</c:v>
                </c:pt>
                <c:pt idx="23">
                  <c:v>249.88300000000001</c:v>
                </c:pt>
                <c:pt idx="24">
                  <c:v>249.88300000000001</c:v>
                </c:pt>
                <c:pt idx="25">
                  <c:v>249.881</c:v>
                </c:pt>
                <c:pt idx="26">
                  <c:v>249.881</c:v>
                </c:pt>
                <c:pt idx="27">
                  <c:v>249.88200000000001</c:v>
                </c:pt>
                <c:pt idx="28">
                  <c:v>249.88300000000001</c:v>
                </c:pt>
                <c:pt idx="29">
                  <c:v>249.88200000000001</c:v>
                </c:pt>
                <c:pt idx="30">
                  <c:v>249.88300000000001</c:v>
                </c:pt>
                <c:pt idx="31">
                  <c:v>249.88399999999999</c:v>
                </c:pt>
                <c:pt idx="32">
                  <c:v>249.88300000000001</c:v>
                </c:pt>
                <c:pt idx="33">
                  <c:v>249.88300000000001</c:v>
                </c:pt>
                <c:pt idx="34">
                  <c:v>249.88300000000001</c:v>
                </c:pt>
                <c:pt idx="35">
                  <c:v>249.88200000000001</c:v>
                </c:pt>
                <c:pt idx="36">
                  <c:v>249.881</c:v>
                </c:pt>
                <c:pt idx="37">
                  <c:v>249.88200000000001</c:v>
                </c:pt>
                <c:pt idx="38">
                  <c:v>249.881</c:v>
                </c:pt>
                <c:pt idx="39">
                  <c:v>249.881</c:v>
                </c:pt>
                <c:pt idx="40">
                  <c:v>249.88200000000001</c:v>
                </c:pt>
                <c:pt idx="41">
                  <c:v>249.88200000000001</c:v>
                </c:pt>
                <c:pt idx="42">
                  <c:v>249.88399999999999</c:v>
                </c:pt>
                <c:pt idx="43">
                  <c:v>249.88399999999999</c:v>
                </c:pt>
                <c:pt idx="44">
                  <c:v>249.88499999999999</c:v>
                </c:pt>
                <c:pt idx="45">
                  <c:v>249.88499999999999</c:v>
                </c:pt>
                <c:pt idx="46">
                  <c:v>249.88499999999999</c:v>
                </c:pt>
                <c:pt idx="47">
                  <c:v>249.88499999999999</c:v>
                </c:pt>
                <c:pt idx="48">
                  <c:v>249.88499999999999</c:v>
                </c:pt>
                <c:pt idx="49">
                  <c:v>249.88300000000001</c:v>
                </c:pt>
                <c:pt idx="50">
                  <c:v>249.88200000000001</c:v>
                </c:pt>
                <c:pt idx="51">
                  <c:v>249.88200000000001</c:v>
                </c:pt>
                <c:pt idx="52">
                  <c:v>249.88300000000001</c:v>
                </c:pt>
                <c:pt idx="53">
                  <c:v>249.88399999999999</c:v>
                </c:pt>
                <c:pt idx="54">
                  <c:v>249.88399999999999</c:v>
                </c:pt>
                <c:pt idx="55">
                  <c:v>249.88399999999999</c:v>
                </c:pt>
                <c:pt idx="56">
                  <c:v>249.88399999999999</c:v>
                </c:pt>
                <c:pt idx="57">
                  <c:v>249.88200000000001</c:v>
                </c:pt>
                <c:pt idx="58">
                  <c:v>249.881</c:v>
                </c:pt>
                <c:pt idx="59">
                  <c:v>249.88200000000001</c:v>
                </c:pt>
                <c:pt idx="60">
                  <c:v>249.88200000000001</c:v>
                </c:pt>
                <c:pt idx="61">
                  <c:v>249.88300000000001</c:v>
                </c:pt>
                <c:pt idx="62">
                  <c:v>249.88399999999999</c:v>
                </c:pt>
                <c:pt idx="63">
                  <c:v>249.88300000000001</c:v>
                </c:pt>
                <c:pt idx="64">
                  <c:v>249.88200000000001</c:v>
                </c:pt>
                <c:pt idx="65">
                  <c:v>249.88200000000001</c:v>
                </c:pt>
                <c:pt idx="66">
                  <c:v>249.88300000000001</c:v>
                </c:pt>
                <c:pt idx="67">
                  <c:v>249.88399999999999</c:v>
                </c:pt>
                <c:pt idx="68">
                  <c:v>249.88399999999999</c:v>
                </c:pt>
                <c:pt idx="69">
                  <c:v>249.88499999999999</c:v>
                </c:pt>
                <c:pt idx="70">
                  <c:v>249.88499999999999</c:v>
                </c:pt>
                <c:pt idx="71">
                  <c:v>249.88399999999999</c:v>
                </c:pt>
                <c:pt idx="72">
                  <c:v>249.88399999999999</c:v>
                </c:pt>
                <c:pt idx="73">
                  <c:v>249.88300000000001</c:v>
                </c:pt>
                <c:pt idx="74">
                  <c:v>249.88200000000001</c:v>
                </c:pt>
                <c:pt idx="75">
                  <c:v>249.881</c:v>
                </c:pt>
                <c:pt idx="76">
                  <c:v>249.88</c:v>
                </c:pt>
                <c:pt idx="77">
                  <c:v>249.881</c:v>
                </c:pt>
                <c:pt idx="78">
                  <c:v>249.881</c:v>
                </c:pt>
                <c:pt idx="79">
                  <c:v>249.881</c:v>
                </c:pt>
                <c:pt idx="80">
                  <c:v>249.881</c:v>
                </c:pt>
                <c:pt idx="81">
                  <c:v>249.88200000000001</c:v>
                </c:pt>
                <c:pt idx="82">
                  <c:v>249.88200000000001</c:v>
                </c:pt>
                <c:pt idx="83">
                  <c:v>249.88200000000001</c:v>
                </c:pt>
                <c:pt idx="84">
                  <c:v>249.88200000000001</c:v>
                </c:pt>
                <c:pt idx="85">
                  <c:v>249.88200000000001</c:v>
                </c:pt>
                <c:pt idx="86">
                  <c:v>249.88399999999999</c:v>
                </c:pt>
                <c:pt idx="87">
                  <c:v>249.88499999999999</c:v>
                </c:pt>
                <c:pt idx="88">
                  <c:v>249.88399999999999</c:v>
                </c:pt>
                <c:pt idx="89">
                  <c:v>249.88300000000001</c:v>
                </c:pt>
                <c:pt idx="90">
                  <c:v>249.88300000000001</c:v>
                </c:pt>
                <c:pt idx="91">
                  <c:v>249.88300000000001</c:v>
                </c:pt>
                <c:pt idx="92">
                  <c:v>249.88300000000001</c:v>
                </c:pt>
                <c:pt idx="93">
                  <c:v>249.88200000000001</c:v>
                </c:pt>
                <c:pt idx="94">
                  <c:v>249.881</c:v>
                </c:pt>
                <c:pt idx="95">
                  <c:v>249.88200000000001</c:v>
                </c:pt>
                <c:pt idx="96">
                  <c:v>249.88300000000001</c:v>
                </c:pt>
                <c:pt idx="97">
                  <c:v>249.88200000000001</c:v>
                </c:pt>
                <c:pt idx="98">
                  <c:v>249.88200000000001</c:v>
                </c:pt>
                <c:pt idx="99">
                  <c:v>249.881</c:v>
                </c:pt>
                <c:pt idx="100">
                  <c:v>249.881</c:v>
                </c:pt>
                <c:pt idx="101">
                  <c:v>249.88200000000001</c:v>
                </c:pt>
                <c:pt idx="102">
                  <c:v>249.88200000000001</c:v>
                </c:pt>
                <c:pt idx="103">
                  <c:v>249.88200000000001</c:v>
                </c:pt>
                <c:pt idx="104">
                  <c:v>249.88399999999999</c:v>
                </c:pt>
                <c:pt idx="105">
                  <c:v>249.88399999999999</c:v>
                </c:pt>
                <c:pt idx="106">
                  <c:v>249.88399999999999</c:v>
                </c:pt>
                <c:pt idx="107">
                  <c:v>249.88399999999999</c:v>
                </c:pt>
                <c:pt idx="108">
                  <c:v>249.88399999999999</c:v>
                </c:pt>
                <c:pt idx="109">
                  <c:v>249.88399999999999</c:v>
                </c:pt>
                <c:pt idx="110">
                  <c:v>249.88399999999999</c:v>
                </c:pt>
                <c:pt idx="111">
                  <c:v>249.88300000000001</c:v>
                </c:pt>
                <c:pt idx="112">
                  <c:v>249.88200000000001</c:v>
                </c:pt>
                <c:pt idx="113">
                  <c:v>249.881</c:v>
                </c:pt>
                <c:pt idx="114">
                  <c:v>249.881</c:v>
                </c:pt>
                <c:pt idx="115">
                  <c:v>249.881</c:v>
                </c:pt>
                <c:pt idx="116">
                  <c:v>249.88200000000001</c:v>
                </c:pt>
                <c:pt idx="117">
                  <c:v>249.88399999999999</c:v>
                </c:pt>
                <c:pt idx="118">
                  <c:v>249.88399999999999</c:v>
                </c:pt>
                <c:pt idx="119">
                  <c:v>249.88300000000001</c:v>
                </c:pt>
                <c:pt idx="120">
                  <c:v>249.88300000000001</c:v>
                </c:pt>
                <c:pt idx="121">
                  <c:v>249.88300000000001</c:v>
                </c:pt>
                <c:pt idx="122">
                  <c:v>249.88300000000001</c:v>
                </c:pt>
                <c:pt idx="123">
                  <c:v>249.88300000000001</c:v>
                </c:pt>
                <c:pt idx="124">
                  <c:v>249.88399999999999</c:v>
                </c:pt>
                <c:pt idx="125">
                  <c:v>249.88499999999999</c:v>
                </c:pt>
                <c:pt idx="126">
                  <c:v>249.88399999999999</c:v>
                </c:pt>
                <c:pt idx="127">
                  <c:v>249.88399999999999</c:v>
                </c:pt>
                <c:pt idx="128">
                  <c:v>249.88499999999999</c:v>
                </c:pt>
                <c:pt idx="129">
                  <c:v>249.88499999999999</c:v>
                </c:pt>
                <c:pt idx="130">
                  <c:v>249.88499999999999</c:v>
                </c:pt>
                <c:pt idx="131">
                  <c:v>249.88399999999999</c:v>
                </c:pt>
                <c:pt idx="132">
                  <c:v>249.88399999999999</c:v>
                </c:pt>
                <c:pt idx="133">
                  <c:v>249.88399999999999</c:v>
                </c:pt>
                <c:pt idx="134">
                  <c:v>249.88399999999999</c:v>
                </c:pt>
                <c:pt idx="135">
                  <c:v>249.88399999999999</c:v>
                </c:pt>
                <c:pt idx="136">
                  <c:v>249.88300000000001</c:v>
                </c:pt>
                <c:pt idx="137">
                  <c:v>249.88300000000001</c:v>
                </c:pt>
                <c:pt idx="138">
                  <c:v>249.88399999999999</c:v>
                </c:pt>
                <c:pt idx="139">
                  <c:v>249.88200000000001</c:v>
                </c:pt>
                <c:pt idx="140">
                  <c:v>249.88300000000001</c:v>
                </c:pt>
                <c:pt idx="141">
                  <c:v>249.88200000000001</c:v>
                </c:pt>
                <c:pt idx="142">
                  <c:v>249.881</c:v>
                </c:pt>
                <c:pt idx="143">
                  <c:v>249.88300000000001</c:v>
                </c:pt>
                <c:pt idx="144">
                  <c:v>249.88399999999999</c:v>
                </c:pt>
                <c:pt idx="145">
                  <c:v>249.88300000000001</c:v>
                </c:pt>
                <c:pt idx="146">
                  <c:v>249.88300000000001</c:v>
                </c:pt>
                <c:pt idx="147">
                  <c:v>249.88399999999999</c:v>
                </c:pt>
                <c:pt idx="148">
                  <c:v>249.88300000000001</c:v>
                </c:pt>
                <c:pt idx="149">
                  <c:v>249.88300000000001</c:v>
                </c:pt>
                <c:pt idx="150">
                  <c:v>249.88300000000001</c:v>
                </c:pt>
                <c:pt idx="151">
                  <c:v>249.88300000000001</c:v>
                </c:pt>
                <c:pt idx="152">
                  <c:v>249.88300000000001</c:v>
                </c:pt>
                <c:pt idx="153">
                  <c:v>249.88300000000001</c:v>
                </c:pt>
                <c:pt idx="154">
                  <c:v>249.88200000000001</c:v>
                </c:pt>
                <c:pt idx="155">
                  <c:v>249.88300000000001</c:v>
                </c:pt>
                <c:pt idx="156">
                  <c:v>249.88200000000001</c:v>
                </c:pt>
                <c:pt idx="157">
                  <c:v>249.88200000000001</c:v>
                </c:pt>
                <c:pt idx="158">
                  <c:v>249.88200000000001</c:v>
                </c:pt>
                <c:pt idx="159">
                  <c:v>249.88300000000001</c:v>
                </c:pt>
                <c:pt idx="160">
                  <c:v>249.88200000000001</c:v>
                </c:pt>
                <c:pt idx="161">
                  <c:v>249.88300000000001</c:v>
                </c:pt>
                <c:pt idx="162">
                  <c:v>249.88399999999999</c:v>
                </c:pt>
                <c:pt idx="163">
                  <c:v>249.88300000000001</c:v>
                </c:pt>
                <c:pt idx="164">
                  <c:v>249.88399999999999</c:v>
                </c:pt>
                <c:pt idx="165">
                  <c:v>249.88399999999999</c:v>
                </c:pt>
                <c:pt idx="166">
                  <c:v>249.88399999999999</c:v>
                </c:pt>
                <c:pt idx="167">
                  <c:v>249.88300000000001</c:v>
                </c:pt>
                <c:pt idx="168">
                  <c:v>249.88300000000001</c:v>
                </c:pt>
                <c:pt idx="169">
                  <c:v>249.88399999999999</c:v>
                </c:pt>
                <c:pt idx="170">
                  <c:v>249.88300000000001</c:v>
                </c:pt>
                <c:pt idx="171">
                  <c:v>249.88300000000001</c:v>
                </c:pt>
                <c:pt idx="172">
                  <c:v>249.88399999999999</c:v>
                </c:pt>
                <c:pt idx="173">
                  <c:v>249.88399999999999</c:v>
                </c:pt>
                <c:pt idx="174">
                  <c:v>249.88399999999999</c:v>
                </c:pt>
                <c:pt idx="175">
                  <c:v>249.88300000000001</c:v>
                </c:pt>
                <c:pt idx="176">
                  <c:v>249.88399999999999</c:v>
                </c:pt>
                <c:pt idx="177">
                  <c:v>249.88499999999999</c:v>
                </c:pt>
                <c:pt idx="178">
                  <c:v>249.88499999999999</c:v>
                </c:pt>
                <c:pt idx="179">
                  <c:v>249.88399999999999</c:v>
                </c:pt>
                <c:pt idx="180">
                  <c:v>249.88300000000001</c:v>
                </c:pt>
                <c:pt idx="181">
                  <c:v>249.88399999999999</c:v>
                </c:pt>
                <c:pt idx="182">
                  <c:v>249.88499999999999</c:v>
                </c:pt>
                <c:pt idx="183">
                  <c:v>249.886</c:v>
                </c:pt>
                <c:pt idx="184">
                  <c:v>249.887</c:v>
                </c:pt>
                <c:pt idx="185">
                  <c:v>249.887</c:v>
                </c:pt>
                <c:pt idx="186">
                  <c:v>249.887</c:v>
                </c:pt>
                <c:pt idx="187">
                  <c:v>249.887</c:v>
                </c:pt>
                <c:pt idx="188">
                  <c:v>249.88800000000001</c:v>
                </c:pt>
                <c:pt idx="189">
                  <c:v>249.887</c:v>
                </c:pt>
                <c:pt idx="190">
                  <c:v>249.887</c:v>
                </c:pt>
                <c:pt idx="191">
                  <c:v>249.887</c:v>
                </c:pt>
                <c:pt idx="192">
                  <c:v>249.887</c:v>
                </c:pt>
                <c:pt idx="193">
                  <c:v>249.887</c:v>
                </c:pt>
                <c:pt idx="194">
                  <c:v>249.88800000000001</c:v>
                </c:pt>
                <c:pt idx="195">
                  <c:v>249.886</c:v>
                </c:pt>
                <c:pt idx="196">
                  <c:v>249.88499999999999</c:v>
                </c:pt>
                <c:pt idx="197">
                  <c:v>249.88499999999999</c:v>
                </c:pt>
                <c:pt idx="198">
                  <c:v>249.88499999999999</c:v>
                </c:pt>
                <c:pt idx="199">
                  <c:v>249.886</c:v>
                </c:pt>
                <c:pt idx="200">
                  <c:v>249.886</c:v>
                </c:pt>
                <c:pt idx="201">
                  <c:v>249.88499999999999</c:v>
                </c:pt>
                <c:pt idx="202">
                  <c:v>249.886</c:v>
                </c:pt>
                <c:pt idx="203">
                  <c:v>249.88800000000001</c:v>
                </c:pt>
                <c:pt idx="204">
                  <c:v>249.88900000000001</c:v>
                </c:pt>
                <c:pt idx="205">
                  <c:v>249.88900000000001</c:v>
                </c:pt>
                <c:pt idx="206">
                  <c:v>249.88900000000001</c:v>
                </c:pt>
                <c:pt idx="207">
                  <c:v>249.88900000000001</c:v>
                </c:pt>
                <c:pt idx="208">
                  <c:v>249.88800000000001</c:v>
                </c:pt>
                <c:pt idx="209">
                  <c:v>249.88800000000001</c:v>
                </c:pt>
                <c:pt idx="210">
                  <c:v>249.887</c:v>
                </c:pt>
                <c:pt idx="211">
                  <c:v>249.88499999999999</c:v>
                </c:pt>
                <c:pt idx="212">
                  <c:v>249.886</c:v>
                </c:pt>
                <c:pt idx="213">
                  <c:v>249.887</c:v>
                </c:pt>
                <c:pt idx="214">
                  <c:v>249.886</c:v>
                </c:pt>
                <c:pt idx="215">
                  <c:v>249.886</c:v>
                </c:pt>
                <c:pt idx="216">
                  <c:v>249.88499999999999</c:v>
                </c:pt>
                <c:pt idx="217">
                  <c:v>249.88499999999999</c:v>
                </c:pt>
                <c:pt idx="218">
                  <c:v>249.88499999999999</c:v>
                </c:pt>
                <c:pt idx="219">
                  <c:v>249.886</c:v>
                </c:pt>
                <c:pt idx="220">
                  <c:v>249.886</c:v>
                </c:pt>
                <c:pt idx="221">
                  <c:v>249.886</c:v>
                </c:pt>
                <c:pt idx="222">
                  <c:v>249.88499999999999</c:v>
                </c:pt>
                <c:pt idx="223">
                  <c:v>249.88499999999999</c:v>
                </c:pt>
                <c:pt idx="224">
                  <c:v>249.88499999999999</c:v>
                </c:pt>
                <c:pt idx="225">
                  <c:v>249.88499999999999</c:v>
                </c:pt>
                <c:pt idx="226">
                  <c:v>249.88499999999999</c:v>
                </c:pt>
                <c:pt idx="227">
                  <c:v>249.88499999999999</c:v>
                </c:pt>
                <c:pt idx="228">
                  <c:v>249.88499999999999</c:v>
                </c:pt>
                <c:pt idx="229">
                  <c:v>249.88399999999999</c:v>
                </c:pt>
                <c:pt idx="230">
                  <c:v>249.88499999999999</c:v>
                </c:pt>
                <c:pt idx="231">
                  <c:v>249.886</c:v>
                </c:pt>
                <c:pt idx="232">
                  <c:v>249.887</c:v>
                </c:pt>
                <c:pt idx="233">
                  <c:v>249.887</c:v>
                </c:pt>
                <c:pt idx="234">
                  <c:v>249.886</c:v>
                </c:pt>
                <c:pt idx="235">
                  <c:v>249.886</c:v>
                </c:pt>
                <c:pt idx="236">
                  <c:v>249.887</c:v>
                </c:pt>
                <c:pt idx="237">
                  <c:v>249.887</c:v>
                </c:pt>
                <c:pt idx="238">
                  <c:v>249.886</c:v>
                </c:pt>
                <c:pt idx="239">
                  <c:v>249.886</c:v>
                </c:pt>
                <c:pt idx="240">
                  <c:v>249.887</c:v>
                </c:pt>
                <c:pt idx="241">
                  <c:v>249.88800000000001</c:v>
                </c:pt>
                <c:pt idx="242">
                  <c:v>249.88800000000001</c:v>
                </c:pt>
                <c:pt idx="243">
                  <c:v>249.887</c:v>
                </c:pt>
                <c:pt idx="244">
                  <c:v>249.886</c:v>
                </c:pt>
                <c:pt idx="245">
                  <c:v>249.887</c:v>
                </c:pt>
                <c:pt idx="246">
                  <c:v>249.88900000000001</c:v>
                </c:pt>
                <c:pt idx="247">
                  <c:v>249.88800000000001</c:v>
                </c:pt>
                <c:pt idx="248">
                  <c:v>249.887</c:v>
                </c:pt>
                <c:pt idx="249">
                  <c:v>249.887</c:v>
                </c:pt>
                <c:pt idx="250">
                  <c:v>249.887</c:v>
                </c:pt>
                <c:pt idx="251">
                  <c:v>249.886</c:v>
                </c:pt>
                <c:pt idx="252">
                  <c:v>249.886</c:v>
                </c:pt>
                <c:pt idx="253">
                  <c:v>249.886</c:v>
                </c:pt>
                <c:pt idx="254">
                  <c:v>249.88399999999999</c:v>
                </c:pt>
                <c:pt idx="255">
                  <c:v>249.88499999999999</c:v>
                </c:pt>
                <c:pt idx="256">
                  <c:v>249.886</c:v>
                </c:pt>
                <c:pt idx="257">
                  <c:v>249.886</c:v>
                </c:pt>
                <c:pt idx="258">
                  <c:v>249.886</c:v>
                </c:pt>
                <c:pt idx="259">
                  <c:v>249.886</c:v>
                </c:pt>
                <c:pt idx="260">
                  <c:v>249.887</c:v>
                </c:pt>
                <c:pt idx="261">
                  <c:v>249.887</c:v>
                </c:pt>
                <c:pt idx="262">
                  <c:v>249.887</c:v>
                </c:pt>
                <c:pt idx="263">
                  <c:v>249.887</c:v>
                </c:pt>
                <c:pt idx="264">
                  <c:v>249.88800000000001</c:v>
                </c:pt>
                <c:pt idx="265">
                  <c:v>249.88800000000001</c:v>
                </c:pt>
                <c:pt idx="266">
                  <c:v>249.887</c:v>
                </c:pt>
                <c:pt idx="267">
                  <c:v>249.88800000000001</c:v>
                </c:pt>
                <c:pt idx="268">
                  <c:v>249.887</c:v>
                </c:pt>
                <c:pt idx="269">
                  <c:v>249.886</c:v>
                </c:pt>
                <c:pt idx="270">
                  <c:v>249.886</c:v>
                </c:pt>
                <c:pt idx="271">
                  <c:v>249.887</c:v>
                </c:pt>
                <c:pt idx="272">
                  <c:v>249.88800000000001</c:v>
                </c:pt>
                <c:pt idx="273">
                  <c:v>249.886</c:v>
                </c:pt>
                <c:pt idx="274">
                  <c:v>249.886</c:v>
                </c:pt>
                <c:pt idx="275">
                  <c:v>249.887</c:v>
                </c:pt>
                <c:pt idx="276">
                  <c:v>249.886</c:v>
                </c:pt>
                <c:pt idx="277">
                  <c:v>249.887</c:v>
                </c:pt>
                <c:pt idx="278">
                  <c:v>249.887</c:v>
                </c:pt>
                <c:pt idx="279">
                  <c:v>249.886</c:v>
                </c:pt>
                <c:pt idx="280">
                  <c:v>249.887</c:v>
                </c:pt>
                <c:pt idx="281">
                  <c:v>249.887</c:v>
                </c:pt>
                <c:pt idx="282">
                  <c:v>249.887</c:v>
                </c:pt>
                <c:pt idx="283">
                  <c:v>249.887</c:v>
                </c:pt>
                <c:pt idx="284">
                  <c:v>249.88800000000001</c:v>
                </c:pt>
                <c:pt idx="285">
                  <c:v>249.88900000000001</c:v>
                </c:pt>
                <c:pt idx="286">
                  <c:v>249.88800000000001</c:v>
                </c:pt>
                <c:pt idx="287">
                  <c:v>249.88800000000001</c:v>
                </c:pt>
                <c:pt idx="288">
                  <c:v>249.886</c:v>
                </c:pt>
                <c:pt idx="289">
                  <c:v>249.886</c:v>
                </c:pt>
                <c:pt idx="290">
                  <c:v>249.886</c:v>
                </c:pt>
                <c:pt idx="291">
                  <c:v>249.886</c:v>
                </c:pt>
                <c:pt idx="292">
                  <c:v>249.886</c:v>
                </c:pt>
                <c:pt idx="293">
                  <c:v>249.886</c:v>
                </c:pt>
                <c:pt idx="294">
                  <c:v>249.886</c:v>
                </c:pt>
                <c:pt idx="295">
                  <c:v>249.886</c:v>
                </c:pt>
                <c:pt idx="296">
                  <c:v>249.886</c:v>
                </c:pt>
                <c:pt idx="297">
                  <c:v>249.88499999999999</c:v>
                </c:pt>
                <c:pt idx="298">
                  <c:v>249.88499999999999</c:v>
                </c:pt>
                <c:pt idx="299">
                  <c:v>249.886</c:v>
                </c:pt>
                <c:pt idx="300">
                  <c:v>249.886</c:v>
                </c:pt>
                <c:pt idx="301">
                  <c:v>249.887</c:v>
                </c:pt>
                <c:pt idx="302">
                  <c:v>249.88800000000001</c:v>
                </c:pt>
                <c:pt idx="303">
                  <c:v>249.88800000000001</c:v>
                </c:pt>
                <c:pt idx="304">
                  <c:v>249.88800000000001</c:v>
                </c:pt>
                <c:pt idx="305">
                  <c:v>249.88800000000001</c:v>
                </c:pt>
                <c:pt idx="306">
                  <c:v>249.887</c:v>
                </c:pt>
                <c:pt idx="307">
                  <c:v>249.88800000000001</c:v>
                </c:pt>
                <c:pt idx="308">
                  <c:v>249.88800000000001</c:v>
                </c:pt>
                <c:pt idx="309">
                  <c:v>249.887</c:v>
                </c:pt>
                <c:pt idx="310">
                  <c:v>249.887</c:v>
                </c:pt>
                <c:pt idx="311">
                  <c:v>249.886</c:v>
                </c:pt>
                <c:pt idx="312">
                  <c:v>249.886</c:v>
                </c:pt>
                <c:pt idx="313">
                  <c:v>249.886</c:v>
                </c:pt>
                <c:pt idx="314">
                  <c:v>249.886</c:v>
                </c:pt>
                <c:pt idx="315">
                  <c:v>249.887</c:v>
                </c:pt>
                <c:pt idx="316">
                  <c:v>249.887</c:v>
                </c:pt>
                <c:pt idx="317">
                  <c:v>249.887</c:v>
                </c:pt>
                <c:pt idx="318">
                  <c:v>249.886</c:v>
                </c:pt>
                <c:pt idx="319">
                  <c:v>249.886</c:v>
                </c:pt>
                <c:pt idx="320">
                  <c:v>249.887</c:v>
                </c:pt>
                <c:pt idx="321">
                  <c:v>249.887</c:v>
                </c:pt>
                <c:pt idx="322">
                  <c:v>249.887</c:v>
                </c:pt>
                <c:pt idx="323">
                  <c:v>249.886</c:v>
                </c:pt>
                <c:pt idx="324">
                  <c:v>249.886</c:v>
                </c:pt>
                <c:pt idx="325">
                  <c:v>249.887</c:v>
                </c:pt>
                <c:pt idx="326">
                  <c:v>249.887</c:v>
                </c:pt>
                <c:pt idx="327">
                  <c:v>249.887</c:v>
                </c:pt>
                <c:pt idx="328">
                  <c:v>249.88800000000001</c:v>
                </c:pt>
                <c:pt idx="329">
                  <c:v>249.88800000000001</c:v>
                </c:pt>
                <c:pt idx="330">
                  <c:v>249.88800000000001</c:v>
                </c:pt>
                <c:pt idx="331">
                  <c:v>249.88900000000001</c:v>
                </c:pt>
                <c:pt idx="332">
                  <c:v>249.88900000000001</c:v>
                </c:pt>
                <c:pt idx="333">
                  <c:v>249.88900000000001</c:v>
                </c:pt>
                <c:pt idx="334">
                  <c:v>249.88800000000001</c:v>
                </c:pt>
                <c:pt idx="335">
                  <c:v>249.88800000000001</c:v>
                </c:pt>
                <c:pt idx="336">
                  <c:v>249.887</c:v>
                </c:pt>
                <c:pt idx="337">
                  <c:v>249.887</c:v>
                </c:pt>
                <c:pt idx="338">
                  <c:v>249.88800000000001</c:v>
                </c:pt>
                <c:pt idx="339">
                  <c:v>249.886</c:v>
                </c:pt>
                <c:pt idx="340">
                  <c:v>249.887</c:v>
                </c:pt>
                <c:pt idx="341">
                  <c:v>249.887</c:v>
                </c:pt>
                <c:pt idx="342">
                  <c:v>249.887</c:v>
                </c:pt>
                <c:pt idx="343">
                  <c:v>249.886</c:v>
                </c:pt>
                <c:pt idx="344">
                  <c:v>249.886</c:v>
                </c:pt>
                <c:pt idx="345">
                  <c:v>249.887</c:v>
                </c:pt>
                <c:pt idx="346">
                  <c:v>249.887</c:v>
                </c:pt>
                <c:pt idx="347">
                  <c:v>249.887</c:v>
                </c:pt>
                <c:pt idx="348">
                  <c:v>249.88800000000001</c:v>
                </c:pt>
                <c:pt idx="349">
                  <c:v>249.88900000000001</c:v>
                </c:pt>
                <c:pt idx="350">
                  <c:v>249.88900000000001</c:v>
                </c:pt>
                <c:pt idx="351">
                  <c:v>249.88800000000001</c:v>
                </c:pt>
                <c:pt idx="352">
                  <c:v>249.88800000000001</c:v>
                </c:pt>
                <c:pt idx="353">
                  <c:v>249.88900000000001</c:v>
                </c:pt>
                <c:pt idx="354">
                  <c:v>249.88800000000001</c:v>
                </c:pt>
                <c:pt idx="355">
                  <c:v>249.88800000000001</c:v>
                </c:pt>
                <c:pt idx="356">
                  <c:v>249.887</c:v>
                </c:pt>
                <c:pt idx="357">
                  <c:v>249.887</c:v>
                </c:pt>
                <c:pt idx="358">
                  <c:v>249.88800000000001</c:v>
                </c:pt>
                <c:pt idx="359">
                  <c:v>249.886</c:v>
                </c:pt>
                <c:pt idx="360">
                  <c:v>249.886</c:v>
                </c:pt>
                <c:pt idx="361">
                  <c:v>249.886</c:v>
                </c:pt>
                <c:pt idx="362">
                  <c:v>249.887</c:v>
                </c:pt>
                <c:pt idx="363">
                  <c:v>249.886</c:v>
                </c:pt>
                <c:pt idx="364">
                  <c:v>249.886</c:v>
                </c:pt>
                <c:pt idx="365">
                  <c:v>249.887</c:v>
                </c:pt>
                <c:pt idx="366">
                  <c:v>249.887</c:v>
                </c:pt>
                <c:pt idx="367">
                  <c:v>249.886</c:v>
                </c:pt>
                <c:pt idx="368">
                  <c:v>249.886</c:v>
                </c:pt>
                <c:pt idx="369">
                  <c:v>249.887</c:v>
                </c:pt>
                <c:pt idx="370">
                  <c:v>249.887</c:v>
                </c:pt>
                <c:pt idx="371">
                  <c:v>249.886</c:v>
                </c:pt>
                <c:pt idx="372">
                  <c:v>249.886</c:v>
                </c:pt>
                <c:pt idx="373">
                  <c:v>249.887</c:v>
                </c:pt>
                <c:pt idx="374">
                  <c:v>249.887</c:v>
                </c:pt>
                <c:pt idx="375">
                  <c:v>249.886</c:v>
                </c:pt>
                <c:pt idx="376">
                  <c:v>249.887</c:v>
                </c:pt>
                <c:pt idx="377">
                  <c:v>249.887</c:v>
                </c:pt>
                <c:pt idx="378">
                  <c:v>249.887</c:v>
                </c:pt>
                <c:pt idx="379">
                  <c:v>249.887</c:v>
                </c:pt>
                <c:pt idx="380">
                  <c:v>249.886</c:v>
                </c:pt>
                <c:pt idx="381">
                  <c:v>249.886</c:v>
                </c:pt>
                <c:pt idx="382">
                  <c:v>249.886</c:v>
                </c:pt>
                <c:pt idx="383">
                  <c:v>249.887</c:v>
                </c:pt>
                <c:pt idx="384">
                  <c:v>249.88499999999999</c:v>
                </c:pt>
                <c:pt idx="385">
                  <c:v>249.88499999999999</c:v>
                </c:pt>
                <c:pt idx="386">
                  <c:v>249.88499999999999</c:v>
                </c:pt>
                <c:pt idx="387">
                  <c:v>249.88499999999999</c:v>
                </c:pt>
                <c:pt idx="388">
                  <c:v>249.88499999999999</c:v>
                </c:pt>
                <c:pt idx="389">
                  <c:v>249.88499999999999</c:v>
                </c:pt>
                <c:pt idx="390">
                  <c:v>249.88499999999999</c:v>
                </c:pt>
                <c:pt idx="391">
                  <c:v>249.88499999999999</c:v>
                </c:pt>
                <c:pt idx="392">
                  <c:v>249.88499999999999</c:v>
                </c:pt>
                <c:pt idx="393">
                  <c:v>249.886</c:v>
                </c:pt>
                <c:pt idx="394">
                  <c:v>249.887</c:v>
                </c:pt>
                <c:pt idx="395">
                  <c:v>249.886</c:v>
                </c:pt>
                <c:pt idx="396">
                  <c:v>249.88499999999999</c:v>
                </c:pt>
                <c:pt idx="397">
                  <c:v>249.88499999999999</c:v>
                </c:pt>
                <c:pt idx="398">
                  <c:v>249.886</c:v>
                </c:pt>
                <c:pt idx="399">
                  <c:v>249.886</c:v>
                </c:pt>
                <c:pt idx="400">
                  <c:v>249.886</c:v>
                </c:pt>
                <c:pt idx="401">
                  <c:v>249.88499999999999</c:v>
                </c:pt>
                <c:pt idx="402">
                  <c:v>249.88499999999999</c:v>
                </c:pt>
                <c:pt idx="403">
                  <c:v>249.886</c:v>
                </c:pt>
                <c:pt idx="404">
                  <c:v>249.886</c:v>
                </c:pt>
                <c:pt idx="405">
                  <c:v>249.886</c:v>
                </c:pt>
                <c:pt idx="406">
                  <c:v>249.886</c:v>
                </c:pt>
                <c:pt idx="407">
                  <c:v>249.886</c:v>
                </c:pt>
                <c:pt idx="408">
                  <c:v>249.886</c:v>
                </c:pt>
                <c:pt idx="409">
                  <c:v>249.88499999999999</c:v>
                </c:pt>
                <c:pt idx="410">
                  <c:v>249.88499999999999</c:v>
                </c:pt>
                <c:pt idx="411">
                  <c:v>249.88499999999999</c:v>
                </c:pt>
                <c:pt idx="412">
                  <c:v>249.88499999999999</c:v>
                </c:pt>
                <c:pt idx="413">
                  <c:v>249.886</c:v>
                </c:pt>
                <c:pt idx="414">
                  <c:v>249.886</c:v>
                </c:pt>
                <c:pt idx="415">
                  <c:v>249.887</c:v>
                </c:pt>
                <c:pt idx="416">
                  <c:v>249.887</c:v>
                </c:pt>
                <c:pt idx="417">
                  <c:v>249.886</c:v>
                </c:pt>
                <c:pt idx="418">
                  <c:v>249.88499999999999</c:v>
                </c:pt>
                <c:pt idx="419">
                  <c:v>249.88499999999999</c:v>
                </c:pt>
                <c:pt idx="420">
                  <c:v>249.88499999999999</c:v>
                </c:pt>
                <c:pt idx="421">
                  <c:v>249.886</c:v>
                </c:pt>
                <c:pt idx="422">
                  <c:v>249.88499999999999</c:v>
                </c:pt>
                <c:pt idx="423">
                  <c:v>249.88499999999999</c:v>
                </c:pt>
                <c:pt idx="424">
                  <c:v>249.88499999999999</c:v>
                </c:pt>
                <c:pt idx="425">
                  <c:v>249.88499999999999</c:v>
                </c:pt>
                <c:pt idx="426">
                  <c:v>249.88499999999999</c:v>
                </c:pt>
                <c:pt idx="427">
                  <c:v>249.88499999999999</c:v>
                </c:pt>
                <c:pt idx="428">
                  <c:v>249.88499999999999</c:v>
                </c:pt>
                <c:pt idx="429">
                  <c:v>249.886</c:v>
                </c:pt>
                <c:pt idx="430">
                  <c:v>249.887</c:v>
                </c:pt>
                <c:pt idx="431">
                  <c:v>249.886</c:v>
                </c:pt>
                <c:pt idx="432">
                  <c:v>249.886</c:v>
                </c:pt>
                <c:pt idx="433">
                  <c:v>249.886</c:v>
                </c:pt>
                <c:pt idx="434">
                  <c:v>249.887</c:v>
                </c:pt>
                <c:pt idx="435">
                  <c:v>249.887</c:v>
                </c:pt>
                <c:pt idx="436">
                  <c:v>249.887</c:v>
                </c:pt>
                <c:pt idx="437">
                  <c:v>249.886</c:v>
                </c:pt>
                <c:pt idx="438">
                  <c:v>249.886</c:v>
                </c:pt>
                <c:pt idx="439">
                  <c:v>249.886</c:v>
                </c:pt>
                <c:pt idx="440">
                  <c:v>249.886</c:v>
                </c:pt>
                <c:pt idx="441">
                  <c:v>249.886</c:v>
                </c:pt>
                <c:pt idx="442">
                  <c:v>249.88499999999999</c:v>
                </c:pt>
                <c:pt idx="443">
                  <c:v>249.886</c:v>
                </c:pt>
                <c:pt idx="444">
                  <c:v>249.886</c:v>
                </c:pt>
                <c:pt idx="445">
                  <c:v>249.88499999999999</c:v>
                </c:pt>
                <c:pt idx="446">
                  <c:v>249.886</c:v>
                </c:pt>
                <c:pt idx="447">
                  <c:v>249.886</c:v>
                </c:pt>
                <c:pt idx="448">
                  <c:v>249.88499999999999</c:v>
                </c:pt>
                <c:pt idx="449">
                  <c:v>249.88499999999999</c:v>
                </c:pt>
                <c:pt idx="450">
                  <c:v>249.886</c:v>
                </c:pt>
                <c:pt idx="451">
                  <c:v>249.887</c:v>
                </c:pt>
                <c:pt idx="452">
                  <c:v>249.887</c:v>
                </c:pt>
                <c:pt idx="453">
                  <c:v>249.88800000000001</c:v>
                </c:pt>
                <c:pt idx="454">
                  <c:v>249.88800000000001</c:v>
                </c:pt>
                <c:pt idx="455">
                  <c:v>249.88800000000001</c:v>
                </c:pt>
                <c:pt idx="456">
                  <c:v>249.88800000000001</c:v>
                </c:pt>
                <c:pt idx="457">
                  <c:v>249.88900000000001</c:v>
                </c:pt>
                <c:pt idx="458">
                  <c:v>249.88800000000001</c:v>
                </c:pt>
                <c:pt idx="459">
                  <c:v>249.88800000000001</c:v>
                </c:pt>
                <c:pt idx="460">
                  <c:v>249.88800000000001</c:v>
                </c:pt>
                <c:pt idx="461">
                  <c:v>249.88800000000001</c:v>
                </c:pt>
                <c:pt idx="462">
                  <c:v>249.887</c:v>
                </c:pt>
                <c:pt idx="463">
                  <c:v>249.886</c:v>
                </c:pt>
                <c:pt idx="464">
                  <c:v>249.886</c:v>
                </c:pt>
                <c:pt idx="465">
                  <c:v>249.886</c:v>
                </c:pt>
                <c:pt idx="466">
                  <c:v>249.886</c:v>
                </c:pt>
                <c:pt idx="467">
                  <c:v>249.886</c:v>
                </c:pt>
                <c:pt idx="468">
                  <c:v>249.886</c:v>
                </c:pt>
                <c:pt idx="469">
                  <c:v>249.886</c:v>
                </c:pt>
                <c:pt idx="470">
                  <c:v>249.886</c:v>
                </c:pt>
                <c:pt idx="471">
                  <c:v>249.887</c:v>
                </c:pt>
                <c:pt idx="472">
                  <c:v>249.88800000000001</c:v>
                </c:pt>
                <c:pt idx="473">
                  <c:v>249.88800000000001</c:v>
                </c:pt>
                <c:pt idx="474">
                  <c:v>249.88800000000001</c:v>
                </c:pt>
                <c:pt idx="475">
                  <c:v>249.88800000000001</c:v>
                </c:pt>
                <c:pt idx="476">
                  <c:v>249.887</c:v>
                </c:pt>
                <c:pt idx="477">
                  <c:v>249.88800000000001</c:v>
                </c:pt>
                <c:pt idx="478">
                  <c:v>249.88800000000001</c:v>
                </c:pt>
                <c:pt idx="479">
                  <c:v>249.887</c:v>
                </c:pt>
                <c:pt idx="480">
                  <c:v>249.88800000000001</c:v>
                </c:pt>
                <c:pt idx="481">
                  <c:v>249.88900000000001</c:v>
                </c:pt>
                <c:pt idx="482">
                  <c:v>249.88900000000001</c:v>
                </c:pt>
                <c:pt idx="483">
                  <c:v>249.88900000000001</c:v>
                </c:pt>
                <c:pt idx="484">
                  <c:v>249.88800000000001</c:v>
                </c:pt>
                <c:pt idx="485">
                  <c:v>249.88800000000001</c:v>
                </c:pt>
                <c:pt idx="486">
                  <c:v>249.88800000000001</c:v>
                </c:pt>
                <c:pt idx="487">
                  <c:v>249.88800000000001</c:v>
                </c:pt>
                <c:pt idx="488">
                  <c:v>249.88800000000001</c:v>
                </c:pt>
                <c:pt idx="489">
                  <c:v>249.887</c:v>
                </c:pt>
                <c:pt idx="490">
                  <c:v>249.887</c:v>
                </c:pt>
                <c:pt idx="491">
                  <c:v>249.887</c:v>
                </c:pt>
                <c:pt idx="492">
                  <c:v>249.886</c:v>
                </c:pt>
                <c:pt idx="493">
                  <c:v>249.88499999999999</c:v>
                </c:pt>
                <c:pt idx="494">
                  <c:v>249.88499999999999</c:v>
                </c:pt>
                <c:pt idx="495">
                  <c:v>249.886</c:v>
                </c:pt>
                <c:pt idx="496">
                  <c:v>249.886</c:v>
                </c:pt>
                <c:pt idx="497">
                  <c:v>249.886</c:v>
                </c:pt>
                <c:pt idx="498">
                  <c:v>249.887</c:v>
                </c:pt>
                <c:pt idx="499">
                  <c:v>249.88800000000001</c:v>
                </c:pt>
                <c:pt idx="500">
                  <c:v>249.886</c:v>
                </c:pt>
                <c:pt idx="501">
                  <c:v>249.886</c:v>
                </c:pt>
                <c:pt idx="502">
                  <c:v>249.88800000000001</c:v>
                </c:pt>
                <c:pt idx="503">
                  <c:v>249.887</c:v>
                </c:pt>
                <c:pt idx="504">
                  <c:v>249.886</c:v>
                </c:pt>
                <c:pt idx="505">
                  <c:v>249.886</c:v>
                </c:pt>
                <c:pt idx="506">
                  <c:v>249.886</c:v>
                </c:pt>
                <c:pt idx="507">
                  <c:v>249.886</c:v>
                </c:pt>
                <c:pt idx="508">
                  <c:v>249.887</c:v>
                </c:pt>
                <c:pt idx="509">
                  <c:v>249.886</c:v>
                </c:pt>
                <c:pt idx="510">
                  <c:v>249.886</c:v>
                </c:pt>
                <c:pt idx="511">
                  <c:v>249.886</c:v>
                </c:pt>
                <c:pt idx="512">
                  <c:v>249.887</c:v>
                </c:pt>
                <c:pt idx="513">
                  <c:v>249.886</c:v>
                </c:pt>
                <c:pt idx="514">
                  <c:v>249.886</c:v>
                </c:pt>
                <c:pt idx="515">
                  <c:v>249.887</c:v>
                </c:pt>
                <c:pt idx="516">
                  <c:v>249.887</c:v>
                </c:pt>
                <c:pt idx="517">
                  <c:v>249.887</c:v>
                </c:pt>
                <c:pt idx="518">
                  <c:v>249.887</c:v>
                </c:pt>
                <c:pt idx="519">
                  <c:v>249.887</c:v>
                </c:pt>
                <c:pt idx="520">
                  <c:v>249.886</c:v>
                </c:pt>
                <c:pt idx="521">
                  <c:v>249.886</c:v>
                </c:pt>
                <c:pt idx="522">
                  <c:v>249.886</c:v>
                </c:pt>
                <c:pt idx="523">
                  <c:v>249.887</c:v>
                </c:pt>
                <c:pt idx="524">
                  <c:v>249.887</c:v>
                </c:pt>
                <c:pt idx="525">
                  <c:v>249.887</c:v>
                </c:pt>
                <c:pt idx="526">
                  <c:v>249.887</c:v>
                </c:pt>
                <c:pt idx="527">
                  <c:v>249.887</c:v>
                </c:pt>
                <c:pt idx="528">
                  <c:v>249.88900000000001</c:v>
                </c:pt>
                <c:pt idx="529">
                  <c:v>249.88800000000001</c:v>
                </c:pt>
                <c:pt idx="530">
                  <c:v>249.886</c:v>
                </c:pt>
                <c:pt idx="531">
                  <c:v>249.886</c:v>
                </c:pt>
                <c:pt idx="532">
                  <c:v>249.886</c:v>
                </c:pt>
                <c:pt idx="533">
                  <c:v>249.886</c:v>
                </c:pt>
                <c:pt idx="534">
                  <c:v>249.887</c:v>
                </c:pt>
                <c:pt idx="535">
                  <c:v>249.887</c:v>
                </c:pt>
                <c:pt idx="536">
                  <c:v>249.886</c:v>
                </c:pt>
                <c:pt idx="537">
                  <c:v>249.886</c:v>
                </c:pt>
                <c:pt idx="538">
                  <c:v>249.887</c:v>
                </c:pt>
                <c:pt idx="539">
                  <c:v>249.886</c:v>
                </c:pt>
                <c:pt idx="540">
                  <c:v>249.886</c:v>
                </c:pt>
                <c:pt idx="541">
                  <c:v>249.886</c:v>
                </c:pt>
                <c:pt idx="542">
                  <c:v>249.886</c:v>
                </c:pt>
                <c:pt idx="543">
                  <c:v>249.88499999999999</c:v>
                </c:pt>
                <c:pt idx="544">
                  <c:v>249.88499999999999</c:v>
                </c:pt>
                <c:pt idx="545">
                  <c:v>249.88499999999999</c:v>
                </c:pt>
                <c:pt idx="546">
                  <c:v>249.886</c:v>
                </c:pt>
                <c:pt idx="547">
                  <c:v>249.886</c:v>
                </c:pt>
                <c:pt idx="548">
                  <c:v>249.886</c:v>
                </c:pt>
                <c:pt idx="549">
                  <c:v>249.886</c:v>
                </c:pt>
                <c:pt idx="550">
                  <c:v>249.886</c:v>
                </c:pt>
                <c:pt idx="551">
                  <c:v>249.887</c:v>
                </c:pt>
                <c:pt idx="552">
                  <c:v>249.887</c:v>
                </c:pt>
                <c:pt idx="553">
                  <c:v>249.887</c:v>
                </c:pt>
                <c:pt idx="554">
                  <c:v>249.88800000000001</c:v>
                </c:pt>
                <c:pt idx="555">
                  <c:v>249.887</c:v>
                </c:pt>
                <c:pt idx="556">
                  <c:v>249.887</c:v>
                </c:pt>
                <c:pt idx="557">
                  <c:v>249.88800000000001</c:v>
                </c:pt>
                <c:pt idx="558">
                  <c:v>249.88800000000001</c:v>
                </c:pt>
                <c:pt idx="559">
                  <c:v>249.88800000000001</c:v>
                </c:pt>
                <c:pt idx="560">
                  <c:v>249.88800000000001</c:v>
                </c:pt>
                <c:pt idx="561">
                  <c:v>249.88900000000001</c:v>
                </c:pt>
                <c:pt idx="562">
                  <c:v>249.88900000000001</c:v>
                </c:pt>
                <c:pt idx="563">
                  <c:v>249.88800000000001</c:v>
                </c:pt>
                <c:pt idx="564">
                  <c:v>249.88800000000001</c:v>
                </c:pt>
                <c:pt idx="565">
                  <c:v>249.88800000000001</c:v>
                </c:pt>
                <c:pt idx="566">
                  <c:v>249.88800000000001</c:v>
                </c:pt>
                <c:pt idx="567">
                  <c:v>249.88800000000001</c:v>
                </c:pt>
                <c:pt idx="568">
                  <c:v>249.88800000000001</c:v>
                </c:pt>
                <c:pt idx="569">
                  <c:v>249.887</c:v>
                </c:pt>
                <c:pt idx="570">
                  <c:v>249.886</c:v>
                </c:pt>
                <c:pt idx="571">
                  <c:v>249.886</c:v>
                </c:pt>
                <c:pt idx="572">
                  <c:v>249.886</c:v>
                </c:pt>
                <c:pt idx="573">
                  <c:v>249.886</c:v>
                </c:pt>
                <c:pt idx="574">
                  <c:v>249.886</c:v>
                </c:pt>
                <c:pt idx="575">
                  <c:v>249.88499999999999</c:v>
                </c:pt>
                <c:pt idx="576">
                  <c:v>249.88499999999999</c:v>
                </c:pt>
                <c:pt idx="577">
                  <c:v>249.887</c:v>
                </c:pt>
                <c:pt idx="578">
                  <c:v>249.887</c:v>
                </c:pt>
                <c:pt idx="579">
                  <c:v>249.886</c:v>
                </c:pt>
                <c:pt idx="580">
                  <c:v>249.887</c:v>
                </c:pt>
                <c:pt idx="581">
                  <c:v>249.887</c:v>
                </c:pt>
                <c:pt idx="582">
                  <c:v>249.887</c:v>
                </c:pt>
                <c:pt idx="583">
                  <c:v>249.88800000000001</c:v>
                </c:pt>
                <c:pt idx="584">
                  <c:v>249.88800000000001</c:v>
                </c:pt>
                <c:pt idx="585">
                  <c:v>249.88900000000001</c:v>
                </c:pt>
                <c:pt idx="586">
                  <c:v>249.88900000000001</c:v>
                </c:pt>
                <c:pt idx="587">
                  <c:v>249.88800000000001</c:v>
                </c:pt>
                <c:pt idx="588">
                  <c:v>249.88800000000001</c:v>
                </c:pt>
                <c:pt idx="589">
                  <c:v>249.887</c:v>
                </c:pt>
                <c:pt idx="590">
                  <c:v>249.886</c:v>
                </c:pt>
                <c:pt idx="591">
                  <c:v>249.886</c:v>
                </c:pt>
                <c:pt idx="592">
                  <c:v>249.886</c:v>
                </c:pt>
                <c:pt idx="593">
                  <c:v>249.886</c:v>
                </c:pt>
                <c:pt idx="594">
                  <c:v>249.886</c:v>
                </c:pt>
                <c:pt idx="595">
                  <c:v>249.886</c:v>
                </c:pt>
                <c:pt idx="596">
                  <c:v>249.88499999999999</c:v>
                </c:pt>
                <c:pt idx="597">
                  <c:v>249.88399999999999</c:v>
                </c:pt>
                <c:pt idx="598">
                  <c:v>249.88499999999999</c:v>
                </c:pt>
                <c:pt idx="599">
                  <c:v>249.886</c:v>
                </c:pt>
                <c:pt idx="600">
                  <c:v>249.887</c:v>
                </c:pt>
                <c:pt idx="601">
                  <c:v>249.887</c:v>
                </c:pt>
                <c:pt idx="602">
                  <c:v>249.887</c:v>
                </c:pt>
                <c:pt idx="603">
                  <c:v>249.887</c:v>
                </c:pt>
                <c:pt idx="604">
                  <c:v>249.887</c:v>
                </c:pt>
                <c:pt idx="605">
                  <c:v>249.887</c:v>
                </c:pt>
                <c:pt idx="606">
                  <c:v>249.88800000000001</c:v>
                </c:pt>
                <c:pt idx="607">
                  <c:v>249.88800000000001</c:v>
                </c:pt>
                <c:pt idx="608">
                  <c:v>249.886</c:v>
                </c:pt>
                <c:pt idx="609">
                  <c:v>249.886</c:v>
                </c:pt>
                <c:pt idx="610">
                  <c:v>249.886</c:v>
                </c:pt>
                <c:pt idx="611">
                  <c:v>249.886</c:v>
                </c:pt>
                <c:pt idx="612">
                  <c:v>249.887</c:v>
                </c:pt>
                <c:pt idx="613">
                  <c:v>249.887</c:v>
                </c:pt>
                <c:pt idx="614">
                  <c:v>249.88499999999999</c:v>
                </c:pt>
                <c:pt idx="615">
                  <c:v>249.88499999999999</c:v>
                </c:pt>
                <c:pt idx="616">
                  <c:v>249.886</c:v>
                </c:pt>
                <c:pt idx="617">
                  <c:v>249.886</c:v>
                </c:pt>
                <c:pt idx="618">
                  <c:v>249.886</c:v>
                </c:pt>
                <c:pt idx="619">
                  <c:v>249.886</c:v>
                </c:pt>
                <c:pt idx="620">
                  <c:v>249.886</c:v>
                </c:pt>
                <c:pt idx="621">
                  <c:v>249.886</c:v>
                </c:pt>
                <c:pt idx="622">
                  <c:v>249.886</c:v>
                </c:pt>
                <c:pt idx="623">
                  <c:v>249.886</c:v>
                </c:pt>
                <c:pt idx="624">
                  <c:v>249.886</c:v>
                </c:pt>
                <c:pt idx="625">
                  <c:v>249.887</c:v>
                </c:pt>
                <c:pt idx="626">
                  <c:v>249.887</c:v>
                </c:pt>
                <c:pt idx="627">
                  <c:v>249.886</c:v>
                </c:pt>
                <c:pt idx="628">
                  <c:v>249.88499999999999</c:v>
                </c:pt>
                <c:pt idx="629">
                  <c:v>249.887</c:v>
                </c:pt>
                <c:pt idx="630">
                  <c:v>249.88800000000001</c:v>
                </c:pt>
                <c:pt idx="631">
                  <c:v>249.88800000000001</c:v>
                </c:pt>
                <c:pt idx="632">
                  <c:v>249.887</c:v>
                </c:pt>
                <c:pt idx="633">
                  <c:v>249.887</c:v>
                </c:pt>
                <c:pt idx="634">
                  <c:v>249.886</c:v>
                </c:pt>
                <c:pt idx="635">
                  <c:v>249.887</c:v>
                </c:pt>
                <c:pt idx="636">
                  <c:v>249.886</c:v>
                </c:pt>
                <c:pt idx="637">
                  <c:v>249.886</c:v>
                </c:pt>
                <c:pt idx="638">
                  <c:v>249.886</c:v>
                </c:pt>
                <c:pt idx="639">
                  <c:v>249.887</c:v>
                </c:pt>
                <c:pt idx="640">
                  <c:v>249.887</c:v>
                </c:pt>
                <c:pt idx="641">
                  <c:v>249.887</c:v>
                </c:pt>
                <c:pt idx="642">
                  <c:v>249.887</c:v>
                </c:pt>
                <c:pt idx="643">
                  <c:v>249.887</c:v>
                </c:pt>
                <c:pt idx="644">
                  <c:v>249.887</c:v>
                </c:pt>
                <c:pt idx="645">
                  <c:v>249.886</c:v>
                </c:pt>
                <c:pt idx="646">
                  <c:v>249.88800000000001</c:v>
                </c:pt>
                <c:pt idx="647">
                  <c:v>249.88800000000001</c:v>
                </c:pt>
                <c:pt idx="648">
                  <c:v>249.886</c:v>
                </c:pt>
                <c:pt idx="649">
                  <c:v>249.886</c:v>
                </c:pt>
                <c:pt idx="650">
                  <c:v>249.887</c:v>
                </c:pt>
                <c:pt idx="651">
                  <c:v>249.88499999999999</c:v>
                </c:pt>
                <c:pt idx="652">
                  <c:v>249.88499999999999</c:v>
                </c:pt>
                <c:pt idx="653">
                  <c:v>249.88499999999999</c:v>
                </c:pt>
                <c:pt idx="654">
                  <c:v>249.886</c:v>
                </c:pt>
                <c:pt idx="655">
                  <c:v>249.886</c:v>
                </c:pt>
                <c:pt idx="656">
                  <c:v>249.88499999999999</c:v>
                </c:pt>
                <c:pt idx="657">
                  <c:v>249.88399999999999</c:v>
                </c:pt>
                <c:pt idx="658">
                  <c:v>249.88399999999999</c:v>
                </c:pt>
                <c:pt idx="659">
                  <c:v>249.88499999999999</c:v>
                </c:pt>
                <c:pt idx="660">
                  <c:v>249.88499999999999</c:v>
                </c:pt>
                <c:pt idx="661">
                  <c:v>249.88499999999999</c:v>
                </c:pt>
                <c:pt idx="662">
                  <c:v>249.88399999999999</c:v>
                </c:pt>
                <c:pt idx="663">
                  <c:v>249.88499999999999</c:v>
                </c:pt>
                <c:pt idx="664">
                  <c:v>249.886</c:v>
                </c:pt>
                <c:pt idx="665">
                  <c:v>249.886</c:v>
                </c:pt>
                <c:pt idx="666">
                  <c:v>249.88499999999999</c:v>
                </c:pt>
                <c:pt idx="667">
                  <c:v>249.88499999999999</c:v>
                </c:pt>
                <c:pt idx="668">
                  <c:v>249.88499999999999</c:v>
                </c:pt>
                <c:pt idx="669">
                  <c:v>249.886</c:v>
                </c:pt>
                <c:pt idx="670">
                  <c:v>249.88499999999999</c:v>
                </c:pt>
                <c:pt idx="671">
                  <c:v>249.886</c:v>
                </c:pt>
                <c:pt idx="672">
                  <c:v>249.886</c:v>
                </c:pt>
                <c:pt idx="673">
                  <c:v>249.88499999999999</c:v>
                </c:pt>
                <c:pt idx="674">
                  <c:v>249.88499999999999</c:v>
                </c:pt>
                <c:pt idx="675">
                  <c:v>249.88499999999999</c:v>
                </c:pt>
                <c:pt idx="676">
                  <c:v>249.88499999999999</c:v>
                </c:pt>
                <c:pt idx="677">
                  <c:v>249.886</c:v>
                </c:pt>
                <c:pt idx="678">
                  <c:v>249.88499999999999</c:v>
                </c:pt>
                <c:pt idx="679">
                  <c:v>249.88499999999999</c:v>
                </c:pt>
                <c:pt idx="680">
                  <c:v>249.88499999999999</c:v>
                </c:pt>
                <c:pt idx="681">
                  <c:v>249.88499999999999</c:v>
                </c:pt>
                <c:pt idx="682">
                  <c:v>249.88499999999999</c:v>
                </c:pt>
                <c:pt idx="683">
                  <c:v>249.88499999999999</c:v>
                </c:pt>
                <c:pt idx="684">
                  <c:v>249.886</c:v>
                </c:pt>
                <c:pt idx="685">
                  <c:v>249.88499999999999</c:v>
                </c:pt>
                <c:pt idx="686">
                  <c:v>249.88499999999999</c:v>
                </c:pt>
                <c:pt idx="687">
                  <c:v>249.88499999999999</c:v>
                </c:pt>
                <c:pt idx="688">
                  <c:v>249.88399999999999</c:v>
                </c:pt>
                <c:pt idx="689">
                  <c:v>249.88399999999999</c:v>
                </c:pt>
                <c:pt idx="690">
                  <c:v>249.88499999999999</c:v>
                </c:pt>
                <c:pt idx="691">
                  <c:v>249.88399999999999</c:v>
                </c:pt>
                <c:pt idx="692">
                  <c:v>249.88399999999999</c:v>
                </c:pt>
                <c:pt idx="693">
                  <c:v>249.88399999999999</c:v>
                </c:pt>
                <c:pt idx="694">
                  <c:v>249.88399999999999</c:v>
                </c:pt>
                <c:pt idx="695">
                  <c:v>249.88399999999999</c:v>
                </c:pt>
                <c:pt idx="696">
                  <c:v>249.88399999999999</c:v>
                </c:pt>
                <c:pt idx="697">
                  <c:v>249.88300000000001</c:v>
                </c:pt>
                <c:pt idx="698">
                  <c:v>249.886</c:v>
                </c:pt>
                <c:pt idx="699">
                  <c:v>249.886</c:v>
                </c:pt>
                <c:pt idx="700">
                  <c:v>249.887</c:v>
                </c:pt>
                <c:pt idx="701">
                  <c:v>249.886</c:v>
                </c:pt>
                <c:pt idx="702">
                  <c:v>249.88499999999999</c:v>
                </c:pt>
                <c:pt idx="703">
                  <c:v>249.88499999999999</c:v>
                </c:pt>
                <c:pt idx="704">
                  <c:v>249.88499999999999</c:v>
                </c:pt>
                <c:pt idx="705">
                  <c:v>249.88499999999999</c:v>
                </c:pt>
                <c:pt idx="706">
                  <c:v>249.886</c:v>
                </c:pt>
                <c:pt idx="707">
                  <c:v>249.887</c:v>
                </c:pt>
                <c:pt idx="708">
                  <c:v>249.88399999999999</c:v>
                </c:pt>
                <c:pt idx="709">
                  <c:v>249.88499999999999</c:v>
                </c:pt>
                <c:pt idx="710">
                  <c:v>249.886</c:v>
                </c:pt>
                <c:pt idx="711">
                  <c:v>249.88499999999999</c:v>
                </c:pt>
                <c:pt idx="712">
                  <c:v>249.886</c:v>
                </c:pt>
                <c:pt idx="713">
                  <c:v>249.886</c:v>
                </c:pt>
                <c:pt idx="714">
                  <c:v>249.88499999999999</c:v>
                </c:pt>
                <c:pt idx="715">
                  <c:v>249.88499999999999</c:v>
                </c:pt>
                <c:pt idx="716">
                  <c:v>249.88499999999999</c:v>
                </c:pt>
                <c:pt idx="717">
                  <c:v>249.88499999999999</c:v>
                </c:pt>
                <c:pt idx="718">
                  <c:v>249.88399999999999</c:v>
                </c:pt>
                <c:pt idx="719">
                  <c:v>249.88499999999999</c:v>
                </c:pt>
                <c:pt idx="720">
                  <c:v>249.886</c:v>
                </c:pt>
                <c:pt idx="721">
                  <c:v>249.886</c:v>
                </c:pt>
                <c:pt idx="722">
                  <c:v>249.886</c:v>
                </c:pt>
                <c:pt idx="723">
                  <c:v>249.88499999999999</c:v>
                </c:pt>
                <c:pt idx="724">
                  <c:v>249.88499999999999</c:v>
                </c:pt>
                <c:pt idx="725">
                  <c:v>249.88399999999999</c:v>
                </c:pt>
                <c:pt idx="726">
                  <c:v>249.88499999999999</c:v>
                </c:pt>
                <c:pt idx="727">
                  <c:v>249.88499999999999</c:v>
                </c:pt>
                <c:pt idx="728">
                  <c:v>249.88399999999999</c:v>
                </c:pt>
                <c:pt idx="729">
                  <c:v>249.88399999999999</c:v>
                </c:pt>
                <c:pt idx="730">
                  <c:v>249.88399999999999</c:v>
                </c:pt>
                <c:pt idx="731">
                  <c:v>249.88399999999999</c:v>
                </c:pt>
                <c:pt idx="732">
                  <c:v>249.88499999999999</c:v>
                </c:pt>
                <c:pt idx="733">
                  <c:v>249.88499999999999</c:v>
                </c:pt>
                <c:pt idx="734">
                  <c:v>249.88399999999999</c:v>
                </c:pt>
                <c:pt idx="735">
                  <c:v>249.88499999999999</c:v>
                </c:pt>
                <c:pt idx="736">
                  <c:v>249.887</c:v>
                </c:pt>
                <c:pt idx="737">
                  <c:v>249.88499999999999</c:v>
                </c:pt>
                <c:pt idx="738">
                  <c:v>249.886</c:v>
                </c:pt>
                <c:pt idx="739">
                  <c:v>249.886</c:v>
                </c:pt>
                <c:pt idx="740">
                  <c:v>249.88499999999999</c:v>
                </c:pt>
                <c:pt idx="741">
                  <c:v>249.88499999999999</c:v>
                </c:pt>
                <c:pt idx="742">
                  <c:v>249.88300000000001</c:v>
                </c:pt>
                <c:pt idx="743">
                  <c:v>249.88399999999999</c:v>
                </c:pt>
                <c:pt idx="744">
                  <c:v>249.88399999999999</c:v>
                </c:pt>
                <c:pt idx="745">
                  <c:v>249.88300000000001</c:v>
                </c:pt>
                <c:pt idx="746">
                  <c:v>249.88399999999999</c:v>
                </c:pt>
                <c:pt idx="747">
                  <c:v>249.88399999999999</c:v>
                </c:pt>
                <c:pt idx="748">
                  <c:v>249.88499999999999</c:v>
                </c:pt>
                <c:pt idx="749">
                  <c:v>249.88399999999999</c:v>
                </c:pt>
                <c:pt idx="750">
                  <c:v>249.88499999999999</c:v>
                </c:pt>
                <c:pt idx="751">
                  <c:v>249.886</c:v>
                </c:pt>
                <c:pt idx="752">
                  <c:v>249.886</c:v>
                </c:pt>
                <c:pt idx="753">
                  <c:v>249.886</c:v>
                </c:pt>
                <c:pt idx="754">
                  <c:v>249.88499999999999</c:v>
                </c:pt>
                <c:pt idx="755">
                  <c:v>249.88399999999999</c:v>
                </c:pt>
                <c:pt idx="756">
                  <c:v>249.88499999999999</c:v>
                </c:pt>
                <c:pt idx="757">
                  <c:v>249.88499999999999</c:v>
                </c:pt>
                <c:pt idx="758">
                  <c:v>249.88499999999999</c:v>
                </c:pt>
                <c:pt idx="759">
                  <c:v>249.88399999999999</c:v>
                </c:pt>
                <c:pt idx="760">
                  <c:v>249.88499999999999</c:v>
                </c:pt>
                <c:pt idx="761">
                  <c:v>249.886</c:v>
                </c:pt>
                <c:pt idx="762">
                  <c:v>249.88499999999999</c:v>
                </c:pt>
                <c:pt idx="763">
                  <c:v>249.886</c:v>
                </c:pt>
                <c:pt idx="764">
                  <c:v>249.886</c:v>
                </c:pt>
                <c:pt idx="765">
                  <c:v>249.886</c:v>
                </c:pt>
                <c:pt idx="766">
                  <c:v>249.886</c:v>
                </c:pt>
                <c:pt idx="767">
                  <c:v>249.886</c:v>
                </c:pt>
                <c:pt idx="768">
                  <c:v>249.88499999999999</c:v>
                </c:pt>
                <c:pt idx="769">
                  <c:v>249.88499999999999</c:v>
                </c:pt>
                <c:pt idx="770">
                  <c:v>249.88399999999999</c:v>
                </c:pt>
                <c:pt idx="771">
                  <c:v>249.88399999999999</c:v>
                </c:pt>
                <c:pt idx="772">
                  <c:v>249.88399999999999</c:v>
                </c:pt>
                <c:pt idx="773">
                  <c:v>249.88399999999999</c:v>
                </c:pt>
                <c:pt idx="774">
                  <c:v>249.88499999999999</c:v>
                </c:pt>
                <c:pt idx="775">
                  <c:v>249.886</c:v>
                </c:pt>
                <c:pt idx="776">
                  <c:v>249.886</c:v>
                </c:pt>
                <c:pt idx="777">
                  <c:v>249.886</c:v>
                </c:pt>
                <c:pt idx="778">
                  <c:v>249.88499999999999</c:v>
                </c:pt>
                <c:pt idx="779">
                  <c:v>249.88399999999999</c:v>
                </c:pt>
                <c:pt idx="780">
                  <c:v>249.88399999999999</c:v>
                </c:pt>
                <c:pt idx="781">
                  <c:v>249.88399999999999</c:v>
                </c:pt>
                <c:pt idx="782">
                  <c:v>249.88499999999999</c:v>
                </c:pt>
                <c:pt idx="783">
                  <c:v>249.88399999999999</c:v>
                </c:pt>
                <c:pt idx="784">
                  <c:v>249.88399999999999</c:v>
                </c:pt>
                <c:pt idx="785">
                  <c:v>249.88499999999999</c:v>
                </c:pt>
                <c:pt idx="786">
                  <c:v>249.88300000000001</c:v>
                </c:pt>
                <c:pt idx="787">
                  <c:v>249.88300000000001</c:v>
                </c:pt>
                <c:pt idx="788">
                  <c:v>249.88399999999999</c:v>
                </c:pt>
                <c:pt idx="789">
                  <c:v>249.88399999999999</c:v>
                </c:pt>
                <c:pt idx="790">
                  <c:v>249.88300000000001</c:v>
                </c:pt>
                <c:pt idx="791">
                  <c:v>249.88300000000001</c:v>
                </c:pt>
                <c:pt idx="792">
                  <c:v>249.88399999999999</c:v>
                </c:pt>
                <c:pt idx="793">
                  <c:v>249.88300000000001</c:v>
                </c:pt>
                <c:pt idx="794">
                  <c:v>249.88399999999999</c:v>
                </c:pt>
                <c:pt idx="795">
                  <c:v>249.88399999999999</c:v>
                </c:pt>
                <c:pt idx="796">
                  <c:v>249.88399999999999</c:v>
                </c:pt>
                <c:pt idx="797">
                  <c:v>249.88399999999999</c:v>
                </c:pt>
                <c:pt idx="798">
                  <c:v>249.88499999999999</c:v>
                </c:pt>
                <c:pt idx="799">
                  <c:v>249.88399999999999</c:v>
                </c:pt>
                <c:pt idx="800">
                  <c:v>249.88399999999999</c:v>
                </c:pt>
                <c:pt idx="801">
                  <c:v>249.886</c:v>
                </c:pt>
                <c:pt idx="802">
                  <c:v>249.886</c:v>
                </c:pt>
                <c:pt idx="803">
                  <c:v>249.886</c:v>
                </c:pt>
                <c:pt idx="804">
                  <c:v>249.886</c:v>
                </c:pt>
                <c:pt idx="805">
                  <c:v>249.886</c:v>
                </c:pt>
                <c:pt idx="806">
                  <c:v>249.886</c:v>
                </c:pt>
                <c:pt idx="807">
                  <c:v>249.88800000000001</c:v>
                </c:pt>
                <c:pt idx="808">
                  <c:v>249.88800000000001</c:v>
                </c:pt>
                <c:pt idx="809">
                  <c:v>249.887</c:v>
                </c:pt>
                <c:pt idx="810">
                  <c:v>249.887</c:v>
                </c:pt>
                <c:pt idx="811">
                  <c:v>249.887</c:v>
                </c:pt>
                <c:pt idx="812">
                  <c:v>249.887</c:v>
                </c:pt>
                <c:pt idx="813">
                  <c:v>249.886</c:v>
                </c:pt>
                <c:pt idx="814">
                  <c:v>249.88499999999999</c:v>
                </c:pt>
                <c:pt idx="815">
                  <c:v>249.886</c:v>
                </c:pt>
                <c:pt idx="816">
                  <c:v>249.88499999999999</c:v>
                </c:pt>
                <c:pt idx="817">
                  <c:v>249.88399999999999</c:v>
                </c:pt>
                <c:pt idx="818">
                  <c:v>249.88399999999999</c:v>
                </c:pt>
                <c:pt idx="819">
                  <c:v>249.88399999999999</c:v>
                </c:pt>
                <c:pt idx="820">
                  <c:v>249.88399999999999</c:v>
                </c:pt>
                <c:pt idx="821">
                  <c:v>249.88399999999999</c:v>
                </c:pt>
                <c:pt idx="822">
                  <c:v>249.88399999999999</c:v>
                </c:pt>
                <c:pt idx="823">
                  <c:v>249.88399999999999</c:v>
                </c:pt>
                <c:pt idx="824">
                  <c:v>249.88499999999999</c:v>
                </c:pt>
                <c:pt idx="825">
                  <c:v>249.88399999999999</c:v>
                </c:pt>
                <c:pt idx="826">
                  <c:v>249.88399999999999</c:v>
                </c:pt>
                <c:pt idx="827">
                  <c:v>249.88399999999999</c:v>
                </c:pt>
                <c:pt idx="828">
                  <c:v>249.88399999999999</c:v>
                </c:pt>
                <c:pt idx="829">
                  <c:v>249.88499999999999</c:v>
                </c:pt>
                <c:pt idx="830">
                  <c:v>249.886</c:v>
                </c:pt>
                <c:pt idx="831">
                  <c:v>249.88499999999999</c:v>
                </c:pt>
                <c:pt idx="832">
                  <c:v>249.886</c:v>
                </c:pt>
                <c:pt idx="833">
                  <c:v>249.886</c:v>
                </c:pt>
                <c:pt idx="834">
                  <c:v>249.886</c:v>
                </c:pt>
                <c:pt idx="835">
                  <c:v>249.88499999999999</c:v>
                </c:pt>
                <c:pt idx="836">
                  <c:v>249.88499999999999</c:v>
                </c:pt>
                <c:pt idx="837">
                  <c:v>249.886</c:v>
                </c:pt>
                <c:pt idx="838">
                  <c:v>249.88499999999999</c:v>
                </c:pt>
                <c:pt idx="839">
                  <c:v>249.886</c:v>
                </c:pt>
                <c:pt idx="840">
                  <c:v>249.88499999999999</c:v>
                </c:pt>
                <c:pt idx="841">
                  <c:v>249.88300000000001</c:v>
                </c:pt>
                <c:pt idx="842">
                  <c:v>249.88300000000001</c:v>
                </c:pt>
                <c:pt idx="843">
                  <c:v>249.88300000000001</c:v>
                </c:pt>
                <c:pt idx="844">
                  <c:v>249.88300000000001</c:v>
                </c:pt>
                <c:pt idx="845">
                  <c:v>249.88399999999999</c:v>
                </c:pt>
                <c:pt idx="846">
                  <c:v>249.88499999999999</c:v>
                </c:pt>
                <c:pt idx="847">
                  <c:v>249.88499999999999</c:v>
                </c:pt>
                <c:pt idx="848">
                  <c:v>249.88399999999999</c:v>
                </c:pt>
                <c:pt idx="849">
                  <c:v>249.88499999999999</c:v>
                </c:pt>
                <c:pt idx="850">
                  <c:v>249.886</c:v>
                </c:pt>
                <c:pt idx="851">
                  <c:v>249.886</c:v>
                </c:pt>
                <c:pt idx="852">
                  <c:v>249.88499999999999</c:v>
                </c:pt>
                <c:pt idx="853">
                  <c:v>249.88300000000001</c:v>
                </c:pt>
                <c:pt idx="854">
                  <c:v>249.88399999999999</c:v>
                </c:pt>
                <c:pt idx="855">
                  <c:v>249.88300000000001</c:v>
                </c:pt>
                <c:pt idx="856">
                  <c:v>249.88399999999999</c:v>
                </c:pt>
                <c:pt idx="857">
                  <c:v>249.88300000000001</c:v>
                </c:pt>
                <c:pt idx="858">
                  <c:v>249.88399999999999</c:v>
                </c:pt>
                <c:pt idx="859">
                  <c:v>249.88300000000001</c:v>
                </c:pt>
                <c:pt idx="860">
                  <c:v>249.88399999999999</c:v>
                </c:pt>
                <c:pt idx="861">
                  <c:v>249.88499999999999</c:v>
                </c:pt>
                <c:pt idx="862">
                  <c:v>249.88499999999999</c:v>
                </c:pt>
                <c:pt idx="863">
                  <c:v>249.886</c:v>
                </c:pt>
                <c:pt idx="864">
                  <c:v>249.886</c:v>
                </c:pt>
                <c:pt idx="865">
                  <c:v>249.88499999999999</c:v>
                </c:pt>
                <c:pt idx="866">
                  <c:v>249.88399999999999</c:v>
                </c:pt>
                <c:pt idx="867">
                  <c:v>249.88399999999999</c:v>
                </c:pt>
                <c:pt idx="868">
                  <c:v>249.88499999999999</c:v>
                </c:pt>
                <c:pt idx="869">
                  <c:v>249.88399999999999</c:v>
                </c:pt>
                <c:pt idx="870">
                  <c:v>249.88499999999999</c:v>
                </c:pt>
                <c:pt idx="871">
                  <c:v>249.88399999999999</c:v>
                </c:pt>
                <c:pt idx="872">
                  <c:v>249.88399999999999</c:v>
                </c:pt>
                <c:pt idx="873">
                  <c:v>249.88499999999999</c:v>
                </c:pt>
                <c:pt idx="874">
                  <c:v>249.88399999999999</c:v>
                </c:pt>
                <c:pt idx="875">
                  <c:v>249.886</c:v>
                </c:pt>
                <c:pt idx="876">
                  <c:v>249.886</c:v>
                </c:pt>
                <c:pt idx="877">
                  <c:v>249.887</c:v>
                </c:pt>
                <c:pt idx="878">
                  <c:v>249.88499999999999</c:v>
                </c:pt>
                <c:pt idx="879">
                  <c:v>249.88399999999999</c:v>
                </c:pt>
                <c:pt idx="880">
                  <c:v>249.88399999999999</c:v>
                </c:pt>
                <c:pt idx="881">
                  <c:v>249.88399999999999</c:v>
                </c:pt>
                <c:pt idx="882">
                  <c:v>249.88399999999999</c:v>
                </c:pt>
                <c:pt idx="883">
                  <c:v>249.88399999999999</c:v>
                </c:pt>
                <c:pt idx="884">
                  <c:v>249.88399999999999</c:v>
                </c:pt>
                <c:pt idx="885">
                  <c:v>249.88399999999999</c:v>
                </c:pt>
                <c:pt idx="886">
                  <c:v>249.88399999999999</c:v>
                </c:pt>
                <c:pt idx="887">
                  <c:v>249.88399999999999</c:v>
                </c:pt>
                <c:pt idx="888">
                  <c:v>249.88399999999999</c:v>
                </c:pt>
                <c:pt idx="889">
                  <c:v>249.88499999999999</c:v>
                </c:pt>
                <c:pt idx="890">
                  <c:v>249.88499999999999</c:v>
                </c:pt>
                <c:pt idx="891">
                  <c:v>249.886</c:v>
                </c:pt>
                <c:pt idx="892">
                  <c:v>249.887</c:v>
                </c:pt>
                <c:pt idx="893">
                  <c:v>249.887</c:v>
                </c:pt>
                <c:pt idx="894">
                  <c:v>249.887</c:v>
                </c:pt>
                <c:pt idx="895">
                  <c:v>249.887</c:v>
                </c:pt>
                <c:pt idx="896">
                  <c:v>249.886</c:v>
                </c:pt>
                <c:pt idx="897">
                  <c:v>249.886</c:v>
                </c:pt>
                <c:pt idx="898">
                  <c:v>249.88499999999999</c:v>
                </c:pt>
                <c:pt idx="899">
                  <c:v>249.88399999999999</c:v>
                </c:pt>
                <c:pt idx="900">
                  <c:v>249.88399999999999</c:v>
                </c:pt>
                <c:pt idx="901">
                  <c:v>249.88300000000001</c:v>
                </c:pt>
                <c:pt idx="902">
                  <c:v>249.88399999999999</c:v>
                </c:pt>
                <c:pt idx="903">
                  <c:v>249.88399999999999</c:v>
                </c:pt>
                <c:pt idx="904">
                  <c:v>249.88399999999999</c:v>
                </c:pt>
                <c:pt idx="905">
                  <c:v>249.88399999999999</c:v>
                </c:pt>
                <c:pt idx="906">
                  <c:v>249.88499999999999</c:v>
                </c:pt>
                <c:pt idx="907">
                  <c:v>249.88499999999999</c:v>
                </c:pt>
                <c:pt idx="908">
                  <c:v>249.886</c:v>
                </c:pt>
                <c:pt idx="909">
                  <c:v>249.887</c:v>
                </c:pt>
                <c:pt idx="910">
                  <c:v>249.886</c:v>
                </c:pt>
                <c:pt idx="911">
                  <c:v>249.886</c:v>
                </c:pt>
                <c:pt idx="912">
                  <c:v>249.886</c:v>
                </c:pt>
                <c:pt idx="913">
                  <c:v>249.88499999999999</c:v>
                </c:pt>
                <c:pt idx="914">
                  <c:v>249.88399999999999</c:v>
                </c:pt>
                <c:pt idx="915">
                  <c:v>249.88300000000001</c:v>
                </c:pt>
                <c:pt idx="916">
                  <c:v>249.88300000000001</c:v>
                </c:pt>
                <c:pt idx="917">
                  <c:v>249.88399999999999</c:v>
                </c:pt>
                <c:pt idx="918">
                  <c:v>249.88399999999999</c:v>
                </c:pt>
                <c:pt idx="919">
                  <c:v>249.88499999999999</c:v>
                </c:pt>
                <c:pt idx="920">
                  <c:v>249.88399999999999</c:v>
                </c:pt>
                <c:pt idx="921">
                  <c:v>249.88499999999999</c:v>
                </c:pt>
                <c:pt idx="922">
                  <c:v>249.886</c:v>
                </c:pt>
                <c:pt idx="923">
                  <c:v>249.886</c:v>
                </c:pt>
                <c:pt idx="924">
                  <c:v>249.886</c:v>
                </c:pt>
                <c:pt idx="925">
                  <c:v>249.88499999999999</c:v>
                </c:pt>
                <c:pt idx="926">
                  <c:v>249.88499999999999</c:v>
                </c:pt>
                <c:pt idx="927">
                  <c:v>249.88399999999999</c:v>
                </c:pt>
                <c:pt idx="928">
                  <c:v>249.88399999999999</c:v>
                </c:pt>
                <c:pt idx="929">
                  <c:v>249.88399999999999</c:v>
                </c:pt>
                <c:pt idx="930">
                  <c:v>249.88399999999999</c:v>
                </c:pt>
                <c:pt idx="931">
                  <c:v>249.88399999999999</c:v>
                </c:pt>
                <c:pt idx="932">
                  <c:v>249.88499999999999</c:v>
                </c:pt>
                <c:pt idx="933">
                  <c:v>249.88499999999999</c:v>
                </c:pt>
                <c:pt idx="934">
                  <c:v>249.886</c:v>
                </c:pt>
                <c:pt idx="935">
                  <c:v>249.88499999999999</c:v>
                </c:pt>
                <c:pt idx="936">
                  <c:v>249.88499999999999</c:v>
                </c:pt>
                <c:pt idx="937">
                  <c:v>249.88499999999999</c:v>
                </c:pt>
                <c:pt idx="938">
                  <c:v>249.88399999999999</c:v>
                </c:pt>
                <c:pt idx="939">
                  <c:v>249.88399999999999</c:v>
                </c:pt>
                <c:pt idx="940">
                  <c:v>249.88399999999999</c:v>
                </c:pt>
                <c:pt idx="941">
                  <c:v>249.88399999999999</c:v>
                </c:pt>
                <c:pt idx="942">
                  <c:v>249.88300000000001</c:v>
                </c:pt>
                <c:pt idx="943">
                  <c:v>249.88300000000001</c:v>
                </c:pt>
                <c:pt idx="944">
                  <c:v>249.88399999999999</c:v>
                </c:pt>
                <c:pt idx="945">
                  <c:v>249.88499999999999</c:v>
                </c:pt>
                <c:pt idx="946">
                  <c:v>249.88399999999999</c:v>
                </c:pt>
                <c:pt idx="947">
                  <c:v>249.88499999999999</c:v>
                </c:pt>
                <c:pt idx="948">
                  <c:v>249.886</c:v>
                </c:pt>
                <c:pt idx="949">
                  <c:v>249.886</c:v>
                </c:pt>
                <c:pt idx="950">
                  <c:v>249.88499999999999</c:v>
                </c:pt>
                <c:pt idx="951">
                  <c:v>249.886</c:v>
                </c:pt>
                <c:pt idx="952">
                  <c:v>249.88499999999999</c:v>
                </c:pt>
                <c:pt idx="953">
                  <c:v>249.88499999999999</c:v>
                </c:pt>
                <c:pt idx="954">
                  <c:v>249.88499999999999</c:v>
                </c:pt>
                <c:pt idx="955">
                  <c:v>249.88499999999999</c:v>
                </c:pt>
                <c:pt idx="956">
                  <c:v>249.88499999999999</c:v>
                </c:pt>
                <c:pt idx="957">
                  <c:v>249.886</c:v>
                </c:pt>
                <c:pt idx="958">
                  <c:v>249.886</c:v>
                </c:pt>
                <c:pt idx="959">
                  <c:v>249.886</c:v>
                </c:pt>
                <c:pt idx="960">
                  <c:v>249.887</c:v>
                </c:pt>
                <c:pt idx="961">
                  <c:v>249.887</c:v>
                </c:pt>
                <c:pt idx="962">
                  <c:v>249.88499999999999</c:v>
                </c:pt>
                <c:pt idx="963">
                  <c:v>249.88399999999999</c:v>
                </c:pt>
                <c:pt idx="964">
                  <c:v>249.88499999999999</c:v>
                </c:pt>
                <c:pt idx="965">
                  <c:v>249.88499999999999</c:v>
                </c:pt>
                <c:pt idx="966">
                  <c:v>249.88399999999999</c:v>
                </c:pt>
                <c:pt idx="967">
                  <c:v>249.88399999999999</c:v>
                </c:pt>
                <c:pt idx="968">
                  <c:v>249.886</c:v>
                </c:pt>
                <c:pt idx="969">
                  <c:v>249.887</c:v>
                </c:pt>
                <c:pt idx="970">
                  <c:v>249.887</c:v>
                </c:pt>
                <c:pt idx="971">
                  <c:v>249.887</c:v>
                </c:pt>
                <c:pt idx="972">
                  <c:v>249.88499999999999</c:v>
                </c:pt>
                <c:pt idx="973">
                  <c:v>249.88499999999999</c:v>
                </c:pt>
                <c:pt idx="974">
                  <c:v>249.88499999999999</c:v>
                </c:pt>
                <c:pt idx="975">
                  <c:v>249.88499999999999</c:v>
                </c:pt>
                <c:pt idx="976">
                  <c:v>249.88499999999999</c:v>
                </c:pt>
                <c:pt idx="977">
                  <c:v>249.88399999999999</c:v>
                </c:pt>
                <c:pt idx="978">
                  <c:v>249.886</c:v>
                </c:pt>
                <c:pt idx="979">
                  <c:v>249.88499999999999</c:v>
                </c:pt>
                <c:pt idx="980">
                  <c:v>249.887</c:v>
                </c:pt>
                <c:pt idx="981">
                  <c:v>249.886</c:v>
                </c:pt>
                <c:pt idx="982">
                  <c:v>249.886</c:v>
                </c:pt>
                <c:pt idx="983">
                  <c:v>249.886</c:v>
                </c:pt>
                <c:pt idx="984">
                  <c:v>249.88399999999999</c:v>
                </c:pt>
                <c:pt idx="985">
                  <c:v>249.88399999999999</c:v>
                </c:pt>
                <c:pt idx="986">
                  <c:v>249.88399999999999</c:v>
                </c:pt>
                <c:pt idx="987">
                  <c:v>249.88300000000001</c:v>
                </c:pt>
                <c:pt idx="988">
                  <c:v>249.88399999999999</c:v>
                </c:pt>
                <c:pt idx="989">
                  <c:v>249.88499999999999</c:v>
                </c:pt>
                <c:pt idx="990">
                  <c:v>249.887</c:v>
                </c:pt>
                <c:pt idx="991">
                  <c:v>249.886</c:v>
                </c:pt>
                <c:pt idx="992">
                  <c:v>249.887</c:v>
                </c:pt>
                <c:pt idx="993">
                  <c:v>249.887</c:v>
                </c:pt>
                <c:pt idx="994">
                  <c:v>249.88499999999999</c:v>
                </c:pt>
                <c:pt idx="995">
                  <c:v>249.88499999999999</c:v>
                </c:pt>
                <c:pt idx="996">
                  <c:v>249.88499999999999</c:v>
                </c:pt>
                <c:pt idx="997">
                  <c:v>249.88399999999999</c:v>
                </c:pt>
                <c:pt idx="998">
                  <c:v>249.88399999999999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36-4CF3-8B16-1D6C2EA809CC}"/>
            </c:ext>
          </c:extLst>
        </c:ser>
        <c:axId val="109449984"/>
        <c:axId val="109451520"/>
      </c:scatterChart>
      <c:valAx>
        <c:axId val="109449984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451520"/>
        <c:crosses val="autoZero"/>
        <c:crossBetween val="midCat"/>
      </c:valAx>
      <c:valAx>
        <c:axId val="109451520"/>
        <c:scaling>
          <c:orientation val="minMax"/>
        </c:scaling>
        <c:axPos val="l"/>
        <c:majorGridlines/>
        <c:numFmt formatCode="General" sourceLinked="1"/>
        <c:tickLblPos val="nextTo"/>
        <c:crossAx val="109449984"/>
        <c:crosses val="autoZero"/>
        <c:crossBetween val="midCat"/>
        <c:majorUnit val="1.0000000000000005E-2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Lstability!$F$1</c:f>
              <c:strCache>
                <c:ptCount val="1"/>
                <c:pt idx="0">
                  <c:v>IA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Lstability!$F$2:$F$1000</c:f>
              <c:numCache>
                <c:formatCode>General</c:formatCode>
                <c:ptCount val="999"/>
                <c:pt idx="0">
                  <c:v>5.0059800000000001</c:v>
                </c:pt>
                <c:pt idx="1">
                  <c:v>5.0060599999999997</c:v>
                </c:pt>
                <c:pt idx="2">
                  <c:v>5.0060500000000001</c:v>
                </c:pt>
                <c:pt idx="3">
                  <c:v>5.0059699999999996</c:v>
                </c:pt>
                <c:pt idx="4">
                  <c:v>5.00596</c:v>
                </c:pt>
                <c:pt idx="5">
                  <c:v>5.0060500000000001</c:v>
                </c:pt>
                <c:pt idx="6">
                  <c:v>5.0060500000000001</c:v>
                </c:pt>
                <c:pt idx="7">
                  <c:v>5.0060799999999999</c:v>
                </c:pt>
                <c:pt idx="8">
                  <c:v>5.0061299999999997</c:v>
                </c:pt>
                <c:pt idx="9">
                  <c:v>5.0061799999999996</c:v>
                </c:pt>
                <c:pt idx="10">
                  <c:v>5.00617</c:v>
                </c:pt>
                <c:pt idx="11">
                  <c:v>5.0060700000000002</c:v>
                </c:pt>
                <c:pt idx="12">
                  <c:v>5.0060700000000002</c:v>
                </c:pt>
                <c:pt idx="13">
                  <c:v>5.0059800000000001</c:v>
                </c:pt>
                <c:pt idx="14">
                  <c:v>5.0058800000000003</c:v>
                </c:pt>
                <c:pt idx="15">
                  <c:v>5.0058299999999996</c:v>
                </c:pt>
                <c:pt idx="16">
                  <c:v>5.0058499999999997</c:v>
                </c:pt>
                <c:pt idx="17">
                  <c:v>5.0058199999999999</c:v>
                </c:pt>
                <c:pt idx="18">
                  <c:v>5.0058499999999997</c:v>
                </c:pt>
                <c:pt idx="19">
                  <c:v>5.0058400000000001</c:v>
                </c:pt>
                <c:pt idx="20">
                  <c:v>5.0058400000000001</c:v>
                </c:pt>
                <c:pt idx="21">
                  <c:v>5.00589</c:v>
                </c:pt>
                <c:pt idx="22">
                  <c:v>5.0058800000000003</c:v>
                </c:pt>
                <c:pt idx="23">
                  <c:v>5.0058999999999996</c:v>
                </c:pt>
                <c:pt idx="24">
                  <c:v>5.0058699999999998</c:v>
                </c:pt>
                <c:pt idx="25">
                  <c:v>5.0059300000000002</c:v>
                </c:pt>
                <c:pt idx="26">
                  <c:v>5.0059500000000003</c:v>
                </c:pt>
                <c:pt idx="27">
                  <c:v>5.0058999999999996</c:v>
                </c:pt>
                <c:pt idx="28">
                  <c:v>5.0059300000000002</c:v>
                </c:pt>
                <c:pt idx="29">
                  <c:v>5.0059699999999996</c:v>
                </c:pt>
                <c:pt idx="30">
                  <c:v>5.0058499999999997</c:v>
                </c:pt>
                <c:pt idx="31">
                  <c:v>5.0057900000000002</c:v>
                </c:pt>
                <c:pt idx="32">
                  <c:v>5.0059899999999997</c:v>
                </c:pt>
                <c:pt idx="33">
                  <c:v>5.0060099999999998</c:v>
                </c:pt>
                <c:pt idx="34">
                  <c:v>5.0059800000000001</c:v>
                </c:pt>
                <c:pt idx="35">
                  <c:v>5.0060000000000002</c:v>
                </c:pt>
                <c:pt idx="36">
                  <c:v>5.0060500000000001</c:v>
                </c:pt>
                <c:pt idx="37">
                  <c:v>5.0060900000000004</c:v>
                </c:pt>
                <c:pt idx="38">
                  <c:v>5.0061</c:v>
                </c:pt>
                <c:pt idx="39">
                  <c:v>5.0061400000000003</c:v>
                </c:pt>
                <c:pt idx="40">
                  <c:v>5.0061999999999998</c:v>
                </c:pt>
                <c:pt idx="41">
                  <c:v>5.00617</c:v>
                </c:pt>
                <c:pt idx="42">
                  <c:v>5.0061600000000004</c:v>
                </c:pt>
                <c:pt idx="43">
                  <c:v>5.0060000000000002</c:v>
                </c:pt>
                <c:pt idx="44">
                  <c:v>5.0059699999999996</c:v>
                </c:pt>
                <c:pt idx="45">
                  <c:v>5.0060700000000002</c:v>
                </c:pt>
                <c:pt idx="46">
                  <c:v>5.0060399999999996</c:v>
                </c:pt>
                <c:pt idx="47">
                  <c:v>5.0060399999999996</c:v>
                </c:pt>
                <c:pt idx="48">
                  <c:v>5.0061</c:v>
                </c:pt>
                <c:pt idx="49">
                  <c:v>5.00603</c:v>
                </c:pt>
                <c:pt idx="50">
                  <c:v>5.0060099999999998</c:v>
                </c:pt>
                <c:pt idx="51">
                  <c:v>5.0059699999999996</c:v>
                </c:pt>
                <c:pt idx="52">
                  <c:v>5.0059800000000001</c:v>
                </c:pt>
                <c:pt idx="53">
                  <c:v>5.0060500000000001</c:v>
                </c:pt>
                <c:pt idx="54">
                  <c:v>5.0060500000000001</c:v>
                </c:pt>
                <c:pt idx="55">
                  <c:v>5.0060000000000002</c:v>
                </c:pt>
                <c:pt idx="56">
                  <c:v>5.0059699999999996</c:v>
                </c:pt>
                <c:pt idx="57">
                  <c:v>5.0059899999999997</c:v>
                </c:pt>
                <c:pt idx="58">
                  <c:v>5.0060200000000004</c:v>
                </c:pt>
                <c:pt idx="59">
                  <c:v>5.0059899999999997</c:v>
                </c:pt>
                <c:pt idx="60">
                  <c:v>5.0059699999999996</c:v>
                </c:pt>
                <c:pt idx="61">
                  <c:v>5.0059800000000001</c:v>
                </c:pt>
                <c:pt idx="62">
                  <c:v>5.0059699999999996</c:v>
                </c:pt>
                <c:pt idx="63">
                  <c:v>5.0059800000000001</c:v>
                </c:pt>
                <c:pt idx="64">
                  <c:v>5.0059399999999998</c:v>
                </c:pt>
                <c:pt idx="65">
                  <c:v>5.0060000000000002</c:v>
                </c:pt>
                <c:pt idx="66">
                  <c:v>5.0059899999999997</c:v>
                </c:pt>
                <c:pt idx="67">
                  <c:v>5.0059100000000001</c:v>
                </c:pt>
                <c:pt idx="68">
                  <c:v>5.0059500000000003</c:v>
                </c:pt>
                <c:pt idx="69">
                  <c:v>5.0059300000000002</c:v>
                </c:pt>
                <c:pt idx="70">
                  <c:v>5.0059199999999997</c:v>
                </c:pt>
                <c:pt idx="71">
                  <c:v>5.0058299999999996</c:v>
                </c:pt>
                <c:pt idx="72">
                  <c:v>5.0058299999999996</c:v>
                </c:pt>
                <c:pt idx="73">
                  <c:v>5.0060900000000004</c:v>
                </c:pt>
                <c:pt idx="74">
                  <c:v>5.0062300000000004</c:v>
                </c:pt>
                <c:pt idx="75">
                  <c:v>5.00624</c:v>
                </c:pt>
                <c:pt idx="76">
                  <c:v>5.0062499999999996</c:v>
                </c:pt>
                <c:pt idx="77">
                  <c:v>5.0061200000000001</c:v>
                </c:pt>
                <c:pt idx="78">
                  <c:v>5.0060700000000002</c:v>
                </c:pt>
                <c:pt idx="79">
                  <c:v>5.0061099999999996</c:v>
                </c:pt>
                <c:pt idx="80">
                  <c:v>5.0060399999999996</c:v>
                </c:pt>
                <c:pt idx="81">
                  <c:v>5.0059699999999996</c:v>
                </c:pt>
                <c:pt idx="82">
                  <c:v>5.0060099999999998</c:v>
                </c:pt>
                <c:pt idx="83">
                  <c:v>5.0059699999999996</c:v>
                </c:pt>
                <c:pt idx="84">
                  <c:v>5.0058699999999998</c:v>
                </c:pt>
                <c:pt idx="85">
                  <c:v>5.0059899999999997</c:v>
                </c:pt>
                <c:pt idx="86">
                  <c:v>5.0060200000000004</c:v>
                </c:pt>
                <c:pt idx="87">
                  <c:v>5.0059300000000002</c:v>
                </c:pt>
                <c:pt idx="88">
                  <c:v>5.0059500000000003</c:v>
                </c:pt>
                <c:pt idx="89">
                  <c:v>5.0059500000000003</c:v>
                </c:pt>
                <c:pt idx="90">
                  <c:v>5.0059500000000003</c:v>
                </c:pt>
                <c:pt idx="91">
                  <c:v>5.00603</c:v>
                </c:pt>
                <c:pt idx="92">
                  <c:v>5.0060700000000002</c:v>
                </c:pt>
                <c:pt idx="93">
                  <c:v>5.0061900000000001</c:v>
                </c:pt>
                <c:pt idx="94">
                  <c:v>5.0062300000000004</c:v>
                </c:pt>
                <c:pt idx="95">
                  <c:v>5.0060900000000004</c:v>
                </c:pt>
                <c:pt idx="96">
                  <c:v>5.0061499999999999</c:v>
                </c:pt>
                <c:pt idx="97">
                  <c:v>5.0062499999999996</c:v>
                </c:pt>
                <c:pt idx="98">
                  <c:v>5.0062300000000004</c:v>
                </c:pt>
                <c:pt idx="99">
                  <c:v>5.0061999999999998</c:v>
                </c:pt>
                <c:pt idx="100">
                  <c:v>5.0061099999999996</c:v>
                </c:pt>
                <c:pt idx="101">
                  <c:v>5.0060099999999998</c:v>
                </c:pt>
                <c:pt idx="102">
                  <c:v>5.0059199999999997</c:v>
                </c:pt>
                <c:pt idx="103">
                  <c:v>5.0059399999999998</c:v>
                </c:pt>
                <c:pt idx="104">
                  <c:v>5.0058699999999998</c:v>
                </c:pt>
                <c:pt idx="105">
                  <c:v>5.0059199999999997</c:v>
                </c:pt>
                <c:pt idx="106">
                  <c:v>5.0061</c:v>
                </c:pt>
                <c:pt idx="107">
                  <c:v>5.0061600000000004</c:v>
                </c:pt>
                <c:pt idx="108">
                  <c:v>5.0060799999999999</c:v>
                </c:pt>
                <c:pt idx="109">
                  <c:v>5.0060599999999997</c:v>
                </c:pt>
                <c:pt idx="110">
                  <c:v>5.0060900000000004</c:v>
                </c:pt>
                <c:pt idx="111">
                  <c:v>5.0060599999999997</c:v>
                </c:pt>
                <c:pt idx="112">
                  <c:v>5.0060099999999998</c:v>
                </c:pt>
                <c:pt idx="113">
                  <c:v>5.0060500000000001</c:v>
                </c:pt>
                <c:pt idx="114">
                  <c:v>5.00617</c:v>
                </c:pt>
                <c:pt idx="115">
                  <c:v>5.0061400000000003</c:v>
                </c:pt>
                <c:pt idx="116">
                  <c:v>5.0060799999999999</c:v>
                </c:pt>
                <c:pt idx="117">
                  <c:v>5.0061400000000003</c:v>
                </c:pt>
                <c:pt idx="118">
                  <c:v>5.0060900000000004</c:v>
                </c:pt>
                <c:pt idx="119">
                  <c:v>5.0061400000000003</c:v>
                </c:pt>
                <c:pt idx="120">
                  <c:v>5.0061400000000003</c:v>
                </c:pt>
                <c:pt idx="121">
                  <c:v>5.0060000000000002</c:v>
                </c:pt>
                <c:pt idx="122">
                  <c:v>5.00603</c:v>
                </c:pt>
                <c:pt idx="123">
                  <c:v>5.0059800000000001</c:v>
                </c:pt>
                <c:pt idx="124">
                  <c:v>5.0059500000000003</c:v>
                </c:pt>
                <c:pt idx="125">
                  <c:v>5.0060399999999996</c:v>
                </c:pt>
                <c:pt idx="126">
                  <c:v>5.0060200000000004</c:v>
                </c:pt>
                <c:pt idx="127">
                  <c:v>5.0059300000000002</c:v>
                </c:pt>
                <c:pt idx="128">
                  <c:v>5.0059100000000001</c:v>
                </c:pt>
                <c:pt idx="129">
                  <c:v>5.0058800000000003</c:v>
                </c:pt>
                <c:pt idx="130">
                  <c:v>5.0059899999999997</c:v>
                </c:pt>
                <c:pt idx="131">
                  <c:v>5.00596</c:v>
                </c:pt>
                <c:pt idx="132">
                  <c:v>5.0059699999999996</c:v>
                </c:pt>
                <c:pt idx="133">
                  <c:v>5.0060599999999997</c:v>
                </c:pt>
                <c:pt idx="134">
                  <c:v>5.0060599999999997</c:v>
                </c:pt>
                <c:pt idx="135">
                  <c:v>5.00617</c:v>
                </c:pt>
                <c:pt idx="136">
                  <c:v>5.0061600000000004</c:v>
                </c:pt>
                <c:pt idx="137">
                  <c:v>5.0061200000000001</c:v>
                </c:pt>
                <c:pt idx="138">
                  <c:v>5.0061799999999996</c:v>
                </c:pt>
                <c:pt idx="139">
                  <c:v>5.0062899999999999</c:v>
                </c:pt>
                <c:pt idx="140">
                  <c:v>5.0062800000000003</c:v>
                </c:pt>
                <c:pt idx="141">
                  <c:v>5.0061600000000004</c:v>
                </c:pt>
                <c:pt idx="142">
                  <c:v>5.00624</c:v>
                </c:pt>
                <c:pt idx="143">
                  <c:v>5.0062100000000003</c:v>
                </c:pt>
                <c:pt idx="144">
                  <c:v>5.0061499999999999</c:v>
                </c:pt>
                <c:pt idx="145">
                  <c:v>5.0061299999999997</c:v>
                </c:pt>
                <c:pt idx="146">
                  <c:v>5.0061099999999996</c:v>
                </c:pt>
                <c:pt idx="147">
                  <c:v>5.0061600000000004</c:v>
                </c:pt>
                <c:pt idx="148">
                  <c:v>5.0062499999999996</c:v>
                </c:pt>
                <c:pt idx="149">
                  <c:v>5.0061799999999996</c:v>
                </c:pt>
                <c:pt idx="150">
                  <c:v>5.0061400000000003</c:v>
                </c:pt>
                <c:pt idx="151">
                  <c:v>5.0062600000000002</c:v>
                </c:pt>
                <c:pt idx="152">
                  <c:v>5.0062800000000003</c:v>
                </c:pt>
                <c:pt idx="153">
                  <c:v>5.0062699999999998</c:v>
                </c:pt>
                <c:pt idx="154">
                  <c:v>5.0062100000000003</c:v>
                </c:pt>
                <c:pt idx="155">
                  <c:v>5.0061900000000001</c:v>
                </c:pt>
                <c:pt idx="156">
                  <c:v>5.0062100000000003</c:v>
                </c:pt>
                <c:pt idx="157">
                  <c:v>5.0062199999999999</c:v>
                </c:pt>
                <c:pt idx="158">
                  <c:v>5.0062199999999999</c:v>
                </c:pt>
                <c:pt idx="159">
                  <c:v>5.0061200000000001</c:v>
                </c:pt>
                <c:pt idx="160">
                  <c:v>5.0061400000000003</c:v>
                </c:pt>
                <c:pt idx="161">
                  <c:v>5.0061900000000001</c:v>
                </c:pt>
                <c:pt idx="162">
                  <c:v>5.0061499999999999</c:v>
                </c:pt>
                <c:pt idx="163">
                  <c:v>5.0061499999999999</c:v>
                </c:pt>
                <c:pt idx="164">
                  <c:v>5.0061900000000001</c:v>
                </c:pt>
                <c:pt idx="165">
                  <c:v>5.0061799999999996</c:v>
                </c:pt>
                <c:pt idx="166">
                  <c:v>5.0061299999999997</c:v>
                </c:pt>
                <c:pt idx="167">
                  <c:v>5.0061</c:v>
                </c:pt>
                <c:pt idx="168">
                  <c:v>5.0060900000000004</c:v>
                </c:pt>
                <c:pt idx="169">
                  <c:v>5.0062199999999999</c:v>
                </c:pt>
                <c:pt idx="170">
                  <c:v>5.00624</c:v>
                </c:pt>
                <c:pt idx="171">
                  <c:v>5.0061</c:v>
                </c:pt>
                <c:pt idx="172">
                  <c:v>5.0061099999999996</c:v>
                </c:pt>
                <c:pt idx="173">
                  <c:v>5.0061499999999999</c:v>
                </c:pt>
                <c:pt idx="174">
                  <c:v>5.0061999999999998</c:v>
                </c:pt>
                <c:pt idx="175">
                  <c:v>5.0062499999999996</c:v>
                </c:pt>
                <c:pt idx="176">
                  <c:v>5.00617</c:v>
                </c:pt>
                <c:pt idx="177">
                  <c:v>5.0060799999999999</c:v>
                </c:pt>
                <c:pt idx="178">
                  <c:v>5.0061499999999999</c:v>
                </c:pt>
                <c:pt idx="179">
                  <c:v>5.0061799999999996</c:v>
                </c:pt>
                <c:pt idx="180">
                  <c:v>5.0060700000000002</c:v>
                </c:pt>
                <c:pt idx="181">
                  <c:v>5.0060399999999996</c:v>
                </c:pt>
                <c:pt idx="182">
                  <c:v>5.0061499999999999</c:v>
                </c:pt>
                <c:pt idx="183">
                  <c:v>5.0060700000000002</c:v>
                </c:pt>
                <c:pt idx="184">
                  <c:v>5.0060599999999997</c:v>
                </c:pt>
                <c:pt idx="185">
                  <c:v>5.0061999999999998</c:v>
                </c:pt>
                <c:pt idx="186">
                  <c:v>5.0060799999999999</c:v>
                </c:pt>
                <c:pt idx="187">
                  <c:v>5.0060700000000002</c:v>
                </c:pt>
                <c:pt idx="188">
                  <c:v>5.0061600000000004</c:v>
                </c:pt>
                <c:pt idx="189">
                  <c:v>5.0061299999999997</c:v>
                </c:pt>
                <c:pt idx="190">
                  <c:v>5.00617</c:v>
                </c:pt>
                <c:pt idx="191">
                  <c:v>5.0060500000000001</c:v>
                </c:pt>
                <c:pt idx="192">
                  <c:v>5.0060099999999998</c:v>
                </c:pt>
                <c:pt idx="193">
                  <c:v>5.0061499999999999</c:v>
                </c:pt>
                <c:pt idx="194">
                  <c:v>5.0061299999999997</c:v>
                </c:pt>
                <c:pt idx="195">
                  <c:v>5.0060700000000002</c:v>
                </c:pt>
                <c:pt idx="196">
                  <c:v>5.0061200000000001</c:v>
                </c:pt>
                <c:pt idx="197">
                  <c:v>5.0062100000000003</c:v>
                </c:pt>
                <c:pt idx="198">
                  <c:v>5.00624</c:v>
                </c:pt>
                <c:pt idx="199">
                  <c:v>5.0062800000000003</c:v>
                </c:pt>
                <c:pt idx="200">
                  <c:v>5.00631</c:v>
                </c:pt>
                <c:pt idx="201">
                  <c:v>5.0063300000000002</c:v>
                </c:pt>
                <c:pt idx="202">
                  <c:v>5.0062800000000003</c:v>
                </c:pt>
                <c:pt idx="203">
                  <c:v>5.00624</c:v>
                </c:pt>
                <c:pt idx="204">
                  <c:v>5.0061200000000001</c:v>
                </c:pt>
                <c:pt idx="205">
                  <c:v>5.00617</c:v>
                </c:pt>
                <c:pt idx="206">
                  <c:v>5.0060799999999999</c:v>
                </c:pt>
                <c:pt idx="207">
                  <c:v>5.0060700000000002</c:v>
                </c:pt>
                <c:pt idx="208">
                  <c:v>5.0060599999999997</c:v>
                </c:pt>
                <c:pt idx="209">
                  <c:v>5.0059800000000001</c:v>
                </c:pt>
                <c:pt idx="210">
                  <c:v>5.0060700000000002</c:v>
                </c:pt>
                <c:pt idx="211">
                  <c:v>5.0060799999999999</c:v>
                </c:pt>
                <c:pt idx="212">
                  <c:v>5.0061400000000003</c:v>
                </c:pt>
                <c:pt idx="213">
                  <c:v>5.0061099999999996</c:v>
                </c:pt>
                <c:pt idx="214">
                  <c:v>5.0059800000000001</c:v>
                </c:pt>
                <c:pt idx="215">
                  <c:v>5.00603</c:v>
                </c:pt>
                <c:pt idx="216">
                  <c:v>5.0061499999999999</c:v>
                </c:pt>
                <c:pt idx="217">
                  <c:v>5.0062199999999999</c:v>
                </c:pt>
                <c:pt idx="218">
                  <c:v>5.0062800000000003</c:v>
                </c:pt>
                <c:pt idx="219">
                  <c:v>5.0062699999999998</c:v>
                </c:pt>
                <c:pt idx="220">
                  <c:v>5.0062499999999996</c:v>
                </c:pt>
                <c:pt idx="221">
                  <c:v>5.0061499999999999</c:v>
                </c:pt>
                <c:pt idx="222">
                  <c:v>5.0062300000000004</c:v>
                </c:pt>
                <c:pt idx="223">
                  <c:v>5.0062899999999999</c:v>
                </c:pt>
                <c:pt idx="224">
                  <c:v>5.00624</c:v>
                </c:pt>
                <c:pt idx="225">
                  <c:v>5.0062300000000004</c:v>
                </c:pt>
                <c:pt idx="226">
                  <c:v>5.0062199999999999</c:v>
                </c:pt>
                <c:pt idx="227">
                  <c:v>5.0062699999999998</c:v>
                </c:pt>
                <c:pt idx="228">
                  <c:v>5.0063000000000004</c:v>
                </c:pt>
                <c:pt idx="229">
                  <c:v>5.0062600000000002</c:v>
                </c:pt>
                <c:pt idx="230">
                  <c:v>5.0061999999999998</c:v>
                </c:pt>
                <c:pt idx="231">
                  <c:v>5.0062600000000002</c:v>
                </c:pt>
                <c:pt idx="232">
                  <c:v>5.0062300000000004</c:v>
                </c:pt>
                <c:pt idx="233">
                  <c:v>5.00617</c:v>
                </c:pt>
                <c:pt idx="234">
                  <c:v>5.0061299999999997</c:v>
                </c:pt>
                <c:pt idx="235">
                  <c:v>5.0061400000000003</c:v>
                </c:pt>
                <c:pt idx="236">
                  <c:v>5.0061999999999998</c:v>
                </c:pt>
                <c:pt idx="237">
                  <c:v>5.0061499999999999</c:v>
                </c:pt>
                <c:pt idx="238">
                  <c:v>5.0060599999999997</c:v>
                </c:pt>
                <c:pt idx="239">
                  <c:v>5.0060099999999998</c:v>
                </c:pt>
                <c:pt idx="240">
                  <c:v>5.0060000000000002</c:v>
                </c:pt>
                <c:pt idx="241">
                  <c:v>5.0059899999999997</c:v>
                </c:pt>
                <c:pt idx="242">
                  <c:v>5.0059800000000001</c:v>
                </c:pt>
                <c:pt idx="243">
                  <c:v>5.0059800000000001</c:v>
                </c:pt>
                <c:pt idx="244">
                  <c:v>5.0059899999999997</c:v>
                </c:pt>
                <c:pt idx="245">
                  <c:v>5.0060900000000004</c:v>
                </c:pt>
                <c:pt idx="246">
                  <c:v>5.0061200000000001</c:v>
                </c:pt>
                <c:pt idx="247">
                  <c:v>5.0061600000000004</c:v>
                </c:pt>
                <c:pt idx="248">
                  <c:v>5.0061400000000003</c:v>
                </c:pt>
                <c:pt idx="249">
                  <c:v>5.0061600000000004</c:v>
                </c:pt>
                <c:pt idx="250">
                  <c:v>5.0061400000000003</c:v>
                </c:pt>
                <c:pt idx="251">
                  <c:v>5.0061499999999999</c:v>
                </c:pt>
                <c:pt idx="252">
                  <c:v>5.0062100000000003</c:v>
                </c:pt>
                <c:pt idx="253">
                  <c:v>5.0062300000000004</c:v>
                </c:pt>
                <c:pt idx="254">
                  <c:v>5.0062899999999999</c:v>
                </c:pt>
                <c:pt idx="255">
                  <c:v>5.0063399999999998</c:v>
                </c:pt>
                <c:pt idx="256">
                  <c:v>5.0062800000000003</c:v>
                </c:pt>
                <c:pt idx="257">
                  <c:v>5.0061999999999998</c:v>
                </c:pt>
                <c:pt idx="258">
                  <c:v>5.00617</c:v>
                </c:pt>
                <c:pt idx="259">
                  <c:v>5.0060399999999996</c:v>
                </c:pt>
                <c:pt idx="260">
                  <c:v>5.0061200000000001</c:v>
                </c:pt>
                <c:pt idx="261">
                  <c:v>5.0061200000000001</c:v>
                </c:pt>
                <c:pt idx="262">
                  <c:v>5.0060900000000004</c:v>
                </c:pt>
                <c:pt idx="263">
                  <c:v>5.0061400000000003</c:v>
                </c:pt>
                <c:pt idx="264">
                  <c:v>5.0061400000000003</c:v>
                </c:pt>
                <c:pt idx="265">
                  <c:v>5.0060900000000004</c:v>
                </c:pt>
                <c:pt idx="266">
                  <c:v>5.0060000000000002</c:v>
                </c:pt>
                <c:pt idx="267">
                  <c:v>5.0059800000000001</c:v>
                </c:pt>
                <c:pt idx="268">
                  <c:v>5.0060399999999996</c:v>
                </c:pt>
                <c:pt idx="269">
                  <c:v>5.0060500000000001</c:v>
                </c:pt>
                <c:pt idx="270">
                  <c:v>5.0060799999999999</c:v>
                </c:pt>
                <c:pt idx="271">
                  <c:v>5.0060799999999999</c:v>
                </c:pt>
                <c:pt idx="272">
                  <c:v>5.0061299999999997</c:v>
                </c:pt>
                <c:pt idx="273">
                  <c:v>5.0061600000000004</c:v>
                </c:pt>
                <c:pt idx="274">
                  <c:v>5.0061499999999999</c:v>
                </c:pt>
                <c:pt idx="275">
                  <c:v>5.0061799999999996</c:v>
                </c:pt>
                <c:pt idx="276">
                  <c:v>5.0061799999999996</c:v>
                </c:pt>
                <c:pt idx="277">
                  <c:v>5.0061499999999999</c:v>
                </c:pt>
                <c:pt idx="278">
                  <c:v>5.0062199999999999</c:v>
                </c:pt>
                <c:pt idx="279">
                  <c:v>5.0062600000000002</c:v>
                </c:pt>
                <c:pt idx="280">
                  <c:v>5.0062199999999999</c:v>
                </c:pt>
                <c:pt idx="281">
                  <c:v>5.00617</c:v>
                </c:pt>
                <c:pt idx="282">
                  <c:v>5.0062199999999999</c:v>
                </c:pt>
                <c:pt idx="283">
                  <c:v>5.0061999999999998</c:v>
                </c:pt>
                <c:pt idx="284">
                  <c:v>5.0060900000000004</c:v>
                </c:pt>
                <c:pt idx="285">
                  <c:v>5.0060900000000004</c:v>
                </c:pt>
                <c:pt idx="286">
                  <c:v>5.0061200000000001</c:v>
                </c:pt>
                <c:pt idx="287">
                  <c:v>5.0061200000000001</c:v>
                </c:pt>
                <c:pt idx="288">
                  <c:v>5.0061299999999997</c:v>
                </c:pt>
                <c:pt idx="289">
                  <c:v>5.0060500000000001</c:v>
                </c:pt>
                <c:pt idx="290">
                  <c:v>5.0060099999999998</c:v>
                </c:pt>
                <c:pt idx="291">
                  <c:v>5.00603</c:v>
                </c:pt>
                <c:pt idx="292">
                  <c:v>5.0060700000000002</c:v>
                </c:pt>
                <c:pt idx="293">
                  <c:v>5.0061900000000001</c:v>
                </c:pt>
                <c:pt idx="294">
                  <c:v>5.00624</c:v>
                </c:pt>
                <c:pt idx="295">
                  <c:v>5.0062499999999996</c:v>
                </c:pt>
                <c:pt idx="296">
                  <c:v>5.0062699999999998</c:v>
                </c:pt>
                <c:pt idx="297">
                  <c:v>5.0062499999999996</c:v>
                </c:pt>
                <c:pt idx="298">
                  <c:v>5.0061600000000004</c:v>
                </c:pt>
                <c:pt idx="299">
                  <c:v>5.0061299999999997</c:v>
                </c:pt>
                <c:pt idx="300">
                  <c:v>5.0061499999999999</c:v>
                </c:pt>
                <c:pt idx="301">
                  <c:v>5.0061499999999999</c:v>
                </c:pt>
                <c:pt idx="302">
                  <c:v>5.0061499999999999</c:v>
                </c:pt>
                <c:pt idx="303">
                  <c:v>5.0061299999999997</c:v>
                </c:pt>
                <c:pt idx="304">
                  <c:v>5.0061099999999996</c:v>
                </c:pt>
                <c:pt idx="305">
                  <c:v>5.0061</c:v>
                </c:pt>
                <c:pt idx="306">
                  <c:v>5.0060599999999997</c:v>
                </c:pt>
                <c:pt idx="307">
                  <c:v>5.00603</c:v>
                </c:pt>
                <c:pt idx="308">
                  <c:v>5.0059899999999997</c:v>
                </c:pt>
                <c:pt idx="309">
                  <c:v>5.0061400000000003</c:v>
                </c:pt>
                <c:pt idx="310">
                  <c:v>5.0061799999999996</c:v>
                </c:pt>
                <c:pt idx="311">
                  <c:v>5.0060099999999998</c:v>
                </c:pt>
                <c:pt idx="312">
                  <c:v>5.0060099999999998</c:v>
                </c:pt>
                <c:pt idx="313">
                  <c:v>5.0059800000000001</c:v>
                </c:pt>
                <c:pt idx="314">
                  <c:v>5.0060399999999996</c:v>
                </c:pt>
                <c:pt idx="315">
                  <c:v>5.0060599999999997</c:v>
                </c:pt>
                <c:pt idx="316">
                  <c:v>5.0060599999999997</c:v>
                </c:pt>
                <c:pt idx="317">
                  <c:v>5.0060200000000004</c:v>
                </c:pt>
                <c:pt idx="318">
                  <c:v>5.0060700000000002</c:v>
                </c:pt>
                <c:pt idx="319">
                  <c:v>5.0061400000000003</c:v>
                </c:pt>
                <c:pt idx="320">
                  <c:v>5.00617</c:v>
                </c:pt>
                <c:pt idx="321">
                  <c:v>5.0062100000000003</c:v>
                </c:pt>
                <c:pt idx="322">
                  <c:v>5.0062600000000002</c:v>
                </c:pt>
                <c:pt idx="323">
                  <c:v>5.0062800000000003</c:v>
                </c:pt>
                <c:pt idx="324">
                  <c:v>5.0063300000000002</c:v>
                </c:pt>
                <c:pt idx="325">
                  <c:v>5.0062800000000003</c:v>
                </c:pt>
                <c:pt idx="326">
                  <c:v>5.0061499999999999</c:v>
                </c:pt>
                <c:pt idx="327">
                  <c:v>5.0061499999999999</c:v>
                </c:pt>
                <c:pt idx="328">
                  <c:v>5.0061600000000004</c:v>
                </c:pt>
                <c:pt idx="329">
                  <c:v>5.0061</c:v>
                </c:pt>
                <c:pt idx="330">
                  <c:v>5.0060700000000002</c:v>
                </c:pt>
                <c:pt idx="331">
                  <c:v>5.0060799999999999</c:v>
                </c:pt>
                <c:pt idx="332">
                  <c:v>5.0060599999999997</c:v>
                </c:pt>
                <c:pt idx="333">
                  <c:v>5.0060700000000002</c:v>
                </c:pt>
                <c:pt idx="334">
                  <c:v>5.0060799999999999</c:v>
                </c:pt>
                <c:pt idx="335">
                  <c:v>5.0060700000000002</c:v>
                </c:pt>
                <c:pt idx="336">
                  <c:v>5.0060700000000002</c:v>
                </c:pt>
                <c:pt idx="337">
                  <c:v>5.0060900000000004</c:v>
                </c:pt>
                <c:pt idx="338">
                  <c:v>5.0061299999999997</c:v>
                </c:pt>
                <c:pt idx="339">
                  <c:v>5.0061600000000004</c:v>
                </c:pt>
                <c:pt idx="340">
                  <c:v>5.0062199999999999</c:v>
                </c:pt>
                <c:pt idx="341">
                  <c:v>5.0062300000000004</c:v>
                </c:pt>
                <c:pt idx="342">
                  <c:v>5.0062800000000003</c:v>
                </c:pt>
                <c:pt idx="343">
                  <c:v>5.0063000000000004</c:v>
                </c:pt>
                <c:pt idx="344">
                  <c:v>5.0062800000000003</c:v>
                </c:pt>
                <c:pt idx="345">
                  <c:v>5.0062699999999998</c:v>
                </c:pt>
                <c:pt idx="346">
                  <c:v>5.0062300000000004</c:v>
                </c:pt>
                <c:pt idx="347">
                  <c:v>5.0062300000000004</c:v>
                </c:pt>
                <c:pt idx="348">
                  <c:v>5.00617</c:v>
                </c:pt>
                <c:pt idx="349">
                  <c:v>5.0062199999999999</c:v>
                </c:pt>
                <c:pt idx="350">
                  <c:v>5.00617</c:v>
                </c:pt>
                <c:pt idx="351">
                  <c:v>5.0061099999999996</c:v>
                </c:pt>
                <c:pt idx="352">
                  <c:v>5.0060900000000004</c:v>
                </c:pt>
                <c:pt idx="353">
                  <c:v>5.0060700000000002</c:v>
                </c:pt>
                <c:pt idx="354">
                  <c:v>5.0060799999999999</c:v>
                </c:pt>
                <c:pt idx="355">
                  <c:v>5.0060599999999997</c:v>
                </c:pt>
                <c:pt idx="356">
                  <c:v>5.0060900000000004</c:v>
                </c:pt>
                <c:pt idx="357">
                  <c:v>5.0060799999999999</c:v>
                </c:pt>
                <c:pt idx="358">
                  <c:v>5.0060500000000001</c:v>
                </c:pt>
                <c:pt idx="359">
                  <c:v>5.0060900000000004</c:v>
                </c:pt>
                <c:pt idx="360">
                  <c:v>5.0061299999999997</c:v>
                </c:pt>
                <c:pt idx="361">
                  <c:v>5.0061999999999998</c:v>
                </c:pt>
                <c:pt idx="362">
                  <c:v>5.0062100000000003</c:v>
                </c:pt>
                <c:pt idx="363">
                  <c:v>5.0061900000000001</c:v>
                </c:pt>
                <c:pt idx="364">
                  <c:v>5.0061999999999998</c:v>
                </c:pt>
                <c:pt idx="365">
                  <c:v>5.0062199999999999</c:v>
                </c:pt>
                <c:pt idx="366">
                  <c:v>5.0062199999999999</c:v>
                </c:pt>
                <c:pt idx="367">
                  <c:v>5.0062699999999998</c:v>
                </c:pt>
                <c:pt idx="368">
                  <c:v>5.0062899999999999</c:v>
                </c:pt>
                <c:pt idx="369">
                  <c:v>5.0062699999999998</c:v>
                </c:pt>
                <c:pt idx="370">
                  <c:v>5.0062800000000003</c:v>
                </c:pt>
                <c:pt idx="371">
                  <c:v>5.0062699999999998</c:v>
                </c:pt>
                <c:pt idx="372">
                  <c:v>5.0062699999999998</c:v>
                </c:pt>
                <c:pt idx="373">
                  <c:v>5.0062600000000002</c:v>
                </c:pt>
                <c:pt idx="374">
                  <c:v>5.0062499999999996</c:v>
                </c:pt>
                <c:pt idx="375">
                  <c:v>5.0062699999999998</c:v>
                </c:pt>
                <c:pt idx="376">
                  <c:v>5.0062899999999999</c:v>
                </c:pt>
                <c:pt idx="377">
                  <c:v>5.0062800000000003</c:v>
                </c:pt>
                <c:pt idx="378">
                  <c:v>5.0062800000000003</c:v>
                </c:pt>
                <c:pt idx="379">
                  <c:v>5.0062600000000002</c:v>
                </c:pt>
                <c:pt idx="380">
                  <c:v>5.0062600000000002</c:v>
                </c:pt>
                <c:pt idx="381">
                  <c:v>5.0062600000000002</c:v>
                </c:pt>
                <c:pt idx="382">
                  <c:v>5.0062699999999998</c:v>
                </c:pt>
                <c:pt idx="383">
                  <c:v>5.0062699999999998</c:v>
                </c:pt>
                <c:pt idx="384">
                  <c:v>5.0062800000000003</c:v>
                </c:pt>
                <c:pt idx="385">
                  <c:v>5.0063000000000004</c:v>
                </c:pt>
                <c:pt idx="386">
                  <c:v>5.00624</c:v>
                </c:pt>
                <c:pt idx="387">
                  <c:v>5.0062100000000003</c:v>
                </c:pt>
                <c:pt idx="388">
                  <c:v>5.0061799999999996</c:v>
                </c:pt>
                <c:pt idx="389">
                  <c:v>5.00617</c:v>
                </c:pt>
                <c:pt idx="390">
                  <c:v>5.00617</c:v>
                </c:pt>
                <c:pt idx="391">
                  <c:v>5.0061499999999999</c:v>
                </c:pt>
                <c:pt idx="392">
                  <c:v>5.00617</c:v>
                </c:pt>
                <c:pt idx="393">
                  <c:v>5.00617</c:v>
                </c:pt>
                <c:pt idx="394">
                  <c:v>5.0061799999999996</c:v>
                </c:pt>
                <c:pt idx="395">
                  <c:v>5.0061799999999996</c:v>
                </c:pt>
                <c:pt idx="396">
                  <c:v>5.0061400000000003</c:v>
                </c:pt>
                <c:pt idx="397">
                  <c:v>5.0061</c:v>
                </c:pt>
                <c:pt idx="398">
                  <c:v>5.0061600000000004</c:v>
                </c:pt>
                <c:pt idx="399">
                  <c:v>5.0062100000000003</c:v>
                </c:pt>
                <c:pt idx="400">
                  <c:v>5.0062199999999999</c:v>
                </c:pt>
                <c:pt idx="401">
                  <c:v>5.0062300000000004</c:v>
                </c:pt>
                <c:pt idx="402">
                  <c:v>5.00624</c:v>
                </c:pt>
                <c:pt idx="403">
                  <c:v>5.0062499999999996</c:v>
                </c:pt>
                <c:pt idx="404">
                  <c:v>5.00624</c:v>
                </c:pt>
                <c:pt idx="405">
                  <c:v>5.0062499999999996</c:v>
                </c:pt>
                <c:pt idx="406">
                  <c:v>5.00624</c:v>
                </c:pt>
                <c:pt idx="407">
                  <c:v>5.00624</c:v>
                </c:pt>
                <c:pt idx="408">
                  <c:v>5.00631</c:v>
                </c:pt>
                <c:pt idx="409">
                  <c:v>5.00631</c:v>
                </c:pt>
                <c:pt idx="410">
                  <c:v>5.0063000000000004</c:v>
                </c:pt>
                <c:pt idx="411">
                  <c:v>5.0062899999999999</c:v>
                </c:pt>
                <c:pt idx="412">
                  <c:v>5.0062600000000002</c:v>
                </c:pt>
                <c:pt idx="413">
                  <c:v>5.0062199999999999</c:v>
                </c:pt>
                <c:pt idx="414">
                  <c:v>5.0062199999999999</c:v>
                </c:pt>
                <c:pt idx="415">
                  <c:v>5.0063000000000004</c:v>
                </c:pt>
                <c:pt idx="416">
                  <c:v>5.0062699999999998</c:v>
                </c:pt>
                <c:pt idx="417">
                  <c:v>5.0062699999999998</c:v>
                </c:pt>
                <c:pt idx="418">
                  <c:v>5.0062699999999998</c:v>
                </c:pt>
                <c:pt idx="419">
                  <c:v>5.0062800000000003</c:v>
                </c:pt>
                <c:pt idx="420">
                  <c:v>5.0063000000000004</c:v>
                </c:pt>
                <c:pt idx="421">
                  <c:v>5.00631</c:v>
                </c:pt>
                <c:pt idx="422">
                  <c:v>5.00631</c:v>
                </c:pt>
                <c:pt idx="423">
                  <c:v>5.0063000000000004</c:v>
                </c:pt>
                <c:pt idx="424">
                  <c:v>5.0062800000000003</c:v>
                </c:pt>
                <c:pt idx="425">
                  <c:v>5.00624</c:v>
                </c:pt>
                <c:pt idx="426">
                  <c:v>5.0062300000000004</c:v>
                </c:pt>
                <c:pt idx="427">
                  <c:v>5.0062499999999996</c:v>
                </c:pt>
                <c:pt idx="428">
                  <c:v>5.00624</c:v>
                </c:pt>
                <c:pt idx="429">
                  <c:v>5.0061799999999996</c:v>
                </c:pt>
                <c:pt idx="430">
                  <c:v>5.0061799999999996</c:v>
                </c:pt>
                <c:pt idx="431">
                  <c:v>5.0061999999999998</c:v>
                </c:pt>
                <c:pt idx="432">
                  <c:v>5.0061600000000004</c:v>
                </c:pt>
                <c:pt idx="433">
                  <c:v>5.0061299999999997</c:v>
                </c:pt>
                <c:pt idx="434">
                  <c:v>5.0061499999999999</c:v>
                </c:pt>
                <c:pt idx="435">
                  <c:v>5.0061499999999999</c:v>
                </c:pt>
                <c:pt idx="436">
                  <c:v>5.0061299999999997</c:v>
                </c:pt>
                <c:pt idx="437">
                  <c:v>5.0061299999999997</c:v>
                </c:pt>
                <c:pt idx="438">
                  <c:v>5.0061499999999999</c:v>
                </c:pt>
                <c:pt idx="439">
                  <c:v>5.0061400000000003</c:v>
                </c:pt>
                <c:pt idx="440">
                  <c:v>5.00617</c:v>
                </c:pt>
                <c:pt idx="441">
                  <c:v>5.0062100000000003</c:v>
                </c:pt>
                <c:pt idx="442">
                  <c:v>5.0061999999999998</c:v>
                </c:pt>
                <c:pt idx="443">
                  <c:v>5.0062199999999999</c:v>
                </c:pt>
                <c:pt idx="444">
                  <c:v>5.00624</c:v>
                </c:pt>
                <c:pt idx="445">
                  <c:v>5.0062100000000003</c:v>
                </c:pt>
                <c:pt idx="446">
                  <c:v>5.0062199999999999</c:v>
                </c:pt>
                <c:pt idx="447">
                  <c:v>5.0062699999999998</c:v>
                </c:pt>
                <c:pt idx="448">
                  <c:v>5.00624</c:v>
                </c:pt>
                <c:pt idx="449">
                  <c:v>5.0061900000000001</c:v>
                </c:pt>
                <c:pt idx="450">
                  <c:v>5.0062199999999999</c:v>
                </c:pt>
                <c:pt idx="451">
                  <c:v>5.0062600000000002</c:v>
                </c:pt>
                <c:pt idx="452">
                  <c:v>5.0062300000000004</c:v>
                </c:pt>
                <c:pt idx="453">
                  <c:v>5.00617</c:v>
                </c:pt>
                <c:pt idx="454">
                  <c:v>5.0061499999999999</c:v>
                </c:pt>
                <c:pt idx="455">
                  <c:v>5.0062699999999998</c:v>
                </c:pt>
                <c:pt idx="456">
                  <c:v>5.0062699999999998</c:v>
                </c:pt>
                <c:pt idx="457">
                  <c:v>5.0061099999999996</c:v>
                </c:pt>
                <c:pt idx="458">
                  <c:v>5.0061</c:v>
                </c:pt>
                <c:pt idx="459">
                  <c:v>5.0061600000000004</c:v>
                </c:pt>
                <c:pt idx="460">
                  <c:v>5.0061299999999997</c:v>
                </c:pt>
                <c:pt idx="461">
                  <c:v>5.0060500000000001</c:v>
                </c:pt>
                <c:pt idx="462">
                  <c:v>5.0060700000000002</c:v>
                </c:pt>
                <c:pt idx="463">
                  <c:v>5.0060500000000001</c:v>
                </c:pt>
                <c:pt idx="464">
                  <c:v>5.0060700000000002</c:v>
                </c:pt>
                <c:pt idx="465">
                  <c:v>5.0061099999999996</c:v>
                </c:pt>
                <c:pt idx="466">
                  <c:v>5.0060900000000004</c:v>
                </c:pt>
                <c:pt idx="467">
                  <c:v>5.0061200000000001</c:v>
                </c:pt>
                <c:pt idx="468">
                  <c:v>5.0061799999999996</c:v>
                </c:pt>
                <c:pt idx="469">
                  <c:v>5.0061299999999997</c:v>
                </c:pt>
                <c:pt idx="470">
                  <c:v>5.0060700000000002</c:v>
                </c:pt>
                <c:pt idx="471">
                  <c:v>5.0061299999999997</c:v>
                </c:pt>
                <c:pt idx="472">
                  <c:v>5.0061400000000003</c:v>
                </c:pt>
                <c:pt idx="473">
                  <c:v>5.0060900000000004</c:v>
                </c:pt>
                <c:pt idx="474">
                  <c:v>5.0061</c:v>
                </c:pt>
                <c:pt idx="475">
                  <c:v>5.0061099999999996</c:v>
                </c:pt>
                <c:pt idx="476">
                  <c:v>5.0061299999999997</c:v>
                </c:pt>
                <c:pt idx="477">
                  <c:v>5.0061499999999999</c:v>
                </c:pt>
                <c:pt idx="478">
                  <c:v>5.0061600000000004</c:v>
                </c:pt>
                <c:pt idx="479">
                  <c:v>5.0060900000000004</c:v>
                </c:pt>
                <c:pt idx="480">
                  <c:v>5.0060900000000004</c:v>
                </c:pt>
                <c:pt idx="481">
                  <c:v>5.0061200000000001</c:v>
                </c:pt>
                <c:pt idx="482">
                  <c:v>5.0061499999999999</c:v>
                </c:pt>
                <c:pt idx="483">
                  <c:v>5.0061400000000003</c:v>
                </c:pt>
                <c:pt idx="484">
                  <c:v>5.0061299999999997</c:v>
                </c:pt>
                <c:pt idx="485">
                  <c:v>5.0061799999999996</c:v>
                </c:pt>
                <c:pt idx="486">
                  <c:v>5.0062100000000003</c:v>
                </c:pt>
                <c:pt idx="487">
                  <c:v>5.0062199999999999</c:v>
                </c:pt>
                <c:pt idx="488">
                  <c:v>5.0062100000000003</c:v>
                </c:pt>
                <c:pt idx="489">
                  <c:v>5.0062100000000003</c:v>
                </c:pt>
                <c:pt idx="490">
                  <c:v>5.0062499999999996</c:v>
                </c:pt>
                <c:pt idx="491">
                  <c:v>5.0062699999999998</c:v>
                </c:pt>
                <c:pt idx="492">
                  <c:v>5.0062699999999998</c:v>
                </c:pt>
                <c:pt idx="493">
                  <c:v>5.0063199999999997</c:v>
                </c:pt>
                <c:pt idx="494">
                  <c:v>5.0063000000000004</c:v>
                </c:pt>
                <c:pt idx="495">
                  <c:v>5.0062800000000003</c:v>
                </c:pt>
                <c:pt idx="496">
                  <c:v>5.0063199999999997</c:v>
                </c:pt>
                <c:pt idx="497">
                  <c:v>5.0063500000000003</c:v>
                </c:pt>
                <c:pt idx="498">
                  <c:v>5.0063399999999998</c:v>
                </c:pt>
                <c:pt idx="499">
                  <c:v>5.0062699999999998</c:v>
                </c:pt>
                <c:pt idx="500">
                  <c:v>5.0062499999999996</c:v>
                </c:pt>
                <c:pt idx="501">
                  <c:v>5.0062899999999999</c:v>
                </c:pt>
                <c:pt idx="502">
                  <c:v>5.0063199999999997</c:v>
                </c:pt>
                <c:pt idx="503">
                  <c:v>5.0063399999999998</c:v>
                </c:pt>
                <c:pt idx="504">
                  <c:v>5.00631</c:v>
                </c:pt>
                <c:pt idx="505">
                  <c:v>5.0062800000000003</c:v>
                </c:pt>
                <c:pt idx="506">
                  <c:v>5.0062899999999999</c:v>
                </c:pt>
                <c:pt idx="507">
                  <c:v>5.0062499999999996</c:v>
                </c:pt>
                <c:pt idx="508">
                  <c:v>5.00624</c:v>
                </c:pt>
                <c:pt idx="509">
                  <c:v>5.0062800000000003</c:v>
                </c:pt>
                <c:pt idx="510">
                  <c:v>5.0062600000000002</c:v>
                </c:pt>
                <c:pt idx="511">
                  <c:v>5.0062800000000003</c:v>
                </c:pt>
                <c:pt idx="512">
                  <c:v>5.0062800000000003</c:v>
                </c:pt>
                <c:pt idx="513">
                  <c:v>5.0063300000000002</c:v>
                </c:pt>
                <c:pt idx="514">
                  <c:v>5.0063500000000003</c:v>
                </c:pt>
                <c:pt idx="515">
                  <c:v>5.0063399999999998</c:v>
                </c:pt>
                <c:pt idx="516">
                  <c:v>5.0063199999999997</c:v>
                </c:pt>
                <c:pt idx="517">
                  <c:v>5.0062699999999998</c:v>
                </c:pt>
                <c:pt idx="518">
                  <c:v>5.0062899999999999</c:v>
                </c:pt>
                <c:pt idx="519">
                  <c:v>5.0063199999999997</c:v>
                </c:pt>
                <c:pt idx="520">
                  <c:v>5.0063199999999997</c:v>
                </c:pt>
                <c:pt idx="521">
                  <c:v>5.0063000000000004</c:v>
                </c:pt>
                <c:pt idx="522">
                  <c:v>5.00631</c:v>
                </c:pt>
                <c:pt idx="523">
                  <c:v>5.0063199999999997</c:v>
                </c:pt>
                <c:pt idx="524">
                  <c:v>5.0062899999999999</c:v>
                </c:pt>
                <c:pt idx="525">
                  <c:v>5.00624</c:v>
                </c:pt>
                <c:pt idx="526">
                  <c:v>5.0062199999999999</c:v>
                </c:pt>
                <c:pt idx="527">
                  <c:v>5.0062499999999996</c:v>
                </c:pt>
                <c:pt idx="528">
                  <c:v>5.0062600000000002</c:v>
                </c:pt>
                <c:pt idx="529">
                  <c:v>5.0062300000000004</c:v>
                </c:pt>
                <c:pt idx="530">
                  <c:v>5.0062300000000004</c:v>
                </c:pt>
                <c:pt idx="531">
                  <c:v>5.0062499999999996</c:v>
                </c:pt>
                <c:pt idx="532">
                  <c:v>5.0063000000000004</c:v>
                </c:pt>
                <c:pt idx="533">
                  <c:v>5.0062899999999999</c:v>
                </c:pt>
                <c:pt idx="534">
                  <c:v>5.0062300000000004</c:v>
                </c:pt>
                <c:pt idx="535">
                  <c:v>5.0062199999999999</c:v>
                </c:pt>
                <c:pt idx="536">
                  <c:v>5.0062300000000004</c:v>
                </c:pt>
                <c:pt idx="537">
                  <c:v>5.0062499999999996</c:v>
                </c:pt>
                <c:pt idx="538">
                  <c:v>5.0062600000000002</c:v>
                </c:pt>
                <c:pt idx="539">
                  <c:v>5.0062899999999999</c:v>
                </c:pt>
                <c:pt idx="540">
                  <c:v>5.0062800000000003</c:v>
                </c:pt>
                <c:pt idx="541">
                  <c:v>5.0063399999999998</c:v>
                </c:pt>
                <c:pt idx="542">
                  <c:v>5.0063500000000003</c:v>
                </c:pt>
                <c:pt idx="543">
                  <c:v>5.0062800000000003</c:v>
                </c:pt>
                <c:pt idx="544">
                  <c:v>5.0062800000000003</c:v>
                </c:pt>
                <c:pt idx="545">
                  <c:v>5.0062699999999998</c:v>
                </c:pt>
                <c:pt idx="546">
                  <c:v>5.0062499999999996</c:v>
                </c:pt>
                <c:pt idx="547">
                  <c:v>5.0062199999999999</c:v>
                </c:pt>
                <c:pt idx="548">
                  <c:v>5.0061900000000001</c:v>
                </c:pt>
                <c:pt idx="549">
                  <c:v>5.0061099999999996</c:v>
                </c:pt>
                <c:pt idx="550">
                  <c:v>5.0061099999999996</c:v>
                </c:pt>
                <c:pt idx="551">
                  <c:v>5.0061299999999997</c:v>
                </c:pt>
                <c:pt idx="552">
                  <c:v>5.0061</c:v>
                </c:pt>
                <c:pt idx="553">
                  <c:v>5.0060599999999997</c:v>
                </c:pt>
                <c:pt idx="554">
                  <c:v>5.0060700000000002</c:v>
                </c:pt>
                <c:pt idx="555">
                  <c:v>5.0060599999999997</c:v>
                </c:pt>
                <c:pt idx="556">
                  <c:v>5.0060799999999999</c:v>
                </c:pt>
                <c:pt idx="557">
                  <c:v>5.0061099999999996</c:v>
                </c:pt>
                <c:pt idx="558">
                  <c:v>5.0061400000000003</c:v>
                </c:pt>
                <c:pt idx="559">
                  <c:v>5.0061200000000001</c:v>
                </c:pt>
                <c:pt idx="560">
                  <c:v>5.0061200000000001</c:v>
                </c:pt>
                <c:pt idx="561">
                  <c:v>5.0061200000000001</c:v>
                </c:pt>
                <c:pt idx="562">
                  <c:v>5.0060700000000002</c:v>
                </c:pt>
                <c:pt idx="563">
                  <c:v>5.0061400000000003</c:v>
                </c:pt>
                <c:pt idx="564">
                  <c:v>5.0061600000000004</c:v>
                </c:pt>
                <c:pt idx="565">
                  <c:v>5.0061200000000001</c:v>
                </c:pt>
                <c:pt idx="566">
                  <c:v>5.0061099999999996</c:v>
                </c:pt>
                <c:pt idx="567">
                  <c:v>5.0061</c:v>
                </c:pt>
                <c:pt idx="568">
                  <c:v>5.0061200000000001</c:v>
                </c:pt>
                <c:pt idx="569">
                  <c:v>5.0060599999999997</c:v>
                </c:pt>
                <c:pt idx="570">
                  <c:v>5.0060399999999996</c:v>
                </c:pt>
                <c:pt idx="571">
                  <c:v>5.0060799999999999</c:v>
                </c:pt>
                <c:pt idx="572">
                  <c:v>5.0061299999999997</c:v>
                </c:pt>
                <c:pt idx="573">
                  <c:v>5.0062100000000003</c:v>
                </c:pt>
                <c:pt idx="574">
                  <c:v>5.0062100000000003</c:v>
                </c:pt>
                <c:pt idx="575">
                  <c:v>5.0062699999999998</c:v>
                </c:pt>
                <c:pt idx="576">
                  <c:v>5.0063000000000004</c:v>
                </c:pt>
                <c:pt idx="577">
                  <c:v>5.0062699999999998</c:v>
                </c:pt>
                <c:pt idx="578">
                  <c:v>5.0062600000000002</c:v>
                </c:pt>
                <c:pt idx="579">
                  <c:v>5.0062499999999996</c:v>
                </c:pt>
                <c:pt idx="580">
                  <c:v>5.0062499999999996</c:v>
                </c:pt>
                <c:pt idx="581">
                  <c:v>5.00624</c:v>
                </c:pt>
                <c:pt idx="582">
                  <c:v>5.0061900000000001</c:v>
                </c:pt>
                <c:pt idx="583">
                  <c:v>5.0061</c:v>
                </c:pt>
                <c:pt idx="584">
                  <c:v>5.0061</c:v>
                </c:pt>
                <c:pt idx="585">
                  <c:v>5.0061400000000003</c:v>
                </c:pt>
                <c:pt idx="586">
                  <c:v>5.0061499999999999</c:v>
                </c:pt>
                <c:pt idx="587">
                  <c:v>5.0060500000000001</c:v>
                </c:pt>
                <c:pt idx="588">
                  <c:v>5.0060099999999998</c:v>
                </c:pt>
                <c:pt idx="589">
                  <c:v>5.0060599999999997</c:v>
                </c:pt>
                <c:pt idx="590">
                  <c:v>5.0060700000000002</c:v>
                </c:pt>
                <c:pt idx="591">
                  <c:v>5.0060900000000004</c:v>
                </c:pt>
                <c:pt idx="592">
                  <c:v>5.0060799999999999</c:v>
                </c:pt>
                <c:pt idx="593">
                  <c:v>5.0060700000000002</c:v>
                </c:pt>
                <c:pt idx="594">
                  <c:v>5.0061900000000001</c:v>
                </c:pt>
                <c:pt idx="595">
                  <c:v>5.00624</c:v>
                </c:pt>
                <c:pt idx="596">
                  <c:v>5.0062600000000002</c:v>
                </c:pt>
                <c:pt idx="597">
                  <c:v>5.0062699999999998</c:v>
                </c:pt>
                <c:pt idx="598">
                  <c:v>5.0062800000000003</c:v>
                </c:pt>
                <c:pt idx="599">
                  <c:v>5.00631</c:v>
                </c:pt>
                <c:pt idx="600">
                  <c:v>5.00631</c:v>
                </c:pt>
                <c:pt idx="601">
                  <c:v>5.0061999999999998</c:v>
                </c:pt>
                <c:pt idx="602">
                  <c:v>5.0061499999999999</c:v>
                </c:pt>
                <c:pt idx="603">
                  <c:v>5.0061499999999999</c:v>
                </c:pt>
                <c:pt idx="604">
                  <c:v>5.0061099999999996</c:v>
                </c:pt>
                <c:pt idx="605">
                  <c:v>5.0060799999999999</c:v>
                </c:pt>
                <c:pt idx="606">
                  <c:v>5.0061099999999996</c:v>
                </c:pt>
                <c:pt idx="607">
                  <c:v>5.0060900000000004</c:v>
                </c:pt>
                <c:pt idx="608">
                  <c:v>5.0060900000000004</c:v>
                </c:pt>
                <c:pt idx="609">
                  <c:v>5.0061</c:v>
                </c:pt>
                <c:pt idx="610">
                  <c:v>5.00603</c:v>
                </c:pt>
                <c:pt idx="611">
                  <c:v>5.0060200000000004</c:v>
                </c:pt>
                <c:pt idx="612">
                  <c:v>5.00603</c:v>
                </c:pt>
                <c:pt idx="613">
                  <c:v>5.00603</c:v>
                </c:pt>
                <c:pt idx="614">
                  <c:v>5.0060599999999997</c:v>
                </c:pt>
                <c:pt idx="615">
                  <c:v>5.0060900000000004</c:v>
                </c:pt>
                <c:pt idx="616">
                  <c:v>5.0061200000000001</c:v>
                </c:pt>
                <c:pt idx="617">
                  <c:v>5.0061</c:v>
                </c:pt>
                <c:pt idx="618">
                  <c:v>5.0061200000000001</c:v>
                </c:pt>
                <c:pt idx="619">
                  <c:v>5.0061499999999999</c:v>
                </c:pt>
                <c:pt idx="620">
                  <c:v>5.0061200000000001</c:v>
                </c:pt>
                <c:pt idx="621">
                  <c:v>5.0060900000000004</c:v>
                </c:pt>
                <c:pt idx="622">
                  <c:v>5.0060900000000004</c:v>
                </c:pt>
                <c:pt idx="623">
                  <c:v>5.0061</c:v>
                </c:pt>
                <c:pt idx="624">
                  <c:v>5.0061200000000001</c:v>
                </c:pt>
                <c:pt idx="625">
                  <c:v>5.0060799999999999</c:v>
                </c:pt>
                <c:pt idx="626">
                  <c:v>5.0060500000000001</c:v>
                </c:pt>
                <c:pt idx="627">
                  <c:v>5.0061099999999996</c:v>
                </c:pt>
                <c:pt idx="628">
                  <c:v>5.0060799999999999</c:v>
                </c:pt>
                <c:pt idx="629">
                  <c:v>5.0061</c:v>
                </c:pt>
                <c:pt idx="630">
                  <c:v>5.0061</c:v>
                </c:pt>
                <c:pt idx="631">
                  <c:v>5.0061</c:v>
                </c:pt>
                <c:pt idx="632">
                  <c:v>5.0061</c:v>
                </c:pt>
                <c:pt idx="633">
                  <c:v>5.0061799999999996</c:v>
                </c:pt>
                <c:pt idx="634">
                  <c:v>5.0062300000000004</c:v>
                </c:pt>
                <c:pt idx="635">
                  <c:v>5.0062199999999999</c:v>
                </c:pt>
                <c:pt idx="636">
                  <c:v>5.0062600000000002</c:v>
                </c:pt>
                <c:pt idx="637">
                  <c:v>5.0062499999999996</c:v>
                </c:pt>
                <c:pt idx="638">
                  <c:v>5.0062600000000002</c:v>
                </c:pt>
                <c:pt idx="639">
                  <c:v>5.00617</c:v>
                </c:pt>
                <c:pt idx="640">
                  <c:v>5.0061299999999997</c:v>
                </c:pt>
                <c:pt idx="641">
                  <c:v>5.0060900000000004</c:v>
                </c:pt>
                <c:pt idx="642">
                  <c:v>5.00603</c:v>
                </c:pt>
                <c:pt idx="643">
                  <c:v>5.0060599999999997</c:v>
                </c:pt>
                <c:pt idx="644">
                  <c:v>5.0060799999999999</c:v>
                </c:pt>
                <c:pt idx="645">
                  <c:v>5.0060700000000002</c:v>
                </c:pt>
                <c:pt idx="646">
                  <c:v>5.0061099999999996</c:v>
                </c:pt>
                <c:pt idx="647">
                  <c:v>5.0061200000000001</c:v>
                </c:pt>
                <c:pt idx="648">
                  <c:v>5.0061900000000001</c:v>
                </c:pt>
                <c:pt idx="649">
                  <c:v>5.0062300000000004</c:v>
                </c:pt>
                <c:pt idx="650">
                  <c:v>5.0062800000000003</c:v>
                </c:pt>
                <c:pt idx="651">
                  <c:v>5.00624</c:v>
                </c:pt>
                <c:pt idx="652">
                  <c:v>5.0062800000000003</c:v>
                </c:pt>
                <c:pt idx="653">
                  <c:v>5.0063399999999998</c:v>
                </c:pt>
                <c:pt idx="654">
                  <c:v>5.0063500000000003</c:v>
                </c:pt>
                <c:pt idx="655">
                  <c:v>5.0062899999999999</c:v>
                </c:pt>
                <c:pt idx="656">
                  <c:v>5.0062699999999998</c:v>
                </c:pt>
                <c:pt idx="657">
                  <c:v>5.0062100000000003</c:v>
                </c:pt>
                <c:pt idx="658">
                  <c:v>5.0062300000000004</c:v>
                </c:pt>
                <c:pt idx="659">
                  <c:v>5.00617</c:v>
                </c:pt>
                <c:pt idx="660">
                  <c:v>5.0061499999999999</c:v>
                </c:pt>
                <c:pt idx="661">
                  <c:v>5.0061499999999999</c:v>
                </c:pt>
                <c:pt idx="662">
                  <c:v>5.0060900000000004</c:v>
                </c:pt>
                <c:pt idx="663">
                  <c:v>5.0060799999999999</c:v>
                </c:pt>
                <c:pt idx="664">
                  <c:v>5.0061600000000004</c:v>
                </c:pt>
                <c:pt idx="665">
                  <c:v>5.0060099999999998</c:v>
                </c:pt>
                <c:pt idx="666">
                  <c:v>5.0060500000000001</c:v>
                </c:pt>
                <c:pt idx="667">
                  <c:v>5.0060700000000002</c:v>
                </c:pt>
                <c:pt idx="668">
                  <c:v>5.0060599999999997</c:v>
                </c:pt>
                <c:pt idx="669">
                  <c:v>5.0060399999999996</c:v>
                </c:pt>
                <c:pt idx="670">
                  <c:v>5.00603</c:v>
                </c:pt>
                <c:pt idx="671">
                  <c:v>5.0060399999999996</c:v>
                </c:pt>
                <c:pt idx="672">
                  <c:v>5.0060599999999997</c:v>
                </c:pt>
                <c:pt idx="673">
                  <c:v>5.0060500000000001</c:v>
                </c:pt>
                <c:pt idx="674">
                  <c:v>5.0060700000000002</c:v>
                </c:pt>
                <c:pt idx="675">
                  <c:v>5.0060599999999997</c:v>
                </c:pt>
                <c:pt idx="676">
                  <c:v>5.0060599999999997</c:v>
                </c:pt>
                <c:pt idx="677">
                  <c:v>5.0060799999999999</c:v>
                </c:pt>
                <c:pt idx="678">
                  <c:v>5.0060700000000002</c:v>
                </c:pt>
                <c:pt idx="679">
                  <c:v>5.0060700000000002</c:v>
                </c:pt>
                <c:pt idx="680">
                  <c:v>5.0060700000000002</c:v>
                </c:pt>
                <c:pt idx="681">
                  <c:v>5.0060700000000002</c:v>
                </c:pt>
                <c:pt idx="682">
                  <c:v>5.0060700000000002</c:v>
                </c:pt>
                <c:pt idx="683">
                  <c:v>5.0060900000000004</c:v>
                </c:pt>
                <c:pt idx="684">
                  <c:v>5.0060599999999997</c:v>
                </c:pt>
                <c:pt idx="685">
                  <c:v>5.0060700000000002</c:v>
                </c:pt>
                <c:pt idx="686">
                  <c:v>5.0060500000000001</c:v>
                </c:pt>
                <c:pt idx="687">
                  <c:v>5.0061200000000001</c:v>
                </c:pt>
                <c:pt idx="688">
                  <c:v>5.0061</c:v>
                </c:pt>
                <c:pt idx="689">
                  <c:v>5.0061499999999999</c:v>
                </c:pt>
                <c:pt idx="690">
                  <c:v>5.0061400000000003</c:v>
                </c:pt>
                <c:pt idx="691">
                  <c:v>5.00617</c:v>
                </c:pt>
                <c:pt idx="692">
                  <c:v>5.0061999999999998</c:v>
                </c:pt>
                <c:pt idx="693">
                  <c:v>5.0061999999999998</c:v>
                </c:pt>
                <c:pt idx="694">
                  <c:v>5.00624</c:v>
                </c:pt>
                <c:pt idx="695">
                  <c:v>5.0062899999999999</c:v>
                </c:pt>
                <c:pt idx="696">
                  <c:v>5.0062699999999998</c:v>
                </c:pt>
                <c:pt idx="697">
                  <c:v>5.0062199999999999</c:v>
                </c:pt>
                <c:pt idx="698">
                  <c:v>5.0061799999999996</c:v>
                </c:pt>
                <c:pt idx="699">
                  <c:v>5.0061499999999999</c:v>
                </c:pt>
                <c:pt idx="700">
                  <c:v>5.0061099999999996</c:v>
                </c:pt>
                <c:pt idx="701">
                  <c:v>5.0060599999999997</c:v>
                </c:pt>
                <c:pt idx="702">
                  <c:v>5.0060500000000001</c:v>
                </c:pt>
                <c:pt idx="703">
                  <c:v>5.0060700000000002</c:v>
                </c:pt>
                <c:pt idx="704">
                  <c:v>5.0060700000000002</c:v>
                </c:pt>
                <c:pt idx="705">
                  <c:v>5.0061</c:v>
                </c:pt>
                <c:pt idx="706">
                  <c:v>5.0061099999999996</c:v>
                </c:pt>
                <c:pt idx="707">
                  <c:v>5.0061200000000001</c:v>
                </c:pt>
                <c:pt idx="708">
                  <c:v>5.0061299999999997</c:v>
                </c:pt>
                <c:pt idx="709">
                  <c:v>5.0061299999999997</c:v>
                </c:pt>
                <c:pt idx="710">
                  <c:v>5.0061799999999996</c:v>
                </c:pt>
                <c:pt idx="711">
                  <c:v>5.0061299999999997</c:v>
                </c:pt>
                <c:pt idx="712">
                  <c:v>5.0061600000000004</c:v>
                </c:pt>
                <c:pt idx="713">
                  <c:v>5.00617</c:v>
                </c:pt>
                <c:pt idx="714">
                  <c:v>5.0061600000000004</c:v>
                </c:pt>
                <c:pt idx="715">
                  <c:v>5.0061499999999999</c:v>
                </c:pt>
                <c:pt idx="716">
                  <c:v>5.0061099999999996</c:v>
                </c:pt>
                <c:pt idx="717">
                  <c:v>5.0060799999999999</c:v>
                </c:pt>
                <c:pt idx="718">
                  <c:v>5.0060799999999999</c:v>
                </c:pt>
                <c:pt idx="719">
                  <c:v>5.0060700000000002</c:v>
                </c:pt>
                <c:pt idx="720">
                  <c:v>5.0060799999999999</c:v>
                </c:pt>
                <c:pt idx="721">
                  <c:v>5.0061099999999996</c:v>
                </c:pt>
                <c:pt idx="722">
                  <c:v>5.0061499999999999</c:v>
                </c:pt>
                <c:pt idx="723">
                  <c:v>5.0061299999999997</c:v>
                </c:pt>
                <c:pt idx="724">
                  <c:v>5.0061799999999996</c:v>
                </c:pt>
                <c:pt idx="725">
                  <c:v>5.0061999999999998</c:v>
                </c:pt>
                <c:pt idx="726">
                  <c:v>5.00624</c:v>
                </c:pt>
                <c:pt idx="727">
                  <c:v>5.00624</c:v>
                </c:pt>
                <c:pt idx="728">
                  <c:v>5.0062899999999999</c:v>
                </c:pt>
                <c:pt idx="729">
                  <c:v>5.0062800000000003</c:v>
                </c:pt>
                <c:pt idx="730">
                  <c:v>5.0063000000000004</c:v>
                </c:pt>
                <c:pt idx="731">
                  <c:v>5.0062699999999998</c:v>
                </c:pt>
                <c:pt idx="732">
                  <c:v>5.0062800000000003</c:v>
                </c:pt>
                <c:pt idx="733">
                  <c:v>5.0062800000000003</c:v>
                </c:pt>
                <c:pt idx="734">
                  <c:v>5.0062699999999998</c:v>
                </c:pt>
                <c:pt idx="735">
                  <c:v>5.00624</c:v>
                </c:pt>
                <c:pt idx="736">
                  <c:v>5.0062100000000003</c:v>
                </c:pt>
                <c:pt idx="737">
                  <c:v>5.0061400000000003</c:v>
                </c:pt>
                <c:pt idx="738">
                  <c:v>5.0061299999999997</c:v>
                </c:pt>
                <c:pt idx="739">
                  <c:v>5.0060900000000004</c:v>
                </c:pt>
                <c:pt idx="740">
                  <c:v>5.0060799999999999</c:v>
                </c:pt>
                <c:pt idx="741">
                  <c:v>5.0060799999999999</c:v>
                </c:pt>
                <c:pt idx="742">
                  <c:v>5.0060900000000004</c:v>
                </c:pt>
                <c:pt idx="743">
                  <c:v>5.0061299999999997</c:v>
                </c:pt>
                <c:pt idx="744">
                  <c:v>5.0061900000000001</c:v>
                </c:pt>
                <c:pt idx="745">
                  <c:v>5.00624</c:v>
                </c:pt>
                <c:pt idx="746">
                  <c:v>5.0063199999999997</c:v>
                </c:pt>
                <c:pt idx="747">
                  <c:v>5.00631</c:v>
                </c:pt>
                <c:pt idx="748">
                  <c:v>5.0062600000000002</c:v>
                </c:pt>
                <c:pt idx="749">
                  <c:v>5.00617</c:v>
                </c:pt>
                <c:pt idx="750">
                  <c:v>5.0061299999999997</c:v>
                </c:pt>
                <c:pt idx="751">
                  <c:v>5.0061099999999996</c:v>
                </c:pt>
                <c:pt idx="752">
                  <c:v>5.0060900000000004</c:v>
                </c:pt>
                <c:pt idx="753">
                  <c:v>5.0060500000000001</c:v>
                </c:pt>
                <c:pt idx="754">
                  <c:v>5.0060700000000002</c:v>
                </c:pt>
                <c:pt idx="755">
                  <c:v>5.0060700000000002</c:v>
                </c:pt>
                <c:pt idx="756">
                  <c:v>5.0061099999999996</c:v>
                </c:pt>
                <c:pt idx="757">
                  <c:v>5.0061499999999999</c:v>
                </c:pt>
                <c:pt idx="758">
                  <c:v>5.0062199999999999</c:v>
                </c:pt>
                <c:pt idx="759">
                  <c:v>5.0062699999999998</c:v>
                </c:pt>
                <c:pt idx="760">
                  <c:v>5.0062600000000002</c:v>
                </c:pt>
                <c:pt idx="761">
                  <c:v>5.0062800000000003</c:v>
                </c:pt>
                <c:pt idx="762">
                  <c:v>5.0062199999999999</c:v>
                </c:pt>
                <c:pt idx="763">
                  <c:v>5.0061999999999998</c:v>
                </c:pt>
                <c:pt idx="764">
                  <c:v>5.0061299999999997</c:v>
                </c:pt>
                <c:pt idx="765">
                  <c:v>5.0061200000000001</c:v>
                </c:pt>
                <c:pt idx="766">
                  <c:v>5.0061099999999996</c:v>
                </c:pt>
                <c:pt idx="767">
                  <c:v>5.0060900000000004</c:v>
                </c:pt>
                <c:pt idx="768">
                  <c:v>5.0060900000000004</c:v>
                </c:pt>
                <c:pt idx="769">
                  <c:v>5.0061099999999996</c:v>
                </c:pt>
                <c:pt idx="770">
                  <c:v>5.0060700000000002</c:v>
                </c:pt>
                <c:pt idx="771">
                  <c:v>5.0060700000000002</c:v>
                </c:pt>
                <c:pt idx="772">
                  <c:v>5.0061</c:v>
                </c:pt>
                <c:pt idx="773">
                  <c:v>5.0061</c:v>
                </c:pt>
                <c:pt idx="774">
                  <c:v>5.0061299999999997</c:v>
                </c:pt>
                <c:pt idx="775">
                  <c:v>5.0061600000000004</c:v>
                </c:pt>
                <c:pt idx="776">
                  <c:v>5.0061900000000001</c:v>
                </c:pt>
                <c:pt idx="777">
                  <c:v>5.0062199999999999</c:v>
                </c:pt>
                <c:pt idx="778">
                  <c:v>5.0062100000000003</c:v>
                </c:pt>
                <c:pt idx="779">
                  <c:v>5.0061900000000001</c:v>
                </c:pt>
                <c:pt idx="780">
                  <c:v>5.0061999999999998</c:v>
                </c:pt>
                <c:pt idx="781">
                  <c:v>5.0062300000000004</c:v>
                </c:pt>
                <c:pt idx="782">
                  <c:v>5.0062300000000004</c:v>
                </c:pt>
                <c:pt idx="783">
                  <c:v>5.0062499999999996</c:v>
                </c:pt>
                <c:pt idx="784">
                  <c:v>5.0062600000000002</c:v>
                </c:pt>
                <c:pt idx="785">
                  <c:v>5.0062899999999999</c:v>
                </c:pt>
                <c:pt idx="786">
                  <c:v>5.0063000000000004</c:v>
                </c:pt>
                <c:pt idx="787">
                  <c:v>5.0063199999999997</c:v>
                </c:pt>
                <c:pt idx="788">
                  <c:v>5.0063000000000004</c:v>
                </c:pt>
                <c:pt idx="789">
                  <c:v>5.0063000000000004</c:v>
                </c:pt>
                <c:pt idx="790">
                  <c:v>5.0062899999999999</c:v>
                </c:pt>
                <c:pt idx="791">
                  <c:v>5.0063199999999997</c:v>
                </c:pt>
                <c:pt idx="792">
                  <c:v>5.0062899999999999</c:v>
                </c:pt>
                <c:pt idx="793">
                  <c:v>5.0062800000000003</c:v>
                </c:pt>
                <c:pt idx="794">
                  <c:v>5.0062899999999999</c:v>
                </c:pt>
                <c:pt idx="795">
                  <c:v>5.0062800000000003</c:v>
                </c:pt>
                <c:pt idx="796">
                  <c:v>5.0062699999999998</c:v>
                </c:pt>
                <c:pt idx="797">
                  <c:v>5.00624</c:v>
                </c:pt>
                <c:pt idx="798">
                  <c:v>5.00624</c:v>
                </c:pt>
                <c:pt idx="799">
                  <c:v>5.0062300000000004</c:v>
                </c:pt>
                <c:pt idx="800">
                  <c:v>5.0062100000000003</c:v>
                </c:pt>
                <c:pt idx="801">
                  <c:v>5.0062100000000003</c:v>
                </c:pt>
                <c:pt idx="802">
                  <c:v>5.0062100000000003</c:v>
                </c:pt>
                <c:pt idx="803">
                  <c:v>5.0061999999999998</c:v>
                </c:pt>
                <c:pt idx="804">
                  <c:v>5.0061900000000001</c:v>
                </c:pt>
                <c:pt idx="805">
                  <c:v>5.00617</c:v>
                </c:pt>
                <c:pt idx="806">
                  <c:v>5.0061299999999997</c:v>
                </c:pt>
                <c:pt idx="807">
                  <c:v>5.0061299999999997</c:v>
                </c:pt>
                <c:pt idx="808">
                  <c:v>5.0061299999999997</c:v>
                </c:pt>
                <c:pt idx="809">
                  <c:v>5.0061299999999997</c:v>
                </c:pt>
                <c:pt idx="810">
                  <c:v>5.0061299999999997</c:v>
                </c:pt>
                <c:pt idx="811">
                  <c:v>5.0061200000000001</c:v>
                </c:pt>
                <c:pt idx="812">
                  <c:v>5.0061200000000001</c:v>
                </c:pt>
                <c:pt idx="813">
                  <c:v>5.0061099999999996</c:v>
                </c:pt>
                <c:pt idx="814">
                  <c:v>5.0061200000000001</c:v>
                </c:pt>
                <c:pt idx="815">
                  <c:v>5.0061200000000001</c:v>
                </c:pt>
                <c:pt idx="816">
                  <c:v>5.0061200000000001</c:v>
                </c:pt>
                <c:pt idx="817">
                  <c:v>5.0061799999999996</c:v>
                </c:pt>
                <c:pt idx="818">
                  <c:v>5.00624</c:v>
                </c:pt>
                <c:pt idx="819">
                  <c:v>5.0062600000000002</c:v>
                </c:pt>
                <c:pt idx="820">
                  <c:v>5.0063000000000004</c:v>
                </c:pt>
                <c:pt idx="821">
                  <c:v>5.0063300000000002</c:v>
                </c:pt>
                <c:pt idx="822">
                  <c:v>5.0063300000000002</c:v>
                </c:pt>
                <c:pt idx="823">
                  <c:v>5.0063399999999998</c:v>
                </c:pt>
                <c:pt idx="824">
                  <c:v>5.0063000000000004</c:v>
                </c:pt>
                <c:pt idx="825">
                  <c:v>5.0062899999999999</c:v>
                </c:pt>
                <c:pt idx="826">
                  <c:v>5.0062800000000003</c:v>
                </c:pt>
                <c:pt idx="827">
                  <c:v>5.0062699999999998</c:v>
                </c:pt>
                <c:pt idx="828">
                  <c:v>5.0062499999999996</c:v>
                </c:pt>
                <c:pt idx="829">
                  <c:v>5.0061999999999998</c:v>
                </c:pt>
                <c:pt idx="830">
                  <c:v>5.00617</c:v>
                </c:pt>
                <c:pt idx="831">
                  <c:v>5.0061400000000003</c:v>
                </c:pt>
                <c:pt idx="832">
                  <c:v>5.0061499999999999</c:v>
                </c:pt>
                <c:pt idx="833">
                  <c:v>5.00617</c:v>
                </c:pt>
                <c:pt idx="834">
                  <c:v>5.0061400000000003</c:v>
                </c:pt>
                <c:pt idx="835">
                  <c:v>5.0061499999999999</c:v>
                </c:pt>
                <c:pt idx="836">
                  <c:v>5.0061</c:v>
                </c:pt>
                <c:pt idx="837">
                  <c:v>5.0061</c:v>
                </c:pt>
                <c:pt idx="838">
                  <c:v>5.0061099999999996</c:v>
                </c:pt>
                <c:pt idx="839">
                  <c:v>5.0061499999999999</c:v>
                </c:pt>
                <c:pt idx="840">
                  <c:v>5.0061799999999996</c:v>
                </c:pt>
                <c:pt idx="841">
                  <c:v>5.0062199999999999</c:v>
                </c:pt>
                <c:pt idx="842">
                  <c:v>5.0062699999999998</c:v>
                </c:pt>
                <c:pt idx="843">
                  <c:v>5.0063000000000004</c:v>
                </c:pt>
                <c:pt idx="844">
                  <c:v>5.0063300000000002</c:v>
                </c:pt>
                <c:pt idx="845">
                  <c:v>5.0063300000000002</c:v>
                </c:pt>
                <c:pt idx="846">
                  <c:v>5.0062600000000002</c:v>
                </c:pt>
                <c:pt idx="847">
                  <c:v>5.0062300000000004</c:v>
                </c:pt>
                <c:pt idx="848">
                  <c:v>5.0061799999999996</c:v>
                </c:pt>
                <c:pt idx="849">
                  <c:v>5.0061400000000003</c:v>
                </c:pt>
                <c:pt idx="850">
                  <c:v>5.0061799999999996</c:v>
                </c:pt>
                <c:pt idx="851">
                  <c:v>5.0061600000000004</c:v>
                </c:pt>
                <c:pt idx="852">
                  <c:v>5.0061200000000001</c:v>
                </c:pt>
                <c:pt idx="853">
                  <c:v>5.0061</c:v>
                </c:pt>
                <c:pt idx="854">
                  <c:v>5.0061099999999996</c:v>
                </c:pt>
                <c:pt idx="855">
                  <c:v>5.0061600000000004</c:v>
                </c:pt>
                <c:pt idx="856">
                  <c:v>5.00624</c:v>
                </c:pt>
                <c:pt idx="857">
                  <c:v>5.0062800000000003</c:v>
                </c:pt>
                <c:pt idx="858">
                  <c:v>5.0063000000000004</c:v>
                </c:pt>
                <c:pt idx="859">
                  <c:v>5.0062899999999999</c:v>
                </c:pt>
                <c:pt idx="860">
                  <c:v>5.0062600000000002</c:v>
                </c:pt>
                <c:pt idx="861">
                  <c:v>5.00624</c:v>
                </c:pt>
                <c:pt idx="862">
                  <c:v>5.0061900000000001</c:v>
                </c:pt>
                <c:pt idx="863">
                  <c:v>5.00617</c:v>
                </c:pt>
                <c:pt idx="864">
                  <c:v>5.0061299999999997</c:v>
                </c:pt>
                <c:pt idx="865">
                  <c:v>5.0061499999999999</c:v>
                </c:pt>
                <c:pt idx="866">
                  <c:v>5.0061499999999999</c:v>
                </c:pt>
                <c:pt idx="867">
                  <c:v>5.0061799999999996</c:v>
                </c:pt>
                <c:pt idx="868">
                  <c:v>5.0062100000000003</c:v>
                </c:pt>
                <c:pt idx="869">
                  <c:v>5.0062699999999998</c:v>
                </c:pt>
                <c:pt idx="870">
                  <c:v>5.0063199999999997</c:v>
                </c:pt>
                <c:pt idx="871">
                  <c:v>5.0063399999999998</c:v>
                </c:pt>
                <c:pt idx="872">
                  <c:v>5.0063199999999997</c:v>
                </c:pt>
                <c:pt idx="873">
                  <c:v>5.0062699999999998</c:v>
                </c:pt>
                <c:pt idx="874">
                  <c:v>5.0062600000000002</c:v>
                </c:pt>
                <c:pt idx="875">
                  <c:v>5.0062199999999999</c:v>
                </c:pt>
                <c:pt idx="876">
                  <c:v>5.0062100000000003</c:v>
                </c:pt>
                <c:pt idx="877">
                  <c:v>5.0061499999999999</c:v>
                </c:pt>
                <c:pt idx="878">
                  <c:v>5.0061400000000003</c:v>
                </c:pt>
                <c:pt idx="879">
                  <c:v>5.0061299999999997</c:v>
                </c:pt>
                <c:pt idx="880">
                  <c:v>5.0061299999999997</c:v>
                </c:pt>
                <c:pt idx="881">
                  <c:v>5.0061499999999999</c:v>
                </c:pt>
                <c:pt idx="882">
                  <c:v>5.0062300000000004</c:v>
                </c:pt>
                <c:pt idx="883">
                  <c:v>5.0062600000000002</c:v>
                </c:pt>
                <c:pt idx="884">
                  <c:v>5.0062699999999998</c:v>
                </c:pt>
                <c:pt idx="885">
                  <c:v>5.0063000000000004</c:v>
                </c:pt>
                <c:pt idx="886">
                  <c:v>5.00631</c:v>
                </c:pt>
                <c:pt idx="887">
                  <c:v>5.0063300000000002</c:v>
                </c:pt>
                <c:pt idx="888">
                  <c:v>5.0062800000000003</c:v>
                </c:pt>
                <c:pt idx="889">
                  <c:v>5.0062699999999998</c:v>
                </c:pt>
                <c:pt idx="890">
                  <c:v>5.0062499999999996</c:v>
                </c:pt>
                <c:pt idx="891">
                  <c:v>5.0062300000000004</c:v>
                </c:pt>
                <c:pt idx="892">
                  <c:v>5.0061900000000001</c:v>
                </c:pt>
                <c:pt idx="893">
                  <c:v>5.0061600000000004</c:v>
                </c:pt>
                <c:pt idx="894">
                  <c:v>5.0061299999999997</c:v>
                </c:pt>
                <c:pt idx="895">
                  <c:v>5.0061499999999999</c:v>
                </c:pt>
                <c:pt idx="896">
                  <c:v>5.0061099999999996</c:v>
                </c:pt>
                <c:pt idx="897">
                  <c:v>5.0061299999999997</c:v>
                </c:pt>
                <c:pt idx="898">
                  <c:v>5.0061</c:v>
                </c:pt>
                <c:pt idx="899">
                  <c:v>5.0061099999999996</c:v>
                </c:pt>
                <c:pt idx="900">
                  <c:v>5.0061799999999996</c:v>
                </c:pt>
                <c:pt idx="901">
                  <c:v>5.0062100000000003</c:v>
                </c:pt>
                <c:pt idx="902">
                  <c:v>5.0062699999999998</c:v>
                </c:pt>
                <c:pt idx="903">
                  <c:v>5.0063000000000004</c:v>
                </c:pt>
                <c:pt idx="904">
                  <c:v>5.00631</c:v>
                </c:pt>
                <c:pt idx="905">
                  <c:v>5.0063399999999998</c:v>
                </c:pt>
                <c:pt idx="906">
                  <c:v>5.00631</c:v>
                </c:pt>
                <c:pt idx="907">
                  <c:v>5.0062300000000004</c:v>
                </c:pt>
                <c:pt idx="908">
                  <c:v>5.0061999999999998</c:v>
                </c:pt>
                <c:pt idx="909">
                  <c:v>5.0061799999999996</c:v>
                </c:pt>
                <c:pt idx="910">
                  <c:v>5.0061600000000004</c:v>
                </c:pt>
                <c:pt idx="911">
                  <c:v>5.0061400000000003</c:v>
                </c:pt>
                <c:pt idx="912">
                  <c:v>5.0061299999999997</c:v>
                </c:pt>
                <c:pt idx="913">
                  <c:v>5.0061600000000004</c:v>
                </c:pt>
                <c:pt idx="914">
                  <c:v>5.0061799999999996</c:v>
                </c:pt>
                <c:pt idx="915">
                  <c:v>5.0062100000000003</c:v>
                </c:pt>
                <c:pt idx="916">
                  <c:v>5.00624</c:v>
                </c:pt>
                <c:pt idx="917">
                  <c:v>5.0063000000000004</c:v>
                </c:pt>
                <c:pt idx="918">
                  <c:v>5.0063500000000003</c:v>
                </c:pt>
                <c:pt idx="919">
                  <c:v>5.0063000000000004</c:v>
                </c:pt>
                <c:pt idx="920">
                  <c:v>5.0062499999999996</c:v>
                </c:pt>
                <c:pt idx="921">
                  <c:v>5.0062499999999996</c:v>
                </c:pt>
                <c:pt idx="922">
                  <c:v>5.0062199999999999</c:v>
                </c:pt>
                <c:pt idx="923">
                  <c:v>5.0061900000000001</c:v>
                </c:pt>
                <c:pt idx="924">
                  <c:v>5.0061200000000001</c:v>
                </c:pt>
                <c:pt idx="925">
                  <c:v>5.0061299999999997</c:v>
                </c:pt>
                <c:pt idx="926">
                  <c:v>5.0061099999999996</c:v>
                </c:pt>
                <c:pt idx="927">
                  <c:v>5.0061600000000004</c:v>
                </c:pt>
                <c:pt idx="928">
                  <c:v>5.0061999999999998</c:v>
                </c:pt>
                <c:pt idx="929">
                  <c:v>5.0062499999999996</c:v>
                </c:pt>
                <c:pt idx="930">
                  <c:v>5.0063300000000002</c:v>
                </c:pt>
                <c:pt idx="931">
                  <c:v>5.0063199999999997</c:v>
                </c:pt>
                <c:pt idx="932">
                  <c:v>5.0063199999999997</c:v>
                </c:pt>
                <c:pt idx="933">
                  <c:v>5.0062699999999998</c:v>
                </c:pt>
                <c:pt idx="934">
                  <c:v>5.0062100000000003</c:v>
                </c:pt>
                <c:pt idx="935">
                  <c:v>5.0061600000000004</c:v>
                </c:pt>
                <c:pt idx="936">
                  <c:v>5.0061600000000004</c:v>
                </c:pt>
                <c:pt idx="937">
                  <c:v>5.0061400000000003</c:v>
                </c:pt>
                <c:pt idx="938">
                  <c:v>5.0061400000000003</c:v>
                </c:pt>
                <c:pt idx="939">
                  <c:v>5.0061600000000004</c:v>
                </c:pt>
                <c:pt idx="940">
                  <c:v>5.0062199999999999</c:v>
                </c:pt>
                <c:pt idx="941">
                  <c:v>5.00631</c:v>
                </c:pt>
                <c:pt idx="942">
                  <c:v>5.00631</c:v>
                </c:pt>
                <c:pt idx="943">
                  <c:v>5.0063199999999997</c:v>
                </c:pt>
                <c:pt idx="944">
                  <c:v>5.0063000000000004</c:v>
                </c:pt>
                <c:pt idx="945">
                  <c:v>5.0062899999999999</c:v>
                </c:pt>
                <c:pt idx="946">
                  <c:v>5.0062100000000003</c:v>
                </c:pt>
                <c:pt idx="947">
                  <c:v>5.00617</c:v>
                </c:pt>
                <c:pt idx="948">
                  <c:v>5.0061400000000003</c:v>
                </c:pt>
                <c:pt idx="949">
                  <c:v>5.0061499999999999</c:v>
                </c:pt>
                <c:pt idx="950">
                  <c:v>5.0061299999999997</c:v>
                </c:pt>
                <c:pt idx="951">
                  <c:v>5.0061299999999997</c:v>
                </c:pt>
                <c:pt idx="952">
                  <c:v>5.00617</c:v>
                </c:pt>
                <c:pt idx="953">
                  <c:v>5.0062199999999999</c:v>
                </c:pt>
                <c:pt idx="954">
                  <c:v>5.0062899999999999</c:v>
                </c:pt>
                <c:pt idx="955">
                  <c:v>5.0063500000000003</c:v>
                </c:pt>
                <c:pt idx="956">
                  <c:v>5.0063000000000004</c:v>
                </c:pt>
                <c:pt idx="957">
                  <c:v>5.0062600000000002</c:v>
                </c:pt>
                <c:pt idx="958">
                  <c:v>5.0061900000000001</c:v>
                </c:pt>
                <c:pt idx="959">
                  <c:v>5.0061400000000003</c:v>
                </c:pt>
                <c:pt idx="960">
                  <c:v>5.0061499999999999</c:v>
                </c:pt>
                <c:pt idx="961">
                  <c:v>5.0061400000000003</c:v>
                </c:pt>
                <c:pt idx="962">
                  <c:v>5.0061600000000004</c:v>
                </c:pt>
                <c:pt idx="963">
                  <c:v>5.0061799999999996</c:v>
                </c:pt>
                <c:pt idx="964">
                  <c:v>5.0062499999999996</c:v>
                </c:pt>
                <c:pt idx="965">
                  <c:v>5.0063199999999997</c:v>
                </c:pt>
                <c:pt idx="966">
                  <c:v>5.0063500000000003</c:v>
                </c:pt>
                <c:pt idx="967">
                  <c:v>5.0063000000000004</c:v>
                </c:pt>
                <c:pt idx="968">
                  <c:v>5.00624</c:v>
                </c:pt>
                <c:pt idx="969">
                  <c:v>5.0062199999999999</c:v>
                </c:pt>
                <c:pt idx="970">
                  <c:v>5.0061799999999996</c:v>
                </c:pt>
                <c:pt idx="971">
                  <c:v>5.0061299999999997</c:v>
                </c:pt>
                <c:pt idx="972">
                  <c:v>5.0061200000000001</c:v>
                </c:pt>
                <c:pt idx="973">
                  <c:v>5.0061299999999997</c:v>
                </c:pt>
                <c:pt idx="974">
                  <c:v>5.0061499999999999</c:v>
                </c:pt>
                <c:pt idx="975">
                  <c:v>5.0062600000000002</c:v>
                </c:pt>
                <c:pt idx="976">
                  <c:v>5.0063300000000002</c:v>
                </c:pt>
                <c:pt idx="977">
                  <c:v>5.0063399999999998</c:v>
                </c:pt>
                <c:pt idx="978">
                  <c:v>5.0063300000000002</c:v>
                </c:pt>
                <c:pt idx="979">
                  <c:v>5.0062800000000003</c:v>
                </c:pt>
                <c:pt idx="980">
                  <c:v>5.0062100000000003</c:v>
                </c:pt>
                <c:pt idx="981">
                  <c:v>5.0061600000000004</c:v>
                </c:pt>
                <c:pt idx="982">
                  <c:v>5.00617</c:v>
                </c:pt>
                <c:pt idx="983">
                  <c:v>5.0061299999999997</c:v>
                </c:pt>
                <c:pt idx="984">
                  <c:v>5.0061400000000003</c:v>
                </c:pt>
                <c:pt idx="985">
                  <c:v>5.0062300000000004</c:v>
                </c:pt>
                <c:pt idx="986">
                  <c:v>5.0063000000000004</c:v>
                </c:pt>
                <c:pt idx="987">
                  <c:v>5.0063399999999998</c:v>
                </c:pt>
                <c:pt idx="988">
                  <c:v>5.0063399999999998</c:v>
                </c:pt>
                <c:pt idx="989">
                  <c:v>5.0063000000000004</c:v>
                </c:pt>
                <c:pt idx="990">
                  <c:v>5.0062199999999999</c:v>
                </c:pt>
                <c:pt idx="991">
                  <c:v>5.0062100000000003</c:v>
                </c:pt>
                <c:pt idx="992">
                  <c:v>5.0061600000000004</c:v>
                </c:pt>
                <c:pt idx="993">
                  <c:v>5.0061400000000003</c:v>
                </c:pt>
                <c:pt idx="994">
                  <c:v>5.0061400000000003</c:v>
                </c:pt>
                <c:pt idx="995">
                  <c:v>5.0061499999999999</c:v>
                </c:pt>
                <c:pt idx="996">
                  <c:v>5.0062199999999999</c:v>
                </c:pt>
                <c:pt idx="997">
                  <c:v>5.0063000000000004</c:v>
                </c:pt>
                <c:pt idx="998">
                  <c:v>5.0063500000000003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277-4303-AC0F-010AAA843739}"/>
            </c:ext>
          </c:extLst>
        </c:ser>
        <c:ser>
          <c:idx val="1"/>
          <c:order val="1"/>
          <c:tx>
            <c:strRef>
              <c:f>Lstability!$G$1</c:f>
              <c:strCache>
                <c:ptCount val="1"/>
                <c:pt idx="0">
                  <c:v>IB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Lstability!$G$2:$G$1000</c:f>
              <c:numCache>
                <c:formatCode>General</c:formatCode>
                <c:ptCount val="999"/>
                <c:pt idx="0">
                  <c:v>4.99993</c:v>
                </c:pt>
                <c:pt idx="1">
                  <c:v>4.99993</c:v>
                </c:pt>
                <c:pt idx="2">
                  <c:v>5.0000600000000004</c:v>
                </c:pt>
                <c:pt idx="3">
                  <c:v>5.0000999999999998</c:v>
                </c:pt>
                <c:pt idx="4">
                  <c:v>5.0001899999999999</c:v>
                </c:pt>
                <c:pt idx="5">
                  <c:v>5.0000999999999998</c:v>
                </c:pt>
                <c:pt idx="6">
                  <c:v>5.0001499999999997</c:v>
                </c:pt>
                <c:pt idx="7">
                  <c:v>5.0002599999999999</c:v>
                </c:pt>
                <c:pt idx="8">
                  <c:v>5.0001600000000002</c:v>
                </c:pt>
                <c:pt idx="9">
                  <c:v>5.0002199999999997</c:v>
                </c:pt>
                <c:pt idx="10">
                  <c:v>5.0003599999999997</c:v>
                </c:pt>
                <c:pt idx="11">
                  <c:v>5.0002899999999997</c:v>
                </c:pt>
                <c:pt idx="12">
                  <c:v>5.0003799999999998</c:v>
                </c:pt>
                <c:pt idx="13">
                  <c:v>5.0005300000000004</c:v>
                </c:pt>
                <c:pt idx="14">
                  <c:v>5.0003500000000001</c:v>
                </c:pt>
                <c:pt idx="15">
                  <c:v>5.0004499999999998</c:v>
                </c:pt>
                <c:pt idx="16">
                  <c:v>5.0005100000000002</c:v>
                </c:pt>
                <c:pt idx="17">
                  <c:v>5.0003799999999998</c:v>
                </c:pt>
                <c:pt idx="18">
                  <c:v>5.0004200000000001</c:v>
                </c:pt>
                <c:pt idx="19">
                  <c:v>5.0003200000000003</c:v>
                </c:pt>
                <c:pt idx="20">
                  <c:v>5.0003399999999996</c:v>
                </c:pt>
                <c:pt idx="21">
                  <c:v>5.0004499999999998</c:v>
                </c:pt>
                <c:pt idx="22">
                  <c:v>5.0003500000000001</c:v>
                </c:pt>
                <c:pt idx="23">
                  <c:v>5.00021</c:v>
                </c:pt>
                <c:pt idx="24">
                  <c:v>5.0002399999999998</c:v>
                </c:pt>
                <c:pt idx="25">
                  <c:v>5.0002300000000002</c:v>
                </c:pt>
                <c:pt idx="26">
                  <c:v>5.0002700000000004</c:v>
                </c:pt>
                <c:pt idx="27">
                  <c:v>5.0004099999999996</c:v>
                </c:pt>
                <c:pt idx="28">
                  <c:v>5.0004900000000001</c:v>
                </c:pt>
                <c:pt idx="29">
                  <c:v>5.0005600000000001</c:v>
                </c:pt>
                <c:pt idx="30">
                  <c:v>5.00047</c:v>
                </c:pt>
                <c:pt idx="31">
                  <c:v>5.0003700000000002</c:v>
                </c:pt>
                <c:pt idx="32">
                  <c:v>5.0004900000000001</c:v>
                </c:pt>
                <c:pt idx="33">
                  <c:v>5.0005899999999999</c:v>
                </c:pt>
                <c:pt idx="34">
                  <c:v>5.00054</c:v>
                </c:pt>
                <c:pt idx="35">
                  <c:v>5.0004099999999996</c:v>
                </c:pt>
                <c:pt idx="36">
                  <c:v>5.0001600000000002</c:v>
                </c:pt>
                <c:pt idx="37">
                  <c:v>5.0002399999999998</c:v>
                </c:pt>
                <c:pt idx="38">
                  <c:v>5.0001499999999997</c:v>
                </c:pt>
                <c:pt idx="39">
                  <c:v>5.0001100000000003</c:v>
                </c:pt>
                <c:pt idx="40">
                  <c:v>5.0002700000000004</c:v>
                </c:pt>
                <c:pt idx="41">
                  <c:v>5.0002300000000002</c:v>
                </c:pt>
                <c:pt idx="42">
                  <c:v>5.0002000000000004</c:v>
                </c:pt>
                <c:pt idx="43">
                  <c:v>5.0002199999999997</c:v>
                </c:pt>
                <c:pt idx="44">
                  <c:v>5.0001699999999998</c:v>
                </c:pt>
                <c:pt idx="45">
                  <c:v>5.0002500000000003</c:v>
                </c:pt>
                <c:pt idx="46">
                  <c:v>5.0002899999999997</c:v>
                </c:pt>
                <c:pt idx="47">
                  <c:v>5.0003700000000002</c:v>
                </c:pt>
                <c:pt idx="48">
                  <c:v>5.0004999999999997</c:v>
                </c:pt>
                <c:pt idx="49">
                  <c:v>5.00054</c:v>
                </c:pt>
                <c:pt idx="50">
                  <c:v>5.0004799999999996</c:v>
                </c:pt>
                <c:pt idx="51">
                  <c:v>5.0003900000000003</c:v>
                </c:pt>
                <c:pt idx="52">
                  <c:v>5.0003900000000003</c:v>
                </c:pt>
                <c:pt idx="53">
                  <c:v>5.0004799999999996</c:v>
                </c:pt>
                <c:pt idx="54">
                  <c:v>5.0005199999999999</c:v>
                </c:pt>
                <c:pt idx="55">
                  <c:v>5.0004</c:v>
                </c:pt>
                <c:pt idx="56">
                  <c:v>5.0003900000000003</c:v>
                </c:pt>
                <c:pt idx="57">
                  <c:v>5.0004299999999997</c:v>
                </c:pt>
                <c:pt idx="58">
                  <c:v>5.0004400000000002</c:v>
                </c:pt>
                <c:pt idx="59">
                  <c:v>5.0005499999999996</c:v>
                </c:pt>
                <c:pt idx="60">
                  <c:v>5.0003599999999997</c:v>
                </c:pt>
                <c:pt idx="61">
                  <c:v>5.0004200000000001</c:v>
                </c:pt>
                <c:pt idx="62">
                  <c:v>5.0005600000000001</c:v>
                </c:pt>
                <c:pt idx="63">
                  <c:v>5.0004299999999997</c:v>
                </c:pt>
                <c:pt idx="64">
                  <c:v>5.0003599999999997</c:v>
                </c:pt>
                <c:pt idx="65">
                  <c:v>5.0002899999999997</c:v>
                </c:pt>
                <c:pt idx="66">
                  <c:v>5.0003700000000002</c:v>
                </c:pt>
                <c:pt idx="67">
                  <c:v>5.0003700000000002</c:v>
                </c:pt>
                <c:pt idx="68">
                  <c:v>5.0003099999999998</c:v>
                </c:pt>
                <c:pt idx="69">
                  <c:v>5.0002599999999999</c:v>
                </c:pt>
                <c:pt idx="70">
                  <c:v>5.0001699999999998</c:v>
                </c:pt>
                <c:pt idx="71">
                  <c:v>5.0001899999999999</c:v>
                </c:pt>
                <c:pt idx="72">
                  <c:v>5.0003000000000002</c:v>
                </c:pt>
                <c:pt idx="73">
                  <c:v>5.0003500000000001</c:v>
                </c:pt>
                <c:pt idx="74">
                  <c:v>5.0002899999999997</c:v>
                </c:pt>
                <c:pt idx="75">
                  <c:v>5.0001600000000002</c:v>
                </c:pt>
                <c:pt idx="76">
                  <c:v>5.0001899999999999</c:v>
                </c:pt>
                <c:pt idx="77">
                  <c:v>5.0003900000000003</c:v>
                </c:pt>
                <c:pt idx="78">
                  <c:v>5.0002899999999997</c:v>
                </c:pt>
                <c:pt idx="79">
                  <c:v>5.0002500000000003</c:v>
                </c:pt>
                <c:pt idx="80">
                  <c:v>5.0003900000000003</c:v>
                </c:pt>
                <c:pt idx="81">
                  <c:v>5.0003599999999997</c:v>
                </c:pt>
                <c:pt idx="82">
                  <c:v>5.0003500000000001</c:v>
                </c:pt>
                <c:pt idx="83">
                  <c:v>5.00047</c:v>
                </c:pt>
                <c:pt idx="84">
                  <c:v>5.0004499999999998</c:v>
                </c:pt>
                <c:pt idx="85">
                  <c:v>5.0003500000000001</c:v>
                </c:pt>
                <c:pt idx="86">
                  <c:v>5.0003500000000001</c:v>
                </c:pt>
                <c:pt idx="87">
                  <c:v>5.0004099999999996</c:v>
                </c:pt>
                <c:pt idx="88">
                  <c:v>5.0004</c:v>
                </c:pt>
                <c:pt idx="89">
                  <c:v>5.0002399999999998</c:v>
                </c:pt>
                <c:pt idx="90">
                  <c:v>5.00021</c:v>
                </c:pt>
                <c:pt idx="91">
                  <c:v>5.0002500000000003</c:v>
                </c:pt>
                <c:pt idx="92">
                  <c:v>5.0003099999999998</c:v>
                </c:pt>
                <c:pt idx="93">
                  <c:v>5.0004</c:v>
                </c:pt>
                <c:pt idx="94">
                  <c:v>5.0003799999999998</c:v>
                </c:pt>
                <c:pt idx="95">
                  <c:v>5.0002599999999999</c:v>
                </c:pt>
                <c:pt idx="96">
                  <c:v>5.0002700000000004</c:v>
                </c:pt>
                <c:pt idx="97">
                  <c:v>5.0003299999999999</c:v>
                </c:pt>
                <c:pt idx="98">
                  <c:v>5.0002599999999999</c:v>
                </c:pt>
                <c:pt idx="99">
                  <c:v>5.0003599999999997</c:v>
                </c:pt>
                <c:pt idx="100">
                  <c:v>5.0003299999999999</c:v>
                </c:pt>
                <c:pt idx="101">
                  <c:v>5.00021</c:v>
                </c:pt>
                <c:pt idx="102">
                  <c:v>5.0004299999999997</c:v>
                </c:pt>
                <c:pt idx="103">
                  <c:v>5.0003799999999998</c:v>
                </c:pt>
                <c:pt idx="104">
                  <c:v>5.0003299999999999</c:v>
                </c:pt>
                <c:pt idx="105">
                  <c:v>5.0004099999999996</c:v>
                </c:pt>
                <c:pt idx="106">
                  <c:v>5.0004299999999997</c:v>
                </c:pt>
                <c:pt idx="107">
                  <c:v>5.0004499999999998</c:v>
                </c:pt>
                <c:pt idx="108">
                  <c:v>5.0003299999999999</c:v>
                </c:pt>
                <c:pt idx="109">
                  <c:v>5.0002500000000003</c:v>
                </c:pt>
                <c:pt idx="110">
                  <c:v>5.0001199999999999</c:v>
                </c:pt>
                <c:pt idx="111">
                  <c:v>5.0000499999999999</c:v>
                </c:pt>
                <c:pt idx="112">
                  <c:v>5.0001300000000004</c:v>
                </c:pt>
                <c:pt idx="113">
                  <c:v>5.0001800000000003</c:v>
                </c:pt>
                <c:pt idx="114">
                  <c:v>5.0001300000000004</c:v>
                </c:pt>
                <c:pt idx="115">
                  <c:v>5.0001899999999999</c:v>
                </c:pt>
                <c:pt idx="116">
                  <c:v>5.00021</c:v>
                </c:pt>
                <c:pt idx="117">
                  <c:v>5.0003700000000002</c:v>
                </c:pt>
                <c:pt idx="118">
                  <c:v>5.0003299999999999</c:v>
                </c:pt>
                <c:pt idx="119">
                  <c:v>5.0003500000000001</c:v>
                </c:pt>
                <c:pt idx="120">
                  <c:v>5.0005100000000002</c:v>
                </c:pt>
                <c:pt idx="121">
                  <c:v>5.0005300000000004</c:v>
                </c:pt>
                <c:pt idx="122">
                  <c:v>5.0003799999999998</c:v>
                </c:pt>
                <c:pt idx="123">
                  <c:v>5.0002800000000001</c:v>
                </c:pt>
                <c:pt idx="124">
                  <c:v>5.0003299999999999</c:v>
                </c:pt>
                <c:pt idx="125">
                  <c:v>5.0003900000000003</c:v>
                </c:pt>
                <c:pt idx="126">
                  <c:v>5.0003299999999999</c:v>
                </c:pt>
                <c:pt idx="127">
                  <c:v>5.0001899999999999</c:v>
                </c:pt>
                <c:pt idx="128">
                  <c:v>5.00021</c:v>
                </c:pt>
                <c:pt idx="129">
                  <c:v>5.0001499999999997</c:v>
                </c:pt>
                <c:pt idx="130">
                  <c:v>5.0002000000000004</c:v>
                </c:pt>
                <c:pt idx="131">
                  <c:v>5.0000799999999996</c:v>
                </c:pt>
                <c:pt idx="132">
                  <c:v>5.0001100000000003</c:v>
                </c:pt>
                <c:pt idx="133">
                  <c:v>5.00021</c:v>
                </c:pt>
                <c:pt idx="134">
                  <c:v>5.0001899999999999</c:v>
                </c:pt>
                <c:pt idx="135">
                  <c:v>5.0002500000000003</c:v>
                </c:pt>
                <c:pt idx="136">
                  <c:v>5.0002399999999998</c:v>
                </c:pt>
                <c:pt idx="137">
                  <c:v>5.0003099999999998</c:v>
                </c:pt>
                <c:pt idx="138">
                  <c:v>5.0003299999999999</c:v>
                </c:pt>
                <c:pt idx="139">
                  <c:v>5.0003500000000001</c:v>
                </c:pt>
                <c:pt idx="140">
                  <c:v>5.0003799999999998</c:v>
                </c:pt>
                <c:pt idx="141">
                  <c:v>5.0003000000000002</c:v>
                </c:pt>
                <c:pt idx="142">
                  <c:v>5.0002899999999997</c:v>
                </c:pt>
                <c:pt idx="143">
                  <c:v>5.0003500000000001</c:v>
                </c:pt>
                <c:pt idx="144">
                  <c:v>5.0003399999999996</c:v>
                </c:pt>
                <c:pt idx="145">
                  <c:v>5.0003599999999997</c:v>
                </c:pt>
                <c:pt idx="146">
                  <c:v>5.0003200000000003</c:v>
                </c:pt>
                <c:pt idx="147">
                  <c:v>5.0004400000000002</c:v>
                </c:pt>
                <c:pt idx="148">
                  <c:v>5.00054</c:v>
                </c:pt>
                <c:pt idx="149">
                  <c:v>5.0004900000000001</c:v>
                </c:pt>
                <c:pt idx="150">
                  <c:v>5.0004299999999997</c:v>
                </c:pt>
                <c:pt idx="151">
                  <c:v>5.00047</c:v>
                </c:pt>
                <c:pt idx="152">
                  <c:v>5.0004799999999996</c:v>
                </c:pt>
                <c:pt idx="153">
                  <c:v>5.0003599999999997</c:v>
                </c:pt>
                <c:pt idx="154">
                  <c:v>5.0003200000000003</c:v>
                </c:pt>
                <c:pt idx="155">
                  <c:v>5.0003599999999997</c:v>
                </c:pt>
                <c:pt idx="156">
                  <c:v>5.0003700000000002</c:v>
                </c:pt>
                <c:pt idx="157">
                  <c:v>5.0003599999999997</c:v>
                </c:pt>
                <c:pt idx="158">
                  <c:v>5.0004099999999996</c:v>
                </c:pt>
                <c:pt idx="159">
                  <c:v>5.0003399999999996</c:v>
                </c:pt>
                <c:pt idx="160">
                  <c:v>5.0002599999999999</c:v>
                </c:pt>
                <c:pt idx="161">
                  <c:v>5.0002899999999997</c:v>
                </c:pt>
                <c:pt idx="162">
                  <c:v>5.0002800000000001</c:v>
                </c:pt>
                <c:pt idx="163">
                  <c:v>5.0002500000000003</c:v>
                </c:pt>
                <c:pt idx="164">
                  <c:v>5.0002899999999997</c:v>
                </c:pt>
                <c:pt idx="165">
                  <c:v>5.0003799999999998</c:v>
                </c:pt>
                <c:pt idx="166">
                  <c:v>5.0003200000000003</c:v>
                </c:pt>
                <c:pt idx="167">
                  <c:v>5.0002700000000004</c:v>
                </c:pt>
                <c:pt idx="168">
                  <c:v>5.0002000000000004</c:v>
                </c:pt>
                <c:pt idx="169">
                  <c:v>5.0002599999999999</c:v>
                </c:pt>
                <c:pt idx="170">
                  <c:v>5.0003299999999999</c:v>
                </c:pt>
                <c:pt idx="171">
                  <c:v>5.00021</c:v>
                </c:pt>
                <c:pt idx="172">
                  <c:v>5.0001899999999999</c:v>
                </c:pt>
                <c:pt idx="173">
                  <c:v>5.0001699999999998</c:v>
                </c:pt>
                <c:pt idx="174">
                  <c:v>5.0002300000000002</c:v>
                </c:pt>
                <c:pt idx="175">
                  <c:v>5.0002599999999999</c:v>
                </c:pt>
                <c:pt idx="176">
                  <c:v>5.0002300000000002</c:v>
                </c:pt>
                <c:pt idx="177">
                  <c:v>5.0002300000000002</c:v>
                </c:pt>
                <c:pt idx="178">
                  <c:v>5.0002500000000003</c:v>
                </c:pt>
                <c:pt idx="179">
                  <c:v>5.0003799999999998</c:v>
                </c:pt>
                <c:pt idx="180">
                  <c:v>5.0003799999999998</c:v>
                </c:pt>
                <c:pt idx="181">
                  <c:v>5.0002000000000004</c:v>
                </c:pt>
                <c:pt idx="182">
                  <c:v>5.00014</c:v>
                </c:pt>
                <c:pt idx="183">
                  <c:v>5.0000999999999998</c:v>
                </c:pt>
                <c:pt idx="184">
                  <c:v>5.0001499999999997</c:v>
                </c:pt>
                <c:pt idx="185">
                  <c:v>5.0002399999999998</c:v>
                </c:pt>
                <c:pt idx="186">
                  <c:v>5.00021</c:v>
                </c:pt>
                <c:pt idx="187">
                  <c:v>5.0003000000000002</c:v>
                </c:pt>
                <c:pt idx="188">
                  <c:v>5.0004200000000001</c:v>
                </c:pt>
                <c:pt idx="189">
                  <c:v>5.0004400000000002</c:v>
                </c:pt>
                <c:pt idx="190">
                  <c:v>5.0004900000000001</c:v>
                </c:pt>
                <c:pt idx="191">
                  <c:v>5.0005800000000002</c:v>
                </c:pt>
                <c:pt idx="192">
                  <c:v>5.0005600000000001</c:v>
                </c:pt>
                <c:pt idx="193">
                  <c:v>5.0005699999999997</c:v>
                </c:pt>
                <c:pt idx="194">
                  <c:v>5.0005600000000001</c:v>
                </c:pt>
                <c:pt idx="195">
                  <c:v>5.0004400000000002</c:v>
                </c:pt>
                <c:pt idx="196">
                  <c:v>5.0003900000000003</c:v>
                </c:pt>
                <c:pt idx="197">
                  <c:v>5.0003700000000002</c:v>
                </c:pt>
                <c:pt idx="198">
                  <c:v>5.0003599999999997</c:v>
                </c:pt>
                <c:pt idx="199">
                  <c:v>5.0003399999999996</c:v>
                </c:pt>
                <c:pt idx="200">
                  <c:v>5.0002899999999997</c:v>
                </c:pt>
                <c:pt idx="201">
                  <c:v>5.0003900000000003</c:v>
                </c:pt>
                <c:pt idx="202">
                  <c:v>5.0004499999999998</c:v>
                </c:pt>
                <c:pt idx="203">
                  <c:v>5.0003500000000001</c:v>
                </c:pt>
                <c:pt idx="204">
                  <c:v>5.0002899999999997</c:v>
                </c:pt>
                <c:pt idx="205">
                  <c:v>5.0003599999999997</c:v>
                </c:pt>
                <c:pt idx="206">
                  <c:v>5.0002700000000004</c:v>
                </c:pt>
                <c:pt idx="207">
                  <c:v>5.0002399999999998</c:v>
                </c:pt>
                <c:pt idx="208">
                  <c:v>5.0004</c:v>
                </c:pt>
                <c:pt idx="209">
                  <c:v>5.0004400000000002</c:v>
                </c:pt>
                <c:pt idx="210">
                  <c:v>5.0004900000000001</c:v>
                </c:pt>
                <c:pt idx="211">
                  <c:v>5.0004999999999997</c:v>
                </c:pt>
                <c:pt idx="212">
                  <c:v>5.0005499999999996</c:v>
                </c:pt>
                <c:pt idx="213">
                  <c:v>5.0004999999999997</c:v>
                </c:pt>
                <c:pt idx="214">
                  <c:v>5.0003500000000001</c:v>
                </c:pt>
                <c:pt idx="215">
                  <c:v>5.0003700000000002</c:v>
                </c:pt>
                <c:pt idx="216">
                  <c:v>5.0004</c:v>
                </c:pt>
                <c:pt idx="217">
                  <c:v>5.0004600000000003</c:v>
                </c:pt>
                <c:pt idx="218">
                  <c:v>5.0004499999999998</c:v>
                </c:pt>
                <c:pt idx="219">
                  <c:v>5.0004900000000001</c:v>
                </c:pt>
                <c:pt idx="220">
                  <c:v>5.0004900000000001</c:v>
                </c:pt>
                <c:pt idx="221">
                  <c:v>5.0003799999999998</c:v>
                </c:pt>
                <c:pt idx="222">
                  <c:v>5.0003500000000001</c:v>
                </c:pt>
                <c:pt idx="223">
                  <c:v>5.0003299999999999</c:v>
                </c:pt>
                <c:pt idx="224">
                  <c:v>5.0002700000000004</c:v>
                </c:pt>
                <c:pt idx="225">
                  <c:v>5.0002700000000004</c:v>
                </c:pt>
                <c:pt idx="226">
                  <c:v>5.0003399999999996</c:v>
                </c:pt>
                <c:pt idx="227">
                  <c:v>5.0003500000000001</c:v>
                </c:pt>
                <c:pt idx="228">
                  <c:v>5.0003599999999997</c:v>
                </c:pt>
                <c:pt idx="229">
                  <c:v>5.0003799999999998</c:v>
                </c:pt>
                <c:pt idx="230">
                  <c:v>5.0003399999999996</c:v>
                </c:pt>
                <c:pt idx="231">
                  <c:v>5.0003500000000001</c:v>
                </c:pt>
                <c:pt idx="232">
                  <c:v>5.0004400000000002</c:v>
                </c:pt>
                <c:pt idx="233">
                  <c:v>5.0004200000000001</c:v>
                </c:pt>
                <c:pt idx="234">
                  <c:v>5.0003799999999998</c:v>
                </c:pt>
                <c:pt idx="235">
                  <c:v>5.0004299999999997</c:v>
                </c:pt>
                <c:pt idx="236">
                  <c:v>5.0005199999999999</c:v>
                </c:pt>
                <c:pt idx="237">
                  <c:v>5.0005100000000002</c:v>
                </c:pt>
                <c:pt idx="238">
                  <c:v>5.0004600000000003</c:v>
                </c:pt>
                <c:pt idx="239">
                  <c:v>5.00047</c:v>
                </c:pt>
                <c:pt idx="240">
                  <c:v>5.0004999999999997</c:v>
                </c:pt>
                <c:pt idx="241">
                  <c:v>5.0004999999999997</c:v>
                </c:pt>
                <c:pt idx="242">
                  <c:v>5.0004499999999998</c:v>
                </c:pt>
                <c:pt idx="243">
                  <c:v>5.0003900000000003</c:v>
                </c:pt>
                <c:pt idx="244">
                  <c:v>5.0003200000000003</c:v>
                </c:pt>
                <c:pt idx="245">
                  <c:v>5.0002000000000004</c:v>
                </c:pt>
                <c:pt idx="246">
                  <c:v>5.0003399999999996</c:v>
                </c:pt>
                <c:pt idx="247">
                  <c:v>5.0004099999999996</c:v>
                </c:pt>
                <c:pt idx="248">
                  <c:v>5.0002000000000004</c:v>
                </c:pt>
                <c:pt idx="249">
                  <c:v>5.0002500000000003</c:v>
                </c:pt>
                <c:pt idx="250">
                  <c:v>5.0002500000000003</c:v>
                </c:pt>
                <c:pt idx="251">
                  <c:v>5.0002599999999999</c:v>
                </c:pt>
                <c:pt idx="252">
                  <c:v>5.0003599999999997</c:v>
                </c:pt>
                <c:pt idx="253">
                  <c:v>5.0003799999999998</c:v>
                </c:pt>
                <c:pt idx="254">
                  <c:v>5.0003599999999997</c:v>
                </c:pt>
                <c:pt idx="255">
                  <c:v>5.0003799999999998</c:v>
                </c:pt>
                <c:pt idx="256">
                  <c:v>5.0004499999999998</c:v>
                </c:pt>
                <c:pt idx="257">
                  <c:v>5.0004200000000001</c:v>
                </c:pt>
                <c:pt idx="258">
                  <c:v>5.0004099999999996</c:v>
                </c:pt>
                <c:pt idx="259">
                  <c:v>5.0004400000000002</c:v>
                </c:pt>
                <c:pt idx="260">
                  <c:v>5.0004799999999996</c:v>
                </c:pt>
                <c:pt idx="261">
                  <c:v>5.0004999999999997</c:v>
                </c:pt>
                <c:pt idx="262">
                  <c:v>5.0005100000000002</c:v>
                </c:pt>
                <c:pt idx="263">
                  <c:v>5.0005199999999999</c:v>
                </c:pt>
                <c:pt idx="264">
                  <c:v>5.0005199999999999</c:v>
                </c:pt>
                <c:pt idx="265">
                  <c:v>5.0005100000000002</c:v>
                </c:pt>
                <c:pt idx="266">
                  <c:v>5.0004600000000003</c:v>
                </c:pt>
                <c:pt idx="267">
                  <c:v>5.0004799999999996</c:v>
                </c:pt>
                <c:pt idx="268">
                  <c:v>5.0005100000000002</c:v>
                </c:pt>
                <c:pt idx="269">
                  <c:v>5.0004600000000003</c:v>
                </c:pt>
                <c:pt idx="270">
                  <c:v>5.0004799999999996</c:v>
                </c:pt>
                <c:pt idx="271">
                  <c:v>5.0005199999999999</c:v>
                </c:pt>
                <c:pt idx="272">
                  <c:v>5.0004999999999997</c:v>
                </c:pt>
                <c:pt idx="273">
                  <c:v>5.00047</c:v>
                </c:pt>
                <c:pt idx="274">
                  <c:v>5.0004600000000003</c:v>
                </c:pt>
                <c:pt idx="275">
                  <c:v>5.00054</c:v>
                </c:pt>
                <c:pt idx="276">
                  <c:v>5.00047</c:v>
                </c:pt>
                <c:pt idx="277">
                  <c:v>5.0004</c:v>
                </c:pt>
                <c:pt idx="278">
                  <c:v>5.0003500000000001</c:v>
                </c:pt>
                <c:pt idx="279">
                  <c:v>5.0003099999999998</c:v>
                </c:pt>
                <c:pt idx="280">
                  <c:v>5.0002700000000004</c:v>
                </c:pt>
                <c:pt idx="281">
                  <c:v>5.0002000000000004</c:v>
                </c:pt>
                <c:pt idx="282">
                  <c:v>5.0002700000000004</c:v>
                </c:pt>
                <c:pt idx="283">
                  <c:v>5.0002899999999997</c:v>
                </c:pt>
                <c:pt idx="284">
                  <c:v>5.0002800000000001</c:v>
                </c:pt>
                <c:pt idx="285">
                  <c:v>5.0003299999999999</c:v>
                </c:pt>
                <c:pt idx="286">
                  <c:v>5.0003700000000002</c:v>
                </c:pt>
                <c:pt idx="287">
                  <c:v>5.0003799999999998</c:v>
                </c:pt>
                <c:pt idx="288">
                  <c:v>5.0004299999999997</c:v>
                </c:pt>
                <c:pt idx="289">
                  <c:v>5.0004600000000003</c:v>
                </c:pt>
                <c:pt idx="290">
                  <c:v>5.00047</c:v>
                </c:pt>
                <c:pt idx="291">
                  <c:v>5.0004799999999996</c:v>
                </c:pt>
                <c:pt idx="292">
                  <c:v>5.00047</c:v>
                </c:pt>
                <c:pt idx="293">
                  <c:v>5.0004299999999997</c:v>
                </c:pt>
                <c:pt idx="294">
                  <c:v>5.0004299999999997</c:v>
                </c:pt>
                <c:pt idx="295">
                  <c:v>5.0003500000000001</c:v>
                </c:pt>
                <c:pt idx="296">
                  <c:v>5.0003099999999998</c:v>
                </c:pt>
                <c:pt idx="297">
                  <c:v>5.0003099999999998</c:v>
                </c:pt>
                <c:pt idx="298">
                  <c:v>5.0002199999999997</c:v>
                </c:pt>
                <c:pt idx="299">
                  <c:v>5.0002399999999998</c:v>
                </c:pt>
                <c:pt idx="300">
                  <c:v>5.0002700000000004</c:v>
                </c:pt>
                <c:pt idx="301">
                  <c:v>5.0002500000000003</c:v>
                </c:pt>
                <c:pt idx="302">
                  <c:v>5.0002599999999999</c:v>
                </c:pt>
                <c:pt idx="303">
                  <c:v>5.0002700000000004</c:v>
                </c:pt>
                <c:pt idx="304">
                  <c:v>5.0002700000000004</c:v>
                </c:pt>
                <c:pt idx="305">
                  <c:v>5.0003399999999996</c:v>
                </c:pt>
                <c:pt idx="306">
                  <c:v>5.0003599999999997</c:v>
                </c:pt>
                <c:pt idx="307">
                  <c:v>5.0003500000000001</c:v>
                </c:pt>
                <c:pt idx="308">
                  <c:v>5.0003700000000002</c:v>
                </c:pt>
                <c:pt idx="309">
                  <c:v>5.0005300000000004</c:v>
                </c:pt>
                <c:pt idx="310">
                  <c:v>5.0005100000000002</c:v>
                </c:pt>
                <c:pt idx="311">
                  <c:v>5.0004999999999997</c:v>
                </c:pt>
                <c:pt idx="312">
                  <c:v>5.0004200000000001</c:v>
                </c:pt>
                <c:pt idx="313">
                  <c:v>5.0004200000000001</c:v>
                </c:pt>
                <c:pt idx="314">
                  <c:v>5.0004799999999996</c:v>
                </c:pt>
                <c:pt idx="315">
                  <c:v>5.0004999999999997</c:v>
                </c:pt>
                <c:pt idx="316">
                  <c:v>5.0005100000000002</c:v>
                </c:pt>
                <c:pt idx="317">
                  <c:v>5.0005199999999999</c:v>
                </c:pt>
                <c:pt idx="318">
                  <c:v>5.0004799999999996</c:v>
                </c:pt>
                <c:pt idx="319">
                  <c:v>5.0002599999999999</c:v>
                </c:pt>
                <c:pt idx="320">
                  <c:v>5.0003700000000002</c:v>
                </c:pt>
                <c:pt idx="321">
                  <c:v>5.0003500000000001</c:v>
                </c:pt>
                <c:pt idx="322">
                  <c:v>5.0003099999999998</c:v>
                </c:pt>
                <c:pt idx="323">
                  <c:v>5.0003299999999999</c:v>
                </c:pt>
                <c:pt idx="324">
                  <c:v>5.0003299999999999</c:v>
                </c:pt>
                <c:pt idx="325">
                  <c:v>5.0003000000000002</c:v>
                </c:pt>
                <c:pt idx="326">
                  <c:v>5.0002599999999999</c:v>
                </c:pt>
                <c:pt idx="327">
                  <c:v>5.0002599999999999</c:v>
                </c:pt>
                <c:pt idx="328">
                  <c:v>5.0002399999999998</c:v>
                </c:pt>
                <c:pt idx="329">
                  <c:v>5.0002399999999998</c:v>
                </c:pt>
                <c:pt idx="330">
                  <c:v>5.0002800000000001</c:v>
                </c:pt>
                <c:pt idx="331">
                  <c:v>5.0003299999999999</c:v>
                </c:pt>
                <c:pt idx="332">
                  <c:v>5.0003900000000003</c:v>
                </c:pt>
                <c:pt idx="333">
                  <c:v>5.0004099999999996</c:v>
                </c:pt>
                <c:pt idx="334">
                  <c:v>5.0004499999999998</c:v>
                </c:pt>
                <c:pt idx="335">
                  <c:v>5.0004799999999996</c:v>
                </c:pt>
                <c:pt idx="336">
                  <c:v>5.0005300000000004</c:v>
                </c:pt>
                <c:pt idx="337">
                  <c:v>5.0005199999999999</c:v>
                </c:pt>
                <c:pt idx="338">
                  <c:v>5.0004900000000001</c:v>
                </c:pt>
                <c:pt idx="339">
                  <c:v>5.0004499999999998</c:v>
                </c:pt>
                <c:pt idx="340">
                  <c:v>5.0003700000000002</c:v>
                </c:pt>
                <c:pt idx="341">
                  <c:v>5.0003399999999996</c:v>
                </c:pt>
                <c:pt idx="342">
                  <c:v>5.0003000000000002</c:v>
                </c:pt>
                <c:pt idx="343">
                  <c:v>5.0003000000000002</c:v>
                </c:pt>
                <c:pt idx="344">
                  <c:v>5.0003099999999998</c:v>
                </c:pt>
                <c:pt idx="345">
                  <c:v>5.0003099999999998</c:v>
                </c:pt>
                <c:pt idx="346">
                  <c:v>5.0002700000000004</c:v>
                </c:pt>
                <c:pt idx="347">
                  <c:v>5.0002700000000004</c:v>
                </c:pt>
                <c:pt idx="348">
                  <c:v>5.0002800000000001</c:v>
                </c:pt>
                <c:pt idx="349">
                  <c:v>5.0002899999999997</c:v>
                </c:pt>
                <c:pt idx="350">
                  <c:v>5.0002700000000004</c:v>
                </c:pt>
                <c:pt idx="351">
                  <c:v>5.0002899999999997</c:v>
                </c:pt>
                <c:pt idx="352">
                  <c:v>5.0003200000000003</c:v>
                </c:pt>
                <c:pt idx="353">
                  <c:v>5.0003599999999997</c:v>
                </c:pt>
                <c:pt idx="354">
                  <c:v>5.0004099999999996</c:v>
                </c:pt>
                <c:pt idx="355">
                  <c:v>5.0004499999999998</c:v>
                </c:pt>
                <c:pt idx="356">
                  <c:v>5.00047</c:v>
                </c:pt>
                <c:pt idx="357">
                  <c:v>5.0005300000000004</c:v>
                </c:pt>
                <c:pt idx="358">
                  <c:v>5.0005199999999999</c:v>
                </c:pt>
                <c:pt idx="359">
                  <c:v>5.0005199999999999</c:v>
                </c:pt>
                <c:pt idx="360">
                  <c:v>5.0004999999999997</c:v>
                </c:pt>
                <c:pt idx="361">
                  <c:v>5.0005499999999996</c:v>
                </c:pt>
                <c:pt idx="362">
                  <c:v>5.0005300000000004</c:v>
                </c:pt>
                <c:pt idx="363">
                  <c:v>5.0004600000000003</c:v>
                </c:pt>
                <c:pt idx="364">
                  <c:v>5.0004299999999997</c:v>
                </c:pt>
                <c:pt idx="365">
                  <c:v>5.0003700000000002</c:v>
                </c:pt>
                <c:pt idx="366">
                  <c:v>5.0003700000000002</c:v>
                </c:pt>
                <c:pt idx="367">
                  <c:v>5.0003799999999998</c:v>
                </c:pt>
                <c:pt idx="368">
                  <c:v>5.0003500000000001</c:v>
                </c:pt>
                <c:pt idx="369">
                  <c:v>5.0003200000000003</c:v>
                </c:pt>
                <c:pt idx="370">
                  <c:v>5.0003399999999996</c:v>
                </c:pt>
                <c:pt idx="371">
                  <c:v>5.0003099999999998</c:v>
                </c:pt>
                <c:pt idx="372">
                  <c:v>5.0002899999999997</c:v>
                </c:pt>
                <c:pt idx="373">
                  <c:v>5.0003000000000002</c:v>
                </c:pt>
                <c:pt idx="374">
                  <c:v>5.0003099999999998</c:v>
                </c:pt>
                <c:pt idx="375">
                  <c:v>5.0003200000000003</c:v>
                </c:pt>
                <c:pt idx="376">
                  <c:v>5.0003200000000003</c:v>
                </c:pt>
                <c:pt idx="377">
                  <c:v>5.0003000000000002</c:v>
                </c:pt>
                <c:pt idx="378">
                  <c:v>5.0003500000000001</c:v>
                </c:pt>
                <c:pt idx="379">
                  <c:v>5.0003399999999996</c:v>
                </c:pt>
                <c:pt idx="380">
                  <c:v>5.0003299999999999</c:v>
                </c:pt>
                <c:pt idx="381">
                  <c:v>5.0003500000000001</c:v>
                </c:pt>
                <c:pt idx="382">
                  <c:v>5.0003700000000002</c:v>
                </c:pt>
                <c:pt idx="383">
                  <c:v>5.0004</c:v>
                </c:pt>
                <c:pt idx="384">
                  <c:v>5.0003799999999998</c:v>
                </c:pt>
                <c:pt idx="385">
                  <c:v>5.0004</c:v>
                </c:pt>
                <c:pt idx="386">
                  <c:v>5.0004099999999996</c:v>
                </c:pt>
                <c:pt idx="387">
                  <c:v>5.0004</c:v>
                </c:pt>
                <c:pt idx="388">
                  <c:v>5.0004</c:v>
                </c:pt>
                <c:pt idx="389">
                  <c:v>5.0004200000000001</c:v>
                </c:pt>
                <c:pt idx="390">
                  <c:v>5.0004299999999997</c:v>
                </c:pt>
                <c:pt idx="391">
                  <c:v>5.0004</c:v>
                </c:pt>
                <c:pt idx="392">
                  <c:v>5.0004099999999996</c:v>
                </c:pt>
                <c:pt idx="393">
                  <c:v>5.00047</c:v>
                </c:pt>
                <c:pt idx="394">
                  <c:v>5.00047</c:v>
                </c:pt>
                <c:pt idx="395">
                  <c:v>5.0004600000000003</c:v>
                </c:pt>
                <c:pt idx="396">
                  <c:v>5.0004299999999997</c:v>
                </c:pt>
                <c:pt idx="397">
                  <c:v>5.0004099999999996</c:v>
                </c:pt>
                <c:pt idx="398">
                  <c:v>5.00047</c:v>
                </c:pt>
                <c:pt idx="399">
                  <c:v>5.00047</c:v>
                </c:pt>
                <c:pt idx="400">
                  <c:v>5.0003700000000002</c:v>
                </c:pt>
                <c:pt idx="401">
                  <c:v>5.0003399999999996</c:v>
                </c:pt>
                <c:pt idx="402">
                  <c:v>5.0003799999999998</c:v>
                </c:pt>
                <c:pt idx="403">
                  <c:v>5.0003900000000003</c:v>
                </c:pt>
                <c:pt idx="404">
                  <c:v>5.0003500000000001</c:v>
                </c:pt>
                <c:pt idx="405">
                  <c:v>5.0003500000000001</c:v>
                </c:pt>
                <c:pt idx="406">
                  <c:v>5.0003500000000001</c:v>
                </c:pt>
                <c:pt idx="407">
                  <c:v>5.0003500000000001</c:v>
                </c:pt>
                <c:pt idx="408">
                  <c:v>5.0003700000000002</c:v>
                </c:pt>
                <c:pt idx="409">
                  <c:v>5.0002899999999997</c:v>
                </c:pt>
                <c:pt idx="410">
                  <c:v>5.0002500000000003</c:v>
                </c:pt>
                <c:pt idx="411">
                  <c:v>5.0002899999999997</c:v>
                </c:pt>
                <c:pt idx="412">
                  <c:v>5.0003099999999998</c:v>
                </c:pt>
                <c:pt idx="413">
                  <c:v>5.0002899999999997</c:v>
                </c:pt>
                <c:pt idx="414">
                  <c:v>5.0002899999999997</c:v>
                </c:pt>
                <c:pt idx="415">
                  <c:v>5.0002700000000004</c:v>
                </c:pt>
                <c:pt idx="416">
                  <c:v>5.0002399999999998</c:v>
                </c:pt>
                <c:pt idx="417">
                  <c:v>5.0002700000000004</c:v>
                </c:pt>
                <c:pt idx="418">
                  <c:v>5.0002899999999997</c:v>
                </c:pt>
                <c:pt idx="419">
                  <c:v>5.0002599999999999</c:v>
                </c:pt>
                <c:pt idx="420">
                  <c:v>5.0002700000000004</c:v>
                </c:pt>
                <c:pt idx="421">
                  <c:v>5.0003200000000003</c:v>
                </c:pt>
                <c:pt idx="422">
                  <c:v>5.0003200000000003</c:v>
                </c:pt>
                <c:pt idx="423">
                  <c:v>5.0003799999999998</c:v>
                </c:pt>
                <c:pt idx="424">
                  <c:v>5.0003799999999998</c:v>
                </c:pt>
                <c:pt idx="425">
                  <c:v>5.0003799999999998</c:v>
                </c:pt>
                <c:pt idx="426">
                  <c:v>5.0004099999999996</c:v>
                </c:pt>
                <c:pt idx="427">
                  <c:v>5.0004200000000001</c:v>
                </c:pt>
                <c:pt idx="428">
                  <c:v>5.0004</c:v>
                </c:pt>
                <c:pt idx="429">
                  <c:v>5.0003799999999998</c:v>
                </c:pt>
                <c:pt idx="430">
                  <c:v>5.0004</c:v>
                </c:pt>
                <c:pt idx="431">
                  <c:v>5.0004600000000003</c:v>
                </c:pt>
                <c:pt idx="432">
                  <c:v>5.0004499999999998</c:v>
                </c:pt>
                <c:pt idx="433">
                  <c:v>5.0004499999999998</c:v>
                </c:pt>
                <c:pt idx="434">
                  <c:v>5.0004600000000003</c:v>
                </c:pt>
                <c:pt idx="435">
                  <c:v>5.0004499999999998</c:v>
                </c:pt>
                <c:pt idx="436">
                  <c:v>5.0004799999999996</c:v>
                </c:pt>
                <c:pt idx="437">
                  <c:v>5.0005199999999999</c:v>
                </c:pt>
                <c:pt idx="438">
                  <c:v>5.0005100000000002</c:v>
                </c:pt>
                <c:pt idx="439">
                  <c:v>5.00047</c:v>
                </c:pt>
                <c:pt idx="440">
                  <c:v>5.0004499999999998</c:v>
                </c:pt>
                <c:pt idx="441">
                  <c:v>5.00047</c:v>
                </c:pt>
                <c:pt idx="442">
                  <c:v>5.0004799999999996</c:v>
                </c:pt>
                <c:pt idx="443">
                  <c:v>5.0003900000000003</c:v>
                </c:pt>
                <c:pt idx="444">
                  <c:v>5.0003700000000002</c:v>
                </c:pt>
                <c:pt idx="445">
                  <c:v>5.0004099999999996</c:v>
                </c:pt>
                <c:pt idx="446">
                  <c:v>5.0004</c:v>
                </c:pt>
                <c:pt idx="447">
                  <c:v>5.0003399999999996</c:v>
                </c:pt>
                <c:pt idx="448">
                  <c:v>5.0002899999999997</c:v>
                </c:pt>
                <c:pt idx="449">
                  <c:v>5.00021</c:v>
                </c:pt>
                <c:pt idx="450">
                  <c:v>5.0001899999999999</c:v>
                </c:pt>
                <c:pt idx="451">
                  <c:v>5.0002399999999998</c:v>
                </c:pt>
                <c:pt idx="452">
                  <c:v>5.0003000000000002</c:v>
                </c:pt>
                <c:pt idx="453">
                  <c:v>5.0002700000000004</c:v>
                </c:pt>
                <c:pt idx="454">
                  <c:v>5.0002399999999998</c:v>
                </c:pt>
                <c:pt idx="455">
                  <c:v>5.0003200000000003</c:v>
                </c:pt>
                <c:pt idx="456">
                  <c:v>5.0003700000000002</c:v>
                </c:pt>
                <c:pt idx="457">
                  <c:v>5.0003099999999998</c:v>
                </c:pt>
                <c:pt idx="458">
                  <c:v>5.0002599999999999</c:v>
                </c:pt>
                <c:pt idx="459">
                  <c:v>5.0003000000000002</c:v>
                </c:pt>
                <c:pt idx="460">
                  <c:v>5.0003700000000002</c:v>
                </c:pt>
                <c:pt idx="461">
                  <c:v>5.0004200000000001</c:v>
                </c:pt>
                <c:pt idx="462">
                  <c:v>5.0004200000000001</c:v>
                </c:pt>
                <c:pt idx="463">
                  <c:v>5.0004499999999998</c:v>
                </c:pt>
                <c:pt idx="464">
                  <c:v>5.0004799999999996</c:v>
                </c:pt>
                <c:pt idx="465">
                  <c:v>5.0005300000000004</c:v>
                </c:pt>
                <c:pt idx="466">
                  <c:v>5.00054</c:v>
                </c:pt>
                <c:pt idx="467">
                  <c:v>5.0005300000000004</c:v>
                </c:pt>
                <c:pt idx="468">
                  <c:v>5.0005199999999999</c:v>
                </c:pt>
                <c:pt idx="469">
                  <c:v>5.0004999999999997</c:v>
                </c:pt>
                <c:pt idx="470">
                  <c:v>5.00047</c:v>
                </c:pt>
                <c:pt idx="471">
                  <c:v>5.0005199999999999</c:v>
                </c:pt>
                <c:pt idx="472">
                  <c:v>5.0005199999999999</c:v>
                </c:pt>
                <c:pt idx="473">
                  <c:v>5.0004600000000003</c:v>
                </c:pt>
                <c:pt idx="474">
                  <c:v>5.0004900000000001</c:v>
                </c:pt>
                <c:pt idx="475">
                  <c:v>5.0005300000000004</c:v>
                </c:pt>
                <c:pt idx="476">
                  <c:v>5.00054</c:v>
                </c:pt>
                <c:pt idx="477">
                  <c:v>5.00054</c:v>
                </c:pt>
                <c:pt idx="478">
                  <c:v>5.0005199999999999</c:v>
                </c:pt>
                <c:pt idx="479">
                  <c:v>5.0004799999999996</c:v>
                </c:pt>
                <c:pt idx="480">
                  <c:v>5.00047</c:v>
                </c:pt>
                <c:pt idx="481">
                  <c:v>5.0004200000000001</c:v>
                </c:pt>
                <c:pt idx="482">
                  <c:v>5.0003900000000003</c:v>
                </c:pt>
                <c:pt idx="483">
                  <c:v>5.0003399999999996</c:v>
                </c:pt>
                <c:pt idx="484">
                  <c:v>5.0002899999999997</c:v>
                </c:pt>
                <c:pt idx="485">
                  <c:v>5.0002800000000001</c:v>
                </c:pt>
                <c:pt idx="486">
                  <c:v>5.0003099999999998</c:v>
                </c:pt>
                <c:pt idx="487">
                  <c:v>5.0002500000000003</c:v>
                </c:pt>
                <c:pt idx="488">
                  <c:v>5.0002399999999998</c:v>
                </c:pt>
                <c:pt idx="489">
                  <c:v>5.0002599999999999</c:v>
                </c:pt>
                <c:pt idx="490">
                  <c:v>5.0003000000000002</c:v>
                </c:pt>
                <c:pt idx="491">
                  <c:v>5.0003299999999999</c:v>
                </c:pt>
                <c:pt idx="492">
                  <c:v>5.0003700000000002</c:v>
                </c:pt>
                <c:pt idx="493">
                  <c:v>5.0004099999999996</c:v>
                </c:pt>
                <c:pt idx="494">
                  <c:v>5.0003799999999998</c:v>
                </c:pt>
                <c:pt idx="495">
                  <c:v>5.0003500000000001</c:v>
                </c:pt>
                <c:pt idx="496">
                  <c:v>5.0003500000000001</c:v>
                </c:pt>
                <c:pt idx="497">
                  <c:v>5.0003799999999998</c:v>
                </c:pt>
                <c:pt idx="498">
                  <c:v>5.0004299999999997</c:v>
                </c:pt>
                <c:pt idx="499">
                  <c:v>5.0004299999999997</c:v>
                </c:pt>
                <c:pt idx="500">
                  <c:v>5.0003799999999998</c:v>
                </c:pt>
                <c:pt idx="501">
                  <c:v>5.0003500000000001</c:v>
                </c:pt>
                <c:pt idx="502">
                  <c:v>5.0003700000000002</c:v>
                </c:pt>
                <c:pt idx="503">
                  <c:v>5.0003700000000002</c:v>
                </c:pt>
                <c:pt idx="504">
                  <c:v>5.0003500000000001</c:v>
                </c:pt>
                <c:pt idx="505">
                  <c:v>5.0003399999999996</c:v>
                </c:pt>
                <c:pt idx="506">
                  <c:v>5.0003299999999999</c:v>
                </c:pt>
                <c:pt idx="507">
                  <c:v>5.0003399999999996</c:v>
                </c:pt>
                <c:pt idx="508">
                  <c:v>5.0003799999999998</c:v>
                </c:pt>
                <c:pt idx="509">
                  <c:v>5.0003599999999997</c:v>
                </c:pt>
                <c:pt idx="510">
                  <c:v>5.0003299999999999</c:v>
                </c:pt>
                <c:pt idx="511">
                  <c:v>5.0003200000000003</c:v>
                </c:pt>
                <c:pt idx="512">
                  <c:v>5.0003000000000002</c:v>
                </c:pt>
                <c:pt idx="513">
                  <c:v>5.0003399999999996</c:v>
                </c:pt>
                <c:pt idx="514">
                  <c:v>5.0003500000000001</c:v>
                </c:pt>
                <c:pt idx="515">
                  <c:v>5.0003299999999999</c:v>
                </c:pt>
                <c:pt idx="516">
                  <c:v>5.0003500000000001</c:v>
                </c:pt>
                <c:pt idx="517">
                  <c:v>5.0003200000000003</c:v>
                </c:pt>
                <c:pt idx="518">
                  <c:v>5.0003000000000002</c:v>
                </c:pt>
                <c:pt idx="519">
                  <c:v>5.0003500000000001</c:v>
                </c:pt>
                <c:pt idx="520">
                  <c:v>5.0003799999999998</c:v>
                </c:pt>
                <c:pt idx="521">
                  <c:v>5.0003299999999999</c:v>
                </c:pt>
                <c:pt idx="522">
                  <c:v>5.0003000000000002</c:v>
                </c:pt>
                <c:pt idx="523">
                  <c:v>5.0003000000000002</c:v>
                </c:pt>
                <c:pt idx="524">
                  <c:v>5.0002700000000004</c:v>
                </c:pt>
                <c:pt idx="525">
                  <c:v>5.0002500000000003</c:v>
                </c:pt>
                <c:pt idx="526">
                  <c:v>5.0002500000000003</c:v>
                </c:pt>
                <c:pt idx="527">
                  <c:v>5.0002500000000003</c:v>
                </c:pt>
                <c:pt idx="528">
                  <c:v>5.0003099999999998</c:v>
                </c:pt>
                <c:pt idx="529">
                  <c:v>5.0003000000000002</c:v>
                </c:pt>
                <c:pt idx="530">
                  <c:v>5.0002899999999997</c:v>
                </c:pt>
                <c:pt idx="531">
                  <c:v>5.0003099999999998</c:v>
                </c:pt>
                <c:pt idx="532">
                  <c:v>5.0003000000000002</c:v>
                </c:pt>
                <c:pt idx="533">
                  <c:v>5.0003200000000003</c:v>
                </c:pt>
                <c:pt idx="534">
                  <c:v>5.0003099999999998</c:v>
                </c:pt>
                <c:pt idx="535">
                  <c:v>5.0003099999999998</c:v>
                </c:pt>
                <c:pt idx="536">
                  <c:v>5.0003200000000003</c:v>
                </c:pt>
                <c:pt idx="537">
                  <c:v>5.0002899999999997</c:v>
                </c:pt>
                <c:pt idx="538">
                  <c:v>5.0002700000000004</c:v>
                </c:pt>
                <c:pt idx="539">
                  <c:v>5.0003000000000002</c:v>
                </c:pt>
                <c:pt idx="540">
                  <c:v>5.0002899999999997</c:v>
                </c:pt>
                <c:pt idx="541">
                  <c:v>5.0003000000000002</c:v>
                </c:pt>
                <c:pt idx="542">
                  <c:v>5.0003599999999997</c:v>
                </c:pt>
                <c:pt idx="543">
                  <c:v>5.0003399999999996</c:v>
                </c:pt>
                <c:pt idx="544">
                  <c:v>5.0003500000000001</c:v>
                </c:pt>
                <c:pt idx="545">
                  <c:v>5.0004799999999996</c:v>
                </c:pt>
                <c:pt idx="546">
                  <c:v>5.0005300000000004</c:v>
                </c:pt>
                <c:pt idx="547">
                  <c:v>5.0005300000000004</c:v>
                </c:pt>
                <c:pt idx="548">
                  <c:v>5.0004900000000001</c:v>
                </c:pt>
                <c:pt idx="549">
                  <c:v>5.0004799999999996</c:v>
                </c:pt>
                <c:pt idx="550">
                  <c:v>5.00054</c:v>
                </c:pt>
                <c:pt idx="551">
                  <c:v>5.0005300000000004</c:v>
                </c:pt>
                <c:pt idx="552">
                  <c:v>5.00047</c:v>
                </c:pt>
                <c:pt idx="553">
                  <c:v>5.00047</c:v>
                </c:pt>
                <c:pt idx="554">
                  <c:v>5.00047</c:v>
                </c:pt>
                <c:pt idx="555">
                  <c:v>5.0004200000000001</c:v>
                </c:pt>
                <c:pt idx="556">
                  <c:v>5.0004200000000001</c:v>
                </c:pt>
                <c:pt idx="557">
                  <c:v>5.0004299999999997</c:v>
                </c:pt>
                <c:pt idx="558">
                  <c:v>5.0004299999999997</c:v>
                </c:pt>
                <c:pt idx="559">
                  <c:v>5.0003700000000002</c:v>
                </c:pt>
                <c:pt idx="560">
                  <c:v>5.0003399999999996</c:v>
                </c:pt>
                <c:pt idx="561">
                  <c:v>5.0003399999999996</c:v>
                </c:pt>
                <c:pt idx="562">
                  <c:v>5.0003299999999999</c:v>
                </c:pt>
                <c:pt idx="563">
                  <c:v>5.0003599999999997</c:v>
                </c:pt>
                <c:pt idx="564">
                  <c:v>5.0003500000000001</c:v>
                </c:pt>
                <c:pt idx="565">
                  <c:v>5.0003599999999997</c:v>
                </c:pt>
                <c:pt idx="566">
                  <c:v>5.0003900000000003</c:v>
                </c:pt>
                <c:pt idx="567">
                  <c:v>5.0003700000000002</c:v>
                </c:pt>
                <c:pt idx="568">
                  <c:v>5.0004099999999996</c:v>
                </c:pt>
                <c:pt idx="569">
                  <c:v>5.0004799999999996</c:v>
                </c:pt>
                <c:pt idx="570">
                  <c:v>5.0004600000000003</c:v>
                </c:pt>
                <c:pt idx="571">
                  <c:v>5.0004799999999996</c:v>
                </c:pt>
                <c:pt idx="572">
                  <c:v>5.0005199999999999</c:v>
                </c:pt>
                <c:pt idx="573">
                  <c:v>5.0004999999999997</c:v>
                </c:pt>
                <c:pt idx="574">
                  <c:v>5.0004400000000002</c:v>
                </c:pt>
                <c:pt idx="575">
                  <c:v>5.0003799999999998</c:v>
                </c:pt>
                <c:pt idx="576">
                  <c:v>5.0003700000000002</c:v>
                </c:pt>
                <c:pt idx="577">
                  <c:v>5.0003000000000002</c:v>
                </c:pt>
                <c:pt idx="578">
                  <c:v>5.0003200000000003</c:v>
                </c:pt>
                <c:pt idx="579">
                  <c:v>5.0003399999999996</c:v>
                </c:pt>
                <c:pt idx="580">
                  <c:v>5.0003099999999998</c:v>
                </c:pt>
                <c:pt idx="581">
                  <c:v>5.0003000000000002</c:v>
                </c:pt>
                <c:pt idx="582">
                  <c:v>5.0002800000000001</c:v>
                </c:pt>
                <c:pt idx="583">
                  <c:v>5.0002700000000004</c:v>
                </c:pt>
                <c:pt idx="584">
                  <c:v>5.0003000000000002</c:v>
                </c:pt>
                <c:pt idx="585">
                  <c:v>5.0003500000000001</c:v>
                </c:pt>
                <c:pt idx="586">
                  <c:v>5.0003799999999998</c:v>
                </c:pt>
                <c:pt idx="587">
                  <c:v>5.0004200000000001</c:v>
                </c:pt>
                <c:pt idx="588">
                  <c:v>5.0004200000000001</c:v>
                </c:pt>
                <c:pt idx="589">
                  <c:v>5.00047</c:v>
                </c:pt>
                <c:pt idx="590">
                  <c:v>5.0004799999999996</c:v>
                </c:pt>
                <c:pt idx="591">
                  <c:v>5.0004799999999996</c:v>
                </c:pt>
                <c:pt idx="592">
                  <c:v>5.0004799999999996</c:v>
                </c:pt>
                <c:pt idx="593">
                  <c:v>5.0004600000000003</c:v>
                </c:pt>
                <c:pt idx="594">
                  <c:v>5.0004799999999996</c:v>
                </c:pt>
                <c:pt idx="595">
                  <c:v>5.0004999999999997</c:v>
                </c:pt>
                <c:pt idx="596">
                  <c:v>5.0004400000000002</c:v>
                </c:pt>
                <c:pt idx="597">
                  <c:v>5.0003900000000003</c:v>
                </c:pt>
                <c:pt idx="598">
                  <c:v>5.0003799999999998</c:v>
                </c:pt>
                <c:pt idx="599">
                  <c:v>5.0003599999999997</c:v>
                </c:pt>
                <c:pt idx="600">
                  <c:v>5.0003099999999998</c:v>
                </c:pt>
                <c:pt idx="601">
                  <c:v>5.0002899999999997</c:v>
                </c:pt>
                <c:pt idx="602">
                  <c:v>5.0002800000000001</c:v>
                </c:pt>
                <c:pt idx="603">
                  <c:v>5.0003000000000002</c:v>
                </c:pt>
                <c:pt idx="604">
                  <c:v>5.0003200000000003</c:v>
                </c:pt>
                <c:pt idx="605">
                  <c:v>5.0003399999999996</c:v>
                </c:pt>
                <c:pt idx="606">
                  <c:v>5.0003799999999998</c:v>
                </c:pt>
                <c:pt idx="607">
                  <c:v>5.0003700000000002</c:v>
                </c:pt>
                <c:pt idx="608">
                  <c:v>5.0003799999999998</c:v>
                </c:pt>
                <c:pt idx="609">
                  <c:v>5.0004200000000001</c:v>
                </c:pt>
                <c:pt idx="610">
                  <c:v>5.0004400000000002</c:v>
                </c:pt>
                <c:pt idx="611">
                  <c:v>5.0004499999999998</c:v>
                </c:pt>
                <c:pt idx="612">
                  <c:v>5.0004900000000001</c:v>
                </c:pt>
                <c:pt idx="613">
                  <c:v>5.0005100000000002</c:v>
                </c:pt>
                <c:pt idx="614">
                  <c:v>5.0004600000000003</c:v>
                </c:pt>
                <c:pt idx="615">
                  <c:v>5.0004200000000001</c:v>
                </c:pt>
                <c:pt idx="616">
                  <c:v>5.0004799999999996</c:v>
                </c:pt>
                <c:pt idx="617">
                  <c:v>5.0005100000000002</c:v>
                </c:pt>
                <c:pt idx="618">
                  <c:v>5.0004900000000001</c:v>
                </c:pt>
                <c:pt idx="619">
                  <c:v>5.0004999999999997</c:v>
                </c:pt>
                <c:pt idx="620">
                  <c:v>5.0004600000000003</c:v>
                </c:pt>
                <c:pt idx="621">
                  <c:v>5.0004799999999996</c:v>
                </c:pt>
                <c:pt idx="622">
                  <c:v>5.0005100000000002</c:v>
                </c:pt>
                <c:pt idx="623">
                  <c:v>5.0005300000000004</c:v>
                </c:pt>
                <c:pt idx="624">
                  <c:v>5.0005100000000002</c:v>
                </c:pt>
                <c:pt idx="625">
                  <c:v>5.0004900000000001</c:v>
                </c:pt>
                <c:pt idx="626">
                  <c:v>5.0004900000000001</c:v>
                </c:pt>
                <c:pt idx="627">
                  <c:v>5.0004900000000001</c:v>
                </c:pt>
                <c:pt idx="628">
                  <c:v>5.0004600000000003</c:v>
                </c:pt>
                <c:pt idx="629">
                  <c:v>5.00047</c:v>
                </c:pt>
                <c:pt idx="630">
                  <c:v>5.0003900000000003</c:v>
                </c:pt>
                <c:pt idx="631">
                  <c:v>5.0003500000000001</c:v>
                </c:pt>
                <c:pt idx="632">
                  <c:v>5.0003000000000002</c:v>
                </c:pt>
                <c:pt idx="633">
                  <c:v>5.0002800000000001</c:v>
                </c:pt>
                <c:pt idx="634">
                  <c:v>5.0002700000000004</c:v>
                </c:pt>
                <c:pt idx="635">
                  <c:v>5.0003399999999996</c:v>
                </c:pt>
                <c:pt idx="636">
                  <c:v>5.0003900000000003</c:v>
                </c:pt>
                <c:pt idx="637">
                  <c:v>5.0003799999999998</c:v>
                </c:pt>
                <c:pt idx="638">
                  <c:v>5.0004600000000003</c:v>
                </c:pt>
                <c:pt idx="639">
                  <c:v>5.0004999999999997</c:v>
                </c:pt>
                <c:pt idx="640">
                  <c:v>5.0005300000000004</c:v>
                </c:pt>
                <c:pt idx="641">
                  <c:v>5.0005300000000004</c:v>
                </c:pt>
                <c:pt idx="642">
                  <c:v>5.0004900000000001</c:v>
                </c:pt>
                <c:pt idx="643">
                  <c:v>5.0004499999999998</c:v>
                </c:pt>
                <c:pt idx="644">
                  <c:v>5.0003799999999998</c:v>
                </c:pt>
                <c:pt idx="645">
                  <c:v>5.0003200000000003</c:v>
                </c:pt>
                <c:pt idx="646">
                  <c:v>5.0003399999999996</c:v>
                </c:pt>
                <c:pt idx="647">
                  <c:v>5.0002899999999997</c:v>
                </c:pt>
                <c:pt idx="648">
                  <c:v>5.0003299999999999</c:v>
                </c:pt>
                <c:pt idx="649">
                  <c:v>5.0003099999999998</c:v>
                </c:pt>
                <c:pt idx="650">
                  <c:v>5.0003299999999999</c:v>
                </c:pt>
                <c:pt idx="651">
                  <c:v>5.0003700000000002</c:v>
                </c:pt>
                <c:pt idx="652">
                  <c:v>5.0003200000000003</c:v>
                </c:pt>
                <c:pt idx="653">
                  <c:v>5.0004299999999997</c:v>
                </c:pt>
                <c:pt idx="654">
                  <c:v>5.0004999999999997</c:v>
                </c:pt>
                <c:pt idx="655">
                  <c:v>5.0004200000000001</c:v>
                </c:pt>
                <c:pt idx="656">
                  <c:v>5.0004200000000001</c:v>
                </c:pt>
                <c:pt idx="657">
                  <c:v>5.0004299999999997</c:v>
                </c:pt>
                <c:pt idx="658">
                  <c:v>5.0004200000000001</c:v>
                </c:pt>
                <c:pt idx="659">
                  <c:v>5.0004400000000002</c:v>
                </c:pt>
                <c:pt idx="660">
                  <c:v>5.0004400000000002</c:v>
                </c:pt>
                <c:pt idx="661">
                  <c:v>5.0005199999999999</c:v>
                </c:pt>
                <c:pt idx="662">
                  <c:v>5.0005199999999999</c:v>
                </c:pt>
                <c:pt idx="663">
                  <c:v>5.0004900000000001</c:v>
                </c:pt>
                <c:pt idx="664">
                  <c:v>5.0005699999999997</c:v>
                </c:pt>
                <c:pt idx="665">
                  <c:v>5.0005100000000002</c:v>
                </c:pt>
                <c:pt idx="666">
                  <c:v>5.0004799999999996</c:v>
                </c:pt>
                <c:pt idx="667">
                  <c:v>5.0004600000000003</c:v>
                </c:pt>
                <c:pt idx="668">
                  <c:v>5.0004799999999996</c:v>
                </c:pt>
                <c:pt idx="669">
                  <c:v>5.0004600000000003</c:v>
                </c:pt>
                <c:pt idx="670">
                  <c:v>5.0004600000000003</c:v>
                </c:pt>
                <c:pt idx="671">
                  <c:v>5.0004499999999998</c:v>
                </c:pt>
                <c:pt idx="672">
                  <c:v>5.0004799999999996</c:v>
                </c:pt>
                <c:pt idx="673">
                  <c:v>5.0004600000000003</c:v>
                </c:pt>
                <c:pt idx="674">
                  <c:v>5.0004600000000003</c:v>
                </c:pt>
                <c:pt idx="675">
                  <c:v>5.0004900000000001</c:v>
                </c:pt>
                <c:pt idx="676">
                  <c:v>5.0004999999999997</c:v>
                </c:pt>
                <c:pt idx="677">
                  <c:v>5.0005100000000002</c:v>
                </c:pt>
                <c:pt idx="678">
                  <c:v>5.0005300000000004</c:v>
                </c:pt>
                <c:pt idx="679">
                  <c:v>5.0005300000000004</c:v>
                </c:pt>
                <c:pt idx="680">
                  <c:v>5.0005100000000002</c:v>
                </c:pt>
                <c:pt idx="681">
                  <c:v>5.0005300000000004</c:v>
                </c:pt>
                <c:pt idx="682">
                  <c:v>5.0005300000000004</c:v>
                </c:pt>
                <c:pt idx="683">
                  <c:v>5.00054</c:v>
                </c:pt>
                <c:pt idx="684">
                  <c:v>5.0005100000000002</c:v>
                </c:pt>
                <c:pt idx="685">
                  <c:v>5.00054</c:v>
                </c:pt>
                <c:pt idx="686">
                  <c:v>5.0005499999999996</c:v>
                </c:pt>
                <c:pt idx="687">
                  <c:v>5.00054</c:v>
                </c:pt>
                <c:pt idx="688">
                  <c:v>5.0005199999999999</c:v>
                </c:pt>
                <c:pt idx="689">
                  <c:v>5.0005300000000004</c:v>
                </c:pt>
                <c:pt idx="690">
                  <c:v>5.0004999999999997</c:v>
                </c:pt>
                <c:pt idx="691">
                  <c:v>5.0004499999999998</c:v>
                </c:pt>
                <c:pt idx="692">
                  <c:v>5.0004600000000003</c:v>
                </c:pt>
                <c:pt idx="693">
                  <c:v>5.0004900000000001</c:v>
                </c:pt>
                <c:pt idx="694">
                  <c:v>5.0004400000000002</c:v>
                </c:pt>
                <c:pt idx="695">
                  <c:v>5.0004200000000001</c:v>
                </c:pt>
                <c:pt idx="696">
                  <c:v>5.0003700000000002</c:v>
                </c:pt>
                <c:pt idx="697">
                  <c:v>5.0003299999999999</c:v>
                </c:pt>
                <c:pt idx="698">
                  <c:v>5.0003099999999998</c:v>
                </c:pt>
                <c:pt idx="699">
                  <c:v>5.0002800000000001</c:v>
                </c:pt>
                <c:pt idx="700">
                  <c:v>5.0003399999999996</c:v>
                </c:pt>
                <c:pt idx="701">
                  <c:v>5.0003700000000002</c:v>
                </c:pt>
                <c:pt idx="702">
                  <c:v>5.0004</c:v>
                </c:pt>
                <c:pt idx="703">
                  <c:v>5.00047</c:v>
                </c:pt>
                <c:pt idx="704">
                  <c:v>5.00054</c:v>
                </c:pt>
                <c:pt idx="705">
                  <c:v>5.0005499999999996</c:v>
                </c:pt>
                <c:pt idx="706">
                  <c:v>5.0005600000000001</c:v>
                </c:pt>
                <c:pt idx="707">
                  <c:v>5.0005499999999996</c:v>
                </c:pt>
                <c:pt idx="708">
                  <c:v>5.0005199999999999</c:v>
                </c:pt>
                <c:pt idx="709">
                  <c:v>5.0005199999999999</c:v>
                </c:pt>
                <c:pt idx="710">
                  <c:v>5.0005100000000002</c:v>
                </c:pt>
                <c:pt idx="711">
                  <c:v>5.0004900000000001</c:v>
                </c:pt>
                <c:pt idx="712">
                  <c:v>5.0005300000000004</c:v>
                </c:pt>
                <c:pt idx="713">
                  <c:v>5.00054</c:v>
                </c:pt>
                <c:pt idx="714">
                  <c:v>5.0005499999999996</c:v>
                </c:pt>
                <c:pt idx="715">
                  <c:v>5.0005300000000004</c:v>
                </c:pt>
                <c:pt idx="716">
                  <c:v>5.00054</c:v>
                </c:pt>
                <c:pt idx="717">
                  <c:v>5.0005800000000002</c:v>
                </c:pt>
                <c:pt idx="718">
                  <c:v>5.0005600000000001</c:v>
                </c:pt>
                <c:pt idx="719">
                  <c:v>5.0004999999999997</c:v>
                </c:pt>
                <c:pt idx="720">
                  <c:v>5.0004600000000003</c:v>
                </c:pt>
                <c:pt idx="721">
                  <c:v>5.0003799999999998</c:v>
                </c:pt>
                <c:pt idx="722">
                  <c:v>5.0003299999999999</c:v>
                </c:pt>
                <c:pt idx="723">
                  <c:v>5.0003000000000002</c:v>
                </c:pt>
                <c:pt idx="724">
                  <c:v>5.0003299999999999</c:v>
                </c:pt>
                <c:pt idx="725">
                  <c:v>5.0003299999999999</c:v>
                </c:pt>
                <c:pt idx="726">
                  <c:v>5.0003500000000001</c:v>
                </c:pt>
                <c:pt idx="727">
                  <c:v>5.0003900000000003</c:v>
                </c:pt>
                <c:pt idx="728">
                  <c:v>5.0003700000000002</c:v>
                </c:pt>
                <c:pt idx="729">
                  <c:v>5.0003900000000003</c:v>
                </c:pt>
                <c:pt idx="730">
                  <c:v>5.0004</c:v>
                </c:pt>
                <c:pt idx="731">
                  <c:v>5.0003799999999998</c:v>
                </c:pt>
                <c:pt idx="732">
                  <c:v>5.0004</c:v>
                </c:pt>
                <c:pt idx="733">
                  <c:v>5.0003500000000001</c:v>
                </c:pt>
                <c:pt idx="734">
                  <c:v>5.0003399999999996</c:v>
                </c:pt>
                <c:pt idx="735">
                  <c:v>5.0003200000000003</c:v>
                </c:pt>
                <c:pt idx="736">
                  <c:v>5.0003399999999996</c:v>
                </c:pt>
                <c:pt idx="737">
                  <c:v>5.0003299999999999</c:v>
                </c:pt>
                <c:pt idx="738">
                  <c:v>5.0003399999999996</c:v>
                </c:pt>
                <c:pt idx="739">
                  <c:v>5.0004200000000001</c:v>
                </c:pt>
                <c:pt idx="740">
                  <c:v>5.0004799999999996</c:v>
                </c:pt>
                <c:pt idx="741">
                  <c:v>5.00054</c:v>
                </c:pt>
                <c:pt idx="742">
                  <c:v>5.0005600000000001</c:v>
                </c:pt>
                <c:pt idx="743">
                  <c:v>5.0005499999999996</c:v>
                </c:pt>
                <c:pt idx="744">
                  <c:v>5.0005100000000002</c:v>
                </c:pt>
                <c:pt idx="745">
                  <c:v>5.0004799999999996</c:v>
                </c:pt>
                <c:pt idx="746">
                  <c:v>5.0004299999999997</c:v>
                </c:pt>
                <c:pt idx="747">
                  <c:v>5.0004099999999996</c:v>
                </c:pt>
                <c:pt idx="748">
                  <c:v>5.0003500000000001</c:v>
                </c:pt>
                <c:pt idx="749">
                  <c:v>5.0003099999999998</c:v>
                </c:pt>
                <c:pt idx="750">
                  <c:v>5.0003299999999999</c:v>
                </c:pt>
                <c:pt idx="751">
                  <c:v>5.0003799999999998</c:v>
                </c:pt>
                <c:pt idx="752">
                  <c:v>5.00047</c:v>
                </c:pt>
                <c:pt idx="753">
                  <c:v>5.0005199999999999</c:v>
                </c:pt>
                <c:pt idx="754">
                  <c:v>5.00054</c:v>
                </c:pt>
                <c:pt idx="755">
                  <c:v>5.0005600000000001</c:v>
                </c:pt>
                <c:pt idx="756">
                  <c:v>5.00061</c:v>
                </c:pt>
                <c:pt idx="757">
                  <c:v>5.0005300000000004</c:v>
                </c:pt>
                <c:pt idx="758">
                  <c:v>5.0005199999999999</c:v>
                </c:pt>
                <c:pt idx="759">
                  <c:v>5.0004600000000003</c:v>
                </c:pt>
                <c:pt idx="760">
                  <c:v>5.0004200000000001</c:v>
                </c:pt>
                <c:pt idx="761">
                  <c:v>5.0003799999999998</c:v>
                </c:pt>
                <c:pt idx="762">
                  <c:v>5.0003900000000003</c:v>
                </c:pt>
                <c:pt idx="763">
                  <c:v>5.0003500000000001</c:v>
                </c:pt>
                <c:pt idx="764">
                  <c:v>5.0003399999999996</c:v>
                </c:pt>
                <c:pt idx="765">
                  <c:v>5.0003900000000003</c:v>
                </c:pt>
                <c:pt idx="766">
                  <c:v>5.0004</c:v>
                </c:pt>
                <c:pt idx="767">
                  <c:v>5.0004299999999997</c:v>
                </c:pt>
                <c:pt idx="768">
                  <c:v>5.0004999999999997</c:v>
                </c:pt>
                <c:pt idx="769">
                  <c:v>5.00054</c:v>
                </c:pt>
                <c:pt idx="770">
                  <c:v>5.00054</c:v>
                </c:pt>
                <c:pt idx="771">
                  <c:v>5.0005600000000001</c:v>
                </c:pt>
                <c:pt idx="772">
                  <c:v>5.00054</c:v>
                </c:pt>
                <c:pt idx="773">
                  <c:v>5.0005499999999996</c:v>
                </c:pt>
                <c:pt idx="774">
                  <c:v>5.00054</c:v>
                </c:pt>
                <c:pt idx="775">
                  <c:v>5.0005300000000004</c:v>
                </c:pt>
                <c:pt idx="776">
                  <c:v>5.0005499999999996</c:v>
                </c:pt>
                <c:pt idx="777">
                  <c:v>5.0004999999999997</c:v>
                </c:pt>
                <c:pt idx="778">
                  <c:v>5.0005300000000004</c:v>
                </c:pt>
                <c:pt idx="779">
                  <c:v>5.00054</c:v>
                </c:pt>
                <c:pt idx="780">
                  <c:v>5.0005199999999999</c:v>
                </c:pt>
                <c:pt idx="781">
                  <c:v>5.0005300000000004</c:v>
                </c:pt>
                <c:pt idx="782">
                  <c:v>5.0004999999999997</c:v>
                </c:pt>
                <c:pt idx="783">
                  <c:v>5.0005199999999999</c:v>
                </c:pt>
                <c:pt idx="784">
                  <c:v>5.00054</c:v>
                </c:pt>
                <c:pt idx="785">
                  <c:v>5.0005499999999996</c:v>
                </c:pt>
                <c:pt idx="786">
                  <c:v>5.0004499999999998</c:v>
                </c:pt>
                <c:pt idx="787">
                  <c:v>5.0004499999999998</c:v>
                </c:pt>
                <c:pt idx="788">
                  <c:v>5.0004200000000001</c:v>
                </c:pt>
                <c:pt idx="789">
                  <c:v>5.0004600000000003</c:v>
                </c:pt>
                <c:pt idx="790">
                  <c:v>5.0004499999999998</c:v>
                </c:pt>
                <c:pt idx="791">
                  <c:v>5.00047</c:v>
                </c:pt>
                <c:pt idx="792">
                  <c:v>5.0004400000000002</c:v>
                </c:pt>
                <c:pt idx="793">
                  <c:v>5.0003900000000003</c:v>
                </c:pt>
                <c:pt idx="794">
                  <c:v>5.0003700000000002</c:v>
                </c:pt>
                <c:pt idx="795">
                  <c:v>5.0003299999999999</c:v>
                </c:pt>
                <c:pt idx="796">
                  <c:v>5.0003700000000002</c:v>
                </c:pt>
                <c:pt idx="797">
                  <c:v>5.0003500000000001</c:v>
                </c:pt>
                <c:pt idx="798">
                  <c:v>5.0003099999999998</c:v>
                </c:pt>
                <c:pt idx="799">
                  <c:v>5.0002899999999997</c:v>
                </c:pt>
                <c:pt idx="800">
                  <c:v>5.0003299999999999</c:v>
                </c:pt>
                <c:pt idx="801">
                  <c:v>5.0003599999999997</c:v>
                </c:pt>
                <c:pt idx="802">
                  <c:v>5.0003399999999996</c:v>
                </c:pt>
                <c:pt idx="803">
                  <c:v>5.0003700000000002</c:v>
                </c:pt>
                <c:pt idx="804">
                  <c:v>5.0003900000000003</c:v>
                </c:pt>
                <c:pt idx="805">
                  <c:v>5.0003900000000003</c:v>
                </c:pt>
                <c:pt idx="806">
                  <c:v>5.0004</c:v>
                </c:pt>
                <c:pt idx="807">
                  <c:v>5.0004200000000001</c:v>
                </c:pt>
                <c:pt idx="808">
                  <c:v>5.0004299999999997</c:v>
                </c:pt>
                <c:pt idx="809">
                  <c:v>5.0004600000000003</c:v>
                </c:pt>
                <c:pt idx="810">
                  <c:v>5.00047</c:v>
                </c:pt>
                <c:pt idx="811">
                  <c:v>5.0004799999999996</c:v>
                </c:pt>
                <c:pt idx="812">
                  <c:v>5.0005100000000002</c:v>
                </c:pt>
                <c:pt idx="813">
                  <c:v>5.0005600000000001</c:v>
                </c:pt>
                <c:pt idx="814">
                  <c:v>5.0005800000000002</c:v>
                </c:pt>
                <c:pt idx="815">
                  <c:v>5.0005699999999997</c:v>
                </c:pt>
                <c:pt idx="816">
                  <c:v>5.0006000000000004</c:v>
                </c:pt>
                <c:pt idx="817">
                  <c:v>5.0005499999999996</c:v>
                </c:pt>
                <c:pt idx="818">
                  <c:v>5.0005300000000004</c:v>
                </c:pt>
                <c:pt idx="819">
                  <c:v>5.0005300000000004</c:v>
                </c:pt>
                <c:pt idx="820">
                  <c:v>5.0005199999999999</c:v>
                </c:pt>
                <c:pt idx="821">
                  <c:v>5.0005300000000004</c:v>
                </c:pt>
                <c:pt idx="822">
                  <c:v>5.0004499999999998</c:v>
                </c:pt>
                <c:pt idx="823">
                  <c:v>5.0004299999999997</c:v>
                </c:pt>
                <c:pt idx="824">
                  <c:v>5.0004299999999997</c:v>
                </c:pt>
                <c:pt idx="825">
                  <c:v>5.0003799999999998</c:v>
                </c:pt>
                <c:pt idx="826">
                  <c:v>5.0003700000000002</c:v>
                </c:pt>
                <c:pt idx="827">
                  <c:v>5.0003700000000002</c:v>
                </c:pt>
                <c:pt idx="828">
                  <c:v>5.0003299999999999</c:v>
                </c:pt>
                <c:pt idx="829">
                  <c:v>5.0003399999999996</c:v>
                </c:pt>
                <c:pt idx="830">
                  <c:v>5.0003399999999996</c:v>
                </c:pt>
                <c:pt idx="831">
                  <c:v>5.0003700000000002</c:v>
                </c:pt>
                <c:pt idx="832">
                  <c:v>5.0003799999999998</c:v>
                </c:pt>
                <c:pt idx="833">
                  <c:v>5.0003900000000003</c:v>
                </c:pt>
                <c:pt idx="834">
                  <c:v>5.0004099999999996</c:v>
                </c:pt>
                <c:pt idx="835">
                  <c:v>5.0004</c:v>
                </c:pt>
                <c:pt idx="836">
                  <c:v>5.00047</c:v>
                </c:pt>
                <c:pt idx="837">
                  <c:v>5.0005499999999996</c:v>
                </c:pt>
                <c:pt idx="838">
                  <c:v>5.0005300000000004</c:v>
                </c:pt>
                <c:pt idx="839">
                  <c:v>5.0005499999999996</c:v>
                </c:pt>
                <c:pt idx="840">
                  <c:v>5.0005499999999996</c:v>
                </c:pt>
                <c:pt idx="841">
                  <c:v>5.0005300000000004</c:v>
                </c:pt>
                <c:pt idx="842">
                  <c:v>5.0004900000000001</c:v>
                </c:pt>
                <c:pt idx="843">
                  <c:v>5.0004400000000002</c:v>
                </c:pt>
                <c:pt idx="844">
                  <c:v>5.0004200000000001</c:v>
                </c:pt>
                <c:pt idx="845">
                  <c:v>5.0003799999999998</c:v>
                </c:pt>
                <c:pt idx="846">
                  <c:v>5.0003599999999997</c:v>
                </c:pt>
                <c:pt idx="847">
                  <c:v>5.0003599999999997</c:v>
                </c:pt>
                <c:pt idx="848">
                  <c:v>5.0003399999999996</c:v>
                </c:pt>
                <c:pt idx="849">
                  <c:v>5.0003599999999997</c:v>
                </c:pt>
                <c:pt idx="850">
                  <c:v>5.0003700000000002</c:v>
                </c:pt>
                <c:pt idx="851">
                  <c:v>5.0004600000000003</c:v>
                </c:pt>
                <c:pt idx="852">
                  <c:v>5.0005100000000002</c:v>
                </c:pt>
                <c:pt idx="853">
                  <c:v>5.0005600000000001</c:v>
                </c:pt>
                <c:pt idx="854">
                  <c:v>5.0005800000000002</c:v>
                </c:pt>
                <c:pt idx="855">
                  <c:v>5.00061</c:v>
                </c:pt>
                <c:pt idx="856">
                  <c:v>5.0005699999999997</c:v>
                </c:pt>
                <c:pt idx="857">
                  <c:v>5.0005100000000002</c:v>
                </c:pt>
                <c:pt idx="858">
                  <c:v>5.0004499999999998</c:v>
                </c:pt>
                <c:pt idx="859">
                  <c:v>5.0003799999999998</c:v>
                </c:pt>
                <c:pt idx="860">
                  <c:v>5.0003399999999996</c:v>
                </c:pt>
                <c:pt idx="861">
                  <c:v>5.0003399999999996</c:v>
                </c:pt>
                <c:pt idx="862">
                  <c:v>5.0003500000000001</c:v>
                </c:pt>
                <c:pt idx="863">
                  <c:v>5.0003799999999998</c:v>
                </c:pt>
                <c:pt idx="864">
                  <c:v>5.0004600000000003</c:v>
                </c:pt>
                <c:pt idx="865">
                  <c:v>5.0004900000000001</c:v>
                </c:pt>
                <c:pt idx="866">
                  <c:v>5.0005899999999999</c:v>
                </c:pt>
                <c:pt idx="867">
                  <c:v>5.0005699999999997</c:v>
                </c:pt>
                <c:pt idx="868">
                  <c:v>5.0005300000000004</c:v>
                </c:pt>
                <c:pt idx="869">
                  <c:v>5.00054</c:v>
                </c:pt>
                <c:pt idx="870">
                  <c:v>5.0004600000000003</c:v>
                </c:pt>
                <c:pt idx="871">
                  <c:v>5.0004400000000002</c:v>
                </c:pt>
                <c:pt idx="872">
                  <c:v>5.0003799999999998</c:v>
                </c:pt>
                <c:pt idx="873">
                  <c:v>5.0003700000000002</c:v>
                </c:pt>
                <c:pt idx="874">
                  <c:v>5.0003599999999997</c:v>
                </c:pt>
                <c:pt idx="875">
                  <c:v>5.0003399999999996</c:v>
                </c:pt>
                <c:pt idx="876">
                  <c:v>5.0004</c:v>
                </c:pt>
                <c:pt idx="877">
                  <c:v>5.0004</c:v>
                </c:pt>
                <c:pt idx="878">
                  <c:v>5.0004600000000003</c:v>
                </c:pt>
                <c:pt idx="879">
                  <c:v>5.0005199999999999</c:v>
                </c:pt>
                <c:pt idx="880">
                  <c:v>5.00054</c:v>
                </c:pt>
                <c:pt idx="881">
                  <c:v>5.0005600000000001</c:v>
                </c:pt>
                <c:pt idx="882">
                  <c:v>5.0005499999999996</c:v>
                </c:pt>
                <c:pt idx="883">
                  <c:v>5.0005300000000004</c:v>
                </c:pt>
                <c:pt idx="884">
                  <c:v>5.00047</c:v>
                </c:pt>
                <c:pt idx="885">
                  <c:v>5.0004400000000002</c:v>
                </c:pt>
                <c:pt idx="886">
                  <c:v>5.0004099999999996</c:v>
                </c:pt>
                <c:pt idx="887">
                  <c:v>5.0003799999999998</c:v>
                </c:pt>
                <c:pt idx="888">
                  <c:v>5.0003700000000002</c:v>
                </c:pt>
                <c:pt idx="889">
                  <c:v>5.0003500000000001</c:v>
                </c:pt>
                <c:pt idx="890">
                  <c:v>5.0003700000000002</c:v>
                </c:pt>
                <c:pt idx="891">
                  <c:v>5.0003500000000001</c:v>
                </c:pt>
                <c:pt idx="892">
                  <c:v>5.0003799999999998</c:v>
                </c:pt>
                <c:pt idx="893">
                  <c:v>5.0004299999999997</c:v>
                </c:pt>
                <c:pt idx="894">
                  <c:v>5.0004400000000002</c:v>
                </c:pt>
                <c:pt idx="895">
                  <c:v>5.00047</c:v>
                </c:pt>
                <c:pt idx="896">
                  <c:v>5.0005100000000002</c:v>
                </c:pt>
                <c:pt idx="897">
                  <c:v>5.00054</c:v>
                </c:pt>
                <c:pt idx="898">
                  <c:v>5.00054</c:v>
                </c:pt>
                <c:pt idx="899">
                  <c:v>5.0006000000000004</c:v>
                </c:pt>
                <c:pt idx="900">
                  <c:v>5.0005699999999997</c:v>
                </c:pt>
                <c:pt idx="901">
                  <c:v>5.0005600000000001</c:v>
                </c:pt>
                <c:pt idx="902">
                  <c:v>5.0004799999999996</c:v>
                </c:pt>
                <c:pt idx="903">
                  <c:v>5.0004600000000003</c:v>
                </c:pt>
                <c:pt idx="904">
                  <c:v>5.0004400000000002</c:v>
                </c:pt>
                <c:pt idx="905">
                  <c:v>5.0004099999999996</c:v>
                </c:pt>
                <c:pt idx="906">
                  <c:v>5.0003900000000003</c:v>
                </c:pt>
                <c:pt idx="907">
                  <c:v>5.0003399999999996</c:v>
                </c:pt>
                <c:pt idx="908">
                  <c:v>5.0003500000000001</c:v>
                </c:pt>
                <c:pt idx="909">
                  <c:v>5.0004</c:v>
                </c:pt>
                <c:pt idx="910">
                  <c:v>5.0004600000000003</c:v>
                </c:pt>
                <c:pt idx="911">
                  <c:v>5.0004999999999997</c:v>
                </c:pt>
                <c:pt idx="912">
                  <c:v>5.0005300000000004</c:v>
                </c:pt>
                <c:pt idx="913">
                  <c:v>5.0005800000000002</c:v>
                </c:pt>
                <c:pt idx="914">
                  <c:v>5.0005800000000002</c:v>
                </c:pt>
                <c:pt idx="915">
                  <c:v>5.0005800000000002</c:v>
                </c:pt>
                <c:pt idx="916">
                  <c:v>5.0004999999999997</c:v>
                </c:pt>
                <c:pt idx="917">
                  <c:v>5.0004499999999998</c:v>
                </c:pt>
                <c:pt idx="918">
                  <c:v>5.0004600000000003</c:v>
                </c:pt>
                <c:pt idx="919">
                  <c:v>5.0004</c:v>
                </c:pt>
                <c:pt idx="920">
                  <c:v>5.0003399999999996</c:v>
                </c:pt>
                <c:pt idx="921">
                  <c:v>5.0003500000000001</c:v>
                </c:pt>
                <c:pt idx="922">
                  <c:v>5.0003599999999997</c:v>
                </c:pt>
                <c:pt idx="923">
                  <c:v>5.0004200000000001</c:v>
                </c:pt>
                <c:pt idx="924">
                  <c:v>5.0004900000000001</c:v>
                </c:pt>
                <c:pt idx="925">
                  <c:v>5.0005300000000004</c:v>
                </c:pt>
                <c:pt idx="926">
                  <c:v>5.0006000000000004</c:v>
                </c:pt>
                <c:pt idx="927">
                  <c:v>5.0005899999999999</c:v>
                </c:pt>
                <c:pt idx="928">
                  <c:v>5.0005800000000002</c:v>
                </c:pt>
                <c:pt idx="929">
                  <c:v>5.0005499999999996</c:v>
                </c:pt>
                <c:pt idx="930">
                  <c:v>5.00047</c:v>
                </c:pt>
                <c:pt idx="931">
                  <c:v>5.0003900000000003</c:v>
                </c:pt>
                <c:pt idx="932">
                  <c:v>5.0003599999999997</c:v>
                </c:pt>
                <c:pt idx="933">
                  <c:v>5.0003399999999996</c:v>
                </c:pt>
                <c:pt idx="934">
                  <c:v>5.0003500000000001</c:v>
                </c:pt>
                <c:pt idx="935">
                  <c:v>5.0003900000000003</c:v>
                </c:pt>
                <c:pt idx="936">
                  <c:v>5.00047</c:v>
                </c:pt>
                <c:pt idx="937">
                  <c:v>5.0005600000000001</c:v>
                </c:pt>
                <c:pt idx="938">
                  <c:v>5.0005800000000002</c:v>
                </c:pt>
                <c:pt idx="939">
                  <c:v>5.0005800000000002</c:v>
                </c:pt>
                <c:pt idx="940">
                  <c:v>5.0005300000000004</c:v>
                </c:pt>
                <c:pt idx="941">
                  <c:v>5.0004900000000001</c:v>
                </c:pt>
                <c:pt idx="942">
                  <c:v>5.0004600000000003</c:v>
                </c:pt>
                <c:pt idx="943">
                  <c:v>5.0004</c:v>
                </c:pt>
                <c:pt idx="944">
                  <c:v>5.0003700000000002</c:v>
                </c:pt>
                <c:pt idx="945">
                  <c:v>5.0003299999999999</c:v>
                </c:pt>
                <c:pt idx="946">
                  <c:v>5.0003399999999996</c:v>
                </c:pt>
                <c:pt idx="947">
                  <c:v>5.0003599999999997</c:v>
                </c:pt>
                <c:pt idx="948">
                  <c:v>5.0004200000000001</c:v>
                </c:pt>
                <c:pt idx="949">
                  <c:v>5.0004499999999998</c:v>
                </c:pt>
                <c:pt idx="950">
                  <c:v>5.0004999999999997</c:v>
                </c:pt>
                <c:pt idx="951">
                  <c:v>5.0006000000000004</c:v>
                </c:pt>
                <c:pt idx="952">
                  <c:v>5.0005800000000002</c:v>
                </c:pt>
                <c:pt idx="953">
                  <c:v>5.00054</c:v>
                </c:pt>
                <c:pt idx="954">
                  <c:v>5.0005199999999999</c:v>
                </c:pt>
                <c:pt idx="955">
                  <c:v>5.0004299999999997</c:v>
                </c:pt>
                <c:pt idx="956">
                  <c:v>5.0003799999999998</c:v>
                </c:pt>
                <c:pt idx="957">
                  <c:v>5.0003799999999998</c:v>
                </c:pt>
                <c:pt idx="958">
                  <c:v>5.0003500000000001</c:v>
                </c:pt>
                <c:pt idx="959">
                  <c:v>5.0004200000000001</c:v>
                </c:pt>
                <c:pt idx="960">
                  <c:v>5.0004400000000002</c:v>
                </c:pt>
                <c:pt idx="961">
                  <c:v>5.0005499999999996</c:v>
                </c:pt>
                <c:pt idx="962">
                  <c:v>5.0005499999999996</c:v>
                </c:pt>
                <c:pt idx="963">
                  <c:v>5.00054</c:v>
                </c:pt>
                <c:pt idx="964">
                  <c:v>5.0005300000000004</c:v>
                </c:pt>
                <c:pt idx="965">
                  <c:v>5.0004499999999998</c:v>
                </c:pt>
                <c:pt idx="966">
                  <c:v>5.0004299999999997</c:v>
                </c:pt>
                <c:pt idx="967">
                  <c:v>5.0003900000000003</c:v>
                </c:pt>
                <c:pt idx="968">
                  <c:v>5.0003700000000002</c:v>
                </c:pt>
                <c:pt idx="969">
                  <c:v>5.0003700000000002</c:v>
                </c:pt>
                <c:pt idx="970">
                  <c:v>5.0003799999999998</c:v>
                </c:pt>
                <c:pt idx="971">
                  <c:v>5.0004499999999998</c:v>
                </c:pt>
                <c:pt idx="972">
                  <c:v>5.0005100000000002</c:v>
                </c:pt>
                <c:pt idx="973">
                  <c:v>5.0005899999999999</c:v>
                </c:pt>
                <c:pt idx="974">
                  <c:v>5.00054</c:v>
                </c:pt>
                <c:pt idx="975">
                  <c:v>5.0005100000000002</c:v>
                </c:pt>
                <c:pt idx="976">
                  <c:v>5.0004499999999998</c:v>
                </c:pt>
                <c:pt idx="977">
                  <c:v>5.0004400000000002</c:v>
                </c:pt>
                <c:pt idx="978">
                  <c:v>5.0003599999999997</c:v>
                </c:pt>
                <c:pt idx="979">
                  <c:v>5.0003700000000002</c:v>
                </c:pt>
                <c:pt idx="980">
                  <c:v>5.0003599999999997</c:v>
                </c:pt>
                <c:pt idx="981">
                  <c:v>5.0003900000000003</c:v>
                </c:pt>
                <c:pt idx="982">
                  <c:v>5.0004799999999996</c:v>
                </c:pt>
                <c:pt idx="983">
                  <c:v>5.0005499999999996</c:v>
                </c:pt>
                <c:pt idx="984">
                  <c:v>5.00054</c:v>
                </c:pt>
                <c:pt idx="985">
                  <c:v>5.00054</c:v>
                </c:pt>
                <c:pt idx="986">
                  <c:v>5.0004600000000003</c:v>
                </c:pt>
                <c:pt idx="987">
                  <c:v>5.0004200000000001</c:v>
                </c:pt>
                <c:pt idx="988">
                  <c:v>5.0004</c:v>
                </c:pt>
                <c:pt idx="989">
                  <c:v>5.0003599999999997</c:v>
                </c:pt>
                <c:pt idx="990">
                  <c:v>5.0003000000000002</c:v>
                </c:pt>
                <c:pt idx="991">
                  <c:v>5.0003399999999996</c:v>
                </c:pt>
                <c:pt idx="992">
                  <c:v>5.0003799999999998</c:v>
                </c:pt>
                <c:pt idx="993">
                  <c:v>5.0004799999999996</c:v>
                </c:pt>
                <c:pt idx="994">
                  <c:v>5.0005199999999999</c:v>
                </c:pt>
                <c:pt idx="995">
                  <c:v>5.00054</c:v>
                </c:pt>
                <c:pt idx="996">
                  <c:v>5.0004999999999997</c:v>
                </c:pt>
                <c:pt idx="997">
                  <c:v>5.0005499999999996</c:v>
                </c:pt>
                <c:pt idx="998">
                  <c:v>5.0005300000000004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277-4303-AC0F-010AAA843739}"/>
            </c:ext>
          </c:extLst>
        </c:ser>
        <c:ser>
          <c:idx val="2"/>
          <c:order val="2"/>
          <c:tx>
            <c:strRef>
              <c:f>Lstability!$H$1</c:f>
              <c:strCache>
                <c:ptCount val="1"/>
                <c:pt idx="0">
                  <c:v>IC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Lstability!$H$2:$H$1000</c:f>
              <c:numCache>
                <c:formatCode>General</c:formatCode>
                <c:ptCount val="999"/>
                <c:pt idx="0">
                  <c:v>5.0025599999999999</c:v>
                </c:pt>
                <c:pt idx="1">
                  <c:v>5.0025700000000004</c:v>
                </c:pt>
                <c:pt idx="2">
                  <c:v>5.0024199999999999</c:v>
                </c:pt>
                <c:pt idx="3">
                  <c:v>5.0023299999999997</c:v>
                </c:pt>
                <c:pt idx="4">
                  <c:v>5.0022799999999998</c:v>
                </c:pt>
                <c:pt idx="5">
                  <c:v>5.0023600000000004</c:v>
                </c:pt>
                <c:pt idx="6">
                  <c:v>5.0023200000000001</c:v>
                </c:pt>
                <c:pt idx="7">
                  <c:v>5.0022599999999997</c:v>
                </c:pt>
                <c:pt idx="8">
                  <c:v>5.0023200000000001</c:v>
                </c:pt>
                <c:pt idx="9">
                  <c:v>5.00237</c:v>
                </c:pt>
                <c:pt idx="10">
                  <c:v>5.0022599999999997</c:v>
                </c:pt>
                <c:pt idx="11">
                  <c:v>5.0022399999999996</c:v>
                </c:pt>
                <c:pt idx="12">
                  <c:v>5.0023099999999996</c:v>
                </c:pt>
                <c:pt idx="13">
                  <c:v>5.0023299999999997</c:v>
                </c:pt>
                <c:pt idx="14">
                  <c:v>5.0023299999999997</c:v>
                </c:pt>
                <c:pt idx="15">
                  <c:v>5.0022799999999998</c:v>
                </c:pt>
                <c:pt idx="16">
                  <c:v>5.0023099999999996</c:v>
                </c:pt>
                <c:pt idx="17">
                  <c:v>5.0024699999999998</c:v>
                </c:pt>
                <c:pt idx="18">
                  <c:v>5.0024899999999999</c:v>
                </c:pt>
                <c:pt idx="19">
                  <c:v>5.0025000000000004</c:v>
                </c:pt>
                <c:pt idx="20">
                  <c:v>5.0024699999999998</c:v>
                </c:pt>
                <c:pt idx="21">
                  <c:v>5.0024699999999998</c:v>
                </c:pt>
                <c:pt idx="22">
                  <c:v>5.0026599999999997</c:v>
                </c:pt>
                <c:pt idx="23">
                  <c:v>5.0026999999999999</c:v>
                </c:pt>
                <c:pt idx="24">
                  <c:v>5.0026599999999997</c:v>
                </c:pt>
                <c:pt idx="25">
                  <c:v>5.0027100000000004</c:v>
                </c:pt>
                <c:pt idx="26">
                  <c:v>5.0026299999999999</c:v>
                </c:pt>
                <c:pt idx="27">
                  <c:v>5.0025899999999996</c:v>
                </c:pt>
                <c:pt idx="28">
                  <c:v>5.00258</c:v>
                </c:pt>
                <c:pt idx="29">
                  <c:v>5.00258</c:v>
                </c:pt>
                <c:pt idx="30">
                  <c:v>5.0024699999999998</c:v>
                </c:pt>
                <c:pt idx="31">
                  <c:v>5.0024100000000002</c:v>
                </c:pt>
                <c:pt idx="32">
                  <c:v>5.0024699999999998</c:v>
                </c:pt>
                <c:pt idx="33">
                  <c:v>5.0024199999999999</c:v>
                </c:pt>
                <c:pt idx="34">
                  <c:v>5.0023499999999999</c:v>
                </c:pt>
                <c:pt idx="35">
                  <c:v>5.00237</c:v>
                </c:pt>
                <c:pt idx="36">
                  <c:v>5.00244</c:v>
                </c:pt>
                <c:pt idx="37">
                  <c:v>5.0024699999999998</c:v>
                </c:pt>
                <c:pt idx="38">
                  <c:v>5.0025899999999996</c:v>
                </c:pt>
                <c:pt idx="39">
                  <c:v>5.00265</c:v>
                </c:pt>
                <c:pt idx="40">
                  <c:v>5.0026400000000004</c:v>
                </c:pt>
                <c:pt idx="41">
                  <c:v>5.0026299999999999</c:v>
                </c:pt>
                <c:pt idx="42">
                  <c:v>5.0026700000000002</c:v>
                </c:pt>
                <c:pt idx="43">
                  <c:v>5.0026400000000004</c:v>
                </c:pt>
                <c:pt idx="44">
                  <c:v>5.0026400000000004</c:v>
                </c:pt>
                <c:pt idx="45">
                  <c:v>5.0026900000000003</c:v>
                </c:pt>
                <c:pt idx="46">
                  <c:v>5.0026799999999998</c:v>
                </c:pt>
                <c:pt idx="47">
                  <c:v>5.0026099999999998</c:v>
                </c:pt>
                <c:pt idx="48">
                  <c:v>5.0025300000000001</c:v>
                </c:pt>
                <c:pt idx="49">
                  <c:v>5.0025000000000004</c:v>
                </c:pt>
                <c:pt idx="50">
                  <c:v>5.0025599999999999</c:v>
                </c:pt>
                <c:pt idx="51">
                  <c:v>5.0025500000000003</c:v>
                </c:pt>
                <c:pt idx="52">
                  <c:v>5.0025000000000004</c:v>
                </c:pt>
                <c:pt idx="53">
                  <c:v>5.0024699999999998</c:v>
                </c:pt>
                <c:pt idx="54">
                  <c:v>5.0024600000000001</c:v>
                </c:pt>
                <c:pt idx="55">
                  <c:v>5.0024100000000002</c:v>
                </c:pt>
                <c:pt idx="56">
                  <c:v>5.0024100000000002</c:v>
                </c:pt>
                <c:pt idx="57">
                  <c:v>5.00237</c:v>
                </c:pt>
                <c:pt idx="58">
                  <c:v>5.0023799999999996</c:v>
                </c:pt>
                <c:pt idx="59">
                  <c:v>5.0023299999999997</c:v>
                </c:pt>
                <c:pt idx="60">
                  <c:v>5.0023600000000004</c:v>
                </c:pt>
                <c:pt idx="61">
                  <c:v>5.0023299999999997</c:v>
                </c:pt>
                <c:pt idx="62">
                  <c:v>5.0023400000000002</c:v>
                </c:pt>
                <c:pt idx="63">
                  <c:v>5.00237</c:v>
                </c:pt>
                <c:pt idx="64">
                  <c:v>5.0024300000000004</c:v>
                </c:pt>
                <c:pt idx="65">
                  <c:v>5.00251</c:v>
                </c:pt>
                <c:pt idx="66">
                  <c:v>5.0024600000000001</c:v>
                </c:pt>
                <c:pt idx="67">
                  <c:v>5.0024800000000003</c:v>
                </c:pt>
                <c:pt idx="68">
                  <c:v>5.0025500000000003</c:v>
                </c:pt>
                <c:pt idx="69">
                  <c:v>5.0025000000000004</c:v>
                </c:pt>
                <c:pt idx="70">
                  <c:v>5.0025300000000001</c:v>
                </c:pt>
                <c:pt idx="71">
                  <c:v>5.0024800000000003</c:v>
                </c:pt>
                <c:pt idx="72">
                  <c:v>5.00244</c:v>
                </c:pt>
                <c:pt idx="73">
                  <c:v>5.00251</c:v>
                </c:pt>
                <c:pt idx="74">
                  <c:v>5.0025500000000003</c:v>
                </c:pt>
                <c:pt idx="75">
                  <c:v>5.0025500000000003</c:v>
                </c:pt>
                <c:pt idx="76">
                  <c:v>5.0025199999999996</c:v>
                </c:pt>
                <c:pt idx="77">
                  <c:v>5.0023900000000001</c:v>
                </c:pt>
                <c:pt idx="78">
                  <c:v>5.0024100000000002</c:v>
                </c:pt>
                <c:pt idx="79">
                  <c:v>5.0024800000000003</c:v>
                </c:pt>
                <c:pt idx="80">
                  <c:v>5.00244</c:v>
                </c:pt>
                <c:pt idx="81">
                  <c:v>5.0024699999999998</c:v>
                </c:pt>
                <c:pt idx="82">
                  <c:v>5.0025500000000003</c:v>
                </c:pt>
                <c:pt idx="83">
                  <c:v>5.0025199999999996</c:v>
                </c:pt>
                <c:pt idx="84">
                  <c:v>5.0025000000000004</c:v>
                </c:pt>
                <c:pt idx="85">
                  <c:v>5.0026700000000002</c:v>
                </c:pt>
                <c:pt idx="86">
                  <c:v>5.0026799999999998</c:v>
                </c:pt>
                <c:pt idx="87">
                  <c:v>5.0026000000000002</c:v>
                </c:pt>
                <c:pt idx="88">
                  <c:v>5.0026900000000003</c:v>
                </c:pt>
                <c:pt idx="89">
                  <c:v>5.0027100000000004</c:v>
                </c:pt>
                <c:pt idx="90">
                  <c:v>5.00265</c:v>
                </c:pt>
                <c:pt idx="91">
                  <c:v>5.0025899999999996</c:v>
                </c:pt>
                <c:pt idx="92">
                  <c:v>5.0025700000000004</c:v>
                </c:pt>
                <c:pt idx="93">
                  <c:v>5.0025399999999998</c:v>
                </c:pt>
                <c:pt idx="94">
                  <c:v>5.0025300000000001</c:v>
                </c:pt>
                <c:pt idx="95">
                  <c:v>5.0024499999999996</c:v>
                </c:pt>
                <c:pt idx="96">
                  <c:v>5.0024699999999998</c:v>
                </c:pt>
                <c:pt idx="97">
                  <c:v>5.0025000000000004</c:v>
                </c:pt>
                <c:pt idx="98">
                  <c:v>5.0025399999999998</c:v>
                </c:pt>
                <c:pt idx="99">
                  <c:v>5.0025700000000004</c:v>
                </c:pt>
                <c:pt idx="100">
                  <c:v>5.0025599999999999</c:v>
                </c:pt>
                <c:pt idx="101">
                  <c:v>5.0025300000000001</c:v>
                </c:pt>
                <c:pt idx="102">
                  <c:v>5.0024800000000003</c:v>
                </c:pt>
                <c:pt idx="103">
                  <c:v>5.00251</c:v>
                </c:pt>
                <c:pt idx="104">
                  <c:v>5.0025500000000003</c:v>
                </c:pt>
                <c:pt idx="105">
                  <c:v>5.0025599999999999</c:v>
                </c:pt>
                <c:pt idx="106">
                  <c:v>5.0026099999999998</c:v>
                </c:pt>
                <c:pt idx="107">
                  <c:v>5.0025899999999996</c:v>
                </c:pt>
                <c:pt idx="108">
                  <c:v>5.00265</c:v>
                </c:pt>
                <c:pt idx="109">
                  <c:v>5.0027299999999997</c:v>
                </c:pt>
                <c:pt idx="110">
                  <c:v>5.0027100000000004</c:v>
                </c:pt>
                <c:pt idx="111">
                  <c:v>5.0026700000000002</c:v>
                </c:pt>
                <c:pt idx="112">
                  <c:v>5.00265</c:v>
                </c:pt>
                <c:pt idx="113">
                  <c:v>5.0026099999999998</c:v>
                </c:pt>
                <c:pt idx="114">
                  <c:v>5.00258</c:v>
                </c:pt>
                <c:pt idx="115">
                  <c:v>5.0025199999999996</c:v>
                </c:pt>
                <c:pt idx="116">
                  <c:v>5.0024600000000001</c:v>
                </c:pt>
                <c:pt idx="117">
                  <c:v>5.0023600000000004</c:v>
                </c:pt>
                <c:pt idx="118">
                  <c:v>5.0023900000000001</c:v>
                </c:pt>
                <c:pt idx="119">
                  <c:v>5.0024300000000004</c:v>
                </c:pt>
                <c:pt idx="120">
                  <c:v>5.0023900000000001</c:v>
                </c:pt>
                <c:pt idx="121">
                  <c:v>5.0024899999999999</c:v>
                </c:pt>
                <c:pt idx="122">
                  <c:v>5.0025700000000004</c:v>
                </c:pt>
                <c:pt idx="123">
                  <c:v>5.0025399999999998</c:v>
                </c:pt>
                <c:pt idx="124">
                  <c:v>5.0025199999999996</c:v>
                </c:pt>
                <c:pt idx="125">
                  <c:v>5.0025199999999996</c:v>
                </c:pt>
                <c:pt idx="126">
                  <c:v>5.0026099999999998</c:v>
                </c:pt>
                <c:pt idx="127">
                  <c:v>5.0026599999999997</c:v>
                </c:pt>
                <c:pt idx="128">
                  <c:v>5.0026000000000002</c:v>
                </c:pt>
                <c:pt idx="129">
                  <c:v>5.0025599999999999</c:v>
                </c:pt>
                <c:pt idx="130">
                  <c:v>5.0025700000000004</c:v>
                </c:pt>
                <c:pt idx="131">
                  <c:v>5.0026999999999999</c:v>
                </c:pt>
                <c:pt idx="132">
                  <c:v>5.0026799999999998</c:v>
                </c:pt>
                <c:pt idx="133">
                  <c:v>5.00258</c:v>
                </c:pt>
                <c:pt idx="134">
                  <c:v>5.0025899999999996</c:v>
                </c:pt>
                <c:pt idx="135">
                  <c:v>5.0025700000000004</c:v>
                </c:pt>
                <c:pt idx="136">
                  <c:v>5.0025399999999998</c:v>
                </c:pt>
                <c:pt idx="137">
                  <c:v>5.0025000000000004</c:v>
                </c:pt>
                <c:pt idx="138">
                  <c:v>5.0025000000000004</c:v>
                </c:pt>
                <c:pt idx="139">
                  <c:v>5.0026000000000002</c:v>
                </c:pt>
                <c:pt idx="140">
                  <c:v>5.0025599999999999</c:v>
                </c:pt>
                <c:pt idx="141">
                  <c:v>5.0025300000000001</c:v>
                </c:pt>
                <c:pt idx="142">
                  <c:v>5.0026099999999998</c:v>
                </c:pt>
                <c:pt idx="143">
                  <c:v>5.0025500000000003</c:v>
                </c:pt>
                <c:pt idx="144">
                  <c:v>5.0024800000000003</c:v>
                </c:pt>
                <c:pt idx="145">
                  <c:v>5.0024800000000003</c:v>
                </c:pt>
                <c:pt idx="146">
                  <c:v>5.0024800000000003</c:v>
                </c:pt>
                <c:pt idx="147">
                  <c:v>5.00244</c:v>
                </c:pt>
                <c:pt idx="148">
                  <c:v>5.0025000000000004</c:v>
                </c:pt>
                <c:pt idx="149">
                  <c:v>5.0025300000000001</c:v>
                </c:pt>
                <c:pt idx="150">
                  <c:v>5.0024699999999998</c:v>
                </c:pt>
                <c:pt idx="151">
                  <c:v>5.0025000000000004</c:v>
                </c:pt>
                <c:pt idx="152">
                  <c:v>5.0025399999999998</c:v>
                </c:pt>
                <c:pt idx="153">
                  <c:v>5.0025700000000004</c:v>
                </c:pt>
                <c:pt idx="154">
                  <c:v>5.0025300000000001</c:v>
                </c:pt>
                <c:pt idx="155">
                  <c:v>5.0024699999999998</c:v>
                </c:pt>
                <c:pt idx="156">
                  <c:v>5.0025000000000004</c:v>
                </c:pt>
                <c:pt idx="157">
                  <c:v>5.00251</c:v>
                </c:pt>
                <c:pt idx="158">
                  <c:v>5.0025000000000004</c:v>
                </c:pt>
                <c:pt idx="159">
                  <c:v>5.0025000000000004</c:v>
                </c:pt>
                <c:pt idx="160">
                  <c:v>5.0025599999999999</c:v>
                </c:pt>
                <c:pt idx="161">
                  <c:v>5.0025899999999996</c:v>
                </c:pt>
                <c:pt idx="162">
                  <c:v>5.0025500000000003</c:v>
                </c:pt>
                <c:pt idx="163">
                  <c:v>5.0025700000000004</c:v>
                </c:pt>
                <c:pt idx="164">
                  <c:v>5.0025399999999998</c:v>
                </c:pt>
                <c:pt idx="165">
                  <c:v>5.0025000000000004</c:v>
                </c:pt>
                <c:pt idx="166">
                  <c:v>5.0025199999999996</c:v>
                </c:pt>
                <c:pt idx="167">
                  <c:v>5.0025300000000001</c:v>
                </c:pt>
                <c:pt idx="168">
                  <c:v>5.0025700000000004</c:v>
                </c:pt>
                <c:pt idx="169">
                  <c:v>5.0025899999999996</c:v>
                </c:pt>
                <c:pt idx="170">
                  <c:v>5.0026200000000003</c:v>
                </c:pt>
                <c:pt idx="171">
                  <c:v>5.0026200000000003</c:v>
                </c:pt>
                <c:pt idx="172">
                  <c:v>5.0025899999999996</c:v>
                </c:pt>
                <c:pt idx="173">
                  <c:v>5.0026799999999998</c:v>
                </c:pt>
                <c:pt idx="174">
                  <c:v>5.00265</c:v>
                </c:pt>
                <c:pt idx="175">
                  <c:v>5.0026400000000004</c:v>
                </c:pt>
                <c:pt idx="176">
                  <c:v>5.0026299999999999</c:v>
                </c:pt>
                <c:pt idx="177">
                  <c:v>5.0025700000000004</c:v>
                </c:pt>
                <c:pt idx="178">
                  <c:v>5.00258</c:v>
                </c:pt>
                <c:pt idx="179">
                  <c:v>5.0025700000000004</c:v>
                </c:pt>
                <c:pt idx="180">
                  <c:v>5.00258</c:v>
                </c:pt>
                <c:pt idx="181">
                  <c:v>5.0026000000000002</c:v>
                </c:pt>
                <c:pt idx="182">
                  <c:v>5.0026799999999998</c:v>
                </c:pt>
                <c:pt idx="183">
                  <c:v>5.0026700000000002</c:v>
                </c:pt>
                <c:pt idx="184">
                  <c:v>5.0026299999999999</c:v>
                </c:pt>
                <c:pt idx="185">
                  <c:v>5.0027200000000001</c:v>
                </c:pt>
                <c:pt idx="186">
                  <c:v>5.0027100000000004</c:v>
                </c:pt>
                <c:pt idx="187">
                  <c:v>5.0026900000000003</c:v>
                </c:pt>
                <c:pt idx="188">
                  <c:v>5.0026900000000003</c:v>
                </c:pt>
                <c:pt idx="189">
                  <c:v>5.0026799999999998</c:v>
                </c:pt>
                <c:pt idx="190">
                  <c:v>5.00265</c:v>
                </c:pt>
                <c:pt idx="191">
                  <c:v>5.0025500000000003</c:v>
                </c:pt>
                <c:pt idx="192">
                  <c:v>5.0025199999999996</c:v>
                </c:pt>
                <c:pt idx="193">
                  <c:v>5.0025199999999996</c:v>
                </c:pt>
                <c:pt idx="194">
                  <c:v>5.00244</c:v>
                </c:pt>
                <c:pt idx="195">
                  <c:v>5.0024499999999996</c:v>
                </c:pt>
                <c:pt idx="196">
                  <c:v>5.0025399999999998</c:v>
                </c:pt>
                <c:pt idx="197">
                  <c:v>5.0025300000000001</c:v>
                </c:pt>
                <c:pt idx="198">
                  <c:v>5.0025000000000004</c:v>
                </c:pt>
                <c:pt idx="199">
                  <c:v>5.0025599999999999</c:v>
                </c:pt>
                <c:pt idx="200">
                  <c:v>5.0026200000000003</c:v>
                </c:pt>
                <c:pt idx="201">
                  <c:v>5.00265</c:v>
                </c:pt>
                <c:pt idx="202">
                  <c:v>5.0026599999999997</c:v>
                </c:pt>
                <c:pt idx="203">
                  <c:v>5.0026799999999998</c:v>
                </c:pt>
                <c:pt idx="204">
                  <c:v>5.0026700000000002</c:v>
                </c:pt>
                <c:pt idx="205">
                  <c:v>5.0027499999999998</c:v>
                </c:pt>
                <c:pt idx="206">
                  <c:v>5.0027499999999998</c:v>
                </c:pt>
                <c:pt idx="207">
                  <c:v>5.0027600000000003</c:v>
                </c:pt>
                <c:pt idx="208">
                  <c:v>5.0027200000000001</c:v>
                </c:pt>
                <c:pt idx="209">
                  <c:v>5.0026799999999998</c:v>
                </c:pt>
                <c:pt idx="210">
                  <c:v>5.0027100000000004</c:v>
                </c:pt>
                <c:pt idx="211">
                  <c:v>5.0027400000000002</c:v>
                </c:pt>
                <c:pt idx="212">
                  <c:v>5.00265</c:v>
                </c:pt>
                <c:pt idx="213">
                  <c:v>5.0025599999999999</c:v>
                </c:pt>
                <c:pt idx="214">
                  <c:v>5.0025399999999998</c:v>
                </c:pt>
                <c:pt idx="215">
                  <c:v>5.0025300000000001</c:v>
                </c:pt>
                <c:pt idx="216">
                  <c:v>5.00251</c:v>
                </c:pt>
                <c:pt idx="217">
                  <c:v>5.0025500000000003</c:v>
                </c:pt>
                <c:pt idx="218">
                  <c:v>5.0025399999999998</c:v>
                </c:pt>
                <c:pt idx="219">
                  <c:v>5.0024899999999999</c:v>
                </c:pt>
                <c:pt idx="220">
                  <c:v>5.00244</c:v>
                </c:pt>
                <c:pt idx="221">
                  <c:v>5.0024300000000004</c:v>
                </c:pt>
                <c:pt idx="222">
                  <c:v>5.00251</c:v>
                </c:pt>
                <c:pt idx="223">
                  <c:v>5.0025700000000004</c:v>
                </c:pt>
                <c:pt idx="224">
                  <c:v>5.00258</c:v>
                </c:pt>
                <c:pt idx="225">
                  <c:v>5.0025500000000003</c:v>
                </c:pt>
                <c:pt idx="226">
                  <c:v>5.0025300000000001</c:v>
                </c:pt>
                <c:pt idx="227">
                  <c:v>5.0025500000000003</c:v>
                </c:pt>
                <c:pt idx="228">
                  <c:v>5.0025500000000003</c:v>
                </c:pt>
                <c:pt idx="229">
                  <c:v>5.0025199999999996</c:v>
                </c:pt>
                <c:pt idx="230">
                  <c:v>5.0025199999999996</c:v>
                </c:pt>
                <c:pt idx="231">
                  <c:v>5.0025500000000003</c:v>
                </c:pt>
                <c:pt idx="232">
                  <c:v>5.0024899999999999</c:v>
                </c:pt>
                <c:pt idx="233">
                  <c:v>5.0024899999999999</c:v>
                </c:pt>
                <c:pt idx="234">
                  <c:v>5.0025399999999998</c:v>
                </c:pt>
                <c:pt idx="235">
                  <c:v>5.0025199999999996</c:v>
                </c:pt>
                <c:pt idx="236">
                  <c:v>5.0024699999999998</c:v>
                </c:pt>
                <c:pt idx="237">
                  <c:v>5.0024800000000003</c:v>
                </c:pt>
                <c:pt idx="238">
                  <c:v>5.0025300000000001</c:v>
                </c:pt>
                <c:pt idx="239">
                  <c:v>5.0025300000000001</c:v>
                </c:pt>
                <c:pt idx="240">
                  <c:v>5.0025700000000004</c:v>
                </c:pt>
                <c:pt idx="241">
                  <c:v>5.0025599999999999</c:v>
                </c:pt>
                <c:pt idx="242">
                  <c:v>5.0026200000000003</c:v>
                </c:pt>
                <c:pt idx="243">
                  <c:v>5.0026799999999998</c:v>
                </c:pt>
                <c:pt idx="244">
                  <c:v>5.0026900000000003</c:v>
                </c:pt>
                <c:pt idx="245">
                  <c:v>5.0026900000000003</c:v>
                </c:pt>
                <c:pt idx="246">
                  <c:v>5.0026400000000004</c:v>
                </c:pt>
                <c:pt idx="247">
                  <c:v>5.00265</c:v>
                </c:pt>
                <c:pt idx="248">
                  <c:v>5.0026799999999998</c:v>
                </c:pt>
                <c:pt idx="249">
                  <c:v>5.00265</c:v>
                </c:pt>
                <c:pt idx="250">
                  <c:v>5.0025899999999996</c:v>
                </c:pt>
                <c:pt idx="251">
                  <c:v>5.0025700000000004</c:v>
                </c:pt>
                <c:pt idx="252">
                  <c:v>5.0025300000000001</c:v>
                </c:pt>
                <c:pt idx="253">
                  <c:v>5.00251</c:v>
                </c:pt>
                <c:pt idx="254">
                  <c:v>5.0026099999999998</c:v>
                </c:pt>
                <c:pt idx="255">
                  <c:v>5.0025899999999996</c:v>
                </c:pt>
                <c:pt idx="256">
                  <c:v>5.0025500000000003</c:v>
                </c:pt>
                <c:pt idx="257">
                  <c:v>5.0026200000000003</c:v>
                </c:pt>
                <c:pt idx="258">
                  <c:v>5.0025599999999999</c:v>
                </c:pt>
                <c:pt idx="259">
                  <c:v>5.0025500000000003</c:v>
                </c:pt>
                <c:pt idx="260">
                  <c:v>5.0025700000000004</c:v>
                </c:pt>
                <c:pt idx="261">
                  <c:v>5.0025700000000004</c:v>
                </c:pt>
                <c:pt idx="262">
                  <c:v>5.0026000000000002</c:v>
                </c:pt>
                <c:pt idx="263">
                  <c:v>5.0026099999999998</c:v>
                </c:pt>
                <c:pt idx="264">
                  <c:v>5.0026099999999998</c:v>
                </c:pt>
                <c:pt idx="265">
                  <c:v>5.0026299999999999</c:v>
                </c:pt>
                <c:pt idx="266">
                  <c:v>5.0026299999999999</c:v>
                </c:pt>
                <c:pt idx="267">
                  <c:v>5.00258</c:v>
                </c:pt>
                <c:pt idx="268">
                  <c:v>5.0026400000000004</c:v>
                </c:pt>
                <c:pt idx="269">
                  <c:v>5.0026799999999998</c:v>
                </c:pt>
                <c:pt idx="270">
                  <c:v>5.0026200000000003</c:v>
                </c:pt>
                <c:pt idx="271">
                  <c:v>5.00258</c:v>
                </c:pt>
                <c:pt idx="272">
                  <c:v>5.0025899999999996</c:v>
                </c:pt>
                <c:pt idx="273">
                  <c:v>5.0026000000000002</c:v>
                </c:pt>
                <c:pt idx="274">
                  <c:v>5.00258</c:v>
                </c:pt>
                <c:pt idx="275">
                  <c:v>5.0025300000000001</c:v>
                </c:pt>
                <c:pt idx="276">
                  <c:v>5.0025300000000001</c:v>
                </c:pt>
                <c:pt idx="277">
                  <c:v>5.0025700000000004</c:v>
                </c:pt>
                <c:pt idx="278">
                  <c:v>5.0025599999999999</c:v>
                </c:pt>
                <c:pt idx="279">
                  <c:v>5.0025599999999999</c:v>
                </c:pt>
                <c:pt idx="280">
                  <c:v>5.0026599999999997</c:v>
                </c:pt>
                <c:pt idx="281">
                  <c:v>5.0026999999999999</c:v>
                </c:pt>
                <c:pt idx="282">
                  <c:v>5.0027499999999998</c:v>
                </c:pt>
                <c:pt idx="283">
                  <c:v>5.0027600000000003</c:v>
                </c:pt>
                <c:pt idx="284">
                  <c:v>5.0027299999999997</c:v>
                </c:pt>
                <c:pt idx="285">
                  <c:v>5.0027200000000001</c:v>
                </c:pt>
                <c:pt idx="286">
                  <c:v>5.0027100000000004</c:v>
                </c:pt>
                <c:pt idx="287">
                  <c:v>5.0027100000000004</c:v>
                </c:pt>
                <c:pt idx="288">
                  <c:v>5.00265</c:v>
                </c:pt>
                <c:pt idx="289">
                  <c:v>5.0026299999999999</c:v>
                </c:pt>
                <c:pt idx="290">
                  <c:v>5.0026099999999998</c:v>
                </c:pt>
                <c:pt idx="291">
                  <c:v>5.0026000000000002</c:v>
                </c:pt>
                <c:pt idx="292">
                  <c:v>5.0025599999999999</c:v>
                </c:pt>
                <c:pt idx="293">
                  <c:v>5.0025199999999996</c:v>
                </c:pt>
                <c:pt idx="294">
                  <c:v>5.0025599999999999</c:v>
                </c:pt>
                <c:pt idx="295">
                  <c:v>5.0025500000000003</c:v>
                </c:pt>
                <c:pt idx="296">
                  <c:v>5.00251</c:v>
                </c:pt>
                <c:pt idx="297">
                  <c:v>5.0025500000000003</c:v>
                </c:pt>
                <c:pt idx="298">
                  <c:v>5.0026299999999999</c:v>
                </c:pt>
                <c:pt idx="299">
                  <c:v>5.00265</c:v>
                </c:pt>
                <c:pt idx="300">
                  <c:v>5.0026900000000003</c:v>
                </c:pt>
                <c:pt idx="301">
                  <c:v>5.0026900000000003</c:v>
                </c:pt>
                <c:pt idx="302">
                  <c:v>5.0027200000000001</c:v>
                </c:pt>
                <c:pt idx="303">
                  <c:v>5.0027299999999997</c:v>
                </c:pt>
                <c:pt idx="304">
                  <c:v>5.0026799999999998</c:v>
                </c:pt>
                <c:pt idx="305">
                  <c:v>5.0026599999999997</c:v>
                </c:pt>
                <c:pt idx="306">
                  <c:v>5.0026599999999997</c:v>
                </c:pt>
                <c:pt idx="307">
                  <c:v>5.0026900000000003</c:v>
                </c:pt>
                <c:pt idx="308">
                  <c:v>5.0026599999999997</c:v>
                </c:pt>
                <c:pt idx="309">
                  <c:v>5.0026700000000002</c:v>
                </c:pt>
                <c:pt idx="310">
                  <c:v>5.0026299999999999</c:v>
                </c:pt>
                <c:pt idx="311">
                  <c:v>5.00265</c:v>
                </c:pt>
                <c:pt idx="312">
                  <c:v>5.0026299999999999</c:v>
                </c:pt>
                <c:pt idx="313">
                  <c:v>5.0026200000000003</c:v>
                </c:pt>
                <c:pt idx="314">
                  <c:v>5.0026099999999998</c:v>
                </c:pt>
                <c:pt idx="315">
                  <c:v>5.0026099999999998</c:v>
                </c:pt>
                <c:pt idx="316">
                  <c:v>5.00258</c:v>
                </c:pt>
                <c:pt idx="317">
                  <c:v>5.0025899999999996</c:v>
                </c:pt>
                <c:pt idx="318">
                  <c:v>5.0025700000000004</c:v>
                </c:pt>
                <c:pt idx="319">
                  <c:v>5.0025599999999999</c:v>
                </c:pt>
                <c:pt idx="320">
                  <c:v>5.0025399999999998</c:v>
                </c:pt>
                <c:pt idx="321">
                  <c:v>5.0025199999999996</c:v>
                </c:pt>
                <c:pt idx="322">
                  <c:v>5.00251</c:v>
                </c:pt>
                <c:pt idx="323">
                  <c:v>5.0025399999999998</c:v>
                </c:pt>
                <c:pt idx="324">
                  <c:v>5.0026200000000003</c:v>
                </c:pt>
                <c:pt idx="325">
                  <c:v>5.00265</c:v>
                </c:pt>
                <c:pt idx="326">
                  <c:v>5.0027200000000001</c:v>
                </c:pt>
                <c:pt idx="327">
                  <c:v>5.0027200000000001</c:v>
                </c:pt>
                <c:pt idx="328">
                  <c:v>5.0027299999999997</c:v>
                </c:pt>
                <c:pt idx="329">
                  <c:v>5.0027600000000003</c:v>
                </c:pt>
                <c:pt idx="330">
                  <c:v>5.0027600000000003</c:v>
                </c:pt>
                <c:pt idx="331">
                  <c:v>5.0027400000000002</c:v>
                </c:pt>
                <c:pt idx="332">
                  <c:v>5.0027200000000001</c:v>
                </c:pt>
                <c:pt idx="333">
                  <c:v>5.0027100000000004</c:v>
                </c:pt>
                <c:pt idx="334">
                  <c:v>5.0026900000000003</c:v>
                </c:pt>
                <c:pt idx="335">
                  <c:v>5.0026900000000003</c:v>
                </c:pt>
                <c:pt idx="336">
                  <c:v>5.0026299999999999</c:v>
                </c:pt>
                <c:pt idx="337">
                  <c:v>5.0025899999999996</c:v>
                </c:pt>
                <c:pt idx="338">
                  <c:v>5.0025500000000003</c:v>
                </c:pt>
                <c:pt idx="339">
                  <c:v>5.00258</c:v>
                </c:pt>
                <c:pt idx="340">
                  <c:v>5.0025700000000004</c:v>
                </c:pt>
                <c:pt idx="341">
                  <c:v>5.0025500000000003</c:v>
                </c:pt>
                <c:pt idx="342">
                  <c:v>5.0025500000000003</c:v>
                </c:pt>
                <c:pt idx="343">
                  <c:v>5.00258</c:v>
                </c:pt>
                <c:pt idx="344">
                  <c:v>5.0026299999999999</c:v>
                </c:pt>
                <c:pt idx="345">
                  <c:v>5.0026099999999998</c:v>
                </c:pt>
                <c:pt idx="346">
                  <c:v>5.0026299999999999</c:v>
                </c:pt>
                <c:pt idx="347">
                  <c:v>5.0026299999999999</c:v>
                </c:pt>
                <c:pt idx="348">
                  <c:v>5.0026599999999997</c:v>
                </c:pt>
                <c:pt idx="349">
                  <c:v>5.0027200000000001</c:v>
                </c:pt>
                <c:pt idx="350">
                  <c:v>5.0027299999999997</c:v>
                </c:pt>
                <c:pt idx="351">
                  <c:v>5.0027499999999998</c:v>
                </c:pt>
                <c:pt idx="352">
                  <c:v>5.0027100000000004</c:v>
                </c:pt>
                <c:pt idx="353">
                  <c:v>5.0026700000000002</c:v>
                </c:pt>
                <c:pt idx="354">
                  <c:v>5.0026700000000002</c:v>
                </c:pt>
                <c:pt idx="355">
                  <c:v>5.00265</c:v>
                </c:pt>
                <c:pt idx="356">
                  <c:v>5.0026400000000004</c:v>
                </c:pt>
                <c:pt idx="357">
                  <c:v>5.0025899999999996</c:v>
                </c:pt>
                <c:pt idx="358">
                  <c:v>5.0025899999999996</c:v>
                </c:pt>
                <c:pt idx="359">
                  <c:v>5.00258</c:v>
                </c:pt>
                <c:pt idx="360">
                  <c:v>5.0025700000000004</c:v>
                </c:pt>
                <c:pt idx="361">
                  <c:v>5.0025700000000004</c:v>
                </c:pt>
                <c:pt idx="362">
                  <c:v>5.0025500000000003</c:v>
                </c:pt>
                <c:pt idx="363">
                  <c:v>5.0025199999999996</c:v>
                </c:pt>
                <c:pt idx="364">
                  <c:v>5.0025500000000003</c:v>
                </c:pt>
                <c:pt idx="365">
                  <c:v>5.0025700000000004</c:v>
                </c:pt>
                <c:pt idx="366">
                  <c:v>5.0025399999999998</c:v>
                </c:pt>
                <c:pt idx="367">
                  <c:v>5.0025500000000003</c:v>
                </c:pt>
                <c:pt idx="368">
                  <c:v>5.0025500000000003</c:v>
                </c:pt>
                <c:pt idx="369">
                  <c:v>5.0025500000000003</c:v>
                </c:pt>
                <c:pt idx="370">
                  <c:v>5.0026000000000002</c:v>
                </c:pt>
                <c:pt idx="371">
                  <c:v>5.0026299999999999</c:v>
                </c:pt>
                <c:pt idx="372">
                  <c:v>5.0026200000000003</c:v>
                </c:pt>
                <c:pt idx="373">
                  <c:v>5.0026200000000003</c:v>
                </c:pt>
                <c:pt idx="374">
                  <c:v>5.0026099999999998</c:v>
                </c:pt>
                <c:pt idx="375">
                  <c:v>5.0026299999999999</c:v>
                </c:pt>
                <c:pt idx="376">
                  <c:v>5.0026299999999999</c:v>
                </c:pt>
                <c:pt idx="377">
                  <c:v>5.0026000000000002</c:v>
                </c:pt>
                <c:pt idx="378">
                  <c:v>5.0026200000000003</c:v>
                </c:pt>
                <c:pt idx="379">
                  <c:v>5.0026200000000003</c:v>
                </c:pt>
                <c:pt idx="380">
                  <c:v>5.0026200000000003</c:v>
                </c:pt>
                <c:pt idx="381">
                  <c:v>5.0026099999999998</c:v>
                </c:pt>
                <c:pt idx="382">
                  <c:v>5.0026099999999998</c:v>
                </c:pt>
                <c:pt idx="383">
                  <c:v>5.0026000000000002</c:v>
                </c:pt>
                <c:pt idx="384">
                  <c:v>5.0026200000000003</c:v>
                </c:pt>
                <c:pt idx="385">
                  <c:v>5.0026099999999998</c:v>
                </c:pt>
                <c:pt idx="386">
                  <c:v>5.0025700000000004</c:v>
                </c:pt>
                <c:pt idx="387">
                  <c:v>5.0025899999999996</c:v>
                </c:pt>
                <c:pt idx="388">
                  <c:v>5.0026000000000002</c:v>
                </c:pt>
                <c:pt idx="389">
                  <c:v>5.00258</c:v>
                </c:pt>
                <c:pt idx="390">
                  <c:v>5.0025700000000004</c:v>
                </c:pt>
                <c:pt idx="391">
                  <c:v>5.0025899999999996</c:v>
                </c:pt>
                <c:pt idx="392">
                  <c:v>5.0026000000000002</c:v>
                </c:pt>
                <c:pt idx="393">
                  <c:v>5.00258</c:v>
                </c:pt>
                <c:pt idx="394">
                  <c:v>5.0025599999999999</c:v>
                </c:pt>
                <c:pt idx="395">
                  <c:v>5.0026099999999998</c:v>
                </c:pt>
                <c:pt idx="396">
                  <c:v>5.0026200000000003</c:v>
                </c:pt>
                <c:pt idx="397">
                  <c:v>5.0025899999999996</c:v>
                </c:pt>
                <c:pt idx="398">
                  <c:v>5.00258</c:v>
                </c:pt>
                <c:pt idx="399">
                  <c:v>5.0025700000000004</c:v>
                </c:pt>
                <c:pt idx="400">
                  <c:v>5.00258</c:v>
                </c:pt>
                <c:pt idx="401">
                  <c:v>5.00258</c:v>
                </c:pt>
                <c:pt idx="402">
                  <c:v>5.0025700000000004</c:v>
                </c:pt>
                <c:pt idx="403">
                  <c:v>5.0025700000000004</c:v>
                </c:pt>
                <c:pt idx="404">
                  <c:v>5.0025500000000003</c:v>
                </c:pt>
                <c:pt idx="405">
                  <c:v>5.0025500000000003</c:v>
                </c:pt>
                <c:pt idx="406">
                  <c:v>5.0025500000000003</c:v>
                </c:pt>
                <c:pt idx="407">
                  <c:v>5.0025700000000004</c:v>
                </c:pt>
                <c:pt idx="408">
                  <c:v>5.0026000000000002</c:v>
                </c:pt>
                <c:pt idx="409">
                  <c:v>5.0026099999999998</c:v>
                </c:pt>
                <c:pt idx="410">
                  <c:v>5.0025899999999996</c:v>
                </c:pt>
                <c:pt idx="411">
                  <c:v>5.0025899999999996</c:v>
                </c:pt>
                <c:pt idx="412">
                  <c:v>5.0026200000000003</c:v>
                </c:pt>
                <c:pt idx="413">
                  <c:v>5.0026000000000002</c:v>
                </c:pt>
                <c:pt idx="414">
                  <c:v>5.0025599999999999</c:v>
                </c:pt>
                <c:pt idx="415">
                  <c:v>5.0025599999999999</c:v>
                </c:pt>
                <c:pt idx="416">
                  <c:v>5.00258</c:v>
                </c:pt>
                <c:pt idx="417">
                  <c:v>5.0026000000000002</c:v>
                </c:pt>
                <c:pt idx="418">
                  <c:v>5.0026099999999998</c:v>
                </c:pt>
                <c:pt idx="419">
                  <c:v>5.0026200000000003</c:v>
                </c:pt>
                <c:pt idx="420">
                  <c:v>5.0025700000000004</c:v>
                </c:pt>
                <c:pt idx="421">
                  <c:v>5.0025599999999999</c:v>
                </c:pt>
                <c:pt idx="422">
                  <c:v>5.0025599999999999</c:v>
                </c:pt>
                <c:pt idx="423">
                  <c:v>5.0025599999999999</c:v>
                </c:pt>
                <c:pt idx="424">
                  <c:v>5.0025599999999999</c:v>
                </c:pt>
                <c:pt idx="425">
                  <c:v>5.0025500000000003</c:v>
                </c:pt>
                <c:pt idx="426">
                  <c:v>5.0025500000000003</c:v>
                </c:pt>
                <c:pt idx="427">
                  <c:v>5.0025500000000003</c:v>
                </c:pt>
                <c:pt idx="428">
                  <c:v>5.0025599999999999</c:v>
                </c:pt>
                <c:pt idx="429">
                  <c:v>5.00258</c:v>
                </c:pt>
                <c:pt idx="430">
                  <c:v>5.00258</c:v>
                </c:pt>
                <c:pt idx="431">
                  <c:v>5.0026200000000003</c:v>
                </c:pt>
                <c:pt idx="432">
                  <c:v>5.0026099999999998</c:v>
                </c:pt>
                <c:pt idx="433">
                  <c:v>5.00258</c:v>
                </c:pt>
                <c:pt idx="434">
                  <c:v>5.0025700000000004</c:v>
                </c:pt>
                <c:pt idx="435">
                  <c:v>5.0026400000000004</c:v>
                </c:pt>
                <c:pt idx="436">
                  <c:v>5.00265</c:v>
                </c:pt>
                <c:pt idx="437">
                  <c:v>5.0026000000000002</c:v>
                </c:pt>
                <c:pt idx="438">
                  <c:v>5.0026099999999998</c:v>
                </c:pt>
                <c:pt idx="439">
                  <c:v>5.0026299999999999</c:v>
                </c:pt>
                <c:pt idx="440">
                  <c:v>5.0026200000000003</c:v>
                </c:pt>
                <c:pt idx="441">
                  <c:v>5.0025700000000004</c:v>
                </c:pt>
                <c:pt idx="442">
                  <c:v>5.0025599999999999</c:v>
                </c:pt>
                <c:pt idx="443">
                  <c:v>5.0025500000000003</c:v>
                </c:pt>
                <c:pt idx="444">
                  <c:v>5.0025399999999998</c:v>
                </c:pt>
                <c:pt idx="445">
                  <c:v>5.0026000000000002</c:v>
                </c:pt>
                <c:pt idx="446">
                  <c:v>5.0026000000000002</c:v>
                </c:pt>
                <c:pt idx="447">
                  <c:v>5.0025899999999996</c:v>
                </c:pt>
                <c:pt idx="448">
                  <c:v>5.0026000000000002</c:v>
                </c:pt>
                <c:pt idx="449">
                  <c:v>5.0026700000000002</c:v>
                </c:pt>
                <c:pt idx="450">
                  <c:v>5.0027200000000001</c:v>
                </c:pt>
                <c:pt idx="451">
                  <c:v>5.0027299999999997</c:v>
                </c:pt>
                <c:pt idx="452">
                  <c:v>5.0027100000000004</c:v>
                </c:pt>
                <c:pt idx="453">
                  <c:v>5.0027100000000004</c:v>
                </c:pt>
                <c:pt idx="454">
                  <c:v>5.0027499999999998</c:v>
                </c:pt>
                <c:pt idx="455">
                  <c:v>5.0028100000000002</c:v>
                </c:pt>
                <c:pt idx="456">
                  <c:v>5.0028199999999998</c:v>
                </c:pt>
                <c:pt idx="457">
                  <c:v>5.0028199999999998</c:v>
                </c:pt>
                <c:pt idx="458">
                  <c:v>5.0028100000000002</c:v>
                </c:pt>
                <c:pt idx="459">
                  <c:v>5.0028100000000002</c:v>
                </c:pt>
                <c:pt idx="460">
                  <c:v>5.0027699999999999</c:v>
                </c:pt>
                <c:pt idx="461">
                  <c:v>5.0027299999999997</c:v>
                </c:pt>
                <c:pt idx="462">
                  <c:v>5.0027200000000001</c:v>
                </c:pt>
                <c:pt idx="463">
                  <c:v>5.0026900000000003</c:v>
                </c:pt>
                <c:pt idx="464">
                  <c:v>5.0026700000000002</c:v>
                </c:pt>
                <c:pt idx="465">
                  <c:v>5.0026400000000004</c:v>
                </c:pt>
                <c:pt idx="466">
                  <c:v>5.0026200000000003</c:v>
                </c:pt>
                <c:pt idx="467">
                  <c:v>5.00265</c:v>
                </c:pt>
                <c:pt idx="468">
                  <c:v>5.00265</c:v>
                </c:pt>
                <c:pt idx="469">
                  <c:v>5.0026400000000004</c:v>
                </c:pt>
                <c:pt idx="470">
                  <c:v>5.0026400000000004</c:v>
                </c:pt>
                <c:pt idx="471">
                  <c:v>5.0026200000000003</c:v>
                </c:pt>
                <c:pt idx="472">
                  <c:v>5.0026000000000002</c:v>
                </c:pt>
                <c:pt idx="473">
                  <c:v>5.00258</c:v>
                </c:pt>
                <c:pt idx="474">
                  <c:v>5.0025899999999996</c:v>
                </c:pt>
                <c:pt idx="475">
                  <c:v>5.0026200000000003</c:v>
                </c:pt>
                <c:pt idx="476">
                  <c:v>5.00265</c:v>
                </c:pt>
                <c:pt idx="477">
                  <c:v>5.0026700000000002</c:v>
                </c:pt>
                <c:pt idx="478">
                  <c:v>5.0026700000000002</c:v>
                </c:pt>
                <c:pt idx="479">
                  <c:v>5.0027100000000004</c:v>
                </c:pt>
                <c:pt idx="480">
                  <c:v>5.0026999999999999</c:v>
                </c:pt>
                <c:pt idx="481">
                  <c:v>5.0027200000000001</c:v>
                </c:pt>
                <c:pt idx="482">
                  <c:v>5.0027699999999999</c:v>
                </c:pt>
                <c:pt idx="483">
                  <c:v>5.0028100000000002</c:v>
                </c:pt>
                <c:pt idx="484">
                  <c:v>5.0027999999999997</c:v>
                </c:pt>
                <c:pt idx="485">
                  <c:v>5.0027799999999996</c:v>
                </c:pt>
                <c:pt idx="486">
                  <c:v>5.0027900000000001</c:v>
                </c:pt>
                <c:pt idx="487">
                  <c:v>5.0027900000000001</c:v>
                </c:pt>
                <c:pt idx="488">
                  <c:v>5.0027699999999999</c:v>
                </c:pt>
                <c:pt idx="489">
                  <c:v>5.0027299999999997</c:v>
                </c:pt>
                <c:pt idx="490">
                  <c:v>5.0027100000000004</c:v>
                </c:pt>
                <c:pt idx="491">
                  <c:v>5.0026599999999997</c:v>
                </c:pt>
                <c:pt idx="492">
                  <c:v>5.0026200000000003</c:v>
                </c:pt>
                <c:pt idx="493">
                  <c:v>5.0026400000000004</c:v>
                </c:pt>
                <c:pt idx="494">
                  <c:v>5.00265</c:v>
                </c:pt>
                <c:pt idx="495">
                  <c:v>5.0026400000000004</c:v>
                </c:pt>
                <c:pt idx="496">
                  <c:v>5.00265</c:v>
                </c:pt>
                <c:pt idx="497">
                  <c:v>5.0026299999999999</c:v>
                </c:pt>
                <c:pt idx="498">
                  <c:v>5.0026200000000003</c:v>
                </c:pt>
                <c:pt idx="499">
                  <c:v>5.0025899999999996</c:v>
                </c:pt>
                <c:pt idx="500">
                  <c:v>5.00265</c:v>
                </c:pt>
                <c:pt idx="501">
                  <c:v>5.0026799999999998</c:v>
                </c:pt>
                <c:pt idx="502">
                  <c:v>5.0026400000000004</c:v>
                </c:pt>
                <c:pt idx="503">
                  <c:v>5.0026200000000003</c:v>
                </c:pt>
                <c:pt idx="504">
                  <c:v>5.0026099999999998</c:v>
                </c:pt>
                <c:pt idx="505">
                  <c:v>5.00265</c:v>
                </c:pt>
                <c:pt idx="506">
                  <c:v>5.0026400000000004</c:v>
                </c:pt>
                <c:pt idx="507">
                  <c:v>5.0026000000000002</c:v>
                </c:pt>
                <c:pt idx="508">
                  <c:v>5.0026099999999998</c:v>
                </c:pt>
                <c:pt idx="509">
                  <c:v>5.0026099999999998</c:v>
                </c:pt>
                <c:pt idx="510">
                  <c:v>5.0026200000000003</c:v>
                </c:pt>
                <c:pt idx="511">
                  <c:v>5.0026200000000003</c:v>
                </c:pt>
                <c:pt idx="512">
                  <c:v>5.0026200000000003</c:v>
                </c:pt>
                <c:pt idx="513">
                  <c:v>5.0026299999999999</c:v>
                </c:pt>
                <c:pt idx="514">
                  <c:v>5.0026400000000004</c:v>
                </c:pt>
                <c:pt idx="515">
                  <c:v>5.0026400000000004</c:v>
                </c:pt>
                <c:pt idx="516">
                  <c:v>5.0026299999999999</c:v>
                </c:pt>
                <c:pt idx="517">
                  <c:v>5.0026099999999998</c:v>
                </c:pt>
                <c:pt idx="518">
                  <c:v>5.0026099999999998</c:v>
                </c:pt>
                <c:pt idx="519">
                  <c:v>5.0026400000000004</c:v>
                </c:pt>
                <c:pt idx="520">
                  <c:v>5.00265</c:v>
                </c:pt>
                <c:pt idx="521">
                  <c:v>5.0026400000000004</c:v>
                </c:pt>
                <c:pt idx="522">
                  <c:v>5.0026400000000004</c:v>
                </c:pt>
                <c:pt idx="523">
                  <c:v>5.00265</c:v>
                </c:pt>
                <c:pt idx="524">
                  <c:v>5.0026400000000004</c:v>
                </c:pt>
                <c:pt idx="525">
                  <c:v>5.00265</c:v>
                </c:pt>
                <c:pt idx="526">
                  <c:v>5.0026700000000002</c:v>
                </c:pt>
                <c:pt idx="527">
                  <c:v>5.0026900000000003</c:v>
                </c:pt>
                <c:pt idx="528">
                  <c:v>5.0026999999999999</c:v>
                </c:pt>
                <c:pt idx="529">
                  <c:v>5.0026999999999999</c:v>
                </c:pt>
                <c:pt idx="530">
                  <c:v>5.0026999999999999</c:v>
                </c:pt>
                <c:pt idx="531">
                  <c:v>5.0027100000000004</c:v>
                </c:pt>
                <c:pt idx="532">
                  <c:v>5.0026799999999998</c:v>
                </c:pt>
                <c:pt idx="533">
                  <c:v>5.0026400000000004</c:v>
                </c:pt>
                <c:pt idx="534">
                  <c:v>5.0026299999999999</c:v>
                </c:pt>
                <c:pt idx="535">
                  <c:v>5.00265</c:v>
                </c:pt>
                <c:pt idx="536">
                  <c:v>5.0026599999999997</c:v>
                </c:pt>
                <c:pt idx="537">
                  <c:v>5.0026700000000002</c:v>
                </c:pt>
                <c:pt idx="538">
                  <c:v>5.0026799999999998</c:v>
                </c:pt>
                <c:pt idx="539">
                  <c:v>5.00265</c:v>
                </c:pt>
                <c:pt idx="540">
                  <c:v>5.0026299999999999</c:v>
                </c:pt>
                <c:pt idx="541">
                  <c:v>5.0026400000000004</c:v>
                </c:pt>
                <c:pt idx="542">
                  <c:v>5.00265</c:v>
                </c:pt>
                <c:pt idx="543">
                  <c:v>5.0026599999999997</c:v>
                </c:pt>
                <c:pt idx="544">
                  <c:v>5.0027200000000001</c:v>
                </c:pt>
                <c:pt idx="545">
                  <c:v>5.0026400000000004</c:v>
                </c:pt>
                <c:pt idx="546">
                  <c:v>5.0025599999999999</c:v>
                </c:pt>
                <c:pt idx="547">
                  <c:v>5.0025399999999998</c:v>
                </c:pt>
                <c:pt idx="548">
                  <c:v>5.0025700000000004</c:v>
                </c:pt>
                <c:pt idx="549">
                  <c:v>5.0026200000000003</c:v>
                </c:pt>
                <c:pt idx="550">
                  <c:v>5.0026400000000004</c:v>
                </c:pt>
                <c:pt idx="551">
                  <c:v>5.0026900000000003</c:v>
                </c:pt>
                <c:pt idx="552">
                  <c:v>5.0026999999999999</c:v>
                </c:pt>
                <c:pt idx="553">
                  <c:v>5.0027299999999997</c:v>
                </c:pt>
                <c:pt idx="554">
                  <c:v>5.0027799999999996</c:v>
                </c:pt>
                <c:pt idx="555">
                  <c:v>5.0028300000000003</c:v>
                </c:pt>
                <c:pt idx="556">
                  <c:v>5.00284</c:v>
                </c:pt>
                <c:pt idx="557">
                  <c:v>5.0028199999999998</c:v>
                </c:pt>
                <c:pt idx="558">
                  <c:v>5.0027999999999997</c:v>
                </c:pt>
                <c:pt idx="559">
                  <c:v>5.0028100000000002</c:v>
                </c:pt>
                <c:pt idx="560">
                  <c:v>5.0028300000000003</c:v>
                </c:pt>
                <c:pt idx="561">
                  <c:v>5.0028199999999998</c:v>
                </c:pt>
                <c:pt idx="562">
                  <c:v>5.0028300000000003</c:v>
                </c:pt>
                <c:pt idx="563">
                  <c:v>5.00284</c:v>
                </c:pt>
                <c:pt idx="564">
                  <c:v>5.0028100000000002</c:v>
                </c:pt>
                <c:pt idx="565">
                  <c:v>5.0027699999999999</c:v>
                </c:pt>
                <c:pt idx="566">
                  <c:v>5.0027600000000003</c:v>
                </c:pt>
                <c:pt idx="567">
                  <c:v>5.0027600000000003</c:v>
                </c:pt>
                <c:pt idx="568">
                  <c:v>5.0027400000000002</c:v>
                </c:pt>
                <c:pt idx="569">
                  <c:v>5.0026900000000003</c:v>
                </c:pt>
                <c:pt idx="570">
                  <c:v>5.0026799999999998</c:v>
                </c:pt>
                <c:pt idx="571">
                  <c:v>5.00265</c:v>
                </c:pt>
                <c:pt idx="572">
                  <c:v>5.00265</c:v>
                </c:pt>
                <c:pt idx="573">
                  <c:v>5.0026200000000003</c:v>
                </c:pt>
                <c:pt idx="574">
                  <c:v>5.0026099999999998</c:v>
                </c:pt>
                <c:pt idx="575">
                  <c:v>5.0026200000000003</c:v>
                </c:pt>
                <c:pt idx="576">
                  <c:v>5.0026099999999998</c:v>
                </c:pt>
                <c:pt idx="577">
                  <c:v>5.0026200000000003</c:v>
                </c:pt>
                <c:pt idx="578">
                  <c:v>5.0026599999999997</c:v>
                </c:pt>
                <c:pt idx="579">
                  <c:v>5.0026799999999998</c:v>
                </c:pt>
                <c:pt idx="580">
                  <c:v>5.0027799999999996</c:v>
                </c:pt>
                <c:pt idx="581">
                  <c:v>5.0028199999999998</c:v>
                </c:pt>
                <c:pt idx="582">
                  <c:v>5.0028199999999998</c:v>
                </c:pt>
                <c:pt idx="583">
                  <c:v>5.0027799999999996</c:v>
                </c:pt>
                <c:pt idx="584">
                  <c:v>5.0027900000000001</c:v>
                </c:pt>
                <c:pt idx="585">
                  <c:v>5.0028199999999998</c:v>
                </c:pt>
                <c:pt idx="586">
                  <c:v>5.0028100000000002</c:v>
                </c:pt>
                <c:pt idx="587">
                  <c:v>5.0027299999999997</c:v>
                </c:pt>
                <c:pt idx="588">
                  <c:v>5.0027299999999997</c:v>
                </c:pt>
                <c:pt idx="589">
                  <c:v>5.0027200000000001</c:v>
                </c:pt>
                <c:pt idx="590">
                  <c:v>5.0026900000000003</c:v>
                </c:pt>
                <c:pt idx="591">
                  <c:v>5.0026799999999998</c:v>
                </c:pt>
                <c:pt idx="592">
                  <c:v>5.0026200000000003</c:v>
                </c:pt>
                <c:pt idx="593">
                  <c:v>5.00258</c:v>
                </c:pt>
                <c:pt idx="594">
                  <c:v>5.0025899999999996</c:v>
                </c:pt>
                <c:pt idx="595">
                  <c:v>5.0026000000000002</c:v>
                </c:pt>
                <c:pt idx="596">
                  <c:v>5.0026099999999998</c:v>
                </c:pt>
                <c:pt idx="597">
                  <c:v>5.0026299999999999</c:v>
                </c:pt>
                <c:pt idx="598">
                  <c:v>5.0026700000000002</c:v>
                </c:pt>
                <c:pt idx="599">
                  <c:v>5.0026799999999998</c:v>
                </c:pt>
                <c:pt idx="600">
                  <c:v>5.0027400000000002</c:v>
                </c:pt>
                <c:pt idx="601">
                  <c:v>5.0027699999999999</c:v>
                </c:pt>
                <c:pt idx="602">
                  <c:v>5.0028100000000002</c:v>
                </c:pt>
                <c:pt idx="603">
                  <c:v>5.0028499999999996</c:v>
                </c:pt>
                <c:pt idx="604">
                  <c:v>5.0028699999999997</c:v>
                </c:pt>
                <c:pt idx="605">
                  <c:v>5.0028499999999996</c:v>
                </c:pt>
                <c:pt idx="606">
                  <c:v>5.0028300000000003</c:v>
                </c:pt>
                <c:pt idx="607">
                  <c:v>5.00284</c:v>
                </c:pt>
                <c:pt idx="608">
                  <c:v>5.0028300000000003</c:v>
                </c:pt>
                <c:pt idx="609">
                  <c:v>5.0027799999999996</c:v>
                </c:pt>
                <c:pt idx="610">
                  <c:v>5.0027299999999997</c:v>
                </c:pt>
                <c:pt idx="611">
                  <c:v>5.0027499999999998</c:v>
                </c:pt>
                <c:pt idx="612">
                  <c:v>5.0027600000000003</c:v>
                </c:pt>
                <c:pt idx="613">
                  <c:v>5.0027400000000002</c:v>
                </c:pt>
                <c:pt idx="614">
                  <c:v>5.0027100000000004</c:v>
                </c:pt>
                <c:pt idx="615">
                  <c:v>5.0027100000000004</c:v>
                </c:pt>
                <c:pt idx="616">
                  <c:v>5.0026799999999998</c:v>
                </c:pt>
                <c:pt idx="617">
                  <c:v>5.0026400000000004</c:v>
                </c:pt>
                <c:pt idx="618">
                  <c:v>5.0026400000000004</c:v>
                </c:pt>
                <c:pt idx="619">
                  <c:v>5.0026299999999999</c:v>
                </c:pt>
                <c:pt idx="620">
                  <c:v>5.0026299999999999</c:v>
                </c:pt>
                <c:pt idx="621">
                  <c:v>5.0026299999999999</c:v>
                </c:pt>
                <c:pt idx="622">
                  <c:v>5.0026299999999999</c:v>
                </c:pt>
                <c:pt idx="623">
                  <c:v>5.0026299999999999</c:v>
                </c:pt>
                <c:pt idx="624">
                  <c:v>5.0026599999999997</c:v>
                </c:pt>
                <c:pt idx="625">
                  <c:v>5.00265</c:v>
                </c:pt>
                <c:pt idx="626">
                  <c:v>5.0026799999999998</c:v>
                </c:pt>
                <c:pt idx="627">
                  <c:v>5.0026799999999998</c:v>
                </c:pt>
                <c:pt idx="628">
                  <c:v>5.0027200000000001</c:v>
                </c:pt>
                <c:pt idx="629">
                  <c:v>5.0027799999999996</c:v>
                </c:pt>
                <c:pt idx="630">
                  <c:v>5.0027999999999997</c:v>
                </c:pt>
                <c:pt idx="631">
                  <c:v>5.0027900000000001</c:v>
                </c:pt>
                <c:pt idx="632">
                  <c:v>5.0028100000000002</c:v>
                </c:pt>
                <c:pt idx="633">
                  <c:v>5.0027600000000003</c:v>
                </c:pt>
                <c:pt idx="634">
                  <c:v>5.0027299999999997</c:v>
                </c:pt>
                <c:pt idx="635">
                  <c:v>5.0026700000000002</c:v>
                </c:pt>
                <c:pt idx="636">
                  <c:v>5.0025700000000004</c:v>
                </c:pt>
                <c:pt idx="637">
                  <c:v>5.00258</c:v>
                </c:pt>
                <c:pt idx="638">
                  <c:v>5.0025899999999996</c:v>
                </c:pt>
                <c:pt idx="639">
                  <c:v>5.0026099999999998</c:v>
                </c:pt>
                <c:pt idx="640">
                  <c:v>5.00265</c:v>
                </c:pt>
                <c:pt idx="641">
                  <c:v>5.0026999999999999</c:v>
                </c:pt>
                <c:pt idx="642">
                  <c:v>5.0026799999999998</c:v>
                </c:pt>
                <c:pt idx="643">
                  <c:v>5.0027200000000001</c:v>
                </c:pt>
                <c:pt idx="644">
                  <c:v>5.0027799999999996</c:v>
                </c:pt>
                <c:pt idx="645">
                  <c:v>5.0028499999999996</c:v>
                </c:pt>
                <c:pt idx="646">
                  <c:v>5.0027999999999997</c:v>
                </c:pt>
                <c:pt idx="647">
                  <c:v>5.0028100000000002</c:v>
                </c:pt>
                <c:pt idx="648">
                  <c:v>5.0028199999999998</c:v>
                </c:pt>
                <c:pt idx="649">
                  <c:v>5.0027699999999999</c:v>
                </c:pt>
                <c:pt idx="650">
                  <c:v>5.0027100000000004</c:v>
                </c:pt>
                <c:pt idx="651">
                  <c:v>5.0027100000000004</c:v>
                </c:pt>
                <c:pt idx="652">
                  <c:v>5.0026999999999999</c:v>
                </c:pt>
                <c:pt idx="653">
                  <c:v>5.0026299999999999</c:v>
                </c:pt>
                <c:pt idx="654">
                  <c:v>5.0026400000000004</c:v>
                </c:pt>
                <c:pt idx="655">
                  <c:v>5.0026299999999999</c:v>
                </c:pt>
                <c:pt idx="656">
                  <c:v>5.00265</c:v>
                </c:pt>
                <c:pt idx="657">
                  <c:v>5.0026400000000004</c:v>
                </c:pt>
                <c:pt idx="658">
                  <c:v>5.0026400000000004</c:v>
                </c:pt>
                <c:pt idx="659">
                  <c:v>5.0026799999999998</c:v>
                </c:pt>
                <c:pt idx="660">
                  <c:v>5.0026599999999997</c:v>
                </c:pt>
                <c:pt idx="661">
                  <c:v>5.0026299999999999</c:v>
                </c:pt>
                <c:pt idx="662">
                  <c:v>5.0026400000000004</c:v>
                </c:pt>
                <c:pt idx="663">
                  <c:v>5.0026099999999998</c:v>
                </c:pt>
                <c:pt idx="664">
                  <c:v>5.0026599999999997</c:v>
                </c:pt>
                <c:pt idx="665">
                  <c:v>5.0026799999999998</c:v>
                </c:pt>
                <c:pt idx="666">
                  <c:v>5.0027200000000001</c:v>
                </c:pt>
                <c:pt idx="667">
                  <c:v>5.0027200000000001</c:v>
                </c:pt>
                <c:pt idx="668">
                  <c:v>5.0027100000000004</c:v>
                </c:pt>
                <c:pt idx="669">
                  <c:v>5.0027400000000002</c:v>
                </c:pt>
                <c:pt idx="670">
                  <c:v>5.0027299999999997</c:v>
                </c:pt>
                <c:pt idx="671">
                  <c:v>5.0027400000000002</c:v>
                </c:pt>
                <c:pt idx="672">
                  <c:v>5.0027499999999998</c:v>
                </c:pt>
                <c:pt idx="673">
                  <c:v>5.0027400000000002</c:v>
                </c:pt>
                <c:pt idx="674">
                  <c:v>5.0027100000000004</c:v>
                </c:pt>
                <c:pt idx="675">
                  <c:v>5.0027100000000004</c:v>
                </c:pt>
                <c:pt idx="676">
                  <c:v>5.0027100000000004</c:v>
                </c:pt>
                <c:pt idx="677">
                  <c:v>5.0026900000000003</c:v>
                </c:pt>
                <c:pt idx="678">
                  <c:v>5.0026900000000003</c:v>
                </c:pt>
                <c:pt idx="679">
                  <c:v>5.0026599999999997</c:v>
                </c:pt>
                <c:pt idx="680">
                  <c:v>5.0026799999999998</c:v>
                </c:pt>
                <c:pt idx="681">
                  <c:v>5.0026799999999998</c:v>
                </c:pt>
                <c:pt idx="682">
                  <c:v>5.00265</c:v>
                </c:pt>
                <c:pt idx="683">
                  <c:v>5.0026599999999997</c:v>
                </c:pt>
                <c:pt idx="684">
                  <c:v>5.0026599999999997</c:v>
                </c:pt>
                <c:pt idx="685">
                  <c:v>5.0026999999999999</c:v>
                </c:pt>
                <c:pt idx="686">
                  <c:v>5.0026700000000002</c:v>
                </c:pt>
                <c:pt idx="687">
                  <c:v>5.0026599999999997</c:v>
                </c:pt>
                <c:pt idx="688">
                  <c:v>5.0026599999999997</c:v>
                </c:pt>
                <c:pt idx="689">
                  <c:v>5.00265</c:v>
                </c:pt>
                <c:pt idx="690">
                  <c:v>5.0026700000000002</c:v>
                </c:pt>
                <c:pt idx="691">
                  <c:v>5.0026599999999997</c:v>
                </c:pt>
                <c:pt idx="692">
                  <c:v>5.0026400000000004</c:v>
                </c:pt>
                <c:pt idx="693">
                  <c:v>5.0026099999999998</c:v>
                </c:pt>
                <c:pt idx="694">
                  <c:v>5.0026000000000002</c:v>
                </c:pt>
                <c:pt idx="695">
                  <c:v>5.00265</c:v>
                </c:pt>
                <c:pt idx="696">
                  <c:v>5.0026999999999999</c:v>
                </c:pt>
                <c:pt idx="697">
                  <c:v>5.0027600000000003</c:v>
                </c:pt>
                <c:pt idx="698">
                  <c:v>5.0028100000000002</c:v>
                </c:pt>
                <c:pt idx="699">
                  <c:v>5.00284</c:v>
                </c:pt>
                <c:pt idx="700">
                  <c:v>5.00284</c:v>
                </c:pt>
                <c:pt idx="701">
                  <c:v>5.0028199999999998</c:v>
                </c:pt>
                <c:pt idx="702">
                  <c:v>5.0027799999999996</c:v>
                </c:pt>
                <c:pt idx="703">
                  <c:v>5.0027600000000003</c:v>
                </c:pt>
                <c:pt idx="704">
                  <c:v>5.0027499999999998</c:v>
                </c:pt>
                <c:pt idx="705">
                  <c:v>5.0026799999999998</c:v>
                </c:pt>
                <c:pt idx="706">
                  <c:v>5.00265</c:v>
                </c:pt>
                <c:pt idx="707">
                  <c:v>5.0026599999999997</c:v>
                </c:pt>
                <c:pt idx="708">
                  <c:v>5.00265</c:v>
                </c:pt>
                <c:pt idx="709">
                  <c:v>5.0026200000000003</c:v>
                </c:pt>
                <c:pt idx="710">
                  <c:v>5.0026000000000002</c:v>
                </c:pt>
                <c:pt idx="711">
                  <c:v>5.0026000000000002</c:v>
                </c:pt>
                <c:pt idx="712">
                  <c:v>5.0026099999999998</c:v>
                </c:pt>
                <c:pt idx="713">
                  <c:v>5.0026000000000002</c:v>
                </c:pt>
                <c:pt idx="714">
                  <c:v>5.0025700000000004</c:v>
                </c:pt>
                <c:pt idx="715">
                  <c:v>5.0025899999999996</c:v>
                </c:pt>
                <c:pt idx="716">
                  <c:v>5.0026099999999998</c:v>
                </c:pt>
                <c:pt idx="717">
                  <c:v>5.0026700000000002</c:v>
                </c:pt>
                <c:pt idx="718">
                  <c:v>5.0026799999999998</c:v>
                </c:pt>
                <c:pt idx="719">
                  <c:v>5.0027600000000003</c:v>
                </c:pt>
                <c:pt idx="720">
                  <c:v>5.0028100000000002</c:v>
                </c:pt>
                <c:pt idx="721">
                  <c:v>5.0028300000000003</c:v>
                </c:pt>
                <c:pt idx="722">
                  <c:v>5.0028600000000001</c:v>
                </c:pt>
                <c:pt idx="723">
                  <c:v>5.0028600000000001</c:v>
                </c:pt>
                <c:pt idx="724">
                  <c:v>5.0027999999999997</c:v>
                </c:pt>
                <c:pt idx="725">
                  <c:v>5.0027299999999997</c:v>
                </c:pt>
                <c:pt idx="726">
                  <c:v>5.0027200000000001</c:v>
                </c:pt>
                <c:pt idx="727">
                  <c:v>5.0027200000000001</c:v>
                </c:pt>
                <c:pt idx="728">
                  <c:v>5.0026999999999999</c:v>
                </c:pt>
                <c:pt idx="729">
                  <c:v>5.0026900000000003</c:v>
                </c:pt>
                <c:pt idx="730">
                  <c:v>5.00265</c:v>
                </c:pt>
                <c:pt idx="731">
                  <c:v>5.0026700000000002</c:v>
                </c:pt>
                <c:pt idx="732">
                  <c:v>5.0026999999999999</c:v>
                </c:pt>
                <c:pt idx="733">
                  <c:v>5.0026799999999998</c:v>
                </c:pt>
                <c:pt idx="734">
                  <c:v>5.0027299999999997</c:v>
                </c:pt>
                <c:pt idx="735">
                  <c:v>5.0027699999999999</c:v>
                </c:pt>
                <c:pt idx="736">
                  <c:v>5.0028100000000002</c:v>
                </c:pt>
                <c:pt idx="737">
                  <c:v>5.0028300000000003</c:v>
                </c:pt>
                <c:pt idx="738">
                  <c:v>5.00284</c:v>
                </c:pt>
                <c:pt idx="739">
                  <c:v>5.0028100000000002</c:v>
                </c:pt>
                <c:pt idx="740">
                  <c:v>5.0027799999999996</c:v>
                </c:pt>
                <c:pt idx="741">
                  <c:v>5.0027299999999997</c:v>
                </c:pt>
                <c:pt idx="742">
                  <c:v>5.0026900000000003</c:v>
                </c:pt>
                <c:pt idx="743">
                  <c:v>5.00265</c:v>
                </c:pt>
                <c:pt idx="744">
                  <c:v>5.0026099999999998</c:v>
                </c:pt>
                <c:pt idx="745">
                  <c:v>5.0026000000000002</c:v>
                </c:pt>
                <c:pt idx="746">
                  <c:v>5.0026200000000003</c:v>
                </c:pt>
                <c:pt idx="747">
                  <c:v>5.00265</c:v>
                </c:pt>
                <c:pt idx="748">
                  <c:v>5.0027100000000004</c:v>
                </c:pt>
                <c:pt idx="749">
                  <c:v>5.0027999999999997</c:v>
                </c:pt>
                <c:pt idx="750">
                  <c:v>5.00284</c:v>
                </c:pt>
                <c:pt idx="751">
                  <c:v>5.00284</c:v>
                </c:pt>
                <c:pt idx="752">
                  <c:v>5.0028199999999998</c:v>
                </c:pt>
                <c:pt idx="753">
                  <c:v>5.0027400000000002</c:v>
                </c:pt>
                <c:pt idx="754">
                  <c:v>5.0027299999999997</c:v>
                </c:pt>
                <c:pt idx="755">
                  <c:v>5.0027100000000004</c:v>
                </c:pt>
                <c:pt idx="756">
                  <c:v>5.0026599999999997</c:v>
                </c:pt>
                <c:pt idx="757">
                  <c:v>5.0026200000000003</c:v>
                </c:pt>
                <c:pt idx="758">
                  <c:v>5.0026000000000002</c:v>
                </c:pt>
                <c:pt idx="759">
                  <c:v>5.00265</c:v>
                </c:pt>
                <c:pt idx="760">
                  <c:v>5.0026900000000003</c:v>
                </c:pt>
                <c:pt idx="761">
                  <c:v>5.0026999999999999</c:v>
                </c:pt>
                <c:pt idx="762">
                  <c:v>5.0027799999999996</c:v>
                </c:pt>
                <c:pt idx="763">
                  <c:v>5.0028199999999998</c:v>
                </c:pt>
                <c:pt idx="764">
                  <c:v>5.00284</c:v>
                </c:pt>
                <c:pt idx="765">
                  <c:v>5.0028699999999997</c:v>
                </c:pt>
                <c:pt idx="766">
                  <c:v>5.00284</c:v>
                </c:pt>
                <c:pt idx="767">
                  <c:v>5.0028499999999996</c:v>
                </c:pt>
                <c:pt idx="768">
                  <c:v>5.0027999999999997</c:v>
                </c:pt>
                <c:pt idx="769">
                  <c:v>5.0027799999999996</c:v>
                </c:pt>
                <c:pt idx="770">
                  <c:v>5.0027499999999998</c:v>
                </c:pt>
                <c:pt idx="771">
                  <c:v>5.0027200000000001</c:v>
                </c:pt>
                <c:pt idx="772">
                  <c:v>5.0027100000000004</c:v>
                </c:pt>
                <c:pt idx="773">
                  <c:v>5.0026900000000003</c:v>
                </c:pt>
                <c:pt idx="774">
                  <c:v>5.0027100000000004</c:v>
                </c:pt>
                <c:pt idx="775">
                  <c:v>5.0026599999999997</c:v>
                </c:pt>
                <c:pt idx="776">
                  <c:v>5.0026599999999997</c:v>
                </c:pt>
                <c:pt idx="777">
                  <c:v>5.0026799999999998</c:v>
                </c:pt>
                <c:pt idx="778">
                  <c:v>5.0026599999999997</c:v>
                </c:pt>
                <c:pt idx="779">
                  <c:v>5.0026599999999997</c:v>
                </c:pt>
                <c:pt idx="780">
                  <c:v>5.0026599999999997</c:v>
                </c:pt>
                <c:pt idx="781">
                  <c:v>5.0026299999999999</c:v>
                </c:pt>
                <c:pt idx="782">
                  <c:v>5.0026000000000002</c:v>
                </c:pt>
                <c:pt idx="783">
                  <c:v>5.0026000000000002</c:v>
                </c:pt>
                <c:pt idx="784">
                  <c:v>5.0026299999999999</c:v>
                </c:pt>
                <c:pt idx="785">
                  <c:v>5.0026099999999998</c:v>
                </c:pt>
                <c:pt idx="786">
                  <c:v>5.0025899999999996</c:v>
                </c:pt>
                <c:pt idx="787">
                  <c:v>5.0025899999999996</c:v>
                </c:pt>
                <c:pt idx="788">
                  <c:v>5.0026099999999998</c:v>
                </c:pt>
                <c:pt idx="789">
                  <c:v>5.0026000000000002</c:v>
                </c:pt>
                <c:pt idx="790">
                  <c:v>5.0026299999999999</c:v>
                </c:pt>
                <c:pt idx="791">
                  <c:v>5.00265</c:v>
                </c:pt>
                <c:pt idx="792">
                  <c:v>5.00265</c:v>
                </c:pt>
                <c:pt idx="793">
                  <c:v>5.0026599999999997</c:v>
                </c:pt>
                <c:pt idx="794">
                  <c:v>5.0026799999999998</c:v>
                </c:pt>
                <c:pt idx="795">
                  <c:v>5.0026999999999999</c:v>
                </c:pt>
                <c:pt idx="796">
                  <c:v>5.0027400000000002</c:v>
                </c:pt>
                <c:pt idx="797">
                  <c:v>5.0027400000000002</c:v>
                </c:pt>
                <c:pt idx="798">
                  <c:v>5.0027799999999996</c:v>
                </c:pt>
                <c:pt idx="799">
                  <c:v>5.0027999999999997</c:v>
                </c:pt>
                <c:pt idx="800">
                  <c:v>5.00284</c:v>
                </c:pt>
                <c:pt idx="801">
                  <c:v>5.0028600000000001</c:v>
                </c:pt>
                <c:pt idx="802">
                  <c:v>5.0028800000000002</c:v>
                </c:pt>
                <c:pt idx="803">
                  <c:v>5.0028899999999998</c:v>
                </c:pt>
                <c:pt idx="804">
                  <c:v>5.0028800000000002</c:v>
                </c:pt>
                <c:pt idx="805">
                  <c:v>5.0029000000000003</c:v>
                </c:pt>
                <c:pt idx="806">
                  <c:v>5.0028600000000001</c:v>
                </c:pt>
                <c:pt idx="807">
                  <c:v>5.0028699999999997</c:v>
                </c:pt>
                <c:pt idx="808">
                  <c:v>5.0028899999999998</c:v>
                </c:pt>
                <c:pt idx="809">
                  <c:v>5.0028899999999998</c:v>
                </c:pt>
                <c:pt idx="810">
                  <c:v>5.0028499999999996</c:v>
                </c:pt>
                <c:pt idx="811">
                  <c:v>5.0028699999999997</c:v>
                </c:pt>
                <c:pt idx="812">
                  <c:v>5.0028199999999998</c:v>
                </c:pt>
                <c:pt idx="813">
                  <c:v>5.0027999999999997</c:v>
                </c:pt>
                <c:pt idx="814">
                  <c:v>5.0027900000000001</c:v>
                </c:pt>
                <c:pt idx="815">
                  <c:v>5.0027400000000002</c:v>
                </c:pt>
                <c:pt idx="816">
                  <c:v>5.0027100000000004</c:v>
                </c:pt>
                <c:pt idx="817">
                  <c:v>5.0026999999999999</c:v>
                </c:pt>
                <c:pt idx="818">
                  <c:v>5.0026700000000002</c:v>
                </c:pt>
                <c:pt idx="819">
                  <c:v>5.00265</c:v>
                </c:pt>
                <c:pt idx="820">
                  <c:v>5.0026400000000004</c:v>
                </c:pt>
                <c:pt idx="821">
                  <c:v>5.00265</c:v>
                </c:pt>
                <c:pt idx="822">
                  <c:v>5.0026099999999998</c:v>
                </c:pt>
                <c:pt idx="823">
                  <c:v>5.0026299999999999</c:v>
                </c:pt>
                <c:pt idx="824">
                  <c:v>5.0026599999999997</c:v>
                </c:pt>
                <c:pt idx="825">
                  <c:v>5.0026999999999999</c:v>
                </c:pt>
                <c:pt idx="826">
                  <c:v>5.0027100000000004</c:v>
                </c:pt>
                <c:pt idx="827">
                  <c:v>5.0027200000000001</c:v>
                </c:pt>
                <c:pt idx="828">
                  <c:v>5.0027699999999999</c:v>
                </c:pt>
                <c:pt idx="829">
                  <c:v>5.0027900000000001</c:v>
                </c:pt>
                <c:pt idx="830">
                  <c:v>5.0027699999999999</c:v>
                </c:pt>
                <c:pt idx="831">
                  <c:v>5.0027999999999997</c:v>
                </c:pt>
                <c:pt idx="832">
                  <c:v>5.00284</c:v>
                </c:pt>
                <c:pt idx="833">
                  <c:v>5.0028600000000001</c:v>
                </c:pt>
                <c:pt idx="834">
                  <c:v>5.0028600000000001</c:v>
                </c:pt>
                <c:pt idx="835">
                  <c:v>5.00284</c:v>
                </c:pt>
                <c:pt idx="836">
                  <c:v>5.0027999999999997</c:v>
                </c:pt>
                <c:pt idx="837">
                  <c:v>5.0027699999999999</c:v>
                </c:pt>
                <c:pt idx="838">
                  <c:v>5.0027299999999997</c:v>
                </c:pt>
                <c:pt idx="839">
                  <c:v>5.0027200000000001</c:v>
                </c:pt>
                <c:pt idx="840">
                  <c:v>5.0027100000000004</c:v>
                </c:pt>
                <c:pt idx="841">
                  <c:v>5.0026799999999998</c:v>
                </c:pt>
                <c:pt idx="842">
                  <c:v>5.0026799999999998</c:v>
                </c:pt>
                <c:pt idx="843">
                  <c:v>5.0026799999999998</c:v>
                </c:pt>
                <c:pt idx="844">
                  <c:v>5.0027200000000001</c:v>
                </c:pt>
                <c:pt idx="845">
                  <c:v>5.0027499999999998</c:v>
                </c:pt>
                <c:pt idx="846">
                  <c:v>5.0027999999999997</c:v>
                </c:pt>
                <c:pt idx="847">
                  <c:v>5.0028199999999998</c:v>
                </c:pt>
                <c:pt idx="848">
                  <c:v>5.0028600000000001</c:v>
                </c:pt>
                <c:pt idx="849">
                  <c:v>5.0028899999999998</c:v>
                </c:pt>
                <c:pt idx="850">
                  <c:v>5.0028600000000001</c:v>
                </c:pt>
                <c:pt idx="851">
                  <c:v>5.0028499999999996</c:v>
                </c:pt>
                <c:pt idx="852">
                  <c:v>5.0028100000000002</c:v>
                </c:pt>
                <c:pt idx="853">
                  <c:v>5.0027799999999996</c:v>
                </c:pt>
                <c:pt idx="854">
                  <c:v>5.0027200000000001</c:v>
                </c:pt>
                <c:pt idx="855">
                  <c:v>5.0026700000000002</c:v>
                </c:pt>
                <c:pt idx="856">
                  <c:v>5.0026599999999997</c:v>
                </c:pt>
                <c:pt idx="857">
                  <c:v>5.00265</c:v>
                </c:pt>
                <c:pt idx="858">
                  <c:v>5.0026700000000002</c:v>
                </c:pt>
                <c:pt idx="859">
                  <c:v>5.0027100000000004</c:v>
                </c:pt>
                <c:pt idx="860">
                  <c:v>5.0027400000000002</c:v>
                </c:pt>
                <c:pt idx="861">
                  <c:v>5.0028100000000002</c:v>
                </c:pt>
                <c:pt idx="862">
                  <c:v>5.0028699999999997</c:v>
                </c:pt>
                <c:pt idx="863">
                  <c:v>5.0028600000000001</c:v>
                </c:pt>
                <c:pt idx="864">
                  <c:v>5.0028100000000002</c:v>
                </c:pt>
                <c:pt idx="865">
                  <c:v>5.0027699999999999</c:v>
                </c:pt>
                <c:pt idx="866">
                  <c:v>5.0027200000000001</c:v>
                </c:pt>
                <c:pt idx="867">
                  <c:v>5.0026700000000002</c:v>
                </c:pt>
                <c:pt idx="868">
                  <c:v>5.0026400000000004</c:v>
                </c:pt>
                <c:pt idx="869">
                  <c:v>5.0026400000000004</c:v>
                </c:pt>
                <c:pt idx="870">
                  <c:v>5.00265</c:v>
                </c:pt>
                <c:pt idx="871">
                  <c:v>5.0026900000000003</c:v>
                </c:pt>
                <c:pt idx="872">
                  <c:v>5.0027400000000002</c:v>
                </c:pt>
                <c:pt idx="873">
                  <c:v>5.0027799999999996</c:v>
                </c:pt>
                <c:pt idx="874">
                  <c:v>5.0028300000000003</c:v>
                </c:pt>
                <c:pt idx="875">
                  <c:v>5.0028800000000002</c:v>
                </c:pt>
                <c:pt idx="876">
                  <c:v>5.0028899999999998</c:v>
                </c:pt>
                <c:pt idx="877">
                  <c:v>5.0028699999999997</c:v>
                </c:pt>
                <c:pt idx="878">
                  <c:v>5.0028600000000001</c:v>
                </c:pt>
                <c:pt idx="879">
                  <c:v>5.0028300000000003</c:v>
                </c:pt>
                <c:pt idx="880">
                  <c:v>5.0027699999999999</c:v>
                </c:pt>
                <c:pt idx="881">
                  <c:v>5.0027100000000004</c:v>
                </c:pt>
                <c:pt idx="882">
                  <c:v>5.0027299999999997</c:v>
                </c:pt>
                <c:pt idx="883">
                  <c:v>5.0026700000000002</c:v>
                </c:pt>
                <c:pt idx="884">
                  <c:v>5.0026799999999998</c:v>
                </c:pt>
                <c:pt idx="885">
                  <c:v>5.0027100000000004</c:v>
                </c:pt>
                <c:pt idx="886">
                  <c:v>5.0027400000000002</c:v>
                </c:pt>
                <c:pt idx="887">
                  <c:v>5.0027600000000003</c:v>
                </c:pt>
                <c:pt idx="888">
                  <c:v>5.0027699999999999</c:v>
                </c:pt>
                <c:pt idx="889">
                  <c:v>5.0028499999999996</c:v>
                </c:pt>
                <c:pt idx="890">
                  <c:v>5.0028699999999997</c:v>
                </c:pt>
                <c:pt idx="891">
                  <c:v>5.0028600000000001</c:v>
                </c:pt>
                <c:pt idx="892">
                  <c:v>5.0028600000000001</c:v>
                </c:pt>
                <c:pt idx="893">
                  <c:v>5.0028699999999997</c:v>
                </c:pt>
                <c:pt idx="894">
                  <c:v>5.0028699999999997</c:v>
                </c:pt>
                <c:pt idx="895">
                  <c:v>5.00284</c:v>
                </c:pt>
                <c:pt idx="896">
                  <c:v>5.0027799999999996</c:v>
                </c:pt>
                <c:pt idx="897">
                  <c:v>5.0027400000000002</c:v>
                </c:pt>
                <c:pt idx="898">
                  <c:v>5.0027299999999997</c:v>
                </c:pt>
                <c:pt idx="899">
                  <c:v>5.0026999999999999</c:v>
                </c:pt>
                <c:pt idx="900">
                  <c:v>5.0026799999999998</c:v>
                </c:pt>
                <c:pt idx="901">
                  <c:v>5.0026700000000002</c:v>
                </c:pt>
                <c:pt idx="902">
                  <c:v>5.0026299999999999</c:v>
                </c:pt>
                <c:pt idx="903">
                  <c:v>5.0026400000000004</c:v>
                </c:pt>
                <c:pt idx="904">
                  <c:v>5.0026299999999999</c:v>
                </c:pt>
                <c:pt idx="905">
                  <c:v>5.0026700000000002</c:v>
                </c:pt>
                <c:pt idx="906">
                  <c:v>5.0027400000000002</c:v>
                </c:pt>
                <c:pt idx="907">
                  <c:v>5.0028300000000003</c:v>
                </c:pt>
                <c:pt idx="908">
                  <c:v>5.0028699999999997</c:v>
                </c:pt>
                <c:pt idx="909">
                  <c:v>5.0028899999999998</c:v>
                </c:pt>
                <c:pt idx="910">
                  <c:v>5.0029000000000003</c:v>
                </c:pt>
                <c:pt idx="911">
                  <c:v>5.00284</c:v>
                </c:pt>
                <c:pt idx="912">
                  <c:v>5.0027900000000001</c:v>
                </c:pt>
                <c:pt idx="913">
                  <c:v>5.0027699999999999</c:v>
                </c:pt>
                <c:pt idx="914">
                  <c:v>5.0027200000000001</c:v>
                </c:pt>
                <c:pt idx="915">
                  <c:v>5.0026700000000002</c:v>
                </c:pt>
                <c:pt idx="916">
                  <c:v>5.0027400000000002</c:v>
                </c:pt>
                <c:pt idx="917">
                  <c:v>5.0027100000000004</c:v>
                </c:pt>
                <c:pt idx="918">
                  <c:v>5.0027400000000002</c:v>
                </c:pt>
                <c:pt idx="919">
                  <c:v>5.0027799999999996</c:v>
                </c:pt>
                <c:pt idx="920">
                  <c:v>5.0028499999999996</c:v>
                </c:pt>
                <c:pt idx="921">
                  <c:v>5.0028899999999998</c:v>
                </c:pt>
                <c:pt idx="922">
                  <c:v>5.0029199999999996</c:v>
                </c:pt>
                <c:pt idx="923">
                  <c:v>5.00291</c:v>
                </c:pt>
                <c:pt idx="924">
                  <c:v>5.0028699999999997</c:v>
                </c:pt>
                <c:pt idx="925">
                  <c:v>5.00284</c:v>
                </c:pt>
                <c:pt idx="926">
                  <c:v>5.0027999999999997</c:v>
                </c:pt>
                <c:pt idx="927">
                  <c:v>5.0027299999999997</c:v>
                </c:pt>
                <c:pt idx="928">
                  <c:v>5.0027100000000004</c:v>
                </c:pt>
                <c:pt idx="929">
                  <c:v>5.0026700000000002</c:v>
                </c:pt>
                <c:pt idx="930">
                  <c:v>5.0026700000000002</c:v>
                </c:pt>
                <c:pt idx="931">
                  <c:v>5.0026700000000002</c:v>
                </c:pt>
                <c:pt idx="932">
                  <c:v>5.0027600000000003</c:v>
                </c:pt>
                <c:pt idx="933">
                  <c:v>5.0027999999999997</c:v>
                </c:pt>
                <c:pt idx="934">
                  <c:v>5.0028499999999996</c:v>
                </c:pt>
                <c:pt idx="935">
                  <c:v>5.0028600000000001</c:v>
                </c:pt>
                <c:pt idx="936">
                  <c:v>5.0028499999999996</c:v>
                </c:pt>
                <c:pt idx="937">
                  <c:v>5.0027699999999999</c:v>
                </c:pt>
                <c:pt idx="938">
                  <c:v>5.0027100000000004</c:v>
                </c:pt>
                <c:pt idx="939">
                  <c:v>5.0026799999999998</c:v>
                </c:pt>
                <c:pt idx="940">
                  <c:v>5.0026799999999998</c:v>
                </c:pt>
                <c:pt idx="941">
                  <c:v>5.0026400000000004</c:v>
                </c:pt>
                <c:pt idx="942">
                  <c:v>5.0026400000000004</c:v>
                </c:pt>
                <c:pt idx="943">
                  <c:v>5.0026999999999999</c:v>
                </c:pt>
                <c:pt idx="944">
                  <c:v>5.0027299999999997</c:v>
                </c:pt>
                <c:pt idx="945">
                  <c:v>5.0028100000000002</c:v>
                </c:pt>
                <c:pt idx="946">
                  <c:v>5.0028899999999998</c:v>
                </c:pt>
                <c:pt idx="947">
                  <c:v>5.0029000000000003</c:v>
                </c:pt>
                <c:pt idx="948">
                  <c:v>5.0028800000000002</c:v>
                </c:pt>
                <c:pt idx="949">
                  <c:v>5.0028699999999997</c:v>
                </c:pt>
                <c:pt idx="950">
                  <c:v>5.0028100000000002</c:v>
                </c:pt>
                <c:pt idx="951">
                  <c:v>5.0027699999999999</c:v>
                </c:pt>
                <c:pt idx="952">
                  <c:v>5.0027400000000002</c:v>
                </c:pt>
                <c:pt idx="953">
                  <c:v>5.0027200000000001</c:v>
                </c:pt>
                <c:pt idx="954">
                  <c:v>5.0026999999999999</c:v>
                </c:pt>
                <c:pt idx="955">
                  <c:v>5.0027299999999997</c:v>
                </c:pt>
                <c:pt idx="956">
                  <c:v>5.0027600000000003</c:v>
                </c:pt>
                <c:pt idx="957">
                  <c:v>5.00284</c:v>
                </c:pt>
                <c:pt idx="958">
                  <c:v>5.0029000000000003</c:v>
                </c:pt>
                <c:pt idx="959">
                  <c:v>5.0029399999999997</c:v>
                </c:pt>
                <c:pt idx="960">
                  <c:v>5.0028800000000002</c:v>
                </c:pt>
                <c:pt idx="961">
                  <c:v>5.0028199999999998</c:v>
                </c:pt>
                <c:pt idx="962">
                  <c:v>5.0027699999999999</c:v>
                </c:pt>
                <c:pt idx="963">
                  <c:v>5.0026999999999999</c:v>
                </c:pt>
                <c:pt idx="964">
                  <c:v>5.0026599999999997</c:v>
                </c:pt>
                <c:pt idx="965">
                  <c:v>5.0026299999999999</c:v>
                </c:pt>
                <c:pt idx="966">
                  <c:v>5.0026799999999998</c:v>
                </c:pt>
                <c:pt idx="967">
                  <c:v>5.0027499999999998</c:v>
                </c:pt>
                <c:pt idx="968">
                  <c:v>5.0028100000000002</c:v>
                </c:pt>
                <c:pt idx="969">
                  <c:v>5.0028300000000003</c:v>
                </c:pt>
                <c:pt idx="970">
                  <c:v>5.0028600000000001</c:v>
                </c:pt>
                <c:pt idx="971">
                  <c:v>5.00284</c:v>
                </c:pt>
                <c:pt idx="972">
                  <c:v>5.0027900000000001</c:v>
                </c:pt>
                <c:pt idx="973">
                  <c:v>5.0026999999999999</c:v>
                </c:pt>
                <c:pt idx="974">
                  <c:v>5.00265</c:v>
                </c:pt>
                <c:pt idx="975">
                  <c:v>5.0026400000000004</c:v>
                </c:pt>
                <c:pt idx="976">
                  <c:v>5.0026299999999999</c:v>
                </c:pt>
                <c:pt idx="977">
                  <c:v>5.0026799999999998</c:v>
                </c:pt>
                <c:pt idx="978">
                  <c:v>5.0027699999999999</c:v>
                </c:pt>
                <c:pt idx="979">
                  <c:v>5.0028100000000002</c:v>
                </c:pt>
                <c:pt idx="980">
                  <c:v>5.0028499999999996</c:v>
                </c:pt>
                <c:pt idx="981">
                  <c:v>5.0028899999999998</c:v>
                </c:pt>
                <c:pt idx="982">
                  <c:v>5.0028300000000003</c:v>
                </c:pt>
                <c:pt idx="983">
                  <c:v>5.0027999999999997</c:v>
                </c:pt>
                <c:pt idx="984">
                  <c:v>5.0027200000000001</c:v>
                </c:pt>
                <c:pt idx="985">
                  <c:v>5.0026999999999999</c:v>
                </c:pt>
                <c:pt idx="986">
                  <c:v>5.0026999999999999</c:v>
                </c:pt>
                <c:pt idx="987">
                  <c:v>5.0026999999999999</c:v>
                </c:pt>
                <c:pt idx="988">
                  <c:v>5.0026999999999999</c:v>
                </c:pt>
                <c:pt idx="989">
                  <c:v>5.0027799999999996</c:v>
                </c:pt>
                <c:pt idx="990">
                  <c:v>5.0028800000000002</c:v>
                </c:pt>
                <c:pt idx="991">
                  <c:v>5.0029000000000003</c:v>
                </c:pt>
                <c:pt idx="992">
                  <c:v>5.00291</c:v>
                </c:pt>
                <c:pt idx="993">
                  <c:v>5.0028800000000002</c:v>
                </c:pt>
                <c:pt idx="994">
                  <c:v>5.0028100000000002</c:v>
                </c:pt>
                <c:pt idx="995">
                  <c:v>5.0027499999999998</c:v>
                </c:pt>
                <c:pt idx="996">
                  <c:v>5.0026999999999999</c:v>
                </c:pt>
                <c:pt idx="997">
                  <c:v>5.0026700000000002</c:v>
                </c:pt>
                <c:pt idx="998">
                  <c:v>5.0026900000000003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277-4303-AC0F-010AAA843739}"/>
            </c:ext>
          </c:extLst>
        </c:ser>
        <c:axId val="109555712"/>
        <c:axId val="109557248"/>
      </c:scatterChart>
      <c:valAx>
        <c:axId val="109555712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557248"/>
        <c:crosses val="autoZero"/>
        <c:crossBetween val="midCat"/>
      </c:valAx>
      <c:valAx>
        <c:axId val="109557248"/>
        <c:scaling>
          <c:orientation val="minMax"/>
        </c:scaling>
        <c:axPos val="l"/>
        <c:majorGridlines/>
        <c:numFmt formatCode="General" sourceLinked="1"/>
        <c:tickLblPos val="nextTo"/>
        <c:crossAx val="10955571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Lstability!$F$1</c:f>
              <c:strCache>
                <c:ptCount val="1"/>
                <c:pt idx="0">
                  <c:v>IA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Lstability!$F$2:$F$1000</c:f>
              <c:numCache>
                <c:formatCode>General</c:formatCode>
                <c:ptCount val="999"/>
                <c:pt idx="0">
                  <c:v>5.0059800000000001</c:v>
                </c:pt>
                <c:pt idx="1">
                  <c:v>5.0060599999999997</c:v>
                </c:pt>
                <c:pt idx="2">
                  <c:v>5.0060500000000001</c:v>
                </c:pt>
                <c:pt idx="3">
                  <c:v>5.0059699999999996</c:v>
                </c:pt>
                <c:pt idx="4">
                  <c:v>5.00596</c:v>
                </c:pt>
                <c:pt idx="5">
                  <c:v>5.0060500000000001</c:v>
                </c:pt>
                <c:pt idx="6">
                  <c:v>5.0060500000000001</c:v>
                </c:pt>
                <c:pt idx="7">
                  <c:v>5.0060799999999999</c:v>
                </c:pt>
                <c:pt idx="8">
                  <c:v>5.0061299999999997</c:v>
                </c:pt>
                <c:pt idx="9">
                  <c:v>5.0061799999999996</c:v>
                </c:pt>
                <c:pt idx="10">
                  <c:v>5.00617</c:v>
                </c:pt>
                <c:pt idx="11">
                  <c:v>5.0060700000000002</c:v>
                </c:pt>
                <c:pt idx="12">
                  <c:v>5.0060700000000002</c:v>
                </c:pt>
                <c:pt idx="13">
                  <c:v>5.0059800000000001</c:v>
                </c:pt>
                <c:pt idx="14">
                  <c:v>5.0058800000000003</c:v>
                </c:pt>
                <c:pt idx="15">
                  <c:v>5.0058299999999996</c:v>
                </c:pt>
                <c:pt idx="16">
                  <c:v>5.0058499999999997</c:v>
                </c:pt>
                <c:pt idx="17">
                  <c:v>5.0058199999999999</c:v>
                </c:pt>
                <c:pt idx="18">
                  <c:v>5.0058499999999997</c:v>
                </c:pt>
                <c:pt idx="19">
                  <c:v>5.0058400000000001</c:v>
                </c:pt>
                <c:pt idx="20">
                  <c:v>5.0058400000000001</c:v>
                </c:pt>
                <c:pt idx="21">
                  <c:v>5.00589</c:v>
                </c:pt>
                <c:pt idx="22">
                  <c:v>5.0058800000000003</c:v>
                </c:pt>
                <c:pt idx="23">
                  <c:v>5.0058999999999996</c:v>
                </c:pt>
                <c:pt idx="24">
                  <c:v>5.0058699999999998</c:v>
                </c:pt>
                <c:pt idx="25">
                  <c:v>5.0059300000000002</c:v>
                </c:pt>
                <c:pt idx="26">
                  <c:v>5.0059500000000003</c:v>
                </c:pt>
                <c:pt idx="27">
                  <c:v>5.0058999999999996</c:v>
                </c:pt>
                <c:pt idx="28">
                  <c:v>5.0059300000000002</c:v>
                </c:pt>
                <c:pt idx="29">
                  <c:v>5.0059699999999996</c:v>
                </c:pt>
                <c:pt idx="30">
                  <c:v>5.0058499999999997</c:v>
                </c:pt>
                <c:pt idx="31">
                  <c:v>5.0057900000000002</c:v>
                </c:pt>
                <c:pt idx="32">
                  <c:v>5.0059899999999997</c:v>
                </c:pt>
                <c:pt idx="33">
                  <c:v>5.0060099999999998</c:v>
                </c:pt>
                <c:pt idx="34">
                  <c:v>5.0059800000000001</c:v>
                </c:pt>
                <c:pt idx="35">
                  <c:v>5.0060000000000002</c:v>
                </c:pt>
                <c:pt idx="36">
                  <c:v>5.0060500000000001</c:v>
                </c:pt>
                <c:pt idx="37">
                  <c:v>5.0060900000000004</c:v>
                </c:pt>
                <c:pt idx="38">
                  <c:v>5.0061</c:v>
                </c:pt>
                <c:pt idx="39">
                  <c:v>5.0061400000000003</c:v>
                </c:pt>
                <c:pt idx="40">
                  <c:v>5.0061999999999998</c:v>
                </c:pt>
                <c:pt idx="41">
                  <c:v>5.00617</c:v>
                </c:pt>
                <c:pt idx="42">
                  <c:v>5.0061600000000004</c:v>
                </c:pt>
                <c:pt idx="43">
                  <c:v>5.0060000000000002</c:v>
                </c:pt>
                <c:pt idx="44">
                  <c:v>5.0059699999999996</c:v>
                </c:pt>
                <c:pt idx="45">
                  <c:v>5.0060700000000002</c:v>
                </c:pt>
                <c:pt idx="46">
                  <c:v>5.0060399999999996</c:v>
                </c:pt>
                <c:pt idx="47">
                  <c:v>5.0060399999999996</c:v>
                </c:pt>
                <c:pt idx="48">
                  <c:v>5.0061</c:v>
                </c:pt>
                <c:pt idx="49">
                  <c:v>5.00603</c:v>
                </c:pt>
                <c:pt idx="50">
                  <c:v>5.0060099999999998</c:v>
                </c:pt>
                <c:pt idx="51">
                  <c:v>5.0059699999999996</c:v>
                </c:pt>
                <c:pt idx="52">
                  <c:v>5.0059800000000001</c:v>
                </c:pt>
                <c:pt idx="53">
                  <c:v>5.0060500000000001</c:v>
                </c:pt>
                <c:pt idx="54">
                  <c:v>5.0060500000000001</c:v>
                </c:pt>
                <c:pt idx="55">
                  <c:v>5.0060000000000002</c:v>
                </c:pt>
                <c:pt idx="56">
                  <c:v>5.0059699999999996</c:v>
                </c:pt>
                <c:pt idx="57">
                  <c:v>5.0059899999999997</c:v>
                </c:pt>
                <c:pt idx="58">
                  <c:v>5.0060200000000004</c:v>
                </c:pt>
                <c:pt idx="59">
                  <c:v>5.0059899999999997</c:v>
                </c:pt>
                <c:pt idx="60">
                  <c:v>5.0059699999999996</c:v>
                </c:pt>
                <c:pt idx="61">
                  <c:v>5.0059800000000001</c:v>
                </c:pt>
                <c:pt idx="62">
                  <c:v>5.0059699999999996</c:v>
                </c:pt>
                <c:pt idx="63">
                  <c:v>5.0059800000000001</c:v>
                </c:pt>
                <c:pt idx="64">
                  <c:v>5.0059399999999998</c:v>
                </c:pt>
                <c:pt idx="65">
                  <c:v>5.0060000000000002</c:v>
                </c:pt>
                <c:pt idx="66">
                  <c:v>5.0059899999999997</c:v>
                </c:pt>
                <c:pt idx="67">
                  <c:v>5.0059100000000001</c:v>
                </c:pt>
                <c:pt idx="68">
                  <c:v>5.0059500000000003</c:v>
                </c:pt>
                <c:pt idx="69">
                  <c:v>5.0059300000000002</c:v>
                </c:pt>
                <c:pt idx="70">
                  <c:v>5.0059199999999997</c:v>
                </c:pt>
                <c:pt idx="71">
                  <c:v>5.0058299999999996</c:v>
                </c:pt>
                <c:pt idx="72">
                  <c:v>5.0058299999999996</c:v>
                </c:pt>
                <c:pt idx="73">
                  <c:v>5.0060900000000004</c:v>
                </c:pt>
                <c:pt idx="74">
                  <c:v>5.0062300000000004</c:v>
                </c:pt>
                <c:pt idx="75">
                  <c:v>5.00624</c:v>
                </c:pt>
                <c:pt idx="76">
                  <c:v>5.0062499999999996</c:v>
                </c:pt>
                <c:pt idx="77">
                  <c:v>5.0061200000000001</c:v>
                </c:pt>
                <c:pt idx="78">
                  <c:v>5.0060700000000002</c:v>
                </c:pt>
                <c:pt idx="79">
                  <c:v>5.0061099999999996</c:v>
                </c:pt>
                <c:pt idx="80">
                  <c:v>5.0060399999999996</c:v>
                </c:pt>
                <c:pt idx="81">
                  <c:v>5.0059699999999996</c:v>
                </c:pt>
                <c:pt idx="82">
                  <c:v>5.0060099999999998</c:v>
                </c:pt>
                <c:pt idx="83">
                  <c:v>5.0059699999999996</c:v>
                </c:pt>
                <c:pt idx="84">
                  <c:v>5.0058699999999998</c:v>
                </c:pt>
                <c:pt idx="85">
                  <c:v>5.0059899999999997</c:v>
                </c:pt>
                <c:pt idx="86">
                  <c:v>5.0060200000000004</c:v>
                </c:pt>
                <c:pt idx="87">
                  <c:v>5.0059300000000002</c:v>
                </c:pt>
                <c:pt idx="88">
                  <c:v>5.0059500000000003</c:v>
                </c:pt>
                <c:pt idx="89">
                  <c:v>5.0059500000000003</c:v>
                </c:pt>
                <c:pt idx="90">
                  <c:v>5.0059500000000003</c:v>
                </c:pt>
                <c:pt idx="91">
                  <c:v>5.00603</c:v>
                </c:pt>
                <c:pt idx="92">
                  <c:v>5.0060700000000002</c:v>
                </c:pt>
                <c:pt idx="93">
                  <c:v>5.0061900000000001</c:v>
                </c:pt>
                <c:pt idx="94">
                  <c:v>5.0062300000000004</c:v>
                </c:pt>
                <c:pt idx="95">
                  <c:v>5.0060900000000004</c:v>
                </c:pt>
                <c:pt idx="96">
                  <c:v>5.0061499999999999</c:v>
                </c:pt>
                <c:pt idx="97">
                  <c:v>5.0062499999999996</c:v>
                </c:pt>
                <c:pt idx="98">
                  <c:v>5.0062300000000004</c:v>
                </c:pt>
                <c:pt idx="99">
                  <c:v>5.0061999999999998</c:v>
                </c:pt>
                <c:pt idx="100">
                  <c:v>5.0061099999999996</c:v>
                </c:pt>
                <c:pt idx="101">
                  <c:v>5.0060099999999998</c:v>
                </c:pt>
                <c:pt idx="102">
                  <c:v>5.0059199999999997</c:v>
                </c:pt>
                <c:pt idx="103">
                  <c:v>5.0059399999999998</c:v>
                </c:pt>
                <c:pt idx="104">
                  <c:v>5.0058699999999998</c:v>
                </c:pt>
                <c:pt idx="105">
                  <c:v>5.0059199999999997</c:v>
                </c:pt>
                <c:pt idx="106">
                  <c:v>5.0061</c:v>
                </c:pt>
                <c:pt idx="107">
                  <c:v>5.0061600000000004</c:v>
                </c:pt>
                <c:pt idx="108">
                  <c:v>5.0060799999999999</c:v>
                </c:pt>
                <c:pt idx="109">
                  <c:v>5.0060599999999997</c:v>
                </c:pt>
                <c:pt idx="110">
                  <c:v>5.0060900000000004</c:v>
                </c:pt>
                <c:pt idx="111">
                  <c:v>5.0060599999999997</c:v>
                </c:pt>
                <c:pt idx="112">
                  <c:v>5.0060099999999998</c:v>
                </c:pt>
                <c:pt idx="113">
                  <c:v>5.0060500000000001</c:v>
                </c:pt>
                <c:pt idx="114">
                  <c:v>5.00617</c:v>
                </c:pt>
                <c:pt idx="115">
                  <c:v>5.0061400000000003</c:v>
                </c:pt>
                <c:pt idx="116">
                  <c:v>5.0060799999999999</c:v>
                </c:pt>
                <c:pt idx="117">
                  <c:v>5.0061400000000003</c:v>
                </c:pt>
                <c:pt idx="118">
                  <c:v>5.0060900000000004</c:v>
                </c:pt>
                <c:pt idx="119">
                  <c:v>5.0061400000000003</c:v>
                </c:pt>
                <c:pt idx="120">
                  <c:v>5.0061400000000003</c:v>
                </c:pt>
                <c:pt idx="121">
                  <c:v>5.0060000000000002</c:v>
                </c:pt>
                <c:pt idx="122">
                  <c:v>5.00603</c:v>
                </c:pt>
                <c:pt idx="123">
                  <c:v>5.0059800000000001</c:v>
                </c:pt>
                <c:pt idx="124">
                  <c:v>5.0059500000000003</c:v>
                </c:pt>
                <c:pt idx="125">
                  <c:v>5.0060399999999996</c:v>
                </c:pt>
                <c:pt idx="126">
                  <c:v>5.0060200000000004</c:v>
                </c:pt>
                <c:pt idx="127">
                  <c:v>5.0059300000000002</c:v>
                </c:pt>
                <c:pt idx="128">
                  <c:v>5.0059100000000001</c:v>
                </c:pt>
                <c:pt idx="129">
                  <c:v>5.0058800000000003</c:v>
                </c:pt>
                <c:pt idx="130">
                  <c:v>5.0059899999999997</c:v>
                </c:pt>
                <c:pt idx="131">
                  <c:v>5.00596</c:v>
                </c:pt>
                <c:pt idx="132">
                  <c:v>5.0059699999999996</c:v>
                </c:pt>
                <c:pt idx="133">
                  <c:v>5.0060599999999997</c:v>
                </c:pt>
                <c:pt idx="134">
                  <c:v>5.0060599999999997</c:v>
                </c:pt>
                <c:pt idx="135">
                  <c:v>5.00617</c:v>
                </c:pt>
                <c:pt idx="136">
                  <c:v>5.0061600000000004</c:v>
                </c:pt>
                <c:pt idx="137">
                  <c:v>5.0061200000000001</c:v>
                </c:pt>
                <c:pt idx="138">
                  <c:v>5.0061799999999996</c:v>
                </c:pt>
                <c:pt idx="139">
                  <c:v>5.0062899999999999</c:v>
                </c:pt>
                <c:pt idx="140">
                  <c:v>5.0062800000000003</c:v>
                </c:pt>
                <c:pt idx="141">
                  <c:v>5.0061600000000004</c:v>
                </c:pt>
                <c:pt idx="142">
                  <c:v>5.00624</c:v>
                </c:pt>
                <c:pt idx="143">
                  <c:v>5.0062100000000003</c:v>
                </c:pt>
                <c:pt idx="144">
                  <c:v>5.0061499999999999</c:v>
                </c:pt>
                <c:pt idx="145">
                  <c:v>5.0061299999999997</c:v>
                </c:pt>
                <c:pt idx="146">
                  <c:v>5.0061099999999996</c:v>
                </c:pt>
                <c:pt idx="147">
                  <c:v>5.0061600000000004</c:v>
                </c:pt>
                <c:pt idx="148">
                  <c:v>5.0062499999999996</c:v>
                </c:pt>
                <c:pt idx="149">
                  <c:v>5.0061799999999996</c:v>
                </c:pt>
                <c:pt idx="150">
                  <c:v>5.0061400000000003</c:v>
                </c:pt>
                <c:pt idx="151">
                  <c:v>5.0062600000000002</c:v>
                </c:pt>
                <c:pt idx="152">
                  <c:v>5.0062800000000003</c:v>
                </c:pt>
                <c:pt idx="153">
                  <c:v>5.0062699999999998</c:v>
                </c:pt>
                <c:pt idx="154">
                  <c:v>5.0062100000000003</c:v>
                </c:pt>
                <c:pt idx="155">
                  <c:v>5.0061900000000001</c:v>
                </c:pt>
                <c:pt idx="156">
                  <c:v>5.0062100000000003</c:v>
                </c:pt>
                <c:pt idx="157">
                  <c:v>5.0062199999999999</c:v>
                </c:pt>
                <c:pt idx="158">
                  <c:v>5.0062199999999999</c:v>
                </c:pt>
                <c:pt idx="159">
                  <c:v>5.0061200000000001</c:v>
                </c:pt>
                <c:pt idx="160">
                  <c:v>5.0061400000000003</c:v>
                </c:pt>
                <c:pt idx="161">
                  <c:v>5.0061900000000001</c:v>
                </c:pt>
                <c:pt idx="162">
                  <c:v>5.0061499999999999</c:v>
                </c:pt>
                <c:pt idx="163">
                  <c:v>5.0061499999999999</c:v>
                </c:pt>
                <c:pt idx="164">
                  <c:v>5.0061900000000001</c:v>
                </c:pt>
                <c:pt idx="165">
                  <c:v>5.0061799999999996</c:v>
                </c:pt>
                <c:pt idx="166">
                  <c:v>5.0061299999999997</c:v>
                </c:pt>
                <c:pt idx="167">
                  <c:v>5.0061</c:v>
                </c:pt>
                <c:pt idx="168">
                  <c:v>5.0060900000000004</c:v>
                </c:pt>
                <c:pt idx="169">
                  <c:v>5.0062199999999999</c:v>
                </c:pt>
                <c:pt idx="170">
                  <c:v>5.00624</c:v>
                </c:pt>
                <c:pt idx="171">
                  <c:v>5.0061</c:v>
                </c:pt>
                <c:pt idx="172">
                  <c:v>5.0061099999999996</c:v>
                </c:pt>
                <c:pt idx="173">
                  <c:v>5.0061499999999999</c:v>
                </c:pt>
                <c:pt idx="174">
                  <c:v>5.0061999999999998</c:v>
                </c:pt>
                <c:pt idx="175">
                  <c:v>5.0062499999999996</c:v>
                </c:pt>
                <c:pt idx="176">
                  <c:v>5.00617</c:v>
                </c:pt>
                <c:pt idx="177">
                  <c:v>5.0060799999999999</c:v>
                </c:pt>
                <c:pt idx="178">
                  <c:v>5.0061499999999999</c:v>
                </c:pt>
                <c:pt idx="179">
                  <c:v>5.0061799999999996</c:v>
                </c:pt>
                <c:pt idx="180">
                  <c:v>5.0060700000000002</c:v>
                </c:pt>
                <c:pt idx="181">
                  <c:v>5.0060399999999996</c:v>
                </c:pt>
                <c:pt idx="182">
                  <c:v>5.0061499999999999</c:v>
                </c:pt>
                <c:pt idx="183">
                  <c:v>5.0060700000000002</c:v>
                </c:pt>
                <c:pt idx="184">
                  <c:v>5.0060599999999997</c:v>
                </c:pt>
                <c:pt idx="185">
                  <c:v>5.0061999999999998</c:v>
                </c:pt>
                <c:pt idx="186">
                  <c:v>5.0060799999999999</c:v>
                </c:pt>
                <c:pt idx="187">
                  <c:v>5.0060700000000002</c:v>
                </c:pt>
                <c:pt idx="188">
                  <c:v>5.0061600000000004</c:v>
                </c:pt>
                <c:pt idx="189">
                  <c:v>5.0061299999999997</c:v>
                </c:pt>
                <c:pt idx="190">
                  <c:v>5.00617</c:v>
                </c:pt>
                <c:pt idx="191">
                  <c:v>5.0060500000000001</c:v>
                </c:pt>
                <c:pt idx="192">
                  <c:v>5.0060099999999998</c:v>
                </c:pt>
                <c:pt idx="193">
                  <c:v>5.0061499999999999</c:v>
                </c:pt>
                <c:pt idx="194">
                  <c:v>5.0061299999999997</c:v>
                </c:pt>
                <c:pt idx="195">
                  <c:v>5.0060700000000002</c:v>
                </c:pt>
                <c:pt idx="196">
                  <c:v>5.0061200000000001</c:v>
                </c:pt>
                <c:pt idx="197">
                  <c:v>5.0062100000000003</c:v>
                </c:pt>
                <c:pt idx="198">
                  <c:v>5.00624</c:v>
                </c:pt>
                <c:pt idx="199">
                  <c:v>5.0062800000000003</c:v>
                </c:pt>
                <c:pt idx="200">
                  <c:v>5.00631</c:v>
                </c:pt>
                <c:pt idx="201">
                  <c:v>5.0063300000000002</c:v>
                </c:pt>
                <c:pt idx="202">
                  <c:v>5.0062800000000003</c:v>
                </c:pt>
                <c:pt idx="203">
                  <c:v>5.00624</c:v>
                </c:pt>
                <c:pt idx="204">
                  <c:v>5.0061200000000001</c:v>
                </c:pt>
                <c:pt idx="205">
                  <c:v>5.00617</c:v>
                </c:pt>
                <c:pt idx="206">
                  <c:v>5.0060799999999999</c:v>
                </c:pt>
                <c:pt idx="207">
                  <c:v>5.0060700000000002</c:v>
                </c:pt>
                <c:pt idx="208">
                  <c:v>5.0060599999999997</c:v>
                </c:pt>
                <c:pt idx="209">
                  <c:v>5.0059800000000001</c:v>
                </c:pt>
                <c:pt idx="210">
                  <c:v>5.0060700000000002</c:v>
                </c:pt>
                <c:pt idx="211">
                  <c:v>5.0060799999999999</c:v>
                </c:pt>
                <c:pt idx="212">
                  <c:v>5.0061400000000003</c:v>
                </c:pt>
                <c:pt idx="213">
                  <c:v>5.0061099999999996</c:v>
                </c:pt>
                <c:pt idx="214">
                  <c:v>5.0059800000000001</c:v>
                </c:pt>
                <c:pt idx="215">
                  <c:v>5.00603</c:v>
                </c:pt>
                <c:pt idx="216">
                  <c:v>5.0061499999999999</c:v>
                </c:pt>
                <c:pt idx="217">
                  <c:v>5.0062199999999999</c:v>
                </c:pt>
                <c:pt idx="218">
                  <c:v>5.0062800000000003</c:v>
                </c:pt>
                <c:pt idx="219">
                  <c:v>5.0062699999999998</c:v>
                </c:pt>
                <c:pt idx="220">
                  <c:v>5.0062499999999996</c:v>
                </c:pt>
                <c:pt idx="221">
                  <c:v>5.0061499999999999</c:v>
                </c:pt>
                <c:pt idx="222">
                  <c:v>5.0062300000000004</c:v>
                </c:pt>
                <c:pt idx="223">
                  <c:v>5.0062899999999999</c:v>
                </c:pt>
                <c:pt idx="224">
                  <c:v>5.00624</c:v>
                </c:pt>
                <c:pt idx="225">
                  <c:v>5.0062300000000004</c:v>
                </c:pt>
                <c:pt idx="226">
                  <c:v>5.0062199999999999</c:v>
                </c:pt>
                <c:pt idx="227">
                  <c:v>5.0062699999999998</c:v>
                </c:pt>
                <c:pt idx="228">
                  <c:v>5.0063000000000004</c:v>
                </c:pt>
                <c:pt idx="229">
                  <c:v>5.0062600000000002</c:v>
                </c:pt>
                <c:pt idx="230">
                  <c:v>5.0061999999999998</c:v>
                </c:pt>
                <c:pt idx="231">
                  <c:v>5.0062600000000002</c:v>
                </c:pt>
                <c:pt idx="232">
                  <c:v>5.0062300000000004</c:v>
                </c:pt>
                <c:pt idx="233">
                  <c:v>5.00617</c:v>
                </c:pt>
                <c:pt idx="234">
                  <c:v>5.0061299999999997</c:v>
                </c:pt>
                <c:pt idx="235">
                  <c:v>5.0061400000000003</c:v>
                </c:pt>
                <c:pt idx="236">
                  <c:v>5.0061999999999998</c:v>
                </c:pt>
                <c:pt idx="237">
                  <c:v>5.0061499999999999</c:v>
                </c:pt>
                <c:pt idx="238">
                  <c:v>5.0060599999999997</c:v>
                </c:pt>
                <c:pt idx="239">
                  <c:v>5.0060099999999998</c:v>
                </c:pt>
                <c:pt idx="240">
                  <c:v>5.0060000000000002</c:v>
                </c:pt>
                <c:pt idx="241">
                  <c:v>5.0059899999999997</c:v>
                </c:pt>
                <c:pt idx="242">
                  <c:v>5.0059800000000001</c:v>
                </c:pt>
                <c:pt idx="243">
                  <c:v>5.0059800000000001</c:v>
                </c:pt>
                <c:pt idx="244">
                  <c:v>5.0059899999999997</c:v>
                </c:pt>
                <c:pt idx="245">
                  <c:v>5.0060900000000004</c:v>
                </c:pt>
                <c:pt idx="246">
                  <c:v>5.0061200000000001</c:v>
                </c:pt>
                <c:pt idx="247">
                  <c:v>5.0061600000000004</c:v>
                </c:pt>
                <c:pt idx="248">
                  <c:v>5.0061400000000003</c:v>
                </c:pt>
                <c:pt idx="249">
                  <c:v>5.0061600000000004</c:v>
                </c:pt>
                <c:pt idx="250">
                  <c:v>5.0061400000000003</c:v>
                </c:pt>
                <c:pt idx="251">
                  <c:v>5.0061499999999999</c:v>
                </c:pt>
                <c:pt idx="252">
                  <c:v>5.0062100000000003</c:v>
                </c:pt>
                <c:pt idx="253">
                  <c:v>5.0062300000000004</c:v>
                </c:pt>
                <c:pt idx="254">
                  <c:v>5.0062899999999999</c:v>
                </c:pt>
                <c:pt idx="255">
                  <c:v>5.0063399999999998</c:v>
                </c:pt>
                <c:pt idx="256">
                  <c:v>5.0062800000000003</c:v>
                </c:pt>
                <c:pt idx="257">
                  <c:v>5.0061999999999998</c:v>
                </c:pt>
                <c:pt idx="258">
                  <c:v>5.00617</c:v>
                </c:pt>
                <c:pt idx="259">
                  <c:v>5.0060399999999996</c:v>
                </c:pt>
                <c:pt idx="260">
                  <c:v>5.0061200000000001</c:v>
                </c:pt>
                <c:pt idx="261">
                  <c:v>5.0061200000000001</c:v>
                </c:pt>
                <c:pt idx="262">
                  <c:v>5.0060900000000004</c:v>
                </c:pt>
                <c:pt idx="263">
                  <c:v>5.0061400000000003</c:v>
                </c:pt>
                <c:pt idx="264">
                  <c:v>5.0061400000000003</c:v>
                </c:pt>
                <c:pt idx="265">
                  <c:v>5.0060900000000004</c:v>
                </c:pt>
                <c:pt idx="266">
                  <c:v>5.0060000000000002</c:v>
                </c:pt>
                <c:pt idx="267">
                  <c:v>5.0059800000000001</c:v>
                </c:pt>
                <c:pt idx="268">
                  <c:v>5.0060399999999996</c:v>
                </c:pt>
                <c:pt idx="269">
                  <c:v>5.0060500000000001</c:v>
                </c:pt>
                <c:pt idx="270">
                  <c:v>5.0060799999999999</c:v>
                </c:pt>
                <c:pt idx="271">
                  <c:v>5.0060799999999999</c:v>
                </c:pt>
                <c:pt idx="272">
                  <c:v>5.0061299999999997</c:v>
                </c:pt>
                <c:pt idx="273">
                  <c:v>5.0061600000000004</c:v>
                </c:pt>
                <c:pt idx="274">
                  <c:v>5.0061499999999999</c:v>
                </c:pt>
                <c:pt idx="275">
                  <c:v>5.0061799999999996</c:v>
                </c:pt>
                <c:pt idx="276">
                  <c:v>5.0061799999999996</c:v>
                </c:pt>
                <c:pt idx="277">
                  <c:v>5.0061499999999999</c:v>
                </c:pt>
                <c:pt idx="278">
                  <c:v>5.0062199999999999</c:v>
                </c:pt>
                <c:pt idx="279">
                  <c:v>5.0062600000000002</c:v>
                </c:pt>
                <c:pt idx="280">
                  <c:v>5.0062199999999999</c:v>
                </c:pt>
                <c:pt idx="281">
                  <c:v>5.00617</c:v>
                </c:pt>
                <c:pt idx="282">
                  <c:v>5.0062199999999999</c:v>
                </c:pt>
                <c:pt idx="283">
                  <c:v>5.0061999999999998</c:v>
                </c:pt>
                <c:pt idx="284">
                  <c:v>5.0060900000000004</c:v>
                </c:pt>
                <c:pt idx="285">
                  <c:v>5.0060900000000004</c:v>
                </c:pt>
                <c:pt idx="286">
                  <c:v>5.0061200000000001</c:v>
                </c:pt>
                <c:pt idx="287">
                  <c:v>5.0061200000000001</c:v>
                </c:pt>
                <c:pt idx="288">
                  <c:v>5.0061299999999997</c:v>
                </c:pt>
                <c:pt idx="289">
                  <c:v>5.0060500000000001</c:v>
                </c:pt>
                <c:pt idx="290">
                  <c:v>5.0060099999999998</c:v>
                </c:pt>
                <c:pt idx="291">
                  <c:v>5.00603</c:v>
                </c:pt>
                <c:pt idx="292">
                  <c:v>5.0060700000000002</c:v>
                </c:pt>
                <c:pt idx="293">
                  <c:v>5.0061900000000001</c:v>
                </c:pt>
                <c:pt idx="294">
                  <c:v>5.00624</c:v>
                </c:pt>
                <c:pt idx="295">
                  <c:v>5.0062499999999996</c:v>
                </c:pt>
                <c:pt idx="296">
                  <c:v>5.0062699999999998</c:v>
                </c:pt>
                <c:pt idx="297">
                  <c:v>5.0062499999999996</c:v>
                </c:pt>
                <c:pt idx="298">
                  <c:v>5.0061600000000004</c:v>
                </c:pt>
                <c:pt idx="299">
                  <c:v>5.0061299999999997</c:v>
                </c:pt>
                <c:pt idx="300">
                  <c:v>5.0061499999999999</c:v>
                </c:pt>
                <c:pt idx="301">
                  <c:v>5.0061499999999999</c:v>
                </c:pt>
                <c:pt idx="302">
                  <c:v>5.0061499999999999</c:v>
                </c:pt>
                <c:pt idx="303">
                  <c:v>5.0061299999999997</c:v>
                </c:pt>
                <c:pt idx="304">
                  <c:v>5.0061099999999996</c:v>
                </c:pt>
                <c:pt idx="305">
                  <c:v>5.0061</c:v>
                </c:pt>
                <c:pt idx="306">
                  <c:v>5.0060599999999997</c:v>
                </c:pt>
                <c:pt idx="307">
                  <c:v>5.00603</c:v>
                </c:pt>
                <c:pt idx="308">
                  <c:v>5.0059899999999997</c:v>
                </c:pt>
                <c:pt idx="309">
                  <c:v>5.0061400000000003</c:v>
                </c:pt>
                <c:pt idx="310">
                  <c:v>5.0061799999999996</c:v>
                </c:pt>
                <c:pt idx="311">
                  <c:v>5.0060099999999998</c:v>
                </c:pt>
                <c:pt idx="312">
                  <c:v>5.0060099999999998</c:v>
                </c:pt>
                <c:pt idx="313">
                  <c:v>5.0059800000000001</c:v>
                </c:pt>
                <c:pt idx="314">
                  <c:v>5.0060399999999996</c:v>
                </c:pt>
                <c:pt idx="315">
                  <c:v>5.0060599999999997</c:v>
                </c:pt>
                <c:pt idx="316">
                  <c:v>5.0060599999999997</c:v>
                </c:pt>
                <c:pt idx="317">
                  <c:v>5.0060200000000004</c:v>
                </c:pt>
                <c:pt idx="318">
                  <c:v>5.0060700000000002</c:v>
                </c:pt>
                <c:pt idx="319">
                  <c:v>5.0061400000000003</c:v>
                </c:pt>
                <c:pt idx="320">
                  <c:v>5.00617</c:v>
                </c:pt>
                <c:pt idx="321">
                  <c:v>5.0062100000000003</c:v>
                </c:pt>
                <c:pt idx="322">
                  <c:v>5.0062600000000002</c:v>
                </c:pt>
                <c:pt idx="323">
                  <c:v>5.0062800000000003</c:v>
                </c:pt>
                <c:pt idx="324">
                  <c:v>5.0063300000000002</c:v>
                </c:pt>
                <c:pt idx="325">
                  <c:v>5.0062800000000003</c:v>
                </c:pt>
                <c:pt idx="326">
                  <c:v>5.0061499999999999</c:v>
                </c:pt>
                <c:pt idx="327">
                  <c:v>5.0061499999999999</c:v>
                </c:pt>
                <c:pt idx="328">
                  <c:v>5.0061600000000004</c:v>
                </c:pt>
                <c:pt idx="329">
                  <c:v>5.0061</c:v>
                </c:pt>
                <c:pt idx="330">
                  <c:v>5.0060700000000002</c:v>
                </c:pt>
                <c:pt idx="331">
                  <c:v>5.0060799999999999</c:v>
                </c:pt>
                <c:pt idx="332">
                  <c:v>5.0060599999999997</c:v>
                </c:pt>
                <c:pt idx="333">
                  <c:v>5.0060700000000002</c:v>
                </c:pt>
                <c:pt idx="334">
                  <c:v>5.0060799999999999</c:v>
                </c:pt>
                <c:pt idx="335">
                  <c:v>5.0060700000000002</c:v>
                </c:pt>
                <c:pt idx="336">
                  <c:v>5.0060700000000002</c:v>
                </c:pt>
                <c:pt idx="337">
                  <c:v>5.0060900000000004</c:v>
                </c:pt>
                <c:pt idx="338">
                  <c:v>5.0061299999999997</c:v>
                </c:pt>
                <c:pt idx="339">
                  <c:v>5.0061600000000004</c:v>
                </c:pt>
                <c:pt idx="340">
                  <c:v>5.0062199999999999</c:v>
                </c:pt>
                <c:pt idx="341">
                  <c:v>5.0062300000000004</c:v>
                </c:pt>
                <c:pt idx="342">
                  <c:v>5.0062800000000003</c:v>
                </c:pt>
                <c:pt idx="343">
                  <c:v>5.0063000000000004</c:v>
                </c:pt>
                <c:pt idx="344">
                  <c:v>5.0062800000000003</c:v>
                </c:pt>
                <c:pt idx="345">
                  <c:v>5.0062699999999998</c:v>
                </c:pt>
                <c:pt idx="346">
                  <c:v>5.0062300000000004</c:v>
                </c:pt>
                <c:pt idx="347">
                  <c:v>5.0062300000000004</c:v>
                </c:pt>
                <c:pt idx="348">
                  <c:v>5.00617</c:v>
                </c:pt>
                <c:pt idx="349">
                  <c:v>5.0062199999999999</c:v>
                </c:pt>
                <c:pt idx="350">
                  <c:v>5.00617</c:v>
                </c:pt>
                <c:pt idx="351">
                  <c:v>5.0061099999999996</c:v>
                </c:pt>
                <c:pt idx="352">
                  <c:v>5.0060900000000004</c:v>
                </c:pt>
                <c:pt idx="353">
                  <c:v>5.0060700000000002</c:v>
                </c:pt>
                <c:pt idx="354">
                  <c:v>5.0060799999999999</c:v>
                </c:pt>
                <c:pt idx="355">
                  <c:v>5.0060599999999997</c:v>
                </c:pt>
                <c:pt idx="356">
                  <c:v>5.0060900000000004</c:v>
                </c:pt>
                <c:pt idx="357">
                  <c:v>5.0060799999999999</c:v>
                </c:pt>
                <c:pt idx="358">
                  <c:v>5.0060500000000001</c:v>
                </c:pt>
                <c:pt idx="359">
                  <c:v>5.0060900000000004</c:v>
                </c:pt>
                <c:pt idx="360">
                  <c:v>5.0061299999999997</c:v>
                </c:pt>
                <c:pt idx="361">
                  <c:v>5.0061999999999998</c:v>
                </c:pt>
                <c:pt idx="362">
                  <c:v>5.0062100000000003</c:v>
                </c:pt>
                <c:pt idx="363">
                  <c:v>5.0061900000000001</c:v>
                </c:pt>
                <c:pt idx="364">
                  <c:v>5.0061999999999998</c:v>
                </c:pt>
                <c:pt idx="365">
                  <c:v>5.0062199999999999</c:v>
                </c:pt>
                <c:pt idx="366">
                  <c:v>5.0062199999999999</c:v>
                </c:pt>
                <c:pt idx="367">
                  <c:v>5.0062699999999998</c:v>
                </c:pt>
                <c:pt idx="368">
                  <c:v>5.0062899999999999</c:v>
                </c:pt>
                <c:pt idx="369">
                  <c:v>5.0062699999999998</c:v>
                </c:pt>
                <c:pt idx="370">
                  <c:v>5.0062800000000003</c:v>
                </c:pt>
                <c:pt idx="371">
                  <c:v>5.0062699999999998</c:v>
                </c:pt>
                <c:pt idx="372">
                  <c:v>5.0062699999999998</c:v>
                </c:pt>
                <c:pt idx="373">
                  <c:v>5.0062600000000002</c:v>
                </c:pt>
                <c:pt idx="374">
                  <c:v>5.0062499999999996</c:v>
                </c:pt>
                <c:pt idx="375">
                  <c:v>5.0062699999999998</c:v>
                </c:pt>
                <c:pt idx="376">
                  <c:v>5.0062899999999999</c:v>
                </c:pt>
                <c:pt idx="377">
                  <c:v>5.0062800000000003</c:v>
                </c:pt>
                <c:pt idx="378">
                  <c:v>5.0062800000000003</c:v>
                </c:pt>
                <c:pt idx="379">
                  <c:v>5.0062600000000002</c:v>
                </c:pt>
                <c:pt idx="380">
                  <c:v>5.0062600000000002</c:v>
                </c:pt>
                <c:pt idx="381">
                  <c:v>5.0062600000000002</c:v>
                </c:pt>
                <c:pt idx="382">
                  <c:v>5.0062699999999998</c:v>
                </c:pt>
                <c:pt idx="383">
                  <c:v>5.0062699999999998</c:v>
                </c:pt>
                <c:pt idx="384">
                  <c:v>5.0062800000000003</c:v>
                </c:pt>
                <c:pt idx="385">
                  <c:v>5.0063000000000004</c:v>
                </c:pt>
                <c:pt idx="386">
                  <c:v>5.00624</c:v>
                </c:pt>
                <c:pt idx="387">
                  <c:v>5.0062100000000003</c:v>
                </c:pt>
                <c:pt idx="388">
                  <c:v>5.0061799999999996</c:v>
                </c:pt>
                <c:pt idx="389">
                  <c:v>5.00617</c:v>
                </c:pt>
                <c:pt idx="390">
                  <c:v>5.00617</c:v>
                </c:pt>
                <c:pt idx="391">
                  <c:v>5.0061499999999999</c:v>
                </c:pt>
                <c:pt idx="392">
                  <c:v>5.00617</c:v>
                </c:pt>
                <c:pt idx="393">
                  <c:v>5.00617</c:v>
                </c:pt>
                <c:pt idx="394">
                  <c:v>5.0061799999999996</c:v>
                </c:pt>
                <c:pt idx="395">
                  <c:v>5.0061799999999996</c:v>
                </c:pt>
                <c:pt idx="396">
                  <c:v>5.0061400000000003</c:v>
                </c:pt>
                <c:pt idx="397">
                  <c:v>5.0061</c:v>
                </c:pt>
                <c:pt idx="398">
                  <c:v>5.0061600000000004</c:v>
                </c:pt>
                <c:pt idx="399">
                  <c:v>5.0062100000000003</c:v>
                </c:pt>
                <c:pt idx="400">
                  <c:v>5.0062199999999999</c:v>
                </c:pt>
                <c:pt idx="401">
                  <c:v>5.0062300000000004</c:v>
                </c:pt>
                <c:pt idx="402">
                  <c:v>5.00624</c:v>
                </c:pt>
                <c:pt idx="403">
                  <c:v>5.0062499999999996</c:v>
                </c:pt>
                <c:pt idx="404">
                  <c:v>5.00624</c:v>
                </c:pt>
                <c:pt idx="405">
                  <c:v>5.0062499999999996</c:v>
                </c:pt>
                <c:pt idx="406">
                  <c:v>5.00624</c:v>
                </c:pt>
                <c:pt idx="407">
                  <c:v>5.00624</c:v>
                </c:pt>
                <c:pt idx="408">
                  <c:v>5.00631</c:v>
                </c:pt>
                <c:pt idx="409">
                  <c:v>5.00631</c:v>
                </c:pt>
                <c:pt idx="410">
                  <c:v>5.0063000000000004</c:v>
                </c:pt>
                <c:pt idx="411">
                  <c:v>5.0062899999999999</c:v>
                </c:pt>
                <c:pt idx="412">
                  <c:v>5.0062600000000002</c:v>
                </c:pt>
                <c:pt idx="413">
                  <c:v>5.0062199999999999</c:v>
                </c:pt>
                <c:pt idx="414">
                  <c:v>5.0062199999999999</c:v>
                </c:pt>
                <c:pt idx="415">
                  <c:v>5.0063000000000004</c:v>
                </c:pt>
                <c:pt idx="416">
                  <c:v>5.0062699999999998</c:v>
                </c:pt>
                <c:pt idx="417">
                  <c:v>5.0062699999999998</c:v>
                </c:pt>
                <c:pt idx="418">
                  <c:v>5.0062699999999998</c:v>
                </c:pt>
                <c:pt idx="419">
                  <c:v>5.0062800000000003</c:v>
                </c:pt>
                <c:pt idx="420">
                  <c:v>5.0063000000000004</c:v>
                </c:pt>
                <c:pt idx="421">
                  <c:v>5.00631</c:v>
                </c:pt>
                <c:pt idx="422">
                  <c:v>5.00631</c:v>
                </c:pt>
                <c:pt idx="423">
                  <c:v>5.0063000000000004</c:v>
                </c:pt>
                <c:pt idx="424">
                  <c:v>5.0062800000000003</c:v>
                </c:pt>
                <c:pt idx="425">
                  <c:v>5.00624</c:v>
                </c:pt>
                <c:pt idx="426">
                  <c:v>5.0062300000000004</c:v>
                </c:pt>
                <c:pt idx="427">
                  <c:v>5.0062499999999996</c:v>
                </c:pt>
                <c:pt idx="428">
                  <c:v>5.00624</c:v>
                </c:pt>
                <c:pt idx="429">
                  <c:v>5.0061799999999996</c:v>
                </c:pt>
                <c:pt idx="430">
                  <c:v>5.0061799999999996</c:v>
                </c:pt>
                <c:pt idx="431">
                  <c:v>5.0061999999999998</c:v>
                </c:pt>
                <c:pt idx="432">
                  <c:v>5.0061600000000004</c:v>
                </c:pt>
                <c:pt idx="433">
                  <c:v>5.0061299999999997</c:v>
                </c:pt>
                <c:pt idx="434">
                  <c:v>5.0061499999999999</c:v>
                </c:pt>
                <c:pt idx="435">
                  <c:v>5.0061499999999999</c:v>
                </c:pt>
                <c:pt idx="436">
                  <c:v>5.0061299999999997</c:v>
                </c:pt>
                <c:pt idx="437">
                  <c:v>5.0061299999999997</c:v>
                </c:pt>
                <c:pt idx="438">
                  <c:v>5.0061499999999999</c:v>
                </c:pt>
                <c:pt idx="439">
                  <c:v>5.0061400000000003</c:v>
                </c:pt>
                <c:pt idx="440">
                  <c:v>5.00617</c:v>
                </c:pt>
                <c:pt idx="441">
                  <c:v>5.0062100000000003</c:v>
                </c:pt>
                <c:pt idx="442">
                  <c:v>5.0061999999999998</c:v>
                </c:pt>
                <c:pt idx="443">
                  <c:v>5.0062199999999999</c:v>
                </c:pt>
                <c:pt idx="444">
                  <c:v>5.00624</c:v>
                </c:pt>
                <c:pt idx="445">
                  <c:v>5.0062100000000003</c:v>
                </c:pt>
                <c:pt idx="446">
                  <c:v>5.0062199999999999</c:v>
                </c:pt>
                <c:pt idx="447">
                  <c:v>5.0062699999999998</c:v>
                </c:pt>
                <c:pt idx="448">
                  <c:v>5.00624</c:v>
                </c:pt>
                <c:pt idx="449">
                  <c:v>5.0061900000000001</c:v>
                </c:pt>
                <c:pt idx="450">
                  <c:v>5.0062199999999999</c:v>
                </c:pt>
                <c:pt idx="451">
                  <c:v>5.0062600000000002</c:v>
                </c:pt>
                <c:pt idx="452">
                  <c:v>5.0062300000000004</c:v>
                </c:pt>
                <c:pt idx="453">
                  <c:v>5.00617</c:v>
                </c:pt>
                <c:pt idx="454">
                  <c:v>5.0061499999999999</c:v>
                </c:pt>
                <c:pt idx="455">
                  <c:v>5.0062699999999998</c:v>
                </c:pt>
                <c:pt idx="456">
                  <c:v>5.0062699999999998</c:v>
                </c:pt>
                <c:pt idx="457">
                  <c:v>5.0061099999999996</c:v>
                </c:pt>
                <c:pt idx="458">
                  <c:v>5.0061</c:v>
                </c:pt>
                <c:pt idx="459">
                  <c:v>5.0061600000000004</c:v>
                </c:pt>
                <c:pt idx="460">
                  <c:v>5.0061299999999997</c:v>
                </c:pt>
                <c:pt idx="461">
                  <c:v>5.0060500000000001</c:v>
                </c:pt>
                <c:pt idx="462">
                  <c:v>5.0060700000000002</c:v>
                </c:pt>
                <c:pt idx="463">
                  <c:v>5.0060500000000001</c:v>
                </c:pt>
                <c:pt idx="464">
                  <c:v>5.0060700000000002</c:v>
                </c:pt>
                <c:pt idx="465">
                  <c:v>5.0061099999999996</c:v>
                </c:pt>
                <c:pt idx="466">
                  <c:v>5.0060900000000004</c:v>
                </c:pt>
                <c:pt idx="467">
                  <c:v>5.0061200000000001</c:v>
                </c:pt>
                <c:pt idx="468">
                  <c:v>5.0061799999999996</c:v>
                </c:pt>
                <c:pt idx="469">
                  <c:v>5.0061299999999997</c:v>
                </c:pt>
                <c:pt idx="470">
                  <c:v>5.0060700000000002</c:v>
                </c:pt>
                <c:pt idx="471">
                  <c:v>5.0061299999999997</c:v>
                </c:pt>
                <c:pt idx="472">
                  <c:v>5.0061400000000003</c:v>
                </c:pt>
                <c:pt idx="473">
                  <c:v>5.0060900000000004</c:v>
                </c:pt>
                <c:pt idx="474">
                  <c:v>5.0061</c:v>
                </c:pt>
                <c:pt idx="475">
                  <c:v>5.0061099999999996</c:v>
                </c:pt>
                <c:pt idx="476">
                  <c:v>5.0061299999999997</c:v>
                </c:pt>
                <c:pt idx="477">
                  <c:v>5.0061499999999999</c:v>
                </c:pt>
                <c:pt idx="478">
                  <c:v>5.0061600000000004</c:v>
                </c:pt>
                <c:pt idx="479">
                  <c:v>5.0060900000000004</c:v>
                </c:pt>
                <c:pt idx="480">
                  <c:v>5.0060900000000004</c:v>
                </c:pt>
                <c:pt idx="481">
                  <c:v>5.0061200000000001</c:v>
                </c:pt>
                <c:pt idx="482">
                  <c:v>5.0061499999999999</c:v>
                </c:pt>
                <c:pt idx="483">
                  <c:v>5.0061400000000003</c:v>
                </c:pt>
                <c:pt idx="484">
                  <c:v>5.0061299999999997</c:v>
                </c:pt>
                <c:pt idx="485">
                  <c:v>5.0061799999999996</c:v>
                </c:pt>
                <c:pt idx="486">
                  <c:v>5.0062100000000003</c:v>
                </c:pt>
                <c:pt idx="487">
                  <c:v>5.0062199999999999</c:v>
                </c:pt>
                <c:pt idx="488">
                  <c:v>5.0062100000000003</c:v>
                </c:pt>
                <c:pt idx="489">
                  <c:v>5.0062100000000003</c:v>
                </c:pt>
                <c:pt idx="490">
                  <c:v>5.0062499999999996</c:v>
                </c:pt>
                <c:pt idx="491">
                  <c:v>5.0062699999999998</c:v>
                </c:pt>
                <c:pt idx="492">
                  <c:v>5.0062699999999998</c:v>
                </c:pt>
                <c:pt idx="493">
                  <c:v>5.0063199999999997</c:v>
                </c:pt>
                <c:pt idx="494">
                  <c:v>5.0063000000000004</c:v>
                </c:pt>
                <c:pt idx="495">
                  <c:v>5.0062800000000003</c:v>
                </c:pt>
                <c:pt idx="496">
                  <c:v>5.0063199999999997</c:v>
                </c:pt>
                <c:pt idx="497">
                  <c:v>5.0063500000000003</c:v>
                </c:pt>
                <c:pt idx="498">
                  <c:v>5.0063399999999998</c:v>
                </c:pt>
                <c:pt idx="499">
                  <c:v>5.0062699999999998</c:v>
                </c:pt>
                <c:pt idx="500">
                  <c:v>5.0062499999999996</c:v>
                </c:pt>
                <c:pt idx="501">
                  <c:v>5.0062899999999999</c:v>
                </c:pt>
                <c:pt idx="502">
                  <c:v>5.0063199999999997</c:v>
                </c:pt>
                <c:pt idx="503">
                  <c:v>5.0063399999999998</c:v>
                </c:pt>
                <c:pt idx="504">
                  <c:v>5.00631</c:v>
                </c:pt>
                <c:pt idx="505">
                  <c:v>5.0062800000000003</c:v>
                </c:pt>
                <c:pt idx="506">
                  <c:v>5.0062899999999999</c:v>
                </c:pt>
                <c:pt idx="507">
                  <c:v>5.0062499999999996</c:v>
                </c:pt>
                <c:pt idx="508">
                  <c:v>5.00624</c:v>
                </c:pt>
                <c:pt idx="509">
                  <c:v>5.0062800000000003</c:v>
                </c:pt>
                <c:pt idx="510">
                  <c:v>5.0062600000000002</c:v>
                </c:pt>
                <c:pt idx="511">
                  <c:v>5.0062800000000003</c:v>
                </c:pt>
                <c:pt idx="512">
                  <c:v>5.0062800000000003</c:v>
                </c:pt>
                <c:pt idx="513">
                  <c:v>5.0063300000000002</c:v>
                </c:pt>
                <c:pt idx="514">
                  <c:v>5.0063500000000003</c:v>
                </c:pt>
                <c:pt idx="515">
                  <c:v>5.0063399999999998</c:v>
                </c:pt>
                <c:pt idx="516">
                  <c:v>5.0063199999999997</c:v>
                </c:pt>
                <c:pt idx="517">
                  <c:v>5.0062699999999998</c:v>
                </c:pt>
                <c:pt idx="518">
                  <c:v>5.0062899999999999</c:v>
                </c:pt>
                <c:pt idx="519">
                  <c:v>5.0063199999999997</c:v>
                </c:pt>
                <c:pt idx="520">
                  <c:v>5.0063199999999997</c:v>
                </c:pt>
                <c:pt idx="521">
                  <c:v>5.0063000000000004</c:v>
                </c:pt>
                <c:pt idx="522">
                  <c:v>5.00631</c:v>
                </c:pt>
                <c:pt idx="523">
                  <c:v>5.0063199999999997</c:v>
                </c:pt>
                <c:pt idx="524">
                  <c:v>5.0062899999999999</c:v>
                </c:pt>
                <c:pt idx="525">
                  <c:v>5.00624</c:v>
                </c:pt>
                <c:pt idx="526">
                  <c:v>5.0062199999999999</c:v>
                </c:pt>
                <c:pt idx="527">
                  <c:v>5.0062499999999996</c:v>
                </c:pt>
                <c:pt idx="528">
                  <c:v>5.0062600000000002</c:v>
                </c:pt>
                <c:pt idx="529">
                  <c:v>5.0062300000000004</c:v>
                </c:pt>
                <c:pt idx="530">
                  <c:v>5.0062300000000004</c:v>
                </c:pt>
                <c:pt idx="531">
                  <c:v>5.0062499999999996</c:v>
                </c:pt>
                <c:pt idx="532">
                  <c:v>5.0063000000000004</c:v>
                </c:pt>
                <c:pt idx="533">
                  <c:v>5.0062899999999999</c:v>
                </c:pt>
                <c:pt idx="534">
                  <c:v>5.0062300000000004</c:v>
                </c:pt>
                <c:pt idx="535">
                  <c:v>5.0062199999999999</c:v>
                </c:pt>
                <c:pt idx="536">
                  <c:v>5.0062300000000004</c:v>
                </c:pt>
                <c:pt idx="537">
                  <c:v>5.0062499999999996</c:v>
                </c:pt>
                <c:pt idx="538">
                  <c:v>5.0062600000000002</c:v>
                </c:pt>
                <c:pt idx="539">
                  <c:v>5.0062899999999999</c:v>
                </c:pt>
                <c:pt idx="540">
                  <c:v>5.0062800000000003</c:v>
                </c:pt>
                <c:pt idx="541">
                  <c:v>5.0063399999999998</c:v>
                </c:pt>
                <c:pt idx="542">
                  <c:v>5.0063500000000003</c:v>
                </c:pt>
                <c:pt idx="543">
                  <c:v>5.0062800000000003</c:v>
                </c:pt>
                <c:pt idx="544">
                  <c:v>5.0062800000000003</c:v>
                </c:pt>
                <c:pt idx="545">
                  <c:v>5.0062699999999998</c:v>
                </c:pt>
                <c:pt idx="546">
                  <c:v>5.0062499999999996</c:v>
                </c:pt>
                <c:pt idx="547">
                  <c:v>5.0062199999999999</c:v>
                </c:pt>
                <c:pt idx="548">
                  <c:v>5.0061900000000001</c:v>
                </c:pt>
                <c:pt idx="549">
                  <c:v>5.0061099999999996</c:v>
                </c:pt>
                <c:pt idx="550">
                  <c:v>5.0061099999999996</c:v>
                </c:pt>
                <c:pt idx="551">
                  <c:v>5.0061299999999997</c:v>
                </c:pt>
                <c:pt idx="552">
                  <c:v>5.0061</c:v>
                </c:pt>
                <c:pt idx="553">
                  <c:v>5.0060599999999997</c:v>
                </c:pt>
                <c:pt idx="554">
                  <c:v>5.0060700000000002</c:v>
                </c:pt>
                <c:pt idx="555">
                  <c:v>5.0060599999999997</c:v>
                </c:pt>
                <c:pt idx="556">
                  <c:v>5.0060799999999999</c:v>
                </c:pt>
                <c:pt idx="557">
                  <c:v>5.0061099999999996</c:v>
                </c:pt>
                <c:pt idx="558">
                  <c:v>5.0061400000000003</c:v>
                </c:pt>
                <c:pt idx="559">
                  <c:v>5.0061200000000001</c:v>
                </c:pt>
                <c:pt idx="560">
                  <c:v>5.0061200000000001</c:v>
                </c:pt>
                <c:pt idx="561">
                  <c:v>5.0061200000000001</c:v>
                </c:pt>
                <c:pt idx="562">
                  <c:v>5.0060700000000002</c:v>
                </c:pt>
                <c:pt idx="563">
                  <c:v>5.0061400000000003</c:v>
                </c:pt>
                <c:pt idx="564">
                  <c:v>5.0061600000000004</c:v>
                </c:pt>
                <c:pt idx="565">
                  <c:v>5.0061200000000001</c:v>
                </c:pt>
                <c:pt idx="566">
                  <c:v>5.0061099999999996</c:v>
                </c:pt>
                <c:pt idx="567">
                  <c:v>5.0061</c:v>
                </c:pt>
                <c:pt idx="568">
                  <c:v>5.0061200000000001</c:v>
                </c:pt>
                <c:pt idx="569">
                  <c:v>5.0060599999999997</c:v>
                </c:pt>
                <c:pt idx="570">
                  <c:v>5.0060399999999996</c:v>
                </c:pt>
                <c:pt idx="571">
                  <c:v>5.0060799999999999</c:v>
                </c:pt>
                <c:pt idx="572">
                  <c:v>5.0061299999999997</c:v>
                </c:pt>
                <c:pt idx="573">
                  <c:v>5.0062100000000003</c:v>
                </c:pt>
                <c:pt idx="574">
                  <c:v>5.0062100000000003</c:v>
                </c:pt>
                <c:pt idx="575">
                  <c:v>5.0062699999999998</c:v>
                </c:pt>
                <c:pt idx="576">
                  <c:v>5.0063000000000004</c:v>
                </c:pt>
                <c:pt idx="577">
                  <c:v>5.0062699999999998</c:v>
                </c:pt>
                <c:pt idx="578">
                  <c:v>5.0062600000000002</c:v>
                </c:pt>
                <c:pt idx="579">
                  <c:v>5.0062499999999996</c:v>
                </c:pt>
                <c:pt idx="580">
                  <c:v>5.0062499999999996</c:v>
                </c:pt>
                <c:pt idx="581">
                  <c:v>5.00624</c:v>
                </c:pt>
                <c:pt idx="582">
                  <c:v>5.0061900000000001</c:v>
                </c:pt>
                <c:pt idx="583">
                  <c:v>5.0061</c:v>
                </c:pt>
                <c:pt idx="584">
                  <c:v>5.0061</c:v>
                </c:pt>
                <c:pt idx="585">
                  <c:v>5.0061400000000003</c:v>
                </c:pt>
                <c:pt idx="586">
                  <c:v>5.0061499999999999</c:v>
                </c:pt>
                <c:pt idx="587">
                  <c:v>5.0060500000000001</c:v>
                </c:pt>
                <c:pt idx="588">
                  <c:v>5.0060099999999998</c:v>
                </c:pt>
                <c:pt idx="589">
                  <c:v>5.0060599999999997</c:v>
                </c:pt>
                <c:pt idx="590">
                  <c:v>5.0060700000000002</c:v>
                </c:pt>
                <c:pt idx="591">
                  <c:v>5.0060900000000004</c:v>
                </c:pt>
                <c:pt idx="592">
                  <c:v>5.0060799999999999</c:v>
                </c:pt>
                <c:pt idx="593">
                  <c:v>5.0060700000000002</c:v>
                </c:pt>
                <c:pt idx="594">
                  <c:v>5.0061900000000001</c:v>
                </c:pt>
                <c:pt idx="595">
                  <c:v>5.00624</c:v>
                </c:pt>
                <c:pt idx="596">
                  <c:v>5.0062600000000002</c:v>
                </c:pt>
                <c:pt idx="597">
                  <c:v>5.0062699999999998</c:v>
                </c:pt>
                <c:pt idx="598">
                  <c:v>5.0062800000000003</c:v>
                </c:pt>
                <c:pt idx="599">
                  <c:v>5.00631</c:v>
                </c:pt>
                <c:pt idx="600">
                  <c:v>5.00631</c:v>
                </c:pt>
                <c:pt idx="601">
                  <c:v>5.0061999999999998</c:v>
                </c:pt>
                <c:pt idx="602">
                  <c:v>5.0061499999999999</c:v>
                </c:pt>
                <c:pt idx="603">
                  <c:v>5.0061499999999999</c:v>
                </c:pt>
                <c:pt idx="604">
                  <c:v>5.0061099999999996</c:v>
                </c:pt>
                <c:pt idx="605">
                  <c:v>5.0060799999999999</c:v>
                </c:pt>
                <c:pt idx="606">
                  <c:v>5.0061099999999996</c:v>
                </c:pt>
                <c:pt idx="607">
                  <c:v>5.0060900000000004</c:v>
                </c:pt>
                <c:pt idx="608">
                  <c:v>5.0060900000000004</c:v>
                </c:pt>
                <c:pt idx="609">
                  <c:v>5.0061</c:v>
                </c:pt>
                <c:pt idx="610">
                  <c:v>5.00603</c:v>
                </c:pt>
                <c:pt idx="611">
                  <c:v>5.0060200000000004</c:v>
                </c:pt>
                <c:pt idx="612">
                  <c:v>5.00603</c:v>
                </c:pt>
                <c:pt idx="613">
                  <c:v>5.00603</c:v>
                </c:pt>
                <c:pt idx="614">
                  <c:v>5.0060599999999997</c:v>
                </c:pt>
                <c:pt idx="615">
                  <c:v>5.0060900000000004</c:v>
                </c:pt>
                <c:pt idx="616">
                  <c:v>5.0061200000000001</c:v>
                </c:pt>
                <c:pt idx="617">
                  <c:v>5.0061</c:v>
                </c:pt>
                <c:pt idx="618">
                  <c:v>5.0061200000000001</c:v>
                </c:pt>
                <c:pt idx="619">
                  <c:v>5.0061499999999999</c:v>
                </c:pt>
                <c:pt idx="620">
                  <c:v>5.0061200000000001</c:v>
                </c:pt>
                <c:pt idx="621">
                  <c:v>5.0060900000000004</c:v>
                </c:pt>
                <c:pt idx="622">
                  <c:v>5.0060900000000004</c:v>
                </c:pt>
                <c:pt idx="623">
                  <c:v>5.0061</c:v>
                </c:pt>
                <c:pt idx="624">
                  <c:v>5.0061200000000001</c:v>
                </c:pt>
                <c:pt idx="625">
                  <c:v>5.0060799999999999</c:v>
                </c:pt>
                <c:pt idx="626">
                  <c:v>5.0060500000000001</c:v>
                </c:pt>
                <c:pt idx="627">
                  <c:v>5.0061099999999996</c:v>
                </c:pt>
                <c:pt idx="628">
                  <c:v>5.0060799999999999</c:v>
                </c:pt>
                <c:pt idx="629">
                  <c:v>5.0061</c:v>
                </c:pt>
                <c:pt idx="630">
                  <c:v>5.0061</c:v>
                </c:pt>
                <c:pt idx="631">
                  <c:v>5.0061</c:v>
                </c:pt>
                <c:pt idx="632">
                  <c:v>5.0061</c:v>
                </c:pt>
                <c:pt idx="633">
                  <c:v>5.0061799999999996</c:v>
                </c:pt>
                <c:pt idx="634">
                  <c:v>5.0062300000000004</c:v>
                </c:pt>
                <c:pt idx="635">
                  <c:v>5.0062199999999999</c:v>
                </c:pt>
                <c:pt idx="636">
                  <c:v>5.0062600000000002</c:v>
                </c:pt>
                <c:pt idx="637">
                  <c:v>5.0062499999999996</c:v>
                </c:pt>
                <c:pt idx="638">
                  <c:v>5.0062600000000002</c:v>
                </c:pt>
                <c:pt idx="639">
                  <c:v>5.00617</c:v>
                </c:pt>
                <c:pt idx="640">
                  <c:v>5.0061299999999997</c:v>
                </c:pt>
                <c:pt idx="641">
                  <c:v>5.0060900000000004</c:v>
                </c:pt>
                <c:pt idx="642">
                  <c:v>5.00603</c:v>
                </c:pt>
                <c:pt idx="643">
                  <c:v>5.0060599999999997</c:v>
                </c:pt>
                <c:pt idx="644">
                  <c:v>5.0060799999999999</c:v>
                </c:pt>
                <c:pt idx="645">
                  <c:v>5.0060700000000002</c:v>
                </c:pt>
                <c:pt idx="646">
                  <c:v>5.0061099999999996</c:v>
                </c:pt>
                <c:pt idx="647">
                  <c:v>5.0061200000000001</c:v>
                </c:pt>
                <c:pt idx="648">
                  <c:v>5.0061900000000001</c:v>
                </c:pt>
                <c:pt idx="649">
                  <c:v>5.0062300000000004</c:v>
                </c:pt>
                <c:pt idx="650">
                  <c:v>5.0062800000000003</c:v>
                </c:pt>
                <c:pt idx="651">
                  <c:v>5.00624</c:v>
                </c:pt>
                <c:pt idx="652">
                  <c:v>5.0062800000000003</c:v>
                </c:pt>
                <c:pt idx="653">
                  <c:v>5.0063399999999998</c:v>
                </c:pt>
                <c:pt idx="654">
                  <c:v>5.0063500000000003</c:v>
                </c:pt>
                <c:pt idx="655">
                  <c:v>5.0062899999999999</c:v>
                </c:pt>
                <c:pt idx="656">
                  <c:v>5.0062699999999998</c:v>
                </c:pt>
                <c:pt idx="657">
                  <c:v>5.0062100000000003</c:v>
                </c:pt>
                <c:pt idx="658">
                  <c:v>5.0062300000000004</c:v>
                </c:pt>
                <c:pt idx="659">
                  <c:v>5.00617</c:v>
                </c:pt>
                <c:pt idx="660">
                  <c:v>5.0061499999999999</c:v>
                </c:pt>
                <c:pt idx="661">
                  <c:v>5.0061499999999999</c:v>
                </c:pt>
                <c:pt idx="662">
                  <c:v>5.0060900000000004</c:v>
                </c:pt>
                <c:pt idx="663">
                  <c:v>5.0060799999999999</c:v>
                </c:pt>
                <c:pt idx="664">
                  <c:v>5.0061600000000004</c:v>
                </c:pt>
                <c:pt idx="665">
                  <c:v>5.0060099999999998</c:v>
                </c:pt>
                <c:pt idx="666">
                  <c:v>5.0060500000000001</c:v>
                </c:pt>
                <c:pt idx="667">
                  <c:v>5.0060700000000002</c:v>
                </c:pt>
                <c:pt idx="668">
                  <c:v>5.0060599999999997</c:v>
                </c:pt>
                <c:pt idx="669">
                  <c:v>5.0060399999999996</c:v>
                </c:pt>
                <c:pt idx="670">
                  <c:v>5.00603</c:v>
                </c:pt>
                <c:pt idx="671">
                  <c:v>5.0060399999999996</c:v>
                </c:pt>
                <c:pt idx="672">
                  <c:v>5.0060599999999997</c:v>
                </c:pt>
                <c:pt idx="673">
                  <c:v>5.0060500000000001</c:v>
                </c:pt>
                <c:pt idx="674">
                  <c:v>5.0060700000000002</c:v>
                </c:pt>
                <c:pt idx="675">
                  <c:v>5.0060599999999997</c:v>
                </c:pt>
                <c:pt idx="676">
                  <c:v>5.0060599999999997</c:v>
                </c:pt>
                <c:pt idx="677">
                  <c:v>5.0060799999999999</c:v>
                </c:pt>
                <c:pt idx="678">
                  <c:v>5.0060700000000002</c:v>
                </c:pt>
                <c:pt idx="679">
                  <c:v>5.0060700000000002</c:v>
                </c:pt>
                <c:pt idx="680">
                  <c:v>5.0060700000000002</c:v>
                </c:pt>
                <c:pt idx="681">
                  <c:v>5.0060700000000002</c:v>
                </c:pt>
                <c:pt idx="682">
                  <c:v>5.0060700000000002</c:v>
                </c:pt>
                <c:pt idx="683">
                  <c:v>5.0060900000000004</c:v>
                </c:pt>
                <c:pt idx="684">
                  <c:v>5.0060599999999997</c:v>
                </c:pt>
                <c:pt idx="685">
                  <c:v>5.0060700000000002</c:v>
                </c:pt>
                <c:pt idx="686">
                  <c:v>5.0060500000000001</c:v>
                </c:pt>
                <c:pt idx="687">
                  <c:v>5.0061200000000001</c:v>
                </c:pt>
                <c:pt idx="688">
                  <c:v>5.0061</c:v>
                </c:pt>
                <c:pt idx="689">
                  <c:v>5.0061499999999999</c:v>
                </c:pt>
                <c:pt idx="690">
                  <c:v>5.0061400000000003</c:v>
                </c:pt>
                <c:pt idx="691">
                  <c:v>5.00617</c:v>
                </c:pt>
                <c:pt idx="692">
                  <c:v>5.0061999999999998</c:v>
                </c:pt>
                <c:pt idx="693">
                  <c:v>5.0061999999999998</c:v>
                </c:pt>
                <c:pt idx="694">
                  <c:v>5.00624</c:v>
                </c:pt>
                <c:pt idx="695">
                  <c:v>5.0062899999999999</c:v>
                </c:pt>
                <c:pt idx="696">
                  <c:v>5.0062699999999998</c:v>
                </c:pt>
                <c:pt idx="697">
                  <c:v>5.0062199999999999</c:v>
                </c:pt>
                <c:pt idx="698">
                  <c:v>5.0061799999999996</c:v>
                </c:pt>
                <c:pt idx="699">
                  <c:v>5.0061499999999999</c:v>
                </c:pt>
                <c:pt idx="700">
                  <c:v>5.0061099999999996</c:v>
                </c:pt>
                <c:pt idx="701">
                  <c:v>5.0060599999999997</c:v>
                </c:pt>
                <c:pt idx="702">
                  <c:v>5.0060500000000001</c:v>
                </c:pt>
                <c:pt idx="703">
                  <c:v>5.0060700000000002</c:v>
                </c:pt>
                <c:pt idx="704">
                  <c:v>5.0060700000000002</c:v>
                </c:pt>
                <c:pt idx="705">
                  <c:v>5.0061</c:v>
                </c:pt>
                <c:pt idx="706">
                  <c:v>5.0061099999999996</c:v>
                </c:pt>
                <c:pt idx="707">
                  <c:v>5.0061200000000001</c:v>
                </c:pt>
                <c:pt idx="708">
                  <c:v>5.0061299999999997</c:v>
                </c:pt>
                <c:pt idx="709">
                  <c:v>5.0061299999999997</c:v>
                </c:pt>
                <c:pt idx="710">
                  <c:v>5.0061799999999996</c:v>
                </c:pt>
                <c:pt idx="711">
                  <c:v>5.0061299999999997</c:v>
                </c:pt>
                <c:pt idx="712">
                  <c:v>5.0061600000000004</c:v>
                </c:pt>
                <c:pt idx="713">
                  <c:v>5.00617</c:v>
                </c:pt>
                <c:pt idx="714">
                  <c:v>5.0061600000000004</c:v>
                </c:pt>
                <c:pt idx="715">
                  <c:v>5.0061499999999999</c:v>
                </c:pt>
                <c:pt idx="716">
                  <c:v>5.0061099999999996</c:v>
                </c:pt>
                <c:pt idx="717">
                  <c:v>5.0060799999999999</c:v>
                </c:pt>
                <c:pt idx="718">
                  <c:v>5.0060799999999999</c:v>
                </c:pt>
                <c:pt idx="719">
                  <c:v>5.0060700000000002</c:v>
                </c:pt>
                <c:pt idx="720">
                  <c:v>5.0060799999999999</c:v>
                </c:pt>
                <c:pt idx="721">
                  <c:v>5.0061099999999996</c:v>
                </c:pt>
                <c:pt idx="722">
                  <c:v>5.0061499999999999</c:v>
                </c:pt>
                <c:pt idx="723">
                  <c:v>5.0061299999999997</c:v>
                </c:pt>
                <c:pt idx="724">
                  <c:v>5.0061799999999996</c:v>
                </c:pt>
                <c:pt idx="725">
                  <c:v>5.0061999999999998</c:v>
                </c:pt>
                <c:pt idx="726">
                  <c:v>5.00624</c:v>
                </c:pt>
                <c:pt idx="727">
                  <c:v>5.00624</c:v>
                </c:pt>
                <c:pt idx="728">
                  <c:v>5.0062899999999999</c:v>
                </c:pt>
                <c:pt idx="729">
                  <c:v>5.0062800000000003</c:v>
                </c:pt>
                <c:pt idx="730">
                  <c:v>5.0063000000000004</c:v>
                </c:pt>
                <c:pt idx="731">
                  <c:v>5.0062699999999998</c:v>
                </c:pt>
                <c:pt idx="732">
                  <c:v>5.0062800000000003</c:v>
                </c:pt>
                <c:pt idx="733">
                  <c:v>5.0062800000000003</c:v>
                </c:pt>
                <c:pt idx="734">
                  <c:v>5.0062699999999998</c:v>
                </c:pt>
                <c:pt idx="735">
                  <c:v>5.00624</c:v>
                </c:pt>
                <c:pt idx="736">
                  <c:v>5.0062100000000003</c:v>
                </c:pt>
                <c:pt idx="737">
                  <c:v>5.0061400000000003</c:v>
                </c:pt>
                <c:pt idx="738">
                  <c:v>5.0061299999999997</c:v>
                </c:pt>
                <c:pt idx="739">
                  <c:v>5.0060900000000004</c:v>
                </c:pt>
                <c:pt idx="740">
                  <c:v>5.0060799999999999</c:v>
                </c:pt>
                <c:pt idx="741">
                  <c:v>5.0060799999999999</c:v>
                </c:pt>
                <c:pt idx="742">
                  <c:v>5.0060900000000004</c:v>
                </c:pt>
                <c:pt idx="743">
                  <c:v>5.0061299999999997</c:v>
                </c:pt>
                <c:pt idx="744">
                  <c:v>5.0061900000000001</c:v>
                </c:pt>
                <c:pt idx="745">
                  <c:v>5.00624</c:v>
                </c:pt>
                <c:pt idx="746">
                  <c:v>5.0063199999999997</c:v>
                </c:pt>
                <c:pt idx="747">
                  <c:v>5.00631</c:v>
                </c:pt>
                <c:pt idx="748">
                  <c:v>5.0062600000000002</c:v>
                </c:pt>
                <c:pt idx="749">
                  <c:v>5.00617</c:v>
                </c:pt>
                <c:pt idx="750">
                  <c:v>5.0061299999999997</c:v>
                </c:pt>
                <c:pt idx="751">
                  <c:v>5.0061099999999996</c:v>
                </c:pt>
                <c:pt idx="752">
                  <c:v>5.0060900000000004</c:v>
                </c:pt>
                <c:pt idx="753">
                  <c:v>5.0060500000000001</c:v>
                </c:pt>
                <c:pt idx="754">
                  <c:v>5.0060700000000002</c:v>
                </c:pt>
                <c:pt idx="755">
                  <c:v>5.0060700000000002</c:v>
                </c:pt>
                <c:pt idx="756">
                  <c:v>5.0061099999999996</c:v>
                </c:pt>
                <c:pt idx="757">
                  <c:v>5.0061499999999999</c:v>
                </c:pt>
                <c:pt idx="758">
                  <c:v>5.0062199999999999</c:v>
                </c:pt>
                <c:pt idx="759">
                  <c:v>5.0062699999999998</c:v>
                </c:pt>
                <c:pt idx="760">
                  <c:v>5.0062600000000002</c:v>
                </c:pt>
                <c:pt idx="761">
                  <c:v>5.0062800000000003</c:v>
                </c:pt>
                <c:pt idx="762">
                  <c:v>5.0062199999999999</c:v>
                </c:pt>
                <c:pt idx="763">
                  <c:v>5.0061999999999998</c:v>
                </c:pt>
                <c:pt idx="764">
                  <c:v>5.0061299999999997</c:v>
                </c:pt>
                <c:pt idx="765">
                  <c:v>5.0061200000000001</c:v>
                </c:pt>
                <c:pt idx="766">
                  <c:v>5.0061099999999996</c:v>
                </c:pt>
                <c:pt idx="767">
                  <c:v>5.0060900000000004</c:v>
                </c:pt>
                <c:pt idx="768">
                  <c:v>5.0060900000000004</c:v>
                </c:pt>
                <c:pt idx="769">
                  <c:v>5.0061099999999996</c:v>
                </c:pt>
                <c:pt idx="770">
                  <c:v>5.0060700000000002</c:v>
                </c:pt>
                <c:pt idx="771">
                  <c:v>5.0060700000000002</c:v>
                </c:pt>
                <c:pt idx="772">
                  <c:v>5.0061</c:v>
                </c:pt>
                <c:pt idx="773">
                  <c:v>5.0061</c:v>
                </c:pt>
                <c:pt idx="774">
                  <c:v>5.0061299999999997</c:v>
                </c:pt>
                <c:pt idx="775">
                  <c:v>5.0061600000000004</c:v>
                </c:pt>
                <c:pt idx="776">
                  <c:v>5.0061900000000001</c:v>
                </c:pt>
                <c:pt idx="777">
                  <c:v>5.0062199999999999</c:v>
                </c:pt>
                <c:pt idx="778">
                  <c:v>5.0062100000000003</c:v>
                </c:pt>
                <c:pt idx="779">
                  <c:v>5.0061900000000001</c:v>
                </c:pt>
                <c:pt idx="780">
                  <c:v>5.0061999999999998</c:v>
                </c:pt>
                <c:pt idx="781">
                  <c:v>5.0062300000000004</c:v>
                </c:pt>
                <c:pt idx="782">
                  <c:v>5.0062300000000004</c:v>
                </c:pt>
                <c:pt idx="783">
                  <c:v>5.0062499999999996</c:v>
                </c:pt>
                <c:pt idx="784">
                  <c:v>5.0062600000000002</c:v>
                </c:pt>
                <c:pt idx="785">
                  <c:v>5.0062899999999999</c:v>
                </c:pt>
                <c:pt idx="786">
                  <c:v>5.0063000000000004</c:v>
                </c:pt>
                <c:pt idx="787">
                  <c:v>5.0063199999999997</c:v>
                </c:pt>
                <c:pt idx="788">
                  <c:v>5.0063000000000004</c:v>
                </c:pt>
                <c:pt idx="789">
                  <c:v>5.0063000000000004</c:v>
                </c:pt>
                <c:pt idx="790">
                  <c:v>5.0062899999999999</c:v>
                </c:pt>
                <c:pt idx="791">
                  <c:v>5.0063199999999997</c:v>
                </c:pt>
                <c:pt idx="792">
                  <c:v>5.0062899999999999</c:v>
                </c:pt>
                <c:pt idx="793">
                  <c:v>5.0062800000000003</c:v>
                </c:pt>
                <c:pt idx="794">
                  <c:v>5.0062899999999999</c:v>
                </c:pt>
                <c:pt idx="795">
                  <c:v>5.0062800000000003</c:v>
                </c:pt>
                <c:pt idx="796">
                  <c:v>5.0062699999999998</c:v>
                </c:pt>
                <c:pt idx="797">
                  <c:v>5.00624</c:v>
                </c:pt>
                <c:pt idx="798">
                  <c:v>5.00624</c:v>
                </c:pt>
                <c:pt idx="799">
                  <c:v>5.0062300000000004</c:v>
                </c:pt>
                <c:pt idx="800">
                  <c:v>5.0062100000000003</c:v>
                </c:pt>
                <c:pt idx="801">
                  <c:v>5.0062100000000003</c:v>
                </c:pt>
                <c:pt idx="802">
                  <c:v>5.0062100000000003</c:v>
                </c:pt>
                <c:pt idx="803">
                  <c:v>5.0061999999999998</c:v>
                </c:pt>
                <c:pt idx="804">
                  <c:v>5.0061900000000001</c:v>
                </c:pt>
                <c:pt idx="805">
                  <c:v>5.00617</c:v>
                </c:pt>
                <c:pt idx="806">
                  <c:v>5.0061299999999997</c:v>
                </c:pt>
                <c:pt idx="807">
                  <c:v>5.0061299999999997</c:v>
                </c:pt>
                <c:pt idx="808">
                  <c:v>5.0061299999999997</c:v>
                </c:pt>
                <c:pt idx="809">
                  <c:v>5.0061299999999997</c:v>
                </c:pt>
                <c:pt idx="810">
                  <c:v>5.0061299999999997</c:v>
                </c:pt>
                <c:pt idx="811">
                  <c:v>5.0061200000000001</c:v>
                </c:pt>
                <c:pt idx="812">
                  <c:v>5.0061200000000001</c:v>
                </c:pt>
                <c:pt idx="813">
                  <c:v>5.0061099999999996</c:v>
                </c:pt>
                <c:pt idx="814">
                  <c:v>5.0061200000000001</c:v>
                </c:pt>
                <c:pt idx="815">
                  <c:v>5.0061200000000001</c:v>
                </c:pt>
                <c:pt idx="816">
                  <c:v>5.0061200000000001</c:v>
                </c:pt>
                <c:pt idx="817">
                  <c:v>5.0061799999999996</c:v>
                </c:pt>
                <c:pt idx="818">
                  <c:v>5.00624</c:v>
                </c:pt>
                <c:pt idx="819">
                  <c:v>5.0062600000000002</c:v>
                </c:pt>
                <c:pt idx="820">
                  <c:v>5.0063000000000004</c:v>
                </c:pt>
                <c:pt idx="821">
                  <c:v>5.0063300000000002</c:v>
                </c:pt>
                <c:pt idx="822">
                  <c:v>5.0063300000000002</c:v>
                </c:pt>
                <c:pt idx="823">
                  <c:v>5.0063399999999998</c:v>
                </c:pt>
                <c:pt idx="824">
                  <c:v>5.0063000000000004</c:v>
                </c:pt>
                <c:pt idx="825">
                  <c:v>5.0062899999999999</c:v>
                </c:pt>
                <c:pt idx="826">
                  <c:v>5.0062800000000003</c:v>
                </c:pt>
                <c:pt idx="827">
                  <c:v>5.0062699999999998</c:v>
                </c:pt>
                <c:pt idx="828">
                  <c:v>5.0062499999999996</c:v>
                </c:pt>
                <c:pt idx="829">
                  <c:v>5.0061999999999998</c:v>
                </c:pt>
                <c:pt idx="830">
                  <c:v>5.00617</c:v>
                </c:pt>
                <c:pt idx="831">
                  <c:v>5.0061400000000003</c:v>
                </c:pt>
                <c:pt idx="832">
                  <c:v>5.0061499999999999</c:v>
                </c:pt>
                <c:pt idx="833">
                  <c:v>5.00617</c:v>
                </c:pt>
                <c:pt idx="834">
                  <c:v>5.0061400000000003</c:v>
                </c:pt>
                <c:pt idx="835">
                  <c:v>5.0061499999999999</c:v>
                </c:pt>
                <c:pt idx="836">
                  <c:v>5.0061</c:v>
                </c:pt>
                <c:pt idx="837">
                  <c:v>5.0061</c:v>
                </c:pt>
                <c:pt idx="838">
                  <c:v>5.0061099999999996</c:v>
                </c:pt>
                <c:pt idx="839">
                  <c:v>5.0061499999999999</c:v>
                </c:pt>
                <c:pt idx="840">
                  <c:v>5.0061799999999996</c:v>
                </c:pt>
                <c:pt idx="841">
                  <c:v>5.0062199999999999</c:v>
                </c:pt>
                <c:pt idx="842">
                  <c:v>5.0062699999999998</c:v>
                </c:pt>
                <c:pt idx="843">
                  <c:v>5.0063000000000004</c:v>
                </c:pt>
                <c:pt idx="844">
                  <c:v>5.0063300000000002</c:v>
                </c:pt>
                <c:pt idx="845">
                  <c:v>5.0063300000000002</c:v>
                </c:pt>
                <c:pt idx="846">
                  <c:v>5.0062600000000002</c:v>
                </c:pt>
                <c:pt idx="847">
                  <c:v>5.0062300000000004</c:v>
                </c:pt>
                <c:pt idx="848">
                  <c:v>5.0061799999999996</c:v>
                </c:pt>
                <c:pt idx="849">
                  <c:v>5.0061400000000003</c:v>
                </c:pt>
                <c:pt idx="850">
                  <c:v>5.0061799999999996</c:v>
                </c:pt>
                <c:pt idx="851">
                  <c:v>5.0061600000000004</c:v>
                </c:pt>
                <c:pt idx="852">
                  <c:v>5.0061200000000001</c:v>
                </c:pt>
                <c:pt idx="853">
                  <c:v>5.0061</c:v>
                </c:pt>
                <c:pt idx="854">
                  <c:v>5.0061099999999996</c:v>
                </c:pt>
                <c:pt idx="855">
                  <c:v>5.0061600000000004</c:v>
                </c:pt>
                <c:pt idx="856">
                  <c:v>5.00624</c:v>
                </c:pt>
                <c:pt idx="857">
                  <c:v>5.0062800000000003</c:v>
                </c:pt>
                <c:pt idx="858">
                  <c:v>5.0063000000000004</c:v>
                </c:pt>
                <c:pt idx="859">
                  <c:v>5.0062899999999999</c:v>
                </c:pt>
                <c:pt idx="860">
                  <c:v>5.0062600000000002</c:v>
                </c:pt>
                <c:pt idx="861">
                  <c:v>5.00624</c:v>
                </c:pt>
                <c:pt idx="862">
                  <c:v>5.0061900000000001</c:v>
                </c:pt>
                <c:pt idx="863">
                  <c:v>5.00617</c:v>
                </c:pt>
                <c:pt idx="864">
                  <c:v>5.0061299999999997</c:v>
                </c:pt>
                <c:pt idx="865">
                  <c:v>5.0061499999999999</c:v>
                </c:pt>
                <c:pt idx="866">
                  <c:v>5.0061499999999999</c:v>
                </c:pt>
                <c:pt idx="867">
                  <c:v>5.0061799999999996</c:v>
                </c:pt>
                <c:pt idx="868">
                  <c:v>5.0062100000000003</c:v>
                </c:pt>
                <c:pt idx="869">
                  <c:v>5.0062699999999998</c:v>
                </c:pt>
                <c:pt idx="870">
                  <c:v>5.0063199999999997</c:v>
                </c:pt>
                <c:pt idx="871">
                  <c:v>5.0063399999999998</c:v>
                </c:pt>
                <c:pt idx="872">
                  <c:v>5.0063199999999997</c:v>
                </c:pt>
                <c:pt idx="873">
                  <c:v>5.0062699999999998</c:v>
                </c:pt>
                <c:pt idx="874">
                  <c:v>5.0062600000000002</c:v>
                </c:pt>
                <c:pt idx="875">
                  <c:v>5.0062199999999999</c:v>
                </c:pt>
                <c:pt idx="876">
                  <c:v>5.0062100000000003</c:v>
                </c:pt>
                <c:pt idx="877">
                  <c:v>5.0061499999999999</c:v>
                </c:pt>
                <c:pt idx="878">
                  <c:v>5.0061400000000003</c:v>
                </c:pt>
                <c:pt idx="879">
                  <c:v>5.0061299999999997</c:v>
                </c:pt>
                <c:pt idx="880">
                  <c:v>5.0061299999999997</c:v>
                </c:pt>
                <c:pt idx="881">
                  <c:v>5.0061499999999999</c:v>
                </c:pt>
                <c:pt idx="882">
                  <c:v>5.0062300000000004</c:v>
                </c:pt>
                <c:pt idx="883">
                  <c:v>5.0062600000000002</c:v>
                </c:pt>
                <c:pt idx="884">
                  <c:v>5.0062699999999998</c:v>
                </c:pt>
                <c:pt idx="885">
                  <c:v>5.0063000000000004</c:v>
                </c:pt>
                <c:pt idx="886">
                  <c:v>5.00631</c:v>
                </c:pt>
                <c:pt idx="887">
                  <c:v>5.0063300000000002</c:v>
                </c:pt>
                <c:pt idx="888">
                  <c:v>5.0062800000000003</c:v>
                </c:pt>
                <c:pt idx="889">
                  <c:v>5.0062699999999998</c:v>
                </c:pt>
                <c:pt idx="890">
                  <c:v>5.0062499999999996</c:v>
                </c:pt>
                <c:pt idx="891">
                  <c:v>5.0062300000000004</c:v>
                </c:pt>
                <c:pt idx="892">
                  <c:v>5.0061900000000001</c:v>
                </c:pt>
                <c:pt idx="893">
                  <c:v>5.0061600000000004</c:v>
                </c:pt>
                <c:pt idx="894">
                  <c:v>5.0061299999999997</c:v>
                </c:pt>
                <c:pt idx="895">
                  <c:v>5.0061499999999999</c:v>
                </c:pt>
                <c:pt idx="896">
                  <c:v>5.0061099999999996</c:v>
                </c:pt>
                <c:pt idx="897">
                  <c:v>5.0061299999999997</c:v>
                </c:pt>
                <c:pt idx="898">
                  <c:v>5.0061</c:v>
                </c:pt>
                <c:pt idx="899">
                  <c:v>5.0061099999999996</c:v>
                </c:pt>
                <c:pt idx="900">
                  <c:v>5.0061799999999996</c:v>
                </c:pt>
                <c:pt idx="901">
                  <c:v>5.0062100000000003</c:v>
                </c:pt>
                <c:pt idx="902">
                  <c:v>5.0062699999999998</c:v>
                </c:pt>
                <c:pt idx="903">
                  <c:v>5.0063000000000004</c:v>
                </c:pt>
                <c:pt idx="904">
                  <c:v>5.00631</c:v>
                </c:pt>
                <c:pt idx="905">
                  <c:v>5.0063399999999998</c:v>
                </c:pt>
                <c:pt idx="906">
                  <c:v>5.00631</c:v>
                </c:pt>
                <c:pt idx="907">
                  <c:v>5.0062300000000004</c:v>
                </c:pt>
                <c:pt idx="908">
                  <c:v>5.0061999999999998</c:v>
                </c:pt>
                <c:pt idx="909">
                  <c:v>5.0061799999999996</c:v>
                </c:pt>
                <c:pt idx="910">
                  <c:v>5.0061600000000004</c:v>
                </c:pt>
                <c:pt idx="911">
                  <c:v>5.0061400000000003</c:v>
                </c:pt>
                <c:pt idx="912">
                  <c:v>5.0061299999999997</c:v>
                </c:pt>
                <c:pt idx="913">
                  <c:v>5.0061600000000004</c:v>
                </c:pt>
                <c:pt idx="914">
                  <c:v>5.0061799999999996</c:v>
                </c:pt>
                <c:pt idx="915">
                  <c:v>5.0062100000000003</c:v>
                </c:pt>
                <c:pt idx="916">
                  <c:v>5.00624</c:v>
                </c:pt>
                <c:pt idx="917">
                  <c:v>5.0063000000000004</c:v>
                </c:pt>
                <c:pt idx="918">
                  <c:v>5.0063500000000003</c:v>
                </c:pt>
                <c:pt idx="919">
                  <c:v>5.0063000000000004</c:v>
                </c:pt>
                <c:pt idx="920">
                  <c:v>5.0062499999999996</c:v>
                </c:pt>
                <c:pt idx="921">
                  <c:v>5.0062499999999996</c:v>
                </c:pt>
                <c:pt idx="922">
                  <c:v>5.0062199999999999</c:v>
                </c:pt>
                <c:pt idx="923">
                  <c:v>5.0061900000000001</c:v>
                </c:pt>
                <c:pt idx="924">
                  <c:v>5.0061200000000001</c:v>
                </c:pt>
                <c:pt idx="925">
                  <c:v>5.0061299999999997</c:v>
                </c:pt>
                <c:pt idx="926">
                  <c:v>5.0061099999999996</c:v>
                </c:pt>
                <c:pt idx="927">
                  <c:v>5.0061600000000004</c:v>
                </c:pt>
                <c:pt idx="928">
                  <c:v>5.0061999999999998</c:v>
                </c:pt>
                <c:pt idx="929">
                  <c:v>5.0062499999999996</c:v>
                </c:pt>
                <c:pt idx="930">
                  <c:v>5.0063300000000002</c:v>
                </c:pt>
                <c:pt idx="931">
                  <c:v>5.0063199999999997</c:v>
                </c:pt>
                <c:pt idx="932">
                  <c:v>5.0063199999999997</c:v>
                </c:pt>
                <c:pt idx="933">
                  <c:v>5.0062699999999998</c:v>
                </c:pt>
                <c:pt idx="934">
                  <c:v>5.0062100000000003</c:v>
                </c:pt>
                <c:pt idx="935">
                  <c:v>5.0061600000000004</c:v>
                </c:pt>
                <c:pt idx="936">
                  <c:v>5.0061600000000004</c:v>
                </c:pt>
                <c:pt idx="937">
                  <c:v>5.0061400000000003</c:v>
                </c:pt>
                <c:pt idx="938">
                  <c:v>5.0061400000000003</c:v>
                </c:pt>
                <c:pt idx="939">
                  <c:v>5.0061600000000004</c:v>
                </c:pt>
                <c:pt idx="940">
                  <c:v>5.0062199999999999</c:v>
                </c:pt>
                <c:pt idx="941">
                  <c:v>5.00631</c:v>
                </c:pt>
                <c:pt idx="942">
                  <c:v>5.00631</c:v>
                </c:pt>
                <c:pt idx="943">
                  <c:v>5.0063199999999997</c:v>
                </c:pt>
                <c:pt idx="944">
                  <c:v>5.0063000000000004</c:v>
                </c:pt>
                <c:pt idx="945">
                  <c:v>5.0062899999999999</c:v>
                </c:pt>
                <c:pt idx="946">
                  <c:v>5.0062100000000003</c:v>
                </c:pt>
                <c:pt idx="947">
                  <c:v>5.00617</c:v>
                </c:pt>
                <c:pt idx="948">
                  <c:v>5.0061400000000003</c:v>
                </c:pt>
                <c:pt idx="949">
                  <c:v>5.0061499999999999</c:v>
                </c:pt>
                <c:pt idx="950">
                  <c:v>5.0061299999999997</c:v>
                </c:pt>
                <c:pt idx="951">
                  <c:v>5.0061299999999997</c:v>
                </c:pt>
                <c:pt idx="952">
                  <c:v>5.00617</c:v>
                </c:pt>
                <c:pt idx="953">
                  <c:v>5.0062199999999999</c:v>
                </c:pt>
                <c:pt idx="954">
                  <c:v>5.0062899999999999</c:v>
                </c:pt>
                <c:pt idx="955">
                  <c:v>5.0063500000000003</c:v>
                </c:pt>
                <c:pt idx="956">
                  <c:v>5.0063000000000004</c:v>
                </c:pt>
                <c:pt idx="957">
                  <c:v>5.0062600000000002</c:v>
                </c:pt>
                <c:pt idx="958">
                  <c:v>5.0061900000000001</c:v>
                </c:pt>
                <c:pt idx="959">
                  <c:v>5.0061400000000003</c:v>
                </c:pt>
                <c:pt idx="960">
                  <c:v>5.0061499999999999</c:v>
                </c:pt>
                <c:pt idx="961">
                  <c:v>5.0061400000000003</c:v>
                </c:pt>
                <c:pt idx="962">
                  <c:v>5.0061600000000004</c:v>
                </c:pt>
                <c:pt idx="963">
                  <c:v>5.0061799999999996</c:v>
                </c:pt>
                <c:pt idx="964">
                  <c:v>5.0062499999999996</c:v>
                </c:pt>
                <c:pt idx="965">
                  <c:v>5.0063199999999997</c:v>
                </c:pt>
                <c:pt idx="966">
                  <c:v>5.0063500000000003</c:v>
                </c:pt>
                <c:pt idx="967">
                  <c:v>5.0063000000000004</c:v>
                </c:pt>
                <c:pt idx="968">
                  <c:v>5.00624</c:v>
                </c:pt>
                <c:pt idx="969">
                  <c:v>5.0062199999999999</c:v>
                </c:pt>
                <c:pt idx="970">
                  <c:v>5.0061799999999996</c:v>
                </c:pt>
                <c:pt idx="971">
                  <c:v>5.0061299999999997</c:v>
                </c:pt>
                <c:pt idx="972">
                  <c:v>5.0061200000000001</c:v>
                </c:pt>
                <c:pt idx="973">
                  <c:v>5.0061299999999997</c:v>
                </c:pt>
                <c:pt idx="974">
                  <c:v>5.0061499999999999</c:v>
                </c:pt>
                <c:pt idx="975">
                  <c:v>5.0062600000000002</c:v>
                </c:pt>
                <c:pt idx="976">
                  <c:v>5.0063300000000002</c:v>
                </c:pt>
                <c:pt idx="977">
                  <c:v>5.0063399999999998</c:v>
                </c:pt>
                <c:pt idx="978">
                  <c:v>5.0063300000000002</c:v>
                </c:pt>
                <c:pt idx="979">
                  <c:v>5.0062800000000003</c:v>
                </c:pt>
                <c:pt idx="980">
                  <c:v>5.0062100000000003</c:v>
                </c:pt>
                <c:pt idx="981">
                  <c:v>5.0061600000000004</c:v>
                </c:pt>
                <c:pt idx="982">
                  <c:v>5.00617</c:v>
                </c:pt>
                <c:pt idx="983">
                  <c:v>5.0061299999999997</c:v>
                </c:pt>
                <c:pt idx="984">
                  <c:v>5.0061400000000003</c:v>
                </c:pt>
                <c:pt idx="985">
                  <c:v>5.0062300000000004</c:v>
                </c:pt>
                <c:pt idx="986">
                  <c:v>5.0063000000000004</c:v>
                </c:pt>
                <c:pt idx="987">
                  <c:v>5.0063399999999998</c:v>
                </c:pt>
                <c:pt idx="988">
                  <c:v>5.0063399999999998</c:v>
                </c:pt>
                <c:pt idx="989">
                  <c:v>5.0063000000000004</c:v>
                </c:pt>
                <c:pt idx="990">
                  <c:v>5.0062199999999999</c:v>
                </c:pt>
                <c:pt idx="991">
                  <c:v>5.0062100000000003</c:v>
                </c:pt>
                <c:pt idx="992">
                  <c:v>5.0061600000000004</c:v>
                </c:pt>
                <c:pt idx="993">
                  <c:v>5.0061400000000003</c:v>
                </c:pt>
                <c:pt idx="994">
                  <c:v>5.0061400000000003</c:v>
                </c:pt>
                <c:pt idx="995">
                  <c:v>5.0061499999999999</c:v>
                </c:pt>
                <c:pt idx="996">
                  <c:v>5.0062199999999999</c:v>
                </c:pt>
                <c:pt idx="997">
                  <c:v>5.0063000000000004</c:v>
                </c:pt>
                <c:pt idx="998">
                  <c:v>5.0063500000000003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E-43E3-AC02-14753803846A}"/>
            </c:ext>
          </c:extLst>
        </c:ser>
        <c:axId val="109662976"/>
        <c:axId val="109664512"/>
      </c:scatterChart>
      <c:valAx>
        <c:axId val="109662976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664512"/>
        <c:crosses val="autoZero"/>
        <c:crossBetween val="midCat"/>
      </c:valAx>
      <c:valAx>
        <c:axId val="109664512"/>
        <c:scaling>
          <c:orientation val="minMax"/>
        </c:scaling>
        <c:axPos val="l"/>
        <c:majorGridlines/>
        <c:numFmt formatCode="General" sourceLinked="1"/>
        <c:tickLblPos val="nextTo"/>
        <c:crossAx val="109662976"/>
        <c:crosses val="autoZero"/>
        <c:crossBetween val="midCat"/>
        <c:majorUnit val="1.0000000000000116E-4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4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Lstability!$G$1</c:f>
              <c:strCache>
                <c:ptCount val="1"/>
                <c:pt idx="0">
                  <c:v>IB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Lstability!$G$2:$G$1000</c:f>
              <c:numCache>
                <c:formatCode>General</c:formatCode>
                <c:ptCount val="999"/>
                <c:pt idx="0">
                  <c:v>4.99993</c:v>
                </c:pt>
                <c:pt idx="1">
                  <c:v>4.99993</c:v>
                </c:pt>
                <c:pt idx="2">
                  <c:v>5.0000600000000004</c:v>
                </c:pt>
                <c:pt idx="3">
                  <c:v>5.0000999999999998</c:v>
                </c:pt>
                <c:pt idx="4">
                  <c:v>5.0001899999999999</c:v>
                </c:pt>
                <c:pt idx="5">
                  <c:v>5.0000999999999998</c:v>
                </c:pt>
                <c:pt idx="6">
                  <c:v>5.0001499999999997</c:v>
                </c:pt>
                <c:pt idx="7">
                  <c:v>5.0002599999999999</c:v>
                </c:pt>
                <c:pt idx="8">
                  <c:v>5.0001600000000002</c:v>
                </c:pt>
                <c:pt idx="9">
                  <c:v>5.0002199999999997</c:v>
                </c:pt>
                <c:pt idx="10">
                  <c:v>5.0003599999999997</c:v>
                </c:pt>
                <c:pt idx="11">
                  <c:v>5.0002899999999997</c:v>
                </c:pt>
                <c:pt idx="12">
                  <c:v>5.0003799999999998</c:v>
                </c:pt>
                <c:pt idx="13">
                  <c:v>5.0005300000000004</c:v>
                </c:pt>
                <c:pt idx="14">
                  <c:v>5.0003500000000001</c:v>
                </c:pt>
                <c:pt idx="15">
                  <c:v>5.0004499999999998</c:v>
                </c:pt>
                <c:pt idx="16">
                  <c:v>5.0005100000000002</c:v>
                </c:pt>
                <c:pt idx="17">
                  <c:v>5.0003799999999998</c:v>
                </c:pt>
                <c:pt idx="18">
                  <c:v>5.0004200000000001</c:v>
                </c:pt>
                <c:pt idx="19">
                  <c:v>5.0003200000000003</c:v>
                </c:pt>
                <c:pt idx="20">
                  <c:v>5.0003399999999996</c:v>
                </c:pt>
                <c:pt idx="21">
                  <c:v>5.0004499999999998</c:v>
                </c:pt>
                <c:pt idx="22">
                  <c:v>5.0003500000000001</c:v>
                </c:pt>
                <c:pt idx="23">
                  <c:v>5.00021</c:v>
                </c:pt>
                <c:pt idx="24">
                  <c:v>5.0002399999999998</c:v>
                </c:pt>
                <c:pt idx="25">
                  <c:v>5.0002300000000002</c:v>
                </c:pt>
                <c:pt idx="26">
                  <c:v>5.0002700000000004</c:v>
                </c:pt>
                <c:pt idx="27">
                  <c:v>5.0004099999999996</c:v>
                </c:pt>
                <c:pt idx="28">
                  <c:v>5.0004900000000001</c:v>
                </c:pt>
                <c:pt idx="29">
                  <c:v>5.0005600000000001</c:v>
                </c:pt>
                <c:pt idx="30">
                  <c:v>5.00047</c:v>
                </c:pt>
                <c:pt idx="31">
                  <c:v>5.0003700000000002</c:v>
                </c:pt>
                <c:pt idx="32">
                  <c:v>5.0004900000000001</c:v>
                </c:pt>
                <c:pt idx="33">
                  <c:v>5.0005899999999999</c:v>
                </c:pt>
                <c:pt idx="34">
                  <c:v>5.00054</c:v>
                </c:pt>
                <c:pt idx="35">
                  <c:v>5.0004099999999996</c:v>
                </c:pt>
                <c:pt idx="36">
                  <c:v>5.0001600000000002</c:v>
                </c:pt>
                <c:pt idx="37">
                  <c:v>5.0002399999999998</c:v>
                </c:pt>
                <c:pt idx="38">
                  <c:v>5.0001499999999997</c:v>
                </c:pt>
                <c:pt idx="39">
                  <c:v>5.0001100000000003</c:v>
                </c:pt>
                <c:pt idx="40">
                  <c:v>5.0002700000000004</c:v>
                </c:pt>
                <c:pt idx="41">
                  <c:v>5.0002300000000002</c:v>
                </c:pt>
                <c:pt idx="42">
                  <c:v>5.0002000000000004</c:v>
                </c:pt>
                <c:pt idx="43">
                  <c:v>5.0002199999999997</c:v>
                </c:pt>
                <c:pt idx="44">
                  <c:v>5.0001699999999998</c:v>
                </c:pt>
                <c:pt idx="45">
                  <c:v>5.0002500000000003</c:v>
                </c:pt>
                <c:pt idx="46">
                  <c:v>5.0002899999999997</c:v>
                </c:pt>
                <c:pt idx="47">
                  <c:v>5.0003700000000002</c:v>
                </c:pt>
                <c:pt idx="48">
                  <c:v>5.0004999999999997</c:v>
                </c:pt>
                <c:pt idx="49">
                  <c:v>5.00054</c:v>
                </c:pt>
                <c:pt idx="50">
                  <c:v>5.0004799999999996</c:v>
                </c:pt>
                <c:pt idx="51">
                  <c:v>5.0003900000000003</c:v>
                </c:pt>
                <c:pt idx="52">
                  <c:v>5.0003900000000003</c:v>
                </c:pt>
                <c:pt idx="53">
                  <c:v>5.0004799999999996</c:v>
                </c:pt>
                <c:pt idx="54">
                  <c:v>5.0005199999999999</c:v>
                </c:pt>
                <c:pt idx="55">
                  <c:v>5.0004</c:v>
                </c:pt>
                <c:pt idx="56">
                  <c:v>5.0003900000000003</c:v>
                </c:pt>
                <c:pt idx="57">
                  <c:v>5.0004299999999997</c:v>
                </c:pt>
                <c:pt idx="58">
                  <c:v>5.0004400000000002</c:v>
                </c:pt>
                <c:pt idx="59">
                  <c:v>5.0005499999999996</c:v>
                </c:pt>
                <c:pt idx="60">
                  <c:v>5.0003599999999997</c:v>
                </c:pt>
                <c:pt idx="61">
                  <c:v>5.0004200000000001</c:v>
                </c:pt>
                <c:pt idx="62">
                  <c:v>5.0005600000000001</c:v>
                </c:pt>
                <c:pt idx="63">
                  <c:v>5.0004299999999997</c:v>
                </c:pt>
                <c:pt idx="64">
                  <c:v>5.0003599999999997</c:v>
                </c:pt>
                <c:pt idx="65">
                  <c:v>5.0002899999999997</c:v>
                </c:pt>
                <c:pt idx="66">
                  <c:v>5.0003700000000002</c:v>
                </c:pt>
                <c:pt idx="67">
                  <c:v>5.0003700000000002</c:v>
                </c:pt>
                <c:pt idx="68">
                  <c:v>5.0003099999999998</c:v>
                </c:pt>
                <c:pt idx="69">
                  <c:v>5.0002599999999999</c:v>
                </c:pt>
                <c:pt idx="70">
                  <c:v>5.0001699999999998</c:v>
                </c:pt>
                <c:pt idx="71">
                  <c:v>5.0001899999999999</c:v>
                </c:pt>
                <c:pt idx="72">
                  <c:v>5.0003000000000002</c:v>
                </c:pt>
                <c:pt idx="73">
                  <c:v>5.0003500000000001</c:v>
                </c:pt>
                <c:pt idx="74">
                  <c:v>5.0002899999999997</c:v>
                </c:pt>
                <c:pt idx="75">
                  <c:v>5.0001600000000002</c:v>
                </c:pt>
                <c:pt idx="76">
                  <c:v>5.0001899999999999</c:v>
                </c:pt>
                <c:pt idx="77">
                  <c:v>5.0003900000000003</c:v>
                </c:pt>
                <c:pt idx="78">
                  <c:v>5.0002899999999997</c:v>
                </c:pt>
                <c:pt idx="79">
                  <c:v>5.0002500000000003</c:v>
                </c:pt>
                <c:pt idx="80">
                  <c:v>5.0003900000000003</c:v>
                </c:pt>
                <c:pt idx="81">
                  <c:v>5.0003599999999997</c:v>
                </c:pt>
                <c:pt idx="82">
                  <c:v>5.0003500000000001</c:v>
                </c:pt>
                <c:pt idx="83">
                  <c:v>5.00047</c:v>
                </c:pt>
                <c:pt idx="84">
                  <c:v>5.0004499999999998</c:v>
                </c:pt>
                <c:pt idx="85">
                  <c:v>5.0003500000000001</c:v>
                </c:pt>
                <c:pt idx="86">
                  <c:v>5.0003500000000001</c:v>
                </c:pt>
                <c:pt idx="87">
                  <c:v>5.0004099999999996</c:v>
                </c:pt>
                <c:pt idx="88">
                  <c:v>5.0004</c:v>
                </c:pt>
                <c:pt idx="89">
                  <c:v>5.0002399999999998</c:v>
                </c:pt>
                <c:pt idx="90">
                  <c:v>5.00021</c:v>
                </c:pt>
                <c:pt idx="91">
                  <c:v>5.0002500000000003</c:v>
                </c:pt>
                <c:pt idx="92">
                  <c:v>5.0003099999999998</c:v>
                </c:pt>
                <c:pt idx="93">
                  <c:v>5.0004</c:v>
                </c:pt>
                <c:pt idx="94">
                  <c:v>5.0003799999999998</c:v>
                </c:pt>
                <c:pt idx="95">
                  <c:v>5.0002599999999999</c:v>
                </c:pt>
                <c:pt idx="96">
                  <c:v>5.0002700000000004</c:v>
                </c:pt>
                <c:pt idx="97">
                  <c:v>5.0003299999999999</c:v>
                </c:pt>
                <c:pt idx="98">
                  <c:v>5.0002599999999999</c:v>
                </c:pt>
                <c:pt idx="99">
                  <c:v>5.0003599999999997</c:v>
                </c:pt>
                <c:pt idx="100">
                  <c:v>5.0003299999999999</c:v>
                </c:pt>
                <c:pt idx="101">
                  <c:v>5.00021</c:v>
                </c:pt>
                <c:pt idx="102">
                  <c:v>5.0004299999999997</c:v>
                </c:pt>
                <c:pt idx="103">
                  <c:v>5.0003799999999998</c:v>
                </c:pt>
                <c:pt idx="104">
                  <c:v>5.0003299999999999</c:v>
                </c:pt>
                <c:pt idx="105">
                  <c:v>5.0004099999999996</c:v>
                </c:pt>
                <c:pt idx="106">
                  <c:v>5.0004299999999997</c:v>
                </c:pt>
                <c:pt idx="107">
                  <c:v>5.0004499999999998</c:v>
                </c:pt>
                <c:pt idx="108">
                  <c:v>5.0003299999999999</c:v>
                </c:pt>
                <c:pt idx="109">
                  <c:v>5.0002500000000003</c:v>
                </c:pt>
                <c:pt idx="110">
                  <c:v>5.0001199999999999</c:v>
                </c:pt>
                <c:pt idx="111">
                  <c:v>5.0000499999999999</c:v>
                </c:pt>
                <c:pt idx="112">
                  <c:v>5.0001300000000004</c:v>
                </c:pt>
                <c:pt idx="113">
                  <c:v>5.0001800000000003</c:v>
                </c:pt>
                <c:pt idx="114">
                  <c:v>5.0001300000000004</c:v>
                </c:pt>
                <c:pt idx="115">
                  <c:v>5.0001899999999999</c:v>
                </c:pt>
                <c:pt idx="116">
                  <c:v>5.00021</c:v>
                </c:pt>
                <c:pt idx="117">
                  <c:v>5.0003700000000002</c:v>
                </c:pt>
                <c:pt idx="118">
                  <c:v>5.0003299999999999</c:v>
                </c:pt>
                <c:pt idx="119">
                  <c:v>5.0003500000000001</c:v>
                </c:pt>
                <c:pt idx="120">
                  <c:v>5.0005100000000002</c:v>
                </c:pt>
                <c:pt idx="121">
                  <c:v>5.0005300000000004</c:v>
                </c:pt>
                <c:pt idx="122">
                  <c:v>5.0003799999999998</c:v>
                </c:pt>
                <c:pt idx="123">
                  <c:v>5.0002800000000001</c:v>
                </c:pt>
                <c:pt idx="124">
                  <c:v>5.0003299999999999</c:v>
                </c:pt>
                <c:pt idx="125">
                  <c:v>5.0003900000000003</c:v>
                </c:pt>
                <c:pt idx="126">
                  <c:v>5.0003299999999999</c:v>
                </c:pt>
                <c:pt idx="127">
                  <c:v>5.0001899999999999</c:v>
                </c:pt>
                <c:pt idx="128">
                  <c:v>5.00021</c:v>
                </c:pt>
                <c:pt idx="129">
                  <c:v>5.0001499999999997</c:v>
                </c:pt>
                <c:pt idx="130">
                  <c:v>5.0002000000000004</c:v>
                </c:pt>
                <c:pt idx="131">
                  <c:v>5.0000799999999996</c:v>
                </c:pt>
                <c:pt idx="132">
                  <c:v>5.0001100000000003</c:v>
                </c:pt>
                <c:pt idx="133">
                  <c:v>5.00021</c:v>
                </c:pt>
                <c:pt idx="134">
                  <c:v>5.0001899999999999</c:v>
                </c:pt>
                <c:pt idx="135">
                  <c:v>5.0002500000000003</c:v>
                </c:pt>
                <c:pt idx="136">
                  <c:v>5.0002399999999998</c:v>
                </c:pt>
                <c:pt idx="137">
                  <c:v>5.0003099999999998</c:v>
                </c:pt>
                <c:pt idx="138">
                  <c:v>5.0003299999999999</c:v>
                </c:pt>
                <c:pt idx="139">
                  <c:v>5.0003500000000001</c:v>
                </c:pt>
                <c:pt idx="140">
                  <c:v>5.0003799999999998</c:v>
                </c:pt>
                <c:pt idx="141">
                  <c:v>5.0003000000000002</c:v>
                </c:pt>
                <c:pt idx="142">
                  <c:v>5.0002899999999997</c:v>
                </c:pt>
                <c:pt idx="143">
                  <c:v>5.0003500000000001</c:v>
                </c:pt>
                <c:pt idx="144">
                  <c:v>5.0003399999999996</c:v>
                </c:pt>
                <c:pt idx="145">
                  <c:v>5.0003599999999997</c:v>
                </c:pt>
                <c:pt idx="146">
                  <c:v>5.0003200000000003</c:v>
                </c:pt>
                <c:pt idx="147">
                  <c:v>5.0004400000000002</c:v>
                </c:pt>
                <c:pt idx="148">
                  <c:v>5.00054</c:v>
                </c:pt>
                <c:pt idx="149">
                  <c:v>5.0004900000000001</c:v>
                </c:pt>
                <c:pt idx="150">
                  <c:v>5.0004299999999997</c:v>
                </c:pt>
                <c:pt idx="151">
                  <c:v>5.00047</c:v>
                </c:pt>
                <c:pt idx="152">
                  <c:v>5.0004799999999996</c:v>
                </c:pt>
                <c:pt idx="153">
                  <c:v>5.0003599999999997</c:v>
                </c:pt>
                <c:pt idx="154">
                  <c:v>5.0003200000000003</c:v>
                </c:pt>
                <c:pt idx="155">
                  <c:v>5.0003599999999997</c:v>
                </c:pt>
                <c:pt idx="156">
                  <c:v>5.0003700000000002</c:v>
                </c:pt>
                <c:pt idx="157">
                  <c:v>5.0003599999999997</c:v>
                </c:pt>
                <c:pt idx="158">
                  <c:v>5.0004099999999996</c:v>
                </c:pt>
                <c:pt idx="159">
                  <c:v>5.0003399999999996</c:v>
                </c:pt>
                <c:pt idx="160">
                  <c:v>5.0002599999999999</c:v>
                </c:pt>
                <c:pt idx="161">
                  <c:v>5.0002899999999997</c:v>
                </c:pt>
                <c:pt idx="162">
                  <c:v>5.0002800000000001</c:v>
                </c:pt>
                <c:pt idx="163">
                  <c:v>5.0002500000000003</c:v>
                </c:pt>
                <c:pt idx="164">
                  <c:v>5.0002899999999997</c:v>
                </c:pt>
                <c:pt idx="165">
                  <c:v>5.0003799999999998</c:v>
                </c:pt>
                <c:pt idx="166">
                  <c:v>5.0003200000000003</c:v>
                </c:pt>
                <c:pt idx="167">
                  <c:v>5.0002700000000004</c:v>
                </c:pt>
                <c:pt idx="168">
                  <c:v>5.0002000000000004</c:v>
                </c:pt>
                <c:pt idx="169">
                  <c:v>5.0002599999999999</c:v>
                </c:pt>
                <c:pt idx="170">
                  <c:v>5.0003299999999999</c:v>
                </c:pt>
                <c:pt idx="171">
                  <c:v>5.00021</c:v>
                </c:pt>
                <c:pt idx="172">
                  <c:v>5.0001899999999999</c:v>
                </c:pt>
                <c:pt idx="173">
                  <c:v>5.0001699999999998</c:v>
                </c:pt>
                <c:pt idx="174">
                  <c:v>5.0002300000000002</c:v>
                </c:pt>
                <c:pt idx="175">
                  <c:v>5.0002599999999999</c:v>
                </c:pt>
                <c:pt idx="176">
                  <c:v>5.0002300000000002</c:v>
                </c:pt>
                <c:pt idx="177">
                  <c:v>5.0002300000000002</c:v>
                </c:pt>
                <c:pt idx="178">
                  <c:v>5.0002500000000003</c:v>
                </c:pt>
                <c:pt idx="179">
                  <c:v>5.0003799999999998</c:v>
                </c:pt>
                <c:pt idx="180">
                  <c:v>5.0003799999999998</c:v>
                </c:pt>
                <c:pt idx="181">
                  <c:v>5.0002000000000004</c:v>
                </c:pt>
                <c:pt idx="182">
                  <c:v>5.00014</c:v>
                </c:pt>
                <c:pt idx="183">
                  <c:v>5.0000999999999998</c:v>
                </c:pt>
                <c:pt idx="184">
                  <c:v>5.0001499999999997</c:v>
                </c:pt>
                <c:pt idx="185">
                  <c:v>5.0002399999999998</c:v>
                </c:pt>
                <c:pt idx="186">
                  <c:v>5.00021</c:v>
                </c:pt>
                <c:pt idx="187">
                  <c:v>5.0003000000000002</c:v>
                </c:pt>
                <c:pt idx="188">
                  <c:v>5.0004200000000001</c:v>
                </c:pt>
                <c:pt idx="189">
                  <c:v>5.0004400000000002</c:v>
                </c:pt>
                <c:pt idx="190">
                  <c:v>5.0004900000000001</c:v>
                </c:pt>
                <c:pt idx="191">
                  <c:v>5.0005800000000002</c:v>
                </c:pt>
                <c:pt idx="192">
                  <c:v>5.0005600000000001</c:v>
                </c:pt>
                <c:pt idx="193">
                  <c:v>5.0005699999999997</c:v>
                </c:pt>
                <c:pt idx="194">
                  <c:v>5.0005600000000001</c:v>
                </c:pt>
                <c:pt idx="195">
                  <c:v>5.0004400000000002</c:v>
                </c:pt>
                <c:pt idx="196">
                  <c:v>5.0003900000000003</c:v>
                </c:pt>
                <c:pt idx="197">
                  <c:v>5.0003700000000002</c:v>
                </c:pt>
                <c:pt idx="198">
                  <c:v>5.0003599999999997</c:v>
                </c:pt>
                <c:pt idx="199">
                  <c:v>5.0003399999999996</c:v>
                </c:pt>
                <c:pt idx="200">
                  <c:v>5.0002899999999997</c:v>
                </c:pt>
                <c:pt idx="201">
                  <c:v>5.0003900000000003</c:v>
                </c:pt>
                <c:pt idx="202">
                  <c:v>5.0004499999999998</c:v>
                </c:pt>
                <c:pt idx="203">
                  <c:v>5.0003500000000001</c:v>
                </c:pt>
                <c:pt idx="204">
                  <c:v>5.0002899999999997</c:v>
                </c:pt>
                <c:pt idx="205">
                  <c:v>5.0003599999999997</c:v>
                </c:pt>
                <c:pt idx="206">
                  <c:v>5.0002700000000004</c:v>
                </c:pt>
                <c:pt idx="207">
                  <c:v>5.0002399999999998</c:v>
                </c:pt>
                <c:pt idx="208">
                  <c:v>5.0004</c:v>
                </c:pt>
                <c:pt idx="209">
                  <c:v>5.0004400000000002</c:v>
                </c:pt>
                <c:pt idx="210">
                  <c:v>5.0004900000000001</c:v>
                </c:pt>
                <c:pt idx="211">
                  <c:v>5.0004999999999997</c:v>
                </c:pt>
                <c:pt idx="212">
                  <c:v>5.0005499999999996</c:v>
                </c:pt>
                <c:pt idx="213">
                  <c:v>5.0004999999999997</c:v>
                </c:pt>
                <c:pt idx="214">
                  <c:v>5.0003500000000001</c:v>
                </c:pt>
                <c:pt idx="215">
                  <c:v>5.0003700000000002</c:v>
                </c:pt>
                <c:pt idx="216">
                  <c:v>5.0004</c:v>
                </c:pt>
                <c:pt idx="217">
                  <c:v>5.0004600000000003</c:v>
                </c:pt>
                <c:pt idx="218">
                  <c:v>5.0004499999999998</c:v>
                </c:pt>
                <c:pt idx="219">
                  <c:v>5.0004900000000001</c:v>
                </c:pt>
                <c:pt idx="220">
                  <c:v>5.0004900000000001</c:v>
                </c:pt>
                <c:pt idx="221">
                  <c:v>5.0003799999999998</c:v>
                </c:pt>
                <c:pt idx="222">
                  <c:v>5.0003500000000001</c:v>
                </c:pt>
                <c:pt idx="223">
                  <c:v>5.0003299999999999</c:v>
                </c:pt>
                <c:pt idx="224">
                  <c:v>5.0002700000000004</c:v>
                </c:pt>
                <c:pt idx="225">
                  <c:v>5.0002700000000004</c:v>
                </c:pt>
                <c:pt idx="226">
                  <c:v>5.0003399999999996</c:v>
                </c:pt>
                <c:pt idx="227">
                  <c:v>5.0003500000000001</c:v>
                </c:pt>
                <c:pt idx="228">
                  <c:v>5.0003599999999997</c:v>
                </c:pt>
                <c:pt idx="229">
                  <c:v>5.0003799999999998</c:v>
                </c:pt>
                <c:pt idx="230">
                  <c:v>5.0003399999999996</c:v>
                </c:pt>
                <c:pt idx="231">
                  <c:v>5.0003500000000001</c:v>
                </c:pt>
                <c:pt idx="232">
                  <c:v>5.0004400000000002</c:v>
                </c:pt>
                <c:pt idx="233">
                  <c:v>5.0004200000000001</c:v>
                </c:pt>
                <c:pt idx="234">
                  <c:v>5.0003799999999998</c:v>
                </c:pt>
                <c:pt idx="235">
                  <c:v>5.0004299999999997</c:v>
                </c:pt>
                <c:pt idx="236">
                  <c:v>5.0005199999999999</c:v>
                </c:pt>
                <c:pt idx="237">
                  <c:v>5.0005100000000002</c:v>
                </c:pt>
                <c:pt idx="238">
                  <c:v>5.0004600000000003</c:v>
                </c:pt>
                <c:pt idx="239">
                  <c:v>5.00047</c:v>
                </c:pt>
                <c:pt idx="240">
                  <c:v>5.0004999999999997</c:v>
                </c:pt>
                <c:pt idx="241">
                  <c:v>5.0004999999999997</c:v>
                </c:pt>
                <c:pt idx="242">
                  <c:v>5.0004499999999998</c:v>
                </c:pt>
                <c:pt idx="243">
                  <c:v>5.0003900000000003</c:v>
                </c:pt>
                <c:pt idx="244">
                  <c:v>5.0003200000000003</c:v>
                </c:pt>
                <c:pt idx="245">
                  <c:v>5.0002000000000004</c:v>
                </c:pt>
                <c:pt idx="246">
                  <c:v>5.0003399999999996</c:v>
                </c:pt>
                <c:pt idx="247">
                  <c:v>5.0004099999999996</c:v>
                </c:pt>
                <c:pt idx="248">
                  <c:v>5.0002000000000004</c:v>
                </c:pt>
                <c:pt idx="249">
                  <c:v>5.0002500000000003</c:v>
                </c:pt>
                <c:pt idx="250">
                  <c:v>5.0002500000000003</c:v>
                </c:pt>
                <c:pt idx="251">
                  <c:v>5.0002599999999999</c:v>
                </c:pt>
                <c:pt idx="252">
                  <c:v>5.0003599999999997</c:v>
                </c:pt>
                <c:pt idx="253">
                  <c:v>5.0003799999999998</c:v>
                </c:pt>
                <c:pt idx="254">
                  <c:v>5.0003599999999997</c:v>
                </c:pt>
                <c:pt idx="255">
                  <c:v>5.0003799999999998</c:v>
                </c:pt>
                <c:pt idx="256">
                  <c:v>5.0004499999999998</c:v>
                </c:pt>
                <c:pt idx="257">
                  <c:v>5.0004200000000001</c:v>
                </c:pt>
                <c:pt idx="258">
                  <c:v>5.0004099999999996</c:v>
                </c:pt>
                <c:pt idx="259">
                  <c:v>5.0004400000000002</c:v>
                </c:pt>
                <c:pt idx="260">
                  <c:v>5.0004799999999996</c:v>
                </c:pt>
                <c:pt idx="261">
                  <c:v>5.0004999999999997</c:v>
                </c:pt>
                <c:pt idx="262">
                  <c:v>5.0005100000000002</c:v>
                </c:pt>
                <c:pt idx="263">
                  <c:v>5.0005199999999999</c:v>
                </c:pt>
                <c:pt idx="264">
                  <c:v>5.0005199999999999</c:v>
                </c:pt>
                <c:pt idx="265">
                  <c:v>5.0005100000000002</c:v>
                </c:pt>
                <c:pt idx="266">
                  <c:v>5.0004600000000003</c:v>
                </c:pt>
                <c:pt idx="267">
                  <c:v>5.0004799999999996</c:v>
                </c:pt>
                <c:pt idx="268">
                  <c:v>5.0005100000000002</c:v>
                </c:pt>
                <c:pt idx="269">
                  <c:v>5.0004600000000003</c:v>
                </c:pt>
                <c:pt idx="270">
                  <c:v>5.0004799999999996</c:v>
                </c:pt>
                <c:pt idx="271">
                  <c:v>5.0005199999999999</c:v>
                </c:pt>
                <c:pt idx="272">
                  <c:v>5.0004999999999997</c:v>
                </c:pt>
                <c:pt idx="273">
                  <c:v>5.00047</c:v>
                </c:pt>
                <c:pt idx="274">
                  <c:v>5.0004600000000003</c:v>
                </c:pt>
                <c:pt idx="275">
                  <c:v>5.00054</c:v>
                </c:pt>
                <c:pt idx="276">
                  <c:v>5.00047</c:v>
                </c:pt>
                <c:pt idx="277">
                  <c:v>5.0004</c:v>
                </c:pt>
                <c:pt idx="278">
                  <c:v>5.0003500000000001</c:v>
                </c:pt>
                <c:pt idx="279">
                  <c:v>5.0003099999999998</c:v>
                </c:pt>
                <c:pt idx="280">
                  <c:v>5.0002700000000004</c:v>
                </c:pt>
                <c:pt idx="281">
                  <c:v>5.0002000000000004</c:v>
                </c:pt>
                <c:pt idx="282">
                  <c:v>5.0002700000000004</c:v>
                </c:pt>
                <c:pt idx="283">
                  <c:v>5.0002899999999997</c:v>
                </c:pt>
                <c:pt idx="284">
                  <c:v>5.0002800000000001</c:v>
                </c:pt>
                <c:pt idx="285">
                  <c:v>5.0003299999999999</c:v>
                </c:pt>
                <c:pt idx="286">
                  <c:v>5.0003700000000002</c:v>
                </c:pt>
                <c:pt idx="287">
                  <c:v>5.0003799999999998</c:v>
                </c:pt>
                <c:pt idx="288">
                  <c:v>5.0004299999999997</c:v>
                </c:pt>
                <c:pt idx="289">
                  <c:v>5.0004600000000003</c:v>
                </c:pt>
                <c:pt idx="290">
                  <c:v>5.00047</c:v>
                </c:pt>
                <c:pt idx="291">
                  <c:v>5.0004799999999996</c:v>
                </c:pt>
                <c:pt idx="292">
                  <c:v>5.00047</c:v>
                </c:pt>
                <c:pt idx="293">
                  <c:v>5.0004299999999997</c:v>
                </c:pt>
                <c:pt idx="294">
                  <c:v>5.0004299999999997</c:v>
                </c:pt>
                <c:pt idx="295">
                  <c:v>5.0003500000000001</c:v>
                </c:pt>
                <c:pt idx="296">
                  <c:v>5.0003099999999998</c:v>
                </c:pt>
                <c:pt idx="297">
                  <c:v>5.0003099999999998</c:v>
                </c:pt>
                <c:pt idx="298">
                  <c:v>5.0002199999999997</c:v>
                </c:pt>
                <c:pt idx="299">
                  <c:v>5.0002399999999998</c:v>
                </c:pt>
                <c:pt idx="300">
                  <c:v>5.0002700000000004</c:v>
                </c:pt>
                <c:pt idx="301">
                  <c:v>5.0002500000000003</c:v>
                </c:pt>
                <c:pt idx="302">
                  <c:v>5.0002599999999999</c:v>
                </c:pt>
                <c:pt idx="303">
                  <c:v>5.0002700000000004</c:v>
                </c:pt>
                <c:pt idx="304">
                  <c:v>5.0002700000000004</c:v>
                </c:pt>
                <c:pt idx="305">
                  <c:v>5.0003399999999996</c:v>
                </c:pt>
                <c:pt idx="306">
                  <c:v>5.0003599999999997</c:v>
                </c:pt>
                <c:pt idx="307">
                  <c:v>5.0003500000000001</c:v>
                </c:pt>
                <c:pt idx="308">
                  <c:v>5.0003700000000002</c:v>
                </c:pt>
                <c:pt idx="309">
                  <c:v>5.0005300000000004</c:v>
                </c:pt>
                <c:pt idx="310">
                  <c:v>5.0005100000000002</c:v>
                </c:pt>
                <c:pt idx="311">
                  <c:v>5.0004999999999997</c:v>
                </c:pt>
                <c:pt idx="312">
                  <c:v>5.0004200000000001</c:v>
                </c:pt>
                <c:pt idx="313">
                  <c:v>5.0004200000000001</c:v>
                </c:pt>
                <c:pt idx="314">
                  <c:v>5.0004799999999996</c:v>
                </c:pt>
                <c:pt idx="315">
                  <c:v>5.0004999999999997</c:v>
                </c:pt>
                <c:pt idx="316">
                  <c:v>5.0005100000000002</c:v>
                </c:pt>
                <c:pt idx="317">
                  <c:v>5.0005199999999999</c:v>
                </c:pt>
                <c:pt idx="318">
                  <c:v>5.0004799999999996</c:v>
                </c:pt>
                <c:pt idx="319">
                  <c:v>5.0002599999999999</c:v>
                </c:pt>
                <c:pt idx="320">
                  <c:v>5.0003700000000002</c:v>
                </c:pt>
                <c:pt idx="321">
                  <c:v>5.0003500000000001</c:v>
                </c:pt>
                <c:pt idx="322">
                  <c:v>5.0003099999999998</c:v>
                </c:pt>
                <c:pt idx="323">
                  <c:v>5.0003299999999999</c:v>
                </c:pt>
                <c:pt idx="324">
                  <c:v>5.0003299999999999</c:v>
                </c:pt>
                <c:pt idx="325">
                  <c:v>5.0003000000000002</c:v>
                </c:pt>
                <c:pt idx="326">
                  <c:v>5.0002599999999999</c:v>
                </c:pt>
                <c:pt idx="327">
                  <c:v>5.0002599999999999</c:v>
                </c:pt>
                <c:pt idx="328">
                  <c:v>5.0002399999999998</c:v>
                </c:pt>
                <c:pt idx="329">
                  <c:v>5.0002399999999998</c:v>
                </c:pt>
                <c:pt idx="330">
                  <c:v>5.0002800000000001</c:v>
                </c:pt>
                <c:pt idx="331">
                  <c:v>5.0003299999999999</c:v>
                </c:pt>
                <c:pt idx="332">
                  <c:v>5.0003900000000003</c:v>
                </c:pt>
                <c:pt idx="333">
                  <c:v>5.0004099999999996</c:v>
                </c:pt>
                <c:pt idx="334">
                  <c:v>5.0004499999999998</c:v>
                </c:pt>
                <c:pt idx="335">
                  <c:v>5.0004799999999996</c:v>
                </c:pt>
                <c:pt idx="336">
                  <c:v>5.0005300000000004</c:v>
                </c:pt>
                <c:pt idx="337">
                  <c:v>5.0005199999999999</c:v>
                </c:pt>
                <c:pt idx="338">
                  <c:v>5.0004900000000001</c:v>
                </c:pt>
                <c:pt idx="339">
                  <c:v>5.0004499999999998</c:v>
                </c:pt>
                <c:pt idx="340">
                  <c:v>5.0003700000000002</c:v>
                </c:pt>
                <c:pt idx="341">
                  <c:v>5.0003399999999996</c:v>
                </c:pt>
                <c:pt idx="342">
                  <c:v>5.0003000000000002</c:v>
                </c:pt>
                <c:pt idx="343">
                  <c:v>5.0003000000000002</c:v>
                </c:pt>
                <c:pt idx="344">
                  <c:v>5.0003099999999998</c:v>
                </c:pt>
                <c:pt idx="345">
                  <c:v>5.0003099999999998</c:v>
                </c:pt>
                <c:pt idx="346">
                  <c:v>5.0002700000000004</c:v>
                </c:pt>
                <c:pt idx="347">
                  <c:v>5.0002700000000004</c:v>
                </c:pt>
                <c:pt idx="348">
                  <c:v>5.0002800000000001</c:v>
                </c:pt>
                <c:pt idx="349">
                  <c:v>5.0002899999999997</c:v>
                </c:pt>
                <c:pt idx="350">
                  <c:v>5.0002700000000004</c:v>
                </c:pt>
                <c:pt idx="351">
                  <c:v>5.0002899999999997</c:v>
                </c:pt>
                <c:pt idx="352">
                  <c:v>5.0003200000000003</c:v>
                </c:pt>
                <c:pt idx="353">
                  <c:v>5.0003599999999997</c:v>
                </c:pt>
                <c:pt idx="354">
                  <c:v>5.0004099999999996</c:v>
                </c:pt>
                <c:pt idx="355">
                  <c:v>5.0004499999999998</c:v>
                </c:pt>
                <c:pt idx="356">
                  <c:v>5.00047</c:v>
                </c:pt>
                <c:pt idx="357">
                  <c:v>5.0005300000000004</c:v>
                </c:pt>
                <c:pt idx="358">
                  <c:v>5.0005199999999999</c:v>
                </c:pt>
                <c:pt idx="359">
                  <c:v>5.0005199999999999</c:v>
                </c:pt>
                <c:pt idx="360">
                  <c:v>5.0004999999999997</c:v>
                </c:pt>
                <c:pt idx="361">
                  <c:v>5.0005499999999996</c:v>
                </c:pt>
                <c:pt idx="362">
                  <c:v>5.0005300000000004</c:v>
                </c:pt>
                <c:pt idx="363">
                  <c:v>5.0004600000000003</c:v>
                </c:pt>
                <c:pt idx="364">
                  <c:v>5.0004299999999997</c:v>
                </c:pt>
                <c:pt idx="365">
                  <c:v>5.0003700000000002</c:v>
                </c:pt>
                <c:pt idx="366">
                  <c:v>5.0003700000000002</c:v>
                </c:pt>
                <c:pt idx="367">
                  <c:v>5.0003799999999998</c:v>
                </c:pt>
                <c:pt idx="368">
                  <c:v>5.0003500000000001</c:v>
                </c:pt>
                <c:pt idx="369">
                  <c:v>5.0003200000000003</c:v>
                </c:pt>
                <c:pt idx="370">
                  <c:v>5.0003399999999996</c:v>
                </c:pt>
                <c:pt idx="371">
                  <c:v>5.0003099999999998</c:v>
                </c:pt>
                <c:pt idx="372">
                  <c:v>5.0002899999999997</c:v>
                </c:pt>
                <c:pt idx="373">
                  <c:v>5.0003000000000002</c:v>
                </c:pt>
                <c:pt idx="374">
                  <c:v>5.0003099999999998</c:v>
                </c:pt>
                <c:pt idx="375">
                  <c:v>5.0003200000000003</c:v>
                </c:pt>
                <c:pt idx="376">
                  <c:v>5.0003200000000003</c:v>
                </c:pt>
                <c:pt idx="377">
                  <c:v>5.0003000000000002</c:v>
                </c:pt>
                <c:pt idx="378">
                  <c:v>5.0003500000000001</c:v>
                </c:pt>
                <c:pt idx="379">
                  <c:v>5.0003399999999996</c:v>
                </c:pt>
                <c:pt idx="380">
                  <c:v>5.0003299999999999</c:v>
                </c:pt>
                <c:pt idx="381">
                  <c:v>5.0003500000000001</c:v>
                </c:pt>
                <c:pt idx="382">
                  <c:v>5.0003700000000002</c:v>
                </c:pt>
                <c:pt idx="383">
                  <c:v>5.0004</c:v>
                </c:pt>
                <c:pt idx="384">
                  <c:v>5.0003799999999998</c:v>
                </c:pt>
                <c:pt idx="385">
                  <c:v>5.0004</c:v>
                </c:pt>
                <c:pt idx="386">
                  <c:v>5.0004099999999996</c:v>
                </c:pt>
                <c:pt idx="387">
                  <c:v>5.0004</c:v>
                </c:pt>
                <c:pt idx="388">
                  <c:v>5.0004</c:v>
                </c:pt>
                <c:pt idx="389">
                  <c:v>5.0004200000000001</c:v>
                </c:pt>
                <c:pt idx="390">
                  <c:v>5.0004299999999997</c:v>
                </c:pt>
                <c:pt idx="391">
                  <c:v>5.0004</c:v>
                </c:pt>
                <c:pt idx="392">
                  <c:v>5.0004099999999996</c:v>
                </c:pt>
                <c:pt idx="393">
                  <c:v>5.00047</c:v>
                </c:pt>
                <c:pt idx="394">
                  <c:v>5.00047</c:v>
                </c:pt>
                <c:pt idx="395">
                  <c:v>5.0004600000000003</c:v>
                </c:pt>
                <c:pt idx="396">
                  <c:v>5.0004299999999997</c:v>
                </c:pt>
                <c:pt idx="397">
                  <c:v>5.0004099999999996</c:v>
                </c:pt>
                <c:pt idx="398">
                  <c:v>5.00047</c:v>
                </c:pt>
                <c:pt idx="399">
                  <c:v>5.00047</c:v>
                </c:pt>
                <c:pt idx="400">
                  <c:v>5.0003700000000002</c:v>
                </c:pt>
                <c:pt idx="401">
                  <c:v>5.0003399999999996</c:v>
                </c:pt>
                <c:pt idx="402">
                  <c:v>5.0003799999999998</c:v>
                </c:pt>
                <c:pt idx="403">
                  <c:v>5.0003900000000003</c:v>
                </c:pt>
                <c:pt idx="404">
                  <c:v>5.0003500000000001</c:v>
                </c:pt>
                <c:pt idx="405">
                  <c:v>5.0003500000000001</c:v>
                </c:pt>
                <c:pt idx="406">
                  <c:v>5.0003500000000001</c:v>
                </c:pt>
                <c:pt idx="407">
                  <c:v>5.0003500000000001</c:v>
                </c:pt>
                <c:pt idx="408">
                  <c:v>5.0003700000000002</c:v>
                </c:pt>
                <c:pt idx="409">
                  <c:v>5.0002899999999997</c:v>
                </c:pt>
                <c:pt idx="410">
                  <c:v>5.0002500000000003</c:v>
                </c:pt>
                <c:pt idx="411">
                  <c:v>5.0002899999999997</c:v>
                </c:pt>
                <c:pt idx="412">
                  <c:v>5.0003099999999998</c:v>
                </c:pt>
                <c:pt idx="413">
                  <c:v>5.0002899999999997</c:v>
                </c:pt>
                <c:pt idx="414">
                  <c:v>5.0002899999999997</c:v>
                </c:pt>
                <c:pt idx="415">
                  <c:v>5.0002700000000004</c:v>
                </c:pt>
                <c:pt idx="416">
                  <c:v>5.0002399999999998</c:v>
                </c:pt>
                <c:pt idx="417">
                  <c:v>5.0002700000000004</c:v>
                </c:pt>
                <c:pt idx="418">
                  <c:v>5.0002899999999997</c:v>
                </c:pt>
                <c:pt idx="419">
                  <c:v>5.0002599999999999</c:v>
                </c:pt>
                <c:pt idx="420">
                  <c:v>5.0002700000000004</c:v>
                </c:pt>
                <c:pt idx="421">
                  <c:v>5.0003200000000003</c:v>
                </c:pt>
                <c:pt idx="422">
                  <c:v>5.0003200000000003</c:v>
                </c:pt>
                <c:pt idx="423">
                  <c:v>5.0003799999999998</c:v>
                </c:pt>
                <c:pt idx="424">
                  <c:v>5.0003799999999998</c:v>
                </c:pt>
                <c:pt idx="425">
                  <c:v>5.0003799999999998</c:v>
                </c:pt>
                <c:pt idx="426">
                  <c:v>5.0004099999999996</c:v>
                </c:pt>
                <c:pt idx="427">
                  <c:v>5.0004200000000001</c:v>
                </c:pt>
                <c:pt idx="428">
                  <c:v>5.0004</c:v>
                </c:pt>
                <c:pt idx="429">
                  <c:v>5.0003799999999998</c:v>
                </c:pt>
                <c:pt idx="430">
                  <c:v>5.0004</c:v>
                </c:pt>
                <c:pt idx="431">
                  <c:v>5.0004600000000003</c:v>
                </c:pt>
                <c:pt idx="432">
                  <c:v>5.0004499999999998</c:v>
                </c:pt>
                <c:pt idx="433">
                  <c:v>5.0004499999999998</c:v>
                </c:pt>
                <c:pt idx="434">
                  <c:v>5.0004600000000003</c:v>
                </c:pt>
                <c:pt idx="435">
                  <c:v>5.0004499999999998</c:v>
                </c:pt>
                <c:pt idx="436">
                  <c:v>5.0004799999999996</c:v>
                </c:pt>
                <c:pt idx="437">
                  <c:v>5.0005199999999999</c:v>
                </c:pt>
                <c:pt idx="438">
                  <c:v>5.0005100000000002</c:v>
                </c:pt>
                <c:pt idx="439">
                  <c:v>5.00047</c:v>
                </c:pt>
                <c:pt idx="440">
                  <c:v>5.0004499999999998</c:v>
                </c:pt>
                <c:pt idx="441">
                  <c:v>5.00047</c:v>
                </c:pt>
                <c:pt idx="442">
                  <c:v>5.0004799999999996</c:v>
                </c:pt>
                <c:pt idx="443">
                  <c:v>5.0003900000000003</c:v>
                </c:pt>
                <c:pt idx="444">
                  <c:v>5.0003700000000002</c:v>
                </c:pt>
                <c:pt idx="445">
                  <c:v>5.0004099999999996</c:v>
                </c:pt>
                <c:pt idx="446">
                  <c:v>5.0004</c:v>
                </c:pt>
                <c:pt idx="447">
                  <c:v>5.0003399999999996</c:v>
                </c:pt>
                <c:pt idx="448">
                  <c:v>5.0002899999999997</c:v>
                </c:pt>
                <c:pt idx="449">
                  <c:v>5.00021</c:v>
                </c:pt>
                <c:pt idx="450">
                  <c:v>5.0001899999999999</c:v>
                </c:pt>
                <c:pt idx="451">
                  <c:v>5.0002399999999998</c:v>
                </c:pt>
                <c:pt idx="452">
                  <c:v>5.0003000000000002</c:v>
                </c:pt>
                <c:pt idx="453">
                  <c:v>5.0002700000000004</c:v>
                </c:pt>
                <c:pt idx="454">
                  <c:v>5.0002399999999998</c:v>
                </c:pt>
                <c:pt idx="455">
                  <c:v>5.0003200000000003</c:v>
                </c:pt>
                <c:pt idx="456">
                  <c:v>5.0003700000000002</c:v>
                </c:pt>
                <c:pt idx="457">
                  <c:v>5.0003099999999998</c:v>
                </c:pt>
                <c:pt idx="458">
                  <c:v>5.0002599999999999</c:v>
                </c:pt>
                <c:pt idx="459">
                  <c:v>5.0003000000000002</c:v>
                </c:pt>
                <c:pt idx="460">
                  <c:v>5.0003700000000002</c:v>
                </c:pt>
                <c:pt idx="461">
                  <c:v>5.0004200000000001</c:v>
                </c:pt>
                <c:pt idx="462">
                  <c:v>5.0004200000000001</c:v>
                </c:pt>
                <c:pt idx="463">
                  <c:v>5.0004499999999998</c:v>
                </c:pt>
                <c:pt idx="464">
                  <c:v>5.0004799999999996</c:v>
                </c:pt>
                <c:pt idx="465">
                  <c:v>5.0005300000000004</c:v>
                </c:pt>
                <c:pt idx="466">
                  <c:v>5.00054</c:v>
                </c:pt>
                <c:pt idx="467">
                  <c:v>5.0005300000000004</c:v>
                </c:pt>
                <c:pt idx="468">
                  <c:v>5.0005199999999999</c:v>
                </c:pt>
                <c:pt idx="469">
                  <c:v>5.0004999999999997</c:v>
                </c:pt>
                <c:pt idx="470">
                  <c:v>5.00047</c:v>
                </c:pt>
                <c:pt idx="471">
                  <c:v>5.0005199999999999</c:v>
                </c:pt>
                <c:pt idx="472">
                  <c:v>5.0005199999999999</c:v>
                </c:pt>
                <c:pt idx="473">
                  <c:v>5.0004600000000003</c:v>
                </c:pt>
                <c:pt idx="474">
                  <c:v>5.0004900000000001</c:v>
                </c:pt>
                <c:pt idx="475">
                  <c:v>5.0005300000000004</c:v>
                </c:pt>
                <c:pt idx="476">
                  <c:v>5.00054</c:v>
                </c:pt>
                <c:pt idx="477">
                  <c:v>5.00054</c:v>
                </c:pt>
                <c:pt idx="478">
                  <c:v>5.0005199999999999</c:v>
                </c:pt>
                <c:pt idx="479">
                  <c:v>5.0004799999999996</c:v>
                </c:pt>
                <c:pt idx="480">
                  <c:v>5.00047</c:v>
                </c:pt>
                <c:pt idx="481">
                  <c:v>5.0004200000000001</c:v>
                </c:pt>
                <c:pt idx="482">
                  <c:v>5.0003900000000003</c:v>
                </c:pt>
                <c:pt idx="483">
                  <c:v>5.0003399999999996</c:v>
                </c:pt>
                <c:pt idx="484">
                  <c:v>5.0002899999999997</c:v>
                </c:pt>
                <c:pt idx="485">
                  <c:v>5.0002800000000001</c:v>
                </c:pt>
                <c:pt idx="486">
                  <c:v>5.0003099999999998</c:v>
                </c:pt>
                <c:pt idx="487">
                  <c:v>5.0002500000000003</c:v>
                </c:pt>
                <c:pt idx="488">
                  <c:v>5.0002399999999998</c:v>
                </c:pt>
                <c:pt idx="489">
                  <c:v>5.0002599999999999</c:v>
                </c:pt>
                <c:pt idx="490">
                  <c:v>5.0003000000000002</c:v>
                </c:pt>
                <c:pt idx="491">
                  <c:v>5.0003299999999999</c:v>
                </c:pt>
                <c:pt idx="492">
                  <c:v>5.0003700000000002</c:v>
                </c:pt>
                <c:pt idx="493">
                  <c:v>5.0004099999999996</c:v>
                </c:pt>
                <c:pt idx="494">
                  <c:v>5.0003799999999998</c:v>
                </c:pt>
                <c:pt idx="495">
                  <c:v>5.0003500000000001</c:v>
                </c:pt>
                <c:pt idx="496">
                  <c:v>5.0003500000000001</c:v>
                </c:pt>
                <c:pt idx="497">
                  <c:v>5.0003799999999998</c:v>
                </c:pt>
                <c:pt idx="498">
                  <c:v>5.0004299999999997</c:v>
                </c:pt>
                <c:pt idx="499">
                  <c:v>5.0004299999999997</c:v>
                </c:pt>
                <c:pt idx="500">
                  <c:v>5.0003799999999998</c:v>
                </c:pt>
                <c:pt idx="501">
                  <c:v>5.0003500000000001</c:v>
                </c:pt>
                <c:pt idx="502">
                  <c:v>5.0003700000000002</c:v>
                </c:pt>
                <c:pt idx="503">
                  <c:v>5.0003700000000002</c:v>
                </c:pt>
                <c:pt idx="504">
                  <c:v>5.0003500000000001</c:v>
                </c:pt>
                <c:pt idx="505">
                  <c:v>5.0003399999999996</c:v>
                </c:pt>
                <c:pt idx="506">
                  <c:v>5.0003299999999999</c:v>
                </c:pt>
                <c:pt idx="507">
                  <c:v>5.0003399999999996</c:v>
                </c:pt>
                <c:pt idx="508">
                  <c:v>5.0003799999999998</c:v>
                </c:pt>
                <c:pt idx="509">
                  <c:v>5.0003599999999997</c:v>
                </c:pt>
                <c:pt idx="510">
                  <c:v>5.0003299999999999</c:v>
                </c:pt>
                <c:pt idx="511">
                  <c:v>5.0003200000000003</c:v>
                </c:pt>
                <c:pt idx="512">
                  <c:v>5.0003000000000002</c:v>
                </c:pt>
                <c:pt idx="513">
                  <c:v>5.0003399999999996</c:v>
                </c:pt>
                <c:pt idx="514">
                  <c:v>5.0003500000000001</c:v>
                </c:pt>
                <c:pt idx="515">
                  <c:v>5.0003299999999999</c:v>
                </c:pt>
                <c:pt idx="516">
                  <c:v>5.0003500000000001</c:v>
                </c:pt>
                <c:pt idx="517">
                  <c:v>5.0003200000000003</c:v>
                </c:pt>
                <c:pt idx="518">
                  <c:v>5.0003000000000002</c:v>
                </c:pt>
                <c:pt idx="519">
                  <c:v>5.0003500000000001</c:v>
                </c:pt>
                <c:pt idx="520">
                  <c:v>5.0003799999999998</c:v>
                </c:pt>
                <c:pt idx="521">
                  <c:v>5.0003299999999999</c:v>
                </c:pt>
                <c:pt idx="522">
                  <c:v>5.0003000000000002</c:v>
                </c:pt>
                <c:pt idx="523">
                  <c:v>5.0003000000000002</c:v>
                </c:pt>
                <c:pt idx="524">
                  <c:v>5.0002700000000004</c:v>
                </c:pt>
                <c:pt idx="525">
                  <c:v>5.0002500000000003</c:v>
                </c:pt>
                <c:pt idx="526">
                  <c:v>5.0002500000000003</c:v>
                </c:pt>
                <c:pt idx="527">
                  <c:v>5.0002500000000003</c:v>
                </c:pt>
                <c:pt idx="528">
                  <c:v>5.0003099999999998</c:v>
                </c:pt>
                <c:pt idx="529">
                  <c:v>5.0003000000000002</c:v>
                </c:pt>
                <c:pt idx="530">
                  <c:v>5.0002899999999997</c:v>
                </c:pt>
                <c:pt idx="531">
                  <c:v>5.0003099999999998</c:v>
                </c:pt>
                <c:pt idx="532">
                  <c:v>5.0003000000000002</c:v>
                </c:pt>
                <c:pt idx="533">
                  <c:v>5.0003200000000003</c:v>
                </c:pt>
                <c:pt idx="534">
                  <c:v>5.0003099999999998</c:v>
                </c:pt>
                <c:pt idx="535">
                  <c:v>5.0003099999999998</c:v>
                </c:pt>
                <c:pt idx="536">
                  <c:v>5.0003200000000003</c:v>
                </c:pt>
                <c:pt idx="537">
                  <c:v>5.0002899999999997</c:v>
                </c:pt>
                <c:pt idx="538">
                  <c:v>5.0002700000000004</c:v>
                </c:pt>
                <c:pt idx="539">
                  <c:v>5.0003000000000002</c:v>
                </c:pt>
                <c:pt idx="540">
                  <c:v>5.0002899999999997</c:v>
                </c:pt>
                <c:pt idx="541">
                  <c:v>5.0003000000000002</c:v>
                </c:pt>
                <c:pt idx="542">
                  <c:v>5.0003599999999997</c:v>
                </c:pt>
                <c:pt idx="543">
                  <c:v>5.0003399999999996</c:v>
                </c:pt>
                <c:pt idx="544">
                  <c:v>5.0003500000000001</c:v>
                </c:pt>
                <c:pt idx="545">
                  <c:v>5.0004799999999996</c:v>
                </c:pt>
                <c:pt idx="546">
                  <c:v>5.0005300000000004</c:v>
                </c:pt>
                <c:pt idx="547">
                  <c:v>5.0005300000000004</c:v>
                </c:pt>
                <c:pt idx="548">
                  <c:v>5.0004900000000001</c:v>
                </c:pt>
                <c:pt idx="549">
                  <c:v>5.0004799999999996</c:v>
                </c:pt>
                <c:pt idx="550">
                  <c:v>5.00054</c:v>
                </c:pt>
                <c:pt idx="551">
                  <c:v>5.0005300000000004</c:v>
                </c:pt>
                <c:pt idx="552">
                  <c:v>5.00047</c:v>
                </c:pt>
                <c:pt idx="553">
                  <c:v>5.00047</c:v>
                </c:pt>
                <c:pt idx="554">
                  <c:v>5.00047</c:v>
                </c:pt>
                <c:pt idx="555">
                  <c:v>5.0004200000000001</c:v>
                </c:pt>
                <c:pt idx="556">
                  <c:v>5.0004200000000001</c:v>
                </c:pt>
                <c:pt idx="557">
                  <c:v>5.0004299999999997</c:v>
                </c:pt>
                <c:pt idx="558">
                  <c:v>5.0004299999999997</c:v>
                </c:pt>
                <c:pt idx="559">
                  <c:v>5.0003700000000002</c:v>
                </c:pt>
                <c:pt idx="560">
                  <c:v>5.0003399999999996</c:v>
                </c:pt>
                <c:pt idx="561">
                  <c:v>5.0003399999999996</c:v>
                </c:pt>
                <c:pt idx="562">
                  <c:v>5.0003299999999999</c:v>
                </c:pt>
                <c:pt idx="563">
                  <c:v>5.0003599999999997</c:v>
                </c:pt>
                <c:pt idx="564">
                  <c:v>5.0003500000000001</c:v>
                </c:pt>
                <c:pt idx="565">
                  <c:v>5.0003599999999997</c:v>
                </c:pt>
                <c:pt idx="566">
                  <c:v>5.0003900000000003</c:v>
                </c:pt>
                <c:pt idx="567">
                  <c:v>5.0003700000000002</c:v>
                </c:pt>
                <c:pt idx="568">
                  <c:v>5.0004099999999996</c:v>
                </c:pt>
                <c:pt idx="569">
                  <c:v>5.0004799999999996</c:v>
                </c:pt>
                <c:pt idx="570">
                  <c:v>5.0004600000000003</c:v>
                </c:pt>
                <c:pt idx="571">
                  <c:v>5.0004799999999996</c:v>
                </c:pt>
                <c:pt idx="572">
                  <c:v>5.0005199999999999</c:v>
                </c:pt>
                <c:pt idx="573">
                  <c:v>5.0004999999999997</c:v>
                </c:pt>
                <c:pt idx="574">
                  <c:v>5.0004400000000002</c:v>
                </c:pt>
                <c:pt idx="575">
                  <c:v>5.0003799999999998</c:v>
                </c:pt>
                <c:pt idx="576">
                  <c:v>5.0003700000000002</c:v>
                </c:pt>
                <c:pt idx="577">
                  <c:v>5.0003000000000002</c:v>
                </c:pt>
                <c:pt idx="578">
                  <c:v>5.0003200000000003</c:v>
                </c:pt>
                <c:pt idx="579">
                  <c:v>5.0003399999999996</c:v>
                </c:pt>
                <c:pt idx="580">
                  <c:v>5.0003099999999998</c:v>
                </c:pt>
                <c:pt idx="581">
                  <c:v>5.0003000000000002</c:v>
                </c:pt>
                <c:pt idx="582">
                  <c:v>5.0002800000000001</c:v>
                </c:pt>
                <c:pt idx="583">
                  <c:v>5.0002700000000004</c:v>
                </c:pt>
                <c:pt idx="584">
                  <c:v>5.0003000000000002</c:v>
                </c:pt>
                <c:pt idx="585">
                  <c:v>5.0003500000000001</c:v>
                </c:pt>
                <c:pt idx="586">
                  <c:v>5.0003799999999998</c:v>
                </c:pt>
                <c:pt idx="587">
                  <c:v>5.0004200000000001</c:v>
                </c:pt>
                <c:pt idx="588">
                  <c:v>5.0004200000000001</c:v>
                </c:pt>
                <c:pt idx="589">
                  <c:v>5.00047</c:v>
                </c:pt>
                <c:pt idx="590">
                  <c:v>5.0004799999999996</c:v>
                </c:pt>
                <c:pt idx="591">
                  <c:v>5.0004799999999996</c:v>
                </c:pt>
                <c:pt idx="592">
                  <c:v>5.0004799999999996</c:v>
                </c:pt>
                <c:pt idx="593">
                  <c:v>5.0004600000000003</c:v>
                </c:pt>
                <c:pt idx="594">
                  <c:v>5.0004799999999996</c:v>
                </c:pt>
                <c:pt idx="595">
                  <c:v>5.0004999999999997</c:v>
                </c:pt>
                <c:pt idx="596">
                  <c:v>5.0004400000000002</c:v>
                </c:pt>
                <c:pt idx="597">
                  <c:v>5.0003900000000003</c:v>
                </c:pt>
                <c:pt idx="598">
                  <c:v>5.0003799999999998</c:v>
                </c:pt>
                <c:pt idx="599">
                  <c:v>5.0003599999999997</c:v>
                </c:pt>
                <c:pt idx="600">
                  <c:v>5.0003099999999998</c:v>
                </c:pt>
                <c:pt idx="601">
                  <c:v>5.0002899999999997</c:v>
                </c:pt>
                <c:pt idx="602">
                  <c:v>5.0002800000000001</c:v>
                </c:pt>
                <c:pt idx="603">
                  <c:v>5.0003000000000002</c:v>
                </c:pt>
                <c:pt idx="604">
                  <c:v>5.0003200000000003</c:v>
                </c:pt>
                <c:pt idx="605">
                  <c:v>5.0003399999999996</c:v>
                </c:pt>
                <c:pt idx="606">
                  <c:v>5.0003799999999998</c:v>
                </c:pt>
                <c:pt idx="607">
                  <c:v>5.0003700000000002</c:v>
                </c:pt>
                <c:pt idx="608">
                  <c:v>5.0003799999999998</c:v>
                </c:pt>
                <c:pt idx="609">
                  <c:v>5.0004200000000001</c:v>
                </c:pt>
                <c:pt idx="610">
                  <c:v>5.0004400000000002</c:v>
                </c:pt>
                <c:pt idx="611">
                  <c:v>5.0004499999999998</c:v>
                </c:pt>
                <c:pt idx="612">
                  <c:v>5.0004900000000001</c:v>
                </c:pt>
                <c:pt idx="613">
                  <c:v>5.0005100000000002</c:v>
                </c:pt>
                <c:pt idx="614">
                  <c:v>5.0004600000000003</c:v>
                </c:pt>
                <c:pt idx="615">
                  <c:v>5.0004200000000001</c:v>
                </c:pt>
                <c:pt idx="616">
                  <c:v>5.0004799999999996</c:v>
                </c:pt>
                <c:pt idx="617">
                  <c:v>5.0005100000000002</c:v>
                </c:pt>
                <c:pt idx="618">
                  <c:v>5.0004900000000001</c:v>
                </c:pt>
                <c:pt idx="619">
                  <c:v>5.0004999999999997</c:v>
                </c:pt>
                <c:pt idx="620">
                  <c:v>5.0004600000000003</c:v>
                </c:pt>
                <c:pt idx="621">
                  <c:v>5.0004799999999996</c:v>
                </c:pt>
                <c:pt idx="622">
                  <c:v>5.0005100000000002</c:v>
                </c:pt>
                <c:pt idx="623">
                  <c:v>5.0005300000000004</c:v>
                </c:pt>
                <c:pt idx="624">
                  <c:v>5.0005100000000002</c:v>
                </c:pt>
                <c:pt idx="625">
                  <c:v>5.0004900000000001</c:v>
                </c:pt>
                <c:pt idx="626">
                  <c:v>5.0004900000000001</c:v>
                </c:pt>
                <c:pt idx="627">
                  <c:v>5.0004900000000001</c:v>
                </c:pt>
                <c:pt idx="628">
                  <c:v>5.0004600000000003</c:v>
                </c:pt>
                <c:pt idx="629">
                  <c:v>5.00047</c:v>
                </c:pt>
                <c:pt idx="630">
                  <c:v>5.0003900000000003</c:v>
                </c:pt>
                <c:pt idx="631">
                  <c:v>5.0003500000000001</c:v>
                </c:pt>
                <c:pt idx="632">
                  <c:v>5.0003000000000002</c:v>
                </c:pt>
                <c:pt idx="633">
                  <c:v>5.0002800000000001</c:v>
                </c:pt>
                <c:pt idx="634">
                  <c:v>5.0002700000000004</c:v>
                </c:pt>
                <c:pt idx="635">
                  <c:v>5.0003399999999996</c:v>
                </c:pt>
                <c:pt idx="636">
                  <c:v>5.0003900000000003</c:v>
                </c:pt>
                <c:pt idx="637">
                  <c:v>5.0003799999999998</c:v>
                </c:pt>
                <c:pt idx="638">
                  <c:v>5.0004600000000003</c:v>
                </c:pt>
                <c:pt idx="639">
                  <c:v>5.0004999999999997</c:v>
                </c:pt>
                <c:pt idx="640">
                  <c:v>5.0005300000000004</c:v>
                </c:pt>
                <c:pt idx="641">
                  <c:v>5.0005300000000004</c:v>
                </c:pt>
                <c:pt idx="642">
                  <c:v>5.0004900000000001</c:v>
                </c:pt>
                <c:pt idx="643">
                  <c:v>5.0004499999999998</c:v>
                </c:pt>
                <c:pt idx="644">
                  <c:v>5.0003799999999998</c:v>
                </c:pt>
                <c:pt idx="645">
                  <c:v>5.0003200000000003</c:v>
                </c:pt>
                <c:pt idx="646">
                  <c:v>5.0003399999999996</c:v>
                </c:pt>
                <c:pt idx="647">
                  <c:v>5.0002899999999997</c:v>
                </c:pt>
                <c:pt idx="648">
                  <c:v>5.0003299999999999</c:v>
                </c:pt>
                <c:pt idx="649">
                  <c:v>5.0003099999999998</c:v>
                </c:pt>
                <c:pt idx="650">
                  <c:v>5.0003299999999999</c:v>
                </c:pt>
                <c:pt idx="651">
                  <c:v>5.0003700000000002</c:v>
                </c:pt>
                <c:pt idx="652">
                  <c:v>5.0003200000000003</c:v>
                </c:pt>
                <c:pt idx="653">
                  <c:v>5.0004299999999997</c:v>
                </c:pt>
                <c:pt idx="654">
                  <c:v>5.0004999999999997</c:v>
                </c:pt>
                <c:pt idx="655">
                  <c:v>5.0004200000000001</c:v>
                </c:pt>
                <c:pt idx="656">
                  <c:v>5.0004200000000001</c:v>
                </c:pt>
                <c:pt idx="657">
                  <c:v>5.0004299999999997</c:v>
                </c:pt>
                <c:pt idx="658">
                  <c:v>5.0004200000000001</c:v>
                </c:pt>
                <c:pt idx="659">
                  <c:v>5.0004400000000002</c:v>
                </c:pt>
                <c:pt idx="660">
                  <c:v>5.0004400000000002</c:v>
                </c:pt>
                <c:pt idx="661">
                  <c:v>5.0005199999999999</c:v>
                </c:pt>
                <c:pt idx="662">
                  <c:v>5.0005199999999999</c:v>
                </c:pt>
                <c:pt idx="663">
                  <c:v>5.0004900000000001</c:v>
                </c:pt>
                <c:pt idx="664">
                  <c:v>5.0005699999999997</c:v>
                </c:pt>
                <c:pt idx="665">
                  <c:v>5.0005100000000002</c:v>
                </c:pt>
                <c:pt idx="666">
                  <c:v>5.0004799999999996</c:v>
                </c:pt>
                <c:pt idx="667">
                  <c:v>5.0004600000000003</c:v>
                </c:pt>
                <c:pt idx="668">
                  <c:v>5.0004799999999996</c:v>
                </c:pt>
                <c:pt idx="669">
                  <c:v>5.0004600000000003</c:v>
                </c:pt>
                <c:pt idx="670">
                  <c:v>5.0004600000000003</c:v>
                </c:pt>
                <c:pt idx="671">
                  <c:v>5.0004499999999998</c:v>
                </c:pt>
                <c:pt idx="672">
                  <c:v>5.0004799999999996</c:v>
                </c:pt>
                <c:pt idx="673">
                  <c:v>5.0004600000000003</c:v>
                </c:pt>
                <c:pt idx="674">
                  <c:v>5.0004600000000003</c:v>
                </c:pt>
                <c:pt idx="675">
                  <c:v>5.0004900000000001</c:v>
                </c:pt>
                <c:pt idx="676">
                  <c:v>5.0004999999999997</c:v>
                </c:pt>
                <c:pt idx="677">
                  <c:v>5.0005100000000002</c:v>
                </c:pt>
                <c:pt idx="678">
                  <c:v>5.0005300000000004</c:v>
                </c:pt>
                <c:pt idx="679">
                  <c:v>5.0005300000000004</c:v>
                </c:pt>
                <c:pt idx="680">
                  <c:v>5.0005100000000002</c:v>
                </c:pt>
                <c:pt idx="681">
                  <c:v>5.0005300000000004</c:v>
                </c:pt>
                <c:pt idx="682">
                  <c:v>5.0005300000000004</c:v>
                </c:pt>
                <c:pt idx="683">
                  <c:v>5.00054</c:v>
                </c:pt>
                <c:pt idx="684">
                  <c:v>5.0005100000000002</c:v>
                </c:pt>
                <c:pt idx="685">
                  <c:v>5.00054</c:v>
                </c:pt>
                <c:pt idx="686">
                  <c:v>5.0005499999999996</c:v>
                </c:pt>
                <c:pt idx="687">
                  <c:v>5.00054</c:v>
                </c:pt>
                <c:pt idx="688">
                  <c:v>5.0005199999999999</c:v>
                </c:pt>
                <c:pt idx="689">
                  <c:v>5.0005300000000004</c:v>
                </c:pt>
                <c:pt idx="690">
                  <c:v>5.0004999999999997</c:v>
                </c:pt>
                <c:pt idx="691">
                  <c:v>5.0004499999999998</c:v>
                </c:pt>
                <c:pt idx="692">
                  <c:v>5.0004600000000003</c:v>
                </c:pt>
                <c:pt idx="693">
                  <c:v>5.0004900000000001</c:v>
                </c:pt>
                <c:pt idx="694">
                  <c:v>5.0004400000000002</c:v>
                </c:pt>
                <c:pt idx="695">
                  <c:v>5.0004200000000001</c:v>
                </c:pt>
                <c:pt idx="696">
                  <c:v>5.0003700000000002</c:v>
                </c:pt>
                <c:pt idx="697">
                  <c:v>5.0003299999999999</c:v>
                </c:pt>
                <c:pt idx="698">
                  <c:v>5.0003099999999998</c:v>
                </c:pt>
                <c:pt idx="699">
                  <c:v>5.0002800000000001</c:v>
                </c:pt>
                <c:pt idx="700">
                  <c:v>5.0003399999999996</c:v>
                </c:pt>
                <c:pt idx="701">
                  <c:v>5.0003700000000002</c:v>
                </c:pt>
                <c:pt idx="702">
                  <c:v>5.0004</c:v>
                </c:pt>
                <c:pt idx="703">
                  <c:v>5.00047</c:v>
                </c:pt>
                <c:pt idx="704">
                  <c:v>5.00054</c:v>
                </c:pt>
                <c:pt idx="705">
                  <c:v>5.0005499999999996</c:v>
                </c:pt>
                <c:pt idx="706">
                  <c:v>5.0005600000000001</c:v>
                </c:pt>
                <c:pt idx="707">
                  <c:v>5.0005499999999996</c:v>
                </c:pt>
                <c:pt idx="708">
                  <c:v>5.0005199999999999</c:v>
                </c:pt>
                <c:pt idx="709">
                  <c:v>5.0005199999999999</c:v>
                </c:pt>
                <c:pt idx="710">
                  <c:v>5.0005100000000002</c:v>
                </c:pt>
                <c:pt idx="711">
                  <c:v>5.0004900000000001</c:v>
                </c:pt>
                <c:pt idx="712">
                  <c:v>5.0005300000000004</c:v>
                </c:pt>
                <c:pt idx="713">
                  <c:v>5.00054</c:v>
                </c:pt>
                <c:pt idx="714">
                  <c:v>5.0005499999999996</c:v>
                </c:pt>
                <c:pt idx="715">
                  <c:v>5.0005300000000004</c:v>
                </c:pt>
                <c:pt idx="716">
                  <c:v>5.00054</c:v>
                </c:pt>
                <c:pt idx="717">
                  <c:v>5.0005800000000002</c:v>
                </c:pt>
                <c:pt idx="718">
                  <c:v>5.0005600000000001</c:v>
                </c:pt>
                <c:pt idx="719">
                  <c:v>5.0004999999999997</c:v>
                </c:pt>
                <c:pt idx="720">
                  <c:v>5.0004600000000003</c:v>
                </c:pt>
                <c:pt idx="721">
                  <c:v>5.0003799999999998</c:v>
                </c:pt>
                <c:pt idx="722">
                  <c:v>5.0003299999999999</c:v>
                </c:pt>
                <c:pt idx="723">
                  <c:v>5.0003000000000002</c:v>
                </c:pt>
                <c:pt idx="724">
                  <c:v>5.0003299999999999</c:v>
                </c:pt>
                <c:pt idx="725">
                  <c:v>5.0003299999999999</c:v>
                </c:pt>
                <c:pt idx="726">
                  <c:v>5.0003500000000001</c:v>
                </c:pt>
                <c:pt idx="727">
                  <c:v>5.0003900000000003</c:v>
                </c:pt>
                <c:pt idx="728">
                  <c:v>5.0003700000000002</c:v>
                </c:pt>
                <c:pt idx="729">
                  <c:v>5.0003900000000003</c:v>
                </c:pt>
                <c:pt idx="730">
                  <c:v>5.0004</c:v>
                </c:pt>
                <c:pt idx="731">
                  <c:v>5.0003799999999998</c:v>
                </c:pt>
                <c:pt idx="732">
                  <c:v>5.0004</c:v>
                </c:pt>
                <c:pt idx="733">
                  <c:v>5.0003500000000001</c:v>
                </c:pt>
                <c:pt idx="734">
                  <c:v>5.0003399999999996</c:v>
                </c:pt>
                <c:pt idx="735">
                  <c:v>5.0003200000000003</c:v>
                </c:pt>
                <c:pt idx="736">
                  <c:v>5.0003399999999996</c:v>
                </c:pt>
                <c:pt idx="737">
                  <c:v>5.0003299999999999</c:v>
                </c:pt>
                <c:pt idx="738">
                  <c:v>5.0003399999999996</c:v>
                </c:pt>
                <c:pt idx="739">
                  <c:v>5.0004200000000001</c:v>
                </c:pt>
                <c:pt idx="740">
                  <c:v>5.0004799999999996</c:v>
                </c:pt>
                <c:pt idx="741">
                  <c:v>5.00054</c:v>
                </c:pt>
                <c:pt idx="742">
                  <c:v>5.0005600000000001</c:v>
                </c:pt>
                <c:pt idx="743">
                  <c:v>5.0005499999999996</c:v>
                </c:pt>
                <c:pt idx="744">
                  <c:v>5.0005100000000002</c:v>
                </c:pt>
                <c:pt idx="745">
                  <c:v>5.0004799999999996</c:v>
                </c:pt>
                <c:pt idx="746">
                  <c:v>5.0004299999999997</c:v>
                </c:pt>
                <c:pt idx="747">
                  <c:v>5.0004099999999996</c:v>
                </c:pt>
                <c:pt idx="748">
                  <c:v>5.0003500000000001</c:v>
                </c:pt>
                <c:pt idx="749">
                  <c:v>5.0003099999999998</c:v>
                </c:pt>
                <c:pt idx="750">
                  <c:v>5.0003299999999999</c:v>
                </c:pt>
                <c:pt idx="751">
                  <c:v>5.0003799999999998</c:v>
                </c:pt>
                <c:pt idx="752">
                  <c:v>5.00047</c:v>
                </c:pt>
                <c:pt idx="753">
                  <c:v>5.0005199999999999</c:v>
                </c:pt>
                <c:pt idx="754">
                  <c:v>5.00054</c:v>
                </c:pt>
                <c:pt idx="755">
                  <c:v>5.0005600000000001</c:v>
                </c:pt>
                <c:pt idx="756">
                  <c:v>5.00061</c:v>
                </c:pt>
                <c:pt idx="757">
                  <c:v>5.0005300000000004</c:v>
                </c:pt>
                <c:pt idx="758">
                  <c:v>5.0005199999999999</c:v>
                </c:pt>
                <c:pt idx="759">
                  <c:v>5.0004600000000003</c:v>
                </c:pt>
                <c:pt idx="760">
                  <c:v>5.0004200000000001</c:v>
                </c:pt>
                <c:pt idx="761">
                  <c:v>5.0003799999999998</c:v>
                </c:pt>
                <c:pt idx="762">
                  <c:v>5.0003900000000003</c:v>
                </c:pt>
                <c:pt idx="763">
                  <c:v>5.0003500000000001</c:v>
                </c:pt>
                <c:pt idx="764">
                  <c:v>5.0003399999999996</c:v>
                </c:pt>
                <c:pt idx="765">
                  <c:v>5.0003900000000003</c:v>
                </c:pt>
                <c:pt idx="766">
                  <c:v>5.0004</c:v>
                </c:pt>
                <c:pt idx="767">
                  <c:v>5.0004299999999997</c:v>
                </c:pt>
                <c:pt idx="768">
                  <c:v>5.0004999999999997</c:v>
                </c:pt>
                <c:pt idx="769">
                  <c:v>5.00054</c:v>
                </c:pt>
                <c:pt idx="770">
                  <c:v>5.00054</c:v>
                </c:pt>
                <c:pt idx="771">
                  <c:v>5.0005600000000001</c:v>
                </c:pt>
                <c:pt idx="772">
                  <c:v>5.00054</c:v>
                </c:pt>
                <c:pt idx="773">
                  <c:v>5.0005499999999996</c:v>
                </c:pt>
                <c:pt idx="774">
                  <c:v>5.00054</c:v>
                </c:pt>
                <c:pt idx="775">
                  <c:v>5.0005300000000004</c:v>
                </c:pt>
                <c:pt idx="776">
                  <c:v>5.0005499999999996</c:v>
                </c:pt>
                <c:pt idx="777">
                  <c:v>5.0004999999999997</c:v>
                </c:pt>
                <c:pt idx="778">
                  <c:v>5.0005300000000004</c:v>
                </c:pt>
                <c:pt idx="779">
                  <c:v>5.00054</c:v>
                </c:pt>
                <c:pt idx="780">
                  <c:v>5.0005199999999999</c:v>
                </c:pt>
                <c:pt idx="781">
                  <c:v>5.0005300000000004</c:v>
                </c:pt>
                <c:pt idx="782">
                  <c:v>5.0004999999999997</c:v>
                </c:pt>
                <c:pt idx="783">
                  <c:v>5.0005199999999999</c:v>
                </c:pt>
                <c:pt idx="784">
                  <c:v>5.00054</c:v>
                </c:pt>
                <c:pt idx="785">
                  <c:v>5.0005499999999996</c:v>
                </c:pt>
                <c:pt idx="786">
                  <c:v>5.0004499999999998</c:v>
                </c:pt>
                <c:pt idx="787">
                  <c:v>5.0004499999999998</c:v>
                </c:pt>
                <c:pt idx="788">
                  <c:v>5.0004200000000001</c:v>
                </c:pt>
                <c:pt idx="789">
                  <c:v>5.0004600000000003</c:v>
                </c:pt>
                <c:pt idx="790">
                  <c:v>5.0004499999999998</c:v>
                </c:pt>
                <c:pt idx="791">
                  <c:v>5.00047</c:v>
                </c:pt>
                <c:pt idx="792">
                  <c:v>5.0004400000000002</c:v>
                </c:pt>
                <c:pt idx="793">
                  <c:v>5.0003900000000003</c:v>
                </c:pt>
                <c:pt idx="794">
                  <c:v>5.0003700000000002</c:v>
                </c:pt>
                <c:pt idx="795">
                  <c:v>5.0003299999999999</c:v>
                </c:pt>
                <c:pt idx="796">
                  <c:v>5.0003700000000002</c:v>
                </c:pt>
                <c:pt idx="797">
                  <c:v>5.0003500000000001</c:v>
                </c:pt>
                <c:pt idx="798">
                  <c:v>5.0003099999999998</c:v>
                </c:pt>
                <c:pt idx="799">
                  <c:v>5.0002899999999997</c:v>
                </c:pt>
                <c:pt idx="800">
                  <c:v>5.0003299999999999</c:v>
                </c:pt>
                <c:pt idx="801">
                  <c:v>5.0003599999999997</c:v>
                </c:pt>
                <c:pt idx="802">
                  <c:v>5.0003399999999996</c:v>
                </c:pt>
                <c:pt idx="803">
                  <c:v>5.0003700000000002</c:v>
                </c:pt>
                <c:pt idx="804">
                  <c:v>5.0003900000000003</c:v>
                </c:pt>
                <c:pt idx="805">
                  <c:v>5.0003900000000003</c:v>
                </c:pt>
                <c:pt idx="806">
                  <c:v>5.0004</c:v>
                </c:pt>
                <c:pt idx="807">
                  <c:v>5.0004200000000001</c:v>
                </c:pt>
                <c:pt idx="808">
                  <c:v>5.0004299999999997</c:v>
                </c:pt>
                <c:pt idx="809">
                  <c:v>5.0004600000000003</c:v>
                </c:pt>
                <c:pt idx="810">
                  <c:v>5.00047</c:v>
                </c:pt>
                <c:pt idx="811">
                  <c:v>5.0004799999999996</c:v>
                </c:pt>
                <c:pt idx="812">
                  <c:v>5.0005100000000002</c:v>
                </c:pt>
                <c:pt idx="813">
                  <c:v>5.0005600000000001</c:v>
                </c:pt>
                <c:pt idx="814">
                  <c:v>5.0005800000000002</c:v>
                </c:pt>
                <c:pt idx="815">
                  <c:v>5.0005699999999997</c:v>
                </c:pt>
                <c:pt idx="816">
                  <c:v>5.0006000000000004</c:v>
                </c:pt>
                <c:pt idx="817">
                  <c:v>5.0005499999999996</c:v>
                </c:pt>
                <c:pt idx="818">
                  <c:v>5.0005300000000004</c:v>
                </c:pt>
                <c:pt idx="819">
                  <c:v>5.0005300000000004</c:v>
                </c:pt>
                <c:pt idx="820">
                  <c:v>5.0005199999999999</c:v>
                </c:pt>
                <c:pt idx="821">
                  <c:v>5.0005300000000004</c:v>
                </c:pt>
                <c:pt idx="822">
                  <c:v>5.0004499999999998</c:v>
                </c:pt>
                <c:pt idx="823">
                  <c:v>5.0004299999999997</c:v>
                </c:pt>
                <c:pt idx="824">
                  <c:v>5.0004299999999997</c:v>
                </c:pt>
                <c:pt idx="825">
                  <c:v>5.0003799999999998</c:v>
                </c:pt>
                <c:pt idx="826">
                  <c:v>5.0003700000000002</c:v>
                </c:pt>
                <c:pt idx="827">
                  <c:v>5.0003700000000002</c:v>
                </c:pt>
                <c:pt idx="828">
                  <c:v>5.0003299999999999</c:v>
                </c:pt>
                <c:pt idx="829">
                  <c:v>5.0003399999999996</c:v>
                </c:pt>
                <c:pt idx="830">
                  <c:v>5.0003399999999996</c:v>
                </c:pt>
                <c:pt idx="831">
                  <c:v>5.0003700000000002</c:v>
                </c:pt>
                <c:pt idx="832">
                  <c:v>5.0003799999999998</c:v>
                </c:pt>
                <c:pt idx="833">
                  <c:v>5.0003900000000003</c:v>
                </c:pt>
                <c:pt idx="834">
                  <c:v>5.0004099999999996</c:v>
                </c:pt>
                <c:pt idx="835">
                  <c:v>5.0004</c:v>
                </c:pt>
                <c:pt idx="836">
                  <c:v>5.00047</c:v>
                </c:pt>
                <c:pt idx="837">
                  <c:v>5.0005499999999996</c:v>
                </c:pt>
                <c:pt idx="838">
                  <c:v>5.0005300000000004</c:v>
                </c:pt>
                <c:pt idx="839">
                  <c:v>5.0005499999999996</c:v>
                </c:pt>
                <c:pt idx="840">
                  <c:v>5.0005499999999996</c:v>
                </c:pt>
                <c:pt idx="841">
                  <c:v>5.0005300000000004</c:v>
                </c:pt>
                <c:pt idx="842">
                  <c:v>5.0004900000000001</c:v>
                </c:pt>
                <c:pt idx="843">
                  <c:v>5.0004400000000002</c:v>
                </c:pt>
                <c:pt idx="844">
                  <c:v>5.0004200000000001</c:v>
                </c:pt>
                <c:pt idx="845">
                  <c:v>5.0003799999999998</c:v>
                </c:pt>
                <c:pt idx="846">
                  <c:v>5.0003599999999997</c:v>
                </c:pt>
                <c:pt idx="847">
                  <c:v>5.0003599999999997</c:v>
                </c:pt>
                <c:pt idx="848">
                  <c:v>5.0003399999999996</c:v>
                </c:pt>
                <c:pt idx="849">
                  <c:v>5.0003599999999997</c:v>
                </c:pt>
                <c:pt idx="850">
                  <c:v>5.0003700000000002</c:v>
                </c:pt>
                <c:pt idx="851">
                  <c:v>5.0004600000000003</c:v>
                </c:pt>
                <c:pt idx="852">
                  <c:v>5.0005100000000002</c:v>
                </c:pt>
                <c:pt idx="853">
                  <c:v>5.0005600000000001</c:v>
                </c:pt>
                <c:pt idx="854">
                  <c:v>5.0005800000000002</c:v>
                </c:pt>
                <c:pt idx="855">
                  <c:v>5.00061</c:v>
                </c:pt>
                <c:pt idx="856">
                  <c:v>5.0005699999999997</c:v>
                </c:pt>
                <c:pt idx="857">
                  <c:v>5.0005100000000002</c:v>
                </c:pt>
                <c:pt idx="858">
                  <c:v>5.0004499999999998</c:v>
                </c:pt>
                <c:pt idx="859">
                  <c:v>5.0003799999999998</c:v>
                </c:pt>
                <c:pt idx="860">
                  <c:v>5.0003399999999996</c:v>
                </c:pt>
                <c:pt idx="861">
                  <c:v>5.0003399999999996</c:v>
                </c:pt>
                <c:pt idx="862">
                  <c:v>5.0003500000000001</c:v>
                </c:pt>
                <c:pt idx="863">
                  <c:v>5.0003799999999998</c:v>
                </c:pt>
                <c:pt idx="864">
                  <c:v>5.0004600000000003</c:v>
                </c:pt>
                <c:pt idx="865">
                  <c:v>5.0004900000000001</c:v>
                </c:pt>
                <c:pt idx="866">
                  <c:v>5.0005899999999999</c:v>
                </c:pt>
                <c:pt idx="867">
                  <c:v>5.0005699999999997</c:v>
                </c:pt>
                <c:pt idx="868">
                  <c:v>5.0005300000000004</c:v>
                </c:pt>
                <c:pt idx="869">
                  <c:v>5.00054</c:v>
                </c:pt>
                <c:pt idx="870">
                  <c:v>5.0004600000000003</c:v>
                </c:pt>
                <c:pt idx="871">
                  <c:v>5.0004400000000002</c:v>
                </c:pt>
                <c:pt idx="872">
                  <c:v>5.0003799999999998</c:v>
                </c:pt>
                <c:pt idx="873">
                  <c:v>5.0003700000000002</c:v>
                </c:pt>
                <c:pt idx="874">
                  <c:v>5.0003599999999997</c:v>
                </c:pt>
                <c:pt idx="875">
                  <c:v>5.0003399999999996</c:v>
                </c:pt>
                <c:pt idx="876">
                  <c:v>5.0004</c:v>
                </c:pt>
                <c:pt idx="877">
                  <c:v>5.0004</c:v>
                </c:pt>
                <c:pt idx="878">
                  <c:v>5.0004600000000003</c:v>
                </c:pt>
                <c:pt idx="879">
                  <c:v>5.0005199999999999</c:v>
                </c:pt>
                <c:pt idx="880">
                  <c:v>5.00054</c:v>
                </c:pt>
                <c:pt idx="881">
                  <c:v>5.0005600000000001</c:v>
                </c:pt>
                <c:pt idx="882">
                  <c:v>5.0005499999999996</c:v>
                </c:pt>
                <c:pt idx="883">
                  <c:v>5.0005300000000004</c:v>
                </c:pt>
                <c:pt idx="884">
                  <c:v>5.00047</c:v>
                </c:pt>
                <c:pt idx="885">
                  <c:v>5.0004400000000002</c:v>
                </c:pt>
                <c:pt idx="886">
                  <c:v>5.0004099999999996</c:v>
                </c:pt>
                <c:pt idx="887">
                  <c:v>5.0003799999999998</c:v>
                </c:pt>
                <c:pt idx="888">
                  <c:v>5.0003700000000002</c:v>
                </c:pt>
                <c:pt idx="889">
                  <c:v>5.0003500000000001</c:v>
                </c:pt>
                <c:pt idx="890">
                  <c:v>5.0003700000000002</c:v>
                </c:pt>
                <c:pt idx="891">
                  <c:v>5.0003500000000001</c:v>
                </c:pt>
                <c:pt idx="892">
                  <c:v>5.0003799999999998</c:v>
                </c:pt>
                <c:pt idx="893">
                  <c:v>5.0004299999999997</c:v>
                </c:pt>
                <c:pt idx="894">
                  <c:v>5.0004400000000002</c:v>
                </c:pt>
                <c:pt idx="895">
                  <c:v>5.00047</c:v>
                </c:pt>
                <c:pt idx="896">
                  <c:v>5.0005100000000002</c:v>
                </c:pt>
                <c:pt idx="897">
                  <c:v>5.00054</c:v>
                </c:pt>
                <c:pt idx="898">
                  <c:v>5.00054</c:v>
                </c:pt>
                <c:pt idx="899">
                  <c:v>5.0006000000000004</c:v>
                </c:pt>
                <c:pt idx="900">
                  <c:v>5.0005699999999997</c:v>
                </c:pt>
                <c:pt idx="901">
                  <c:v>5.0005600000000001</c:v>
                </c:pt>
                <c:pt idx="902">
                  <c:v>5.0004799999999996</c:v>
                </c:pt>
                <c:pt idx="903">
                  <c:v>5.0004600000000003</c:v>
                </c:pt>
                <c:pt idx="904">
                  <c:v>5.0004400000000002</c:v>
                </c:pt>
                <c:pt idx="905">
                  <c:v>5.0004099999999996</c:v>
                </c:pt>
                <c:pt idx="906">
                  <c:v>5.0003900000000003</c:v>
                </c:pt>
                <c:pt idx="907">
                  <c:v>5.0003399999999996</c:v>
                </c:pt>
                <c:pt idx="908">
                  <c:v>5.0003500000000001</c:v>
                </c:pt>
                <c:pt idx="909">
                  <c:v>5.0004</c:v>
                </c:pt>
                <c:pt idx="910">
                  <c:v>5.0004600000000003</c:v>
                </c:pt>
                <c:pt idx="911">
                  <c:v>5.0004999999999997</c:v>
                </c:pt>
                <c:pt idx="912">
                  <c:v>5.0005300000000004</c:v>
                </c:pt>
                <c:pt idx="913">
                  <c:v>5.0005800000000002</c:v>
                </c:pt>
                <c:pt idx="914">
                  <c:v>5.0005800000000002</c:v>
                </c:pt>
                <c:pt idx="915">
                  <c:v>5.0005800000000002</c:v>
                </c:pt>
                <c:pt idx="916">
                  <c:v>5.0004999999999997</c:v>
                </c:pt>
                <c:pt idx="917">
                  <c:v>5.0004499999999998</c:v>
                </c:pt>
                <c:pt idx="918">
                  <c:v>5.0004600000000003</c:v>
                </c:pt>
                <c:pt idx="919">
                  <c:v>5.0004</c:v>
                </c:pt>
                <c:pt idx="920">
                  <c:v>5.0003399999999996</c:v>
                </c:pt>
                <c:pt idx="921">
                  <c:v>5.0003500000000001</c:v>
                </c:pt>
                <c:pt idx="922">
                  <c:v>5.0003599999999997</c:v>
                </c:pt>
                <c:pt idx="923">
                  <c:v>5.0004200000000001</c:v>
                </c:pt>
                <c:pt idx="924">
                  <c:v>5.0004900000000001</c:v>
                </c:pt>
                <c:pt idx="925">
                  <c:v>5.0005300000000004</c:v>
                </c:pt>
                <c:pt idx="926">
                  <c:v>5.0006000000000004</c:v>
                </c:pt>
                <c:pt idx="927">
                  <c:v>5.0005899999999999</c:v>
                </c:pt>
                <c:pt idx="928">
                  <c:v>5.0005800000000002</c:v>
                </c:pt>
                <c:pt idx="929">
                  <c:v>5.0005499999999996</c:v>
                </c:pt>
                <c:pt idx="930">
                  <c:v>5.00047</c:v>
                </c:pt>
                <c:pt idx="931">
                  <c:v>5.0003900000000003</c:v>
                </c:pt>
                <c:pt idx="932">
                  <c:v>5.0003599999999997</c:v>
                </c:pt>
                <c:pt idx="933">
                  <c:v>5.0003399999999996</c:v>
                </c:pt>
                <c:pt idx="934">
                  <c:v>5.0003500000000001</c:v>
                </c:pt>
                <c:pt idx="935">
                  <c:v>5.0003900000000003</c:v>
                </c:pt>
                <c:pt idx="936">
                  <c:v>5.00047</c:v>
                </c:pt>
                <c:pt idx="937">
                  <c:v>5.0005600000000001</c:v>
                </c:pt>
                <c:pt idx="938">
                  <c:v>5.0005800000000002</c:v>
                </c:pt>
                <c:pt idx="939">
                  <c:v>5.0005800000000002</c:v>
                </c:pt>
                <c:pt idx="940">
                  <c:v>5.0005300000000004</c:v>
                </c:pt>
                <c:pt idx="941">
                  <c:v>5.0004900000000001</c:v>
                </c:pt>
                <c:pt idx="942">
                  <c:v>5.0004600000000003</c:v>
                </c:pt>
                <c:pt idx="943">
                  <c:v>5.0004</c:v>
                </c:pt>
                <c:pt idx="944">
                  <c:v>5.0003700000000002</c:v>
                </c:pt>
                <c:pt idx="945">
                  <c:v>5.0003299999999999</c:v>
                </c:pt>
                <c:pt idx="946">
                  <c:v>5.0003399999999996</c:v>
                </c:pt>
                <c:pt idx="947">
                  <c:v>5.0003599999999997</c:v>
                </c:pt>
                <c:pt idx="948">
                  <c:v>5.0004200000000001</c:v>
                </c:pt>
                <c:pt idx="949">
                  <c:v>5.0004499999999998</c:v>
                </c:pt>
                <c:pt idx="950">
                  <c:v>5.0004999999999997</c:v>
                </c:pt>
                <c:pt idx="951">
                  <c:v>5.0006000000000004</c:v>
                </c:pt>
                <c:pt idx="952">
                  <c:v>5.0005800000000002</c:v>
                </c:pt>
                <c:pt idx="953">
                  <c:v>5.00054</c:v>
                </c:pt>
                <c:pt idx="954">
                  <c:v>5.0005199999999999</c:v>
                </c:pt>
                <c:pt idx="955">
                  <c:v>5.0004299999999997</c:v>
                </c:pt>
                <c:pt idx="956">
                  <c:v>5.0003799999999998</c:v>
                </c:pt>
                <c:pt idx="957">
                  <c:v>5.0003799999999998</c:v>
                </c:pt>
                <c:pt idx="958">
                  <c:v>5.0003500000000001</c:v>
                </c:pt>
                <c:pt idx="959">
                  <c:v>5.0004200000000001</c:v>
                </c:pt>
                <c:pt idx="960">
                  <c:v>5.0004400000000002</c:v>
                </c:pt>
                <c:pt idx="961">
                  <c:v>5.0005499999999996</c:v>
                </c:pt>
                <c:pt idx="962">
                  <c:v>5.0005499999999996</c:v>
                </c:pt>
                <c:pt idx="963">
                  <c:v>5.00054</c:v>
                </c:pt>
                <c:pt idx="964">
                  <c:v>5.0005300000000004</c:v>
                </c:pt>
                <c:pt idx="965">
                  <c:v>5.0004499999999998</c:v>
                </c:pt>
                <c:pt idx="966">
                  <c:v>5.0004299999999997</c:v>
                </c:pt>
                <c:pt idx="967">
                  <c:v>5.0003900000000003</c:v>
                </c:pt>
                <c:pt idx="968">
                  <c:v>5.0003700000000002</c:v>
                </c:pt>
                <c:pt idx="969">
                  <c:v>5.0003700000000002</c:v>
                </c:pt>
                <c:pt idx="970">
                  <c:v>5.0003799999999998</c:v>
                </c:pt>
                <c:pt idx="971">
                  <c:v>5.0004499999999998</c:v>
                </c:pt>
                <c:pt idx="972">
                  <c:v>5.0005100000000002</c:v>
                </c:pt>
                <c:pt idx="973">
                  <c:v>5.0005899999999999</c:v>
                </c:pt>
                <c:pt idx="974">
                  <c:v>5.00054</c:v>
                </c:pt>
                <c:pt idx="975">
                  <c:v>5.0005100000000002</c:v>
                </c:pt>
                <c:pt idx="976">
                  <c:v>5.0004499999999998</c:v>
                </c:pt>
                <c:pt idx="977">
                  <c:v>5.0004400000000002</c:v>
                </c:pt>
                <c:pt idx="978">
                  <c:v>5.0003599999999997</c:v>
                </c:pt>
                <c:pt idx="979">
                  <c:v>5.0003700000000002</c:v>
                </c:pt>
                <c:pt idx="980">
                  <c:v>5.0003599999999997</c:v>
                </c:pt>
                <c:pt idx="981">
                  <c:v>5.0003900000000003</c:v>
                </c:pt>
                <c:pt idx="982">
                  <c:v>5.0004799999999996</c:v>
                </c:pt>
                <c:pt idx="983">
                  <c:v>5.0005499999999996</c:v>
                </c:pt>
                <c:pt idx="984">
                  <c:v>5.00054</c:v>
                </c:pt>
                <c:pt idx="985">
                  <c:v>5.00054</c:v>
                </c:pt>
                <c:pt idx="986">
                  <c:v>5.0004600000000003</c:v>
                </c:pt>
                <c:pt idx="987">
                  <c:v>5.0004200000000001</c:v>
                </c:pt>
                <c:pt idx="988">
                  <c:v>5.0004</c:v>
                </c:pt>
                <c:pt idx="989">
                  <c:v>5.0003599999999997</c:v>
                </c:pt>
                <c:pt idx="990">
                  <c:v>5.0003000000000002</c:v>
                </c:pt>
                <c:pt idx="991">
                  <c:v>5.0003399999999996</c:v>
                </c:pt>
                <c:pt idx="992">
                  <c:v>5.0003799999999998</c:v>
                </c:pt>
                <c:pt idx="993">
                  <c:v>5.0004799999999996</c:v>
                </c:pt>
                <c:pt idx="994">
                  <c:v>5.0005199999999999</c:v>
                </c:pt>
                <c:pt idx="995">
                  <c:v>5.00054</c:v>
                </c:pt>
                <c:pt idx="996">
                  <c:v>5.0004999999999997</c:v>
                </c:pt>
                <c:pt idx="997">
                  <c:v>5.0005499999999996</c:v>
                </c:pt>
                <c:pt idx="998">
                  <c:v>5.0005300000000004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DBF-4340-A9D1-06A0896A36B9}"/>
            </c:ext>
          </c:extLst>
        </c:ser>
        <c:axId val="109713280"/>
        <c:axId val="109714816"/>
      </c:scatterChart>
      <c:valAx>
        <c:axId val="109713280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714816"/>
        <c:crosses val="autoZero"/>
        <c:crossBetween val="midCat"/>
      </c:valAx>
      <c:valAx>
        <c:axId val="109714816"/>
        <c:scaling>
          <c:orientation val="minMax"/>
        </c:scaling>
        <c:axPos val="l"/>
        <c:majorGridlines/>
        <c:numFmt formatCode="General" sourceLinked="1"/>
        <c:tickLblPos val="nextTo"/>
        <c:crossAx val="109713280"/>
        <c:crosses val="autoZero"/>
        <c:crossBetween val="midCat"/>
        <c:majorUnit val="1.0000000000000116E-4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5"/>
  <c:chart>
    <c:title/>
    <c:plotArea>
      <c:layout>
        <c:manualLayout>
          <c:layoutTarget val="inner"/>
          <c:xMode val="edge"/>
          <c:yMode val="edge"/>
          <c:x val="5.5912891913754134E-2"/>
          <c:y val="0.17384165794920947"/>
          <c:w val="0.86945956826502035"/>
          <c:h val="0.69515607900525056"/>
        </c:manualLayout>
      </c:layout>
      <c:scatterChart>
        <c:scatterStyle val="smoothMarker"/>
        <c:ser>
          <c:idx val="0"/>
          <c:order val="0"/>
          <c:tx>
            <c:strRef>
              <c:f>Lstability!$H$1</c:f>
              <c:strCache>
                <c:ptCount val="1"/>
                <c:pt idx="0">
                  <c:v>IC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Lstability!$H$2:$H$1000</c:f>
              <c:numCache>
                <c:formatCode>General</c:formatCode>
                <c:ptCount val="999"/>
                <c:pt idx="0">
                  <c:v>5.0025599999999999</c:v>
                </c:pt>
                <c:pt idx="1">
                  <c:v>5.0025700000000004</c:v>
                </c:pt>
                <c:pt idx="2">
                  <c:v>5.0024199999999999</c:v>
                </c:pt>
                <c:pt idx="3">
                  <c:v>5.0023299999999997</c:v>
                </c:pt>
                <c:pt idx="4">
                  <c:v>5.0022799999999998</c:v>
                </c:pt>
                <c:pt idx="5">
                  <c:v>5.0023600000000004</c:v>
                </c:pt>
                <c:pt idx="6">
                  <c:v>5.0023200000000001</c:v>
                </c:pt>
                <c:pt idx="7">
                  <c:v>5.0022599999999997</c:v>
                </c:pt>
                <c:pt idx="8">
                  <c:v>5.0023200000000001</c:v>
                </c:pt>
                <c:pt idx="9">
                  <c:v>5.00237</c:v>
                </c:pt>
                <c:pt idx="10">
                  <c:v>5.0022599999999997</c:v>
                </c:pt>
                <c:pt idx="11">
                  <c:v>5.0022399999999996</c:v>
                </c:pt>
                <c:pt idx="12">
                  <c:v>5.0023099999999996</c:v>
                </c:pt>
                <c:pt idx="13">
                  <c:v>5.0023299999999997</c:v>
                </c:pt>
                <c:pt idx="14">
                  <c:v>5.0023299999999997</c:v>
                </c:pt>
                <c:pt idx="15">
                  <c:v>5.0022799999999998</c:v>
                </c:pt>
                <c:pt idx="16">
                  <c:v>5.0023099999999996</c:v>
                </c:pt>
                <c:pt idx="17">
                  <c:v>5.0024699999999998</c:v>
                </c:pt>
                <c:pt idx="18">
                  <c:v>5.0024899999999999</c:v>
                </c:pt>
                <c:pt idx="19">
                  <c:v>5.0025000000000004</c:v>
                </c:pt>
                <c:pt idx="20">
                  <c:v>5.0024699999999998</c:v>
                </c:pt>
                <c:pt idx="21">
                  <c:v>5.0024699999999998</c:v>
                </c:pt>
                <c:pt idx="22">
                  <c:v>5.0026599999999997</c:v>
                </c:pt>
                <c:pt idx="23">
                  <c:v>5.0026999999999999</c:v>
                </c:pt>
                <c:pt idx="24">
                  <c:v>5.0026599999999997</c:v>
                </c:pt>
                <c:pt idx="25">
                  <c:v>5.0027100000000004</c:v>
                </c:pt>
                <c:pt idx="26">
                  <c:v>5.0026299999999999</c:v>
                </c:pt>
                <c:pt idx="27">
                  <c:v>5.0025899999999996</c:v>
                </c:pt>
                <c:pt idx="28">
                  <c:v>5.00258</c:v>
                </c:pt>
                <c:pt idx="29">
                  <c:v>5.00258</c:v>
                </c:pt>
                <c:pt idx="30">
                  <c:v>5.0024699999999998</c:v>
                </c:pt>
                <c:pt idx="31">
                  <c:v>5.0024100000000002</c:v>
                </c:pt>
                <c:pt idx="32">
                  <c:v>5.0024699999999998</c:v>
                </c:pt>
                <c:pt idx="33">
                  <c:v>5.0024199999999999</c:v>
                </c:pt>
                <c:pt idx="34">
                  <c:v>5.0023499999999999</c:v>
                </c:pt>
                <c:pt idx="35">
                  <c:v>5.00237</c:v>
                </c:pt>
                <c:pt idx="36">
                  <c:v>5.00244</c:v>
                </c:pt>
                <c:pt idx="37">
                  <c:v>5.0024699999999998</c:v>
                </c:pt>
                <c:pt idx="38">
                  <c:v>5.0025899999999996</c:v>
                </c:pt>
                <c:pt idx="39">
                  <c:v>5.00265</c:v>
                </c:pt>
                <c:pt idx="40">
                  <c:v>5.0026400000000004</c:v>
                </c:pt>
                <c:pt idx="41">
                  <c:v>5.0026299999999999</c:v>
                </c:pt>
                <c:pt idx="42">
                  <c:v>5.0026700000000002</c:v>
                </c:pt>
                <c:pt idx="43">
                  <c:v>5.0026400000000004</c:v>
                </c:pt>
                <c:pt idx="44">
                  <c:v>5.0026400000000004</c:v>
                </c:pt>
                <c:pt idx="45">
                  <c:v>5.0026900000000003</c:v>
                </c:pt>
                <c:pt idx="46">
                  <c:v>5.0026799999999998</c:v>
                </c:pt>
                <c:pt idx="47">
                  <c:v>5.0026099999999998</c:v>
                </c:pt>
                <c:pt idx="48">
                  <c:v>5.0025300000000001</c:v>
                </c:pt>
                <c:pt idx="49">
                  <c:v>5.0025000000000004</c:v>
                </c:pt>
                <c:pt idx="50">
                  <c:v>5.0025599999999999</c:v>
                </c:pt>
                <c:pt idx="51">
                  <c:v>5.0025500000000003</c:v>
                </c:pt>
                <c:pt idx="52">
                  <c:v>5.0025000000000004</c:v>
                </c:pt>
                <c:pt idx="53">
                  <c:v>5.0024699999999998</c:v>
                </c:pt>
                <c:pt idx="54">
                  <c:v>5.0024600000000001</c:v>
                </c:pt>
                <c:pt idx="55">
                  <c:v>5.0024100000000002</c:v>
                </c:pt>
                <c:pt idx="56">
                  <c:v>5.0024100000000002</c:v>
                </c:pt>
                <c:pt idx="57">
                  <c:v>5.00237</c:v>
                </c:pt>
                <c:pt idx="58">
                  <c:v>5.0023799999999996</c:v>
                </c:pt>
                <c:pt idx="59">
                  <c:v>5.0023299999999997</c:v>
                </c:pt>
                <c:pt idx="60">
                  <c:v>5.0023600000000004</c:v>
                </c:pt>
                <c:pt idx="61">
                  <c:v>5.0023299999999997</c:v>
                </c:pt>
                <c:pt idx="62">
                  <c:v>5.0023400000000002</c:v>
                </c:pt>
                <c:pt idx="63">
                  <c:v>5.00237</c:v>
                </c:pt>
                <c:pt idx="64">
                  <c:v>5.0024300000000004</c:v>
                </c:pt>
                <c:pt idx="65">
                  <c:v>5.00251</c:v>
                </c:pt>
                <c:pt idx="66">
                  <c:v>5.0024600000000001</c:v>
                </c:pt>
                <c:pt idx="67">
                  <c:v>5.0024800000000003</c:v>
                </c:pt>
                <c:pt idx="68">
                  <c:v>5.0025500000000003</c:v>
                </c:pt>
                <c:pt idx="69">
                  <c:v>5.0025000000000004</c:v>
                </c:pt>
                <c:pt idx="70">
                  <c:v>5.0025300000000001</c:v>
                </c:pt>
                <c:pt idx="71">
                  <c:v>5.0024800000000003</c:v>
                </c:pt>
                <c:pt idx="72">
                  <c:v>5.00244</c:v>
                </c:pt>
                <c:pt idx="73">
                  <c:v>5.00251</c:v>
                </c:pt>
                <c:pt idx="74">
                  <c:v>5.0025500000000003</c:v>
                </c:pt>
                <c:pt idx="75">
                  <c:v>5.0025500000000003</c:v>
                </c:pt>
                <c:pt idx="76">
                  <c:v>5.0025199999999996</c:v>
                </c:pt>
                <c:pt idx="77">
                  <c:v>5.0023900000000001</c:v>
                </c:pt>
                <c:pt idx="78">
                  <c:v>5.0024100000000002</c:v>
                </c:pt>
                <c:pt idx="79">
                  <c:v>5.0024800000000003</c:v>
                </c:pt>
                <c:pt idx="80">
                  <c:v>5.00244</c:v>
                </c:pt>
                <c:pt idx="81">
                  <c:v>5.0024699999999998</c:v>
                </c:pt>
                <c:pt idx="82">
                  <c:v>5.0025500000000003</c:v>
                </c:pt>
                <c:pt idx="83">
                  <c:v>5.0025199999999996</c:v>
                </c:pt>
                <c:pt idx="84">
                  <c:v>5.0025000000000004</c:v>
                </c:pt>
                <c:pt idx="85">
                  <c:v>5.0026700000000002</c:v>
                </c:pt>
                <c:pt idx="86">
                  <c:v>5.0026799999999998</c:v>
                </c:pt>
                <c:pt idx="87">
                  <c:v>5.0026000000000002</c:v>
                </c:pt>
                <c:pt idx="88">
                  <c:v>5.0026900000000003</c:v>
                </c:pt>
                <c:pt idx="89">
                  <c:v>5.0027100000000004</c:v>
                </c:pt>
                <c:pt idx="90">
                  <c:v>5.00265</c:v>
                </c:pt>
                <c:pt idx="91">
                  <c:v>5.0025899999999996</c:v>
                </c:pt>
                <c:pt idx="92">
                  <c:v>5.0025700000000004</c:v>
                </c:pt>
                <c:pt idx="93">
                  <c:v>5.0025399999999998</c:v>
                </c:pt>
                <c:pt idx="94">
                  <c:v>5.0025300000000001</c:v>
                </c:pt>
                <c:pt idx="95">
                  <c:v>5.0024499999999996</c:v>
                </c:pt>
                <c:pt idx="96">
                  <c:v>5.0024699999999998</c:v>
                </c:pt>
                <c:pt idx="97">
                  <c:v>5.0025000000000004</c:v>
                </c:pt>
                <c:pt idx="98">
                  <c:v>5.0025399999999998</c:v>
                </c:pt>
                <c:pt idx="99">
                  <c:v>5.0025700000000004</c:v>
                </c:pt>
                <c:pt idx="100">
                  <c:v>5.0025599999999999</c:v>
                </c:pt>
                <c:pt idx="101">
                  <c:v>5.0025300000000001</c:v>
                </c:pt>
                <c:pt idx="102">
                  <c:v>5.0024800000000003</c:v>
                </c:pt>
                <c:pt idx="103">
                  <c:v>5.00251</c:v>
                </c:pt>
                <c:pt idx="104">
                  <c:v>5.0025500000000003</c:v>
                </c:pt>
                <c:pt idx="105">
                  <c:v>5.0025599999999999</c:v>
                </c:pt>
                <c:pt idx="106">
                  <c:v>5.0026099999999998</c:v>
                </c:pt>
                <c:pt idx="107">
                  <c:v>5.0025899999999996</c:v>
                </c:pt>
                <c:pt idx="108">
                  <c:v>5.00265</c:v>
                </c:pt>
                <c:pt idx="109">
                  <c:v>5.0027299999999997</c:v>
                </c:pt>
                <c:pt idx="110">
                  <c:v>5.0027100000000004</c:v>
                </c:pt>
                <c:pt idx="111">
                  <c:v>5.0026700000000002</c:v>
                </c:pt>
                <c:pt idx="112">
                  <c:v>5.00265</c:v>
                </c:pt>
                <c:pt idx="113">
                  <c:v>5.0026099999999998</c:v>
                </c:pt>
                <c:pt idx="114">
                  <c:v>5.00258</c:v>
                </c:pt>
                <c:pt idx="115">
                  <c:v>5.0025199999999996</c:v>
                </c:pt>
                <c:pt idx="116">
                  <c:v>5.0024600000000001</c:v>
                </c:pt>
                <c:pt idx="117">
                  <c:v>5.0023600000000004</c:v>
                </c:pt>
                <c:pt idx="118">
                  <c:v>5.0023900000000001</c:v>
                </c:pt>
                <c:pt idx="119">
                  <c:v>5.0024300000000004</c:v>
                </c:pt>
                <c:pt idx="120">
                  <c:v>5.0023900000000001</c:v>
                </c:pt>
                <c:pt idx="121">
                  <c:v>5.0024899999999999</c:v>
                </c:pt>
                <c:pt idx="122">
                  <c:v>5.0025700000000004</c:v>
                </c:pt>
                <c:pt idx="123">
                  <c:v>5.0025399999999998</c:v>
                </c:pt>
                <c:pt idx="124">
                  <c:v>5.0025199999999996</c:v>
                </c:pt>
                <c:pt idx="125">
                  <c:v>5.0025199999999996</c:v>
                </c:pt>
                <c:pt idx="126">
                  <c:v>5.0026099999999998</c:v>
                </c:pt>
                <c:pt idx="127">
                  <c:v>5.0026599999999997</c:v>
                </c:pt>
                <c:pt idx="128">
                  <c:v>5.0026000000000002</c:v>
                </c:pt>
                <c:pt idx="129">
                  <c:v>5.0025599999999999</c:v>
                </c:pt>
                <c:pt idx="130">
                  <c:v>5.0025700000000004</c:v>
                </c:pt>
                <c:pt idx="131">
                  <c:v>5.0026999999999999</c:v>
                </c:pt>
                <c:pt idx="132">
                  <c:v>5.0026799999999998</c:v>
                </c:pt>
                <c:pt idx="133">
                  <c:v>5.00258</c:v>
                </c:pt>
                <c:pt idx="134">
                  <c:v>5.0025899999999996</c:v>
                </c:pt>
                <c:pt idx="135">
                  <c:v>5.0025700000000004</c:v>
                </c:pt>
                <c:pt idx="136">
                  <c:v>5.0025399999999998</c:v>
                </c:pt>
                <c:pt idx="137">
                  <c:v>5.0025000000000004</c:v>
                </c:pt>
                <c:pt idx="138">
                  <c:v>5.0025000000000004</c:v>
                </c:pt>
                <c:pt idx="139">
                  <c:v>5.0026000000000002</c:v>
                </c:pt>
                <c:pt idx="140">
                  <c:v>5.0025599999999999</c:v>
                </c:pt>
                <c:pt idx="141">
                  <c:v>5.0025300000000001</c:v>
                </c:pt>
                <c:pt idx="142">
                  <c:v>5.0026099999999998</c:v>
                </c:pt>
                <c:pt idx="143">
                  <c:v>5.0025500000000003</c:v>
                </c:pt>
                <c:pt idx="144">
                  <c:v>5.0024800000000003</c:v>
                </c:pt>
                <c:pt idx="145">
                  <c:v>5.0024800000000003</c:v>
                </c:pt>
                <c:pt idx="146">
                  <c:v>5.0024800000000003</c:v>
                </c:pt>
                <c:pt idx="147">
                  <c:v>5.00244</c:v>
                </c:pt>
                <c:pt idx="148">
                  <c:v>5.0025000000000004</c:v>
                </c:pt>
                <c:pt idx="149">
                  <c:v>5.0025300000000001</c:v>
                </c:pt>
                <c:pt idx="150">
                  <c:v>5.0024699999999998</c:v>
                </c:pt>
                <c:pt idx="151">
                  <c:v>5.0025000000000004</c:v>
                </c:pt>
                <c:pt idx="152">
                  <c:v>5.0025399999999998</c:v>
                </c:pt>
                <c:pt idx="153">
                  <c:v>5.0025700000000004</c:v>
                </c:pt>
                <c:pt idx="154">
                  <c:v>5.0025300000000001</c:v>
                </c:pt>
                <c:pt idx="155">
                  <c:v>5.0024699999999998</c:v>
                </c:pt>
                <c:pt idx="156">
                  <c:v>5.0025000000000004</c:v>
                </c:pt>
                <c:pt idx="157">
                  <c:v>5.00251</c:v>
                </c:pt>
                <c:pt idx="158">
                  <c:v>5.0025000000000004</c:v>
                </c:pt>
                <c:pt idx="159">
                  <c:v>5.0025000000000004</c:v>
                </c:pt>
                <c:pt idx="160">
                  <c:v>5.0025599999999999</c:v>
                </c:pt>
                <c:pt idx="161">
                  <c:v>5.0025899999999996</c:v>
                </c:pt>
                <c:pt idx="162">
                  <c:v>5.0025500000000003</c:v>
                </c:pt>
                <c:pt idx="163">
                  <c:v>5.0025700000000004</c:v>
                </c:pt>
                <c:pt idx="164">
                  <c:v>5.0025399999999998</c:v>
                </c:pt>
                <c:pt idx="165">
                  <c:v>5.0025000000000004</c:v>
                </c:pt>
                <c:pt idx="166">
                  <c:v>5.0025199999999996</c:v>
                </c:pt>
                <c:pt idx="167">
                  <c:v>5.0025300000000001</c:v>
                </c:pt>
                <c:pt idx="168">
                  <c:v>5.0025700000000004</c:v>
                </c:pt>
                <c:pt idx="169">
                  <c:v>5.0025899999999996</c:v>
                </c:pt>
                <c:pt idx="170">
                  <c:v>5.0026200000000003</c:v>
                </c:pt>
                <c:pt idx="171">
                  <c:v>5.0026200000000003</c:v>
                </c:pt>
                <c:pt idx="172">
                  <c:v>5.0025899999999996</c:v>
                </c:pt>
                <c:pt idx="173">
                  <c:v>5.0026799999999998</c:v>
                </c:pt>
                <c:pt idx="174">
                  <c:v>5.00265</c:v>
                </c:pt>
                <c:pt idx="175">
                  <c:v>5.0026400000000004</c:v>
                </c:pt>
                <c:pt idx="176">
                  <c:v>5.0026299999999999</c:v>
                </c:pt>
                <c:pt idx="177">
                  <c:v>5.0025700000000004</c:v>
                </c:pt>
                <c:pt idx="178">
                  <c:v>5.00258</c:v>
                </c:pt>
                <c:pt idx="179">
                  <c:v>5.0025700000000004</c:v>
                </c:pt>
                <c:pt idx="180">
                  <c:v>5.00258</c:v>
                </c:pt>
                <c:pt idx="181">
                  <c:v>5.0026000000000002</c:v>
                </c:pt>
                <c:pt idx="182">
                  <c:v>5.0026799999999998</c:v>
                </c:pt>
                <c:pt idx="183">
                  <c:v>5.0026700000000002</c:v>
                </c:pt>
                <c:pt idx="184">
                  <c:v>5.0026299999999999</c:v>
                </c:pt>
                <c:pt idx="185">
                  <c:v>5.0027200000000001</c:v>
                </c:pt>
                <c:pt idx="186">
                  <c:v>5.0027100000000004</c:v>
                </c:pt>
                <c:pt idx="187">
                  <c:v>5.0026900000000003</c:v>
                </c:pt>
                <c:pt idx="188">
                  <c:v>5.0026900000000003</c:v>
                </c:pt>
                <c:pt idx="189">
                  <c:v>5.0026799999999998</c:v>
                </c:pt>
                <c:pt idx="190">
                  <c:v>5.00265</c:v>
                </c:pt>
                <c:pt idx="191">
                  <c:v>5.0025500000000003</c:v>
                </c:pt>
                <c:pt idx="192">
                  <c:v>5.0025199999999996</c:v>
                </c:pt>
                <c:pt idx="193">
                  <c:v>5.0025199999999996</c:v>
                </c:pt>
                <c:pt idx="194">
                  <c:v>5.00244</c:v>
                </c:pt>
                <c:pt idx="195">
                  <c:v>5.0024499999999996</c:v>
                </c:pt>
                <c:pt idx="196">
                  <c:v>5.0025399999999998</c:v>
                </c:pt>
                <c:pt idx="197">
                  <c:v>5.0025300000000001</c:v>
                </c:pt>
                <c:pt idx="198">
                  <c:v>5.0025000000000004</c:v>
                </c:pt>
                <c:pt idx="199">
                  <c:v>5.0025599999999999</c:v>
                </c:pt>
                <c:pt idx="200">
                  <c:v>5.0026200000000003</c:v>
                </c:pt>
                <c:pt idx="201">
                  <c:v>5.00265</c:v>
                </c:pt>
                <c:pt idx="202">
                  <c:v>5.0026599999999997</c:v>
                </c:pt>
                <c:pt idx="203">
                  <c:v>5.0026799999999998</c:v>
                </c:pt>
                <c:pt idx="204">
                  <c:v>5.0026700000000002</c:v>
                </c:pt>
                <c:pt idx="205">
                  <c:v>5.0027499999999998</c:v>
                </c:pt>
                <c:pt idx="206">
                  <c:v>5.0027499999999998</c:v>
                </c:pt>
                <c:pt idx="207">
                  <c:v>5.0027600000000003</c:v>
                </c:pt>
                <c:pt idx="208">
                  <c:v>5.0027200000000001</c:v>
                </c:pt>
                <c:pt idx="209">
                  <c:v>5.0026799999999998</c:v>
                </c:pt>
                <c:pt idx="210">
                  <c:v>5.0027100000000004</c:v>
                </c:pt>
                <c:pt idx="211">
                  <c:v>5.0027400000000002</c:v>
                </c:pt>
                <c:pt idx="212">
                  <c:v>5.00265</c:v>
                </c:pt>
                <c:pt idx="213">
                  <c:v>5.0025599999999999</c:v>
                </c:pt>
                <c:pt idx="214">
                  <c:v>5.0025399999999998</c:v>
                </c:pt>
                <c:pt idx="215">
                  <c:v>5.0025300000000001</c:v>
                </c:pt>
                <c:pt idx="216">
                  <c:v>5.00251</c:v>
                </c:pt>
                <c:pt idx="217">
                  <c:v>5.0025500000000003</c:v>
                </c:pt>
                <c:pt idx="218">
                  <c:v>5.0025399999999998</c:v>
                </c:pt>
                <c:pt idx="219">
                  <c:v>5.0024899999999999</c:v>
                </c:pt>
                <c:pt idx="220">
                  <c:v>5.00244</c:v>
                </c:pt>
                <c:pt idx="221">
                  <c:v>5.0024300000000004</c:v>
                </c:pt>
                <c:pt idx="222">
                  <c:v>5.00251</c:v>
                </c:pt>
                <c:pt idx="223">
                  <c:v>5.0025700000000004</c:v>
                </c:pt>
                <c:pt idx="224">
                  <c:v>5.00258</c:v>
                </c:pt>
                <c:pt idx="225">
                  <c:v>5.0025500000000003</c:v>
                </c:pt>
                <c:pt idx="226">
                  <c:v>5.0025300000000001</c:v>
                </c:pt>
                <c:pt idx="227">
                  <c:v>5.0025500000000003</c:v>
                </c:pt>
                <c:pt idx="228">
                  <c:v>5.0025500000000003</c:v>
                </c:pt>
                <c:pt idx="229">
                  <c:v>5.0025199999999996</c:v>
                </c:pt>
                <c:pt idx="230">
                  <c:v>5.0025199999999996</c:v>
                </c:pt>
                <c:pt idx="231">
                  <c:v>5.0025500000000003</c:v>
                </c:pt>
                <c:pt idx="232">
                  <c:v>5.0024899999999999</c:v>
                </c:pt>
                <c:pt idx="233">
                  <c:v>5.0024899999999999</c:v>
                </c:pt>
                <c:pt idx="234">
                  <c:v>5.0025399999999998</c:v>
                </c:pt>
                <c:pt idx="235">
                  <c:v>5.0025199999999996</c:v>
                </c:pt>
                <c:pt idx="236">
                  <c:v>5.0024699999999998</c:v>
                </c:pt>
                <c:pt idx="237">
                  <c:v>5.0024800000000003</c:v>
                </c:pt>
                <c:pt idx="238">
                  <c:v>5.0025300000000001</c:v>
                </c:pt>
                <c:pt idx="239">
                  <c:v>5.0025300000000001</c:v>
                </c:pt>
                <c:pt idx="240">
                  <c:v>5.0025700000000004</c:v>
                </c:pt>
                <c:pt idx="241">
                  <c:v>5.0025599999999999</c:v>
                </c:pt>
                <c:pt idx="242">
                  <c:v>5.0026200000000003</c:v>
                </c:pt>
                <c:pt idx="243">
                  <c:v>5.0026799999999998</c:v>
                </c:pt>
                <c:pt idx="244">
                  <c:v>5.0026900000000003</c:v>
                </c:pt>
                <c:pt idx="245">
                  <c:v>5.0026900000000003</c:v>
                </c:pt>
                <c:pt idx="246">
                  <c:v>5.0026400000000004</c:v>
                </c:pt>
                <c:pt idx="247">
                  <c:v>5.00265</c:v>
                </c:pt>
                <c:pt idx="248">
                  <c:v>5.0026799999999998</c:v>
                </c:pt>
                <c:pt idx="249">
                  <c:v>5.00265</c:v>
                </c:pt>
                <c:pt idx="250">
                  <c:v>5.0025899999999996</c:v>
                </c:pt>
                <c:pt idx="251">
                  <c:v>5.0025700000000004</c:v>
                </c:pt>
                <c:pt idx="252">
                  <c:v>5.0025300000000001</c:v>
                </c:pt>
                <c:pt idx="253">
                  <c:v>5.00251</c:v>
                </c:pt>
                <c:pt idx="254">
                  <c:v>5.0026099999999998</c:v>
                </c:pt>
                <c:pt idx="255">
                  <c:v>5.0025899999999996</c:v>
                </c:pt>
                <c:pt idx="256">
                  <c:v>5.0025500000000003</c:v>
                </c:pt>
                <c:pt idx="257">
                  <c:v>5.0026200000000003</c:v>
                </c:pt>
                <c:pt idx="258">
                  <c:v>5.0025599999999999</c:v>
                </c:pt>
                <c:pt idx="259">
                  <c:v>5.0025500000000003</c:v>
                </c:pt>
                <c:pt idx="260">
                  <c:v>5.0025700000000004</c:v>
                </c:pt>
                <c:pt idx="261">
                  <c:v>5.0025700000000004</c:v>
                </c:pt>
                <c:pt idx="262">
                  <c:v>5.0026000000000002</c:v>
                </c:pt>
                <c:pt idx="263">
                  <c:v>5.0026099999999998</c:v>
                </c:pt>
                <c:pt idx="264">
                  <c:v>5.0026099999999998</c:v>
                </c:pt>
                <c:pt idx="265">
                  <c:v>5.0026299999999999</c:v>
                </c:pt>
                <c:pt idx="266">
                  <c:v>5.0026299999999999</c:v>
                </c:pt>
                <c:pt idx="267">
                  <c:v>5.00258</c:v>
                </c:pt>
                <c:pt idx="268">
                  <c:v>5.0026400000000004</c:v>
                </c:pt>
                <c:pt idx="269">
                  <c:v>5.0026799999999998</c:v>
                </c:pt>
                <c:pt idx="270">
                  <c:v>5.0026200000000003</c:v>
                </c:pt>
                <c:pt idx="271">
                  <c:v>5.00258</c:v>
                </c:pt>
                <c:pt idx="272">
                  <c:v>5.0025899999999996</c:v>
                </c:pt>
                <c:pt idx="273">
                  <c:v>5.0026000000000002</c:v>
                </c:pt>
                <c:pt idx="274">
                  <c:v>5.00258</c:v>
                </c:pt>
                <c:pt idx="275">
                  <c:v>5.0025300000000001</c:v>
                </c:pt>
                <c:pt idx="276">
                  <c:v>5.0025300000000001</c:v>
                </c:pt>
                <c:pt idx="277">
                  <c:v>5.0025700000000004</c:v>
                </c:pt>
                <c:pt idx="278">
                  <c:v>5.0025599999999999</c:v>
                </c:pt>
                <c:pt idx="279">
                  <c:v>5.0025599999999999</c:v>
                </c:pt>
                <c:pt idx="280">
                  <c:v>5.0026599999999997</c:v>
                </c:pt>
                <c:pt idx="281">
                  <c:v>5.0026999999999999</c:v>
                </c:pt>
                <c:pt idx="282">
                  <c:v>5.0027499999999998</c:v>
                </c:pt>
                <c:pt idx="283">
                  <c:v>5.0027600000000003</c:v>
                </c:pt>
                <c:pt idx="284">
                  <c:v>5.0027299999999997</c:v>
                </c:pt>
                <c:pt idx="285">
                  <c:v>5.0027200000000001</c:v>
                </c:pt>
                <c:pt idx="286">
                  <c:v>5.0027100000000004</c:v>
                </c:pt>
                <c:pt idx="287">
                  <c:v>5.0027100000000004</c:v>
                </c:pt>
                <c:pt idx="288">
                  <c:v>5.00265</c:v>
                </c:pt>
                <c:pt idx="289">
                  <c:v>5.0026299999999999</c:v>
                </c:pt>
                <c:pt idx="290">
                  <c:v>5.0026099999999998</c:v>
                </c:pt>
                <c:pt idx="291">
                  <c:v>5.0026000000000002</c:v>
                </c:pt>
                <c:pt idx="292">
                  <c:v>5.0025599999999999</c:v>
                </c:pt>
                <c:pt idx="293">
                  <c:v>5.0025199999999996</c:v>
                </c:pt>
                <c:pt idx="294">
                  <c:v>5.0025599999999999</c:v>
                </c:pt>
                <c:pt idx="295">
                  <c:v>5.0025500000000003</c:v>
                </c:pt>
                <c:pt idx="296">
                  <c:v>5.00251</c:v>
                </c:pt>
                <c:pt idx="297">
                  <c:v>5.0025500000000003</c:v>
                </c:pt>
                <c:pt idx="298">
                  <c:v>5.0026299999999999</c:v>
                </c:pt>
                <c:pt idx="299">
                  <c:v>5.00265</c:v>
                </c:pt>
                <c:pt idx="300">
                  <c:v>5.0026900000000003</c:v>
                </c:pt>
                <c:pt idx="301">
                  <c:v>5.0026900000000003</c:v>
                </c:pt>
                <c:pt idx="302">
                  <c:v>5.0027200000000001</c:v>
                </c:pt>
                <c:pt idx="303">
                  <c:v>5.0027299999999997</c:v>
                </c:pt>
                <c:pt idx="304">
                  <c:v>5.0026799999999998</c:v>
                </c:pt>
                <c:pt idx="305">
                  <c:v>5.0026599999999997</c:v>
                </c:pt>
                <c:pt idx="306">
                  <c:v>5.0026599999999997</c:v>
                </c:pt>
                <c:pt idx="307">
                  <c:v>5.0026900000000003</c:v>
                </c:pt>
                <c:pt idx="308">
                  <c:v>5.0026599999999997</c:v>
                </c:pt>
                <c:pt idx="309">
                  <c:v>5.0026700000000002</c:v>
                </c:pt>
                <c:pt idx="310">
                  <c:v>5.0026299999999999</c:v>
                </c:pt>
                <c:pt idx="311">
                  <c:v>5.00265</c:v>
                </c:pt>
                <c:pt idx="312">
                  <c:v>5.0026299999999999</c:v>
                </c:pt>
                <c:pt idx="313">
                  <c:v>5.0026200000000003</c:v>
                </c:pt>
                <c:pt idx="314">
                  <c:v>5.0026099999999998</c:v>
                </c:pt>
                <c:pt idx="315">
                  <c:v>5.0026099999999998</c:v>
                </c:pt>
                <c:pt idx="316">
                  <c:v>5.00258</c:v>
                </c:pt>
                <c:pt idx="317">
                  <c:v>5.0025899999999996</c:v>
                </c:pt>
                <c:pt idx="318">
                  <c:v>5.0025700000000004</c:v>
                </c:pt>
                <c:pt idx="319">
                  <c:v>5.0025599999999999</c:v>
                </c:pt>
                <c:pt idx="320">
                  <c:v>5.0025399999999998</c:v>
                </c:pt>
                <c:pt idx="321">
                  <c:v>5.0025199999999996</c:v>
                </c:pt>
                <c:pt idx="322">
                  <c:v>5.00251</c:v>
                </c:pt>
                <c:pt idx="323">
                  <c:v>5.0025399999999998</c:v>
                </c:pt>
                <c:pt idx="324">
                  <c:v>5.0026200000000003</c:v>
                </c:pt>
                <c:pt idx="325">
                  <c:v>5.00265</c:v>
                </c:pt>
                <c:pt idx="326">
                  <c:v>5.0027200000000001</c:v>
                </c:pt>
                <c:pt idx="327">
                  <c:v>5.0027200000000001</c:v>
                </c:pt>
                <c:pt idx="328">
                  <c:v>5.0027299999999997</c:v>
                </c:pt>
                <c:pt idx="329">
                  <c:v>5.0027600000000003</c:v>
                </c:pt>
                <c:pt idx="330">
                  <c:v>5.0027600000000003</c:v>
                </c:pt>
                <c:pt idx="331">
                  <c:v>5.0027400000000002</c:v>
                </c:pt>
                <c:pt idx="332">
                  <c:v>5.0027200000000001</c:v>
                </c:pt>
                <c:pt idx="333">
                  <c:v>5.0027100000000004</c:v>
                </c:pt>
                <c:pt idx="334">
                  <c:v>5.0026900000000003</c:v>
                </c:pt>
                <c:pt idx="335">
                  <c:v>5.0026900000000003</c:v>
                </c:pt>
                <c:pt idx="336">
                  <c:v>5.0026299999999999</c:v>
                </c:pt>
                <c:pt idx="337">
                  <c:v>5.0025899999999996</c:v>
                </c:pt>
                <c:pt idx="338">
                  <c:v>5.0025500000000003</c:v>
                </c:pt>
                <c:pt idx="339">
                  <c:v>5.00258</c:v>
                </c:pt>
                <c:pt idx="340">
                  <c:v>5.0025700000000004</c:v>
                </c:pt>
                <c:pt idx="341">
                  <c:v>5.0025500000000003</c:v>
                </c:pt>
                <c:pt idx="342">
                  <c:v>5.0025500000000003</c:v>
                </c:pt>
                <c:pt idx="343">
                  <c:v>5.00258</c:v>
                </c:pt>
                <c:pt idx="344">
                  <c:v>5.0026299999999999</c:v>
                </c:pt>
                <c:pt idx="345">
                  <c:v>5.0026099999999998</c:v>
                </c:pt>
                <c:pt idx="346">
                  <c:v>5.0026299999999999</c:v>
                </c:pt>
                <c:pt idx="347">
                  <c:v>5.0026299999999999</c:v>
                </c:pt>
                <c:pt idx="348">
                  <c:v>5.0026599999999997</c:v>
                </c:pt>
                <c:pt idx="349">
                  <c:v>5.0027200000000001</c:v>
                </c:pt>
                <c:pt idx="350">
                  <c:v>5.0027299999999997</c:v>
                </c:pt>
                <c:pt idx="351">
                  <c:v>5.0027499999999998</c:v>
                </c:pt>
                <c:pt idx="352">
                  <c:v>5.0027100000000004</c:v>
                </c:pt>
                <c:pt idx="353">
                  <c:v>5.0026700000000002</c:v>
                </c:pt>
                <c:pt idx="354">
                  <c:v>5.0026700000000002</c:v>
                </c:pt>
                <c:pt idx="355">
                  <c:v>5.00265</c:v>
                </c:pt>
                <c:pt idx="356">
                  <c:v>5.0026400000000004</c:v>
                </c:pt>
                <c:pt idx="357">
                  <c:v>5.0025899999999996</c:v>
                </c:pt>
                <c:pt idx="358">
                  <c:v>5.0025899999999996</c:v>
                </c:pt>
                <c:pt idx="359">
                  <c:v>5.00258</c:v>
                </c:pt>
                <c:pt idx="360">
                  <c:v>5.0025700000000004</c:v>
                </c:pt>
                <c:pt idx="361">
                  <c:v>5.0025700000000004</c:v>
                </c:pt>
                <c:pt idx="362">
                  <c:v>5.0025500000000003</c:v>
                </c:pt>
                <c:pt idx="363">
                  <c:v>5.0025199999999996</c:v>
                </c:pt>
                <c:pt idx="364">
                  <c:v>5.0025500000000003</c:v>
                </c:pt>
                <c:pt idx="365">
                  <c:v>5.0025700000000004</c:v>
                </c:pt>
                <c:pt idx="366">
                  <c:v>5.0025399999999998</c:v>
                </c:pt>
                <c:pt idx="367">
                  <c:v>5.0025500000000003</c:v>
                </c:pt>
                <c:pt idx="368">
                  <c:v>5.0025500000000003</c:v>
                </c:pt>
                <c:pt idx="369">
                  <c:v>5.0025500000000003</c:v>
                </c:pt>
                <c:pt idx="370">
                  <c:v>5.0026000000000002</c:v>
                </c:pt>
                <c:pt idx="371">
                  <c:v>5.0026299999999999</c:v>
                </c:pt>
                <c:pt idx="372">
                  <c:v>5.0026200000000003</c:v>
                </c:pt>
                <c:pt idx="373">
                  <c:v>5.0026200000000003</c:v>
                </c:pt>
                <c:pt idx="374">
                  <c:v>5.0026099999999998</c:v>
                </c:pt>
                <c:pt idx="375">
                  <c:v>5.0026299999999999</c:v>
                </c:pt>
                <c:pt idx="376">
                  <c:v>5.0026299999999999</c:v>
                </c:pt>
                <c:pt idx="377">
                  <c:v>5.0026000000000002</c:v>
                </c:pt>
                <c:pt idx="378">
                  <c:v>5.0026200000000003</c:v>
                </c:pt>
                <c:pt idx="379">
                  <c:v>5.0026200000000003</c:v>
                </c:pt>
                <c:pt idx="380">
                  <c:v>5.0026200000000003</c:v>
                </c:pt>
                <c:pt idx="381">
                  <c:v>5.0026099999999998</c:v>
                </c:pt>
                <c:pt idx="382">
                  <c:v>5.0026099999999998</c:v>
                </c:pt>
                <c:pt idx="383">
                  <c:v>5.0026000000000002</c:v>
                </c:pt>
                <c:pt idx="384">
                  <c:v>5.0026200000000003</c:v>
                </c:pt>
                <c:pt idx="385">
                  <c:v>5.0026099999999998</c:v>
                </c:pt>
                <c:pt idx="386">
                  <c:v>5.0025700000000004</c:v>
                </c:pt>
                <c:pt idx="387">
                  <c:v>5.0025899999999996</c:v>
                </c:pt>
                <c:pt idx="388">
                  <c:v>5.0026000000000002</c:v>
                </c:pt>
                <c:pt idx="389">
                  <c:v>5.00258</c:v>
                </c:pt>
                <c:pt idx="390">
                  <c:v>5.0025700000000004</c:v>
                </c:pt>
                <c:pt idx="391">
                  <c:v>5.0025899999999996</c:v>
                </c:pt>
                <c:pt idx="392">
                  <c:v>5.0026000000000002</c:v>
                </c:pt>
                <c:pt idx="393">
                  <c:v>5.00258</c:v>
                </c:pt>
                <c:pt idx="394">
                  <c:v>5.0025599999999999</c:v>
                </c:pt>
                <c:pt idx="395">
                  <c:v>5.0026099999999998</c:v>
                </c:pt>
                <c:pt idx="396">
                  <c:v>5.0026200000000003</c:v>
                </c:pt>
                <c:pt idx="397">
                  <c:v>5.0025899999999996</c:v>
                </c:pt>
                <c:pt idx="398">
                  <c:v>5.00258</c:v>
                </c:pt>
                <c:pt idx="399">
                  <c:v>5.0025700000000004</c:v>
                </c:pt>
                <c:pt idx="400">
                  <c:v>5.00258</c:v>
                </c:pt>
                <c:pt idx="401">
                  <c:v>5.00258</c:v>
                </c:pt>
                <c:pt idx="402">
                  <c:v>5.0025700000000004</c:v>
                </c:pt>
                <c:pt idx="403">
                  <c:v>5.0025700000000004</c:v>
                </c:pt>
                <c:pt idx="404">
                  <c:v>5.0025500000000003</c:v>
                </c:pt>
                <c:pt idx="405">
                  <c:v>5.0025500000000003</c:v>
                </c:pt>
                <c:pt idx="406">
                  <c:v>5.0025500000000003</c:v>
                </c:pt>
                <c:pt idx="407">
                  <c:v>5.0025700000000004</c:v>
                </c:pt>
                <c:pt idx="408">
                  <c:v>5.0026000000000002</c:v>
                </c:pt>
                <c:pt idx="409">
                  <c:v>5.0026099999999998</c:v>
                </c:pt>
                <c:pt idx="410">
                  <c:v>5.0025899999999996</c:v>
                </c:pt>
                <c:pt idx="411">
                  <c:v>5.0025899999999996</c:v>
                </c:pt>
                <c:pt idx="412">
                  <c:v>5.0026200000000003</c:v>
                </c:pt>
                <c:pt idx="413">
                  <c:v>5.0026000000000002</c:v>
                </c:pt>
                <c:pt idx="414">
                  <c:v>5.0025599999999999</c:v>
                </c:pt>
                <c:pt idx="415">
                  <c:v>5.0025599999999999</c:v>
                </c:pt>
                <c:pt idx="416">
                  <c:v>5.00258</c:v>
                </c:pt>
                <c:pt idx="417">
                  <c:v>5.0026000000000002</c:v>
                </c:pt>
                <c:pt idx="418">
                  <c:v>5.0026099999999998</c:v>
                </c:pt>
                <c:pt idx="419">
                  <c:v>5.0026200000000003</c:v>
                </c:pt>
                <c:pt idx="420">
                  <c:v>5.0025700000000004</c:v>
                </c:pt>
                <c:pt idx="421">
                  <c:v>5.0025599999999999</c:v>
                </c:pt>
                <c:pt idx="422">
                  <c:v>5.0025599999999999</c:v>
                </c:pt>
                <c:pt idx="423">
                  <c:v>5.0025599999999999</c:v>
                </c:pt>
                <c:pt idx="424">
                  <c:v>5.0025599999999999</c:v>
                </c:pt>
                <c:pt idx="425">
                  <c:v>5.0025500000000003</c:v>
                </c:pt>
                <c:pt idx="426">
                  <c:v>5.0025500000000003</c:v>
                </c:pt>
                <c:pt idx="427">
                  <c:v>5.0025500000000003</c:v>
                </c:pt>
                <c:pt idx="428">
                  <c:v>5.0025599999999999</c:v>
                </c:pt>
                <c:pt idx="429">
                  <c:v>5.00258</c:v>
                </c:pt>
                <c:pt idx="430">
                  <c:v>5.00258</c:v>
                </c:pt>
                <c:pt idx="431">
                  <c:v>5.0026200000000003</c:v>
                </c:pt>
                <c:pt idx="432">
                  <c:v>5.0026099999999998</c:v>
                </c:pt>
                <c:pt idx="433">
                  <c:v>5.00258</c:v>
                </c:pt>
                <c:pt idx="434">
                  <c:v>5.0025700000000004</c:v>
                </c:pt>
                <c:pt idx="435">
                  <c:v>5.0026400000000004</c:v>
                </c:pt>
                <c:pt idx="436">
                  <c:v>5.00265</c:v>
                </c:pt>
                <c:pt idx="437">
                  <c:v>5.0026000000000002</c:v>
                </c:pt>
                <c:pt idx="438">
                  <c:v>5.0026099999999998</c:v>
                </c:pt>
                <c:pt idx="439">
                  <c:v>5.0026299999999999</c:v>
                </c:pt>
                <c:pt idx="440">
                  <c:v>5.0026200000000003</c:v>
                </c:pt>
                <c:pt idx="441">
                  <c:v>5.0025700000000004</c:v>
                </c:pt>
                <c:pt idx="442">
                  <c:v>5.0025599999999999</c:v>
                </c:pt>
                <c:pt idx="443">
                  <c:v>5.0025500000000003</c:v>
                </c:pt>
                <c:pt idx="444">
                  <c:v>5.0025399999999998</c:v>
                </c:pt>
                <c:pt idx="445">
                  <c:v>5.0026000000000002</c:v>
                </c:pt>
                <c:pt idx="446">
                  <c:v>5.0026000000000002</c:v>
                </c:pt>
                <c:pt idx="447">
                  <c:v>5.0025899999999996</c:v>
                </c:pt>
                <c:pt idx="448">
                  <c:v>5.0026000000000002</c:v>
                </c:pt>
                <c:pt idx="449">
                  <c:v>5.0026700000000002</c:v>
                </c:pt>
                <c:pt idx="450">
                  <c:v>5.0027200000000001</c:v>
                </c:pt>
                <c:pt idx="451">
                  <c:v>5.0027299999999997</c:v>
                </c:pt>
                <c:pt idx="452">
                  <c:v>5.0027100000000004</c:v>
                </c:pt>
                <c:pt idx="453">
                  <c:v>5.0027100000000004</c:v>
                </c:pt>
                <c:pt idx="454">
                  <c:v>5.0027499999999998</c:v>
                </c:pt>
                <c:pt idx="455">
                  <c:v>5.0028100000000002</c:v>
                </c:pt>
                <c:pt idx="456">
                  <c:v>5.0028199999999998</c:v>
                </c:pt>
                <c:pt idx="457">
                  <c:v>5.0028199999999998</c:v>
                </c:pt>
                <c:pt idx="458">
                  <c:v>5.0028100000000002</c:v>
                </c:pt>
                <c:pt idx="459">
                  <c:v>5.0028100000000002</c:v>
                </c:pt>
                <c:pt idx="460">
                  <c:v>5.0027699999999999</c:v>
                </c:pt>
                <c:pt idx="461">
                  <c:v>5.0027299999999997</c:v>
                </c:pt>
                <c:pt idx="462">
                  <c:v>5.0027200000000001</c:v>
                </c:pt>
                <c:pt idx="463">
                  <c:v>5.0026900000000003</c:v>
                </c:pt>
                <c:pt idx="464">
                  <c:v>5.0026700000000002</c:v>
                </c:pt>
                <c:pt idx="465">
                  <c:v>5.0026400000000004</c:v>
                </c:pt>
                <c:pt idx="466">
                  <c:v>5.0026200000000003</c:v>
                </c:pt>
                <c:pt idx="467">
                  <c:v>5.00265</c:v>
                </c:pt>
                <c:pt idx="468">
                  <c:v>5.00265</c:v>
                </c:pt>
                <c:pt idx="469">
                  <c:v>5.0026400000000004</c:v>
                </c:pt>
                <c:pt idx="470">
                  <c:v>5.0026400000000004</c:v>
                </c:pt>
                <c:pt idx="471">
                  <c:v>5.0026200000000003</c:v>
                </c:pt>
                <c:pt idx="472">
                  <c:v>5.0026000000000002</c:v>
                </c:pt>
                <c:pt idx="473">
                  <c:v>5.00258</c:v>
                </c:pt>
                <c:pt idx="474">
                  <c:v>5.0025899999999996</c:v>
                </c:pt>
                <c:pt idx="475">
                  <c:v>5.0026200000000003</c:v>
                </c:pt>
                <c:pt idx="476">
                  <c:v>5.00265</c:v>
                </c:pt>
                <c:pt idx="477">
                  <c:v>5.0026700000000002</c:v>
                </c:pt>
                <c:pt idx="478">
                  <c:v>5.0026700000000002</c:v>
                </c:pt>
                <c:pt idx="479">
                  <c:v>5.0027100000000004</c:v>
                </c:pt>
                <c:pt idx="480">
                  <c:v>5.0026999999999999</c:v>
                </c:pt>
                <c:pt idx="481">
                  <c:v>5.0027200000000001</c:v>
                </c:pt>
                <c:pt idx="482">
                  <c:v>5.0027699999999999</c:v>
                </c:pt>
                <c:pt idx="483">
                  <c:v>5.0028100000000002</c:v>
                </c:pt>
                <c:pt idx="484">
                  <c:v>5.0027999999999997</c:v>
                </c:pt>
                <c:pt idx="485">
                  <c:v>5.0027799999999996</c:v>
                </c:pt>
                <c:pt idx="486">
                  <c:v>5.0027900000000001</c:v>
                </c:pt>
                <c:pt idx="487">
                  <c:v>5.0027900000000001</c:v>
                </c:pt>
                <c:pt idx="488">
                  <c:v>5.0027699999999999</c:v>
                </c:pt>
                <c:pt idx="489">
                  <c:v>5.0027299999999997</c:v>
                </c:pt>
                <c:pt idx="490">
                  <c:v>5.0027100000000004</c:v>
                </c:pt>
                <c:pt idx="491">
                  <c:v>5.0026599999999997</c:v>
                </c:pt>
                <c:pt idx="492">
                  <c:v>5.0026200000000003</c:v>
                </c:pt>
                <c:pt idx="493">
                  <c:v>5.0026400000000004</c:v>
                </c:pt>
                <c:pt idx="494">
                  <c:v>5.00265</c:v>
                </c:pt>
                <c:pt idx="495">
                  <c:v>5.0026400000000004</c:v>
                </c:pt>
                <c:pt idx="496">
                  <c:v>5.00265</c:v>
                </c:pt>
                <c:pt idx="497">
                  <c:v>5.0026299999999999</c:v>
                </c:pt>
                <c:pt idx="498">
                  <c:v>5.0026200000000003</c:v>
                </c:pt>
                <c:pt idx="499">
                  <c:v>5.0025899999999996</c:v>
                </c:pt>
                <c:pt idx="500">
                  <c:v>5.00265</c:v>
                </c:pt>
                <c:pt idx="501">
                  <c:v>5.0026799999999998</c:v>
                </c:pt>
                <c:pt idx="502">
                  <c:v>5.0026400000000004</c:v>
                </c:pt>
                <c:pt idx="503">
                  <c:v>5.0026200000000003</c:v>
                </c:pt>
                <c:pt idx="504">
                  <c:v>5.0026099999999998</c:v>
                </c:pt>
                <c:pt idx="505">
                  <c:v>5.00265</c:v>
                </c:pt>
                <c:pt idx="506">
                  <c:v>5.0026400000000004</c:v>
                </c:pt>
                <c:pt idx="507">
                  <c:v>5.0026000000000002</c:v>
                </c:pt>
                <c:pt idx="508">
                  <c:v>5.0026099999999998</c:v>
                </c:pt>
                <c:pt idx="509">
                  <c:v>5.0026099999999998</c:v>
                </c:pt>
                <c:pt idx="510">
                  <c:v>5.0026200000000003</c:v>
                </c:pt>
                <c:pt idx="511">
                  <c:v>5.0026200000000003</c:v>
                </c:pt>
                <c:pt idx="512">
                  <c:v>5.0026200000000003</c:v>
                </c:pt>
                <c:pt idx="513">
                  <c:v>5.0026299999999999</c:v>
                </c:pt>
                <c:pt idx="514">
                  <c:v>5.0026400000000004</c:v>
                </c:pt>
                <c:pt idx="515">
                  <c:v>5.0026400000000004</c:v>
                </c:pt>
                <c:pt idx="516">
                  <c:v>5.0026299999999999</c:v>
                </c:pt>
                <c:pt idx="517">
                  <c:v>5.0026099999999998</c:v>
                </c:pt>
                <c:pt idx="518">
                  <c:v>5.0026099999999998</c:v>
                </c:pt>
                <c:pt idx="519">
                  <c:v>5.0026400000000004</c:v>
                </c:pt>
                <c:pt idx="520">
                  <c:v>5.00265</c:v>
                </c:pt>
                <c:pt idx="521">
                  <c:v>5.0026400000000004</c:v>
                </c:pt>
                <c:pt idx="522">
                  <c:v>5.0026400000000004</c:v>
                </c:pt>
                <c:pt idx="523">
                  <c:v>5.00265</c:v>
                </c:pt>
                <c:pt idx="524">
                  <c:v>5.0026400000000004</c:v>
                </c:pt>
                <c:pt idx="525">
                  <c:v>5.00265</c:v>
                </c:pt>
                <c:pt idx="526">
                  <c:v>5.0026700000000002</c:v>
                </c:pt>
                <c:pt idx="527">
                  <c:v>5.0026900000000003</c:v>
                </c:pt>
                <c:pt idx="528">
                  <c:v>5.0026999999999999</c:v>
                </c:pt>
                <c:pt idx="529">
                  <c:v>5.0026999999999999</c:v>
                </c:pt>
                <c:pt idx="530">
                  <c:v>5.0026999999999999</c:v>
                </c:pt>
                <c:pt idx="531">
                  <c:v>5.0027100000000004</c:v>
                </c:pt>
                <c:pt idx="532">
                  <c:v>5.0026799999999998</c:v>
                </c:pt>
                <c:pt idx="533">
                  <c:v>5.0026400000000004</c:v>
                </c:pt>
                <c:pt idx="534">
                  <c:v>5.0026299999999999</c:v>
                </c:pt>
                <c:pt idx="535">
                  <c:v>5.00265</c:v>
                </c:pt>
                <c:pt idx="536">
                  <c:v>5.0026599999999997</c:v>
                </c:pt>
                <c:pt idx="537">
                  <c:v>5.0026700000000002</c:v>
                </c:pt>
                <c:pt idx="538">
                  <c:v>5.0026799999999998</c:v>
                </c:pt>
                <c:pt idx="539">
                  <c:v>5.00265</c:v>
                </c:pt>
                <c:pt idx="540">
                  <c:v>5.0026299999999999</c:v>
                </c:pt>
                <c:pt idx="541">
                  <c:v>5.0026400000000004</c:v>
                </c:pt>
                <c:pt idx="542">
                  <c:v>5.00265</c:v>
                </c:pt>
                <c:pt idx="543">
                  <c:v>5.0026599999999997</c:v>
                </c:pt>
                <c:pt idx="544">
                  <c:v>5.0027200000000001</c:v>
                </c:pt>
                <c:pt idx="545">
                  <c:v>5.0026400000000004</c:v>
                </c:pt>
                <c:pt idx="546">
                  <c:v>5.0025599999999999</c:v>
                </c:pt>
                <c:pt idx="547">
                  <c:v>5.0025399999999998</c:v>
                </c:pt>
                <c:pt idx="548">
                  <c:v>5.0025700000000004</c:v>
                </c:pt>
                <c:pt idx="549">
                  <c:v>5.0026200000000003</c:v>
                </c:pt>
                <c:pt idx="550">
                  <c:v>5.0026400000000004</c:v>
                </c:pt>
                <c:pt idx="551">
                  <c:v>5.0026900000000003</c:v>
                </c:pt>
                <c:pt idx="552">
                  <c:v>5.0026999999999999</c:v>
                </c:pt>
                <c:pt idx="553">
                  <c:v>5.0027299999999997</c:v>
                </c:pt>
                <c:pt idx="554">
                  <c:v>5.0027799999999996</c:v>
                </c:pt>
                <c:pt idx="555">
                  <c:v>5.0028300000000003</c:v>
                </c:pt>
                <c:pt idx="556">
                  <c:v>5.00284</c:v>
                </c:pt>
                <c:pt idx="557">
                  <c:v>5.0028199999999998</c:v>
                </c:pt>
                <c:pt idx="558">
                  <c:v>5.0027999999999997</c:v>
                </c:pt>
                <c:pt idx="559">
                  <c:v>5.0028100000000002</c:v>
                </c:pt>
                <c:pt idx="560">
                  <c:v>5.0028300000000003</c:v>
                </c:pt>
                <c:pt idx="561">
                  <c:v>5.0028199999999998</c:v>
                </c:pt>
                <c:pt idx="562">
                  <c:v>5.0028300000000003</c:v>
                </c:pt>
                <c:pt idx="563">
                  <c:v>5.00284</c:v>
                </c:pt>
                <c:pt idx="564">
                  <c:v>5.0028100000000002</c:v>
                </c:pt>
                <c:pt idx="565">
                  <c:v>5.0027699999999999</c:v>
                </c:pt>
                <c:pt idx="566">
                  <c:v>5.0027600000000003</c:v>
                </c:pt>
                <c:pt idx="567">
                  <c:v>5.0027600000000003</c:v>
                </c:pt>
                <c:pt idx="568">
                  <c:v>5.0027400000000002</c:v>
                </c:pt>
                <c:pt idx="569">
                  <c:v>5.0026900000000003</c:v>
                </c:pt>
                <c:pt idx="570">
                  <c:v>5.0026799999999998</c:v>
                </c:pt>
                <c:pt idx="571">
                  <c:v>5.00265</c:v>
                </c:pt>
                <c:pt idx="572">
                  <c:v>5.00265</c:v>
                </c:pt>
                <c:pt idx="573">
                  <c:v>5.0026200000000003</c:v>
                </c:pt>
                <c:pt idx="574">
                  <c:v>5.0026099999999998</c:v>
                </c:pt>
                <c:pt idx="575">
                  <c:v>5.0026200000000003</c:v>
                </c:pt>
                <c:pt idx="576">
                  <c:v>5.0026099999999998</c:v>
                </c:pt>
                <c:pt idx="577">
                  <c:v>5.0026200000000003</c:v>
                </c:pt>
                <c:pt idx="578">
                  <c:v>5.0026599999999997</c:v>
                </c:pt>
                <c:pt idx="579">
                  <c:v>5.0026799999999998</c:v>
                </c:pt>
                <c:pt idx="580">
                  <c:v>5.0027799999999996</c:v>
                </c:pt>
                <c:pt idx="581">
                  <c:v>5.0028199999999998</c:v>
                </c:pt>
                <c:pt idx="582">
                  <c:v>5.0028199999999998</c:v>
                </c:pt>
                <c:pt idx="583">
                  <c:v>5.0027799999999996</c:v>
                </c:pt>
                <c:pt idx="584">
                  <c:v>5.0027900000000001</c:v>
                </c:pt>
                <c:pt idx="585">
                  <c:v>5.0028199999999998</c:v>
                </c:pt>
                <c:pt idx="586">
                  <c:v>5.0028100000000002</c:v>
                </c:pt>
                <c:pt idx="587">
                  <c:v>5.0027299999999997</c:v>
                </c:pt>
                <c:pt idx="588">
                  <c:v>5.0027299999999997</c:v>
                </c:pt>
                <c:pt idx="589">
                  <c:v>5.0027200000000001</c:v>
                </c:pt>
                <c:pt idx="590">
                  <c:v>5.0026900000000003</c:v>
                </c:pt>
                <c:pt idx="591">
                  <c:v>5.0026799999999998</c:v>
                </c:pt>
                <c:pt idx="592">
                  <c:v>5.0026200000000003</c:v>
                </c:pt>
                <c:pt idx="593">
                  <c:v>5.00258</c:v>
                </c:pt>
                <c:pt idx="594">
                  <c:v>5.0025899999999996</c:v>
                </c:pt>
                <c:pt idx="595">
                  <c:v>5.0026000000000002</c:v>
                </c:pt>
                <c:pt idx="596">
                  <c:v>5.0026099999999998</c:v>
                </c:pt>
                <c:pt idx="597">
                  <c:v>5.0026299999999999</c:v>
                </c:pt>
                <c:pt idx="598">
                  <c:v>5.0026700000000002</c:v>
                </c:pt>
                <c:pt idx="599">
                  <c:v>5.0026799999999998</c:v>
                </c:pt>
                <c:pt idx="600">
                  <c:v>5.0027400000000002</c:v>
                </c:pt>
                <c:pt idx="601">
                  <c:v>5.0027699999999999</c:v>
                </c:pt>
                <c:pt idx="602">
                  <c:v>5.0028100000000002</c:v>
                </c:pt>
                <c:pt idx="603">
                  <c:v>5.0028499999999996</c:v>
                </c:pt>
                <c:pt idx="604">
                  <c:v>5.0028699999999997</c:v>
                </c:pt>
                <c:pt idx="605">
                  <c:v>5.0028499999999996</c:v>
                </c:pt>
                <c:pt idx="606">
                  <c:v>5.0028300000000003</c:v>
                </c:pt>
                <c:pt idx="607">
                  <c:v>5.00284</c:v>
                </c:pt>
                <c:pt idx="608">
                  <c:v>5.0028300000000003</c:v>
                </c:pt>
                <c:pt idx="609">
                  <c:v>5.0027799999999996</c:v>
                </c:pt>
                <c:pt idx="610">
                  <c:v>5.0027299999999997</c:v>
                </c:pt>
                <c:pt idx="611">
                  <c:v>5.0027499999999998</c:v>
                </c:pt>
                <c:pt idx="612">
                  <c:v>5.0027600000000003</c:v>
                </c:pt>
                <c:pt idx="613">
                  <c:v>5.0027400000000002</c:v>
                </c:pt>
                <c:pt idx="614">
                  <c:v>5.0027100000000004</c:v>
                </c:pt>
                <c:pt idx="615">
                  <c:v>5.0027100000000004</c:v>
                </c:pt>
                <c:pt idx="616">
                  <c:v>5.0026799999999998</c:v>
                </c:pt>
                <c:pt idx="617">
                  <c:v>5.0026400000000004</c:v>
                </c:pt>
                <c:pt idx="618">
                  <c:v>5.0026400000000004</c:v>
                </c:pt>
                <c:pt idx="619">
                  <c:v>5.0026299999999999</c:v>
                </c:pt>
                <c:pt idx="620">
                  <c:v>5.0026299999999999</c:v>
                </c:pt>
                <c:pt idx="621">
                  <c:v>5.0026299999999999</c:v>
                </c:pt>
                <c:pt idx="622">
                  <c:v>5.0026299999999999</c:v>
                </c:pt>
                <c:pt idx="623">
                  <c:v>5.0026299999999999</c:v>
                </c:pt>
                <c:pt idx="624">
                  <c:v>5.0026599999999997</c:v>
                </c:pt>
                <c:pt idx="625">
                  <c:v>5.00265</c:v>
                </c:pt>
                <c:pt idx="626">
                  <c:v>5.0026799999999998</c:v>
                </c:pt>
                <c:pt idx="627">
                  <c:v>5.0026799999999998</c:v>
                </c:pt>
                <c:pt idx="628">
                  <c:v>5.0027200000000001</c:v>
                </c:pt>
                <c:pt idx="629">
                  <c:v>5.0027799999999996</c:v>
                </c:pt>
                <c:pt idx="630">
                  <c:v>5.0027999999999997</c:v>
                </c:pt>
                <c:pt idx="631">
                  <c:v>5.0027900000000001</c:v>
                </c:pt>
                <c:pt idx="632">
                  <c:v>5.0028100000000002</c:v>
                </c:pt>
                <c:pt idx="633">
                  <c:v>5.0027600000000003</c:v>
                </c:pt>
                <c:pt idx="634">
                  <c:v>5.0027299999999997</c:v>
                </c:pt>
                <c:pt idx="635">
                  <c:v>5.0026700000000002</c:v>
                </c:pt>
                <c:pt idx="636">
                  <c:v>5.0025700000000004</c:v>
                </c:pt>
                <c:pt idx="637">
                  <c:v>5.00258</c:v>
                </c:pt>
                <c:pt idx="638">
                  <c:v>5.0025899999999996</c:v>
                </c:pt>
                <c:pt idx="639">
                  <c:v>5.0026099999999998</c:v>
                </c:pt>
                <c:pt idx="640">
                  <c:v>5.00265</c:v>
                </c:pt>
                <c:pt idx="641">
                  <c:v>5.0026999999999999</c:v>
                </c:pt>
                <c:pt idx="642">
                  <c:v>5.0026799999999998</c:v>
                </c:pt>
                <c:pt idx="643">
                  <c:v>5.0027200000000001</c:v>
                </c:pt>
                <c:pt idx="644">
                  <c:v>5.0027799999999996</c:v>
                </c:pt>
                <c:pt idx="645">
                  <c:v>5.0028499999999996</c:v>
                </c:pt>
                <c:pt idx="646">
                  <c:v>5.0027999999999997</c:v>
                </c:pt>
                <c:pt idx="647">
                  <c:v>5.0028100000000002</c:v>
                </c:pt>
                <c:pt idx="648">
                  <c:v>5.0028199999999998</c:v>
                </c:pt>
                <c:pt idx="649">
                  <c:v>5.0027699999999999</c:v>
                </c:pt>
                <c:pt idx="650">
                  <c:v>5.0027100000000004</c:v>
                </c:pt>
                <c:pt idx="651">
                  <c:v>5.0027100000000004</c:v>
                </c:pt>
                <c:pt idx="652">
                  <c:v>5.0026999999999999</c:v>
                </c:pt>
                <c:pt idx="653">
                  <c:v>5.0026299999999999</c:v>
                </c:pt>
                <c:pt idx="654">
                  <c:v>5.0026400000000004</c:v>
                </c:pt>
                <c:pt idx="655">
                  <c:v>5.0026299999999999</c:v>
                </c:pt>
                <c:pt idx="656">
                  <c:v>5.00265</c:v>
                </c:pt>
                <c:pt idx="657">
                  <c:v>5.0026400000000004</c:v>
                </c:pt>
                <c:pt idx="658">
                  <c:v>5.0026400000000004</c:v>
                </c:pt>
                <c:pt idx="659">
                  <c:v>5.0026799999999998</c:v>
                </c:pt>
                <c:pt idx="660">
                  <c:v>5.0026599999999997</c:v>
                </c:pt>
                <c:pt idx="661">
                  <c:v>5.0026299999999999</c:v>
                </c:pt>
                <c:pt idx="662">
                  <c:v>5.0026400000000004</c:v>
                </c:pt>
                <c:pt idx="663">
                  <c:v>5.0026099999999998</c:v>
                </c:pt>
                <c:pt idx="664">
                  <c:v>5.0026599999999997</c:v>
                </c:pt>
                <c:pt idx="665">
                  <c:v>5.0026799999999998</c:v>
                </c:pt>
                <c:pt idx="666">
                  <c:v>5.0027200000000001</c:v>
                </c:pt>
                <c:pt idx="667">
                  <c:v>5.0027200000000001</c:v>
                </c:pt>
                <c:pt idx="668">
                  <c:v>5.0027100000000004</c:v>
                </c:pt>
                <c:pt idx="669">
                  <c:v>5.0027400000000002</c:v>
                </c:pt>
                <c:pt idx="670">
                  <c:v>5.0027299999999997</c:v>
                </c:pt>
                <c:pt idx="671">
                  <c:v>5.0027400000000002</c:v>
                </c:pt>
                <c:pt idx="672">
                  <c:v>5.0027499999999998</c:v>
                </c:pt>
                <c:pt idx="673">
                  <c:v>5.0027400000000002</c:v>
                </c:pt>
                <c:pt idx="674">
                  <c:v>5.0027100000000004</c:v>
                </c:pt>
                <c:pt idx="675">
                  <c:v>5.0027100000000004</c:v>
                </c:pt>
                <c:pt idx="676">
                  <c:v>5.0027100000000004</c:v>
                </c:pt>
                <c:pt idx="677">
                  <c:v>5.0026900000000003</c:v>
                </c:pt>
                <c:pt idx="678">
                  <c:v>5.0026900000000003</c:v>
                </c:pt>
                <c:pt idx="679">
                  <c:v>5.0026599999999997</c:v>
                </c:pt>
                <c:pt idx="680">
                  <c:v>5.0026799999999998</c:v>
                </c:pt>
                <c:pt idx="681">
                  <c:v>5.0026799999999998</c:v>
                </c:pt>
                <c:pt idx="682">
                  <c:v>5.00265</c:v>
                </c:pt>
                <c:pt idx="683">
                  <c:v>5.0026599999999997</c:v>
                </c:pt>
                <c:pt idx="684">
                  <c:v>5.0026599999999997</c:v>
                </c:pt>
                <c:pt idx="685">
                  <c:v>5.0026999999999999</c:v>
                </c:pt>
                <c:pt idx="686">
                  <c:v>5.0026700000000002</c:v>
                </c:pt>
                <c:pt idx="687">
                  <c:v>5.0026599999999997</c:v>
                </c:pt>
                <c:pt idx="688">
                  <c:v>5.0026599999999997</c:v>
                </c:pt>
                <c:pt idx="689">
                  <c:v>5.00265</c:v>
                </c:pt>
                <c:pt idx="690">
                  <c:v>5.0026700000000002</c:v>
                </c:pt>
                <c:pt idx="691">
                  <c:v>5.0026599999999997</c:v>
                </c:pt>
                <c:pt idx="692">
                  <c:v>5.0026400000000004</c:v>
                </c:pt>
                <c:pt idx="693">
                  <c:v>5.0026099999999998</c:v>
                </c:pt>
                <c:pt idx="694">
                  <c:v>5.0026000000000002</c:v>
                </c:pt>
                <c:pt idx="695">
                  <c:v>5.00265</c:v>
                </c:pt>
                <c:pt idx="696">
                  <c:v>5.0026999999999999</c:v>
                </c:pt>
                <c:pt idx="697">
                  <c:v>5.0027600000000003</c:v>
                </c:pt>
                <c:pt idx="698">
                  <c:v>5.0028100000000002</c:v>
                </c:pt>
                <c:pt idx="699">
                  <c:v>5.00284</c:v>
                </c:pt>
                <c:pt idx="700">
                  <c:v>5.00284</c:v>
                </c:pt>
                <c:pt idx="701">
                  <c:v>5.0028199999999998</c:v>
                </c:pt>
                <c:pt idx="702">
                  <c:v>5.0027799999999996</c:v>
                </c:pt>
                <c:pt idx="703">
                  <c:v>5.0027600000000003</c:v>
                </c:pt>
                <c:pt idx="704">
                  <c:v>5.0027499999999998</c:v>
                </c:pt>
                <c:pt idx="705">
                  <c:v>5.0026799999999998</c:v>
                </c:pt>
                <c:pt idx="706">
                  <c:v>5.00265</c:v>
                </c:pt>
                <c:pt idx="707">
                  <c:v>5.0026599999999997</c:v>
                </c:pt>
                <c:pt idx="708">
                  <c:v>5.00265</c:v>
                </c:pt>
                <c:pt idx="709">
                  <c:v>5.0026200000000003</c:v>
                </c:pt>
                <c:pt idx="710">
                  <c:v>5.0026000000000002</c:v>
                </c:pt>
                <c:pt idx="711">
                  <c:v>5.0026000000000002</c:v>
                </c:pt>
                <c:pt idx="712">
                  <c:v>5.0026099999999998</c:v>
                </c:pt>
                <c:pt idx="713">
                  <c:v>5.0026000000000002</c:v>
                </c:pt>
                <c:pt idx="714">
                  <c:v>5.0025700000000004</c:v>
                </c:pt>
                <c:pt idx="715">
                  <c:v>5.0025899999999996</c:v>
                </c:pt>
                <c:pt idx="716">
                  <c:v>5.0026099999999998</c:v>
                </c:pt>
                <c:pt idx="717">
                  <c:v>5.0026700000000002</c:v>
                </c:pt>
                <c:pt idx="718">
                  <c:v>5.0026799999999998</c:v>
                </c:pt>
                <c:pt idx="719">
                  <c:v>5.0027600000000003</c:v>
                </c:pt>
                <c:pt idx="720">
                  <c:v>5.0028100000000002</c:v>
                </c:pt>
                <c:pt idx="721">
                  <c:v>5.0028300000000003</c:v>
                </c:pt>
                <c:pt idx="722">
                  <c:v>5.0028600000000001</c:v>
                </c:pt>
                <c:pt idx="723">
                  <c:v>5.0028600000000001</c:v>
                </c:pt>
                <c:pt idx="724">
                  <c:v>5.0027999999999997</c:v>
                </c:pt>
                <c:pt idx="725">
                  <c:v>5.0027299999999997</c:v>
                </c:pt>
                <c:pt idx="726">
                  <c:v>5.0027200000000001</c:v>
                </c:pt>
                <c:pt idx="727">
                  <c:v>5.0027200000000001</c:v>
                </c:pt>
                <c:pt idx="728">
                  <c:v>5.0026999999999999</c:v>
                </c:pt>
                <c:pt idx="729">
                  <c:v>5.0026900000000003</c:v>
                </c:pt>
                <c:pt idx="730">
                  <c:v>5.00265</c:v>
                </c:pt>
                <c:pt idx="731">
                  <c:v>5.0026700000000002</c:v>
                </c:pt>
                <c:pt idx="732">
                  <c:v>5.0026999999999999</c:v>
                </c:pt>
                <c:pt idx="733">
                  <c:v>5.0026799999999998</c:v>
                </c:pt>
                <c:pt idx="734">
                  <c:v>5.0027299999999997</c:v>
                </c:pt>
                <c:pt idx="735">
                  <c:v>5.0027699999999999</c:v>
                </c:pt>
                <c:pt idx="736">
                  <c:v>5.0028100000000002</c:v>
                </c:pt>
                <c:pt idx="737">
                  <c:v>5.0028300000000003</c:v>
                </c:pt>
                <c:pt idx="738">
                  <c:v>5.00284</c:v>
                </c:pt>
                <c:pt idx="739">
                  <c:v>5.0028100000000002</c:v>
                </c:pt>
                <c:pt idx="740">
                  <c:v>5.0027799999999996</c:v>
                </c:pt>
                <c:pt idx="741">
                  <c:v>5.0027299999999997</c:v>
                </c:pt>
                <c:pt idx="742">
                  <c:v>5.0026900000000003</c:v>
                </c:pt>
                <c:pt idx="743">
                  <c:v>5.00265</c:v>
                </c:pt>
                <c:pt idx="744">
                  <c:v>5.0026099999999998</c:v>
                </c:pt>
                <c:pt idx="745">
                  <c:v>5.0026000000000002</c:v>
                </c:pt>
                <c:pt idx="746">
                  <c:v>5.0026200000000003</c:v>
                </c:pt>
                <c:pt idx="747">
                  <c:v>5.00265</c:v>
                </c:pt>
                <c:pt idx="748">
                  <c:v>5.0027100000000004</c:v>
                </c:pt>
                <c:pt idx="749">
                  <c:v>5.0027999999999997</c:v>
                </c:pt>
                <c:pt idx="750">
                  <c:v>5.00284</c:v>
                </c:pt>
                <c:pt idx="751">
                  <c:v>5.00284</c:v>
                </c:pt>
                <c:pt idx="752">
                  <c:v>5.0028199999999998</c:v>
                </c:pt>
                <c:pt idx="753">
                  <c:v>5.0027400000000002</c:v>
                </c:pt>
                <c:pt idx="754">
                  <c:v>5.0027299999999997</c:v>
                </c:pt>
                <c:pt idx="755">
                  <c:v>5.0027100000000004</c:v>
                </c:pt>
                <c:pt idx="756">
                  <c:v>5.0026599999999997</c:v>
                </c:pt>
                <c:pt idx="757">
                  <c:v>5.0026200000000003</c:v>
                </c:pt>
                <c:pt idx="758">
                  <c:v>5.0026000000000002</c:v>
                </c:pt>
                <c:pt idx="759">
                  <c:v>5.00265</c:v>
                </c:pt>
                <c:pt idx="760">
                  <c:v>5.0026900000000003</c:v>
                </c:pt>
                <c:pt idx="761">
                  <c:v>5.0026999999999999</c:v>
                </c:pt>
                <c:pt idx="762">
                  <c:v>5.0027799999999996</c:v>
                </c:pt>
                <c:pt idx="763">
                  <c:v>5.0028199999999998</c:v>
                </c:pt>
                <c:pt idx="764">
                  <c:v>5.00284</c:v>
                </c:pt>
                <c:pt idx="765">
                  <c:v>5.0028699999999997</c:v>
                </c:pt>
                <c:pt idx="766">
                  <c:v>5.00284</c:v>
                </c:pt>
                <c:pt idx="767">
                  <c:v>5.0028499999999996</c:v>
                </c:pt>
                <c:pt idx="768">
                  <c:v>5.0027999999999997</c:v>
                </c:pt>
                <c:pt idx="769">
                  <c:v>5.0027799999999996</c:v>
                </c:pt>
                <c:pt idx="770">
                  <c:v>5.0027499999999998</c:v>
                </c:pt>
                <c:pt idx="771">
                  <c:v>5.0027200000000001</c:v>
                </c:pt>
                <c:pt idx="772">
                  <c:v>5.0027100000000004</c:v>
                </c:pt>
                <c:pt idx="773">
                  <c:v>5.0026900000000003</c:v>
                </c:pt>
                <c:pt idx="774">
                  <c:v>5.0027100000000004</c:v>
                </c:pt>
                <c:pt idx="775">
                  <c:v>5.0026599999999997</c:v>
                </c:pt>
                <c:pt idx="776">
                  <c:v>5.0026599999999997</c:v>
                </c:pt>
                <c:pt idx="777">
                  <c:v>5.0026799999999998</c:v>
                </c:pt>
                <c:pt idx="778">
                  <c:v>5.0026599999999997</c:v>
                </c:pt>
                <c:pt idx="779">
                  <c:v>5.0026599999999997</c:v>
                </c:pt>
                <c:pt idx="780">
                  <c:v>5.0026599999999997</c:v>
                </c:pt>
                <c:pt idx="781">
                  <c:v>5.0026299999999999</c:v>
                </c:pt>
                <c:pt idx="782">
                  <c:v>5.0026000000000002</c:v>
                </c:pt>
                <c:pt idx="783">
                  <c:v>5.0026000000000002</c:v>
                </c:pt>
                <c:pt idx="784">
                  <c:v>5.0026299999999999</c:v>
                </c:pt>
                <c:pt idx="785">
                  <c:v>5.0026099999999998</c:v>
                </c:pt>
                <c:pt idx="786">
                  <c:v>5.0025899999999996</c:v>
                </c:pt>
                <c:pt idx="787">
                  <c:v>5.0025899999999996</c:v>
                </c:pt>
                <c:pt idx="788">
                  <c:v>5.0026099999999998</c:v>
                </c:pt>
                <c:pt idx="789">
                  <c:v>5.0026000000000002</c:v>
                </c:pt>
                <c:pt idx="790">
                  <c:v>5.0026299999999999</c:v>
                </c:pt>
                <c:pt idx="791">
                  <c:v>5.00265</c:v>
                </c:pt>
                <c:pt idx="792">
                  <c:v>5.00265</c:v>
                </c:pt>
                <c:pt idx="793">
                  <c:v>5.0026599999999997</c:v>
                </c:pt>
                <c:pt idx="794">
                  <c:v>5.0026799999999998</c:v>
                </c:pt>
                <c:pt idx="795">
                  <c:v>5.0026999999999999</c:v>
                </c:pt>
                <c:pt idx="796">
                  <c:v>5.0027400000000002</c:v>
                </c:pt>
                <c:pt idx="797">
                  <c:v>5.0027400000000002</c:v>
                </c:pt>
                <c:pt idx="798">
                  <c:v>5.0027799999999996</c:v>
                </c:pt>
                <c:pt idx="799">
                  <c:v>5.0027999999999997</c:v>
                </c:pt>
                <c:pt idx="800">
                  <c:v>5.00284</c:v>
                </c:pt>
                <c:pt idx="801">
                  <c:v>5.0028600000000001</c:v>
                </c:pt>
                <c:pt idx="802">
                  <c:v>5.0028800000000002</c:v>
                </c:pt>
                <c:pt idx="803">
                  <c:v>5.0028899999999998</c:v>
                </c:pt>
                <c:pt idx="804">
                  <c:v>5.0028800000000002</c:v>
                </c:pt>
                <c:pt idx="805">
                  <c:v>5.0029000000000003</c:v>
                </c:pt>
                <c:pt idx="806">
                  <c:v>5.0028600000000001</c:v>
                </c:pt>
                <c:pt idx="807">
                  <c:v>5.0028699999999997</c:v>
                </c:pt>
                <c:pt idx="808">
                  <c:v>5.0028899999999998</c:v>
                </c:pt>
                <c:pt idx="809">
                  <c:v>5.0028899999999998</c:v>
                </c:pt>
                <c:pt idx="810">
                  <c:v>5.0028499999999996</c:v>
                </c:pt>
                <c:pt idx="811">
                  <c:v>5.0028699999999997</c:v>
                </c:pt>
                <c:pt idx="812">
                  <c:v>5.0028199999999998</c:v>
                </c:pt>
                <c:pt idx="813">
                  <c:v>5.0027999999999997</c:v>
                </c:pt>
                <c:pt idx="814">
                  <c:v>5.0027900000000001</c:v>
                </c:pt>
                <c:pt idx="815">
                  <c:v>5.0027400000000002</c:v>
                </c:pt>
                <c:pt idx="816">
                  <c:v>5.0027100000000004</c:v>
                </c:pt>
                <c:pt idx="817">
                  <c:v>5.0026999999999999</c:v>
                </c:pt>
                <c:pt idx="818">
                  <c:v>5.0026700000000002</c:v>
                </c:pt>
                <c:pt idx="819">
                  <c:v>5.00265</c:v>
                </c:pt>
                <c:pt idx="820">
                  <c:v>5.0026400000000004</c:v>
                </c:pt>
                <c:pt idx="821">
                  <c:v>5.00265</c:v>
                </c:pt>
                <c:pt idx="822">
                  <c:v>5.0026099999999998</c:v>
                </c:pt>
                <c:pt idx="823">
                  <c:v>5.0026299999999999</c:v>
                </c:pt>
                <c:pt idx="824">
                  <c:v>5.0026599999999997</c:v>
                </c:pt>
                <c:pt idx="825">
                  <c:v>5.0026999999999999</c:v>
                </c:pt>
                <c:pt idx="826">
                  <c:v>5.0027100000000004</c:v>
                </c:pt>
                <c:pt idx="827">
                  <c:v>5.0027200000000001</c:v>
                </c:pt>
                <c:pt idx="828">
                  <c:v>5.0027699999999999</c:v>
                </c:pt>
                <c:pt idx="829">
                  <c:v>5.0027900000000001</c:v>
                </c:pt>
                <c:pt idx="830">
                  <c:v>5.0027699999999999</c:v>
                </c:pt>
                <c:pt idx="831">
                  <c:v>5.0027999999999997</c:v>
                </c:pt>
                <c:pt idx="832">
                  <c:v>5.00284</c:v>
                </c:pt>
                <c:pt idx="833">
                  <c:v>5.0028600000000001</c:v>
                </c:pt>
                <c:pt idx="834">
                  <c:v>5.0028600000000001</c:v>
                </c:pt>
                <c:pt idx="835">
                  <c:v>5.00284</c:v>
                </c:pt>
                <c:pt idx="836">
                  <c:v>5.0027999999999997</c:v>
                </c:pt>
                <c:pt idx="837">
                  <c:v>5.0027699999999999</c:v>
                </c:pt>
                <c:pt idx="838">
                  <c:v>5.0027299999999997</c:v>
                </c:pt>
                <c:pt idx="839">
                  <c:v>5.0027200000000001</c:v>
                </c:pt>
                <c:pt idx="840">
                  <c:v>5.0027100000000004</c:v>
                </c:pt>
                <c:pt idx="841">
                  <c:v>5.0026799999999998</c:v>
                </c:pt>
                <c:pt idx="842">
                  <c:v>5.0026799999999998</c:v>
                </c:pt>
                <c:pt idx="843">
                  <c:v>5.0026799999999998</c:v>
                </c:pt>
                <c:pt idx="844">
                  <c:v>5.0027200000000001</c:v>
                </c:pt>
                <c:pt idx="845">
                  <c:v>5.0027499999999998</c:v>
                </c:pt>
                <c:pt idx="846">
                  <c:v>5.0027999999999997</c:v>
                </c:pt>
                <c:pt idx="847">
                  <c:v>5.0028199999999998</c:v>
                </c:pt>
                <c:pt idx="848">
                  <c:v>5.0028600000000001</c:v>
                </c:pt>
                <c:pt idx="849">
                  <c:v>5.0028899999999998</c:v>
                </c:pt>
                <c:pt idx="850">
                  <c:v>5.0028600000000001</c:v>
                </c:pt>
                <c:pt idx="851">
                  <c:v>5.0028499999999996</c:v>
                </c:pt>
                <c:pt idx="852">
                  <c:v>5.0028100000000002</c:v>
                </c:pt>
                <c:pt idx="853">
                  <c:v>5.0027799999999996</c:v>
                </c:pt>
                <c:pt idx="854">
                  <c:v>5.0027200000000001</c:v>
                </c:pt>
                <c:pt idx="855">
                  <c:v>5.0026700000000002</c:v>
                </c:pt>
                <c:pt idx="856">
                  <c:v>5.0026599999999997</c:v>
                </c:pt>
                <c:pt idx="857">
                  <c:v>5.00265</c:v>
                </c:pt>
                <c:pt idx="858">
                  <c:v>5.0026700000000002</c:v>
                </c:pt>
                <c:pt idx="859">
                  <c:v>5.0027100000000004</c:v>
                </c:pt>
                <c:pt idx="860">
                  <c:v>5.0027400000000002</c:v>
                </c:pt>
                <c:pt idx="861">
                  <c:v>5.0028100000000002</c:v>
                </c:pt>
                <c:pt idx="862">
                  <c:v>5.0028699999999997</c:v>
                </c:pt>
                <c:pt idx="863">
                  <c:v>5.0028600000000001</c:v>
                </c:pt>
                <c:pt idx="864">
                  <c:v>5.0028100000000002</c:v>
                </c:pt>
                <c:pt idx="865">
                  <c:v>5.0027699999999999</c:v>
                </c:pt>
                <c:pt idx="866">
                  <c:v>5.0027200000000001</c:v>
                </c:pt>
                <c:pt idx="867">
                  <c:v>5.0026700000000002</c:v>
                </c:pt>
                <c:pt idx="868">
                  <c:v>5.0026400000000004</c:v>
                </c:pt>
                <c:pt idx="869">
                  <c:v>5.0026400000000004</c:v>
                </c:pt>
                <c:pt idx="870">
                  <c:v>5.00265</c:v>
                </c:pt>
                <c:pt idx="871">
                  <c:v>5.0026900000000003</c:v>
                </c:pt>
                <c:pt idx="872">
                  <c:v>5.0027400000000002</c:v>
                </c:pt>
                <c:pt idx="873">
                  <c:v>5.0027799999999996</c:v>
                </c:pt>
                <c:pt idx="874">
                  <c:v>5.0028300000000003</c:v>
                </c:pt>
                <c:pt idx="875">
                  <c:v>5.0028800000000002</c:v>
                </c:pt>
                <c:pt idx="876">
                  <c:v>5.0028899999999998</c:v>
                </c:pt>
                <c:pt idx="877">
                  <c:v>5.0028699999999997</c:v>
                </c:pt>
                <c:pt idx="878">
                  <c:v>5.0028600000000001</c:v>
                </c:pt>
                <c:pt idx="879">
                  <c:v>5.0028300000000003</c:v>
                </c:pt>
                <c:pt idx="880">
                  <c:v>5.0027699999999999</c:v>
                </c:pt>
                <c:pt idx="881">
                  <c:v>5.0027100000000004</c:v>
                </c:pt>
                <c:pt idx="882">
                  <c:v>5.0027299999999997</c:v>
                </c:pt>
                <c:pt idx="883">
                  <c:v>5.0026700000000002</c:v>
                </c:pt>
                <c:pt idx="884">
                  <c:v>5.0026799999999998</c:v>
                </c:pt>
                <c:pt idx="885">
                  <c:v>5.0027100000000004</c:v>
                </c:pt>
                <c:pt idx="886">
                  <c:v>5.0027400000000002</c:v>
                </c:pt>
                <c:pt idx="887">
                  <c:v>5.0027600000000003</c:v>
                </c:pt>
                <c:pt idx="888">
                  <c:v>5.0027699999999999</c:v>
                </c:pt>
                <c:pt idx="889">
                  <c:v>5.0028499999999996</c:v>
                </c:pt>
                <c:pt idx="890">
                  <c:v>5.0028699999999997</c:v>
                </c:pt>
                <c:pt idx="891">
                  <c:v>5.0028600000000001</c:v>
                </c:pt>
                <c:pt idx="892">
                  <c:v>5.0028600000000001</c:v>
                </c:pt>
                <c:pt idx="893">
                  <c:v>5.0028699999999997</c:v>
                </c:pt>
                <c:pt idx="894">
                  <c:v>5.0028699999999997</c:v>
                </c:pt>
                <c:pt idx="895">
                  <c:v>5.00284</c:v>
                </c:pt>
                <c:pt idx="896">
                  <c:v>5.0027799999999996</c:v>
                </c:pt>
                <c:pt idx="897">
                  <c:v>5.0027400000000002</c:v>
                </c:pt>
                <c:pt idx="898">
                  <c:v>5.0027299999999997</c:v>
                </c:pt>
                <c:pt idx="899">
                  <c:v>5.0026999999999999</c:v>
                </c:pt>
                <c:pt idx="900">
                  <c:v>5.0026799999999998</c:v>
                </c:pt>
                <c:pt idx="901">
                  <c:v>5.0026700000000002</c:v>
                </c:pt>
                <c:pt idx="902">
                  <c:v>5.0026299999999999</c:v>
                </c:pt>
                <c:pt idx="903">
                  <c:v>5.0026400000000004</c:v>
                </c:pt>
                <c:pt idx="904">
                  <c:v>5.0026299999999999</c:v>
                </c:pt>
                <c:pt idx="905">
                  <c:v>5.0026700000000002</c:v>
                </c:pt>
                <c:pt idx="906">
                  <c:v>5.0027400000000002</c:v>
                </c:pt>
                <c:pt idx="907">
                  <c:v>5.0028300000000003</c:v>
                </c:pt>
                <c:pt idx="908">
                  <c:v>5.0028699999999997</c:v>
                </c:pt>
                <c:pt idx="909">
                  <c:v>5.0028899999999998</c:v>
                </c:pt>
                <c:pt idx="910">
                  <c:v>5.0029000000000003</c:v>
                </c:pt>
                <c:pt idx="911">
                  <c:v>5.00284</c:v>
                </c:pt>
                <c:pt idx="912">
                  <c:v>5.0027900000000001</c:v>
                </c:pt>
                <c:pt idx="913">
                  <c:v>5.0027699999999999</c:v>
                </c:pt>
                <c:pt idx="914">
                  <c:v>5.0027200000000001</c:v>
                </c:pt>
                <c:pt idx="915">
                  <c:v>5.0026700000000002</c:v>
                </c:pt>
                <c:pt idx="916">
                  <c:v>5.0027400000000002</c:v>
                </c:pt>
                <c:pt idx="917">
                  <c:v>5.0027100000000004</c:v>
                </c:pt>
                <c:pt idx="918">
                  <c:v>5.0027400000000002</c:v>
                </c:pt>
                <c:pt idx="919">
                  <c:v>5.0027799999999996</c:v>
                </c:pt>
                <c:pt idx="920">
                  <c:v>5.0028499999999996</c:v>
                </c:pt>
                <c:pt idx="921">
                  <c:v>5.0028899999999998</c:v>
                </c:pt>
                <c:pt idx="922">
                  <c:v>5.0029199999999996</c:v>
                </c:pt>
                <c:pt idx="923">
                  <c:v>5.00291</c:v>
                </c:pt>
                <c:pt idx="924">
                  <c:v>5.0028699999999997</c:v>
                </c:pt>
                <c:pt idx="925">
                  <c:v>5.00284</c:v>
                </c:pt>
                <c:pt idx="926">
                  <c:v>5.0027999999999997</c:v>
                </c:pt>
                <c:pt idx="927">
                  <c:v>5.0027299999999997</c:v>
                </c:pt>
                <c:pt idx="928">
                  <c:v>5.0027100000000004</c:v>
                </c:pt>
                <c:pt idx="929">
                  <c:v>5.0026700000000002</c:v>
                </c:pt>
                <c:pt idx="930">
                  <c:v>5.0026700000000002</c:v>
                </c:pt>
                <c:pt idx="931">
                  <c:v>5.0026700000000002</c:v>
                </c:pt>
                <c:pt idx="932">
                  <c:v>5.0027600000000003</c:v>
                </c:pt>
                <c:pt idx="933">
                  <c:v>5.0027999999999997</c:v>
                </c:pt>
                <c:pt idx="934">
                  <c:v>5.0028499999999996</c:v>
                </c:pt>
                <c:pt idx="935">
                  <c:v>5.0028600000000001</c:v>
                </c:pt>
                <c:pt idx="936">
                  <c:v>5.0028499999999996</c:v>
                </c:pt>
                <c:pt idx="937">
                  <c:v>5.0027699999999999</c:v>
                </c:pt>
                <c:pt idx="938">
                  <c:v>5.0027100000000004</c:v>
                </c:pt>
                <c:pt idx="939">
                  <c:v>5.0026799999999998</c:v>
                </c:pt>
                <c:pt idx="940">
                  <c:v>5.0026799999999998</c:v>
                </c:pt>
                <c:pt idx="941">
                  <c:v>5.0026400000000004</c:v>
                </c:pt>
                <c:pt idx="942">
                  <c:v>5.0026400000000004</c:v>
                </c:pt>
                <c:pt idx="943">
                  <c:v>5.0026999999999999</c:v>
                </c:pt>
                <c:pt idx="944">
                  <c:v>5.0027299999999997</c:v>
                </c:pt>
                <c:pt idx="945">
                  <c:v>5.0028100000000002</c:v>
                </c:pt>
                <c:pt idx="946">
                  <c:v>5.0028899999999998</c:v>
                </c:pt>
                <c:pt idx="947">
                  <c:v>5.0029000000000003</c:v>
                </c:pt>
                <c:pt idx="948">
                  <c:v>5.0028800000000002</c:v>
                </c:pt>
                <c:pt idx="949">
                  <c:v>5.0028699999999997</c:v>
                </c:pt>
                <c:pt idx="950">
                  <c:v>5.0028100000000002</c:v>
                </c:pt>
                <c:pt idx="951">
                  <c:v>5.0027699999999999</c:v>
                </c:pt>
                <c:pt idx="952">
                  <c:v>5.0027400000000002</c:v>
                </c:pt>
                <c:pt idx="953">
                  <c:v>5.0027200000000001</c:v>
                </c:pt>
                <c:pt idx="954">
                  <c:v>5.0026999999999999</c:v>
                </c:pt>
                <c:pt idx="955">
                  <c:v>5.0027299999999997</c:v>
                </c:pt>
                <c:pt idx="956">
                  <c:v>5.0027600000000003</c:v>
                </c:pt>
                <c:pt idx="957">
                  <c:v>5.00284</c:v>
                </c:pt>
                <c:pt idx="958">
                  <c:v>5.0029000000000003</c:v>
                </c:pt>
                <c:pt idx="959">
                  <c:v>5.0029399999999997</c:v>
                </c:pt>
                <c:pt idx="960">
                  <c:v>5.0028800000000002</c:v>
                </c:pt>
                <c:pt idx="961">
                  <c:v>5.0028199999999998</c:v>
                </c:pt>
                <c:pt idx="962">
                  <c:v>5.0027699999999999</c:v>
                </c:pt>
                <c:pt idx="963">
                  <c:v>5.0026999999999999</c:v>
                </c:pt>
                <c:pt idx="964">
                  <c:v>5.0026599999999997</c:v>
                </c:pt>
                <c:pt idx="965">
                  <c:v>5.0026299999999999</c:v>
                </c:pt>
                <c:pt idx="966">
                  <c:v>5.0026799999999998</c:v>
                </c:pt>
                <c:pt idx="967">
                  <c:v>5.0027499999999998</c:v>
                </c:pt>
                <c:pt idx="968">
                  <c:v>5.0028100000000002</c:v>
                </c:pt>
                <c:pt idx="969">
                  <c:v>5.0028300000000003</c:v>
                </c:pt>
                <c:pt idx="970">
                  <c:v>5.0028600000000001</c:v>
                </c:pt>
                <c:pt idx="971">
                  <c:v>5.00284</c:v>
                </c:pt>
                <c:pt idx="972">
                  <c:v>5.0027900000000001</c:v>
                </c:pt>
                <c:pt idx="973">
                  <c:v>5.0026999999999999</c:v>
                </c:pt>
                <c:pt idx="974">
                  <c:v>5.00265</c:v>
                </c:pt>
                <c:pt idx="975">
                  <c:v>5.0026400000000004</c:v>
                </c:pt>
                <c:pt idx="976">
                  <c:v>5.0026299999999999</c:v>
                </c:pt>
                <c:pt idx="977">
                  <c:v>5.0026799999999998</c:v>
                </c:pt>
                <c:pt idx="978">
                  <c:v>5.0027699999999999</c:v>
                </c:pt>
                <c:pt idx="979">
                  <c:v>5.0028100000000002</c:v>
                </c:pt>
                <c:pt idx="980">
                  <c:v>5.0028499999999996</c:v>
                </c:pt>
                <c:pt idx="981">
                  <c:v>5.0028899999999998</c:v>
                </c:pt>
                <c:pt idx="982">
                  <c:v>5.0028300000000003</c:v>
                </c:pt>
                <c:pt idx="983">
                  <c:v>5.0027999999999997</c:v>
                </c:pt>
                <c:pt idx="984">
                  <c:v>5.0027200000000001</c:v>
                </c:pt>
                <c:pt idx="985">
                  <c:v>5.0026999999999999</c:v>
                </c:pt>
                <c:pt idx="986">
                  <c:v>5.0026999999999999</c:v>
                </c:pt>
                <c:pt idx="987">
                  <c:v>5.0026999999999999</c:v>
                </c:pt>
                <c:pt idx="988">
                  <c:v>5.0026999999999999</c:v>
                </c:pt>
                <c:pt idx="989">
                  <c:v>5.0027799999999996</c:v>
                </c:pt>
                <c:pt idx="990">
                  <c:v>5.0028800000000002</c:v>
                </c:pt>
                <c:pt idx="991">
                  <c:v>5.0029000000000003</c:v>
                </c:pt>
                <c:pt idx="992">
                  <c:v>5.00291</c:v>
                </c:pt>
                <c:pt idx="993">
                  <c:v>5.0028800000000002</c:v>
                </c:pt>
                <c:pt idx="994">
                  <c:v>5.0028100000000002</c:v>
                </c:pt>
                <c:pt idx="995">
                  <c:v>5.0027499999999998</c:v>
                </c:pt>
                <c:pt idx="996">
                  <c:v>5.0026999999999999</c:v>
                </c:pt>
                <c:pt idx="997">
                  <c:v>5.0026700000000002</c:v>
                </c:pt>
                <c:pt idx="998">
                  <c:v>5.0026900000000003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67-4146-926C-778A02012408}"/>
            </c:ext>
          </c:extLst>
        </c:ser>
        <c:axId val="109722624"/>
        <c:axId val="109761280"/>
      </c:scatterChart>
      <c:valAx>
        <c:axId val="109722624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761280"/>
        <c:crosses val="autoZero"/>
        <c:crossBetween val="midCat"/>
      </c:valAx>
      <c:valAx>
        <c:axId val="109761280"/>
        <c:scaling>
          <c:orientation val="minMax"/>
        </c:scaling>
        <c:axPos val="l"/>
        <c:majorGridlines/>
        <c:numFmt formatCode="General" sourceLinked="1"/>
        <c:tickLblPos val="nextTo"/>
        <c:crossAx val="109722624"/>
        <c:crosses val="autoZero"/>
        <c:crossBetween val="midCat"/>
        <c:majorUnit val="1.0000000000000116E-4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819"/>
        </c:manualLayout>
      </c:layout>
      <c:scatterChart>
        <c:scatterStyle val="smoothMarker"/>
        <c:ser>
          <c:idx val="0"/>
          <c:order val="0"/>
          <c:tx>
            <c:strRef>
              <c:f>Lstability!$L$1</c:f>
              <c:strCache>
                <c:ptCount val="1"/>
                <c:pt idx="0">
                  <c:v>PA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Lstability!$L$2:$L$1000</c:f>
              <c:numCache>
                <c:formatCode>General</c:formatCode>
                <c:ptCount val="999"/>
                <c:pt idx="0">
                  <c:v>1251.06</c:v>
                </c:pt>
                <c:pt idx="1">
                  <c:v>1251.08</c:v>
                </c:pt>
                <c:pt idx="2">
                  <c:v>1251.08</c:v>
                </c:pt>
                <c:pt idx="3">
                  <c:v>1251.06</c:v>
                </c:pt>
                <c:pt idx="4">
                  <c:v>1251.06</c:v>
                </c:pt>
                <c:pt idx="5">
                  <c:v>1251.08</c:v>
                </c:pt>
                <c:pt idx="6">
                  <c:v>1251.0899999999999</c:v>
                </c:pt>
                <c:pt idx="7">
                  <c:v>1251.0899999999999</c:v>
                </c:pt>
                <c:pt idx="8">
                  <c:v>1251.1099999999999</c:v>
                </c:pt>
                <c:pt idx="9">
                  <c:v>1251.1199999999999</c:v>
                </c:pt>
                <c:pt idx="10">
                  <c:v>1251.1099999999999</c:v>
                </c:pt>
                <c:pt idx="11">
                  <c:v>1251.08</c:v>
                </c:pt>
                <c:pt idx="12">
                  <c:v>1251.08</c:v>
                </c:pt>
                <c:pt idx="13">
                  <c:v>1251.07</c:v>
                </c:pt>
                <c:pt idx="14">
                  <c:v>1251.04</c:v>
                </c:pt>
                <c:pt idx="15">
                  <c:v>1251.02</c:v>
                </c:pt>
                <c:pt idx="16">
                  <c:v>1251.02</c:v>
                </c:pt>
                <c:pt idx="17">
                  <c:v>1251.03</c:v>
                </c:pt>
                <c:pt idx="18">
                  <c:v>1251.04</c:v>
                </c:pt>
                <c:pt idx="19">
                  <c:v>1251.03</c:v>
                </c:pt>
                <c:pt idx="20">
                  <c:v>1251.04</c:v>
                </c:pt>
                <c:pt idx="21">
                  <c:v>1251.06</c:v>
                </c:pt>
                <c:pt idx="22">
                  <c:v>1251.06</c:v>
                </c:pt>
                <c:pt idx="23">
                  <c:v>1251.07</c:v>
                </c:pt>
                <c:pt idx="24">
                  <c:v>1251.06</c:v>
                </c:pt>
                <c:pt idx="25">
                  <c:v>1251.07</c:v>
                </c:pt>
                <c:pt idx="26">
                  <c:v>1251.07</c:v>
                </c:pt>
                <c:pt idx="27">
                  <c:v>1251.06</c:v>
                </c:pt>
                <c:pt idx="28">
                  <c:v>1251.06</c:v>
                </c:pt>
                <c:pt idx="29">
                  <c:v>1251.07</c:v>
                </c:pt>
                <c:pt idx="30">
                  <c:v>1251.04</c:v>
                </c:pt>
                <c:pt idx="31">
                  <c:v>1251.02</c:v>
                </c:pt>
                <c:pt idx="32">
                  <c:v>1251.07</c:v>
                </c:pt>
                <c:pt idx="33">
                  <c:v>1251.08</c:v>
                </c:pt>
                <c:pt idx="34">
                  <c:v>1251.08</c:v>
                </c:pt>
                <c:pt idx="35">
                  <c:v>1251.08</c:v>
                </c:pt>
                <c:pt idx="36">
                  <c:v>1251.0999999999999</c:v>
                </c:pt>
                <c:pt idx="37">
                  <c:v>1251.1099999999999</c:v>
                </c:pt>
                <c:pt idx="38">
                  <c:v>1251.1199999999999</c:v>
                </c:pt>
                <c:pt idx="39">
                  <c:v>1251.1199999999999</c:v>
                </c:pt>
                <c:pt idx="40">
                  <c:v>1251.1300000000001</c:v>
                </c:pt>
                <c:pt idx="41">
                  <c:v>1251.1199999999999</c:v>
                </c:pt>
                <c:pt idx="42">
                  <c:v>1251.1099999999999</c:v>
                </c:pt>
                <c:pt idx="43">
                  <c:v>1251.08</c:v>
                </c:pt>
                <c:pt idx="44">
                  <c:v>1251.07</c:v>
                </c:pt>
                <c:pt idx="45">
                  <c:v>1251.0999999999999</c:v>
                </c:pt>
                <c:pt idx="46">
                  <c:v>1251.0899999999999</c:v>
                </c:pt>
                <c:pt idx="47">
                  <c:v>1251.0899999999999</c:v>
                </c:pt>
                <c:pt idx="48">
                  <c:v>1251.0999999999999</c:v>
                </c:pt>
                <c:pt idx="49">
                  <c:v>1251.0899999999999</c:v>
                </c:pt>
                <c:pt idx="50">
                  <c:v>1251.08</c:v>
                </c:pt>
                <c:pt idx="51">
                  <c:v>1251.07</c:v>
                </c:pt>
                <c:pt idx="52">
                  <c:v>1251.07</c:v>
                </c:pt>
                <c:pt idx="53">
                  <c:v>1251.08</c:v>
                </c:pt>
                <c:pt idx="54">
                  <c:v>1251.08</c:v>
                </c:pt>
                <c:pt idx="55">
                  <c:v>1251.07</c:v>
                </c:pt>
                <c:pt idx="56">
                  <c:v>1251.06</c:v>
                </c:pt>
                <c:pt idx="57">
                  <c:v>1251.07</c:v>
                </c:pt>
                <c:pt idx="58">
                  <c:v>1251.08</c:v>
                </c:pt>
                <c:pt idx="59">
                  <c:v>1251.07</c:v>
                </c:pt>
                <c:pt idx="60">
                  <c:v>1251.07</c:v>
                </c:pt>
                <c:pt idx="61">
                  <c:v>1251.07</c:v>
                </c:pt>
                <c:pt idx="62">
                  <c:v>1251.08</c:v>
                </c:pt>
                <c:pt idx="63">
                  <c:v>1251.07</c:v>
                </c:pt>
                <c:pt idx="64">
                  <c:v>1251.06</c:v>
                </c:pt>
                <c:pt idx="65">
                  <c:v>1251.07</c:v>
                </c:pt>
                <c:pt idx="66">
                  <c:v>1251.07</c:v>
                </c:pt>
                <c:pt idx="67">
                  <c:v>1251.06</c:v>
                </c:pt>
                <c:pt idx="68">
                  <c:v>1251.07</c:v>
                </c:pt>
                <c:pt idx="69">
                  <c:v>1251.06</c:v>
                </c:pt>
                <c:pt idx="70">
                  <c:v>1251.06</c:v>
                </c:pt>
                <c:pt idx="71">
                  <c:v>1251.04</c:v>
                </c:pt>
                <c:pt idx="72">
                  <c:v>1251.04</c:v>
                </c:pt>
                <c:pt idx="73">
                  <c:v>1251.1099999999999</c:v>
                </c:pt>
                <c:pt idx="74">
                  <c:v>1251.1400000000001</c:v>
                </c:pt>
                <c:pt idx="75">
                  <c:v>1251.1300000000001</c:v>
                </c:pt>
                <c:pt idx="76">
                  <c:v>1251.1400000000001</c:v>
                </c:pt>
                <c:pt idx="77">
                  <c:v>1251.1199999999999</c:v>
                </c:pt>
                <c:pt idx="78">
                  <c:v>1251.0999999999999</c:v>
                </c:pt>
                <c:pt idx="79">
                  <c:v>1251.0999999999999</c:v>
                </c:pt>
                <c:pt idx="80">
                  <c:v>1251.0899999999999</c:v>
                </c:pt>
                <c:pt idx="81">
                  <c:v>1251.07</c:v>
                </c:pt>
                <c:pt idx="82">
                  <c:v>1251.07</c:v>
                </c:pt>
                <c:pt idx="83">
                  <c:v>1251.07</c:v>
                </c:pt>
                <c:pt idx="84">
                  <c:v>1251.05</c:v>
                </c:pt>
                <c:pt idx="85">
                  <c:v>1251.08</c:v>
                </c:pt>
                <c:pt idx="86">
                  <c:v>1251.0899999999999</c:v>
                </c:pt>
                <c:pt idx="87">
                  <c:v>1251.07</c:v>
                </c:pt>
                <c:pt idx="88">
                  <c:v>1251.08</c:v>
                </c:pt>
                <c:pt idx="89">
                  <c:v>1251.08</c:v>
                </c:pt>
                <c:pt idx="90">
                  <c:v>1251.07</c:v>
                </c:pt>
                <c:pt idx="91">
                  <c:v>1251.08</c:v>
                </c:pt>
                <c:pt idx="92">
                  <c:v>1251.0899999999999</c:v>
                </c:pt>
                <c:pt idx="93">
                  <c:v>1251.1199999999999</c:v>
                </c:pt>
                <c:pt idx="94">
                  <c:v>1251.1300000000001</c:v>
                </c:pt>
                <c:pt idx="95">
                  <c:v>1251.1099999999999</c:v>
                </c:pt>
                <c:pt idx="96">
                  <c:v>1251.1199999999999</c:v>
                </c:pt>
                <c:pt idx="97">
                  <c:v>1251.1400000000001</c:v>
                </c:pt>
                <c:pt idx="98">
                  <c:v>1251.1300000000001</c:v>
                </c:pt>
                <c:pt idx="99">
                  <c:v>1251.1199999999999</c:v>
                </c:pt>
                <c:pt idx="100">
                  <c:v>1251.0899999999999</c:v>
                </c:pt>
                <c:pt idx="101">
                  <c:v>1251.07</c:v>
                </c:pt>
                <c:pt idx="102">
                  <c:v>1251.04</c:v>
                </c:pt>
                <c:pt idx="103">
                  <c:v>1251.05</c:v>
                </c:pt>
                <c:pt idx="104">
                  <c:v>1251.04</c:v>
                </c:pt>
                <c:pt idx="105">
                  <c:v>1251.05</c:v>
                </c:pt>
                <c:pt idx="106">
                  <c:v>1251.0899999999999</c:v>
                </c:pt>
                <c:pt idx="107">
                  <c:v>1251.1099999999999</c:v>
                </c:pt>
                <c:pt idx="108">
                  <c:v>1251.0899999999999</c:v>
                </c:pt>
                <c:pt idx="109">
                  <c:v>1251.08</c:v>
                </c:pt>
                <c:pt idx="110">
                  <c:v>1251.08</c:v>
                </c:pt>
                <c:pt idx="111">
                  <c:v>1251.08</c:v>
                </c:pt>
                <c:pt idx="112">
                  <c:v>1251.08</c:v>
                </c:pt>
                <c:pt idx="113">
                  <c:v>1251.08</c:v>
                </c:pt>
                <c:pt idx="114">
                  <c:v>1251.0999999999999</c:v>
                </c:pt>
                <c:pt idx="115">
                  <c:v>1251.0999999999999</c:v>
                </c:pt>
                <c:pt idx="116">
                  <c:v>1251.0899999999999</c:v>
                </c:pt>
                <c:pt idx="117">
                  <c:v>1251.0999999999999</c:v>
                </c:pt>
                <c:pt idx="118">
                  <c:v>1251.0899999999999</c:v>
                </c:pt>
                <c:pt idx="119">
                  <c:v>1251.0999999999999</c:v>
                </c:pt>
                <c:pt idx="120">
                  <c:v>1251.0999999999999</c:v>
                </c:pt>
                <c:pt idx="121">
                  <c:v>1251.06</c:v>
                </c:pt>
                <c:pt idx="122">
                  <c:v>1251.06</c:v>
                </c:pt>
                <c:pt idx="123">
                  <c:v>1251.05</c:v>
                </c:pt>
                <c:pt idx="124">
                  <c:v>1251.05</c:v>
                </c:pt>
                <c:pt idx="125">
                  <c:v>1251.07</c:v>
                </c:pt>
                <c:pt idx="126">
                  <c:v>1251.07</c:v>
                </c:pt>
                <c:pt idx="127">
                  <c:v>1251.06</c:v>
                </c:pt>
                <c:pt idx="128">
                  <c:v>1251.05</c:v>
                </c:pt>
                <c:pt idx="129">
                  <c:v>1251.03</c:v>
                </c:pt>
                <c:pt idx="130">
                  <c:v>1251.06</c:v>
                </c:pt>
                <c:pt idx="131">
                  <c:v>1251.06</c:v>
                </c:pt>
                <c:pt idx="132">
                  <c:v>1251.05</c:v>
                </c:pt>
                <c:pt idx="133">
                  <c:v>1251.08</c:v>
                </c:pt>
                <c:pt idx="134">
                  <c:v>1251.08</c:v>
                </c:pt>
                <c:pt idx="135">
                  <c:v>1251.1099999999999</c:v>
                </c:pt>
                <c:pt idx="136">
                  <c:v>1251.0999999999999</c:v>
                </c:pt>
                <c:pt idx="137">
                  <c:v>1251.0999999999999</c:v>
                </c:pt>
                <c:pt idx="138">
                  <c:v>1251.1099999999999</c:v>
                </c:pt>
                <c:pt idx="139">
                  <c:v>1251.1400000000001</c:v>
                </c:pt>
                <c:pt idx="140">
                  <c:v>1251.1300000000001</c:v>
                </c:pt>
                <c:pt idx="141">
                  <c:v>1251.1099999999999</c:v>
                </c:pt>
                <c:pt idx="142">
                  <c:v>1251.1300000000001</c:v>
                </c:pt>
                <c:pt idx="143">
                  <c:v>1251.1099999999999</c:v>
                </c:pt>
                <c:pt idx="144">
                  <c:v>1251.0999999999999</c:v>
                </c:pt>
                <c:pt idx="145">
                  <c:v>1251.0899999999999</c:v>
                </c:pt>
                <c:pt idx="146">
                  <c:v>1251.0899999999999</c:v>
                </c:pt>
                <c:pt idx="147">
                  <c:v>1251.0999999999999</c:v>
                </c:pt>
                <c:pt idx="148">
                  <c:v>1251.1199999999999</c:v>
                </c:pt>
                <c:pt idx="149">
                  <c:v>1251.1099999999999</c:v>
                </c:pt>
                <c:pt idx="150">
                  <c:v>1251.0899999999999</c:v>
                </c:pt>
                <c:pt idx="151">
                  <c:v>1251.1199999999999</c:v>
                </c:pt>
                <c:pt idx="152">
                  <c:v>1251.1300000000001</c:v>
                </c:pt>
                <c:pt idx="153">
                  <c:v>1251.1300000000001</c:v>
                </c:pt>
                <c:pt idx="154">
                  <c:v>1251.1199999999999</c:v>
                </c:pt>
                <c:pt idx="155">
                  <c:v>1251.1199999999999</c:v>
                </c:pt>
                <c:pt idx="156">
                  <c:v>1251.1199999999999</c:v>
                </c:pt>
                <c:pt idx="157">
                  <c:v>1251.1199999999999</c:v>
                </c:pt>
                <c:pt idx="158">
                  <c:v>1251.1300000000001</c:v>
                </c:pt>
                <c:pt idx="159">
                  <c:v>1251.0999999999999</c:v>
                </c:pt>
                <c:pt idx="160">
                  <c:v>1251.0999999999999</c:v>
                </c:pt>
                <c:pt idx="161">
                  <c:v>1251.1099999999999</c:v>
                </c:pt>
                <c:pt idx="162">
                  <c:v>1251.0999999999999</c:v>
                </c:pt>
                <c:pt idx="163">
                  <c:v>1251.1099999999999</c:v>
                </c:pt>
                <c:pt idx="164">
                  <c:v>1251.1099999999999</c:v>
                </c:pt>
                <c:pt idx="165">
                  <c:v>1251.1099999999999</c:v>
                </c:pt>
                <c:pt idx="166">
                  <c:v>1251.0999999999999</c:v>
                </c:pt>
                <c:pt idx="167">
                  <c:v>1251.0999999999999</c:v>
                </c:pt>
                <c:pt idx="168">
                  <c:v>1251.0899999999999</c:v>
                </c:pt>
                <c:pt idx="169">
                  <c:v>1251.1199999999999</c:v>
                </c:pt>
                <c:pt idx="170">
                  <c:v>1251.1199999999999</c:v>
                </c:pt>
                <c:pt idx="171">
                  <c:v>1251.0899999999999</c:v>
                </c:pt>
                <c:pt idx="172">
                  <c:v>1251.0899999999999</c:v>
                </c:pt>
                <c:pt idx="173">
                  <c:v>1251.0999999999999</c:v>
                </c:pt>
                <c:pt idx="174">
                  <c:v>1251.1099999999999</c:v>
                </c:pt>
                <c:pt idx="175">
                  <c:v>1251.1099999999999</c:v>
                </c:pt>
                <c:pt idx="176">
                  <c:v>1251.0999999999999</c:v>
                </c:pt>
                <c:pt idx="177">
                  <c:v>1251.08</c:v>
                </c:pt>
                <c:pt idx="178">
                  <c:v>1251.0999999999999</c:v>
                </c:pt>
                <c:pt idx="179">
                  <c:v>1251.1099999999999</c:v>
                </c:pt>
                <c:pt idx="180">
                  <c:v>1251.0899999999999</c:v>
                </c:pt>
                <c:pt idx="181">
                  <c:v>1251.08</c:v>
                </c:pt>
                <c:pt idx="182">
                  <c:v>1251.0999999999999</c:v>
                </c:pt>
                <c:pt idx="183">
                  <c:v>1251.0899999999999</c:v>
                </c:pt>
                <c:pt idx="184">
                  <c:v>1251.08</c:v>
                </c:pt>
                <c:pt idx="185">
                  <c:v>1251.1199999999999</c:v>
                </c:pt>
                <c:pt idx="186">
                  <c:v>1251.0899999999999</c:v>
                </c:pt>
                <c:pt idx="187">
                  <c:v>1251.0899999999999</c:v>
                </c:pt>
                <c:pt idx="188">
                  <c:v>1251.1099999999999</c:v>
                </c:pt>
                <c:pt idx="189">
                  <c:v>1251.0999999999999</c:v>
                </c:pt>
                <c:pt idx="190">
                  <c:v>1251.1099999999999</c:v>
                </c:pt>
                <c:pt idx="191">
                  <c:v>1251.08</c:v>
                </c:pt>
                <c:pt idx="192">
                  <c:v>1251.07</c:v>
                </c:pt>
                <c:pt idx="193">
                  <c:v>1251.0899999999999</c:v>
                </c:pt>
                <c:pt idx="194">
                  <c:v>1251.0899999999999</c:v>
                </c:pt>
                <c:pt idx="195">
                  <c:v>1251.0899999999999</c:v>
                </c:pt>
                <c:pt idx="196">
                  <c:v>1251.1099999999999</c:v>
                </c:pt>
                <c:pt idx="197">
                  <c:v>1251.1199999999999</c:v>
                </c:pt>
                <c:pt idx="198">
                  <c:v>1251.1300000000001</c:v>
                </c:pt>
                <c:pt idx="199">
                  <c:v>1251.1400000000001</c:v>
                </c:pt>
                <c:pt idx="200">
                  <c:v>1251.1500000000001</c:v>
                </c:pt>
                <c:pt idx="201">
                  <c:v>1251.1500000000001</c:v>
                </c:pt>
                <c:pt idx="202">
                  <c:v>1251.1300000000001</c:v>
                </c:pt>
                <c:pt idx="203">
                  <c:v>1251.1199999999999</c:v>
                </c:pt>
                <c:pt idx="204">
                  <c:v>1251.0899999999999</c:v>
                </c:pt>
                <c:pt idx="205">
                  <c:v>1251.1099999999999</c:v>
                </c:pt>
                <c:pt idx="206">
                  <c:v>1251.0899999999999</c:v>
                </c:pt>
                <c:pt idx="207">
                  <c:v>1251.0899999999999</c:v>
                </c:pt>
                <c:pt idx="208">
                  <c:v>1251.08</c:v>
                </c:pt>
                <c:pt idx="209">
                  <c:v>1251.07</c:v>
                </c:pt>
                <c:pt idx="210">
                  <c:v>1251.08</c:v>
                </c:pt>
                <c:pt idx="211">
                  <c:v>1251.0899999999999</c:v>
                </c:pt>
                <c:pt idx="212">
                  <c:v>1251.0999999999999</c:v>
                </c:pt>
                <c:pt idx="213">
                  <c:v>1251.0899999999999</c:v>
                </c:pt>
                <c:pt idx="214">
                  <c:v>1251.06</c:v>
                </c:pt>
                <c:pt idx="215">
                  <c:v>1251.07</c:v>
                </c:pt>
                <c:pt idx="216">
                  <c:v>1251.0999999999999</c:v>
                </c:pt>
                <c:pt idx="217">
                  <c:v>1251.1199999999999</c:v>
                </c:pt>
                <c:pt idx="218">
                  <c:v>1251.1400000000001</c:v>
                </c:pt>
                <c:pt idx="219">
                  <c:v>1251.1400000000001</c:v>
                </c:pt>
                <c:pt idx="220">
                  <c:v>1251.1300000000001</c:v>
                </c:pt>
                <c:pt idx="221">
                  <c:v>1251.1099999999999</c:v>
                </c:pt>
                <c:pt idx="222">
                  <c:v>1251.1300000000001</c:v>
                </c:pt>
                <c:pt idx="223">
                  <c:v>1251.1500000000001</c:v>
                </c:pt>
                <c:pt idx="224">
                  <c:v>1251.1400000000001</c:v>
                </c:pt>
                <c:pt idx="225">
                  <c:v>1251.1300000000001</c:v>
                </c:pt>
                <c:pt idx="226">
                  <c:v>1251.1300000000001</c:v>
                </c:pt>
                <c:pt idx="227">
                  <c:v>1251.1400000000001</c:v>
                </c:pt>
                <c:pt idx="228">
                  <c:v>1251.1500000000001</c:v>
                </c:pt>
                <c:pt idx="229">
                  <c:v>1251.1400000000001</c:v>
                </c:pt>
                <c:pt idx="230">
                  <c:v>1251.1199999999999</c:v>
                </c:pt>
                <c:pt idx="231">
                  <c:v>1251.1300000000001</c:v>
                </c:pt>
                <c:pt idx="232">
                  <c:v>1251.1199999999999</c:v>
                </c:pt>
                <c:pt idx="233">
                  <c:v>1251.1099999999999</c:v>
                </c:pt>
                <c:pt idx="234">
                  <c:v>1251.0899999999999</c:v>
                </c:pt>
                <c:pt idx="235">
                  <c:v>1251.0899999999999</c:v>
                </c:pt>
                <c:pt idx="236">
                  <c:v>1251.1099999999999</c:v>
                </c:pt>
                <c:pt idx="237">
                  <c:v>1251.0999999999999</c:v>
                </c:pt>
                <c:pt idx="238">
                  <c:v>1251.08</c:v>
                </c:pt>
                <c:pt idx="239">
                  <c:v>1251.07</c:v>
                </c:pt>
                <c:pt idx="240">
                  <c:v>1251.07</c:v>
                </c:pt>
                <c:pt idx="241">
                  <c:v>1251.07</c:v>
                </c:pt>
                <c:pt idx="242">
                  <c:v>1251.06</c:v>
                </c:pt>
                <c:pt idx="243">
                  <c:v>1251.06</c:v>
                </c:pt>
                <c:pt idx="244">
                  <c:v>1251.07</c:v>
                </c:pt>
                <c:pt idx="245">
                  <c:v>1251.0899999999999</c:v>
                </c:pt>
                <c:pt idx="246">
                  <c:v>1251.0999999999999</c:v>
                </c:pt>
                <c:pt idx="247">
                  <c:v>1251.0999999999999</c:v>
                </c:pt>
                <c:pt idx="248">
                  <c:v>1251.0999999999999</c:v>
                </c:pt>
                <c:pt idx="249">
                  <c:v>1251.1099999999999</c:v>
                </c:pt>
                <c:pt idx="250">
                  <c:v>1251.0999999999999</c:v>
                </c:pt>
                <c:pt idx="251">
                  <c:v>1251.0999999999999</c:v>
                </c:pt>
                <c:pt idx="252">
                  <c:v>1251.1199999999999</c:v>
                </c:pt>
                <c:pt idx="253">
                  <c:v>1251.1199999999999</c:v>
                </c:pt>
                <c:pt idx="254">
                  <c:v>1251.1400000000001</c:v>
                </c:pt>
                <c:pt idx="255">
                  <c:v>1251.1500000000001</c:v>
                </c:pt>
                <c:pt idx="256">
                  <c:v>1251.1300000000001</c:v>
                </c:pt>
                <c:pt idx="257">
                  <c:v>1251.1099999999999</c:v>
                </c:pt>
                <c:pt idx="258">
                  <c:v>1251.0999999999999</c:v>
                </c:pt>
                <c:pt idx="259">
                  <c:v>1251.06</c:v>
                </c:pt>
                <c:pt idx="260">
                  <c:v>1251.08</c:v>
                </c:pt>
                <c:pt idx="261">
                  <c:v>1251.0899999999999</c:v>
                </c:pt>
                <c:pt idx="262">
                  <c:v>1251.08</c:v>
                </c:pt>
                <c:pt idx="263">
                  <c:v>1251.0899999999999</c:v>
                </c:pt>
                <c:pt idx="264">
                  <c:v>1251.0899999999999</c:v>
                </c:pt>
                <c:pt idx="265">
                  <c:v>1251.08</c:v>
                </c:pt>
                <c:pt idx="266">
                  <c:v>1251.06</c:v>
                </c:pt>
                <c:pt idx="267">
                  <c:v>1251.05</c:v>
                </c:pt>
                <c:pt idx="268">
                  <c:v>1251.07</c:v>
                </c:pt>
                <c:pt idx="269">
                  <c:v>1251.07</c:v>
                </c:pt>
                <c:pt idx="270">
                  <c:v>1251.08</c:v>
                </c:pt>
                <c:pt idx="271">
                  <c:v>1251.08</c:v>
                </c:pt>
                <c:pt idx="272">
                  <c:v>1251.0899999999999</c:v>
                </c:pt>
                <c:pt idx="273">
                  <c:v>1251.0899999999999</c:v>
                </c:pt>
                <c:pt idx="274">
                  <c:v>1251.0899999999999</c:v>
                </c:pt>
                <c:pt idx="275">
                  <c:v>1251.0999999999999</c:v>
                </c:pt>
                <c:pt idx="276">
                  <c:v>1251.1099999999999</c:v>
                </c:pt>
                <c:pt idx="277">
                  <c:v>1251.0999999999999</c:v>
                </c:pt>
                <c:pt idx="278">
                  <c:v>1251.1199999999999</c:v>
                </c:pt>
                <c:pt idx="279">
                  <c:v>1251.1300000000001</c:v>
                </c:pt>
                <c:pt idx="280">
                  <c:v>1251.1199999999999</c:v>
                </c:pt>
                <c:pt idx="281">
                  <c:v>1251.0999999999999</c:v>
                </c:pt>
                <c:pt idx="282">
                  <c:v>1251.1099999999999</c:v>
                </c:pt>
                <c:pt idx="283">
                  <c:v>1251.1099999999999</c:v>
                </c:pt>
                <c:pt idx="284">
                  <c:v>1251.0899999999999</c:v>
                </c:pt>
                <c:pt idx="285">
                  <c:v>1251.0899999999999</c:v>
                </c:pt>
                <c:pt idx="286">
                  <c:v>1251.0899999999999</c:v>
                </c:pt>
                <c:pt idx="287">
                  <c:v>1251.0899999999999</c:v>
                </c:pt>
                <c:pt idx="288">
                  <c:v>1251.0999999999999</c:v>
                </c:pt>
                <c:pt idx="289">
                  <c:v>1251.08</c:v>
                </c:pt>
                <c:pt idx="290">
                  <c:v>1251.06</c:v>
                </c:pt>
                <c:pt idx="291">
                  <c:v>1251.06</c:v>
                </c:pt>
                <c:pt idx="292">
                  <c:v>1251.07</c:v>
                </c:pt>
                <c:pt idx="293">
                  <c:v>1251.1099999999999</c:v>
                </c:pt>
                <c:pt idx="294">
                  <c:v>1251.1199999999999</c:v>
                </c:pt>
                <c:pt idx="295">
                  <c:v>1251.1300000000001</c:v>
                </c:pt>
                <c:pt idx="296">
                  <c:v>1251.1300000000001</c:v>
                </c:pt>
                <c:pt idx="297">
                  <c:v>1251.1300000000001</c:v>
                </c:pt>
                <c:pt idx="298">
                  <c:v>1251.0999999999999</c:v>
                </c:pt>
                <c:pt idx="299">
                  <c:v>1251.0899999999999</c:v>
                </c:pt>
                <c:pt idx="300">
                  <c:v>1251.0899999999999</c:v>
                </c:pt>
                <c:pt idx="301">
                  <c:v>1251.0899999999999</c:v>
                </c:pt>
                <c:pt idx="302">
                  <c:v>1251.0899999999999</c:v>
                </c:pt>
                <c:pt idx="303">
                  <c:v>1251.08</c:v>
                </c:pt>
                <c:pt idx="304">
                  <c:v>1251.08</c:v>
                </c:pt>
                <c:pt idx="305">
                  <c:v>1251.08</c:v>
                </c:pt>
                <c:pt idx="306">
                  <c:v>1251.07</c:v>
                </c:pt>
                <c:pt idx="307">
                  <c:v>1251.07</c:v>
                </c:pt>
                <c:pt idx="308">
                  <c:v>1251.06</c:v>
                </c:pt>
                <c:pt idx="309">
                  <c:v>1251.0899999999999</c:v>
                </c:pt>
                <c:pt idx="310">
                  <c:v>1251.0999999999999</c:v>
                </c:pt>
                <c:pt idx="311">
                  <c:v>1251.06</c:v>
                </c:pt>
                <c:pt idx="312">
                  <c:v>1251.05</c:v>
                </c:pt>
                <c:pt idx="313">
                  <c:v>1251.05</c:v>
                </c:pt>
                <c:pt idx="314">
                  <c:v>1251.07</c:v>
                </c:pt>
                <c:pt idx="315">
                  <c:v>1251.07</c:v>
                </c:pt>
                <c:pt idx="316">
                  <c:v>1251.07</c:v>
                </c:pt>
                <c:pt idx="317">
                  <c:v>1251.05</c:v>
                </c:pt>
                <c:pt idx="318">
                  <c:v>1251.06</c:v>
                </c:pt>
                <c:pt idx="319">
                  <c:v>1251.08</c:v>
                </c:pt>
                <c:pt idx="320">
                  <c:v>1251.0999999999999</c:v>
                </c:pt>
                <c:pt idx="321">
                  <c:v>1251.1099999999999</c:v>
                </c:pt>
                <c:pt idx="322">
                  <c:v>1251.1199999999999</c:v>
                </c:pt>
                <c:pt idx="323">
                  <c:v>1251.1300000000001</c:v>
                </c:pt>
                <c:pt idx="324">
                  <c:v>1251.1400000000001</c:v>
                </c:pt>
                <c:pt idx="325">
                  <c:v>1251.1199999999999</c:v>
                </c:pt>
                <c:pt idx="326">
                  <c:v>1251.0899999999999</c:v>
                </c:pt>
                <c:pt idx="327">
                  <c:v>1251.0899999999999</c:v>
                </c:pt>
                <c:pt idx="328">
                  <c:v>1251.0899999999999</c:v>
                </c:pt>
                <c:pt idx="329">
                  <c:v>1251.08</c:v>
                </c:pt>
                <c:pt idx="330">
                  <c:v>1251.07</c:v>
                </c:pt>
                <c:pt idx="331">
                  <c:v>1251.08</c:v>
                </c:pt>
                <c:pt idx="332">
                  <c:v>1251.07</c:v>
                </c:pt>
                <c:pt idx="333">
                  <c:v>1251.08</c:v>
                </c:pt>
                <c:pt idx="334">
                  <c:v>1251.08</c:v>
                </c:pt>
                <c:pt idx="335">
                  <c:v>1251.07</c:v>
                </c:pt>
                <c:pt idx="336">
                  <c:v>1251.07</c:v>
                </c:pt>
                <c:pt idx="337">
                  <c:v>1251.07</c:v>
                </c:pt>
                <c:pt idx="338">
                  <c:v>1251.08</c:v>
                </c:pt>
                <c:pt idx="339">
                  <c:v>1251.0899999999999</c:v>
                </c:pt>
                <c:pt idx="340">
                  <c:v>1251.1099999999999</c:v>
                </c:pt>
                <c:pt idx="341">
                  <c:v>1251.1199999999999</c:v>
                </c:pt>
                <c:pt idx="342">
                  <c:v>1251.1300000000001</c:v>
                </c:pt>
                <c:pt idx="343">
                  <c:v>1251.1300000000001</c:v>
                </c:pt>
                <c:pt idx="344">
                  <c:v>1251.1300000000001</c:v>
                </c:pt>
                <c:pt idx="345">
                  <c:v>1251.1199999999999</c:v>
                </c:pt>
                <c:pt idx="346">
                  <c:v>1251.1099999999999</c:v>
                </c:pt>
                <c:pt idx="347">
                  <c:v>1251.1099999999999</c:v>
                </c:pt>
                <c:pt idx="348">
                  <c:v>1251.0999999999999</c:v>
                </c:pt>
                <c:pt idx="349">
                  <c:v>1251.1099999999999</c:v>
                </c:pt>
                <c:pt idx="350">
                  <c:v>1251.0999999999999</c:v>
                </c:pt>
                <c:pt idx="351">
                  <c:v>1251.0899999999999</c:v>
                </c:pt>
                <c:pt idx="352">
                  <c:v>1251.0899999999999</c:v>
                </c:pt>
                <c:pt idx="353">
                  <c:v>1251.0899999999999</c:v>
                </c:pt>
                <c:pt idx="354">
                  <c:v>1251.0899999999999</c:v>
                </c:pt>
                <c:pt idx="355">
                  <c:v>1251.08</c:v>
                </c:pt>
                <c:pt idx="356">
                  <c:v>1251.08</c:v>
                </c:pt>
                <c:pt idx="357">
                  <c:v>1251.08</c:v>
                </c:pt>
                <c:pt idx="358">
                  <c:v>1251.07</c:v>
                </c:pt>
                <c:pt idx="359">
                  <c:v>1251.08</c:v>
                </c:pt>
                <c:pt idx="360">
                  <c:v>1251.0899999999999</c:v>
                </c:pt>
                <c:pt idx="361">
                  <c:v>1251.1099999999999</c:v>
                </c:pt>
                <c:pt idx="362">
                  <c:v>1251.1099999999999</c:v>
                </c:pt>
                <c:pt idx="363">
                  <c:v>1251.1099999999999</c:v>
                </c:pt>
                <c:pt idx="364">
                  <c:v>1251.1199999999999</c:v>
                </c:pt>
                <c:pt idx="365">
                  <c:v>1251.1199999999999</c:v>
                </c:pt>
                <c:pt idx="366">
                  <c:v>1251.1199999999999</c:v>
                </c:pt>
                <c:pt idx="367">
                  <c:v>1251.1400000000001</c:v>
                </c:pt>
                <c:pt idx="368">
                  <c:v>1251.1400000000001</c:v>
                </c:pt>
                <c:pt idx="369">
                  <c:v>1251.1300000000001</c:v>
                </c:pt>
                <c:pt idx="370">
                  <c:v>1251.1300000000001</c:v>
                </c:pt>
                <c:pt idx="371">
                  <c:v>1251.1300000000001</c:v>
                </c:pt>
                <c:pt idx="372">
                  <c:v>1251.1300000000001</c:v>
                </c:pt>
                <c:pt idx="373">
                  <c:v>1251.1300000000001</c:v>
                </c:pt>
                <c:pt idx="374">
                  <c:v>1251.1199999999999</c:v>
                </c:pt>
                <c:pt idx="375">
                  <c:v>1251.1300000000001</c:v>
                </c:pt>
                <c:pt idx="376">
                  <c:v>1251.1400000000001</c:v>
                </c:pt>
                <c:pt idx="377">
                  <c:v>1251.1300000000001</c:v>
                </c:pt>
                <c:pt idx="378">
                  <c:v>1251.1400000000001</c:v>
                </c:pt>
                <c:pt idx="379">
                  <c:v>1251.1300000000001</c:v>
                </c:pt>
                <c:pt idx="380">
                  <c:v>1251.1300000000001</c:v>
                </c:pt>
                <c:pt idx="381">
                  <c:v>1251.1300000000001</c:v>
                </c:pt>
                <c:pt idx="382">
                  <c:v>1251.1300000000001</c:v>
                </c:pt>
                <c:pt idx="383">
                  <c:v>1251.1300000000001</c:v>
                </c:pt>
                <c:pt idx="384">
                  <c:v>1251.1300000000001</c:v>
                </c:pt>
                <c:pt idx="385">
                  <c:v>1251.1400000000001</c:v>
                </c:pt>
                <c:pt idx="386">
                  <c:v>1251.1099999999999</c:v>
                </c:pt>
                <c:pt idx="387">
                  <c:v>1251.1099999999999</c:v>
                </c:pt>
                <c:pt idx="388">
                  <c:v>1251.1099999999999</c:v>
                </c:pt>
                <c:pt idx="389">
                  <c:v>1251.0999999999999</c:v>
                </c:pt>
                <c:pt idx="390">
                  <c:v>1251.0999999999999</c:v>
                </c:pt>
                <c:pt idx="391">
                  <c:v>1251.0899999999999</c:v>
                </c:pt>
                <c:pt idx="392">
                  <c:v>1251.0999999999999</c:v>
                </c:pt>
                <c:pt idx="393">
                  <c:v>1251.0999999999999</c:v>
                </c:pt>
                <c:pt idx="394">
                  <c:v>1251.0999999999999</c:v>
                </c:pt>
                <c:pt idx="395">
                  <c:v>1251.0899999999999</c:v>
                </c:pt>
                <c:pt idx="396">
                  <c:v>1251.0899999999999</c:v>
                </c:pt>
                <c:pt idx="397">
                  <c:v>1251.08</c:v>
                </c:pt>
                <c:pt idx="398">
                  <c:v>1251.0899999999999</c:v>
                </c:pt>
                <c:pt idx="399">
                  <c:v>1251.0999999999999</c:v>
                </c:pt>
                <c:pt idx="400">
                  <c:v>1251.1099999999999</c:v>
                </c:pt>
                <c:pt idx="401">
                  <c:v>1251.1099999999999</c:v>
                </c:pt>
                <c:pt idx="402">
                  <c:v>1251.1199999999999</c:v>
                </c:pt>
                <c:pt idx="403">
                  <c:v>1251.1199999999999</c:v>
                </c:pt>
                <c:pt idx="404">
                  <c:v>1251.1199999999999</c:v>
                </c:pt>
                <c:pt idx="405">
                  <c:v>1251.1199999999999</c:v>
                </c:pt>
                <c:pt idx="406">
                  <c:v>1251.1199999999999</c:v>
                </c:pt>
                <c:pt idx="407">
                  <c:v>1251.1199999999999</c:v>
                </c:pt>
                <c:pt idx="408">
                  <c:v>1251.1400000000001</c:v>
                </c:pt>
                <c:pt idx="409">
                  <c:v>1251.1400000000001</c:v>
                </c:pt>
                <c:pt idx="410">
                  <c:v>1251.1300000000001</c:v>
                </c:pt>
                <c:pt idx="411">
                  <c:v>1251.1300000000001</c:v>
                </c:pt>
                <c:pt idx="412">
                  <c:v>1251.1199999999999</c:v>
                </c:pt>
                <c:pt idx="413">
                  <c:v>1251.1099999999999</c:v>
                </c:pt>
                <c:pt idx="414">
                  <c:v>1251.1099999999999</c:v>
                </c:pt>
                <c:pt idx="415">
                  <c:v>1251.1300000000001</c:v>
                </c:pt>
                <c:pt idx="416">
                  <c:v>1251.1199999999999</c:v>
                </c:pt>
                <c:pt idx="417">
                  <c:v>1251.1300000000001</c:v>
                </c:pt>
                <c:pt idx="418">
                  <c:v>1251.1300000000001</c:v>
                </c:pt>
                <c:pt idx="419">
                  <c:v>1251.1300000000001</c:v>
                </c:pt>
                <c:pt idx="420">
                  <c:v>1251.1300000000001</c:v>
                </c:pt>
                <c:pt idx="421">
                  <c:v>1251.1400000000001</c:v>
                </c:pt>
                <c:pt idx="422">
                  <c:v>1251.1400000000001</c:v>
                </c:pt>
                <c:pt idx="423">
                  <c:v>1251.1400000000001</c:v>
                </c:pt>
                <c:pt idx="424">
                  <c:v>1251.1400000000001</c:v>
                </c:pt>
                <c:pt idx="425">
                  <c:v>1251.1199999999999</c:v>
                </c:pt>
                <c:pt idx="426">
                  <c:v>1251.1199999999999</c:v>
                </c:pt>
                <c:pt idx="427">
                  <c:v>1251.1199999999999</c:v>
                </c:pt>
                <c:pt idx="428">
                  <c:v>1251.1199999999999</c:v>
                </c:pt>
                <c:pt idx="429">
                  <c:v>1251.0999999999999</c:v>
                </c:pt>
                <c:pt idx="430">
                  <c:v>1251.0999999999999</c:v>
                </c:pt>
                <c:pt idx="431">
                  <c:v>1251.0999999999999</c:v>
                </c:pt>
                <c:pt idx="432">
                  <c:v>1251.0899999999999</c:v>
                </c:pt>
                <c:pt idx="433">
                  <c:v>1251.08</c:v>
                </c:pt>
                <c:pt idx="434">
                  <c:v>1251.0899999999999</c:v>
                </c:pt>
                <c:pt idx="435">
                  <c:v>1251.0899999999999</c:v>
                </c:pt>
                <c:pt idx="436">
                  <c:v>1251.08</c:v>
                </c:pt>
                <c:pt idx="437">
                  <c:v>1251.08</c:v>
                </c:pt>
                <c:pt idx="438">
                  <c:v>1251.0899999999999</c:v>
                </c:pt>
                <c:pt idx="439">
                  <c:v>1251.0899999999999</c:v>
                </c:pt>
                <c:pt idx="440">
                  <c:v>1251.0899999999999</c:v>
                </c:pt>
                <c:pt idx="441">
                  <c:v>1251.1099999999999</c:v>
                </c:pt>
                <c:pt idx="442">
                  <c:v>1251.1099999999999</c:v>
                </c:pt>
                <c:pt idx="443">
                  <c:v>1251.1099999999999</c:v>
                </c:pt>
                <c:pt idx="444">
                  <c:v>1251.1199999999999</c:v>
                </c:pt>
                <c:pt idx="445">
                  <c:v>1251.1099999999999</c:v>
                </c:pt>
                <c:pt idx="446">
                  <c:v>1251.1099999999999</c:v>
                </c:pt>
                <c:pt idx="447">
                  <c:v>1251.1300000000001</c:v>
                </c:pt>
                <c:pt idx="448">
                  <c:v>1251.1199999999999</c:v>
                </c:pt>
                <c:pt idx="449">
                  <c:v>1251.1099999999999</c:v>
                </c:pt>
                <c:pt idx="450">
                  <c:v>1251.1099999999999</c:v>
                </c:pt>
                <c:pt idx="451">
                  <c:v>1251.1199999999999</c:v>
                </c:pt>
                <c:pt idx="452">
                  <c:v>1251.1099999999999</c:v>
                </c:pt>
                <c:pt idx="453">
                  <c:v>1251.0899999999999</c:v>
                </c:pt>
                <c:pt idx="454">
                  <c:v>1251.0899999999999</c:v>
                </c:pt>
                <c:pt idx="455">
                  <c:v>1251.1199999999999</c:v>
                </c:pt>
                <c:pt idx="456">
                  <c:v>1251.1199999999999</c:v>
                </c:pt>
                <c:pt idx="457">
                  <c:v>1251.08</c:v>
                </c:pt>
                <c:pt idx="458">
                  <c:v>1251.08</c:v>
                </c:pt>
                <c:pt idx="459">
                  <c:v>1251.0999999999999</c:v>
                </c:pt>
                <c:pt idx="460">
                  <c:v>1251.0899999999999</c:v>
                </c:pt>
                <c:pt idx="461">
                  <c:v>1251.07</c:v>
                </c:pt>
                <c:pt idx="462">
                  <c:v>1251.07</c:v>
                </c:pt>
                <c:pt idx="463">
                  <c:v>1251.07</c:v>
                </c:pt>
                <c:pt idx="464">
                  <c:v>1251.07</c:v>
                </c:pt>
                <c:pt idx="465">
                  <c:v>1251.08</c:v>
                </c:pt>
                <c:pt idx="466">
                  <c:v>1251.07</c:v>
                </c:pt>
                <c:pt idx="467">
                  <c:v>1251.08</c:v>
                </c:pt>
                <c:pt idx="468">
                  <c:v>1251.0899999999999</c:v>
                </c:pt>
                <c:pt idx="469">
                  <c:v>1251.08</c:v>
                </c:pt>
                <c:pt idx="470">
                  <c:v>1251.07</c:v>
                </c:pt>
                <c:pt idx="471">
                  <c:v>1251.08</c:v>
                </c:pt>
                <c:pt idx="472">
                  <c:v>1251.08</c:v>
                </c:pt>
                <c:pt idx="473">
                  <c:v>1251.07</c:v>
                </c:pt>
                <c:pt idx="474">
                  <c:v>1251.07</c:v>
                </c:pt>
                <c:pt idx="475">
                  <c:v>1251.08</c:v>
                </c:pt>
                <c:pt idx="476">
                  <c:v>1251.08</c:v>
                </c:pt>
                <c:pt idx="477">
                  <c:v>1251.0899999999999</c:v>
                </c:pt>
                <c:pt idx="478">
                  <c:v>1251.0999999999999</c:v>
                </c:pt>
                <c:pt idx="479">
                  <c:v>1251.08</c:v>
                </c:pt>
                <c:pt idx="480">
                  <c:v>1251.08</c:v>
                </c:pt>
                <c:pt idx="481">
                  <c:v>1251.0899999999999</c:v>
                </c:pt>
                <c:pt idx="482">
                  <c:v>1251.0999999999999</c:v>
                </c:pt>
                <c:pt idx="483">
                  <c:v>1251.0999999999999</c:v>
                </c:pt>
                <c:pt idx="484">
                  <c:v>1251.0999999999999</c:v>
                </c:pt>
                <c:pt idx="485">
                  <c:v>1251.0999999999999</c:v>
                </c:pt>
                <c:pt idx="486">
                  <c:v>1251.1099999999999</c:v>
                </c:pt>
                <c:pt idx="487">
                  <c:v>1251.1199999999999</c:v>
                </c:pt>
                <c:pt idx="488">
                  <c:v>1251.1099999999999</c:v>
                </c:pt>
                <c:pt idx="489">
                  <c:v>1251.1099999999999</c:v>
                </c:pt>
                <c:pt idx="490">
                  <c:v>1251.1300000000001</c:v>
                </c:pt>
                <c:pt idx="491">
                  <c:v>1251.1300000000001</c:v>
                </c:pt>
                <c:pt idx="492">
                  <c:v>1251.1300000000001</c:v>
                </c:pt>
                <c:pt idx="493">
                  <c:v>1251.1400000000001</c:v>
                </c:pt>
                <c:pt idx="494">
                  <c:v>1251.1400000000001</c:v>
                </c:pt>
                <c:pt idx="495">
                  <c:v>1251.1300000000001</c:v>
                </c:pt>
                <c:pt idx="496">
                  <c:v>1251.1400000000001</c:v>
                </c:pt>
                <c:pt idx="497">
                  <c:v>1251.1500000000001</c:v>
                </c:pt>
                <c:pt idx="498">
                  <c:v>1251.1400000000001</c:v>
                </c:pt>
                <c:pt idx="499">
                  <c:v>1251.1300000000001</c:v>
                </c:pt>
                <c:pt idx="500">
                  <c:v>1251.1199999999999</c:v>
                </c:pt>
                <c:pt idx="501">
                  <c:v>1251.1300000000001</c:v>
                </c:pt>
                <c:pt idx="502">
                  <c:v>1251.1400000000001</c:v>
                </c:pt>
                <c:pt idx="503">
                  <c:v>1251.1400000000001</c:v>
                </c:pt>
                <c:pt idx="504">
                  <c:v>1251.1400000000001</c:v>
                </c:pt>
                <c:pt idx="505">
                  <c:v>1251.1300000000001</c:v>
                </c:pt>
                <c:pt idx="506">
                  <c:v>1251.1300000000001</c:v>
                </c:pt>
                <c:pt idx="507">
                  <c:v>1251.1199999999999</c:v>
                </c:pt>
                <c:pt idx="508">
                  <c:v>1251.1199999999999</c:v>
                </c:pt>
                <c:pt idx="509">
                  <c:v>1251.1199999999999</c:v>
                </c:pt>
                <c:pt idx="510">
                  <c:v>1251.1199999999999</c:v>
                </c:pt>
                <c:pt idx="511">
                  <c:v>1251.1300000000001</c:v>
                </c:pt>
                <c:pt idx="512">
                  <c:v>1251.1300000000001</c:v>
                </c:pt>
                <c:pt idx="513">
                  <c:v>1251.1400000000001</c:v>
                </c:pt>
                <c:pt idx="514">
                  <c:v>1251.1500000000001</c:v>
                </c:pt>
                <c:pt idx="515">
                  <c:v>1251.1400000000001</c:v>
                </c:pt>
                <c:pt idx="516">
                  <c:v>1251.1400000000001</c:v>
                </c:pt>
                <c:pt idx="517">
                  <c:v>1251.1300000000001</c:v>
                </c:pt>
                <c:pt idx="518">
                  <c:v>1251.1300000000001</c:v>
                </c:pt>
                <c:pt idx="519">
                  <c:v>1251.1400000000001</c:v>
                </c:pt>
                <c:pt idx="520">
                  <c:v>1251.1400000000001</c:v>
                </c:pt>
                <c:pt idx="521">
                  <c:v>1251.1300000000001</c:v>
                </c:pt>
                <c:pt idx="522">
                  <c:v>1251.1400000000001</c:v>
                </c:pt>
                <c:pt idx="523">
                  <c:v>1251.1400000000001</c:v>
                </c:pt>
                <c:pt idx="524">
                  <c:v>1251.1300000000001</c:v>
                </c:pt>
                <c:pt idx="525">
                  <c:v>1251.1199999999999</c:v>
                </c:pt>
                <c:pt idx="526">
                  <c:v>1251.1099999999999</c:v>
                </c:pt>
                <c:pt idx="527">
                  <c:v>1251.1199999999999</c:v>
                </c:pt>
                <c:pt idx="528">
                  <c:v>1251.1199999999999</c:v>
                </c:pt>
                <c:pt idx="529">
                  <c:v>1251.1099999999999</c:v>
                </c:pt>
                <c:pt idx="530">
                  <c:v>1251.1099999999999</c:v>
                </c:pt>
                <c:pt idx="531">
                  <c:v>1251.1099999999999</c:v>
                </c:pt>
                <c:pt idx="532">
                  <c:v>1251.1199999999999</c:v>
                </c:pt>
                <c:pt idx="533">
                  <c:v>1251.1199999999999</c:v>
                </c:pt>
                <c:pt idx="534">
                  <c:v>1251.1099999999999</c:v>
                </c:pt>
                <c:pt idx="535">
                  <c:v>1251.0999999999999</c:v>
                </c:pt>
                <c:pt idx="536">
                  <c:v>1251.1099999999999</c:v>
                </c:pt>
                <c:pt idx="537">
                  <c:v>1251.1099999999999</c:v>
                </c:pt>
                <c:pt idx="538">
                  <c:v>1251.1199999999999</c:v>
                </c:pt>
                <c:pt idx="539">
                  <c:v>1251.1199999999999</c:v>
                </c:pt>
                <c:pt idx="540">
                  <c:v>1251.1199999999999</c:v>
                </c:pt>
                <c:pt idx="541">
                  <c:v>1251.1400000000001</c:v>
                </c:pt>
                <c:pt idx="542">
                  <c:v>1251.1400000000001</c:v>
                </c:pt>
                <c:pt idx="543">
                  <c:v>1251.1300000000001</c:v>
                </c:pt>
                <c:pt idx="544">
                  <c:v>1251.1300000000001</c:v>
                </c:pt>
                <c:pt idx="545">
                  <c:v>1251.1099999999999</c:v>
                </c:pt>
                <c:pt idx="546">
                  <c:v>1251.1099999999999</c:v>
                </c:pt>
                <c:pt idx="547">
                  <c:v>1251.0999999999999</c:v>
                </c:pt>
                <c:pt idx="548">
                  <c:v>1251.0899999999999</c:v>
                </c:pt>
                <c:pt idx="549">
                  <c:v>1251.07</c:v>
                </c:pt>
                <c:pt idx="550">
                  <c:v>1251.07</c:v>
                </c:pt>
                <c:pt idx="551">
                  <c:v>1251.07</c:v>
                </c:pt>
                <c:pt idx="552">
                  <c:v>1251.06</c:v>
                </c:pt>
                <c:pt idx="553">
                  <c:v>1251.06</c:v>
                </c:pt>
                <c:pt idx="554">
                  <c:v>1251.06</c:v>
                </c:pt>
                <c:pt idx="555">
                  <c:v>1251.07</c:v>
                </c:pt>
                <c:pt idx="556">
                  <c:v>1251.07</c:v>
                </c:pt>
                <c:pt idx="557">
                  <c:v>1251.08</c:v>
                </c:pt>
                <c:pt idx="558">
                  <c:v>1251.08</c:v>
                </c:pt>
                <c:pt idx="559">
                  <c:v>1251.08</c:v>
                </c:pt>
                <c:pt idx="560">
                  <c:v>1251.08</c:v>
                </c:pt>
                <c:pt idx="561">
                  <c:v>1251.07</c:v>
                </c:pt>
                <c:pt idx="562">
                  <c:v>1251.06</c:v>
                </c:pt>
                <c:pt idx="563">
                  <c:v>1251.08</c:v>
                </c:pt>
                <c:pt idx="564">
                  <c:v>1251.08</c:v>
                </c:pt>
                <c:pt idx="565">
                  <c:v>1251.08</c:v>
                </c:pt>
                <c:pt idx="566">
                  <c:v>1251.07</c:v>
                </c:pt>
                <c:pt idx="567">
                  <c:v>1251.07</c:v>
                </c:pt>
                <c:pt idx="568">
                  <c:v>1251.08</c:v>
                </c:pt>
                <c:pt idx="569">
                  <c:v>1251.05</c:v>
                </c:pt>
                <c:pt idx="570">
                  <c:v>1251.05</c:v>
                </c:pt>
                <c:pt idx="571">
                  <c:v>1251.05</c:v>
                </c:pt>
                <c:pt idx="572">
                  <c:v>1251.06</c:v>
                </c:pt>
                <c:pt idx="573">
                  <c:v>1251.0899999999999</c:v>
                </c:pt>
                <c:pt idx="574">
                  <c:v>1251.0899999999999</c:v>
                </c:pt>
                <c:pt idx="575">
                  <c:v>1251.1099999999999</c:v>
                </c:pt>
                <c:pt idx="576">
                  <c:v>1251.1199999999999</c:v>
                </c:pt>
                <c:pt idx="577">
                  <c:v>1251.1099999999999</c:v>
                </c:pt>
                <c:pt idx="578">
                  <c:v>1251.1099999999999</c:v>
                </c:pt>
                <c:pt idx="579">
                  <c:v>1251.0999999999999</c:v>
                </c:pt>
                <c:pt idx="580">
                  <c:v>1251.0999999999999</c:v>
                </c:pt>
                <c:pt idx="581">
                  <c:v>1251.0899999999999</c:v>
                </c:pt>
                <c:pt idx="582">
                  <c:v>1251.08</c:v>
                </c:pt>
                <c:pt idx="583">
                  <c:v>1251.07</c:v>
                </c:pt>
                <c:pt idx="584">
                  <c:v>1251.07</c:v>
                </c:pt>
                <c:pt idx="585">
                  <c:v>1251.08</c:v>
                </c:pt>
                <c:pt idx="586">
                  <c:v>1251.08</c:v>
                </c:pt>
                <c:pt idx="587">
                  <c:v>1251.06</c:v>
                </c:pt>
                <c:pt idx="588">
                  <c:v>1251.04</c:v>
                </c:pt>
                <c:pt idx="589">
                  <c:v>1251.05</c:v>
                </c:pt>
                <c:pt idx="590">
                  <c:v>1251.05</c:v>
                </c:pt>
                <c:pt idx="591">
                  <c:v>1251.06</c:v>
                </c:pt>
                <c:pt idx="592">
                  <c:v>1251.05</c:v>
                </c:pt>
                <c:pt idx="593">
                  <c:v>1251.05</c:v>
                </c:pt>
                <c:pt idx="594">
                  <c:v>1251.08</c:v>
                </c:pt>
                <c:pt idx="595">
                  <c:v>1251.0999999999999</c:v>
                </c:pt>
                <c:pt idx="596">
                  <c:v>1251.1099999999999</c:v>
                </c:pt>
                <c:pt idx="597">
                  <c:v>1251.1099999999999</c:v>
                </c:pt>
                <c:pt idx="598">
                  <c:v>1251.1099999999999</c:v>
                </c:pt>
                <c:pt idx="599">
                  <c:v>1251.1099999999999</c:v>
                </c:pt>
                <c:pt idx="600">
                  <c:v>1251.0899999999999</c:v>
                </c:pt>
                <c:pt idx="601">
                  <c:v>1251.0899999999999</c:v>
                </c:pt>
                <c:pt idx="602">
                  <c:v>1251.07</c:v>
                </c:pt>
                <c:pt idx="603">
                  <c:v>1251.07</c:v>
                </c:pt>
                <c:pt idx="604">
                  <c:v>1251.06</c:v>
                </c:pt>
                <c:pt idx="605">
                  <c:v>1251.06</c:v>
                </c:pt>
                <c:pt idx="606">
                  <c:v>1251.07</c:v>
                </c:pt>
                <c:pt idx="607">
                  <c:v>1251.06</c:v>
                </c:pt>
                <c:pt idx="608">
                  <c:v>1251.06</c:v>
                </c:pt>
                <c:pt idx="609">
                  <c:v>1251.06</c:v>
                </c:pt>
                <c:pt idx="610">
                  <c:v>1251.04</c:v>
                </c:pt>
                <c:pt idx="611">
                  <c:v>1251.04</c:v>
                </c:pt>
                <c:pt idx="612">
                  <c:v>1251.04</c:v>
                </c:pt>
                <c:pt idx="613">
                  <c:v>1251.04</c:v>
                </c:pt>
                <c:pt idx="614">
                  <c:v>1251.05</c:v>
                </c:pt>
                <c:pt idx="615">
                  <c:v>1251.05</c:v>
                </c:pt>
                <c:pt idx="616">
                  <c:v>1251.06</c:v>
                </c:pt>
                <c:pt idx="617">
                  <c:v>1251.05</c:v>
                </c:pt>
                <c:pt idx="618">
                  <c:v>1251.06</c:v>
                </c:pt>
                <c:pt idx="619">
                  <c:v>1251.06</c:v>
                </c:pt>
                <c:pt idx="620">
                  <c:v>1251.06</c:v>
                </c:pt>
                <c:pt idx="621">
                  <c:v>1251.05</c:v>
                </c:pt>
                <c:pt idx="622">
                  <c:v>1251.05</c:v>
                </c:pt>
                <c:pt idx="623">
                  <c:v>1251.05</c:v>
                </c:pt>
                <c:pt idx="624">
                  <c:v>1251.06</c:v>
                </c:pt>
                <c:pt idx="625">
                  <c:v>1251.05</c:v>
                </c:pt>
                <c:pt idx="626">
                  <c:v>1251.04</c:v>
                </c:pt>
                <c:pt idx="627">
                  <c:v>1251.05</c:v>
                </c:pt>
                <c:pt idx="628">
                  <c:v>1251.06</c:v>
                </c:pt>
                <c:pt idx="629">
                  <c:v>1251.06</c:v>
                </c:pt>
                <c:pt idx="630">
                  <c:v>1251.06</c:v>
                </c:pt>
                <c:pt idx="631">
                  <c:v>1251.06</c:v>
                </c:pt>
                <c:pt idx="632">
                  <c:v>1251.05</c:v>
                </c:pt>
                <c:pt idx="633">
                  <c:v>1251.07</c:v>
                </c:pt>
                <c:pt idx="634">
                  <c:v>1251.08</c:v>
                </c:pt>
                <c:pt idx="635">
                  <c:v>1251.0899999999999</c:v>
                </c:pt>
                <c:pt idx="636">
                  <c:v>1251.0899999999999</c:v>
                </c:pt>
                <c:pt idx="637">
                  <c:v>1251.0999999999999</c:v>
                </c:pt>
                <c:pt idx="638">
                  <c:v>1251.0999999999999</c:v>
                </c:pt>
                <c:pt idx="639">
                  <c:v>1251.07</c:v>
                </c:pt>
                <c:pt idx="640">
                  <c:v>1251.05</c:v>
                </c:pt>
                <c:pt idx="641">
                  <c:v>1251.04</c:v>
                </c:pt>
                <c:pt idx="642">
                  <c:v>1251.04</c:v>
                </c:pt>
                <c:pt idx="643">
                  <c:v>1251.05</c:v>
                </c:pt>
                <c:pt idx="644">
                  <c:v>1251.05</c:v>
                </c:pt>
                <c:pt idx="645">
                  <c:v>1251.05</c:v>
                </c:pt>
                <c:pt idx="646">
                  <c:v>1251.05</c:v>
                </c:pt>
                <c:pt idx="647">
                  <c:v>1251.06</c:v>
                </c:pt>
                <c:pt idx="648">
                  <c:v>1251.08</c:v>
                </c:pt>
                <c:pt idx="649">
                  <c:v>1251.08</c:v>
                </c:pt>
                <c:pt idx="650">
                  <c:v>1251.0999999999999</c:v>
                </c:pt>
                <c:pt idx="651">
                  <c:v>1251.0899999999999</c:v>
                </c:pt>
                <c:pt idx="652">
                  <c:v>1251.0999999999999</c:v>
                </c:pt>
                <c:pt idx="653">
                  <c:v>1251.1099999999999</c:v>
                </c:pt>
                <c:pt idx="654">
                  <c:v>1251.1199999999999</c:v>
                </c:pt>
                <c:pt idx="655">
                  <c:v>1251.0999999999999</c:v>
                </c:pt>
                <c:pt idx="656">
                  <c:v>1251.0899999999999</c:v>
                </c:pt>
                <c:pt idx="657">
                  <c:v>1251.08</c:v>
                </c:pt>
                <c:pt idx="658">
                  <c:v>1251.0899999999999</c:v>
                </c:pt>
                <c:pt idx="659">
                  <c:v>1251.06</c:v>
                </c:pt>
                <c:pt idx="660">
                  <c:v>1251.06</c:v>
                </c:pt>
                <c:pt idx="661">
                  <c:v>1251.06</c:v>
                </c:pt>
                <c:pt idx="662">
                  <c:v>1251.04</c:v>
                </c:pt>
                <c:pt idx="663">
                  <c:v>1251.03</c:v>
                </c:pt>
                <c:pt idx="664">
                  <c:v>1251.06</c:v>
                </c:pt>
                <c:pt idx="665">
                  <c:v>1251.02</c:v>
                </c:pt>
                <c:pt idx="666">
                  <c:v>1251.04</c:v>
                </c:pt>
                <c:pt idx="667">
                  <c:v>1251.04</c:v>
                </c:pt>
                <c:pt idx="668">
                  <c:v>1251.04</c:v>
                </c:pt>
                <c:pt idx="669">
                  <c:v>1251.04</c:v>
                </c:pt>
                <c:pt idx="670">
                  <c:v>1251.04</c:v>
                </c:pt>
                <c:pt idx="671">
                  <c:v>1251.05</c:v>
                </c:pt>
                <c:pt idx="672">
                  <c:v>1251.05</c:v>
                </c:pt>
                <c:pt idx="673">
                  <c:v>1251.05</c:v>
                </c:pt>
                <c:pt idx="674">
                  <c:v>1251.05</c:v>
                </c:pt>
                <c:pt idx="675">
                  <c:v>1251.05</c:v>
                </c:pt>
                <c:pt idx="676">
                  <c:v>1251.05</c:v>
                </c:pt>
                <c:pt idx="677">
                  <c:v>1251.05</c:v>
                </c:pt>
                <c:pt idx="678">
                  <c:v>1251.05</c:v>
                </c:pt>
                <c:pt idx="679">
                  <c:v>1251.05</c:v>
                </c:pt>
                <c:pt idx="680">
                  <c:v>1251.05</c:v>
                </c:pt>
                <c:pt idx="681">
                  <c:v>1251.04</c:v>
                </c:pt>
                <c:pt idx="682">
                  <c:v>1251.04</c:v>
                </c:pt>
                <c:pt idx="683">
                  <c:v>1251.05</c:v>
                </c:pt>
                <c:pt idx="684">
                  <c:v>1251.04</c:v>
                </c:pt>
                <c:pt idx="685">
                  <c:v>1251.04</c:v>
                </c:pt>
                <c:pt idx="686">
                  <c:v>1251.04</c:v>
                </c:pt>
                <c:pt idx="687">
                  <c:v>1251.06</c:v>
                </c:pt>
                <c:pt idx="688">
                  <c:v>1251.05</c:v>
                </c:pt>
                <c:pt idx="689">
                  <c:v>1251.07</c:v>
                </c:pt>
                <c:pt idx="690">
                  <c:v>1251.07</c:v>
                </c:pt>
                <c:pt idx="691">
                  <c:v>1251.07</c:v>
                </c:pt>
                <c:pt idx="692">
                  <c:v>1251.08</c:v>
                </c:pt>
                <c:pt idx="693">
                  <c:v>1251.08</c:v>
                </c:pt>
                <c:pt idx="694">
                  <c:v>1251.0999999999999</c:v>
                </c:pt>
                <c:pt idx="695">
                  <c:v>1251.1099999999999</c:v>
                </c:pt>
                <c:pt idx="696">
                  <c:v>1251.1099999999999</c:v>
                </c:pt>
                <c:pt idx="697">
                  <c:v>1251.0899999999999</c:v>
                </c:pt>
                <c:pt idx="698">
                  <c:v>1251.08</c:v>
                </c:pt>
                <c:pt idx="699">
                  <c:v>1251.07</c:v>
                </c:pt>
                <c:pt idx="700">
                  <c:v>1251.06</c:v>
                </c:pt>
                <c:pt idx="701">
                  <c:v>1251.05</c:v>
                </c:pt>
                <c:pt idx="702">
                  <c:v>1251.05</c:v>
                </c:pt>
                <c:pt idx="703">
                  <c:v>1251.05</c:v>
                </c:pt>
                <c:pt idx="704">
                  <c:v>1251.05</c:v>
                </c:pt>
                <c:pt idx="705">
                  <c:v>1251.05</c:v>
                </c:pt>
                <c:pt idx="706">
                  <c:v>1251.05</c:v>
                </c:pt>
                <c:pt idx="707">
                  <c:v>1251.06</c:v>
                </c:pt>
                <c:pt idx="708">
                  <c:v>1251.06</c:v>
                </c:pt>
                <c:pt idx="709">
                  <c:v>1251.06</c:v>
                </c:pt>
                <c:pt idx="710">
                  <c:v>1251.08</c:v>
                </c:pt>
                <c:pt idx="711">
                  <c:v>1251.06</c:v>
                </c:pt>
                <c:pt idx="712">
                  <c:v>1251.07</c:v>
                </c:pt>
                <c:pt idx="713">
                  <c:v>1251.08</c:v>
                </c:pt>
                <c:pt idx="714">
                  <c:v>1251.07</c:v>
                </c:pt>
                <c:pt idx="715">
                  <c:v>1251.07</c:v>
                </c:pt>
                <c:pt idx="716">
                  <c:v>1251.06</c:v>
                </c:pt>
                <c:pt idx="717">
                  <c:v>1251.05</c:v>
                </c:pt>
                <c:pt idx="718">
                  <c:v>1251.05</c:v>
                </c:pt>
                <c:pt idx="719">
                  <c:v>1251.05</c:v>
                </c:pt>
                <c:pt idx="720">
                  <c:v>1251.06</c:v>
                </c:pt>
                <c:pt idx="721">
                  <c:v>1251.07</c:v>
                </c:pt>
                <c:pt idx="722">
                  <c:v>1251.07</c:v>
                </c:pt>
                <c:pt idx="723">
                  <c:v>1251.07</c:v>
                </c:pt>
                <c:pt idx="724">
                  <c:v>1251.08</c:v>
                </c:pt>
                <c:pt idx="725">
                  <c:v>1251.08</c:v>
                </c:pt>
                <c:pt idx="726">
                  <c:v>1251.0999999999999</c:v>
                </c:pt>
                <c:pt idx="727">
                  <c:v>1251.0999999999999</c:v>
                </c:pt>
                <c:pt idx="728">
                  <c:v>1251.1099999999999</c:v>
                </c:pt>
                <c:pt idx="729">
                  <c:v>1251.1099999999999</c:v>
                </c:pt>
                <c:pt idx="730">
                  <c:v>1251.1099999999999</c:v>
                </c:pt>
                <c:pt idx="731">
                  <c:v>1251.1099999999999</c:v>
                </c:pt>
                <c:pt idx="732">
                  <c:v>1251.1099999999999</c:v>
                </c:pt>
                <c:pt idx="733">
                  <c:v>1251.1099999999999</c:v>
                </c:pt>
                <c:pt idx="734">
                  <c:v>1251.1099999999999</c:v>
                </c:pt>
                <c:pt idx="735">
                  <c:v>1251.0999999999999</c:v>
                </c:pt>
                <c:pt idx="736">
                  <c:v>1251.0899999999999</c:v>
                </c:pt>
                <c:pt idx="737">
                  <c:v>1251.06</c:v>
                </c:pt>
                <c:pt idx="738">
                  <c:v>1251.07</c:v>
                </c:pt>
                <c:pt idx="739">
                  <c:v>1251.06</c:v>
                </c:pt>
                <c:pt idx="740">
                  <c:v>1251.06</c:v>
                </c:pt>
                <c:pt idx="741">
                  <c:v>1251.05</c:v>
                </c:pt>
                <c:pt idx="742">
                  <c:v>1251.05</c:v>
                </c:pt>
                <c:pt idx="743">
                  <c:v>1251.05</c:v>
                </c:pt>
                <c:pt idx="744">
                  <c:v>1251.07</c:v>
                </c:pt>
                <c:pt idx="745">
                  <c:v>1251.0899999999999</c:v>
                </c:pt>
                <c:pt idx="746">
                  <c:v>1251.1199999999999</c:v>
                </c:pt>
                <c:pt idx="747">
                  <c:v>1251.1099999999999</c:v>
                </c:pt>
                <c:pt idx="748">
                  <c:v>1251.0999999999999</c:v>
                </c:pt>
                <c:pt idx="749">
                  <c:v>1251.07</c:v>
                </c:pt>
                <c:pt idx="750">
                  <c:v>1251.06</c:v>
                </c:pt>
                <c:pt idx="751">
                  <c:v>1251.06</c:v>
                </c:pt>
                <c:pt idx="752">
                  <c:v>1251.06</c:v>
                </c:pt>
                <c:pt idx="753">
                  <c:v>1251.05</c:v>
                </c:pt>
                <c:pt idx="754">
                  <c:v>1251.05</c:v>
                </c:pt>
                <c:pt idx="755">
                  <c:v>1251.04</c:v>
                </c:pt>
                <c:pt idx="756">
                  <c:v>1251.05</c:v>
                </c:pt>
                <c:pt idx="757">
                  <c:v>1251.06</c:v>
                </c:pt>
                <c:pt idx="758">
                  <c:v>1251.08</c:v>
                </c:pt>
                <c:pt idx="759">
                  <c:v>1251.0999999999999</c:v>
                </c:pt>
                <c:pt idx="760">
                  <c:v>1251.1099999999999</c:v>
                </c:pt>
                <c:pt idx="761">
                  <c:v>1251.0999999999999</c:v>
                </c:pt>
                <c:pt idx="762">
                  <c:v>1251.08</c:v>
                </c:pt>
                <c:pt idx="763">
                  <c:v>1251.08</c:v>
                </c:pt>
                <c:pt idx="764">
                  <c:v>1251.06</c:v>
                </c:pt>
                <c:pt idx="765">
                  <c:v>1251.06</c:v>
                </c:pt>
                <c:pt idx="766">
                  <c:v>1251.06</c:v>
                </c:pt>
                <c:pt idx="767">
                  <c:v>1251.06</c:v>
                </c:pt>
                <c:pt idx="768">
                  <c:v>1251.06</c:v>
                </c:pt>
                <c:pt idx="769">
                  <c:v>1251.06</c:v>
                </c:pt>
                <c:pt idx="770">
                  <c:v>1251.05</c:v>
                </c:pt>
                <c:pt idx="771">
                  <c:v>1251.04</c:v>
                </c:pt>
                <c:pt idx="772">
                  <c:v>1251.05</c:v>
                </c:pt>
                <c:pt idx="773">
                  <c:v>1251.05</c:v>
                </c:pt>
                <c:pt idx="774">
                  <c:v>1251.06</c:v>
                </c:pt>
                <c:pt idx="775">
                  <c:v>1251.07</c:v>
                </c:pt>
                <c:pt idx="776">
                  <c:v>1251.07</c:v>
                </c:pt>
                <c:pt idx="777">
                  <c:v>1251.0899999999999</c:v>
                </c:pt>
                <c:pt idx="778">
                  <c:v>1251.08</c:v>
                </c:pt>
                <c:pt idx="779">
                  <c:v>1251.08</c:v>
                </c:pt>
                <c:pt idx="780">
                  <c:v>1251.08</c:v>
                </c:pt>
                <c:pt idx="781">
                  <c:v>1251.0899999999999</c:v>
                </c:pt>
                <c:pt idx="782">
                  <c:v>1251.0899999999999</c:v>
                </c:pt>
                <c:pt idx="783">
                  <c:v>1251.0999999999999</c:v>
                </c:pt>
                <c:pt idx="784">
                  <c:v>1251.0999999999999</c:v>
                </c:pt>
                <c:pt idx="785">
                  <c:v>1251.1099999999999</c:v>
                </c:pt>
                <c:pt idx="786">
                  <c:v>1251.1099999999999</c:v>
                </c:pt>
                <c:pt idx="787">
                  <c:v>1251.1199999999999</c:v>
                </c:pt>
                <c:pt idx="788">
                  <c:v>1251.1099999999999</c:v>
                </c:pt>
                <c:pt idx="789">
                  <c:v>1251.1199999999999</c:v>
                </c:pt>
                <c:pt idx="790">
                  <c:v>1251.1099999999999</c:v>
                </c:pt>
                <c:pt idx="791">
                  <c:v>1251.1199999999999</c:v>
                </c:pt>
                <c:pt idx="792">
                  <c:v>1251.1099999999999</c:v>
                </c:pt>
                <c:pt idx="793">
                  <c:v>1251.1099999999999</c:v>
                </c:pt>
                <c:pt idx="794">
                  <c:v>1251.1099999999999</c:v>
                </c:pt>
                <c:pt idx="795">
                  <c:v>1251.1099999999999</c:v>
                </c:pt>
                <c:pt idx="796">
                  <c:v>1251.1099999999999</c:v>
                </c:pt>
                <c:pt idx="797">
                  <c:v>1251.0899999999999</c:v>
                </c:pt>
                <c:pt idx="798">
                  <c:v>1251.0899999999999</c:v>
                </c:pt>
                <c:pt idx="799">
                  <c:v>1251.0899999999999</c:v>
                </c:pt>
                <c:pt idx="800">
                  <c:v>1251.0899999999999</c:v>
                </c:pt>
                <c:pt idx="801">
                  <c:v>1251.0899999999999</c:v>
                </c:pt>
                <c:pt idx="802">
                  <c:v>1251.0899999999999</c:v>
                </c:pt>
                <c:pt idx="803">
                  <c:v>1251.08</c:v>
                </c:pt>
                <c:pt idx="804">
                  <c:v>1251.08</c:v>
                </c:pt>
                <c:pt idx="805">
                  <c:v>1251.07</c:v>
                </c:pt>
                <c:pt idx="806">
                  <c:v>1251.06</c:v>
                </c:pt>
                <c:pt idx="807">
                  <c:v>1251.07</c:v>
                </c:pt>
                <c:pt idx="808">
                  <c:v>1251.07</c:v>
                </c:pt>
                <c:pt idx="809">
                  <c:v>1251.07</c:v>
                </c:pt>
                <c:pt idx="810">
                  <c:v>1251.08</c:v>
                </c:pt>
                <c:pt idx="811">
                  <c:v>1251.07</c:v>
                </c:pt>
                <c:pt idx="812">
                  <c:v>1251.07</c:v>
                </c:pt>
                <c:pt idx="813">
                  <c:v>1251.07</c:v>
                </c:pt>
                <c:pt idx="814">
                  <c:v>1251.06</c:v>
                </c:pt>
                <c:pt idx="815">
                  <c:v>1251.07</c:v>
                </c:pt>
                <c:pt idx="816">
                  <c:v>1251.06</c:v>
                </c:pt>
                <c:pt idx="817">
                  <c:v>1251.07</c:v>
                </c:pt>
                <c:pt idx="818">
                  <c:v>1251.0899999999999</c:v>
                </c:pt>
                <c:pt idx="819">
                  <c:v>1251.0999999999999</c:v>
                </c:pt>
                <c:pt idx="820">
                  <c:v>1251.1099999999999</c:v>
                </c:pt>
                <c:pt idx="821">
                  <c:v>1251.1199999999999</c:v>
                </c:pt>
                <c:pt idx="822">
                  <c:v>1251.1199999999999</c:v>
                </c:pt>
                <c:pt idx="823">
                  <c:v>1251.1199999999999</c:v>
                </c:pt>
                <c:pt idx="824">
                  <c:v>1251.1099999999999</c:v>
                </c:pt>
                <c:pt idx="825">
                  <c:v>1251.1099999999999</c:v>
                </c:pt>
                <c:pt idx="826">
                  <c:v>1251.1099999999999</c:v>
                </c:pt>
                <c:pt idx="827">
                  <c:v>1251.0999999999999</c:v>
                </c:pt>
                <c:pt idx="828">
                  <c:v>1251.0899999999999</c:v>
                </c:pt>
                <c:pt idx="829">
                  <c:v>1251.08</c:v>
                </c:pt>
                <c:pt idx="830">
                  <c:v>1251.07</c:v>
                </c:pt>
                <c:pt idx="831">
                  <c:v>1251.06</c:v>
                </c:pt>
                <c:pt idx="832">
                  <c:v>1251.06</c:v>
                </c:pt>
                <c:pt idx="833">
                  <c:v>1251.07</c:v>
                </c:pt>
                <c:pt idx="834">
                  <c:v>1251.07</c:v>
                </c:pt>
                <c:pt idx="835">
                  <c:v>1251.07</c:v>
                </c:pt>
                <c:pt idx="836">
                  <c:v>1251.06</c:v>
                </c:pt>
                <c:pt idx="837">
                  <c:v>1251.06</c:v>
                </c:pt>
                <c:pt idx="838">
                  <c:v>1251.05</c:v>
                </c:pt>
                <c:pt idx="839">
                  <c:v>1251.06</c:v>
                </c:pt>
                <c:pt idx="840">
                  <c:v>1251.07</c:v>
                </c:pt>
                <c:pt idx="841">
                  <c:v>1251.08</c:v>
                </c:pt>
                <c:pt idx="842">
                  <c:v>1251.0899999999999</c:v>
                </c:pt>
                <c:pt idx="843">
                  <c:v>1251.0999999999999</c:v>
                </c:pt>
                <c:pt idx="844">
                  <c:v>1251.1099999999999</c:v>
                </c:pt>
                <c:pt idx="845">
                  <c:v>1251.0999999999999</c:v>
                </c:pt>
                <c:pt idx="846">
                  <c:v>1251.08</c:v>
                </c:pt>
                <c:pt idx="847">
                  <c:v>1251.07</c:v>
                </c:pt>
                <c:pt idx="848">
                  <c:v>1251.06</c:v>
                </c:pt>
                <c:pt idx="849">
                  <c:v>1251.05</c:v>
                </c:pt>
                <c:pt idx="850">
                  <c:v>1251.07</c:v>
                </c:pt>
                <c:pt idx="851">
                  <c:v>1251.07</c:v>
                </c:pt>
                <c:pt idx="852">
                  <c:v>1251.05</c:v>
                </c:pt>
                <c:pt idx="853">
                  <c:v>1251.05</c:v>
                </c:pt>
                <c:pt idx="854">
                  <c:v>1251.04</c:v>
                </c:pt>
                <c:pt idx="855">
                  <c:v>1251.05</c:v>
                </c:pt>
                <c:pt idx="856">
                  <c:v>1251.08</c:v>
                </c:pt>
                <c:pt idx="857">
                  <c:v>1251.0899999999999</c:v>
                </c:pt>
                <c:pt idx="858">
                  <c:v>1251.0999999999999</c:v>
                </c:pt>
                <c:pt idx="859">
                  <c:v>1251.0999999999999</c:v>
                </c:pt>
                <c:pt idx="860">
                  <c:v>1251.0899999999999</c:v>
                </c:pt>
                <c:pt idx="861">
                  <c:v>1251.08</c:v>
                </c:pt>
                <c:pt idx="862">
                  <c:v>1251.07</c:v>
                </c:pt>
                <c:pt idx="863">
                  <c:v>1251.07</c:v>
                </c:pt>
                <c:pt idx="864">
                  <c:v>1251.06</c:v>
                </c:pt>
                <c:pt idx="865">
                  <c:v>1251.07</c:v>
                </c:pt>
                <c:pt idx="866">
                  <c:v>1251.06</c:v>
                </c:pt>
                <c:pt idx="867">
                  <c:v>1251.07</c:v>
                </c:pt>
                <c:pt idx="868">
                  <c:v>1251.08</c:v>
                </c:pt>
                <c:pt idx="869">
                  <c:v>1251.0999999999999</c:v>
                </c:pt>
                <c:pt idx="870">
                  <c:v>1251.1099999999999</c:v>
                </c:pt>
                <c:pt idx="871">
                  <c:v>1251.1199999999999</c:v>
                </c:pt>
                <c:pt idx="872">
                  <c:v>1251.1099999999999</c:v>
                </c:pt>
                <c:pt idx="873">
                  <c:v>1251.0899999999999</c:v>
                </c:pt>
                <c:pt idx="874">
                  <c:v>1251.0899999999999</c:v>
                </c:pt>
                <c:pt idx="875">
                  <c:v>1251.08</c:v>
                </c:pt>
                <c:pt idx="876">
                  <c:v>1251.08</c:v>
                </c:pt>
                <c:pt idx="877">
                  <c:v>1251.07</c:v>
                </c:pt>
                <c:pt idx="878">
                  <c:v>1251.07</c:v>
                </c:pt>
                <c:pt idx="879">
                  <c:v>1251.06</c:v>
                </c:pt>
                <c:pt idx="880">
                  <c:v>1251.06</c:v>
                </c:pt>
                <c:pt idx="881">
                  <c:v>1251.06</c:v>
                </c:pt>
                <c:pt idx="882">
                  <c:v>1251.08</c:v>
                </c:pt>
                <c:pt idx="883">
                  <c:v>1251.0899999999999</c:v>
                </c:pt>
                <c:pt idx="884">
                  <c:v>1251.0999999999999</c:v>
                </c:pt>
                <c:pt idx="885">
                  <c:v>1251.1099999999999</c:v>
                </c:pt>
                <c:pt idx="886">
                  <c:v>1251.1099999999999</c:v>
                </c:pt>
                <c:pt idx="887">
                  <c:v>1251.1099999999999</c:v>
                </c:pt>
                <c:pt idx="888">
                  <c:v>1251.0999999999999</c:v>
                </c:pt>
                <c:pt idx="889">
                  <c:v>1251.0899999999999</c:v>
                </c:pt>
                <c:pt idx="890">
                  <c:v>1251.0899999999999</c:v>
                </c:pt>
                <c:pt idx="891">
                  <c:v>1251.08</c:v>
                </c:pt>
                <c:pt idx="892">
                  <c:v>1251.08</c:v>
                </c:pt>
                <c:pt idx="893">
                  <c:v>1251.07</c:v>
                </c:pt>
                <c:pt idx="894">
                  <c:v>1251.07</c:v>
                </c:pt>
                <c:pt idx="895">
                  <c:v>1251.08</c:v>
                </c:pt>
                <c:pt idx="896">
                  <c:v>1251.06</c:v>
                </c:pt>
                <c:pt idx="897">
                  <c:v>1251.06</c:v>
                </c:pt>
                <c:pt idx="898">
                  <c:v>1251.05</c:v>
                </c:pt>
                <c:pt idx="899">
                  <c:v>1251.05</c:v>
                </c:pt>
                <c:pt idx="900">
                  <c:v>1251.07</c:v>
                </c:pt>
                <c:pt idx="901">
                  <c:v>1251.08</c:v>
                </c:pt>
                <c:pt idx="902">
                  <c:v>1251.0999999999999</c:v>
                </c:pt>
                <c:pt idx="903">
                  <c:v>1251.1199999999999</c:v>
                </c:pt>
                <c:pt idx="904">
                  <c:v>1251.1199999999999</c:v>
                </c:pt>
                <c:pt idx="905">
                  <c:v>1251.1300000000001</c:v>
                </c:pt>
                <c:pt idx="906">
                  <c:v>1251.1199999999999</c:v>
                </c:pt>
                <c:pt idx="907">
                  <c:v>1251.0899999999999</c:v>
                </c:pt>
                <c:pt idx="908">
                  <c:v>1251.0899999999999</c:v>
                </c:pt>
                <c:pt idx="909">
                  <c:v>1251.0899999999999</c:v>
                </c:pt>
                <c:pt idx="910">
                  <c:v>1251.08</c:v>
                </c:pt>
                <c:pt idx="911">
                  <c:v>1251.08</c:v>
                </c:pt>
                <c:pt idx="912">
                  <c:v>1251.07</c:v>
                </c:pt>
                <c:pt idx="913">
                  <c:v>1251.07</c:v>
                </c:pt>
                <c:pt idx="914">
                  <c:v>1251.07</c:v>
                </c:pt>
                <c:pt idx="915">
                  <c:v>1251.08</c:v>
                </c:pt>
                <c:pt idx="916">
                  <c:v>1251.0899999999999</c:v>
                </c:pt>
                <c:pt idx="917">
                  <c:v>1251.1199999999999</c:v>
                </c:pt>
                <c:pt idx="918">
                  <c:v>1251.1199999999999</c:v>
                </c:pt>
                <c:pt idx="919">
                  <c:v>1251.0999999999999</c:v>
                </c:pt>
                <c:pt idx="920">
                  <c:v>1251.0899999999999</c:v>
                </c:pt>
                <c:pt idx="921">
                  <c:v>1251.0899999999999</c:v>
                </c:pt>
                <c:pt idx="922">
                  <c:v>1251.08</c:v>
                </c:pt>
                <c:pt idx="923">
                  <c:v>1251.07</c:v>
                </c:pt>
                <c:pt idx="924">
                  <c:v>1251.06</c:v>
                </c:pt>
                <c:pt idx="925">
                  <c:v>1251.06</c:v>
                </c:pt>
                <c:pt idx="926">
                  <c:v>1251.05</c:v>
                </c:pt>
                <c:pt idx="927">
                  <c:v>1251.06</c:v>
                </c:pt>
                <c:pt idx="928">
                  <c:v>1251.07</c:v>
                </c:pt>
                <c:pt idx="929">
                  <c:v>1251.0899999999999</c:v>
                </c:pt>
                <c:pt idx="930">
                  <c:v>1251.1099999999999</c:v>
                </c:pt>
                <c:pt idx="931">
                  <c:v>1251.1099999999999</c:v>
                </c:pt>
                <c:pt idx="932">
                  <c:v>1251.1099999999999</c:v>
                </c:pt>
                <c:pt idx="933">
                  <c:v>1251.0899999999999</c:v>
                </c:pt>
                <c:pt idx="934">
                  <c:v>1251.08</c:v>
                </c:pt>
                <c:pt idx="935">
                  <c:v>1251.07</c:v>
                </c:pt>
                <c:pt idx="936">
                  <c:v>1251.07</c:v>
                </c:pt>
                <c:pt idx="937">
                  <c:v>1251.06</c:v>
                </c:pt>
                <c:pt idx="938">
                  <c:v>1251.06</c:v>
                </c:pt>
                <c:pt idx="939">
                  <c:v>1251.06</c:v>
                </c:pt>
                <c:pt idx="940">
                  <c:v>1251.08</c:v>
                </c:pt>
                <c:pt idx="941">
                  <c:v>1251.1099999999999</c:v>
                </c:pt>
                <c:pt idx="942">
                  <c:v>1251.1099999999999</c:v>
                </c:pt>
                <c:pt idx="943">
                  <c:v>1251.1199999999999</c:v>
                </c:pt>
                <c:pt idx="944">
                  <c:v>1251.1099999999999</c:v>
                </c:pt>
                <c:pt idx="945">
                  <c:v>1251.1099999999999</c:v>
                </c:pt>
                <c:pt idx="946">
                  <c:v>1251.0899999999999</c:v>
                </c:pt>
                <c:pt idx="947">
                  <c:v>1251.08</c:v>
                </c:pt>
                <c:pt idx="948">
                  <c:v>1251.07</c:v>
                </c:pt>
                <c:pt idx="949">
                  <c:v>1251.07</c:v>
                </c:pt>
                <c:pt idx="950">
                  <c:v>1251.06</c:v>
                </c:pt>
                <c:pt idx="951">
                  <c:v>1251.06</c:v>
                </c:pt>
                <c:pt idx="952">
                  <c:v>1251.07</c:v>
                </c:pt>
                <c:pt idx="953">
                  <c:v>1251.08</c:v>
                </c:pt>
                <c:pt idx="954">
                  <c:v>1251.1099999999999</c:v>
                </c:pt>
                <c:pt idx="955">
                  <c:v>1251.1300000000001</c:v>
                </c:pt>
                <c:pt idx="956">
                  <c:v>1251.1099999999999</c:v>
                </c:pt>
                <c:pt idx="957">
                  <c:v>1251.0899999999999</c:v>
                </c:pt>
                <c:pt idx="958">
                  <c:v>1251.08</c:v>
                </c:pt>
                <c:pt idx="959">
                  <c:v>1251.07</c:v>
                </c:pt>
                <c:pt idx="960">
                  <c:v>1251.07</c:v>
                </c:pt>
                <c:pt idx="961">
                  <c:v>1251.06</c:v>
                </c:pt>
                <c:pt idx="962">
                  <c:v>1251.07</c:v>
                </c:pt>
                <c:pt idx="963">
                  <c:v>1251.07</c:v>
                </c:pt>
                <c:pt idx="964">
                  <c:v>1251.0999999999999</c:v>
                </c:pt>
                <c:pt idx="965">
                  <c:v>1251.1199999999999</c:v>
                </c:pt>
                <c:pt idx="966">
                  <c:v>1251.1300000000001</c:v>
                </c:pt>
                <c:pt idx="967">
                  <c:v>1251.1099999999999</c:v>
                </c:pt>
                <c:pt idx="968">
                  <c:v>1251.0899999999999</c:v>
                </c:pt>
                <c:pt idx="969">
                  <c:v>1251.0899999999999</c:v>
                </c:pt>
                <c:pt idx="970">
                  <c:v>1251.08</c:v>
                </c:pt>
                <c:pt idx="971">
                  <c:v>1251.07</c:v>
                </c:pt>
                <c:pt idx="972">
                  <c:v>1251.07</c:v>
                </c:pt>
                <c:pt idx="973">
                  <c:v>1251.07</c:v>
                </c:pt>
                <c:pt idx="974">
                  <c:v>1251.06</c:v>
                </c:pt>
                <c:pt idx="975">
                  <c:v>1251.0999999999999</c:v>
                </c:pt>
                <c:pt idx="976">
                  <c:v>1251.1199999999999</c:v>
                </c:pt>
                <c:pt idx="977">
                  <c:v>1251.1300000000001</c:v>
                </c:pt>
                <c:pt idx="978">
                  <c:v>1251.1199999999999</c:v>
                </c:pt>
                <c:pt idx="979">
                  <c:v>1251.0999999999999</c:v>
                </c:pt>
                <c:pt idx="980">
                  <c:v>1251.0899999999999</c:v>
                </c:pt>
                <c:pt idx="981">
                  <c:v>1251.08</c:v>
                </c:pt>
                <c:pt idx="982">
                  <c:v>1251.08</c:v>
                </c:pt>
                <c:pt idx="983">
                  <c:v>1251.07</c:v>
                </c:pt>
                <c:pt idx="984">
                  <c:v>1251.07</c:v>
                </c:pt>
                <c:pt idx="985">
                  <c:v>1251.0899999999999</c:v>
                </c:pt>
                <c:pt idx="986">
                  <c:v>1251.1199999999999</c:v>
                </c:pt>
                <c:pt idx="987">
                  <c:v>1251.1300000000001</c:v>
                </c:pt>
                <c:pt idx="988">
                  <c:v>1251.1300000000001</c:v>
                </c:pt>
                <c:pt idx="989">
                  <c:v>1251.1199999999999</c:v>
                </c:pt>
                <c:pt idx="990">
                  <c:v>1251.0999999999999</c:v>
                </c:pt>
                <c:pt idx="991">
                  <c:v>1251.0999999999999</c:v>
                </c:pt>
                <c:pt idx="992">
                  <c:v>1251.0899999999999</c:v>
                </c:pt>
                <c:pt idx="993">
                  <c:v>1251.08</c:v>
                </c:pt>
                <c:pt idx="994">
                  <c:v>1251.08</c:v>
                </c:pt>
                <c:pt idx="995">
                  <c:v>1251.07</c:v>
                </c:pt>
                <c:pt idx="996">
                  <c:v>1251.0999999999999</c:v>
                </c:pt>
                <c:pt idx="997">
                  <c:v>1251.1199999999999</c:v>
                </c:pt>
                <c:pt idx="998">
                  <c:v>1251.1400000000001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836-45FC-9A89-A82C1C64A9E1}"/>
            </c:ext>
          </c:extLst>
        </c:ser>
        <c:ser>
          <c:idx val="1"/>
          <c:order val="1"/>
          <c:tx>
            <c:strRef>
              <c:f>Lstability!$M$1</c:f>
              <c:strCache>
                <c:ptCount val="1"/>
                <c:pt idx="0">
                  <c:v>PB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Lstability!$M$2:$M$1000</c:f>
              <c:numCache>
                <c:formatCode>General</c:formatCode>
                <c:ptCount val="999"/>
                <c:pt idx="0">
                  <c:v>1249.46</c:v>
                </c:pt>
                <c:pt idx="1">
                  <c:v>1249.46</c:v>
                </c:pt>
                <c:pt idx="2">
                  <c:v>1249.5</c:v>
                </c:pt>
                <c:pt idx="3">
                  <c:v>1249.51</c:v>
                </c:pt>
                <c:pt idx="4">
                  <c:v>1249.54</c:v>
                </c:pt>
                <c:pt idx="5">
                  <c:v>1249.51</c:v>
                </c:pt>
                <c:pt idx="6">
                  <c:v>1249.52</c:v>
                </c:pt>
                <c:pt idx="7">
                  <c:v>1249.55</c:v>
                </c:pt>
                <c:pt idx="8">
                  <c:v>1249.52</c:v>
                </c:pt>
                <c:pt idx="9">
                  <c:v>1249.54</c:v>
                </c:pt>
                <c:pt idx="10">
                  <c:v>1249.58</c:v>
                </c:pt>
                <c:pt idx="11">
                  <c:v>1249.55</c:v>
                </c:pt>
                <c:pt idx="12">
                  <c:v>1249.58</c:v>
                </c:pt>
                <c:pt idx="13">
                  <c:v>1249.6300000000001</c:v>
                </c:pt>
                <c:pt idx="14">
                  <c:v>1249.58</c:v>
                </c:pt>
                <c:pt idx="15">
                  <c:v>1249.5999999999999</c:v>
                </c:pt>
                <c:pt idx="16">
                  <c:v>1249.6199999999999</c:v>
                </c:pt>
                <c:pt idx="17">
                  <c:v>1249.58</c:v>
                </c:pt>
                <c:pt idx="18">
                  <c:v>1249.5899999999999</c:v>
                </c:pt>
                <c:pt idx="19">
                  <c:v>1249.56</c:v>
                </c:pt>
                <c:pt idx="20">
                  <c:v>1249.56</c:v>
                </c:pt>
                <c:pt idx="21">
                  <c:v>1249.5999999999999</c:v>
                </c:pt>
                <c:pt idx="22">
                  <c:v>1249.57</c:v>
                </c:pt>
                <c:pt idx="23">
                  <c:v>1249.53</c:v>
                </c:pt>
                <c:pt idx="24">
                  <c:v>1249.54</c:v>
                </c:pt>
                <c:pt idx="25">
                  <c:v>1249.54</c:v>
                </c:pt>
                <c:pt idx="26">
                  <c:v>1249.55</c:v>
                </c:pt>
                <c:pt idx="27">
                  <c:v>1249.5899999999999</c:v>
                </c:pt>
                <c:pt idx="28">
                  <c:v>1249.6099999999999</c:v>
                </c:pt>
                <c:pt idx="29">
                  <c:v>1249.6300000000001</c:v>
                </c:pt>
                <c:pt idx="30">
                  <c:v>1249.5999999999999</c:v>
                </c:pt>
                <c:pt idx="31">
                  <c:v>1249.58</c:v>
                </c:pt>
                <c:pt idx="32">
                  <c:v>1249.6199999999999</c:v>
                </c:pt>
                <c:pt idx="33">
                  <c:v>1249.6400000000001</c:v>
                </c:pt>
                <c:pt idx="34">
                  <c:v>1249.6300000000001</c:v>
                </c:pt>
                <c:pt idx="35">
                  <c:v>1249.5899999999999</c:v>
                </c:pt>
                <c:pt idx="36">
                  <c:v>1249.53</c:v>
                </c:pt>
                <c:pt idx="37">
                  <c:v>1249.55</c:v>
                </c:pt>
                <c:pt idx="38">
                  <c:v>1249.53</c:v>
                </c:pt>
                <c:pt idx="39">
                  <c:v>1249.51</c:v>
                </c:pt>
                <c:pt idx="40">
                  <c:v>1249.55</c:v>
                </c:pt>
                <c:pt idx="41">
                  <c:v>1249.54</c:v>
                </c:pt>
                <c:pt idx="42">
                  <c:v>1249.53</c:v>
                </c:pt>
                <c:pt idx="43">
                  <c:v>1249.54</c:v>
                </c:pt>
                <c:pt idx="44">
                  <c:v>1249.52</c:v>
                </c:pt>
                <c:pt idx="45">
                  <c:v>1249.54</c:v>
                </c:pt>
                <c:pt idx="46">
                  <c:v>1249.55</c:v>
                </c:pt>
                <c:pt idx="47">
                  <c:v>1249.58</c:v>
                </c:pt>
                <c:pt idx="48">
                  <c:v>1249.6099999999999</c:v>
                </c:pt>
                <c:pt idx="49">
                  <c:v>1249.6199999999999</c:v>
                </c:pt>
                <c:pt idx="50">
                  <c:v>1249.5999999999999</c:v>
                </c:pt>
                <c:pt idx="51">
                  <c:v>1249.58</c:v>
                </c:pt>
                <c:pt idx="52">
                  <c:v>1249.5899999999999</c:v>
                </c:pt>
                <c:pt idx="53">
                  <c:v>1249.6099999999999</c:v>
                </c:pt>
                <c:pt idx="54">
                  <c:v>1249.6199999999999</c:v>
                </c:pt>
                <c:pt idx="55">
                  <c:v>1249.5899999999999</c:v>
                </c:pt>
                <c:pt idx="56">
                  <c:v>1249.58</c:v>
                </c:pt>
                <c:pt idx="57">
                  <c:v>1249.5999999999999</c:v>
                </c:pt>
                <c:pt idx="58">
                  <c:v>1249.5999999999999</c:v>
                </c:pt>
                <c:pt idx="59">
                  <c:v>1249.6300000000001</c:v>
                </c:pt>
                <c:pt idx="60">
                  <c:v>1249.57</c:v>
                </c:pt>
                <c:pt idx="61">
                  <c:v>1249.5899999999999</c:v>
                </c:pt>
                <c:pt idx="62">
                  <c:v>1249.6300000000001</c:v>
                </c:pt>
                <c:pt idx="63">
                  <c:v>1249.5899999999999</c:v>
                </c:pt>
                <c:pt idx="64">
                  <c:v>1249.58</c:v>
                </c:pt>
                <c:pt idx="65">
                  <c:v>1249.56</c:v>
                </c:pt>
                <c:pt idx="66">
                  <c:v>1249.58</c:v>
                </c:pt>
                <c:pt idx="67">
                  <c:v>1249.57</c:v>
                </c:pt>
                <c:pt idx="68">
                  <c:v>1249.56</c:v>
                </c:pt>
                <c:pt idx="69">
                  <c:v>1249.54</c:v>
                </c:pt>
                <c:pt idx="70">
                  <c:v>1249.52</c:v>
                </c:pt>
                <c:pt idx="71">
                  <c:v>1249.52</c:v>
                </c:pt>
                <c:pt idx="72">
                  <c:v>1249.55</c:v>
                </c:pt>
                <c:pt idx="73">
                  <c:v>1249.58</c:v>
                </c:pt>
                <c:pt idx="74">
                  <c:v>1249.55</c:v>
                </c:pt>
                <c:pt idx="75">
                  <c:v>1249.51</c:v>
                </c:pt>
                <c:pt idx="76">
                  <c:v>1249.52</c:v>
                </c:pt>
                <c:pt idx="77">
                  <c:v>1249.58</c:v>
                </c:pt>
                <c:pt idx="78">
                  <c:v>1249.55</c:v>
                </c:pt>
                <c:pt idx="79">
                  <c:v>1249.54</c:v>
                </c:pt>
                <c:pt idx="80">
                  <c:v>1249.58</c:v>
                </c:pt>
                <c:pt idx="81">
                  <c:v>1249.56</c:v>
                </c:pt>
                <c:pt idx="82">
                  <c:v>1249.56</c:v>
                </c:pt>
                <c:pt idx="83">
                  <c:v>1249.5999999999999</c:v>
                </c:pt>
                <c:pt idx="84">
                  <c:v>1249.5899999999999</c:v>
                </c:pt>
                <c:pt idx="85">
                  <c:v>1249.56</c:v>
                </c:pt>
                <c:pt idx="86">
                  <c:v>1249.56</c:v>
                </c:pt>
                <c:pt idx="87">
                  <c:v>1249.58</c:v>
                </c:pt>
                <c:pt idx="88">
                  <c:v>1249.58</c:v>
                </c:pt>
                <c:pt idx="89">
                  <c:v>1249.53</c:v>
                </c:pt>
                <c:pt idx="90">
                  <c:v>1249.52</c:v>
                </c:pt>
                <c:pt idx="91">
                  <c:v>1249.53</c:v>
                </c:pt>
                <c:pt idx="92">
                  <c:v>1249.56</c:v>
                </c:pt>
                <c:pt idx="93">
                  <c:v>1249.5899999999999</c:v>
                </c:pt>
                <c:pt idx="94">
                  <c:v>1249.58</c:v>
                </c:pt>
                <c:pt idx="95">
                  <c:v>1249.54</c:v>
                </c:pt>
                <c:pt idx="96">
                  <c:v>1249.55</c:v>
                </c:pt>
                <c:pt idx="97">
                  <c:v>1249.56</c:v>
                </c:pt>
                <c:pt idx="98">
                  <c:v>1249.54</c:v>
                </c:pt>
                <c:pt idx="99">
                  <c:v>1249.57</c:v>
                </c:pt>
                <c:pt idx="100">
                  <c:v>1249.56</c:v>
                </c:pt>
                <c:pt idx="101">
                  <c:v>1249.53</c:v>
                </c:pt>
                <c:pt idx="102">
                  <c:v>1249.5899999999999</c:v>
                </c:pt>
                <c:pt idx="103">
                  <c:v>1249.57</c:v>
                </c:pt>
                <c:pt idx="104">
                  <c:v>1249.56</c:v>
                </c:pt>
                <c:pt idx="105">
                  <c:v>1249.58</c:v>
                </c:pt>
                <c:pt idx="106">
                  <c:v>1249.58</c:v>
                </c:pt>
                <c:pt idx="107">
                  <c:v>1249.5899999999999</c:v>
                </c:pt>
                <c:pt idx="108">
                  <c:v>1249.55</c:v>
                </c:pt>
                <c:pt idx="109">
                  <c:v>1249.53</c:v>
                </c:pt>
                <c:pt idx="110">
                  <c:v>1249.5</c:v>
                </c:pt>
                <c:pt idx="111">
                  <c:v>1249.48</c:v>
                </c:pt>
                <c:pt idx="112">
                  <c:v>1249.51</c:v>
                </c:pt>
                <c:pt idx="113">
                  <c:v>1249.53</c:v>
                </c:pt>
                <c:pt idx="114">
                  <c:v>1249.51</c:v>
                </c:pt>
                <c:pt idx="115">
                  <c:v>1249.53</c:v>
                </c:pt>
                <c:pt idx="116">
                  <c:v>1249.53</c:v>
                </c:pt>
                <c:pt idx="117">
                  <c:v>1249.58</c:v>
                </c:pt>
                <c:pt idx="118">
                  <c:v>1249.56</c:v>
                </c:pt>
                <c:pt idx="119">
                  <c:v>1249.57</c:v>
                </c:pt>
                <c:pt idx="120">
                  <c:v>1249.6099999999999</c:v>
                </c:pt>
                <c:pt idx="121">
                  <c:v>1249.6099999999999</c:v>
                </c:pt>
                <c:pt idx="122">
                  <c:v>1249.57</c:v>
                </c:pt>
                <c:pt idx="123">
                  <c:v>1249.54</c:v>
                </c:pt>
                <c:pt idx="124">
                  <c:v>1249.56</c:v>
                </c:pt>
                <c:pt idx="125">
                  <c:v>1249.57</c:v>
                </c:pt>
                <c:pt idx="126">
                  <c:v>1249.56</c:v>
                </c:pt>
                <c:pt idx="127">
                  <c:v>1249.52</c:v>
                </c:pt>
                <c:pt idx="128">
                  <c:v>1249.52</c:v>
                </c:pt>
                <c:pt idx="129">
                  <c:v>1249.51</c:v>
                </c:pt>
                <c:pt idx="130">
                  <c:v>1249.52</c:v>
                </c:pt>
                <c:pt idx="131">
                  <c:v>1249.49</c:v>
                </c:pt>
                <c:pt idx="132">
                  <c:v>1249.5</c:v>
                </c:pt>
                <c:pt idx="133">
                  <c:v>1249.53</c:v>
                </c:pt>
                <c:pt idx="134">
                  <c:v>1249.53</c:v>
                </c:pt>
                <c:pt idx="135">
                  <c:v>1249.54</c:v>
                </c:pt>
                <c:pt idx="136">
                  <c:v>1249.54</c:v>
                </c:pt>
                <c:pt idx="137">
                  <c:v>1249.56</c:v>
                </c:pt>
                <c:pt idx="138">
                  <c:v>1249.57</c:v>
                </c:pt>
                <c:pt idx="139">
                  <c:v>1249.57</c:v>
                </c:pt>
                <c:pt idx="140">
                  <c:v>1249.58</c:v>
                </c:pt>
                <c:pt idx="141">
                  <c:v>1249.55</c:v>
                </c:pt>
                <c:pt idx="142">
                  <c:v>1249.55</c:v>
                </c:pt>
                <c:pt idx="143">
                  <c:v>1249.57</c:v>
                </c:pt>
                <c:pt idx="144">
                  <c:v>1249.56</c:v>
                </c:pt>
                <c:pt idx="145">
                  <c:v>1249.57</c:v>
                </c:pt>
                <c:pt idx="146">
                  <c:v>1249.56</c:v>
                </c:pt>
                <c:pt idx="147">
                  <c:v>1249.5899999999999</c:v>
                </c:pt>
                <c:pt idx="148">
                  <c:v>1249.6199999999999</c:v>
                </c:pt>
                <c:pt idx="149">
                  <c:v>1249.6099999999999</c:v>
                </c:pt>
                <c:pt idx="150">
                  <c:v>1249.5899999999999</c:v>
                </c:pt>
                <c:pt idx="151">
                  <c:v>1249.6099999999999</c:v>
                </c:pt>
                <c:pt idx="152">
                  <c:v>1249.6099999999999</c:v>
                </c:pt>
                <c:pt idx="153">
                  <c:v>1249.57</c:v>
                </c:pt>
                <c:pt idx="154">
                  <c:v>1249.56</c:v>
                </c:pt>
                <c:pt idx="155">
                  <c:v>1249.57</c:v>
                </c:pt>
                <c:pt idx="156">
                  <c:v>1249.57</c:v>
                </c:pt>
                <c:pt idx="157">
                  <c:v>1249.57</c:v>
                </c:pt>
                <c:pt idx="158">
                  <c:v>1249.5899999999999</c:v>
                </c:pt>
                <c:pt idx="159">
                  <c:v>1249.57</c:v>
                </c:pt>
                <c:pt idx="160">
                  <c:v>1249.55</c:v>
                </c:pt>
                <c:pt idx="161">
                  <c:v>1249.56</c:v>
                </c:pt>
                <c:pt idx="162">
                  <c:v>1249.56</c:v>
                </c:pt>
                <c:pt idx="163">
                  <c:v>1249.55</c:v>
                </c:pt>
                <c:pt idx="164">
                  <c:v>1249.56</c:v>
                </c:pt>
                <c:pt idx="165">
                  <c:v>1249.58</c:v>
                </c:pt>
                <c:pt idx="166">
                  <c:v>1249.56</c:v>
                </c:pt>
                <c:pt idx="167">
                  <c:v>1249.55</c:v>
                </c:pt>
                <c:pt idx="168">
                  <c:v>1249.53</c:v>
                </c:pt>
                <c:pt idx="169">
                  <c:v>1249.54</c:v>
                </c:pt>
                <c:pt idx="170">
                  <c:v>1249.57</c:v>
                </c:pt>
                <c:pt idx="171">
                  <c:v>1249.54</c:v>
                </c:pt>
                <c:pt idx="172">
                  <c:v>1249.53</c:v>
                </c:pt>
                <c:pt idx="173">
                  <c:v>1249.53</c:v>
                </c:pt>
                <c:pt idx="174">
                  <c:v>1249.54</c:v>
                </c:pt>
                <c:pt idx="175">
                  <c:v>1249.55</c:v>
                </c:pt>
                <c:pt idx="176">
                  <c:v>1249.54</c:v>
                </c:pt>
                <c:pt idx="177">
                  <c:v>1249.54</c:v>
                </c:pt>
                <c:pt idx="178">
                  <c:v>1249.55</c:v>
                </c:pt>
                <c:pt idx="179">
                  <c:v>1249.58</c:v>
                </c:pt>
                <c:pt idx="180">
                  <c:v>1249.58</c:v>
                </c:pt>
                <c:pt idx="181">
                  <c:v>1249.53</c:v>
                </c:pt>
                <c:pt idx="182">
                  <c:v>1249.51</c:v>
                </c:pt>
                <c:pt idx="183">
                  <c:v>1249.49</c:v>
                </c:pt>
                <c:pt idx="184">
                  <c:v>1249.51</c:v>
                </c:pt>
                <c:pt idx="185">
                  <c:v>1249.53</c:v>
                </c:pt>
                <c:pt idx="186">
                  <c:v>1249.53</c:v>
                </c:pt>
                <c:pt idx="187">
                  <c:v>1249.55</c:v>
                </c:pt>
                <c:pt idx="188">
                  <c:v>1249.58</c:v>
                </c:pt>
                <c:pt idx="189">
                  <c:v>1249.5899999999999</c:v>
                </c:pt>
                <c:pt idx="190">
                  <c:v>1249.5999999999999</c:v>
                </c:pt>
                <c:pt idx="191">
                  <c:v>1249.6300000000001</c:v>
                </c:pt>
                <c:pt idx="192">
                  <c:v>1249.6300000000001</c:v>
                </c:pt>
                <c:pt idx="193">
                  <c:v>1249.6300000000001</c:v>
                </c:pt>
                <c:pt idx="194">
                  <c:v>1249.6199999999999</c:v>
                </c:pt>
                <c:pt idx="195">
                  <c:v>1249.5899999999999</c:v>
                </c:pt>
                <c:pt idx="196">
                  <c:v>1249.58</c:v>
                </c:pt>
                <c:pt idx="197">
                  <c:v>1249.57</c:v>
                </c:pt>
                <c:pt idx="198">
                  <c:v>1249.57</c:v>
                </c:pt>
                <c:pt idx="199">
                  <c:v>1249.57</c:v>
                </c:pt>
                <c:pt idx="200">
                  <c:v>1249.55</c:v>
                </c:pt>
                <c:pt idx="201">
                  <c:v>1249.5899999999999</c:v>
                </c:pt>
                <c:pt idx="202">
                  <c:v>1249.5999999999999</c:v>
                </c:pt>
                <c:pt idx="203">
                  <c:v>1249.58</c:v>
                </c:pt>
                <c:pt idx="204">
                  <c:v>1249.55</c:v>
                </c:pt>
                <c:pt idx="205">
                  <c:v>1249.57</c:v>
                </c:pt>
                <c:pt idx="206">
                  <c:v>1249.54</c:v>
                </c:pt>
                <c:pt idx="207">
                  <c:v>1249.53</c:v>
                </c:pt>
                <c:pt idx="208">
                  <c:v>1249.58</c:v>
                </c:pt>
                <c:pt idx="209">
                  <c:v>1249.5899999999999</c:v>
                </c:pt>
                <c:pt idx="210">
                  <c:v>1249.5999999999999</c:v>
                </c:pt>
                <c:pt idx="211">
                  <c:v>1249.6099999999999</c:v>
                </c:pt>
                <c:pt idx="212">
                  <c:v>1249.6199999999999</c:v>
                </c:pt>
                <c:pt idx="213">
                  <c:v>1249.6099999999999</c:v>
                </c:pt>
                <c:pt idx="214">
                  <c:v>1249.57</c:v>
                </c:pt>
                <c:pt idx="215">
                  <c:v>1249.57</c:v>
                </c:pt>
                <c:pt idx="216">
                  <c:v>1249.58</c:v>
                </c:pt>
                <c:pt idx="217">
                  <c:v>1249.5899999999999</c:v>
                </c:pt>
                <c:pt idx="218">
                  <c:v>1249.5899999999999</c:v>
                </c:pt>
                <c:pt idx="219">
                  <c:v>1249.5999999999999</c:v>
                </c:pt>
                <c:pt idx="220">
                  <c:v>1249.6099999999999</c:v>
                </c:pt>
                <c:pt idx="221">
                  <c:v>1249.58</c:v>
                </c:pt>
                <c:pt idx="222">
                  <c:v>1249.56</c:v>
                </c:pt>
                <c:pt idx="223">
                  <c:v>1249.56</c:v>
                </c:pt>
                <c:pt idx="224">
                  <c:v>1249.55</c:v>
                </c:pt>
                <c:pt idx="225">
                  <c:v>1249.55</c:v>
                </c:pt>
                <c:pt idx="226">
                  <c:v>1249.56</c:v>
                </c:pt>
                <c:pt idx="227">
                  <c:v>1249.56</c:v>
                </c:pt>
                <c:pt idx="228">
                  <c:v>1249.56</c:v>
                </c:pt>
                <c:pt idx="229">
                  <c:v>1249.57</c:v>
                </c:pt>
                <c:pt idx="230">
                  <c:v>1249.56</c:v>
                </c:pt>
                <c:pt idx="231">
                  <c:v>1249.56</c:v>
                </c:pt>
                <c:pt idx="232">
                  <c:v>1249.5899999999999</c:v>
                </c:pt>
                <c:pt idx="233">
                  <c:v>1249.58</c:v>
                </c:pt>
                <c:pt idx="234">
                  <c:v>1249.57</c:v>
                </c:pt>
                <c:pt idx="235">
                  <c:v>1249.58</c:v>
                </c:pt>
                <c:pt idx="236">
                  <c:v>1249.6099999999999</c:v>
                </c:pt>
                <c:pt idx="237">
                  <c:v>1249.6099999999999</c:v>
                </c:pt>
                <c:pt idx="238">
                  <c:v>1249.5899999999999</c:v>
                </c:pt>
                <c:pt idx="239">
                  <c:v>1249.5899999999999</c:v>
                </c:pt>
                <c:pt idx="240">
                  <c:v>1249.5999999999999</c:v>
                </c:pt>
                <c:pt idx="241">
                  <c:v>1249.5999999999999</c:v>
                </c:pt>
                <c:pt idx="242">
                  <c:v>1249.5899999999999</c:v>
                </c:pt>
                <c:pt idx="243">
                  <c:v>1249.57</c:v>
                </c:pt>
                <c:pt idx="244">
                  <c:v>1249.55</c:v>
                </c:pt>
                <c:pt idx="245">
                  <c:v>1249.52</c:v>
                </c:pt>
                <c:pt idx="246">
                  <c:v>1249.56</c:v>
                </c:pt>
                <c:pt idx="247">
                  <c:v>1249.58</c:v>
                </c:pt>
                <c:pt idx="248">
                  <c:v>1249.53</c:v>
                </c:pt>
                <c:pt idx="249">
                  <c:v>1249.54</c:v>
                </c:pt>
                <c:pt idx="250">
                  <c:v>1249.54</c:v>
                </c:pt>
                <c:pt idx="251">
                  <c:v>1249.55</c:v>
                </c:pt>
                <c:pt idx="252">
                  <c:v>1249.57</c:v>
                </c:pt>
                <c:pt idx="253">
                  <c:v>1249.58</c:v>
                </c:pt>
                <c:pt idx="254">
                  <c:v>1249.57</c:v>
                </c:pt>
                <c:pt idx="255">
                  <c:v>1249.57</c:v>
                </c:pt>
                <c:pt idx="256">
                  <c:v>1249.5999999999999</c:v>
                </c:pt>
                <c:pt idx="257">
                  <c:v>1249.5899999999999</c:v>
                </c:pt>
                <c:pt idx="258">
                  <c:v>1249.58</c:v>
                </c:pt>
                <c:pt idx="259">
                  <c:v>1249.5899999999999</c:v>
                </c:pt>
                <c:pt idx="260">
                  <c:v>1249.5999999999999</c:v>
                </c:pt>
                <c:pt idx="261">
                  <c:v>1249.5999999999999</c:v>
                </c:pt>
                <c:pt idx="262">
                  <c:v>1249.6099999999999</c:v>
                </c:pt>
                <c:pt idx="263">
                  <c:v>1249.6099999999999</c:v>
                </c:pt>
                <c:pt idx="264">
                  <c:v>1249.6099999999999</c:v>
                </c:pt>
                <c:pt idx="265">
                  <c:v>1249.6099999999999</c:v>
                </c:pt>
                <c:pt idx="266">
                  <c:v>1249.5999999999999</c:v>
                </c:pt>
                <c:pt idx="267">
                  <c:v>1249.5999999999999</c:v>
                </c:pt>
                <c:pt idx="268">
                  <c:v>1249.6099999999999</c:v>
                </c:pt>
                <c:pt idx="269">
                  <c:v>1249.5899999999999</c:v>
                </c:pt>
                <c:pt idx="270">
                  <c:v>1249.5999999999999</c:v>
                </c:pt>
                <c:pt idx="271">
                  <c:v>1249.6099999999999</c:v>
                </c:pt>
                <c:pt idx="272">
                  <c:v>1249.6099999999999</c:v>
                </c:pt>
                <c:pt idx="273">
                  <c:v>1249.5999999999999</c:v>
                </c:pt>
                <c:pt idx="274">
                  <c:v>1249.5999999999999</c:v>
                </c:pt>
                <c:pt idx="275">
                  <c:v>1249.6199999999999</c:v>
                </c:pt>
                <c:pt idx="276">
                  <c:v>1249.5999999999999</c:v>
                </c:pt>
                <c:pt idx="277">
                  <c:v>1249.58</c:v>
                </c:pt>
                <c:pt idx="278">
                  <c:v>1249.57</c:v>
                </c:pt>
                <c:pt idx="279">
                  <c:v>1249.56</c:v>
                </c:pt>
                <c:pt idx="280">
                  <c:v>1249.54</c:v>
                </c:pt>
                <c:pt idx="281">
                  <c:v>1249.53</c:v>
                </c:pt>
                <c:pt idx="282">
                  <c:v>1249.54</c:v>
                </c:pt>
                <c:pt idx="283">
                  <c:v>1249.54</c:v>
                </c:pt>
                <c:pt idx="284">
                  <c:v>1249.54</c:v>
                </c:pt>
                <c:pt idx="285">
                  <c:v>1249.55</c:v>
                </c:pt>
                <c:pt idx="286">
                  <c:v>1249.57</c:v>
                </c:pt>
                <c:pt idx="287">
                  <c:v>1249.57</c:v>
                </c:pt>
                <c:pt idx="288">
                  <c:v>1249.58</c:v>
                </c:pt>
                <c:pt idx="289">
                  <c:v>1249.5899999999999</c:v>
                </c:pt>
                <c:pt idx="290">
                  <c:v>1249.5999999999999</c:v>
                </c:pt>
                <c:pt idx="291">
                  <c:v>1249.5999999999999</c:v>
                </c:pt>
                <c:pt idx="292">
                  <c:v>1249.5899999999999</c:v>
                </c:pt>
                <c:pt idx="293">
                  <c:v>1249.58</c:v>
                </c:pt>
                <c:pt idx="294">
                  <c:v>1249.58</c:v>
                </c:pt>
                <c:pt idx="295">
                  <c:v>1249.56</c:v>
                </c:pt>
                <c:pt idx="296">
                  <c:v>1249.56</c:v>
                </c:pt>
                <c:pt idx="297">
                  <c:v>1249.56</c:v>
                </c:pt>
                <c:pt idx="298">
                  <c:v>1249.53</c:v>
                </c:pt>
                <c:pt idx="299">
                  <c:v>1249.54</c:v>
                </c:pt>
                <c:pt idx="300">
                  <c:v>1249.54</c:v>
                </c:pt>
                <c:pt idx="301">
                  <c:v>1249.54</c:v>
                </c:pt>
                <c:pt idx="302">
                  <c:v>1249.54</c:v>
                </c:pt>
                <c:pt idx="303">
                  <c:v>1249.54</c:v>
                </c:pt>
                <c:pt idx="304">
                  <c:v>1249.53</c:v>
                </c:pt>
                <c:pt idx="305">
                  <c:v>1249.55</c:v>
                </c:pt>
                <c:pt idx="306">
                  <c:v>1249.56</c:v>
                </c:pt>
                <c:pt idx="307">
                  <c:v>1249.56</c:v>
                </c:pt>
                <c:pt idx="308">
                  <c:v>1249.56</c:v>
                </c:pt>
                <c:pt idx="309">
                  <c:v>1249.6099999999999</c:v>
                </c:pt>
                <c:pt idx="310">
                  <c:v>1249.5999999999999</c:v>
                </c:pt>
                <c:pt idx="311">
                  <c:v>1249.5999999999999</c:v>
                </c:pt>
                <c:pt idx="312">
                  <c:v>1249.58</c:v>
                </c:pt>
                <c:pt idx="313">
                  <c:v>1249.58</c:v>
                </c:pt>
                <c:pt idx="314">
                  <c:v>1249.5999999999999</c:v>
                </c:pt>
                <c:pt idx="315">
                  <c:v>1249.5999999999999</c:v>
                </c:pt>
                <c:pt idx="316">
                  <c:v>1249.5999999999999</c:v>
                </c:pt>
                <c:pt idx="317">
                  <c:v>1249.6099999999999</c:v>
                </c:pt>
                <c:pt idx="318">
                  <c:v>1249.5999999999999</c:v>
                </c:pt>
                <c:pt idx="319">
                  <c:v>1249.53</c:v>
                </c:pt>
                <c:pt idx="320">
                  <c:v>1249.57</c:v>
                </c:pt>
                <c:pt idx="321">
                  <c:v>1249.56</c:v>
                </c:pt>
                <c:pt idx="322">
                  <c:v>1249.55</c:v>
                </c:pt>
                <c:pt idx="323">
                  <c:v>1249.56</c:v>
                </c:pt>
                <c:pt idx="324">
                  <c:v>1249.55</c:v>
                </c:pt>
                <c:pt idx="325">
                  <c:v>1249.55</c:v>
                </c:pt>
                <c:pt idx="326">
                  <c:v>1249.54</c:v>
                </c:pt>
                <c:pt idx="327">
                  <c:v>1249.54</c:v>
                </c:pt>
                <c:pt idx="328">
                  <c:v>1249.53</c:v>
                </c:pt>
                <c:pt idx="329">
                  <c:v>1249.53</c:v>
                </c:pt>
                <c:pt idx="330">
                  <c:v>1249.54</c:v>
                </c:pt>
                <c:pt idx="331">
                  <c:v>1249.55</c:v>
                </c:pt>
                <c:pt idx="332">
                  <c:v>1249.57</c:v>
                </c:pt>
                <c:pt idx="333">
                  <c:v>1249.57</c:v>
                </c:pt>
                <c:pt idx="334">
                  <c:v>1249.5899999999999</c:v>
                </c:pt>
                <c:pt idx="335">
                  <c:v>1249.5999999999999</c:v>
                </c:pt>
                <c:pt idx="336">
                  <c:v>1249.6099999999999</c:v>
                </c:pt>
                <c:pt idx="337">
                  <c:v>1249.6099999999999</c:v>
                </c:pt>
                <c:pt idx="338">
                  <c:v>1249.5999999999999</c:v>
                </c:pt>
                <c:pt idx="339">
                  <c:v>1249.5899999999999</c:v>
                </c:pt>
                <c:pt idx="340">
                  <c:v>1249.57</c:v>
                </c:pt>
                <c:pt idx="341">
                  <c:v>1249.56</c:v>
                </c:pt>
                <c:pt idx="342">
                  <c:v>1249.55</c:v>
                </c:pt>
                <c:pt idx="343">
                  <c:v>1249.55</c:v>
                </c:pt>
                <c:pt idx="344">
                  <c:v>1249.56</c:v>
                </c:pt>
                <c:pt idx="345">
                  <c:v>1249.55</c:v>
                </c:pt>
                <c:pt idx="346">
                  <c:v>1249.55</c:v>
                </c:pt>
                <c:pt idx="347">
                  <c:v>1249.55</c:v>
                </c:pt>
                <c:pt idx="348">
                  <c:v>1249.55</c:v>
                </c:pt>
                <c:pt idx="349">
                  <c:v>1249.55</c:v>
                </c:pt>
                <c:pt idx="350">
                  <c:v>1249.54</c:v>
                </c:pt>
                <c:pt idx="351">
                  <c:v>1249.54</c:v>
                </c:pt>
                <c:pt idx="352">
                  <c:v>1249.54</c:v>
                </c:pt>
                <c:pt idx="353">
                  <c:v>1249.56</c:v>
                </c:pt>
                <c:pt idx="354">
                  <c:v>1249.57</c:v>
                </c:pt>
                <c:pt idx="355">
                  <c:v>1249.58</c:v>
                </c:pt>
                <c:pt idx="356">
                  <c:v>1249.5899999999999</c:v>
                </c:pt>
                <c:pt idx="357">
                  <c:v>1249.6099999999999</c:v>
                </c:pt>
                <c:pt idx="358">
                  <c:v>1249.6099999999999</c:v>
                </c:pt>
                <c:pt idx="359">
                  <c:v>1249.6099999999999</c:v>
                </c:pt>
                <c:pt idx="360">
                  <c:v>1249.5999999999999</c:v>
                </c:pt>
                <c:pt idx="361">
                  <c:v>1249.6099999999999</c:v>
                </c:pt>
                <c:pt idx="362">
                  <c:v>1249.6099999999999</c:v>
                </c:pt>
                <c:pt idx="363">
                  <c:v>1249.5899999999999</c:v>
                </c:pt>
                <c:pt idx="364">
                  <c:v>1249.58</c:v>
                </c:pt>
                <c:pt idx="365">
                  <c:v>1249.57</c:v>
                </c:pt>
                <c:pt idx="366">
                  <c:v>1249.56</c:v>
                </c:pt>
                <c:pt idx="367">
                  <c:v>1249.57</c:v>
                </c:pt>
                <c:pt idx="368">
                  <c:v>1249.56</c:v>
                </c:pt>
                <c:pt idx="369">
                  <c:v>1249.55</c:v>
                </c:pt>
                <c:pt idx="370">
                  <c:v>1249.56</c:v>
                </c:pt>
                <c:pt idx="371">
                  <c:v>1249.55</c:v>
                </c:pt>
                <c:pt idx="372">
                  <c:v>1249.54</c:v>
                </c:pt>
                <c:pt idx="373">
                  <c:v>1249.55</c:v>
                </c:pt>
                <c:pt idx="374">
                  <c:v>1249.55</c:v>
                </c:pt>
                <c:pt idx="375">
                  <c:v>1249.55</c:v>
                </c:pt>
                <c:pt idx="376">
                  <c:v>1249.55</c:v>
                </c:pt>
                <c:pt idx="377">
                  <c:v>1249.55</c:v>
                </c:pt>
                <c:pt idx="378">
                  <c:v>1249.56</c:v>
                </c:pt>
                <c:pt idx="379">
                  <c:v>1249.55</c:v>
                </c:pt>
                <c:pt idx="380">
                  <c:v>1249.55</c:v>
                </c:pt>
                <c:pt idx="381">
                  <c:v>1249.56</c:v>
                </c:pt>
                <c:pt idx="382">
                  <c:v>1249.56</c:v>
                </c:pt>
                <c:pt idx="383">
                  <c:v>1249.57</c:v>
                </c:pt>
                <c:pt idx="384">
                  <c:v>1249.56</c:v>
                </c:pt>
                <c:pt idx="385">
                  <c:v>1249.57</c:v>
                </c:pt>
                <c:pt idx="386">
                  <c:v>1249.57</c:v>
                </c:pt>
                <c:pt idx="387">
                  <c:v>1249.56</c:v>
                </c:pt>
                <c:pt idx="388">
                  <c:v>1249.57</c:v>
                </c:pt>
                <c:pt idx="389">
                  <c:v>1249.57</c:v>
                </c:pt>
                <c:pt idx="390">
                  <c:v>1249.58</c:v>
                </c:pt>
                <c:pt idx="391">
                  <c:v>1249.57</c:v>
                </c:pt>
                <c:pt idx="392">
                  <c:v>1249.58</c:v>
                </c:pt>
                <c:pt idx="393">
                  <c:v>1249.5899999999999</c:v>
                </c:pt>
                <c:pt idx="394">
                  <c:v>1249.5899999999999</c:v>
                </c:pt>
                <c:pt idx="395">
                  <c:v>1249.5899999999999</c:v>
                </c:pt>
                <c:pt idx="396">
                  <c:v>1249.58</c:v>
                </c:pt>
                <c:pt idx="397">
                  <c:v>1249.57</c:v>
                </c:pt>
                <c:pt idx="398">
                  <c:v>1249.5899999999999</c:v>
                </c:pt>
                <c:pt idx="399">
                  <c:v>1249.5899999999999</c:v>
                </c:pt>
                <c:pt idx="400">
                  <c:v>1249.56</c:v>
                </c:pt>
                <c:pt idx="401">
                  <c:v>1249.55</c:v>
                </c:pt>
                <c:pt idx="402">
                  <c:v>1249.56</c:v>
                </c:pt>
                <c:pt idx="403">
                  <c:v>1249.57</c:v>
                </c:pt>
                <c:pt idx="404">
                  <c:v>1249.56</c:v>
                </c:pt>
                <c:pt idx="405">
                  <c:v>1249.56</c:v>
                </c:pt>
                <c:pt idx="406">
                  <c:v>1249.56</c:v>
                </c:pt>
                <c:pt idx="407">
                  <c:v>1249.56</c:v>
                </c:pt>
                <c:pt idx="408">
                  <c:v>1249.57</c:v>
                </c:pt>
                <c:pt idx="409">
                  <c:v>1249.55</c:v>
                </c:pt>
                <c:pt idx="410">
                  <c:v>1249.53</c:v>
                </c:pt>
                <c:pt idx="411">
                  <c:v>1249.55</c:v>
                </c:pt>
                <c:pt idx="412">
                  <c:v>1249.55</c:v>
                </c:pt>
                <c:pt idx="413">
                  <c:v>1249.54</c:v>
                </c:pt>
                <c:pt idx="414">
                  <c:v>1249.54</c:v>
                </c:pt>
                <c:pt idx="415">
                  <c:v>1249.54</c:v>
                </c:pt>
                <c:pt idx="416">
                  <c:v>1249.53</c:v>
                </c:pt>
                <c:pt idx="417">
                  <c:v>1249.54</c:v>
                </c:pt>
                <c:pt idx="418">
                  <c:v>1249.55</c:v>
                </c:pt>
                <c:pt idx="419">
                  <c:v>1249.54</c:v>
                </c:pt>
                <c:pt idx="420">
                  <c:v>1249.54</c:v>
                </c:pt>
                <c:pt idx="421">
                  <c:v>1249.55</c:v>
                </c:pt>
                <c:pt idx="422">
                  <c:v>1249.55</c:v>
                </c:pt>
                <c:pt idx="423">
                  <c:v>1249.57</c:v>
                </c:pt>
                <c:pt idx="424">
                  <c:v>1249.57</c:v>
                </c:pt>
                <c:pt idx="425">
                  <c:v>1249.57</c:v>
                </c:pt>
                <c:pt idx="426">
                  <c:v>1249.57</c:v>
                </c:pt>
                <c:pt idx="427">
                  <c:v>1249.57</c:v>
                </c:pt>
                <c:pt idx="428">
                  <c:v>1249.57</c:v>
                </c:pt>
                <c:pt idx="429">
                  <c:v>1249.56</c:v>
                </c:pt>
                <c:pt idx="430">
                  <c:v>1249.57</c:v>
                </c:pt>
                <c:pt idx="431">
                  <c:v>1249.5899999999999</c:v>
                </c:pt>
                <c:pt idx="432">
                  <c:v>1249.5899999999999</c:v>
                </c:pt>
                <c:pt idx="433">
                  <c:v>1249.5899999999999</c:v>
                </c:pt>
                <c:pt idx="434">
                  <c:v>1249.5899999999999</c:v>
                </c:pt>
                <c:pt idx="435">
                  <c:v>1249.5899999999999</c:v>
                </c:pt>
                <c:pt idx="436">
                  <c:v>1249.5999999999999</c:v>
                </c:pt>
                <c:pt idx="437">
                  <c:v>1249.5999999999999</c:v>
                </c:pt>
                <c:pt idx="438">
                  <c:v>1249.5999999999999</c:v>
                </c:pt>
                <c:pt idx="439">
                  <c:v>1249.5899999999999</c:v>
                </c:pt>
                <c:pt idx="440">
                  <c:v>1249.58</c:v>
                </c:pt>
                <c:pt idx="441">
                  <c:v>1249.5899999999999</c:v>
                </c:pt>
                <c:pt idx="442">
                  <c:v>1249.5899999999999</c:v>
                </c:pt>
                <c:pt idx="443">
                  <c:v>1249.57</c:v>
                </c:pt>
                <c:pt idx="444">
                  <c:v>1249.56</c:v>
                </c:pt>
                <c:pt idx="445">
                  <c:v>1249.58</c:v>
                </c:pt>
                <c:pt idx="446">
                  <c:v>1249.57</c:v>
                </c:pt>
                <c:pt idx="447">
                  <c:v>1249.56</c:v>
                </c:pt>
                <c:pt idx="448">
                  <c:v>1249.54</c:v>
                </c:pt>
                <c:pt idx="449">
                  <c:v>1249.52</c:v>
                </c:pt>
                <c:pt idx="450">
                  <c:v>1249.51</c:v>
                </c:pt>
                <c:pt idx="451">
                  <c:v>1249.54</c:v>
                </c:pt>
                <c:pt idx="452">
                  <c:v>1249.55</c:v>
                </c:pt>
                <c:pt idx="453">
                  <c:v>1249.53</c:v>
                </c:pt>
                <c:pt idx="454">
                  <c:v>1249.52</c:v>
                </c:pt>
                <c:pt idx="455">
                  <c:v>1249.55</c:v>
                </c:pt>
                <c:pt idx="456">
                  <c:v>1249.56</c:v>
                </c:pt>
                <c:pt idx="457">
                  <c:v>1249.54</c:v>
                </c:pt>
                <c:pt idx="458">
                  <c:v>1249.52</c:v>
                </c:pt>
                <c:pt idx="459">
                  <c:v>1249.54</c:v>
                </c:pt>
                <c:pt idx="460">
                  <c:v>1249.55</c:v>
                </c:pt>
                <c:pt idx="461">
                  <c:v>1249.56</c:v>
                </c:pt>
                <c:pt idx="462">
                  <c:v>1249.56</c:v>
                </c:pt>
                <c:pt idx="463">
                  <c:v>1249.58</c:v>
                </c:pt>
                <c:pt idx="464">
                  <c:v>1249.58</c:v>
                </c:pt>
                <c:pt idx="465">
                  <c:v>1249.5999999999999</c:v>
                </c:pt>
                <c:pt idx="466">
                  <c:v>1249.6099999999999</c:v>
                </c:pt>
                <c:pt idx="467">
                  <c:v>1249.5999999999999</c:v>
                </c:pt>
                <c:pt idx="468">
                  <c:v>1249.5999999999999</c:v>
                </c:pt>
                <c:pt idx="469">
                  <c:v>1249.5899999999999</c:v>
                </c:pt>
                <c:pt idx="470">
                  <c:v>1249.5899999999999</c:v>
                </c:pt>
                <c:pt idx="471">
                  <c:v>1249.5999999999999</c:v>
                </c:pt>
                <c:pt idx="472">
                  <c:v>1249.5999999999999</c:v>
                </c:pt>
                <c:pt idx="473">
                  <c:v>1249.58</c:v>
                </c:pt>
                <c:pt idx="474">
                  <c:v>1249.5899999999999</c:v>
                </c:pt>
                <c:pt idx="475">
                  <c:v>1249.5999999999999</c:v>
                </c:pt>
                <c:pt idx="476">
                  <c:v>1249.5999999999999</c:v>
                </c:pt>
                <c:pt idx="477">
                  <c:v>1249.5999999999999</c:v>
                </c:pt>
                <c:pt idx="478">
                  <c:v>1249.5899999999999</c:v>
                </c:pt>
                <c:pt idx="479">
                  <c:v>1249.58</c:v>
                </c:pt>
                <c:pt idx="480">
                  <c:v>1249.58</c:v>
                </c:pt>
                <c:pt idx="481">
                  <c:v>1249.56</c:v>
                </c:pt>
                <c:pt idx="482">
                  <c:v>1249.56</c:v>
                </c:pt>
                <c:pt idx="483">
                  <c:v>1249.54</c:v>
                </c:pt>
                <c:pt idx="484">
                  <c:v>1249.53</c:v>
                </c:pt>
                <c:pt idx="485">
                  <c:v>1249.53</c:v>
                </c:pt>
                <c:pt idx="486">
                  <c:v>1249.54</c:v>
                </c:pt>
                <c:pt idx="487">
                  <c:v>1249.53</c:v>
                </c:pt>
                <c:pt idx="488">
                  <c:v>1249.53</c:v>
                </c:pt>
                <c:pt idx="489">
                  <c:v>1249.53</c:v>
                </c:pt>
                <c:pt idx="490">
                  <c:v>1249.55</c:v>
                </c:pt>
                <c:pt idx="491">
                  <c:v>1249.55</c:v>
                </c:pt>
                <c:pt idx="492">
                  <c:v>1249.56</c:v>
                </c:pt>
                <c:pt idx="493">
                  <c:v>1249.57</c:v>
                </c:pt>
                <c:pt idx="494">
                  <c:v>1249.56</c:v>
                </c:pt>
                <c:pt idx="495">
                  <c:v>1249.55</c:v>
                </c:pt>
                <c:pt idx="496">
                  <c:v>1249.55</c:v>
                </c:pt>
                <c:pt idx="497">
                  <c:v>1249.56</c:v>
                </c:pt>
                <c:pt idx="498">
                  <c:v>1249.57</c:v>
                </c:pt>
                <c:pt idx="499">
                  <c:v>1249.58</c:v>
                </c:pt>
                <c:pt idx="500">
                  <c:v>1249.56</c:v>
                </c:pt>
                <c:pt idx="501">
                  <c:v>1249.55</c:v>
                </c:pt>
                <c:pt idx="502">
                  <c:v>1249.56</c:v>
                </c:pt>
                <c:pt idx="503">
                  <c:v>1249.56</c:v>
                </c:pt>
                <c:pt idx="504">
                  <c:v>1249.55</c:v>
                </c:pt>
                <c:pt idx="505">
                  <c:v>1249.55</c:v>
                </c:pt>
                <c:pt idx="506">
                  <c:v>1249.55</c:v>
                </c:pt>
                <c:pt idx="507">
                  <c:v>1249.55</c:v>
                </c:pt>
                <c:pt idx="508">
                  <c:v>1249.56</c:v>
                </c:pt>
                <c:pt idx="509">
                  <c:v>1249.55</c:v>
                </c:pt>
                <c:pt idx="510">
                  <c:v>1249.55</c:v>
                </c:pt>
                <c:pt idx="511">
                  <c:v>1249.55</c:v>
                </c:pt>
                <c:pt idx="512">
                  <c:v>1249.54</c:v>
                </c:pt>
                <c:pt idx="513">
                  <c:v>1249.55</c:v>
                </c:pt>
                <c:pt idx="514">
                  <c:v>1249.55</c:v>
                </c:pt>
                <c:pt idx="515">
                  <c:v>1249.55</c:v>
                </c:pt>
                <c:pt idx="516">
                  <c:v>1249.56</c:v>
                </c:pt>
                <c:pt idx="517">
                  <c:v>1249.55</c:v>
                </c:pt>
                <c:pt idx="518">
                  <c:v>1249.55</c:v>
                </c:pt>
                <c:pt idx="519">
                  <c:v>1249.56</c:v>
                </c:pt>
                <c:pt idx="520">
                  <c:v>1249.57</c:v>
                </c:pt>
                <c:pt idx="521">
                  <c:v>1249.56</c:v>
                </c:pt>
                <c:pt idx="522">
                  <c:v>1249.55</c:v>
                </c:pt>
                <c:pt idx="523">
                  <c:v>1249.55</c:v>
                </c:pt>
                <c:pt idx="524">
                  <c:v>1249.54</c:v>
                </c:pt>
                <c:pt idx="525">
                  <c:v>1249.53</c:v>
                </c:pt>
                <c:pt idx="526">
                  <c:v>1249.53</c:v>
                </c:pt>
                <c:pt idx="527">
                  <c:v>1249.53</c:v>
                </c:pt>
                <c:pt idx="528">
                  <c:v>1249.55</c:v>
                </c:pt>
                <c:pt idx="529">
                  <c:v>1249.54</c:v>
                </c:pt>
                <c:pt idx="530">
                  <c:v>1249.54</c:v>
                </c:pt>
                <c:pt idx="531">
                  <c:v>1249.55</c:v>
                </c:pt>
                <c:pt idx="532">
                  <c:v>1249.54</c:v>
                </c:pt>
                <c:pt idx="533">
                  <c:v>1249.55</c:v>
                </c:pt>
                <c:pt idx="534">
                  <c:v>1249.55</c:v>
                </c:pt>
                <c:pt idx="535">
                  <c:v>1249.55</c:v>
                </c:pt>
                <c:pt idx="536">
                  <c:v>1249.55</c:v>
                </c:pt>
                <c:pt idx="537">
                  <c:v>1249.54</c:v>
                </c:pt>
                <c:pt idx="538">
                  <c:v>1249.54</c:v>
                </c:pt>
                <c:pt idx="539">
                  <c:v>1249.55</c:v>
                </c:pt>
                <c:pt idx="540">
                  <c:v>1249.55</c:v>
                </c:pt>
                <c:pt idx="541">
                  <c:v>1249.55</c:v>
                </c:pt>
                <c:pt idx="542">
                  <c:v>1249.56</c:v>
                </c:pt>
                <c:pt idx="543">
                  <c:v>1249.56</c:v>
                </c:pt>
                <c:pt idx="544">
                  <c:v>1249.56</c:v>
                </c:pt>
                <c:pt idx="545">
                  <c:v>1249.5899999999999</c:v>
                </c:pt>
                <c:pt idx="546">
                  <c:v>1249.6099999999999</c:v>
                </c:pt>
                <c:pt idx="547">
                  <c:v>1249.5999999999999</c:v>
                </c:pt>
                <c:pt idx="548">
                  <c:v>1249.5899999999999</c:v>
                </c:pt>
                <c:pt idx="549">
                  <c:v>1249.5899999999999</c:v>
                </c:pt>
                <c:pt idx="550">
                  <c:v>1249.6099999999999</c:v>
                </c:pt>
                <c:pt idx="551">
                  <c:v>1249.6099999999999</c:v>
                </c:pt>
                <c:pt idx="552">
                  <c:v>1249.5899999999999</c:v>
                </c:pt>
                <c:pt idx="553">
                  <c:v>1249.5899999999999</c:v>
                </c:pt>
                <c:pt idx="554">
                  <c:v>1249.5899999999999</c:v>
                </c:pt>
                <c:pt idx="555">
                  <c:v>1249.57</c:v>
                </c:pt>
                <c:pt idx="556">
                  <c:v>1249.58</c:v>
                </c:pt>
                <c:pt idx="557">
                  <c:v>1249.58</c:v>
                </c:pt>
                <c:pt idx="558">
                  <c:v>1249.58</c:v>
                </c:pt>
                <c:pt idx="559">
                  <c:v>1249.56</c:v>
                </c:pt>
                <c:pt idx="560">
                  <c:v>1249.55</c:v>
                </c:pt>
                <c:pt idx="561">
                  <c:v>1249.55</c:v>
                </c:pt>
                <c:pt idx="562">
                  <c:v>1249.54</c:v>
                </c:pt>
                <c:pt idx="563">
                  <c:v>1249.56</c:v>
                </c:pt>
                <c:pt idx="564">
                  <c:v>1249.55</c:v>
                </c:pt>
                <c:pt idx="565">
                  <c:v>1249.56</c:v>
                </c:pt>
                <c:pt idx="566">
                  <c:v>1249.57</c:v>
                </c:pt>
                <c:pt idx="567">
                  <c:v>1249.56</c:v>
                </c:pt>
                <c:pt idx="568">
                  <c:v>1249.57</c:v>
                </c:pt>
                <c:pt idx="569">
                  <c:v>1249.5899999999999</c:v>
                </c:pt>
                <c:pt idx="570">
                  <c:v>1249.5899999999999</c:v>
                </c:pt>
                <c:pt idx="571">
                  <c:v>1249.5899999999999</c:v>
                </c:pt>
                <c:pt idx="572">
                  <c:v>1249.5999999999999</c:v>
                </c:pt>
                <c:pt idx="573">
                  <c:v>1249.5999999999999</c:v>
                </c:pt>
                <c:pt idx="574">
                  <c:v>1249.58</c:v>
                </c:pt>
                <c:pt idx="575">
                  <c:v>1249.57</c:v>
                </c:pt>
                <c:pt idx="576">
                  <c:v>1249.56</c:v>
                </c:pt>
                <c:pt idx="577">
                  <c:v>1249.55</c:v>
                </c:pt>
                <c:pt idx="578">
                  <c:v>1249.55</c:v>
                </c:pt>
                <c:pt idx="579">
                  <c:v>1249.56</c:v>
                </c:pt>
                <c:pt idx="580">
                  <c:v>1249.55</c:v>
                </c:pt>
                <c:pt idx="581">
                  <c:v>1249.55</c:v>
                </c:pt>
                <c:pt idx="582">
                  <c:v>1249.54</c:v>
                </c:pt>
                <c:pt idx="583">
                  <c:v>1249.54</c:v>
                </c:pt>
                <c:pt idx="584">
                  <c:v>1249.54</c:v>
                </c:pt>
                <c:pt idx="585">
                  <c:v>1249.55</c:v>
                </c:pt>
                <c:pt idx="586">
                  <c:v>1249.56</c:v>
                </c:pt>
                <c:pt idx="587">
                  <c:v>1249.57</c:v>
                </c:pt>
                <c:pt idx="588">
                  <c:v>1249.58</c:v>
                </c:pt>
                <c:pt idx="589">
                  <c:v>1249.5899999999999</c:v>
                </c:pt>
                <c:pt idx="590">
                  <c:v>1249.5999999999999</c:v>
                </c:pt>
                <c:pt idx="591">
                  <c:v>1249.5899999999999</c:v>
                </c:pt>
                <c:pt idx="592">
                  <c:v>1249.5899999999999</c:v>
                </c:pt>
                <c:pt idx="593">
                  <c:v>1249.5899999999999</c:v>
                </c:pt>
                <c:pt idx="594">
                  <c:v>1249.5899999999999</c:v>
                </c:pt>
                <c:pt idx="595">
                  <c:v>1249.5899999999999</c:v>
                </c:pt>
                <c:pt idx="596">
                  <c:v>1249.58</c:v>
                </c:pt>
                <c:pt idx="597">
                  <c:v>1249.57</c:v>
                </c:pt>
                <c:pt idx="598">
                  <c:v>1249.57</c:v>
                </c:pt>
                <c:pt idx="599">
                  <c:v>1249.56</c:v>
                </c:pt>
                <c:pt idx="600">
                  <c:v>1249.55</c:v>
                </c:pt>
                <c:pt idx="601">
                  <c:v>1249.54</c:v>
                </c:pt>
                <c:pt idx="602">
                  <c:v>1249.54</c:v>
                </c:pt>
                <c:pt idx="603">
                  <c:v>1249.54</c:v>
                </c:pt>
                <c:pt idx="604">
                  <c:v>1249.55</c:v>
                </c:pt>
                <c:pt idx="605">
                  <c:v>1249.55</c:v>
                </c:pt>
                <c:pt idx="606">
                  <c:v>1249.56</c:v>
                </c:pt>
                <c:pt idx="607">
                  <c:v>1249.55</c:v>
                </c:pt>
                <c:pt idx="608">
                  <c:v>1249.55</c:v>
                </c:pt>
                <c:pt idx="609">
                  <c:v>1249.57</c:v>
                </c:pt>
                <c:pt idx="610">
                  <c:v>1249.57</c:v>
                </c:pt>
                <c:pt idx="611">
                  <c:v>1249.58</c:v>
                </c:pt>
                <c:pt idx="612">
                  <c:v>1249.5899999999999</c:v>
                </c:pt>
                <c:pt idx="613">
                  <c:v>1249.5899999999999</c:v>
                </c:pt>
                <c:pt idx="614">
                  <c:v>1249.58</c:v>
                </c:pt>
                <c:pt idx="615">
                  <c:v>1249.58</c:v>
                </c:pt>
                <c:pt idx="616">
                  <c:v>1249.5899999999999</c:v>
                </c:pt>
                <c:pt idx="617">
                  <c:v>1249.5999999999999</c:v>
                </c:pt>
                <c:pt idx="618">
                  <c:v>1249.5999999999999</c:v>
                </c:pt>
                <c:pt idx="619">
                  <c:v>1249.5999999999999</c:v>
                </c:pt>
                <c:pt idx="620">
                  <c:v>1249.5899999999999</c:v>
                </c:pt>
                <c:pt idx="621">
                  <c:v>1249.5899999999999</c:v>
                </c:pt>
                <c:pt idx="622">
                  <c:v>1249.5999999999999</c:v>
                </c:pt>
                <c:pt idx="623">
                  <c:v>1249.5999999999999</c:v>
                </c:pt>
                <c:pt idx="624">
                  <c:v>1249.5999999999999</c:v>
                </c:pt>
                <c:pt idx="625">
                  <c:v>1249.5999999999999</c:v>
                </c:pt>
                <c:pt idx="626">
                  <c:v>1249.5999999999999</c:v>
                </c:pt>
                <c:pt idx="627">
                  <c:v>1249.5899999999999</c:v>
                </c:pt>
                <c:pt idx="628">
                  <c:v>1249.58</c:v>
                </c:pt>
                <c:pt idx="629">
                  <c:v>1249.58</c:v>
                </c:pt>
                <c:pt idx="630">
                  <c:v>1249.56</c:v>
                </c:pt>
                <c:pt idx="631">
                  <c:v>1249.55</c:v>
                </c:pt>
                <c:pt idx="632">
                  <c:v>1249.53</c:v>
                </c:pt>
                <c:pt idx="633">
                  <c:v>1249.53</c:v>
                </c:pt>
                <c:pt idx="634">
                  <c:v>1249.54</c:v>
                </c:pt>
                <c:pt idx="635">
                  <c:v>1249.55</c:v>
                </c:pt>
                <c:pt idx="636">
                  <c:v>1249.56</c:v>
                </c:pt>
                <c:pt idx="637">
                  <c:v>1249.56</c:v>
                </c:pt>
                <c:pt idx="638">
                  <c:v>1249.57</c:v>
                </c:pt>
                <c:pt idx="639">
                  <c:v>1249.58</c:v>
                </c:pt>
                <c:pt idx="640">
                  <c:v>1249.5999999999999</c:v>
                </c:pt>
                <c:pt idx="641">
                  <c:v>1249.5999999999999</c:v>
                </c:pt>
                <c:pt idx="642">
                  <c:v>1249.5899999999999</c:v>
                </c:pt>
                <c:pt idx="643">
                  <c:v>1249.57</c:v>
                </c:pt>
                <c:pt idx="644">
                  <c:v>1249.55</c:v>
                </c:pt>
                <c:pt idx="645">
                  <c:v>1249.53</c:v>
                </c:pt>
                <c:pt idx="646">
                  <c:v>1249.54</c:v>
                </c:pt>
                <c:pt idx="647">
                  <c:v>1249.53</c:v>
                </c:pt>
                <c:pt idx="648">
                  <c:v>1249.55</c:v>
                </c:pt>
                <c:pt idx="649">
                  <c:v>1249.54</c:v>
                </c:pt>
                <c:pt idx="650">
                  <c:v>1249.55</c:v>
                </c:pt>
                <c:pt idx="651">
                  <c:v>1249.56</c:v>
                </c:pt>
                <c:pt idx="652">
                  <c:v>1249.54</c:v>
                </c:pt>
                <c:pt idx="653">
                  <c:v>1249.57</c:v>
                </c:pt>
                <c:pt idx="654">
                  <c:v>1249.5899999999999</c:v>
                </c:pt>
                <c:pt idx="655">
                  <c:v>1249.57</c:v>
                </c:pt>
                <c:pt idx="656">
                  <c:v>1249.57</c:v>
                </c:pt>
                <c:pt idx="657">
                  <c:v>1249.57</c:v>
                </c:pt>
                <c:pt idx="658">
                  <c:v>1249.57</c:v>
                </c:pt>
                <c:pt idx="659">
                  <c:v>1249.57</c:v>
                </c:pt>
                <c:pt idx="660">
                  <c:v>1249.57</c:v>
                </c:pt>
                <c:pt idx="661">
                  <c:v>1249.5899999999999</c:v>
                </c:pt>
                <c:pt idx="662">
                  <c:v>1249.5999999999999</c:v>
                </c:pt>
                <c:pt idx="663">
                  <c:v>1249.5899999999999</c:v>
                </c:pt>
                <c:pt idx="664">
                  <c:v>1249.6099999999999</c:v>
                </c:pt>
                <c:pt idx="665">
                  <c:v>1249.5899999999999</c:v>
                </c:pt>
                <c:pt idx="666">
                  <c:v>1249.58</c:v>
                </c:pt>
                <c:pt idx="667">
                  <c:v>1249.57</c:v>
                </c:pt>
                <c:pt idx="668">
                  <c:v>1249.58</c:v>
                </c:pt>
                <c:pt idx="669">
                  <c:v>1249.58</c:v>
                </c:pt>
                <c:pt idx="670">
                  <c:v>1249.57</c:v>
                </c:pt>
                <c:pt idx="671">
                  <c:v>1249.57</c:v>
                </c:pt>
                <c:pt idx="672">
                  <c:v>1249.58</c:v>
                </c:pt>
                <c:pt idx="673">
                  <c:v>1249.57</c:v>
                </c:pt>
                <c:pt idx="674">
                  <c:v>1249.57</c:v>
                </c:pt>
                <c:pt idx="675">
                  <c:v>1249.58</c:v>
                </c:pt>
                <c:pt idx="676">
                  <c:v>1249.5899999999999</c:v>
                </c:pt>
                <c:pt idx="677">
                  <c:v>1249.5899999999999</c:v>
                </c:pt>
                <c:pt idx="678">
                  <c:v>1249.5899999999999</c:v>
                </c:pt>
                <c:pt idx="679">
                  <c:v>1249.5899999999999</c:v>
                </c:pt>
                <c:pt idx="680">
                  <c:v>1249.5899999999999</c:v>
                </c:pt>
                <c:pt idx="681">
                  <c:v>1249.5999999999999</c:v>
                </c:pt>
                <c:pt idx="682">
                  <c:v>1249.5999999999999</c:v>
                </c:pt>
                <c:pt idx="683">
                  <c:v>1249.6099999999999</c:v>
                </c:pt>
                <c:pt idx="684">
                  <c:v>1249.5999999999999</c:v>
                </c:pt>
                <c:pt idx="685">
                  <c:v>1249.5999999999999</c:v>
                </c:pt>
                <c:pt idx="686">
                  <c:v>1249.5999999999999</c:v>
                </c:pt>
                <c:pt idx="687">
                  <c:v>1249.5999999999999</c:v>
                </c:pt>
                <c:pt idx="688">
                  <c:v>1249.5999999999999</c:v>
                </c:pt>
                <c:pt idx="689">
                  <c:v>1249.5999999999999</c:v>
                </c:pt>
                <c:pt idx="690">
                  <c:v>1249.5899999999999</c:v>
                </c:pt>
                <c:pt idx="691">
                  <c:v>1249.57</c:v>
                </c:pt>
                <c:pt idx="692">
                  <c:v>1249.58</c:v>
                </c:pt>
                <c:pt idx="693">
                  <c:v>1249.58</c:v>
                </c:pt>
                <c:pt idx="694">
                  <c:v>1249.57</c:v>
                </c:pt>
                <c:pt idx="695">
                  <c:v>1249.57</c:v>
                </c:pt>
                <c:pt idx="696">
                  <c:v>1249.55</c:v>
                </c:pt>
                <c:pt idx="697">
                  <c:v>1249.54</c:v>
                </c:pt>
                <c:pt idx="698">
                  <c:v>1249.54</c:v>
                </c:pt>
                <c:pt idx="699">
                  <c:v>1249.53</c:v>
                </c:pt>
                <c:pt idx="700">
                  <c:v>1249.54</c:v>
                </c:pt>
                <c:pt idx="701">
                  <c:v>1249.54</c:v>
                </c:pt>
                <c:pt idx="702">
                  <c:v>1249.55</c:v>
                </c:pt>
                <c:pt idx="703">
                  <c:v>1249.57</c:v>
                </c:pt>
                <c:pt idx="704">
                  <c:v>1249.5899999999999</c:v>
                </c:pt>
                <c:pt idx="705">
                  <c:v>1249.5999999999999</c:v>
                </c:pt>
                <c:pt idx="706">
                  <c:v>1249.5999999999999</c:v>
                </c:pt>
                <c:pt idx="707">
                  <c:v>1249.5999999999999</c:v>
                </c:pt>
                <c:pt idx="708">
                  <c:v>1249.5899999999999</c:v>
                </c:pt>
                <c:pt idx="709">
                  <c:v>1249.5899999999999</c:v>
                </c:pt>
                <c:pt idx="710">
                  <c:v>1249.5899999999999</c:v>
                </c:pt>
                <c:pt idx="711">
                  <c:v>1249.58</c:v>
                </c:pt>
                <c:pt idx="712">
                  <c:v>1249.5899999999999</c:v>
                </c:pt>
                <c:pt idx="713">
                  <c:v>1249.5999999999999</c:v>
                </c:pt>
                <c:pt idx="714">
                  <c:v>1249.5999999999999</c:v>
                </c:pt>
                <c:pt idx="715">
                  <c:v>1249.5999999999999</c:v>
                </c:pt>
                <c:pt idx="716">
                  <c:v>1249.5999999999999</c:v>
                </c:pt>
                <c:pt idx="717">
                  <c:v>1249.6099999999999</c:v>
                </c:pt>
                <c:pt idx="718">
                  <c:v>1249.5999999999999</c:v>
                </c:pt>
                <c:pt idx="719">
                  <c:v>1249.58</c:v>
                </c:pt>
                <c:pt idx="720">
                  <c:v>1249.57</c:v>
                </c:pt>
                <c:pt idx="721">
                  <c:v>1249.55</c:v>
                </c:pt>
                <c:pt idx="722">
                  <c:v>1249.54</c:v>
                </c:pt>
                <c:pt idx="723">
                  <c:v>1249.54</c:v>
                </c:pt>
                <c:pt idx="724">
                  <c:v>1249.54</c:v>
                </c:pt>
                <c:pt idx="725">
                  <c:v>1249.55</c:v>
                </c:pt>
                <c:pt idx="726">
                  <c:v>1249.55</c:v>
                </c:pt>
                <c:pt idx="727">
                  <c:v>1249.56</c:v>
                </c:pt>
                <c:pt idx="728">
                  <c:v>1249.56</c:v>
                </c:pt>
                <c:pt idx="729">
                  <c:v>1249.56</c:v>
                </c:pt>
                <c:pt idx="730">
                  <c:v>1249.56</c:v>
                </c:pt>
                <c:pt idx="731">
                  <c:v>1249.56</c:v>
                </c:pt>
                <c:pt idx="732">
                  <c:v>1249.56</c:v>
                </c:pt>
                <c:pt idx="733">
                  <c:v>1249.55</c:v>
                </c:pt>
                <c:pt idx="734">
                  <c:v>1249.55</c:v>
                </c:pt>
                <c:pt idx="735">
                  <c:v>1249.54</c:v>
                </c:pt>
                <c:pt idx="736">
                  <c:v>1249.55</c:v>
                </c:pt>
                <c:pt idx="737">
                  <c:v>1249.54</c:v>
                </c:pt>
                <c:pt idx="738">
                  <c:v>1249.54</c:v>
                </c:pt>
                <c:pt idx="739">
                  <c:v>1249.56</c:v>
                </c:pt>
                <c:pt idx="740">
                  <c:v>1249.58</c:v>
                </c:pt>
                <c:pt idx="741">
                  <c:v>1249.5999999999999</c:v>
                </c:pt>
                <c:pt idx="742">
                  <c:v>1249.6099999999999</c:v>
                </c:pt>
                <c:pt idx="743">
                  <c:v>1249.5999999999999</c:v>
                </c:pt>
                <c:pt idx="744">
                  <c:v>1249.5899999999999</c:v>
                </c:pt>
                <c:pt idx="745">
                  <c:v>1249.5899999999999</c:v>
                </c:pt>
                <c:pt idx="746">
                  <c:v>1249.57</c:v>
                </c:pt>
                <c:pt idx="747">
                  <c:v>1249.57</c:v>
                </c:pt>
                <c:pt idx="748">
                  <c:v>1249.55</c:v>
                </c:pt>
                <c:pt idx="749">
                  <c:v>1249.54</c:v>
                </c:pt>
                <c:pt idx="750">
                  <c:v>1249.54</c:v>
                </c:pt>
                <c:pt idx="751">
                  <c:v>1249.55</c:v>
                </c:pt>
                <c:pt idx="752">
                  <c:v>1249.57</c:v>
                </c:pt>
                <c:pt idx="753">
                  <c:v>1249.5899999999999</c:v>
                </c:pt>
                <c:pt idx="754">
                  <c:v>1249.5999999999999</c:v>
                </c:pt>
                <c:pt idx="755">
                  <c:v>1249.6099999999999</c:v>
                </c:pt>
                <c:pt idx="756">
                  <c:v>1249.6199999999999</c:v>
                </c:pt>
                <c:pt idx="757">
                  <c:v>1249.5999999999999</c:v>
                </c:pt>
                <c:pt idx="758">
                  <c:v>1249.5999999999999</c:v>
                </c:pt>
                <c:pt idx="759">
                  <c:v>1249.58</c:v>
                </c:pt>
                <c:pt idx="760">
                  <c:v>1249.57</c:v>
                </c:pt>
                <c:pt idx="761">
                  <c:v>1249.56</c:v>
                </c:pt>
                <c:pt idx="762">
                  <c:v>1249.56</c:v>
                </c:pt>
                <c:pt idx="763">
                  <c:v>1249.55</c:v>
                </c:pt>
                <c:pt idx="764">
                  <c:v>1249.55</c:v>
                </c:pt>
                <c:pt idx="765">
                  <c:v>1249.56</c:v>
                </c:pt>
                <c:pt idx="766">
                  <c:v>1249.56</c:v>
                </c:pt>
                <c:pt idx="767">
                  <c:v>1249.57</c:v>
                </c:pt>
                <c:pt idx="768">
                  <c:v>1249.5899999999999</c:v>
                </c:pt>
                <c:pt idx="769">
                  <c:v>1249.5999999999999</c:v>
                </c:pt>
                <c:pt idx="770">
                  <c:v>1249.5999999999999</c:v>
                </c:pt>
                <c:pt idx="771">
                  <c:v>1249.6099999999999</c:v>
                </c:pt>
                <c:pt idx="772">
                  <c:v>1249.5999999999999</c:v>
                </c:pt>
                <c:pt idx="773">
                  <c:v>1249.5999999999999</c:v>
                </c:pt>
                <c:pt idx="774">
                  <c:v>1249.5999999999999</c:v>
                </c:pt>
                <c:pt idx="775">
                  <c:v>1249.5999999999999</c:v>
                </c:pt>
                <c:pt idx="776">
                  <c:v>1249.6099999999999</c:v>
                </c:pt>
                <c:pt idx="777">
                  <c:v>1249.5899999999999</c:v>
                </c:pt>
                <c:pt idx="778">
                  <c:v>1249.5899999999999</c:v>
                </c:pt>
                <c:pt idx="779">
                  <c:v>1249.5999999999999</c:v>
                </c:pt>
                <c:pt idx="780">
                  <c:v>1249.5899999999999</c:v>
                </c:pt>
                <c:pt idx="781">
                  <c:v>1249.5899999999999</c:v>
                </c:pt>
                <c:pt idx="782">
                  <c:v>1249.58</c:v>
                </c:pt>
                <c:pt idx="783">
                  <c:v>1249.5899999999999</c:v>
                </c:pt>
                <c:pt idx="784">
                  <c:v>1249.5999999999999</c:v>
                </c:pt>
                <c:pt idx="785">
                  <c:v>1249.5999999999999</c:v>
                </c:pt>
                <c:pt idx="786">
                  <c:v>1249.57</c:v>
                </c:pt>
                <c:pt idx="787">
                  <c:v>1249.58</c:v>
                </c:pt>
                <c:pt idx="788">
                  <c:v>1249.57</c:v>
                </c:pt>
                <c:pt idx="789">
                  <c:v>1249.58</c:v>
                </c:pt>
                <c:pt idx="790">
                  <c:v>1249.58</c:v>
                </c:pt>
                <c:pt idx="791">
                  <c:v>1249.58</c:v>
                </c:pt>
                <c:pt idx="792">
                  <c:v>1249.57</c:v>
                </c:pt>
                <c:pt idx="793">
                  <c:v>1249.56</c:v>
                </c:pt>
                <c:pt idx="794">
                  <c:v>1249.55</c:v>
                </c:pt>
                <c:pt idx="795">
                  <c:v>1249.54</c:v>
                </c:pt>
                <c:pt idx="796">
                  <c:v>1249.55</c:v>
                </c:pt>
                <c:pt idx="797">
                  <c:v>1249.54</c:v>
                </c:pt>
                <c:pt idx="798">
                  <c:v>1249.53</c:v>
                </c:pt>
                <c:pt idx="799">
                  <c:v>1249.53</c:v>
                </c:pt>
                <c:pt idx="800">
                  <c:v>1249.53</c:v>
                </c:pt>
                <c:pt idx="801">
                  <c:v>1249.54</c:v>
                </c:pt>
                <c:pt idx="802">
                  <c:v>1249.54</c:v>
                </c:pt>
                <c:pt idx="803">
                  <c:v>1249.55</c:v>
                </c:pt>
                <c:pt idx="804">
                  <c:v>1249.55</c:v>
                </c:pt>
                <c:pt idx="805">
                  <c:v>1249.55</c:v>
                </c:pt>
                <c:pt idx="806">
                  <c:v>1249.55</c:v>
                </c:pt>
                <c:pt idx="807">
                  <c:v>1249.56</c:v>
                </c:pt>
                <c:pt idx="808">
                  <c:v>1249.56</c:v>
                </c:pt>
                <c:pt idx="809">
                  <c:v>1249.57</c:v>
                </c:pt>
                <c:pt idx="810">
                  <c:v>1249.58</c:v>
                </c:pt>
                <c:pt idx="811">
                  <c:v>1249.58</c:v>
                </c:pt>
                <c:pt idx="812">
                  <c:v>1249.58</c:v>
                </c:pt>
                <c:pt idx="813">
                  <c:v>1249.6099999999999</c:v>
                </c:pt>
                <c:pt idx="814">
                  <c:v>1249.6099999999999</c:v>
                </c:pt>
                <c:pt idx="815">
                  <c:v>1249.6099999999999</c:v>
                </c:pt>
                <c:pt idx="816">
                  <c:v>1249.6199999999999</c:v>
                </c:pt>
                <c:pt idx="817">
                  <c:v>1249.5999999999999</c:v>
                </c:pt>
                <c:pt idx="818">
                  <c:v>1249.5999999999999</c:v>
                </c:pt>
                <c:pt idx="819">
                  <c:v>1249.5999999999999</c:v>
                </c:pt>
                <c:pt idx="820">
                  <c:v>1249.5999999999999</c:v>
                </c:pt>
                <c:pt idx="821">
                  <c:v>1249.5999999999999</c:v>
                </c:pt>
                <c:pt idx="822">
                  <c:v>1249.57</c:v>
                </c:pt>
                <c:pt idx="823">
                  <c:v>1249.57</c:v>
                </c:pt>
                <c:pt idx="824">
                  <c:v>1249.57</c:v>
                </c:pt>
                <c:pt idx="825">
                  <c:v>1249.56</c:v>
                </c:pt>
                <c:pt idx="826">
                  <c:v>1249.56</c:v>
                </c:pt>
                <c:pt idx="827">
                  <c:v>1249.56</c:v>
                </c:pt>
                <c:pt idx="828">
                  <c:v>1249.55</c:v>
                </c:pt>
                <c:pt idx="829">
                  <c:v>1249.55</c:v>
                </c:pt>
                <c:pt idx="830">
                  <c:v>1249.55</c:v>
                </c:pt>
                <c:pt idx="831">
                  <c:v>1249.56</c:v>
                </c:pt>
                <c:pt idx="832">
                  <c:v>1249.56</c:v>
                </c:pt>
                <c:pt idx="833">
                  <c:v>1249.55</c:v>
                </c:pt>
                <c:pt idx="834">
                  <c:v>1249.56</c:v>
                </c:pt>
                <c:pt idx="835">
                  <c:v>1249.56</c:v>
                </c:pt>
                <c:pt idx="836">
                  <c:v>1249.58</c:v>
                </c:pt>
                <c:pt idx="837">
                  <c:v>1249.5999999999999</c:v>
                </c:pt>
                <c:pt idx="838">
                  <c:v>1249.5899999999999</c:v>
                </c:pt>
                <c:pt idx="839">
                  <c:v>1249.5999999999999</c:v>
                </c:pt>
                <c:pt idx="840">
                  <c:v>1249.5999999999999</c:v>
                </c:pt>
                <c:pt idx="841">
                  <c:v>1249.5899999999999</c:v>
                </c:pt>
                <c:pt idx="842">
                  <c:v>1249.58</c:v>
                </c:pt>
                <c:pt idx="843">
                  <c:v>1249.57</c:v>
                </c:pt>
                <c:pt idx="844">
                  <c:v>1249.57</c:v>
                </c:pt>
                <c:pt idx="845">
                  <c:v>1249.56</c:v>
                </c:pt>
                <c:pt idx="846">
                  <c:v>1249.55</c:v>
                </c:pt>
                <c:pt idx="847">
                  <c:v>1249.55</c:v>
                </c:pt>
                <c:pt idx="848">
                  <c:v>1249.54</c:v>
                </c:pt>
                <c:pt idx="849">
                  <c:v>1249.54</c:v>
                </c:pt>
                <c:pt idx="850">
                  <c:v>1249.54</c:v>
                </c:pt>
                <c:pt idx="851">
                  <c:v>1249.57</c:v>
                </c:pt>
                <c:pt idx="852">
                  <c:v>1249.58</c:v>
                </c:pt>
                <c:pt idx="853">
                  <c:v>1249.5899999999999</c:v>
                </c:pt>
                <c:pt idx="854">
                  <c:v>1249.6099999999999</c:v>
                </c:pt>
                <c:pt idx="855">
                  <c:v>1249.6099999999999</c:v>
                </c:pt>
                <c:pt idx="856">
                  <c:v>1249.5999999999999</c:v>
                </c:pt>
                <c:pt idx="857">
                  <c:v>1249.58</c:v>
                </c:pt>
                <c:pt idx="858">
                  <c:v>1249.57</c:v>
                </c:pt>
                <c:pt idx="859">
                  <c:v>1249.56</c:v>
                </c:pt>
                <c:pt idx="860">
                  <c:v>1249.54</c:v>
                </c:pt>
                <c:pt idx="861">
                  <c:v>1249.54</c:v>
                </c:pt>
                <c:pt idx="862">
                  <c:v>1249.54</c:v>
                </c:pt>
                <c:pt idx="863">
                  <c:v>1249.54</c:v>
                </c:pt>
                <c:pt idx="864">
                  <c:v>1249.56</c:v>
                </c:pt>
                <c:pt idx="865">
                  <c:v>1249.58</c:v>
                </c:pt>
                <c:pt idx="866">
                  <c:v>1249.6099999999999</c:v>
                </c:pt>
                <c:pt idx="867">
                  <c:v>1249.6099999999999</c:v>
                </c:pt>
                <c:pt idx="868">
                  <c:v>1249.5899999999999</c:v>
                </c:pt>
                <c:pt idx="869">
                  <c:v>1249.5999999999999</c:v>
                </c:pt>
                <c:pt idx="870">
                  <c:v>1249.58</c:v>
                </c:pt>
                <c:pt idx="871">
                  <c:v>1249.57</c:v>
                </c:pt>
                <c:pt idx="872">
                  <c:v>1249.56</c:v>
                </c:pt>
                <c:pt idx="873">
                  <c:v>1249.56</c:v>
                </c:pt>
                <c:pt idx="874">
                  <c:v>1249.55</c:v>
                </c:pt>
                <c:pt idx="875">
                  <c:v>1249.55</c:v>
                </c:pt>
                <c:pt idx="876">
                  <c:v>1249.56</c:v>
                </c:pt>
                <c:pt idx="877">
                  <c:v>1249.55</c:v>
                </c:pt>
                <c:pt idx="878">
                  <c:v>1249.57</c:v>
                </c:pt>
                <c:pt idx="879">
                  <c:v>1249.5899999999999</c:v>
                </c:pt>
                <c:pt idx="880">
                  <c:v>1249.5999999999999</c:v>
                </c:pt>
                <c:pt idx="881">
                  <c:v>1249.5999999999999</c:v>
                </c:pt>
                <c:pt idx="882">
                  <c:v>1249.6099999999999</c:v>
                </c:pt>
                <c:pt idx="883">
                  <c:v>1249.5999999999999</c:v>
                </c:pt>
                <c:pt idx="884">
                  <c:v>1249.58</c:v>
                </c:pt>
                <c:pt idx="885">
                  <c:v>1249.57</c:v>
                </c:pt>
                <c:pt idx="886">
                  <c:v>1249.57</c:v>
                </c:pt>
                <c:pt idx="887">
                  <c:v>1249.56</c:v>
                </c:pt>
                <c:pt idx="888">
                  <c:v>1249.56</c:v>
                </c:pt>
                <c:pt idx="889">
                  <c:v>1249.55</c:v>
                </c:pt>
                <c:pt idx="890">
                  <c:v>1249.55</c:v>
                </c:pt>
                <c:pt idx="891">
                  <c:v>1249.54</c:v>
                </c:pt>
                <c:pt idx="892">
                  <c:v>1249.55</c:v>
                </c:pt>
                <c:pt idx="893">
                  <c:v>1249.56</c:v>
                </c:pt>
                <c:pt idx="894">
                  <c:v>1249.57</c:v>
                </c:pt>
                <c:pt idx="895">
                  <c:v>1249.57</c:v>
                </c:pt>
                <c:pt idx="896">
                  <c:v>1249.5899999999999</c:v>
                </c:pt>
                <c:pt idx="897">
                  <c:v>1249.5899999999999</c:v>
                </c:pt>
                <c:pt idx="898">
                  <c:v>1249.5999999999999</c:v>
                </c:pt>
                <c:pt idx="899">
                  <c:v>1249.6199999999999</c:v>
                </c:pt>
                <c:pt idx="900">
                  <c:v>1249.6099999999999</c:v>
                </c:pt>
                <c:pt idx="901">
                  <c:v>1249.6099999999999</c:v>
                </c:pt>
                <c:pt idx="902">
                  <c:v>1249.58</c:v>
                </c:pt>
                <c:pt idx="903">
                  <c:v>1249.58</c:v>
                </c:pt>
                <c:pt idx="904">
                  <c:v>1249.57</c:v>
                </c:pt>
                <c:pt idx="905">
                  <c:v>1249.57</c:v>
                </c:pt>
                <c:pt idx="906">
                  <c:v>1249.56</c:v>
                </c:pt>
                <c:pt idx="907">
                  <c:v>1249.54</c:v>
                </c:pt>
                <c:pt idx="908">
                  <c:v>1249.55</c:v>
                </c:pt>
                <c:pt idx="909">
                  <c:v>1249.56</c:v>
                </c:pt>
                <c:pt idx="910">
                  <c:v>1249.57</c:v>
                </c:pt>
                <c:pt idx="911">
                  <c:v>1249.5899999999999</c:v>
                </c:pt>
                <c:pt idx="912">
                  <c:v>1249.5999999999999</c:v>
                </c:pt>
                <c:pt idx="913">
                  <c:v>1249.6099999999999</c:v>
                </c:pt>
                <c:pt idx="914">
                  <c:v>1249.6099999999999</c:v>
                </c:pt>
                <c:pt idx="915">
                  <c:v>1249.6099999999999</c:v>
                </c:pt>
                <c:pt idx="916">
                  <c:v>1249.58</c:v>
                </c:pt>
                <c:pt idx="917">
                  <c:v>1249.58</c:v>
                </c:pt>
                <c:pt idx="918">
                  <c:v>1249.58</c:v>
                </c:pt>
                <c:pt idx="919">
                  <c:v>1249.57</c:v>
                </c:pt>
                <c:pt idx="920">
                  <c:v>1249.55</c:v>
                </c:pt>
                <c:pt idx="921">
                  <c:v>1249.55</c:v>
                </c:pt>
                <c:pt idx="922">
                  <c:v>1249.55</c:v>
                </c:pt>
                <c:pt idx="923">
                  <c:v>1249.56</c:v>
                </c:pt>
                <c:pt idx="924">
                  <c:v>1249.58</c:v>
                </c:pt>
                <c:pt idx="925">
                  <c:v>1249.5899999999999</c:v>
                </c:pt>
                <c:pt idx="926">
                  <c:v>1249.6199999999999</c:v>
                </c:pt>
                <c:pt idx="927">
                  <c:v>1249.6099999999999</c:v>
                </c:pt>
                <c:pt idx="928">
                  <c:v>1249.6099999999999</c:v>
                </c:pt>
                <c:pt idx="929">
                  <c:v>1249.5999999999999</c:v>
                </c:pt>
                <c:pt idx="930">
                  <c:v>1249.5899999999999</c:v>
                </c:pt>
                <c:pt idx="931">
                  <c:v>1249.56</c:v>
                </c:pt>
                <c:pt idx="932">
                  <c:v>1249.56</c:v>
                </c:pt>
                <c:pt idx="933">
                  <c:v>1249.55</c:v>
                </c:pt>
                <c:pt idx="934">
                  <c:v>1249.55</c:v>
                </c:pt>
                <c:pt idx="935">
                  <c:v>1249.55</c:v>
                </c:pt>
                <c:pt idx="936">
                  <c:v>1249.57</c:v>
                </c:pt>
                <c:pt idx="937">
                  <c:v>1249.5999999999999</c:v>
                </c:pt>
                <c:pt idx="938">
                  <c:v>1249.6099999999999</c:v>
                </c:pt>
                <c:pt idx="939">
                  <c:v>1249.6099999999999</c:v>
                </c:pt>
                <c:pt idx="940">
                  <c:v>1249.5999999999999</c:v>
                </c:pt>
                <c:pt idx="941">
                  <c:v>1249.58</c:v>
                </c:pt>
                <c:pt idx="942">
                  <c:v>1249.57</c:v>
                </c:pt>
                <c:pt idx="943">
                  <c:v>1249.57</c:v>
                </c:pt>
                <c:pt idx="944">
                  <c:v>1249.56</c:v>
                </c:pt>
                <c:pt idx="945">
                  <c:v>1249.55</c:v>
                </c:pt>
                <c:pt idx="946">
                  <c:v>1249.54</c:v>
                </c:pt>
                <c:pt idx="947">
                  <c:v>1249.55</c:v>
                </c:pt>
                <c:pt idx="948">
                  <c:v>1249.56</c:v>
                </c:pt>
                <c:pt idx="949">
                  <c:v>1249.57</c:v>
                </c:pt>
                <c:pt idx="950">
                  <c:v>1249.5899999999999</c:v>
                </c:pt>
                <c:pt idx="951">
                  <c:v>1249.6099999999999</c:v>
                </c:pt>
                <c:pt idx="952">
                  <c:v>1249.6099999999999</c:v>
                </c:pt>
                <c:pt idx="953">
                  <c:v>1249.5999999999999</c:v>
                </c:pt>
                <c:pt idx="954">
                  <c:v>1249.5899999999999</c:v>
                </c:pt>
                <c:pt idx="955">
                  <c:v>1249.57</c:v>
                </c:pt>
                <c:pt idx="956">
                  <c:v>1249.56</c:v>
                </c:pt>
                <c:pt idx="957">
                  <c:v>1249.55</c:v>
                </c:pt>
                <c:pt idx="958">
                  <c:v>1249.54</c:v>
                </c:pt>
                <c:pt idx="959">
                  <c:v>1249.56</c:v>
                </c:pt>
                <c:pt idx="960">
                  <c:v>1249.57</c:v>
                </c:pt>
                <c:pt idx="961">
                  <c:v>1249.5999999999999</c:v>
                </c:pt>
                <c:pt idx="962">
                  <c:v>1249.5999999999999</c:v>
                </c:pt>
                <c:pt idx="963">
                  <c:v>1249.5899999999999</c:v>
                </c:pt>
                <c:pt idx="964">
                  <c:v>1249.5999999999999</c:v>
                </c:pt>
                <c:pt idx="965">
                  <c:v>1249.57</c:v>
                </c:pt>
                <c:pt idx="966">
                  <c:v>1249.57</c:v>
                </c:pt>
                <c:pt idx="967">
                  <c:v>1249.56</c:v>
                </c:pt>
                <c:pt idx="968">
                  <c:v>1249.56</c:v>
                </c:pt>
                <c:pt idx="969">
                  <c:v>1249.55</c:v>
                </c:pt>
                <c:pt idx="970">
                  <c:v>1249.56</c:v>
                </c:pt>
                <c:pt idx="971">
                  <c:v>1249.57</c:v>
                </c:pt>
                <c:pt idx="972">
                  <c:v>1249.5899999999999</c:v>
                </c:pt>
                <c:pt idx="973">
                  <c:v>1249.6099999999999</c:v>
                </c:pt>
                <c:pt idx="974">
                  <c:v>1249.5999999999999</c:v>
                </c:pt>
                <c:pt idx="975">
                  <c:v>1249.5999999999999</c:v>
                </c:pt>
                <c:pt idx="976">
                  <c:v>1249.58</c:v>
                </c:pt>
                <c:pt idx="977">
                  <c:v>1249.58</c:v>
                </c:pt>
                <c:pt idx="978">
                  <c:v>1249.55</c:v>
                </c:pt>
                <c:pt idx="979">
                  <c:v>1249.55</c:v>
                </c:pt>
                <c:pt idx="980">
                  <c:v>1249.55</c:v>
                </c:pt>
                <c:pt idx="981">
                  <c:v>1249.55</c:v>
                </c:pt>
                <c:pt idx="982">
                  <c:v>1249.57</c:v>
                </c:pt>
                <c:pt idx="983">
                  <c:v>1249.5999999999999</c:v>
                </c:pt>
                <c:pt idx="984">
                  <c:v>1249.5999999999999</c:v>
                </c:pt>
                <c:pt idx="985">
                  <c:v>1249.5999999999999</c:v>
                </c:pt>
                <c:pt idx="986">
                  <c:v>1249.58</c:v>
                </c:pt>
                <c:pt idx="987">
                  <c:v>1249.57</c:v>
                </c:pt>
                <c:pt idx="988">
                  <c:v>1249.56</c:v>
                </c:pt>
                <c:pt idx="989">
                  <c:v>1249.56</c:v>
                </c:pt>
                <c:pt idx="990">
                  <c:v>1249.54</c:v>
                </c:pt>
                <c:pt idx="991">
                  <c:v>1249.54</c:v>
                </c:pt>
                <c:pt idx="992">
                  <c:v>1249.55</c:v>
                </c:pt>
                <c:pt idx="993">
                  <c:v>1249.58</c:v>
                </c:pt>
                <c:pt idx="994">
                  <c:v>1249.5899999999999</c:v>
                </c:pt>
                <c:pt idx="995">
                  <c:v>1249.5999999999999</c:v>
                </c:pt>
                <c:pt idx="996">
                  <c:v>1249.5899999999999</c:v>
                </c:pt>
                <c:pt idx="997">
                  <c:v>1249.5999999999999</c:v>
                </c:pt>
                <c:pt idx="998">
                  <c:v>1249.5999999999999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836-45FC-9A89-A82C1C64A9E1}"/>
            </c:ext>
          </c:extLst>
        </c:ser>
        <c:ser>
          <c:idx val="2"/>
          <c:order val="2"/>
          <c:tx>
            <c:strRef>
              <c:f>Lstability!$N$1</c:f>
              <c:strCache>
                <c:ptCount val="1"/>
                <c:pt idx="0">
                  <c:v>PC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Lstability!$N$2:$N$1000</c:f>
              <c:numCache>
                <c:formatCode>General</c:formatCode>
                <c:ptCount val="999"/>
                <c:pt idx="0">
                  <c:v>1250.06</c:v>
                </c:pt>
                <c:pt idx="1">
                  <c:v>1250.06</c:v>
                </c:pt>
                <c:pt idx="2">
                  <c:v>1250.03</c:v>
                </c:pt>
                <c:pt idx="3">
                  <c:v>1250</c:v>
                </c:pt>
                <c:pt idx="4">
                  <c:v>1249.99</c:v>
                </c:pt>
                <c:pt idx="5">
                  <c:v>1250</c:v>
                </c:pt>
                <c:pt idx="6">
                  <c:v>1249.99</c:v>
                </c:pt>
                <c:pt idx="7">
                  <c:v>1249.98</c:v>
                </c:pt>
                <c:pt idx="8">
                  <c:v>1249.99</c:v>
                </c:pt>
                <c:pt idx="9">
                  <c:v>1250</c:v>
                </c:pt>
                <c:pt idx="10">
                  <c:v>1249.98</c:v>
                </c:pt>
                <c:pt idx="11">
                  <c:v>1249.98</c:v>
                </c:pt>
                <c:pt idx="12">
                  <c:v>1249.99</c:v>
                </c:pt>
                <c:pt idx="13">
                  <c:v>1250</c:v>
                </c:pt>
                <c:pt idx="14">
                  <c:v>1250</c:v>
                </c:pt>
                <c:pt idx="15">
                  <c:v>1249.99</c:v>
                </c:pt>
                <c:pt idx="16">
                  <c:v>1250</c:v>
                </c:pt>
                <c:pt idx="17">
                  <c:v>1250.03</c:v>
                </c:pt>
                <c:pt idx="18">
                  <c:v>1250.03</c:v>
                </c:pt>
                <c:pt idx="19">
                  <c:v>1250.04</c:v>
                </c:pt>
                <c:pt idx="20">
                  <c:v>1250.04</c:v>
                </c:pt>
                <c:pt idx="21">
                  <c:v>1250.05</c:v>
                </c:pt>
                <c:pt idx="22">
                  <c:v>1250.08</c:v>
                </c:pt>
                <c:pt idx="23">
                  <c:v>1250.08</c:v>
                </c:pt>
                <c:pt idx="24">
                  <c:v>1250.08</c:v>
                </c:pt>
                <c:pt idx="25">
                  <c:v>1250.08</c:v>
                </c:pt>
                <c:pt idx="26">
                  <c:v>1250.06</c:v>
                </c:pt>
                <c:pt idx="27">
                  <c:v>1250.06</c:v>
                </c:pt>
                <c:pt idx="28">
                  <c:v>1250.06</c:v>
                </c:pt>
                <c:pt idx="29">
                  <c:v>1250.06</c:v>
                </c:pt>
                <c:pt idx="30">
                  <c:v>1250.03</c:v>
                </c:pt>
                <c:pt idx="31">
                  <c:v>1250.02</c:v>
                </c:pt>
                <c:pt idx="32">
                  <c:v>1250.03</c:v>
                </c:pt>
                <c:pt idx="33">
                  <c:v>1250.02</c:v>
                </c:pt>
                <c:pt idx="34">
                  <c:v>1250</c:v>
                </c:pt>
                <c:pt idx="35">
                  <c:v>1250</c:v>
                </c:pt>
                <c:pt idx="36">
                  <c:v>1250.02</c:v>
                </c:pt>
                <c:pt idx="37">
                  <c:v>1250.03</c:v>
                </c:pt>
                <c:pt idx="38">
                  <c:v>1250.05</c:v>
                </c:pt>
                <c:pt idx="39">
                  <c:v>1250.06</c:v>
                </c:pt>
                <c:pt idx="40">
                  <c:v>1250.07</c:v>
                </c:pt>
                <c:pt idx="41">
                  <c:v>1250.07</c:v>
                </c:pt>
                <c:pt idx="42">
                  <c:v>1250.08</c:v>
                </c:pt>
                <c:pt idx="43">
                  <c:v>1250.08</c:v>
                </c:pt>
                <c:pt idx="44">
                  <c:v>1250.08</c:v>
                </c:pt>
                <c:pt idx="45">
                  <c:v>1250.0999999999999</c:v>
                </c:pt>
                <c:pt idx="46">
                  <c:v>1250.0899999999999</c:v>
                </c:pt>
                <c:pt idx="47">
                  <c:v>1250.08</c:v>
                </c:pt>
                <c:pt idx="48">
                  <c:v>1250.06</c:v>
                </c:pt>
                <c:pt idx="49">
                  <c:v>1250.04</c:v>
                </c:pt>
                <c:pt idx="50">
                  <c:v>1250.05</c:v>
                </c:pt>
                <c:pt idx="51">
                  <c:v>1250.05</c:v>
                </c:pt>
                <c:pt idx="52">
                  <c:v>1250.04</c:v>
                </c:pt>
                <c:pt idx="53">
                  <c:v>1250.03</c:v>
                </c:pt>
                <c:pt idx="54">
                  <c:v>1250.01</c:v>
                </c:pt>
                <c:pt idx="55">
                  <c:v>1250.02</c:v>
                </c:pt>
                <c:pt idx="56">
                  <c:v>1250.02</c:v>
                </c:pt>
                <c:pt idx="57">
                  <c:v>1250</c:v>
                </c:pt>
                <c:pt idx="58">
                  <c:v>1250</c:v>
                </c:pt>
                <c:pt idx="59">
                  <c:v>1249.99</c:v>
                </c:pt>
                <c:pt idx="60">
                  <c:v>1250</c:v>
                </c:pt>
                <c:pt idx="61">
                  <c:v>1249.99</c:v>
                </c:pt>
                <c:pt idx="62">
                  <c:v>1250</c:v>
                </c:pt>
                <c:pt idx="63">
                  <c:v>1250.01</c:v>
                </c:pt>
                <c:pt idx="64">
                  <c:v>1250.02</c:v>
                </c:pt>
                <c:pt idx="65">
                  <c:v>1250.04</c:v>
                </c:pt>
                <c:pt idx="66">
                  <c:v>1250.03</c:v>
                </c:pt>
                <c:pt idx="67">
                  <c:v>1250.04</c:v>
                </c:pt>
                <c:pt idx="68">
                  <c:v>1250.06</c:v>
                </c:pt>
                <c:pt idx="69">
                  <c:v>1250.05</c:v>
                </c:pt>
                <c:pt idx="70">
                  <c:v>1250.05</c:v>
                </c:pt>
                <c:pt idx="71">
                  <c:v>1250.04</c:v>
                </c:pt>
                <c:pt idx="72">
                  <c:v>1250.03</c:v>
                </c:pt>
                <c:pt idx="73">
                  <c:v>1250.04</c:v>
                </c:pt>
                <c:pt idx="74">
                  <c:v>1250.05</c:v>
                </c:pt>
                <c:pt idx="75">
                  <c:v>1250.04</c:v>
                </c:pt>
                <c:pt idx="76">
                  <c:v>1250.03</c:v>
                </c:pt>
                <c:pt idx="77">
                  <c:v>1250</c:v>
                </c:pt>
                <c:pt idx="78">
                  <c:v>1250.01</c:v>
                </c:pt>
                <c:pt idx="79">
                  <c:v>1250.02</c:v>
                </c:pt>
                <c:pt idx="80">
                  <c:v>1250.01</c:v>
                </c:pt>
                <c:pt idx="81">
                  <c:v>1250.02</c:v>
                </c:pt>
                <c:pt idx="82">
                  <c:v>1250.04</c:v>
                </c:pt>
                <c:pt idx="83">
                  <c:v>1250.04</c:v>
                </c:pt>
                <c:pt idx="84">
                  <c:v>1250.03</c:v>
                </c:pt>
                <c:pt idx="85">
                  <c:v>1250.08</c:v>
                </c:pt>
                <c:pt idx="86">
                  <c:v>1250.0899999999999</c:v>
                </c:pt>
                <c:pt idx="87">
                  <c:v>1250.07</c:v>
                </c:pt>
                <c:pt idx="88">
                  <c:v>1250.0899999999999</c:v>
                </c:pt>
                <c:pt idx="89">
                  <c:v>1250.0899999999999</c:v>
                </c:pt>
                <c:pt idx="90">
                  <c:v>1250.08</c:v>
                </c:pt>
                <c:pt idx="91">
                  <c:v>1250.06</c:v>
                </c:pt>
                <c:pt idx="92">
                  <c:v>1250.05</c:v>
                </c:pt>
                <c:pt idx="93">
                  <c:v>1250.04</c:v>
                </c:pt>
                <c:pt idx="94">
                  <c:v>1250.04</c:v>
                </c:pt>
                <c:pt idx="95">
                  <c:v>1250.02</c:v>
                </c:pt>
                <c:pt idx="96">
                  <c:v>1250.03</c:v>
                </c:pt>
                <c:pt idx="97">
                  <c:v>1250.04</c:v>
                </c:pt>
                <c:pt idx="98">
                  <c:v>1250.04</c:v>
                </c:pt>
                <c:pt idx="99">
                  <c:v>1250.05</c:v>
                </c:pt>
                <c:pt idx="100">
                  <c:v>1250.04</c:v>
                </c:pt>
                <c:pt idx="101">
                  <c:v>1250.04</c:v>
                </c:pt>
                <c:pt idx="102">
                  <c:v>1250.03</c:v>
                </c:pt>
                <c:pt idx="103">
                  <c:v>1250.04</c:v>
                </c:pt>
                <c:pt idx="104">
                  <c:v>1250.05</c:v>
                </c:pt>
                <c:pt idx="105">
                  <c:v>1250.06</c:v>
                </c:pt>
                <c:pt idx="106">
                  <c:v>1250.07</c:v>
                </c:pt>
                <c:pt idx="107">
                  <c:v>1250.07</c:v>
                </c:pt>
                <c:pt idx="108">
                  <c:v>1250.08</c:v>
                </c:pt>
                <c:pt idx="109">
                  <c:v>1250.0999999999999</c:v>
                </c:pt>
                <c:pt idx="110">
                  <c:v>1250.0999999999999</c:v>
                </c:pt>
                <c:pt idx="111">
                  <c:v>1250.08</c:v>
                </c:pt>
                <c:pt idx="112">
                  <c:v>1250.07</c:v>
                </c:pt>
                <c:pt idx="113">
                  <c:v>1250.06</c:v>
                </c:pt>
                <c:pt idx="114">
                  <c:v>1250.05</c:v>
                </c:pt>
                <c:pt idx="115">
                  <c:v>1250.03</c:v>
                </c:pt>
                <c:pt idx="116">
                  <c:v>1250.02</c:v>
                </c:pt>
                <c:pt idx="117">
                  <c:v>1250.01</c:v>
                </c:pt>
                <c:pt idx="118">
                  <c:v>1250.01</c:v>
                </c:pt>
                <c:pt idx="119">
                  <c:v>1250.02</c:v>
                </c:pt>
                <c:pt idx="120">
                  <c:v>1250.01</c:v>
                </c:pt>
                <c:pt idx="121">
                  <c:v>1250.03</c:v>
                </c:pt>
                <c:pt idx="122">
                  <c:v>1250.06</c:v>
                </c:pt>
                <c:pt idx="123">
                  <c:v>1250.05</c:v>
                </c:pt>
                <c:pt idx="124">
                  <c:v>1250.05</c:v>
                </c:pt>
                <c:pt idx="125">
                  <c:v>1250.05</c:v>
                </c:pt>
                <c:pt idx="126">
                  <c:v>1250.07</c:v>
                </c:pt>
                <c:pt idx="127">
                  <c:v>1250.08</c:v>
                </c:pt>
                <c:pt idx="128">
                  <c:v>1250.07</c:v>
                </c:pt>
                <c:pt idx="129">
                  <c:v>1250.07</c:v>
                </c:pt>
                <c:pt idx="130">
                  <c:v>1250.07</c:v>
                </c:pt>
                <c:pt idx="131">
                  <c:v>1250.0999999999999</c:v>
                </c:pt>
                <c:pt idx="132">
                  <c:v>1250.0899999999999</c:v>
                </c:pt>
                <c:pt idx="133">
                  <c:v>1250.07</c:v>
                </c:pt>
                <c:pt idx="134">
                  <c:v>1250.07</c:v>
                </c:pt>
                <c:pt idx="135">
                  <c:v>1250.06</c:v>
                </c:pt>
                <c:pt idx="136">
                  <c:v>1250.05</c:v>
                </c:pt>
                <c:pt idx="137">
                  <c:v>1250.04</c:v>
                </c:pt>
                <c:pt idx="138">
                  <c:v>1250.04</c:v>
                </c:pt>
                <c:pt idx="139">
                  <c:v>1250.06</c:v>
                </c:pt>
                <c:pt idx="140">
                  <c:v>1250.05</c:v>
                </c:pt>
                <c:pt idx="141">
                  <c:v>1250.04</c:v>
                </c:pt>
                <c:pt idx="142">
                  <c:v>1250.06</c:v>
                </c:pt>
                <c:pt idx="143">
                  <c:v>1250.05</c:v>
                </c:pt>
                <c:pt idx="144">
                  <c:v>1250.04</c:v>
                </c:pt>
                <c:pt idx="145">
                  <c:v>1250.03</c:v>
                </c:pt>
                <c:pt idx="146">
                  <c:v>1250.03</c:v>
                </c:pt>
                <c:pt idx="147">
                  <c:v>1250.03</c:v>
                </c:pt>
                <c:pt idx="148">
                  <c:v>1250.04</c:v>
                </c:pt>
                <c:pt idx="149">
                  <c:v>1250.05</c:v>
                </c:pt>
                <c:pt idx="150">
                  <c:v>1250.03</c:v>
                </c:pt>
                <c:pt idx="151">
                  <c:v>1250.04</c:v>
                </c:pt>
                <c:pt idx="152">
                  <c:v>1250.05</c:v>
                </c:pt>
                <c:pt idx="153">
                  <c:v>1250.05</c:v>
                </c:pt>
                <c:pt idx="154">
                  <c:v>1250.04</c:v>
                </c:pt>
                <c:pt idx="155">
                  <c:v>1250.03</c:v>
                </c:pt>
                <c:pt idx="156">
                  <c:v>1250.04</c:v>
                </c:pt>
                <c:pt idx="157">
                  <c:v>1250.04</c:v>
                </c:pt>
                <c:pt idx="158">
                  <c:v>1250.04</c:v>
                </c:pt>
                <c:pt idx="159">
                  <c:v>1250.04</c:v>
                </c:pt>
                <c:pt idx="160">
                  <c:v>1250.05</c:v>
                </c:pt>
                <c:pt idx="161">
                  <c:v>1250.06</c:v>
                </c:pt>
                <c:pt idx="162">
                  <c:v>1250.05</c:v>
                </c:pt>
                <c:pt idx="163">
                  <c:v>1250.06</c:v>
                </c:pt>
                <c:pt idx="164">
                  <c:v>1250.05</c:v>
                </c:pt>
                <c:pt idx="165">
                  <c:v>1250.05</c:v>
                </c:pt>
                <c:pt idx="166">
                  <c:v>1250.05</c:v>
                </c:pt>
                <c:pt idx="167">
                  <c:v>1250.05</c:v>
                </c:pt>
                <c:pt idx="168">
                  <c:v>1250.06</c:v>
                </c:pt>
                <c:pt idx="169">
                  <c:v>1250.07</c:v>
                </c:pt>
                <c:pt idx="170">
                  <c:v>1250.07</c:v>
                </c:pt>
                <c:pt idx="171">
                  <c:v>1250.07</c:v>
                </c:pt>
                <c:pt idx="172">
                  <c:v>1250.07</c:v>
                </c:pt>
                <c:pt idx="173">
                  <c:v>1250.0899999999999</c:v>
                </c:pt>
                <c:pt idx="174">
                  <c:v>1250.08</c:v>
                </c:pt>
                <c:pt idx="175">
                  <c:v>1250.08</c:v>
                </c:pt>
                <c:pt idx="176">
                  <c:v>1250.08</c:v>
                </c:pt>
                <c:pt idx="177">
                  <c:v>1250.07</c:v>
                </c:pt>
                <c:pt idx="178">
                  <c:v>1250.07</c:v>
                </c:pt>
                <c:pt idx="179">
                  <c:v>1250.06</c:v>
                </c:pt>
                <c:pt idx="180">
                  <c:v>1250.06</c:v>
                </c:pt>
                <c:pt idx="181">
                  <c:v>1250.07</c:v>
                </c:pt>
                <c:pt idx="182">
                  <c:v>1250.0899999999999</c:v>
                </c:pt>
                <c:pt idx="183">
                  <c:v>1250.0999999999999</c:v>
                </c:pt>
                <c:pt idx="184">
                  <c:v>1250.0899999999999</c:v>
                </c:pt>
                <c:pt idx="185">
                  <c:v>1250.1199999999999</c:v>
                </c:pt>
                <c:pt idx="186">
                  <c:v>1250.1099999999999</c:v>
                </c:pt>
                <c:pt idx="187">
                  <c:v>1250.1099999999999</c:v>
                </c:pt>
                <c:pt idx="188">
                  <c:v>1250.1099999999999</c:v>
                </c:pt>
                <c:pt idx="189">
                  <c:v>1250.0999999999999</c:v>
                </c:pt>
                <c:pt idx="190">
                  <c:v>1250.0899999999999</c:v>
                </c:pt>
                <c:pt idx="191">
                  <c:v>1250.07</c:v>
                </c:pt>
                <c:pt idx="192">
                  <c:v>1250.07</c:v>
                </c:pt>
                <c:pt idx="193">
                  <c:v>1250.06</c:v>
                </c:pt>
                <c:pt idx="194">
                  <c:v>1250.05</c:v>
                </c:pt>
                <c:pt idx="195">
                  <c:v>1250.04</c:v>
                </c:pt>
                <c:pt idx="196">
                  <c:v>1250.06</c:v>
                </c:pt>
                <c:pt idx="197">
                  <c:v>1250.06</c:v>
                </c:pt>
                <c:pt idx="198">
                  <c:v>1250.05</c:v>
                </c:pt>
                <c:pt idx="199">
                  <c:v>1250.07</c:v>
                </c:pt>
                <c:pt idx="200">
                  <c:v>1250.08</c:v>
                </c:pt>
                <c:pt idx="201">
                  <c:v>1250.0899999999999</c:v>
                </c:pt>
                <c:pt idx="202">
                  <c:v>1250.0899999999999</c:v>
                </c:pt>
                <c:pt idx="203">
                  <c:v>1250.1099999999999</c:v>
                </c:pt>
                <c:pt idx="204">
                  <c:v>1250.1099999999999</c:v>
                </c:pt>
                <c:pt idx="205">
                  <c:v>1250.1300000000001</c:v>
                </c:pt>
                <c:pt idx="206">
                  <c:v>1250.1300000000001</c:v>
                </c:pt>
                <c:pt idx="207">
                  <c:v>1250.1300000000001</c:v>
                </c:pt>
                <c:pt idx="208">
                  <c:v>1250.1199999999999</c:v>
                </c:pt>
                <c:pt idx="209">
                  <c:v>1250.1099999999999</c:v>
                </c:pt>
                <c:pt idx="210">
                  <c:v>1250.1099999999999</c:v>
                </c:pt>
                <c:pt idx="211">
                  <c:v>1250.1099999999999</c:v>
                </c:pt>
                <c:pt idx="212">
                  <c:v>1250.0899999999999</c:v>
                </c:pt>
                <c:pt idx="213">
                  <c:v>1250.07</c:v>
                </c:pt>
                <c:pt idx="214">
                  <c:v>1250.07</c:v>
                </c:pt>
                <c:pt idx="215">
                  <c:v>1250.06</c:v>
                </c:pt>
                <c:pt idx="216">
                  <c:v>1250.05</c:v>
                </c:pt>
                <c:pt idx="217">
                  <c:v>1250.06</c:v>
                </c:pt>
                <c:pt idx="218">
                  <c:v>1250.06</c:v>
                </c:pt>
                <c:pt idx="219">
                  <c:v>1250.05</c:v>
                </c:pt>
                <c:pt idx="220">
                  <c:v>1250.04</c:v>
                </c:pt>
                <c:pt idx="221">
                  <c:v>1250.04</c:v>
                </c:pt>
                <c:pt idx="222">
                  <c:v>1250.05</c:v>
                </c:pt>
                <c:pt idx="223">
                  <c:v>1250.06</c:v>
                </c:pt>
                <c:pt idx="224">
                  <c:v>1250.07</c:v>
                </c:pt>
                <c:pt idx="225">
                  <c:v>1250.06</c:v>
                </c:pt>
                <c:pt idx="226">
                  <c:v>1250.06</c:v>
                </c:pt>
                <c:pt idx="227">
                  <c:v>1250.06</c:v>
                </c:pt>
                <c:pt idx="228">
                  <c:v>1250.06</c:v>
                </c:pt>
                <c:pt idx="229">
                  <c:v>1250.05</c:v>
                </c:pt>
                <c:pt idx="230">
                  <c:v>1250.05</c:v>
                </c:pt>
                <c:pt idx="231">
                  <c:v>1250.06</c:v>
                </c:pt>
                <c:pt idx="232">
                  <c:v>1250.05</c:v>
                </c:pt>
                <c:pt idx="233">
                  <c:v>1250.06</c:v>
                </c:pt>
                <c:pt idx="234">
                  <c:v>1250.06</c:v>
                </c:pt>
                <c:pt idx="235">
                  <c:v>1250.06</c:v>
                </c:pt>
                <c:pt idx="236">
                  <c:v>1250.05</c:v>
                </c:pt>
                <c:pt idx="237">
                  <c:v>1250.05</c:v>
                </c:pt>
                <c:pt idx="238">
                  <c:v>1250.06</c:v>
                </c:pt>
                <c:pt idx="239">
                  <c:v>1250.06</c:v>
                </c:pt>
                <c:pt idx="240">
                  <c:v>1250.08</c:v>
                </c:pt>
                <c:pt idx="241">
                  <c:v>1250.08</c:v>
                </c:pt>
                <c:pt idx="242">
                  <c:v>1250.0999999999999</c:v>
                </c:pt>
                <c:pt idx="243">
                  <c:v>1250.1099999999999</c:v>
                </c:pt>
                <c:pt idx="244">
                  <c:v>1250.0999999999999</c:v>
                </c:pt>
                <c:pt idx="245">
                  <c:v>1250.1099999999999</c:v>
                </c:pt>
                <c:pt idx="246">
                  <c:v>1250.0999999999999</c:v>
                </c:pt>
                <c:pt idx="247">
                  <c:v>1250.0999999999999</c:v>
                </c:pt>
                <c:pt idx="248">
                  <c:v>1250.0999999999999</c:v>
                </c:pt>
                <c:pt idx="249">
                  <c:v>1250.0999999999999</c:v>
                </c:pt>
                <c:pt idx="250">
                  <c:v>1250.08</c:v>
                </c:pt>
                <c:pt idx="251">
                  <c:v>1250.07</c:v>
                </c:pt>
                <c:pt idx="252">
                  <c:v>1250.06</c:v>
                </c:pt>
                <c:pt idx="253">
                  <c:v>1250.06</c:v>
                </c:pt>
                <c:pt idx="254">
                  <c:v>1250.07</c:v>
                </c:pt>
                <c:pt idx="255">
                  <c:v>1250.07</c:v>
                </c:pt>
                <c:pt idx="256">
                  <c:v>1250.07</c:v>
                </c:pt>
                <c:pt idx="257">
                  <c:v>1250.08</c:v>
                </c:pt>
                <c:pt idx="258">
                  <c:v>1250.07</c:v>
                </c:pt>
                <c:pt idx="259">
                  <c:v>1250.07</c:v>
                </c:pt>
                <c:pt idx="260">
                  <c:v>1250.08</c:v>
                </c:pt>
                <c:pt idx="261">
                  <c:v>1250.08</c:v>
                </c:pt>
                <c:pt idx="262">
                  <c:v>1250.08</c:v>
                </c:pt>
                <c:pt idx="263">
                  <c:v>1250.0899999999999</c:v>
                </c:pt>
                <c:pt idx="264">
                  <c:v>1250.0899999999999</c:v>
                </c:pt>
                <c:pt idx="265">
                  <c:v>1250.0899999999999</c:v>
                </c:pt>
                <c:pt idx="266">
                  <c:v>1250.0899999999999</c:v>
                </c:pt>
                <c:pt idx="267">
                  <c:v>1250.08</c:v>
                </c:pt>
                <c:pt idx="268">
                  <c:v>1250.0899999999999</c:v>
                </c:pt>
                <c:pt idx="269">
                  <c:v>1250.0999999999999</c:v>
                </c:pt>
                <c:pt idx="270">
                  <c:v>1250.08</c:v>
                </c:pt>
                <c:pt idx="271">
                  <c:v>1250.08</c:v>
                </c:pt>
                <c:pt idx="272">
                  <c:v>1250.08</c:v>
                </c:pt>
                <c:pt idx="273">
                  <c:v>1250.08</c:v>
                </c:pt>
                <c:pt idx="274">
                  <c:v>1250.08</c:v>
                </c:pt>
                <c:pt idx="275">
                  <c:v>1250.06</c:v>
                </c:pt>
                <c:pt idx="276">
                  <c:v>1250.06</c:v>
                </c:pt>
                <c:pt idx="277">
                  <c:v>1250.07</c:v>
                </c:pt>
                <c:pt idx="278">
                  <c:v>1250.07</c:v>
                </c:pt>
                <c:pt idx="279">
                  <c:v>1250.07</c:v>
                </c:pt>
                <c:pt idx="280">
                  <c:v>1250.0999999999999</c:v>
                </c:pt>
                <c:pt idx="281">
                  <c:v>1250.1099999999999</c:v>
                </c:pt>
                <c:pt idx="282">
                  <c:v>1250.1199999999999</c:v>
                </c:pt>
                <c:pt idx="283">
                  <c:v>1250.1199999999999</c:v>
                </c:pt>
                <c:pt idx="284">
                  <c:v>1250.1199999999999</c:v>
                </c:pt>
                <c:pt idx="285">
                  <c:v>1250.1199999999999</c:v>
                </c:pt>
                <c:pt idx="286">
                  <c:v>1250.1199999999999</c:v>
                </c:pt>
                <c:pt idx="287">
                  <c:v>1250.1099999999999</c:v>
                </c:pt>
                <c:pt idx="288">
                  <c:v>1250.0899999999999</c:v>
                </c:pt>
                <c:pt idx="289">
                  <c:v>1250.0899999999999</c:v>
                </c:pt>
                <c:pt idx="290">
                  <c:v>1250.08</c:v>
                </c:pt>
                <c:pt idx="291">
                  <c:v>1250.08</c:v>
                </c:pt>
                <c:pt idx="292">
                  <c:v>1250.07</c:v>
                </c:pt>
                <c:pt idx="293">
                  <c:v>1250.06</c:v>
                </c:pt>
                <c:pt idx="294">
                  <c:v>1250.07</c:v>
                </c:pt>
                <c:pt idx="295">
                  <c:v>1250.06</c:v>
                </c:pt>
                <c:pt idx="296">
                  <c:v>1250.05</c:v>
                </c:pt>
                <c:pt idx="297">
                  <c:v>1250.06</c:v>
                </c:pt>
                <c:pt idx="298">
                  <c:v>1250.08</c:v>
                </c:pt>
                <c:pt idx="299">
                  <c:v>1250.0899999999999</c:v>
                </c:pt>
                <c:pt idx="300">
                  <c:v>1250.0999999999999</c:v>
                </c:pt>
                <c:pt idx="301">
                  <c:v>1250.0999999999999</c:v>
                </c:pt>
                <c:pt idx="302">
                  <c:v>1250.1199999999999</c:v>
                </c:pt>
                <c:pt idx="303">
                  <c:v>1250.1199999999999</c:v>
                </c:pt>
                <c:pt idx="304">
                  <c:v>1250.1099999999999</c:v>
                </c:pt>
                <c:pt idx="305">
                  <c:v>1250.0999999999999</c:v>
                </c:pt>
                <c:pt idx="306">
                  <c:v>1250.0999999999999</c:v>
                </c:pt>
                <c:pt idx="307">
                  <c:v>1250.1099999999999</c:v>
                </c:pt>
                <c:pt idx="308">
                  <c:v>1250.0999999999999</c:v>
                </c:pt>
                <c:pt idx="309">
                  <c:v>1250.0999999999999</c:v>
                </c:pt>
                <c:pt idx="310">
                  <c:v>1250.0899999999999</c:v>
                </c:pt>
                <c:pt idx="311">
                  <c:v>1250.0899999999999</c:v>
                </c:pt>
                <c:pt idx="312">
                  <c:v>1250.0899999999999</c:v>
                </c:pt>
                <c:pt idx="313">
                  <c:v>1250.0899999999999</c:v>
                </c:pt>
                <c:pt idx="314">
                  <c:v>1250.08</c:v>
                </c:pt>
                <c:pt idx="315">
                  <c:v>1250.08</c:v>
                </c:pt>
                <c:pt idx="316">
                  <c:v>1250.08</c:v>
                </c:pt>
                <c:pt idx="317">
                  <c:v>1250.08</c:v>
                </c:pt>
                <c:pt idx="318">
                  <c:v>1250.07</c:v>
                </c:pt>
                <c:pt idx="319">
                  <c:v>1250.07</c:v>
                </c:pt>
                <c:pt idx="320">
                  <c:v>1250.07</c:v>
                </c:pt>
                <c:pt idx="321">
                  <c:v>1250.06</c:v>
                </c:pt>
                <c:pt idx="322">
                  <c:v>1250.06</c:v>
                </c:pt>
                <c:pt idx="323">
                  <c:v>1250.06</c:v>
                </c:pt>
                <c:pt idx="324">
                  <c:v>1250.08</c:v>
                </c:pt>
                <c:pt idx="325">
                  <c:v>1250.0899999999999</c:v>
                </c:pt>
                <c:pt idx="326">
                  <c:v>1250.1099999999999</c:v>
                </c:pt>
                <c:pt idx="327">
                  <c:v>1250.1199999999999</c:v>
                </c:pt>
                <c:pt idx="328">
                  <c:v>1250.1199999999999</c:v>
                </c:pt>
                <c:pt idx="329">
                  <c:v>1250.1300000000001</c:v>
                </c:pt>
                <c:pt idx="330">
                  <c:v>1250.1300000000001</c:v>
                </c:pt>
                <c:pt idx="331">
                  <c:v>1250.1300000000001</c:v>
                </c:pt>
                <c:pt idx="332">
                  <c:v>1250.1199999999999</c:v>
                </c:pt>
                <c:pt idx="333">
                  <c:v>1250.1199999999999</c:v>
                </c:pt>
                <c:pt idx="334">
                  <c:v>1250.1099999999999</c:v>
                </c:pt>
                <c:pt idx="335">
                  <c:v>1250.1099999999999</c:v>
                </c:pt>
                <c:pt idx="336">
                  <c:v>1250.0899999999999</c:v>
                </c:pt>
                <c:pt idx="337">
                  <c:v>1250.08</c:v>
                </c:pt>
                <c:pt idx="338">
                  <c:v>1250.08</c:v>
                </c:pt>
                <c:pt idx="339">
                  <c:v>1250.07</c:v>
                </c:pt>
                <c:pt idx="340">
                  <c:v>1250.07</c:v>
                </c:pt>
                <c:pt idx="341">
                  <c:v>1250.07</c:v>
                </c:pt>
                <c:pt idx="342">
                  <c:v>1250.07</c:v>
                </c:pt>
                <c:pt idx="343">
                  <c:v>1250.08</c:v>
                </c:pt>
                <c:pt idx="344">
                  <c:v>1250.0899999999999</c:v>
                </c:pt>
                <c:pt idx="345">
                  <c:v>1250.08</c:v>
                </c:pt>
                <c:pt idx="346">
                  <c:v>1250.0899999999999</c:v>
                </c:pt>
                <c:pt idx="347">
                  <c:v>1250.0899999999999</c:v>
                </c:pt>
                <c:pt idx="348">
                  <c:v>1250.0999999999999</c:v>
                </c:pt>
                <c:pt idx="349">
                  <c:v>1250.1199999999999</c:v>
                </c:pt>
                <c:pt idx="350">
                  <c:v>1250.1300000000001</c:v>
                </c:pt>
                <c:pt idx="351">
                  <c:v>1250.1300000000001</c:v>
                </c:pt>
                <c:pt idx="352">
                  <c:v>1250.1199999999999</c:v>
                </c:pt>
                <c:pt idx="353">
                  <c:v>1250.1099999999999</c:v>
                </c:pt>
                <c:pt idx="354">
                  <c:v>1250.1099999999999</c:v>
                </c:pt>
                <c:pt idx="355">
                  <c:v>1250.0999999999999</c:v>
                </c:pt>
                <c:pt idx="356">
                  <c:v>1250.0899999999999</c:v>
                </c:pt>
                <c:pt idx="357">
                  <c:v>1250.08</c:v>
                </c:pt>
                <c:pt idx="358">
                  <c:v>1250.08</c:v>
                </c:pt>
                <c:pt idx="359">
                  <c:v>1250.08</c:v>
                </c:pt>
                <c:pt idx="360">
                  <c:v>1250.07</c:v>
                </c:pt>
                <c:pt idx="361">
                  <c:v>1250.07</c:v>
                </c:pt>
                <c:pt idx="362">
                  <c:v>1250.07</c:v>
                </c:pt>
                <c:pt idx="363">
                  <c:v>1250.06</c:v>
                </c:pt>
                <c:pt idx="364">
                  <c:v>1250.06</c:v>
                </c:pt>
                <c:pt idx="365">
                  <c:v>1250.07</c:v>
                </c:pt>
                <c:pt idx="366">
                  <c:v>1250.07</c:v>
                </c:pt>
                <c:pt idx="367">
                  <c:v>1250.07</c:v>
                </c:pt>
                <c:pt idx="368">
                  <c:v>1250.07</c:v>
                </c:pt>
                <c:pt idx="369">
                  <c:v>1250.07</c:v>
                </c:pt>
                <c:pt idx="370">
                  <c:v>1250.08</c:v>
                </c:pt>
                <c:pt idx="371">
                  <c:v>1250.0899999999999</c:v>
                </c:pt>
                <c:pt idx="372">
                  <c:v>1250.0899999999999</c:v>
                </c:pt>
                <c:pt idx="373">
                  <c:v>1250.0899999999999</c:v>
                </c:pt>
                <c:pt idx="374">
                  <c:v>1250.0899999999999</c:v>
                </c:pt>
                <c:pt idx="375">
                  <c:v>1250.0899999999999</c:v>
                </c:pt>
                <c:pt idx="376">
                  <c:v>1250.0899999999999</c:v>
                </c:pt>
                <c:pt idx="377">
                  <c:v>1250.08</c:v>
                </c:pt>
                <c:pt idx="378">
                  <c:v>1250.0899999999999</c:v>
                </c:pt>
                <c:pt idx="379">
                  <c:v>1250.0899999999999</c:v>
                </c:pt>
                <c:pt idx="380">
                  <c:v>1250.08</c:v>
                </c:pt>
                <c:pt idx="381">
                  <c:v>1250.08</c:v>
                </c:pt>
                <c:pt idx="382">
                  <c:v>1250.08</c:v>
                </c:pt>
                <c:pt idx="383">
                  <c:v>1250.08</c:v>
                </c:pt>
                <c:pt idx="384">
                  <c:v>1250.08</c:v>
                </c:pt>
                <c:pt idx="385">
                  <c:v>1250.07</c:v>
                </c:pt>
                <c:pt idx="386">
                  <c:v>1250.07</c:v>
                </c:pt>
                <c:pt idx="387">
                  <c:v>1250.07</c:v>
                </c:pt>
                <c:pt idx="388">
                  <c:v>1250.07</c:v>
                </c:pt>
                <c:pt idx="389">
                  <c:v>1250.07</c:v>
                </c:pt>
                <c:pt idx="390">
                  <c:v>1250.07</c:v>
                </c:pt>
                <c:pt idx="391">
                  <c:v>1250.07</c:v>
                </c:pt>
                <c:pt idx="392">
                  <c:v>1250.07</c:v>
                </c:pt>
                <c:pt idx="393">
                  <c:v>1250.07</c:v>
                </c:pt>
                <c:pt idx="394">
                  <c:v>1250.07</c:v>
                </c:pt>
                <c:pt idx="395">
                  <c:v>1250.08</c:v>
                </c:pt>
                <c:pt idx="396">
                  <c:v>1250.08</c:v>
                </c:pt>
                <c:pt idx="397">
                  <c:v>1250.07</c:v>
                </c:pt>
                <c:pt idx="398">
                  <c:v>1250.07</c:v>
                </c:pt>
                <c:pt idx="399">
                  <c:v>1250.07</c:v>
                </c:pt>
                <c:pt idx="400">
                  <c:v>1250.07</c:v>
                </c:pt>
                <c:pt idx="401">
                  <c:v>1250.07</c:v>
                </c:pt>
                <c:pt idx="402">
                  <c:v>1250.07</c:v>
                </c:pt>
                <c:pt idx="403">
                  <c:v>1250.07</c:v>
                </c:pt>
                <c:pt idx="404">
                  <c:v>1250.07</c:v>
                </c:pt>
                <c:pt idx="405">
                  <c:v>1250.07</c:v>
                </c:pt>
                <c:pt idx="406">
                  <c:v>1250.07</c:v>
                </c:pt>
                <c:pt idx="407">
                  <c:v>1250.07</c:v>
                </c:pt>
                <c:pt idx="408">
                  <c:v>1250.08</c:v>
                </c:pt>
                <c:pt idx="409">
                  <c:v>1250.08</c:v>
                </c:pt>
                <c:pt idx="410">
                  <c:v>1250.07</c:v>
                </c:pt>
                <c:pt idx="411">
                  <c:v>1250.07</c:v>
                </c:pt>
                <c:pt idx="412">
                  <c:v>1250.08</c:v>
                </c:pt>
                <c:pt idx="413">
                  <c:v>1250.08</c:v>
                </c:pt>
                <c:pt idx="414">
                  <c:v>1250.07</c:v>
                </c:pt>
                <c:pt idx="415">
                  <c:v>1250.07</c:v>
                </c:pt>
                <c:pt idx="416">
                  <c:v>1250.08</c:v>
                </c:pt>
                <c:pt idx="417">
                  <c:v>1250.08</c:v>
                </c:pt>
                <c:pt idx="418">
                  <c:v>1250.08</c:v>
                </c:pt>
                <c:pt idx="419">
                  <c:v>1250.08</c:v>
                </c:pt>
                <c:pt idx="420">
                  <c:v>1250.07</c:v>
                </c:pt>
                <c:pt idx="421">
                  <c:v>1250.07</c:v>
                </c:pt>
                <c:pt idx="422">
                  <c:v>1250.07</c:v>
                </c:pt>
                <c:pt idx="423">
                  <c:v>1250.06</c:v>
                </c:pt>
                <c:pt idx="424">
                  <c:v>1250.07</c:v>
                </c:pt>
                <c:pt idx="425">
                  <c:v>1250.06</c:v>
                </c:pt>
                <c:pt idx="426">
                  <c:v>1250.06</c:v>
                </c:pt>
                <c:pt idx="427">
                  <c:v>1250.06</c:v>
                </c:pt>
                <c:pt idx="428">
                  <c:v>1250.06</c:v>
                </c:pt>
                <c:pt idx="429">
                  <c:v>1250.07</c:v>
                </c:pt>
                <c:pt idx="430">
                  <c:v>1250.08</c:v>
                </c:pt>
                <c:pt idx="431">
                  <c:v>1250.08</c:v>
                </c:pt>
                <c:pt idx="432">
                  <c:v>1250.08</c:v>
                </c:pt>
                <c:pt idx="433">
                  <c:v>1250.07</c:v>
                </c:pt>
                <c:pt idx="434">
                  <c:v>1250.07</c:v>
                </c:pt>
                <c:pt idx="435">
                  <c:v>1250.0899999999999</c:v>
                </c:pt>
                <c:pt idx="436">
                  <c:v>1250.0999999999999</c:v>
                </c:pt>
                <c:pt idx="437">
                  <c:v>1250.08</c:v>
                </c:pt>
                <c:pt idx="438">
                  <c:v>1250.08</c:v>
                </c:pt>
                <c:pt idx="439">
                  <c:v>1250.0899999999999</c:v>
                </c:pt>
                <c:pt idx="440">
                  <c:v>1250.08</c:v>
                </c:pt>
                <c:pt idx="441">
                  <c:v>1250.07</c:v>
                </c:pt>
                <c:pt idx="442">
                  <c:v>1250.07</c:v>
                </c:pt>
                <c:pt idx="443">
                  <c:v>1250.06</c:v>
                </c:pt>
                <c:pt idx="444">
                  <c:v>1250.06</c:v>
                </c:pt>
                <c:pt idx="445">
                  <c:v>1250.07</c:v>
                </c:pt>
                <c:pt idx="446">
                  <c:v>1250.08</c:v>
                </c:pt>
                <c:pt idx="447">
                  <c:v>1250.07</c:v>
                </c:pt>
                <c:pt idx="448">
                  <c:v>1250.07</c:v>
                </c:pt>
                <c:pt idx="449">
                  <c:v>1250.0899999999999</c:v>
                </c:pt>
                <c:pt idx="450">
                  <c:v>1250.1099999999999</c:v>
                </c:pt>
                <c:pt idx="451">
                  <c:v>1250.1099999999999</c:v>
                </c:pt>
                <c:pt idx="452">
                  <c:v>1250.1099999999999</c:v>
                </c:pt>
                <c:pt idx="453">
                  <c:v>1250.1199999999999</c:v>
                </c:pt>
                <c:pt idx="454">
                  <c:v>1250.1300000000001</c:v>
                </c:pt>
                <c:pt idx="455">
                  <c:v>1250.1400000000001</c:v>
                </c:pt>
                <c:pt idx="456">
                  <c:v>1250.1500000000001</c:v>
                </c:pt>
                <c:pt idx="457">
                  <c:v>1250.1500000000001</c:v>
                </c:pt>
                <c:pt idx="458">
                  <c:v>1250.1400000000001</c:v>
                </c:pt>
                <c:pt idx="459">
                  <c:v>1250.1400000000001</c:v>
                </c:pt>
                <c:pt idx="460">
                  <c:v>1250.1300000000001</c:v>
                </c:pt>
                <c:pt idx="461">
                  <c:v>1250.1199999999999</c:v>
                </c:pt>
                <c:pt idx="462">
                  <c:v>1250.1199999999999</c:v>
                </c:pt>
                <c:pt idx="463">
                  <c:v>1250.0999999999999</c:v>
                </c:pt>
                <c:pt idx="464">
                  <c:v>1250.0999999999999</c:v>
                </c:pt>
                <c:pt idx="465">
                  <c:v>1250.0899999999999</c:v>
                </c:pt>
                <c:pt idx="466">
                  <c:v>1250.08</c:v>
                </c:pt>
                <c:pt idx="467">
                  <c:v>1250.0899999999999</c:v>
                </c:pt>
                <c:pt idx="468">
                  <c:v>1250.0899999999999</c:v>
                </c:pt>
                <c:pt idx="469">
                  <c:v>1250.0899999999999</c:v>
                </c:pt>
                <c:pt idx="470">
                  <c:v>1250.0899999999999</c:v>
                </c:pt>
                <c:pt idx="471">
                  <c:v>1250.0899999999999</c:v>
                </c:pt>
                <c:pt idx="472">
                  <c:v>1250.0899999999999</c:v>
                </c:pt>
                <c:pt idx="473">
                  <c:v>1250.0899999999999</c:v>
                </c:pt>
                <c:pt idx="474">
                  <c:v>1250.0899999999999</c:v>
                </c:pt>
                <c:pt idx="475">
                  <c:v>1250.0899999999999</c:v>
                </c:pt>
                <c:pt idx="476">
                  <c:v>1250.0999999999999</c:v>
                </c:pt>
                <c:pt idx="477">
                  <c:v>1250.0999999999999</c:v>
                </c:pt>
                <c:pt idx="478">
                  <c:v>1250.1099999999999</c:v>
                </c:pt>
                <c:pt idx="479">
                  <c:v>1250.1099999999999</c:v>
                </c:pt>
                <c:pt idx="480">
                  <c:v>1250.1099999999999</c:v>
                </c:pt>
                <c:pt idx="481">
                  <c:v>1250.1199999999999</c:v>
                </c:pt>
                <c:pt idx="482">
                  <c:v>1250.1300000000001</c:v>
                </c:pt>
                <c:pt idx="483">
                  <c:v>1250.1400000000001</c:v>
                </c:pt>
                <c:pt idx="484">
                  <c:v>1250.1400000000001</c:v>
                </c:pt>
                <c:pt idx="485">
                  <c:v>1250.1300000000001</c:v>
                </c:pt>
                <c:pt idx="486">
                  <c:v>1250.1400000000001</c:v>
                </c:pt>
                <c:pt idx="487">
                  <c:v>1250.1400000000001</c:v>
                </c:pt>
                <c:pt idx="488">
                  <c:v>1250.1300000000001</c:v>
                </c:pt>
                <c:pt idx="489">
                  <c:v>1250.1099999999999</c:v>
                </c:pt>
                <c:pt idx="490">
                  <c:v>1250.1099999999999</c:v>
                </c:pt>
                <c:pt idx="491">
                  <c:v>1250.0999999999999</c:v>
                </c:pt>
                <c:pt idx="492">
                  <c:v>1250.08</c:v>
                </c:pt>
                <c:pt idx="493">
                  <c:v>1250.08</c:v>
                </c:pt>
                <c:pt idx="494">
                  <c:v>1250.0899999999999</c:v>
                </c:pt>
                <c:pt idx="495">
                  <c:v>1250.0899999999999</c:v>
                </c:pt>
                <c:pt idx="496">
                  <c:v>1250.0899999999999</c:v>
                </c:pt>
                <c:pt idx="497">
                  <c:v>1250.0899999999999</c:v>
                </c:pt>
                <c:pt idx="498">
                  <c:v>1250.0899999999999</c:v>
                </c:pt>
                <c:pt idx="499">
                  <c:v>1250.08</c:v>
                </c:pt>
                <c:pt idx="500">
                  <c:v>1250.0899999999999</c:v>
                </c:pt>
                <c:pt idx="501">
                  <c:v>1250.0999999999999</c:v>
                </c:pt>
                <c:pt idx="502">
                  <c:v>1250.0999999999999</c:v>
                </c:pt>
                <c:pt idx="503">
                  <c:v>1250.0899999999999</c:v>
                </c:pt>
                <c:pt idx="504">
                  <c:v>1250.08</c:v>
                </c:pt>
                <c:pt idx="505">
                  <c:v>1250.0899999999999</c:v>
                </c:pt>
                <c:pt idx="506">
                  <c:v>1250.0899999999999</c:v>
                </c:pt>
                <c:pt idx="507">
                  <c:v>1250.08</c:v>
                </c:pt>
                <c:pt idx="508">
                  <c:v>1250.08</c:v>
                </c:pt>
                <c:pt idx="509">
                  <c:v>1250.08</c:v>
                </c:pt>
                <c:pt idx="510">
                  <c:v>1250.0899999999999</c:v>
                </c:pt>
                <c:pt idx="511">
                  <c:v>1250.0899999999999</c:v>
                </c:pt>
                <c:pt idx="512">
                  <c:v>1250.08</c:v>
                </c:pt>
                <c:pt idx="513">
                  <c:v>1250.0899999999999</c:v>
                </c:pt>
                <c:pt idx="514">
                  <c:v>1250.0899999999999</c:v>
                </c:pt>
                <c:pt idx="515">
                  <c:v>1250.0899999999999</c:v>
                </c:pt>
                <c:pt idx="516">
                  <c:v>1250.0899999999999</c:v>
                </c:pt>
                <c:pt idx="517">
                  <c:v>1250.0899999999999</c:v>
                </c:pt>
                <c:pt idx="518">
                  <c:v>1250.0899999999999</c:v>
                </c:pt>
                <c:pt idx="519">
                  <c:v>1250.0899999999999</c:v>
                </c:pt>
                <c:pt idx="520">
                  <c:v>1250.0899999999999</c:v>
                </c:pt>
                <c:pt idx="521">
                  <c:v>1250.0899999999999</c:v>
                </c:pt>
                <c:pt idx="522">
                  <c:v>1250.0899999999999</c:v>
                </c:pt>
                <c:pt idx="523">
                  <c:v>1250.0899999999999</c:v>
                </c:pt>
                <c:pt idx="524">
                  <c:v>1250.0899999999999</c:v>
                </c:pt>
                <c:pt idx="525">
                  <c:v>1250.0899999999999</c:v>
                </c:pt>
                <c:pt idx="526">
                  <c:v>1250.0999999999999</c:v>
                </c:pt>
                <c:pt idx="527">
                  <c:v>1250.1099999999999</c:v>
                </c:pt>
                <c:pt idx="528">
                  <c:v>1250.1199999999999</c:v>
                </c:pt>
                <c:pt idx="529">
                  <c:v>1250.1099999999999</c:v>
                </c:pt>
                <c:pt idx="530">
                  <c:v>1250.0999999999999</c:v>
                </c:pt>
                <c:pt idx="531">
                  <c:v>1250.1099999999999</c:v>
                </c:pt>
                <c:pt idx="532">
                  <c:v>1250.0999999999999</c:v>
                </c:pt>
                <c:pt idx="533">
                  <c:v>1250.0899999999999</c:v>
                </c:pt>
                <c:pt idx="534">
                  <c:v>1250.0899999999999</c:v>
                </c:pt>
                <c:pt idx="535">
                  <c:v>1250.0999999999999</c:v>
                </c:pt>
                <c:pt idx="536">
                  <c:v>1250.0899999999999</c:v>
                </c:pt>
                <c:pt idx="537">
                  <c:v>1250.0999999999999</c:v>
                </c:pt>
                <c:pt idx="538">
                  <c:v>1250.0999999999999</c:v>
                </c:pt>
                <c:pt idx="539">
                  <c:v>1250.0899999999999</c:v>
                </c:pt>
                <c:pt idx="540">
                  <c:v>1250.0899999999999</c:v>
                </c:pt>
                <c:pt idx="541">
                  <c:v>1250.0899999999999</c:v>
                </c:pt>
                <c:pt idx="542">
                  <c:v>1250.0899999999999</c:v>
                </c:pt>
                <c:pt idx="543">
                  <c:v>1250.0899999999999</c:v>
                </c:pt>
                <c:pt idx="544">
                  <c:v>1250.0999999999999</c:v>
                </c:pt>
                <c:pt idx="545">
                  <c:v>1250.08</c:v>
                </c:pt>
                <c:pt idx="546">
                  <c:v>1250.07</c:v>
                </c:pt>
                <c:pt idx="547">
                  <c:v>1250.06</c:v>
                </c:pt>
                <c:pt idx="548">
                  <c:v>1250.07</c:v>
                </c:pt>
                <c:pt idx="549">
                  <c:v>1250.0899999999999</c:v>
                </c:pt>
                <c:pt idx="550">
                  <c:v>1250.0899999999999</c:v>
                </c:pt>
                <c:pt idx="551">
                  <c:v>1250.1099999999999</c:v>
                </c:pt>
                <c:pt idx="552">
                  <c:v>1250.1099999999999</c:v>
                </c:pt>
                <c:pt idx="553">
                  <c:v>1250.1199999999999</c:v>
                </c:pt>
                <c:pt idx="554">
                  <c:v>1250.1300000000001</c:v>
                </c:pt>
                <c:pt idx="555">
                  <c:v>1250.1400000000001</c:v>
                </c:pt>
                <c:pt idx="556">
                  <c:v>1250.1400000000001</c:v>
                </c:pt>
                <c:pt idx="557">
                  <c:v>1250.1400000000001</c:v>
                </c:pt>
                <c:pt idx="558">
                  <c:v>1250.1400000000001</c:v>
                </c:pt>
                <c:pt idx="559">
                  <c:v>1250.1400000000001</c:v>
                </c:pt>
                <c:pt idx="560">
                  <c:v>1250.1500000000001</c:v>
                </c:pt>
                <c:pt idx="561">
                  <c:v>1250.1500000000001</c:v>
                </c:pt>
                <c:pt idx="562">
                  <c:v>1250.1500000000001</c:v>
                </c:pt>
                <c:pt idx="563">
                  <c:v>1250.1500000000001</c:v>
                </c:pt>
                <c:pt idx="564">
                  <c:v>1250.1400000000001</c:v>
                </c:pt>
                <c:pt idx="565">
                  <c:v>1250.1300000000001</c:v>
                </c:pt>
                <c:pt idx="566">
                  <c:v>1250.1300000000001</c:v>
                </c:pt>
                <c:pt idx="567">
                  <c:v>1250.1300000000001</c:v>
                </c:pt>
                <c:pt idx="568">
                  <c:v>1250.1199999999999</c:v>
                </c:pt>
                <c:pt idx="569">
                  <c:v>1250.0999999999999</c:v>
                </c:pt>
                <c:pt idx="570">
                  <c:v>1250.0999999999999</c:v>
                </c:pt>
                <c:pt idx="571">
                  <c:v>1250.0899999999999</c:v>
                </c:pt>
                <c:pt idx="572">
                  <c:v>1250.0899999999999</c:v>
                </c:pt>
                <c:pt idx="573">
                  <c:v>1250.08</c:v>
                </c:pt>
                <c:pt idx="574">
                  <c:v>1250.08</c:v>
                </c:pt>
                <c:pt idx="575">
                  <c:v>1250.08</c:v>
                </c:pt>
                <c:pt idx="576">
                  <c:v>1250.08</c:v>
                </c:pt>
                <c:pt idx="577">
                  <c:v>1250.0899999999999</c:v>
                </c:pt>
                <c:pt idx="578">
                  <c:v>1250.0999999999999</c:v>
                </c:pt>
                <c:pt idx="579">
                  <c:v>1250.0999999999999</c:v>
                </c:pt>
                <c:pt idx="580">
                  <c:v>1250.1300000000001</c:v>
                </c:pt>
                <c:pt idx="581">
                  <c:v>1250.1400000000001</c:v>
                </c:pt>
                <c:pt idx="582">
                  <c:v>1250.1400000000001</c:v>
                </c:pt>
                <c:pt idx="583">
                  <c:v>1250.1300000000001</c:v>
                </c:pt>
                <c:pt idx="584">
                  <c:v>1250.1400000000001</c:v>
                </c:pt>
                <c:pt idx="585">
                  <c:v>1250.1500000000001</c:v>
                </c:pt>
                <c:pt idx="586">
                  <c:v>1250.1500000000001</c:v>
                </c:pt>
                <c:pt idx="587">
                  <c:v>1250.1199999999999</c:v>
                </c:pt>
                <c:pt idx="588">
                  <c:v>1250.1199999999999</c:v>
                </c:pt>
                <c:pt idx="589">
                  <c:v>1250.1099999999999</c:v>
                </c:pt>
                <c:pt idx="590">
                  <c:v>1250.0999999999999</c:v>
                </c:pt>
                <c:pt idx="591">
                  <c:v>1250.0999999999999</c:v>
                </c:pt>
                <c:pt idx="592">
                  <c:v>1250.08</c:v>
                </c:pt>
                <c:pt idx="593">
                  <c:v>1250.07</c:v>
                </c:pt>
                <c:pt idx="594">
                  <c:v>1250.08</c:v>
                </c:pt>
                <c:pt idx="595">
                  <c:v>1250.08</c:v>
                </c:pt>
                <c:pt idx="596">
                  <c:v>1250.08</c:v>
                </c:pt>
                <c:pt idx="597">
                  <c:v>1250.08</c:v>
                </c:pt>
                <c:pt idx="598">
                  <c:v>1250.0899999999999</c:v>
                </c:pt>
                <c:pt idx="599">
                  <c:v>1250.0999999999999</c:v>
                </c:pt>
                <c:pt idx="600">
                  <c:v>1250.1199999999999</c:v>
                </c:pt>
                <c:pt idx="601">
                  <c:v>1250.1199999999999</c:v>
                </c:pt>
                <c:pt idx="602">
                  <c:v>1250.1300000000001</c:v>
                </c:pt>
                <c:pt idx="603">
                  <c:v>1250.1500000000001</c:v>
                </c:pt>
                <c:pt idx="604">
                  <c:v>1250.1500000000001</c:v>
                </c:pt>
                <c:pt idx="605">
                  <c:v>1250.1500000000001</c:v>
                </c:pt>
                <c:pt idx="606">
                  <c:v>1250.1500000000001</c:v>
                </c:pt>
                <c:pt idx="607">
                  <c:v>1250.1500000000001</c:v>
                </c:pt>
                <c:pt idx="608">
                  <c:v>1250.1400000000001</c:v>
                </c:pt>
                <c:pt idx="609">
                  <c:v>1250.1199999999999</c:v>
                </c:pt>
                <c:pt idx="610">
                  <c:v>1250.1099999999999</c:v>
                </c:pt>
                <c:pt idx="611">
                  <c:v>1250.1099999999999</c:v>
                </c:pt>
                <c:pt idx="612">
                  <c:v>1250.1199999999999</c:v>
                </c:pt>
                <c:pt idx="613">
                  <c:v>1250.1199999999999</c:v>
                </c:pt>
                <c:pt idx="614">
                  <c:v>1250.0999999999999</c:v>
                </c:pt>
                <c:pt idx="615">
                  <c:v>1250.0999999999999</c:v>
                </c:pt>
                <c:pt idx="616">
                  <c:v>1250.0999999999999</c:v>
                </c:pt>
                <c:pt idx="617">
                  <c:v>1250.0899999999999</c:v>
                </c:pt>
                <c:pt idx="618">
                  <c:v>1250.0899999999999</c:v>
                </c:pt>
                <c:pt idx="619">
                  <c:v>1250.0899999999999</c:v>
                </c:pt>
                <c:pt idx="620">
                  <c:v>1250.08</c:v>
                </c:pt>
                <c:pt idx="621">
                  <c:v>1250.0899999999999</c:v>
                </c:pt>
                <c:pt idx="622">
                  <c:v>1250.0899999999999</c:v>
                </c:pt>
                <c:pt idx="623">
                  <c:v>1250.08</c:v>
                </c:pt>
                <c:pt idx="624">
                  <c:v>1250.0899999999999</c:v>
                </c:pt>
                <c:pt idx="625">
                  <c:v>1250.0999999999999</c:v>
                </c:pt>
                <c:pt idx="626">
                  <c:v>1250.0999999999999</c:v>
                </c:pt>
                <c:pt idx="627">
                  <c:v>1250.0999999999999</c:v>
                </c:pt>
                <c:pt idx="628">
                  <c:v>1250.1099999999999</c:v>
                </c:pt>
                <c:pt idx="629">
                  <c:v>1250.1300000000001</c:v>
                </c:pt>
                <c:pt idx="630">
                  <c:v>1250.1400000000001</c:v>
                </c:pt>
                <c:pt idx="631">
                  <c:v>1250.1400000000001</c:v>
                </c:pt>
                <c:pt idx="632">
                  <c:v>1250.1400000000001</c:v>
                </c:pt>
                <c:pt idx="633">
                  <c:v>1250.1199999999999</c:v>
                </c:pt>
                <c:pt idx="634">
                  <c:v>1250.1099999999999</c:v>
                </c:pt>
                <c:pt idx="635">
                  <c:v>1250.0999999999999</c:v>
                </c:pt>
                <c:pt idx="636">
                  <c:v>1250.07</c:v>
                </c:pt>
                <c:pt idx="637">
                  <c:v>1250.07</c:v>
                </c:pt>
                <c:pt idx="638">
                  <c:v>1250.08</c:v>
                </c:pt>
                <c:pt idx="639">
                  <c:v>1250.08</c:v>
                </c:pt>
                <c:pt idx="640">
                  <c:v>1250.0999999999999</c:v>
                </c:pt>
                <c:pt idx="641">
                  <c:v>1250.1099999999999</c:v>
                </c:pt>
                <c:pt idx="642">
                  <c:v>1250.0999999999999</c:v>
                </c:pt>
                <c:pt idx="643">
                  <c:v>1250.1099999999999</c:v>
                </c:pt>
                <c:pt idx="644">
                  <c:v>1250.1300000000001</c:v>
                </c:pt>
                <c:pt idx="645">
                  <c:v>1250.1400000000001</c:v>
                </c:pt>
                <c:pt idx="646">
                  <c:v>1250.1400000000001</c:v>
                </c:pt>
                <c:pt idx="647">
                  <c:v>1250.1400000000001</c:v>
                </c:pt>
                <c:pt idx="648">
                  <c:v>1250.1400000000001</c:v>
                </c:pt>
                <c:pt idx="649">
                  <c:v>1250.1199999999999</c:v>
                </c:pt>
                <c:pt idx="650">
                  <c:v>1250.1099999999999</c:v>
                </c:pt>
                <c:pt idx="651">
                  <c:v>1250.0999999999999</c:v>
                </c:pt>
                <c:pt idx="652">
                  <c:v>1250.0999999999999</c:v>
                </c:pt>
                <c:pt idx="653">
                  <c:v>1250.08</c:v>
                </c:pt>
                <c:pt idx="654">
                  <c:v>1250.0899999999999</c:v>
                </c:pt>
                <c:pt idx="655">
                  <c:v>1250.08</c:v>
                </c:pt>
                <c:pt idx="656">
                  <c:v>1250.0899999999999</c:v>
                </c:pt>
                <c:pt idx="657">
                  <c:v>1250.08</c:v>
                </c:pt>
                <c:pt idx="658">
                  <c:v>1250.08</c:v>
                </c:pt>
                <c:pt idx="659">
                  <c:v>1250.0899999999999</c:v>
                </c:pt>
                <c:pt idx="660">
                  <c:v>1250.0899999999999</c:v>
                </c:pt>
                <c:pt idx="661">
                  <c:v>1250.08</c:v>
                </c:pt>
                <c:pt idx="662">
                  <c:v>1250.08</c:v>
                </c:pt>
                <c:pt idx="663">
                  <c:v>1250.07</c:v>
                </c:pt>
                <c:pt idx="664">
                  <c:v>1250.0899999999999</c:v>
                </c:pt>
                <c:pt idx="665">
                  <c:v>1250.0999999999999</c:v>
                </c:pt>
                <c:pt idx="666">
                  <c:v>1250.0999999999999</c:v>
                </c:pt>
                <c:pt idx="667">
                  <c:v>1250.0999999999999</c:v>
                </c:pt>
                <c:pt idx="668">
                  <c:v>1250.0999999999999</c:v>
                </c:pt>
                <c:pt idx="669">
                  <c:v>1250.1099999999999</c:v>
                </c:pt>
                <c:pt idx="670">
                  <c:v>1250.1099999999999</c:v>
                </c:pt>
                <c:pt idx="671">
                  <c:v>1250.1099999999999</c:v>
                </c:pt>
                <c:pt idx="672">
                  <c:v>1250.1099999999999</c:v>
                </c:pt>
                <c:pt idx="673">
                  <c:v>1250.1099999999999</c:v>
                </c:pt>
                <c:pt idx="674">
                  <c:v>1250.0999999999999</c:v>
                </c:pt>
                <c:pt idx="675">
                  <c:v>1250.0999999999999</c:v>
                </c:pt>
                <c:pt idx="676">
                  <c:v>1250.0999999999999</c:v>
                </c:pt>
                <c:pt idx="677">
                  <c:v>1250.0999999999999</c:v>
                </c:pt>
                <c:pt idx="678">
                  <c:v>1250.0999999999999</c:v>
                </c:pt>
                <c:pt idx="679">
                  <c:v>1250.0899999999999</c:v>
                </c:pt>
                <c:pt idx="680">
                  <c:v>1250.0899999999999</c:v>
                </c:pt>
                <c:pt idx="681">
                  <c:v>1250.0899999999999</c:v>
                </c:pt>
                <c:pt idx="682">
                  <c:v>1250.0899999999999</c:v>
                </c:pt>
                <c:pt idx="683">
                  <c:v>1250.0899999999999</c:v>
                </c:pt>
                <c:pt idx="684">
                  <c:v>1250.0899999999999</c:v>
                </c:pt>
                <c:pt idx="685">
                  <c:v>1250.0999999999999</c:v>
                </c:pt>
                <c:pt idx="686">
                  <c:v>1250.0899999999999</c:v>
                </c:pt>
                <c:pt idx="687">
                  <c:v>1250.0899999999999</c:v>
                </c:pt>
                <c:pt idx="688">
                  <c:v>1250.0899999999999</c:v>
                </c:pt>
                <c:pt idx="689">
                  <c:v>1250.08</c:v>
                </c:pt>
                <c:pt idx="690">
                  <c:v>1250.0899999999999</c:v>
                </c:pt>
                <c:pt idx="691">
                  <c:v>1250.0899999999999</c:v>
                </c:pt>
                <c:pt idx="692">
                  <c:v>1250.08</c:v>
                </c:pt>
                <c:pt idx="693">
                  <c:v>1250.07</c:v>
                </c:pt>
                <c:pt idx="694">
                  <c:v>1250.07</c:v>
                </c:pt>
                <c:pt idx="695">
                  <c:v>1250.0899999999999</c:v>
                </c:pt>
                <c:pt idx="696">
                  <c:v>1250.0899999999999</c:v>
                </c:pt>
                <c:pt idx="697">
                  <c:v>1250.0999999999999</c:v>
                </c:pt>
                <c:pt idx="698">
                  <c:v>1250.1300000000001</c:v>
                </c:pt>
                <c:pt idx="699">
                  <c:v>1250.1400000000001</c:v>
                </c:pt>
                <c:pt idx="700">
                  <c:v>1250.1400000000001</c:v>
                </c:pt>
                <c:pt idx="701">
                  <c:v>1250.1300000000001</c:v>
                </c:pt>
                <c:pt idx="702">
                  <c:v>1250.1199999999999</c:v>
                </c:pt>
                <c:pt idx="703">
                  <c:v>1250.1099999999999</c:v>
                </c:pt>
                <c:pt idx="704">
                  <c:v>1250.1099999999999</c:v>
                </c:pt>
                <c:pt idx="705">
                  <c:v>1250.0899999999999</c:v>
                </c:pt>
                <c:pt idx="706">
                  <c:v>1250.0899999999999</c:v>
                </c:pt>
                <c:pt idx="707">
                  <c:v>1250.0999999999999</c:v>
                </c:pt>
                <c:pt idx="708">
                  <c:v>1250.08</c:v>
                </c:pt>
                <c:pt idx="709">
                  <c:v>1250.08</c:v>
                </c:pt>
                <c:pt idx="710">
                  <c:v>1250.08</c:v>
                </c:pt>
                <c:pt idx="711">
                  <c:v>1250.07</c:v>
                </c:pt>
                <c:pt idx="712">
                  <c:v>1250.08</c:v>
                </c:pt>
                <c:pt idx="713">
                  <c:v>1250.08</c:v>
                </c:pt>
                <c:pt idx="714">
                  <c:v>1250.07</c:v>
                </c:pt>
                <c:pt idx="715">
                  <c:v>1250.07</c:v>
                </c:pt>
                <c:pt idx="716">
                  <c:v>1250.08</c:v>
                </c:pt>
                <c:pt idx="717">
                  <c:v>1250.0899999999999</c:v>
                </c:pt>
                <c:pt idx="718">
                  <c:v>1250.0899999999999</c:v>
                </c:pt>
                <c:pt idx="719">
                  <c:v>1250.1099999999999</c:v>
                </c:pt>
                <c:pt idx="720">
                  <c:v>1250.1300000000001</c:v>
                </c:pt>
                <c:pt idx="721">
                  <c:v>1250.1400000000001</c:v>
                </c:pt>
                <c:pt idx="722">
                  <c:v>1250.1500000000001</c:v>
                </c:pt>
                <c:pt idx="723">
                  <c:v>1250.1400000000001</c:v>
                </c:pt>
                <c:pt idx="724">
                  <c:v>1250.1199999999999</c:v>
                </c:pt>
                <c:pt idx="725">
                  <c:v>1250.0999999999999</c:v>
                </c:pt>
                <c:pt idx="726">
                  <c:v>1250.0999999999999</c:v>
                </c:pt>
                <c:pt idx="727">
                  <c:v>1250.0999999999999</c:v>
                </c:pt>
                <c:pt idx="728">
                  <c:v>1250.0899999999999</c:v>
                </c:pt>
                <c:pt idx="729">
                  <c:v>1250.0899999999999</c:v>
                </c:pt>
                <c:pt idx="730">
                  <c:v>1250.08</c:v>
                </c:pt>
                <c:pt idx="731">
                  <c:v>1250.0899999999999</c:v>
                </c:pt>
                <c:pt idx="732">
                  <c:v>1250.0999999999999</c:v>
                </c:pt>
                <c:pt idx="733">
                  <c:v>1250.0899999999999</c:v>
                </c:pt>
                <c:pt idx="734">
                  <c:v>1250.0999999999999</c:v>
                </c:pt>
                <c:pt idx="735">
                  <c:v>1250.1199999999999</c:v>
                </c:pt>
                <c:pt idx="736">
                  <c:v>1250.1400000000001</c:v>
                </c:pt>
                <c:pt idx="737">
                  <c:v>1250.1300000000001</c:v>
                </c:pt>
                <c:pt idx="738">
                  <c:v>1250.1400000000001</c:v>
                </c:pt>
                <c:pt idx="739">
                  <c:v>1250.1300000000001</c:v>
                </c:pt>
                <c:pt idx="740">
                  <c:v>1250.1199999999999</c:v>
                </c:pt>
                <c:pt idx="741">
                  <c:v>1250.1099999999999</c:v>
                </c:pt>
                <c:pt idx="742">
                  <c:v>1250.0899999999999</c:v>
                </c:pt>
                <c:pt idx="743">
                  <c:v>1250.08</c:v>
                </c:pt>
                <c:pt idx="744">
                  <c:v>1250.07</c:v>
                </c:pt>
                <c:pt idx="745">
                  <c:v>1250.07</c:v>
                </c:pt>
                <c:pt idx="746">
                  <c:v>1250.08</c:v>
                </c:pt>
                <c:pt idx="747">
                  <c:v>1250.08</c:v>
                </c:pt>
                <c:pt idx="748">
                  <c:v>1250.0999999999999</c:v>
                </c:pt>
                <c:pt idx="749">
                  <c:v>1250.1199999999999</c:v>
                </c:pt>
                <c:pt idx="750">
                  <c:v>1250.1300000000001</c:v>
                </c:pt>
                <c:pt idx="751">
                  <c:v>1250.1400000000001</c:v>
                </c:pt>
                <c:pt idx="752">
                  <c:v>1250.1300000000001</c:v>
                </c:pt>
                <c:pt idx="753">
                  <c:v>1250.1199999999999</c:v>
                </c:pt>
                <c:pt idx="754">
                  <c:v>1250.1099999999999</c:v>
                </c:pt>
                <c:pt idx="755">
                  <c:v>1250.0999999999999</c:v>
                </c:pt>
                <c:pt idx="756">
                  <c:v>1250.0899999999999</c:v>
                </c:pt>
                <c:pt idx="757">
                  <c:v>1250.08</c:v>
                </c:pt>
                <c:pt idx="758">
                  <c:v>1250.07</c:v>
                </c:pt>
                <c:pt idx="759">
                  <c:v>1250.08</c:v>
                </c:pt>
                <c:pt idx="760">
                  <c:v>1250.0899999999999</c:v>
                </c:pt>
                <c:pt idx="761">
                  <c:v>1250.0999999999999</c:v>
                </c:pt>
                <c:pt idx="762">
                  <c:v>1250.1199999999999</c:v>
                </c:pt>
                <c:pt idx="763">
                  <c:v>1250.1300000000001</c:v>
                </c:pt>
                <c:pt idx="764">
                  <c:v>1250.1400000000001</c:v>
                </c:pt>
                <c:pt idx="765">
                  <c:v>1250.1500000000001</c:v>
                </c:pt>
                <c:pt idx="766">
                  <c:v>1250.1400000000001</c:v>
                </c:pt>
                <c:pt idx="767">
                  <c:v>1250.1400000000001</c:v>
                </c:pt>
                <c:pt idx="768">
                  <c:v>1250.1199999999999</c:v>
                </c:pt>
                <c:pt idx="769">
                  <c:v>1250.1199999999999</c:v>
                </c:pt>
                <c:pt idx="770">
                  <c:v>1250.1099999999999</c:v>
                </c:pt>
                <c:pt idx="771">
                  <c:v>1250.0999999999999</c:v>
                </c:pt>
                <c:pt idx="772">
                  <c:v>1250.0999999999999</c:v>
                </c:pt>
                <c:pt idx="773">
                  <c:v>1250.0899999999999</c:v>
                </c:pt>
                <c:pt idx="774">
                  <c:v>1250.0999999999999</c:v>
                </c:pt>
                <c:pt idx="775">
                  <c:v>1250.0899999999999</c:v>
                </c:pt>
                <c:pt idx="776">
                  <c:v>1250.0899999999999</c:v>
                </c:pt>
                <c:pt idx="777">
                  <c:v>1250.0999999999999</c:v>
                </c:pt>
                <c:pt idx="778">
                  <c:v>1250.0899999999999</c:v>
                </c:pt>
                <c:pt idx="779">
                  <c:v>1250.08</c:v>
                </c:pt>
                <c:pt idx="780">
                  <c:v>1250.08</c:v>
                </c:pt>
                <c:pt idx="781">
                  <c:v>1250.08</c:v>
                </c:pt>
                <c:pt idx="782">
                  <c:v>1250.07</c:v>
                </c:pt>
                <c:pt idx="783">
                  <c:v>1250.07</c:v>
                </c:pt>
                <c:pt idx="784">
                  <c:v>1250.07</c:v>
                </c:pt>
                <c:pt idx="785">
                  <c:v>1250.07</c:v>
                </c:pt>
                <c:pt idx="786">
                  <c:v>1250.06</c:v>
                </c:pt>
                <c:pt idx="787">
                  <c:v>1250.06</c:v>
                </c:pt>
                <c:pt idx="788">
                  <c:v>1250.07</c:v>
                </c:pt>
                <c:pt idx="789">
                  <c:v>1250.07</c:v>
                </c:pt>
                <c:pt idx="790">
                  <c:v>1250.07</c:v>
                </c:pt>
                <c:pt idx="791">
                  <c:v>1250.08</c:v>
                </c:pt>
                <c:pt idx="792">
                  <c:v>1250.08</c:v>
                </c:pt>
                <c:pt idx="793">
                  <c:v>1250.08</c:v>
                </c:pt>
                <c:pt idx="794">
                  <c:v>1250.0899999999999</c:v>
                </c:pt>
                <c:pt idx="795">
                  <c:v>1250.0899999999999</c:v>
                </c:pt>
                <c:pt idx="796">
                  <c:v>1250.0999999999999</c:v>
                </c:pt>
                <c:pt idx="797">
                  <c:v>1250.0999999999999</c:v>
                </c:pt>
                <c:pt idx="798">
                  <c:v>1250.1199999999999</c:v>
                </c:pt>
                <c:pt idx="799">
                  <c:v>1250.1199999999999</c:v>
                </c:pt>
                <c:pt idx="800">
                  <c:v>1250.1300000000001</c:v>
                </c:pt>
                <c:pt idx="801">
                  <c:v>1250.1400000000001</c:v>
                </c:pt>
                <c:pt idx="802">
                  <c:v>1250.1500000000001</c:v>
                </c:pt>
                <c:pt idx="803">
                  <c:v>1250.1500000000001</c:v>
                </c:pt>
                <c:pt idx="804">
                  <c:v>1250.1500000000001</c:v>
                </c:pt>
                <c:pt idx="805">
                  <c:v>1250.1500000000001</c:v>
                </c:pt>
                <c:pt idx="806">
                  <c:v>1250.1400000000001</c:v>
                </c:pt>
                <c:pt idx="807">
                  <c:v>1250.1500000000001</c:v>
                </c:pt>
                <c:pt idx="808">
                  <c:v>1250.1600000000001</c:v>
                </c:pt>
                <c:pt idx="809">
                  <c:v>1250.1600000000001</c:v>
                </c:pt>
                <c:pt idx="810">
                  <c:v>1250.1400000000001</c:v>
                </c:pt>
                <c:pt idx="811">
                  <c:v>1250.1500000000001</c:v>
                </c:pt>
                <c:pt idx="812">
                  <c:v>1250.1400000000001</c:v>
                </c:pt>
                <c:pt idx="813">
                  <c:v>1250.1300000000001</c:v>
                </c:pt>
                <c:pt idx="814">
                  <c:v>1250.1199999999999</c:v>
                </c:pt>
                <c:pt idx="815">
                  <c:v>1250.1099999999999</c:v>
                </c:pt>
                <c:pt idx="816">
                  <c:v>1250.0999999999999</c:v>
                </c:pt>
                <c:pt idx="817">
                  <c:v>1250.0899999999999</c:v>
                </c:pt>
                <c:pt idx="818">
                  <c:v>1250.0899999999999</c:v>
                </c:pt>
                <c:pt idx="819">
                  <c:v>1250.08</c:v>
                </c:pt>
                <c:pt idx="820">
                  <c:v>1250.08</c:v>
                </c:pt>
                <c:pt idx="821">
                  <c:v>1250.08</c:v>
                </c:pt>
                <c:pt idx="822">
                  <c:v>1250.07</c:v>
                </c:pt>
                <c:pt idx="823">
                  <c:v>1250.08</c:v>
                </c:pt>
                <c:pt idx="824">
                  <c:v>1250.0899999999999</c:v>
                </c:pt>
                <c:pt idx="825">
                  <c:v>1250.0899999999999</c:v>
                </c:pt>
                <c:pt idx="826">
                  <c:v>1250.0999999999999</c:v>
                </c:pt>
                <c:pt idx="827">
                  <c:v>1250.0999999999999</c:v>
                </c:pt>
                <c:pt idx="828">
                  <c:v>1250.1099999999999</c:v>
                </c:pt>
                <c:pt idx="829">
                  <c:v>1250.1199999999999</c:v>
                </c:pt>
                <c:pt idx="830">
                  <c:v>1250.1199999999999</c:v>
                </c:pt>
                <c:pt idx="831">
                  <c:v>1250.1300000000001</c:v>
                </c:pt>
                <c:pt idx="832">
                  <c:v>1250.1400000000001</c:v>
                </c:pt>
                <c:pt idx="833">
                  <c:v>1250.1500000000001</c:v>
                </c:pt>
                <c:pt idx="834">
                  <c:v>1250.1400000000001</c:v>
                </c:pt>
                <c:pt idx="835">
                  <c:v>1250.1400000000001</c:v>
                </c:pt>
                <c:pt idx="836">
                  <c:v>1250.1199999999999</c:v>
                </c:pt>
                <c:pt idx="837">
                  <c:v>1250.1199999999999</c:v>
                </c:pt>
                <c:pt idx="838">
                  <c:v>1250.1099999999999</c:v>
                </c:pt>
                <c:pt idx="839">
                  <c:v>1250.1099999999999</c:v>
                </c:pt>
                <c:pt idx="840">
                  <c:v>1250.0999999999999</c:v>
                </c:pt>
                <c:pt idx="841">
                  <c:v>1250.0899999999999</c:v>
                </c:pt>
                <c:pt idx="842">
                  <c:v>1250.08</c:v>
                </c:pt>
                <c:pt idx="843">
                  <c:v>1250.08</c:v>
                </c:pt>
                <c:pt idx="844">
                  <c:v>1250.0899999999999</c:v>
                </c:pt>
                <c:pt idx="845">
                  <c:v>1250.1099999999999</c:v>
                </c:pt>
                <c:pt idx="846">
                  <c:v>1250.1199999999999</c:v>
                </c:pt>
                <c:pt idx="847">
                  <c:v>1250.1300000000001</c:v>
                </c:pt>
                <c:pt idx="848">
                  <c:v>1250.1400000000001</c:v>
                </c:pt>
                <c:pt idx="849">
                  <c:v>1250.1500000000001</c:v>
                </c:pt>
                <c:pt idx="850">
                  <c:v>1250.1500000000001</c:v>
                </c:pt>
                <c:pt idx="851">
                  <c:v>1250.1400000000001</c:v>
                </c:pt>
                <c:pt idx="852">
                  <c:v>1250.1300000000001</c:v>
                </c:pt>
                <c:pt idx="853">
                  <c:v>1250.1099999999999</c:v>
                </c:pt>
                <c:pt idx="854">
                  <c:v>1250.0999999999999</c:v>
                </c:pt>
                <c:pt idx="855">
                  <c:v>1250.08</c:v>
                </c:pt>
                <c:pt idx="856">
                  <c:v>1250.08</c:v>
                </c:pt>
                <c:pt idx="857">
                  <c:v>1250.08</c:v>
                </c:pt>
                <c:pt idx="858">
                  <c:v>1250.0899999999999</c:v>
                </c:pt>
                <c:pt idx="859">
                  <c:v>1250.0899999999999</c:v>
                </c:pt>
                <c:pt idx="860">
                  <c:v>1250.0999999999999</c:v>
                </c:pt>
                <c:pt idx="861">
                  <c:v>1250.1300000000001</c:v>
                </c:pt>
                <c:pt idx="862">
                  <c:v>1250.1400000000001</c:v>
                </c:pt>
                <c:pt idx="863">
                  <c:v>1250.1400000000001</c:v>
                </c:pt>
                <c:pt idx="864">
                  <c:v>1250.1300000000001</c:v>
                </c:pt>
                <c:pt idx="865">
                  <c:v>1250.1099999999999</c:v>
                </c:pt>
                <c:pt idx="866">
                  <c:v>1250.0999999999999</c:v>
                </c:pt>
                <c:pt idx="867">
                  <c:v>1250.0899999999999</c:v>
                </c:pt>
                <c:pt idx="868">
                  <c:v>1250.08</c:v>
                </c:pt>
                <c:pt idx="869">
                  <c:v>1250.08</c:v>
                </c:pt>
                <c:pt idx="870">
                  <c:v>1250.08</c:v>
                </c:pt>
                <c:pt idx="871">
                  <c:v>1250.0899999999999</c:v>
                </c:pt>
                <c:pt idx="872">
                  <c:v>1250.0999999999999</c:v>
                </c:pt>
                <c:pt idx="873">
                  <c:v>1250.1199999999999</c:v>
                </c:pt>
                <c:pt idx="874">
                  <c:v>1250.1300000000001</c:v>
                </c:pt>
                <c:pt idx="875">
                  <c:v>1250.1500000000001</c:v>
                </c:pt>
                <c:pt idx="876">
                  <c:v>1250.1500000000001</c:v>
                </c:pt>
                <c:pt idx="877">
                  <c:v>1250.1500000000001</c:v>
                </c:pt>
                <c:pt idx="878">
                  <c:v>1250.1400000000001</c:v>
                </c:pt>
                <c:pt idx="879">
                  <c:v>1250.1300000000001</c:v>
                </c:pt>
                <c:pt idx="880">
                  <c:v>1250.1099999999999</c:v>
                </c:pt>
                <c:pt idx="881">
                  <c:v>1250.0899999999999</c:v>
                </c:pt>
                <c:pt idx="882">
                  <c:v>1250.0999999999999</c:v>
                </c:pt>
                <c:pt idx="883">
                  <c:v>1250.08</c:v>
                </c:pt>
                <c:pt idx="884">
                  <c:v>1250.0899999999999</c:v>
                </c:pt>
                <c:pt idx="885">
                  <c:v>1250.0999999999999</c:v>
                </c:pt>
                <c:pt idx="886">
                  <c:v>1250.0999999999999</c:v>
                </c:pt>
                <c:pt idx="887">
                  <c:v>1250.1099999999999</c:v>
                </c:pt>
                <c:pt idx="888">
                  <c:v>1250.1099999999999</c:v>
                </c:pt>
                <c:pt idx="889">
                  <c:v>1250.1400000000001</c:v>
                </c:pt>
                <c:pt idx="890">
                  <c:v>1250.1400000000001</c:v>
                </c:pt>
                <c:pt idx="891">
                  <c:v>1250.1400000000001</c:v>
                </c:pt>
                <c:pt idx="892">
                  <c:v>1250.1500000000001</c:v>
                </c:pt>
                <c:pt idx="893">
                  <c:v>1250.1500000000001</c:v>
                </c:pt>
                <c:pt idx="894">
                  <c:v>1250.1500000000001</c:v>
                </c:pt>
                <c:pt idx="895">
                  <c:v>1250.1400000000001</c:v>
                </c:pt>
                <c:pt idx="896">
                  <c:v>1250.1199999999999</c:v>
                </c:pt>
                <c:pt idx="897">
                  <c:v>1250.1099999999999</c:v>
                </c:pt>
                <c:pt idx="898">
                  <c:v>1250.0999999999999</c:v>
                </c:pt>
                <c:pt idx="899">
                  <c:v>1250.0999999999999</c:v>
                </c:pt>
                <c:pt idx="900">
                  <c:v>1250.0899999999999</c:v>
                </c:pt>
                <c:pt idx="901">
                  <c:v>1250.08</c:v>
                </c:pt>
                <c:pt idx="902">
                  <c:v>1250.07</c:v>
                </c:pt>
                <c:pt idx="903">
                  <c:v>1250.08</c:v>
                </c:pt>
                <c:pt idx="904">
                  <c:v>1250.07</c:v>
                </c:pt>
                <c:pt idx="905">
                  <c:v>1250.0899999999999</c:v>
                </c:pt>
                <c:pt idx="906">
                  <c:v>1250.1099999999999</c:v>
                </c:pt>
                <c:pt idx="907">
                  <c:v>1250.1300000000001</c:v>
                </c:pt>
                <c:pt idx="908">
                  <c:v>1250.1500000000001</c:v>
                </c:pt>
                <c:pt idx="909">
                  <c:v>1250.1500000000001</c:v>
                </c:pt>
                <c:pt idx="910">
                  <c:v>1250.1600000000001</c:v>
                </c:pt>
                <c:pt idx="911">
                  <c:v>1250.1400000000001</c:v>
                </c:pt>
                <c:pt idx="912">
                  <c:v>1250.1199999999999</c:v>
                </c:pt>
                <c:pt idx="913">
                  <c:v>1250.1099999999999</c:v>
                </c:pt>
                <c:pt idx="914">
                  <c:v>1250.0999999999999</c:v>
                </c:pt>
                <c:pt idx="915">
                  <c:v>1250.08</c:v>
                </c:pt>
                <c:pt idx="916">
                  <c:v>1250.0999999999999</c:v>
                </c:pt>
                <c:pt idx="917">
                  <c:v>1250.0999999999999</c:v>
                </c:pt>
                <c:pt idx="918">
                  <c:v>1250.1099999999999</c:v>
                </c:pt>
                <c:pt idx="919">
                  <c:v>1250.1199999999999</c:v>
                </c:pt>
                <c:pt idx="920">
                  <c:v>1250.1300000000001</c:v>
                </c:pt>
                <c:pt idx="921">
                  <c:v>1250.1500000000001</c:v>
                </c:pt>
                <c:pt idx="922">
                  <c:v>1250.1600000000001</c:v>
                </c:pt>
                <c:pt idx="923">
                  <c:v>1250.1600000000001</c:v>
                </c:pt>
                <c:pt idx="924">
                  <c:v>1250.1500000000001</c:v>
                </c:pt>
                <c:pt idx="925">
                  <c:v>1250.1300000000001</c:v>
                </c:pt>
                <c:pt idx="926">
                  <c:v>1250.1199999999999</c:v>
                </c:pt>
                <c:pt idx="927">
                  <c:v>1250.0999999999999</c:v>
                </c:pt>
                <c:pt idx="928">
                  <c:v>1250.0999999999999</c:v>
                </c:pt>
                <c:pt idx="929">
                  <c:v>1250.0899999999999</c:v>
                </c:pt>
                <c:pt idx="930">
                  <c:v>1250.0899999999999</c:v>
                </c:pt>
                <c:pt idx="931">
                  <c:v>1250.0899999999999</c:v>
                </c:pt>
                <c:pt idx="932">
                  <c:v>1250.1099999999999</c:v>
                </c:pt>
                <c:pt idx="933">
                  <c:v>1250.1199999999999</c:v>
                </c:pt>
                <c:pt idx="934">
                  <c:v>1250.1400000000001</c:v>
                </c:pt>
                <c:pt idx="935">
                  <c:v>1250.1400000000001</c:v>
                </c:pt>
                <c:pt idx="936">
                  <c:v>1250.1400000000001</c:v>
                </c:pt>
                <c:pt idx="937">
                  <c:v>1250.1199999999999</c:v>
                </c:pt>
                <c:pt idx="938">
                  <c:v>1250.0899999999999</c:v>
                </c:pt>
                <c:pt idx="939">
                  <c:v>1250.0899999999999</c:v>
                </c:pt>
                <c:pt idx="940">
                  <c:v>1250.0899999999999</c:v>
                </c:pt>
                <c:pt idx="941">
                  <c:v>1250.08</c:v>
                </c:pt>
                <c:pt idx="942">
                  <c:v>1250.08</c:v>
                </c:pt>
                <c:pt idx="943">
                  <c:v>1250.0899999999999</c:v>
                </c:pt>
                <c:pt idx="944">
                  <c:v>1250.0999999999999</c:v>
                </c:pt>
                <c:pt idx="945">
                  <c:v>1250.1300000000001</c:v>
                </c:pt>
                <c:pt idx="946">
                  <c:v>1250.1400000000001</c:v>
                </c:pt>
                <c:pt idx="947">
                  <c:v>1250.1500000000001</c:v>
                </c:pt>
                <c:pt idx="948">
                  <c:v>1250.1500000000001</c:v>
                </c:pt>
                <c:pt idx="949">
                  <c:v>1250.1400000000001</c:v>
                </c:pt>
                <c:pt idx="950">
                  <c:v>1250.1300000000001</c:v>
                </c:pt>
                <c:pt idx="951">
                  <c:v>1250.1199999999999</c:v>
                </c:pt>
                <c:pt idx="952">
                  <c:v>1250.1099999999999</c:v>
                </c:pt>
                <c:pt idx="953">
                  <c:v>1250.0999999999999</c:v>
                </c:pt>
                <c:pt idx="954">
                  <c:v>1250.0999999999999</c:v>
                </c:pt>
                <c:pt idx="955">
                  <c:v>1250.0999999999999</c:v>
                </c:pt>
                <c:pt idx="956">
                  <c:v>1250.1099999999999</c:v>
                </c:pt>
                <c:pt idx="957">
                  <c:v>1250.1400000000001</c:v>
                </c:pt>
                <c:pt idx="958">
                  <c:v>1250.1500000000001</c:v>
                </c:pt>
                <c:pt idx="959">
                  <c:v>1250.1600000000001</c:v>
                </c:pt>
                <c:pt idx="960">
                  <c:v>1250.1500000000001</c:v>
                </c:pt>
                <c:pt idx="961">
                  <c:v>1250.1400000000001</c:v>
                </c:pt>
                <c:pt idx="962">
                  <c:v>1250.1199999999999</c:v>
                </c:pt>
                <c:pt idx="963">
                  <c:v>1250.0999999999999</c:v>
                </c:pt>
                <c:pt idx="964">
                  <c:v>1250.0899999999999</c:v>
                </c:pt>
                <c:pt idx="965">
                  <c:v>1250.08</c:v>
                </c:pt>
                <c:pt idx="966">
                  <c:v>1250.0899999999999</c:v>
                </c:pt>
                <c:pt idx="967">
                  <c:v>1250.1099999999999</c:v>
                </c:pt>
                <c:pt idx="968">
                  <c:v>1250.1300000000001</c:v>
                </c:pt>
                <c:pt idx="969">
                  <c:v>1250.1400000000001</c:v>
                </c:pt>
                <c:pt idx="970">
                  <c:v>1250.1500000000001</c:v>
                </c:pt>
                <c:pt idx="971">
                  <c:v>1250.1400000000001</c:v>
                </c:pt>
                <c:pt idx="972">
                  <c:v>1250.1199999999999</c:v>
                </c:pt>
                <c:pt idx="973">
                  <c:v>1250.0999999999999</c:v>
                </c:pt>
                <c:pt idx="974">
                  <c:v>1250.0899999999999</c:v>
                </c:pt>
                <c:pt idx="975">
                  <c:v>1250.08</c:v>
                </c:pt>
                <c:pt idx="976">
                  <c:v>1250.08</c:v>
                </c:pt>
                <c:pt idx="977">
                  <c:v>1250.0899999999999</c:v>
                </c:pt>
                <c:pt idx="978">
                  <c:v>1250.1199999999999</c:v>
                </c:pt>
                <c:pt idx="979">
                  <c:v>1250.1300000000001</c:v>
                </c:pt>
                <c:pt idx="980">
                  <c:v>1250.1400000000001</c:v>
                </c:pt>
                <c:pt idx="981">
                  <c:v>1250.1500000000001</c:v>
                </c:pt>
                <c:pt idx="982">
                  <c:v>1250.1300000000001</c:v>
                </c:pt>
                <c:pt idx="983">
                  <c:v>1250.1300000000001</c:v>
                </c:pt>
                <c:pt idx="984">
                  <c:v>1250.0999999999999</c:v>
                </c:pt>
                <c:pt idx="985">
                  <c:v>1250.0899999999999</c:v>
                </c:pt>
                <c:pt idx="986">
                  <c:v>1250.0999999999999</c:v>
                </c:pt>
                <c:pt idx="987">
                  <c:v>1250.0899999999999</c:v>
                </c:pt>
                <c:pt idx="988">
                  <c:v>1250.0999999999999</c:v>
                </c:pt>
                <c:pt idx="989">
                  <c:v>1250.1199999999999</c:v>
                </c:pt>
                <c:pt idx="990">
                  <c:v>1250.1500000000001</c:v>
                </c:pt>
                <c:pt idx="991">
                  <c:v>1250.1500000000001</c:v>
                </c:pt>
                <c:pt idx="992">
                  <c:v>1250.1600000000001</c:v>
                </c:pt>
                <c:pt idx="993">
                  <c:v>1250.1500000000001</c:v>
                </c:pt>
                <c:pt idx="994">
                  <c:v>1250.1199999999999</c:v>
                </c:pt>
                <c:pt idx="995">
                  <c:v>1250.1099999999999</c:v>
                </c:pt>
                <c:pt idx="996">
                  <c:v>1250.0999999999999</c:v>
                </c:pt>
                <c:pt idx="997">
                  <c:v>1250.0899999999999</c:v>
                </c:pt>
                <c:pt idx="998">
                  <c:v>1250.0899999999999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836-45FC-9A89-A82C1C64A9E1}"/>
            </c:ext>
          </c:extLst>
        </c:ser>
        <c:axId val="109914368"/>
        <c:axId val="109924352"/>
      </c:scatterChart>
      <c:valAx>
        <c:axId val="109914368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09924352"/>
        <c:crosses val="autoZero"/>
        <c:crossBetween val="midCat"/>
      </c:valAx>
      <c:valAx>
        <c:axId val="109924352"/>
        <c:scaling>
          <c:orientation val="minMax"/>
        </c:scaling>
        <c:axPos val="l"/>
        <c:majorGridlines/>
        <c:numFmt formatCode="General" sourceLinked="1"/>
        <c:tickLblPos val="nextTo"/>
        <c:crossAx val="10991436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3"/>
  <c:chart>
    <c:title/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863"/>
        </c:manualLayout>
      </c:layout>
      <c:scatterChart>
        <c:scatterStyle val="smoothMarker"/>
        <c:ser>
          <c:idx val="0"/>
          <c:order val="0"/>
          <c:tx>
            <c:strRef>
              <c:f>Lstability!$L$1</c:f>
              <c:strCache>
                <c:ptCount val="1"/>
                <c:pt idx="0">
                  <c:v>PA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Lstability!$L$2:$L$1000</c:f>
              <c:numCache>
                <c:formatCode>General</c:formatCode>
                <c:ptCount val="999"/>
                <c:pt idx="0">
                  <c:v>1251.06</c:v>
                </c:pt>
                <c:pt idx="1">
                  <c:v>1251.08</c:v>
                </c:pt>
                <c:pt idx="2">
                  <c:v>1251.08</c:v>
                </c:pt>
                <c:pt idx="3">
                  <c:v>1251.06</c:v>
                </c:pt>
                <c:pt idx="4">
                  <c:v>1251.06</c:v>
                </c:pt>
                <c:pt idx="5">
                  <c:v>1251.08</c:v>
                </c:pt>
                <c:pt idx="6">
                  <c:v>1251.0899999999999</c:v>
                </c:pt>
                <c:pt idx="7">
                  <c:v>1251.0899999999999</c:v>
                </c:pt>
                <c:pt idx="8">
                  <c:v>1251.1099999999999</c:v>
                </c:pt>
                <c:pt idx="9">
                  <c:v>1251.1199999999999</c:v>
                </c:pt>
                <c:pt idx="10">
                  <c:v>1251.1099999999999</c:v>
                </c:pt>
                <c:pt idx="11">
                  <c:v>1251.08</c:v>
                </c:pt>
                <c:pt idx="12">
                  <c:v>1251.08</c:v>
                </c:pt>
                <c:pt idx="13">
                  <c:v>1251.07</c:v>
                </c:pt>
                <c:pt idx="14">
                  <c:v>1251.04</c:v>
                </c:pt>
                <c:pt idx="15">
                  <c:v>1251.02</c:v>
                </c:pt>
                <c:pt idx="16">
                  <c:v>1251.02</c:v>
                </c:pt>
                <c:pt idx="17">
                  <c:v>1251.03</c:v>
                </c:pt>
                <c:pt idx="18">
                  <c:v>1251.04</c:v>
                </c:pt>
                <c:pt idx="19">
                  <c:v>1251.03</c:v>
                </c:pt>
                <c:pt idx="20">
                  <c:v>1251.04</c:v>
                </c:pt>
                <c:pt idx="21">
                  <c:v>1251.06</c:v>
                </c:pt>
                <c:pt idx="22">
                  <c:v>1251.06</c:v>
                </c:pt>
                <c:pt idx="23">
                  <c:v>1251.07</c:v>
                </c:pt>
                <c:pt idx="24">
                  <c:v>1251.06</c:v>
                </c:pt>
                <c:pt idx="25">
                  <c:v>1251.07</c:v>
                </c:pt>
                <c:pt idx="26">
                  <c:v>1251.07</c:v>
                </c:pt>
                <c:pt idx="27">
                  <c:v>1251.06</c:v>
                </c:pt>
                <c:pt idx="28">
                  <c:v>1251.06</c:v>
                </c:pt>
                <c:pt idx="29">
                  <c:v>1251.07</c:v>
                </c:pt>
                <c:pt idx="30">
                  <c:v>1251.04</c:v>
                </c:pt>
                <c:pt idx="31">
                  <c:v>1251.02</c:v>
                </c:pt>
                <c:pt idx="32">
                  <c:v>1251.07</c:v>
                </c:pt>
                <c:pt idx="33">
                  <c:v>1251.08</c:v>
                </c:pt>
                <c:pt idx="34">
                  <c:v>1251.08</c:v>
                </c:pt>
                <c:pt idx="35">
                  <c:v>1251.08</c:v>
                </c:pt>
                <c:pt idx="36">
                  <c:v>1251.0999999999999</c:v>
                </c:pt>
                <c:pt idx="37">
                  <c:v>1251.1099999999999</c:v>
                </c:pt>
                <c:pt idx="38">
                  <c:v>1251.1199999999999</c:v>
                </c:pt>
                <c:pt idx="39">
                  <c:v>1251.1199999999999</c:v>
                </c:pt>
                <c:pt idx="40">
                  <c:v>1251.1300000000001</c:v>
                </c:pt>
                <c:pt idx="41">
                  <c:v>1251.1199999999999</c:v>
                </c:pt>
                <c:pt idx="42">
                  <c:v>1251.1099999999999</c:v>
                </c:pt>
                <c:pt idx="43">
                  <c:v>1251.08</c:v>
                </c:pt>
                <c:pt idx="44">
                  <c:v>1251.07</c:v>
                </c:pt>
                <c:pt idx="45">
                  <c:v>1251.0999999999999</c:v>
                </c:pt>
                <c:pt idx="46">
                  <c:v>1251.0899999999999</c:v>
                </c:pt>
                <c:pt idx="47">
                  <c:v>1251.0899999999999</c:v>
                </c:pt>
                <c:pt idx="48">
                  <c:v>1251.0999999999999</c:v>
                </c:pt>
                <c:pt idx="49">
                  <c:v>1251.0899999999999</c:v>
                </c:pt>
                <c:pt idx="50">
                  <c:v>1251.08</c:v>
                </c:pt>
                <c:pt idx="51">
                  <c:v>1251.07</c:v>
                </c:pt>
                <c:pt idx="52">
                  <c:v>1251.07</c:v>
                </c:pt>
                <c:pt idx="53">
                  <c:v>1251.08</c:v>
                </c:pt>
                <c:pt idx="54">
                  <c:v>1251.08</c:v>
                </c:pt>
                <c:pt idx="55">
                  <c:v>1251.07</c:v>
                </c:pt>
                <c:pt idx="56">
                  <c:v>1251.06</c:v>
                </c:pt>
                <c:pt idx="57">
                  <c:v>1251.07</c:v>
                </c:pt>
                <c:pt idx="58">
                  <c:v>1251.08</c:v>
                </c:pt>
                <c:pt idx="59">
                  <c:v>1251.07</c:v>
                </c:pt>
                <c:pt idx="60">
                  <c:v>1251.07</c:v>
                </c:pt>
                <c:pt idx="61">
                  <c:v>1251.07</c:v>
                </c:pt>
                <c:pt idx="62">
                  <c:v>1251.08</c:v>
                </c:pt>
                <c:pt idx="63">
                  <c:v>1251.07</c:v>
                </c:pt>
                <c:pt idx="64">
                  <c:v>1251.06</c:v>
                </c:pt>
                <c:pt idx="65">
                  <c:v>1251.07</c:v>
                </c:pt>
                <c:pt idx="66">
                  <c:v>1251.07</c:v>
                </c:pt>
                <c:pt idx="67">
                  <c:v>1251.06</c:v>
                </c:pt>
                <c:pt idx="68">
                  <c:v>1251.07</c:v>
                </c:pt>
                <c:pt idx="69">
                  <c:v>1251.06</c:v>
                </c:pt>
                <c:pt idx="70">
                  <c:v>1251.06</c:v>
                </c:pt>
                <c:pt idx="71">
                  <c:v>1251.04</c:v>
                </c:pt>
                <c:pt idx="72">
                  <c:v>1251.04</c:v>
                </c:pt>
                <c:pt idx="73">
                  <c:v>1251.1099999999999</c:v>
                </c:pt>
                <c:pt idx="74">
                  <c:v>1251.1400000000001</c:v>
                </c:pt>
                <c:pt idx="75">
                  <c:v>1251.1300000000001</c:v>
                </c:pt>
                <c:pt idx="76">
                  <c:v>1251.1400000000001</c:v>
                </c:pt>
                <c:pt idx="77">
                  <c:v>1251.1199999999999</c:v>
                </c:pt>
                <c:pt idx="78">
                  <c:v>1251.0999999999999</c:v>
                </c:pt>
                <c:pt idx="79">
                  <c:v>1251.0999999999999</c:v>
                </c:pt>
                <c:pt idx="80">
                  <c:v>1251.0899999999999</c:v>
                </c:pt>
                <c:pt idx="81">
                  <c:v>1251.07</c:v>
                </c:pt>
                <c:pt idx="82">
                  <c:v>1251.07</c:v>
                </c:pt>
                <c:pt idx="83">
                  <c:v>1251.07</c:v>
                </c:pt>
                <c:pt idx="84">
                  <c:v>1251.05</c:v>
                </c:pt>
                <c:pt idx="85">
                  <c:v>1251.08</c:v>
                </c:pt>
                <c:pt idx="86">
                  <c:v>1251.0899999999999</c:v>
                </c:pt>
                <c:pt idx="87">
                  <c:v>1251.07</c:v>
                </c:pt>
                <c:pt idx="88">
                  <c:v>1251.08</c:v>
                </c:pt>
                <c:pt idx="89">
                  <c:v>1251.08</c:v>
                </c:pt>
                <c:pt idx="90">
                  <c:v>1251.07</c:v>
                </c:pt>
                <c:pt idx="91">
                  <c:v>1251.08</c:v>
                </c:pt>
                <c:pt idx="92">
                  <c:v>1251.0899999999999</c:v>
                </c:pt>
                <c:pt idx="93">
                  <c:v>1251.1199999999999</c:v>
                </c:pt>
                <c:pt idx="94">
                  <c:v>1251.1300000000001</c:v>
                </c:pt>
                <c:pt idx="95">
                  <c:v>1251.1099999999999</c:v>
                </c:pt>
                <c:pt idx="96">
                  <c:v>1251.1199999999999</c:v>
                </c:pt>
                <c:pt idx="97">
                  <c:v>1251.1400000000001</c:v>
                </c:pt>
                <c:pt idx="98">
                  <c:v>1251.1300000000001</c:v>
                </c:pt>
                <c:pt idx="99">
                  <c:v>1251.1199999999999</c:v>
                </c:pt>
                <c:pt idx="100">
                  <c:v>1251.0899999999999</c:v>
                </c:pt>
                <c:pt idx="101">
                  <c:v>1251.07</c:v>
                </c:pt>
                <c:pt idx="102">
                  <c:v>1251.04</c:v>
                </c:pt>
                <c:pt idx="103">
                  <c:v>1251.05</c:v>
                </c:pt>
                <c:pt idx="104">
                  <c:v>1251.04</c:v>
                </c:pt>
                <c:pt idx="105">
                  <c:v>1251.05</c:v>
                </c:pt>
                <c:pt idx="106">
                  <c:v>1251.0899999999999</c:v>
                </c:pt>
                <c:pt idx="107">
                  <c:v>1251.1099999999999</c:v>
                </c:pt>
                <c:pt idx="108">
                  <c:v>1251.0899999999999</c:v>
                </c:pt>
                <c:pt idx="109">
                  <c:v>1251.08</c:v>
                </c:pt>
                <c:pt idx="110">
                  <c:v>1251.08</c:v>
                </c:pt>
                <c:pt idx="111">
                  <c:v>1251.08</c:v>
                </c:pt>
                <c:pt idx="112">
                  <c:v>1251.08</c:v>
                </c:pt>
                <c:pt idx="113">
                  <c:v>1251.08</c:v>
                </c:pt>
                <c:pt idx="114">
                  <c:v>1251.0999999999999</c:v>
                </c:pt>
                <c:pt idx="115">
                  <c:v>1251.0999999999999</c:v>
                </c:pt>
                <c:pt idx="116">
                  <c:v>1251.0899999999999</c:v>
                </c:pt>
                <c:pt idx="117">
                  <c:v>1251.0999999999999</c:v>
                </c:pt>
                <c:pt idx="118">
                  <c:v>1251.0899999999999</c:v>
                </c:pt>
                <c:pt idx="119">
                  <c:v>1251.0999999999999</c:v>
                </c:pt>
                <c:pt idx="120">
                  <c:v>1251.0999999999999</c:v>
                </c:pt>
                <c:pt idx="121">
                  <c:v>1251.06</c:v>
                </c:pt>
                <c:pt idx="122">
                  <c:v>1251.06</c:v>
                </c:pt>
                <c:pt idx="123">
                  <c:v>1251.05</c:v>
                </c:pt>
                <c:pt idx="124">
                  <c:v>1251.05</c:v>
                </c:pt>
                <c:pt idx="125">
                  <c:v>1251.07</c:v>
                </c:pt>
                <c:pt idx="126">
                  <c:v>1251.07</c:v>
                </c:pt>
                <c:pt idx="127">
                  <c:v>1251.06</c:v>
                </c:pt>
                <c:pt idx="128">
                  <c:v>1251.05</c:v>
                </c:pt>
                <c:pt idx="129">
                  <c:v>1251.03</c:v>
                </c:pt>
                <c:pt idx="130">
                  <c:v>1251.06</c:v>
                </c:pt>
                <c:pt idx="131">
                  <c:v>1251.06</c:v>
                </c:pt>
                <c:pt idx="132">
                  <c:v>1251.05</c:v>
                </c:pt>
                <c:pt idx="133">
                  <c:v>1251.08</c:v>
                </c:pt>
                <c:pt idx="134">
                  <c:v>1251.08</c:v>
                </c:pt>
                <c:pt idx="135">
                  <c:v>1251.1099999999999</c:v>
                </c:pt>
                <c:pt idx="136">
                  <c:v>1251.0999999999999</c:v>
                </c:pt>
                <c:pt idx="137">
                  <c:v>1251.0999999999999</c:v>
                </c:pt>
                <c:pt idx="138">
                  <c:v>1251.1099999999999</c:v>
                </c:pt>
                <c:pt idx="139">
                  <c:v>1251.1400000000001</c:v>
                </c:pt>
                <c:pt idx="140">
                  <c:v>1251.1300000000001</c:v>
                </c:pt>
                <c:pt idx="141">
                  <c:v>1251.1099999999999</c:v>
                </c:pt>
                <c:pt idx="142">
                  <c:v>1251.1300000000001</c:v>
                </c:pt>
                <c:pt idx="143">
                  <c:v>1251.1099999999999</c:v>
                </c:pt>
                <c:pt idx="144">
                  <c:v>1251.0999999999999</c:v>
                </c:pt>
                <c:pt idx="145">
                  <c:v>1251.0899999999999</c:v>
                </c:pt>
                <c:pt idx="146">
                  <c:v>1251.0899999999999</c:v>
                </c:pt>
                <c:pt idx="147">
                  <c:v>1251.0999999999999</c:v>
                </c:pt>
                <c:pt idx="148">
                  <c:v>1251.1199999999999</c:v>
                </c:pt>
                <c:pt idx="149">
                  <c:v>1251.1099999999999</c:v>
                </c:pt>
                <c:pt idx="150">
                  <c:v>1251.0899999999999</c:v>
                </c:pt>
                <c:pt idx="151">
                  <c:v>1251.1199999999999</c:v>
                </c:pt>
                <c:pt idx="152">
                  <c:v>1251.1300000000001</c:v>
                </c:pt>
                <c:pt idx="153">
                  <c:v>1251.1300000000001</c:v>
                </c:pt>
                <c:pt idx="154">
                  <c:v>1251.1199999999999</c:v>
                </c:pt>
                <c:pt idx="155">
                  <c:v>1251.1199999999999</c:v>
                </c:pt>
                <c:pt idx="156">
                  <c:v>1251.1199999999999</c:v>
                </c:pt>
                <c:pt idx="157">
                  <c:v>1251.1199999999999</c:v>
                </c:pt>
                <c:pt idx="158">
                  <c:v>1251.1300000000001</c:v>
                </c:pt>
                <c:pt idx="159">
                  <c:v>1251.0999999999999</c:v>
                </c:pt>
                <c:pt idx="160">
                  <c:v>1251.0999999999999</c:v>
                </c:pt>
                <c:pt idx="161">
                  <c:v>1251.1099999999999</c:v>
                </c:pt>
                <c:pt idx="162">
                  <c:v>1251.0999999999999</c:v>
                </c:pt>
                <c:pt idx="163">
                  <c:v>1251.1099999999999</c:v>
                </c:pt>
                <c:pt idx="164">
                  <c:v>1251.1099999999999</c:v>
                </c:pt>
                <c:pt idx="165">
                  <c:v>1251.1099999999999</c:v>
                </c:pt>
                <c:pt idx="166">
                  <c:v>1251.0999999999999</c:v>
                </c:pt>
                <c:pt idx="167">
                  <c:v>1251.0999999999999</c:v>
                </c:pt>
                <c:pt idx="168">
                  <c:v>1251.0899999999999</c:v>
                </c:pt>
                <c:pt idx="169">
                  <c:v>1251.1199999999999</c:v>
                </c:pt>
                <c:pt idx="170">
                  <c:v>1251.1199999999999</c:v>
                </c:pt>
                <c:pt idx="171">
                  <c:v>1251.0899999999999</c:v>
                </c:pt>
                <c:pt idx="172">
                  <c:v>1251.0899999999999</c:v>
                </c:pt>
                <c:pt idx="173">
                  <c:v>1251.0999999999999</c:v>
                </c:pt>
                <c:pt idx="174">
                  <c:v>1251.1099999999999</c:v>
                </c:pt>
                <c:pt idx="175">
                  <c:v>1251.1099999999999</c:v>
                </c:pt>
                <c:pt idx="176">
                  <c:v>1251.0999999999999</c:v>
                </c:pt>
                <c:pt idx="177">
                  <c:v>1251.08</c:v>
                </c:pt>
                <c:pt idx="178">
                  <c:v>1251.0999999999999</c:v>
                </c:pt>
                <c:pt idx="179">
                  <c:v>1251.1099999999999</c:v>
                </c:pt>
                <c:pt idx="180">
                  <c:v>1251.0899999999999</c:v>
                </c:pt>
                <c:pt idx="181">
                  <c:v>1251.08</c:v>
                </c:pt>
                <c:pt idx="182">
                  <c:v>1251.0999999999999</c:v>
                </c:pt>
                <c:pt idx="183">
                  <c:v>1251.0899999999999</c:v>
                </c:pt>
                <c:pt idx="184">
                  <c:v>1251.08</c:v>
                </c:pt>
                <c:pt idx="185">
                  <c:v>1251.1199999999999</c:v>
                </c:pt>
                <c:pt idx="186">
                  <c:v>1251.0899999999999</c:v>
                </c:pt>
                <c:pt idx="187">
                  <c:v>1251.0899999999999</c:v>
                </c:pt>
                <c:pt idx="188">
                  <c:v>1251.1099999999999</c:v>
                </c:pt>
                <c:pt idx="189">
                  <c:v>1251.0999999999999</c:v>
                </c:pt>
                <c:pt idx="190">
                  <c:v>1251.1099999999999</c:v>
                </c:pt>
                <c:pt idx="191">
                  <c:v>1251.08</c:v>
                </c:pt>
                <c:pt idx="192">
                  <c:v>1251.07</c:v>
                </c:pt>
                <c:pt idx="193">
                  <c:v>1251.0899999999999</c:v>
                </c:pt>
                <c:pt idx="194">
                  <c:v>1251.0899999999999</c:v>
                </c:pt>
                <c:pt idx="195">
                  <c:v>1251.0899999999999</c:v>
                </c:pt>
                <c:pt idx="196">
                  <c:v>1251.1099999999999</c:v>
                </c:pt>
                <c:pt idx="197">
                  <c:v>1251.1199999999999</c:v>
                </c:pt>
                <c:pt idx="198">
                  <c:v>1251.1300000000001</c:v>
                </c:pt>
                <c:pt idx="199">
                  <c:v>1251.1400000000001</c:v>
                </c:pt>
                <c:pt idx="200">
                  <c:v>1251.1500000000001</c:v>
                </c:pt>
                <c:pt idx="201">
                  <c:v>1251.1500000000001</c:v>
                </c:pt>
                <c:pt idx="202">
                  <c:v>1251.1300000000001</c:v>
                </c:pt>
                <c:pt idx="203">
                  <c:v>1251.1199999999999</c:v>
                </c:pt>
                <c:pt idx="204">
                  <c:v>1251.0899999999999</c:v>
                </c:pt>
                <c:pt idx="205">
                  <c:v>1251.1099999999999</c:v>
                </c:pt>
                <c:pt idx="206">
                  <c:v>1251.0899999999999</c:v>
                </c:pt>
                <c:pt idx="207">
                  <c:v>1251.0899999999999</c:v>
                </c:pt>
                <c:pt idx="208">
                  <c:v>1251.08</c:v>
                </c:pt>
                <c:pt idx="209">
                  <c:v>1251.07</c:v>
                </c:pt>
                <c:pt idx="210">
                  <c:v>1251.08</c:v>
                </c:pt>
                <c:pt idx="211">
                  <c:v>1251.0899999999999</c:v>
                </c:pt>
                <c:pt idx="212">
                  <c:v>1251.0999999999999</c:v>
                </c:pt>
                <c:pt idx="213">
                  <c:v>1251.0899999999999</c:v>
                </c:pt>
                <c:pt idx="214">
                  <c:v>1251.06</c:v>
                </c:pt>
                <c:pt idx="215">
                  <c:v>1251.07</c:v>
                </c:pt>
                <c:pt idx="216">
                  <c:v>1251.0999999999999</c:v>
                </c:pt>
                <c:pt idx="217">
                  <c:v>1251.1199999999999</c:v>
                </c:pt>
                <c:pt idx="218">
                  <c:v>1251.1400000000001</c:v>
                </c:pt>
                <c:pt idx="219">
                  <c:v>1251.1400000000001</c:v>
                </c:pt>
                <c:pt idx="220">
                  <c:v>1251.1300000000001</c:v>
                </c:pt>
                <c:pt idx="221">
                  <c:v>1251.1099999999999</c:v>
                </c:pt>
                <c:pt idx="222">
                  <c:v>1251.1300000000001</c:v>
                </c:pt>
                <c:pt idx="223">
                  <c:v>1251.1500000000001</c:v>
                </c:pt>
                <c:pt idx="224">
                  <c:v>1251.1400000000001</c:v>
                </c:pt>
                <c:pt idx="225">
                  <c:v>1251.1300000000001</c:v>
                </c:pt>
                <c:pt idx="226">
                  <c:v>1251.1300000000001</c:v>
                </c:pt>
                <c:pt idx="227">
                  <c:v>1251.1400000000001</c:v>
                </c:pt>
                <c:pt idx="228">
                  <c:v>1251.1500000000001</c:v>
                </c:pt>
                <c:pt idx="229">
                  <c:v>1251.1400000000001</c:v>
                </c:pt>
                <c:pt idx="230">
                  <c:v>1251.1199999999999</c:v>
                </c:pt>
                <c:pt idx="231">
                  <c:v>1251.1300000000001</c:v>
                </c:pt>
                <c:pt idx="232">
                  <c:v>1251.1199999999999</c:v>
                </c:pt>
                <c:pt idx="233">
                  <c:v>1251.1099999999999</c:v>
                </c:pt>
                <c:pt idx="234">
                  <c:v>1251.0899999999999</c:v>
                </c:pt>
                <c:pt idx="235">
                  <c:v>1251.0899999999999</c:v>
                </c:pt>
                <c:pt idx="236">
                  <c:v>1251.1099999999999</c:v>
                </c:pt>
                <c:pt idx="237">
                  <c:v>1251.0999999999999</c:v>
                </c:pt>
                <c:pt idx="238">
                  <c:v>1251.08</c:v>
                </c:pt>
                <c:pt idx="239">
                  <c:v>1251.07</c:v>
                </c:pt>
                <c:pt idx="240">
                  <c:v>1251.07</c:v>
                </c:pt>
                <c:pt idx="241">
                  <c:v>1251.07</c:v>
                </c:pt>
                <c:pt idx="242">
                  <c:v>1251.06</c:v>
                </c:pt>
                <c:pt idx="243">
                  <c:v>1251.06</c:v>
                </c:pt>
                <c:pt idx="244">
                  <c:v>1251.07</c:v>
                </c:pt>
                <c:pt idx="245">
                  <c:v>1251.0899999999999</c:v>
                </c:pt>
                <c:pt idx="246">
                  <c:v>1251.0999999999999</c:v>
                </c:pt>
                <c:pt idx="247">
                  <c:v>1251.0999999999999</c:v>
                </c:pt>
                <c:pt idx="248">
                  <c:v>1251.0999999999999</c:v>
                </c:pt>
                <c:pt idx="249">
                  <c:v>1251.1099999999999</c:v>
                </c:pt>
                <c:pt idx="250">
                  <c:v>1251.0999999999999</c:v>
                </c:pt>
                <c:pt idx="251">
                  <c:v>1251.0999999999999</c:v>
                </c:pt>
                <c:pt idx="252">
                  <c:v>1251.1199999999999</c:v>
                </c:pt>
                <c:pt idx="253">
                  <c:v>1251.1199999999999</c:v>
                </c:pt>
                <c:pt idx="254">
                  <c:v>1251.1400000000001</c:v>
                </c:pt>
                <c:pt idx="255">
                  <c:v>1251.1500000000001</c:v>
                </c:pt>
                <c:pt idx="256">
                  <c:v>1251.1300000000001</c:v>
                </c:pt>
                <c:pt idx="257">
                  <c:v>1251.1099999999999</c:v>
                </c:pt>
                <c:pt idx="258">
                  <c:v>1251.0999999999999</c:v>
                </c:pt>
                <c:pt idx="259">
                  <c:v>1251.06</c:v>
                </c:pt>
                <c:pt idx="260">
                  <c:v>1251.08</c:v>
                </c:pt>
                <c:pt idx="261">
                  <c:v>1251.0899999999999</c:v>
                </c:pt>
                <c:pt idx="262">
                  <c:v>1251.08</c:v>
                </c:pt>
                <c:pt idx="263">
                  <c:v>1251.0899999999999</c:v>
                </c:pt>
                <c:pt idx="264">
                  <c:v>1251.0899999999999</c:v>
                </c:pt>
                <c:pt idx="265">
                  <c:v>1251.08</c:v>
                </c:pt>
                <c:pt idx="266">
                  <c:v>1251.06</c:v>
                </c:pt>
                <c:pt idx="267">
                  <c:v>1251.05</c:v>
                </c:pt>
                <c:pt idx="268">
                  <c:v>1251.07</c:v>
                </c:pt>
                <c:pt idx="269">
                  <c:v>1251.07</c:v>
                </c:pt>
                <c:pt idx="270">
                  <c:v>1251.08</c:v>
                </c:pt>
                <c:pt idx="271">
                  <c:v>1251.08</c:v>
                </c:pt>
                <c:pt idx="272">
                  <c:v>1251.0899999999999</c:v>
                </c:pt>
                <c:pt idx="273">
                  <c:v>1251.0899999999999</c:v>
                </c:pt>
                <c:pt idx="274">
                  <c:v>1251.0899999999999</c:v>
                </c:pt>
                <c:pt idx="275">
                  <c:v>1251.0999999999999</c:v>
                </c:pt>
                <c:pt idx="276">
                  <c:v>1251.1099999999999</c:v>
                </c:pt>
                <c:pt idx="277">
                  <c:v>1251.0999999999999</c:v>
                </c:pt>
                <c:pt idx="278">
                  <c:v>1251.1199999999999</c:v>
                </c:pt>
                <c:pt idx="279">
                  <c:v>1251.1300000000001</c:v>
                </c:pt>
                <c:pt idx="280">
                  <c:v>1251.1199999999999</c:v>
                </c:pt>
                <c:pt idx="281">
                  <c:v>1251.0999999999999</c:v>
                </c:pt>
                <c:pt idx="282">
                  <c:v>1251.1099999999999</c:v>
                </c:pt>
                <c:pt idx="283">
                  <c:v>1251.1099999999999</c:v>
                </c:pt>
                <c:pt idx="284">
                  <c:v>1251.0899999999999</c:v>
                </c:pt>
                <c:pt idx="285">
                  <c:v>1251.0899999999999</c:v>
                </c:pt>
                <c:pt idx="286">
                  <c:v>1251.0899999999999</c:v>
                </c:pt>
                <c:pt idx="287">
                  <c:v>1251.0899999999999</c:v>
                </c:pt>
                <c:pt idx="288">
                  <c:v>1251.0999999999999</c:v>
                </c:pt>
                <c:pt idx="289">
                  <c:v>1251.08</c:v>
                </c:pt>
                <c:pt idx="290">
                  <c:v>1251.06</c:v>
                </c:pt>
                <c:pt idx="291">
                  <c:v>1251.06</c:v>
                </c:pt>
                <c:pt idx="292">
                  <c:v>1251.07</c:v>
                </c:pt>
                <c:pt idx="293">
                  <c:v>1251.1099999999999</c:v>
                </c:pt>
                <c:pt idx="294">
                  <c:v>1251.1199999999999</c:v>
                </c:pt>
                <c:pt idx="295">
                  <c:v>1251.1300000000001</c:v>
                </c:pt>
                <c:pt idx="296">
                  <c:v>1251.1300000000001</c:v>
                </c:pt>
                <c:pt idx="297">
                  <c:v>1251.1300000000001</c:v>
                </c:pt>
                <c:pt idx="298">
                  <c:v>1251.0999999999999</c:v>
                </c:pt>
                <c:pt idx="299">
                  <c:v>1251.0899999999999</c:v>
                </c:pt>
                <c:pt idx="300">
                  <c:v>1251.0899999999999</c:v>
                </c:pt>
                <c:pt idx="301">
                  <c:v>1251.0899999999999</c:v>
                </c:pt>
                <c:pt idx="302">
                  <c:v>1251.0899999999999</c:v>
                </c:pt>
                <c:pt idx="303">
                  <c:v>1251.08</c:v>
                </c:pt>
                <c:pt idx="304">
                  <c:v>1251.08</c:v>
                </c:pt>
                <c:pt idx="305">
                  <c:v>1251.08</c:v>
                </c:pt>
                <c:pt idx="306">
                  <c:v>1251.07</c:v>
                </c:pt>
                <c:pt idx="307">
                  <c:v>1251.07</c:v>
                </c:pt>
                <c:pt idx="308">
                  <c:v>1251.06</c:v>
                </c:pt>
                <c:pt idx="309">
                  <c:v>1251.0899999999999</c:v>
                </c:pt>
                <c:pt idx="310">
                  <c:v>1251.0999999999999</c:v>
                </c:pt>
                <c:pt idx="311">
                  <c:v>1251.06</c:v>
                </c:pt>
                <c:pt idx="312">
                  <c:v>1251.05</c:v>
                </c:pt>
                <c:pt idx="313">
                  <c:v>1251.05</c:v>
                </c:pt>
                <c:pt idx="314">
                  <c:v>1251.07</c:v>
                </c:pt>
                <c:pt idx="315">
                  <c:v>1251.07</c:v>
                </c:pt>
                <c:pt idx="316">
                  <c:v>1251.07</c:v>
                </c:pt>
                <c:pt idx="317">
                  <c:v>1251.05</c:v>
                </c:pt>
                <c:pt idx="318">
                  <c:v>1251.06</c:v>
                </c:pt>
                <c:pt idx="319">
                  <c:v>1251.08</c:v>
                </c:pt>
                <c:pt idx="320">
                  <c:v>1251.0999999999999</c:v>
                </c:pt>
                <c:pt idx="321">
                  <c:v>1251.1099999999999</c:v>
                </c:pt>
                <c:pt idx="322">
                  <c:v>1251.1199999999999</c:v>
                </c:pt>
                <c:pt idx="323">
                  <c:v>1251.1300000000001</c:v>
                </c:pt>
                <c:pt idx="324">
                  <c:v>1251.1400000000001</c:v>
                </c:pt>
                <c:pt idx="325">
                  <c:v>1251.1199999999999</c:v>
                </c:pt>
                <c:pt idx="326">
                  <c:v>1251.0899999999999</c:v>
                </c:pt>
                <c:pt idx="327">
                  <c:v>1251.0899999999999</c:v>
                </c:pt>
                <c:pt idx="328">
                  <c:v>1251.0899999999999</c:v>
                </c:pt>
                <c:pt idx="329">
                  <c:v>1251.08</c:v>
                </c:pt>
                <c:pt idx="330">
                  <c:v>1251.07</c:v>
                </c:pt>
                <c:pt idx="331">
                  <c:v>1251.08</c:v>
                </c:pt>
                <c:pt idx="332">
                  <c:v>1251.07</c:v>
                </c:pt>
                <c:pt idx="333">
                  <c:v>1251.08</c:v>
                </c:pt>
                <c:pt idx="334">
                  <c:v>1251.08</c:v>
                </c:pt>
                <c:pt idx="335">
                  <c:v>1251.07</c:v>
                </c:pt>
                <c:pt idx="336">
                  <c:v>1251.07</c:v>
                </c:pt>
                <c:pt idx="337">
                  <c:v>1251.07</c:v>
                </c:pt>
                <c:pt idx="338">
                  <c:v>1251.08</c:v>
                </c:pt>
                <c:pt idx="339">
                  <c:v>1251.0899999999999</c:v>
                </c:pt>
                <c:pt idx="340">
                  <c:v>1251.1099999999999</c:v>
                </c:pt>
                <c:pt idx="341">
                  <c:v>1251.1199999999999</c:v>
                </c:pt>
                <c:pt idx="342">
                  <c:v>1251.1300000000001</c:v>
                </c:pt>
                <c:pt idx="343">
                  <c:v>1251.1300000000001</c:v>
                </c:pt>
                <c:pt idx="344">
                  <c:v>1251.1300000000001</c:v>
                </c:pt>
                <c:pt idx="345">
                  <c:v>1251.1199999999999</c:v>
                </c:pt>
                <c:pt idx="346">
                  <c:v>1251.1099999999999</c:v>
                </c:pt>
                <c:pt idx="347">
                  <c:v>1251.1099999999999</c:v>
                </c:pt>
                <c:pt idx="348">
                  <c:v>1251.0999999999999</c:v>
                </c:pt>
                <c:pt idx="349">
                  <c:v>1251.1099999999999</c:v>
                </c:pt>
                <c:pt idx="350">
                  <c:v>1251.0999999999999</c:v>
                </c:pt>
                <c:pt idx="351">
                  <c:v>1251.0899999999999</c:v>
                </c:pt>
                <c:pt idx="352">
                  <c:v>1251.0899999999999</c:v>
                </c:pt>
                <c:pt idx="353">
                  <c:v>1251.0899999999999</c:v>
                </c:pt>
                <c:pt idx="354">
                  <c:v>1251.0899999999999</c:v>
                </c:pt>
                <c:pt idx="355">
                  <c:v>1251.08</c:v>
                </c:pt>
                <c:pt idx="356">
                  <c:v>1251.08</c:v>
                </c:pt>
                <c:pt idx="357">
                  <c:v>1251.08</c:v>
                </c:pt>
                <c:pt idx="358">
                  <c:v>1251.07</c:v>
                </c:pt>
                <c:pt idx="359">
                  <c:v>1251.08</c:v>
                </c:pt>
                <c:pt idx="360">
                  <c:v>1251.0899999999999</c:v>
                </c:pt>
                <c:pt idx="361">
                  <c:v>1251.1099999999999</c:v>
                </c:pt>
                <c:pt idx="362">
                  <c:v>1251.1099999999999</c:v>
                </c:pt>
                <c:pt idx="363">
                  <c:v>1251.1099999999999</c:v>
                </c:pt>
                <c:pt idx="364">
                  <c:v>1251.1199999999999</c:v>
                </c:pt>
                <c:pt idx="365">
                  <c:v>1251.1199999999999</c:v>
                </c:pt>
                <c:pt idx="366">
                  <c:v>1251.1199999999999</c:v>
                </c:pt>
                <c:pt idx="367">
                  <c:v>1251.1400000000001</c:v>
                </c:pt>
                <c:pt idx="368">
                  <c:v>1251.1400000000001</c:v>
                </c:pt>
                <c:pt idx="369">
                  <c:v>1251.1300000000001</c:v>
                </c:pt>
                <c:pt idx="370">
                  <c:v>1251.1300000000001</c:v>
                </c:pt>
                <c:pt idx="371">
                  <c:v>1251.1300000000001</c:v>
                </c:pt>
                <c:pt idx="372">
                  <c:v>1251.1300000000001</c:v>
                </c:pt>
                <c:pt idx="373">
                  <c:v>1251.1300000000001</c:v>
                </c:pt>
                <c:pt idx="374">
                  <c:v>1251.1199999999999</c:v>
                </c:pt>
                <c:pt idx="375">
                  <c:v>1251.1300000000001</c:v>
                </c:pt>
                <c:pt idx="376">
                  <c:v>1251.1400000000001</c:v>
                </c:pt>
                <c:pt idx="377">
                  <c:v>1251.1300000000001</c:v>
                </c:pt>
                <c:pt idx="378">
                  <c:v>1251.1400000000001</c:v>
                </c:pt>
                <c:pt idx="379">
                  <c:v>1251.1300000000001</c:v>
                </c:pt>
                <c:pt idx="380">
                  <c:v>1251.1300000000001</c:v>
                </c:pt>
                <c:pt idx="381">
                  <c:v>1251.1300000000001</c:v>
                </c:pt>
                <c:pt idx="382">
                  <c:v>1251.1300000000001</c:v>
                </c:pt>
                <c:pt idx="383">
                  <c:v>1251.1300000000001</c:v>
                </c:pt>
                <c:pt idx="384">
                  <c:v>1251.1300000000001</c:v>
                </c:pt>
                <c:pt idx="385">
                  <c:v>1251.1400000000001</c:v>
                </c:pt>
                <c:pt idx="386">
                  <c:v>1251.1099999999999</c:v>
                </c:pt>
                <c:pt idx="387">
                  <c:v>1251.1099999999999</c:v>
                </c:pt>
                <c:pt idx="388">
                  <c:v>1251.1099999999999</c:v>
                </c:pt>
                <c:pt idx="389">
                  <c:v>1251.0999999999999</c:v>
                </c:pt>
                <c:pt idx="390">
                  <c:v>1251.0999999999999</c:v>
                </c:pt>
                <c:pt idx="391">
                  <c:v>1251.0899999999999</c:v>
                </c:pt>
                <c:pt idx="392">
                  <c:v>1251.0999999999999</c:v>
                </c:pt>
                <c:pt idx="393">
                  <c:v>1251.0999999999999</c:v>
                </c:pt>
                <c:pt idx="394">
                  <c:v>1251.0999999999999</c:v>
                </c:pt>
                <c:pt idx="395">
                  <c:v>1251.0899999999999</c:v>
                </c:pt>
                <c:pt idx="396">
                  <c:v>1251.0899999999999</c:v>
                </c:pt>
                <c:pt idx="397">
                  <c:v>1251.08</c:v>
                </c:pt>
                <c:pt idx="398">
                  <c:v>1251.0899999999999</c:v>
                </c:pt>
                <c:pt idx="399">
                  <c:v>1251.0999999999999</c:v>
                </c:pt>
                <c:pt idx="400">
                  <c:v>1251.1099999999999</c:v>
                </c:pt>
                <c:pt idx="401">
                  <c:v>1251.1099999999999</c:v>
                </c:pt>
                <c:pt idx="402">
                  <c:v>1251.1199999999999</c:v>
                </c:pt>
                <c:pt idx="403">
                  <c:v>1251.1199999999999</c:v>
                </c:pt>
                <c:pt idx="404">
                  <c:v>1251.1199999999999</c:v>
                </c:pt>
                <c:pt idx="405">
                  <c:v>1251.1199999999999</c:v>
                </c:pt>
                <c:pt idx="406">
                  <c:v>1251.1199999999999</c:v>
                </c:pt>
                <c:pt idx="407">
                  <c:v>1251.1199999999999</c:v>
                </c:pt>
                <c:pt idx="408">
                  <c:v>1251.1400000000001</c:v>
                </c:pt>
                <c:pt idx="409">
                  <c:v>1251.1400000000001</c:v>
                </c:pt>
                <c:pt idx="410">
                  <c:v>1251.1300000000001</c:v>
                </c:pt>
                <c:pt idx="411">
                  <c:v>1251.1300000000001</c:v>
                </c:pt>
                <c:pt idx="412">
                  <c:v>1251.1199999999999</c:v>
                </c:pt>
                <c:pt idx="413">
                  <c:v>1251.1099999999999</c:v>
                </c:pt>
                <c:pt idx="414">
                  <c:v>1251.1099999999999</c:v>
                </c:pt>
                <c:pt idx="415">
                  <c:v>1251.1300000000001</c:v>
                </c:pt>
                <c:pt idx="416">
                  <c:v>1251.1199999999999</c:v>
                </c:pt>
                <c:pt idx="417">
                  <c:v>1251.1300000000001</c:v>
                </c:pt>
                <c:pt idx="418">
                  <c:v>1251.1300000000001</c:v>
                </c:pt>
                <c:pt idx="419">
                  <c:v>1251.1300000000001</c:v>
                </c:pt>
                <c:pt idx="420">
                  <c:v>1251.1300000000001</c:v>
                </c:pt>
                <c:pt idx="421">
                  <c:v>1251.1400000000001</c:v>
                </c:pt>
                <c:pt idx="422">
                  <c:v>1251.1400000000001</c:v>
                </c:pt>
                <c:pt idx="423">
                  <c:v>1251.1400000000001</c:v>
                </c:pt>
                <c:pt idx="424">
                  <c:v>1251.1400000000001</c:v>
                </c:pt>
                <c:pt idx="425">
                  <c:v>1251.1199999999999</c:v>
                </c:pt>
                <c:pt idx="426">
                  <c:v>1251.1199999999999</c:v>
                </c:pt>
                <c:pt idx="427">
                  <c:v>1251.1199999999999</c:v>
                </c:pt>
                <c:pt idx="428">
                  <c:v>1251.1199999999999</c:v>
                </c:pt>
                <c:pt idx="429">
                  <c:v>1251.0999999999999</c:v>
                </c:pt>
                <c:pt idx="430">
                  <c:v>1251.0999999999999</c:v>
                </c:pt>
                <c:pt idx="431">
                  <c:v>1251.0999999999999</c:v>
                </c:pt>
                <c:pt idx="432">
                  <c:v>1251.0899999999999</c:v>
                </c:pt>
                <c:pt idx="433">
                  <c:v>1251.08</c:v>
                </c:pt>
                <c:pt idx="434">
                  <c:v>1251.0899999999999</c:v>
                </c:pt>
                <c:pt idx="435">
                  <c:v>1251.0899999999999</c:v>
                </c:pt>
                <c:pt idx="436">
                  <c:v>1251.08</c:v>
                </c:pt>
                <c:pt idx="437">
                  <c:v>1251.08</c:v>
                </c:pt>
                <c:pt idx="438">
                  <c:v>1251.0899999999999</c:v>
                </c:pt>
                <c:pt idx="439">
                  <c:v>1251.0899999999999</c:v>
                </c:pt>
                <c:pt idx="440">
                  <c:v>1251.0899999999999</c:v>
                </c:pt>
                <c:pt idx="441">
                  <c:v>1251.1099999999999</c:v>
                </c:pt>
                <c:pt idx="442">
                  <c:v>1251.1099999999999</c:v>
                </c:pt>
                <c:pt idx="443">
                  <c:v>1251.1099999999999</c:v>
                </c:pt>
                <c:pt idx="444">
                  <c:v>1251.1199999999999</c:v>
                </c:pt>
                <c:pt idx="445">
                  <c:v>1251.1099999999999</c:v>
                </c:pt>
                <c:pt idx="446">
                  <c:v>1251.1099999999999</c:v>
                </c:pt>
                <c:pt idx="447">
                  <c:v>1251.1300000000001</c:v>
                </c:pt>
                <c:pt idx="448">
                  <c:v>1251.1199999999999</c:v>
                </c:pt>
                <c:pt idx="449">
                  <c:v>1251.1099999999999</c:v>
                </c:pt>
                <c:pt idx="450">
                  <c:v>1251.1099999999999</c:v>
                </c:pt>
                <c:pt idx="451">
                  <c:v>1251.1199999999999</c:v>
                </c:pt>
                <c:pt idx="452">
                  <c:v>1251.1099999999999</c:v>
                </c:pt>
                <c:pt idx="453">
                  <c:v>1251.0899999999999</c:v>
                </c:pt>
                <c:pt idx="454">
                  <c:v>1251.0899999999999</c:v>
                </c:pt>
                <c:pt idx="455">
                  <c:v>1251.1199999999999</c:v>
                </c:pt>
                <c:pt idx="456">
                  <c:v>1251.1199999999999</c:v>
                </c:pt>
                <c:pt idx="457">
                  <c:v>1251.08</c:v>
                </c:pt>
                <c:pt idx="458">
                  <c:v>1251.08</c:v>
                </c:pt>
                <c:pt idx="459">
                  <c:v>1251.0999999999999</c:v>
                </c:pt>
                <c:pt idx="460">
                  <c:v>1251.0899999999999</c:v>
                </c:pt>
                <c:pt idx="461">
                  <c:v>1251.07</c:v>
                </c:pt>
                <c:pt idx="462">
                  <c:v>1251.07</c:v>
                </c:pt>
                <c:pt idx="463">
                  <c:v>1251.07</c:v>
                </c:pt>
                <c:pt idx="464">
                  <c:v>1251.07</c:v>
                </c:pt>
                <c:pt idx="465">
                  <c:v>1251.08</c:v>
                </c:pt>
                <c:pt idx="466">
                  <c:v>1251.07</c:v>
                </c:pt>
                <c:pt idx="467">
                  <c:v>1251.08</c:v>
                </c:pt>
                <c:pt idx="468">
                  <c:v>1251.0899999999999</c:v>
                </c:pt>
                <c:pt idx="469">
                  <c:v>1251.08</c:v>
                </c:pt>
                <c:pt idx="470">
                  <c:v>1251.07</c:v>
                </c:pt>
                <c:pt idx="471">
                  <c:v>1251.08</c:v>
                </c:pt>
                <c:pt idx="472">
                  <c:v>1251.08</c:v>
                </c:pt>
                <c:pt idx="473">
                  <c:v>1251.07</c:v>
                </c:pt>
                <c:pt idx="474">
                  <c:v>1251.07</c:v>
                </c:pt>
                <c:pt idx="475">
                  <c:v>1251.08</c:v>
                </c:pt>
                <c:pt idx="476">
                  <c:v>1251.08</c:v>
                </c:pt>
                <c:pt idx="477">
                  <c:v>1251.0899999999999</c:v>
                </c:pt>
                <c:pt idx="478">
                  <c:v>1251.0999999999999</c:v>
                </c:pt>
                <c:pt idx="479">
                  <c:v>1251.08</c:v>
                </c:pt>
                <c:pt idx="480">
                  <c:v>1251.08</c:v>
                </c:pt>
                <c:pt idx="481">
                  <c:v>1251.0899999999999</c:v>
                </c:pt>
                <c:pt idx="482">
                  <c:v>1251.0999999999999</c:v>
                </c:pt>
                <c:pt idx="483">
                  <c:v>1251.0999999999999</c:v>
                </c:pt>
                <c:pt idx="484">
                  <c:v>1251.0999999999999</c:v>
                </c:pt>
                <c:pt idx="485">
                  <c:v>1251.0999999999999</c:v>
                </c:pt>
                <c:pt idx="486">
                  <c:v>1251.1099999999999</c:v>
                </c:pt>
                <c:pt idx="487">
                  <c:v>1251.1199999999999</c:v>
                </c:pt>
                <c:pt idx="488">
                  <c:v>1251.1099999999999</c:v>
                </c:pt>
                <c:pt idx="489">
                  <c:v>1251.1099999999999</c:v>
                </c:pt>
                <c:pt idx="490">
                  <c:v>1251.1300000000001</c:v>
                </c:pt>
                <c:pt idx="491">
                  <c:v>1251.1300000000001</c:v>
                </c:pt>
                <c:pt idx="492">
                  <c:v>1251.1300000000001</c:v>
                </c:pt>
                <c:pt idx="493">
                  <c:v>1251.1400000000001</c:v>
                </c:pt>
                <c:pt idx="494">
                  <c:v>1251.1400000000001</c:v>
                </c:pt>
                <c:pt idx="495">
                  <c:v>1251.1300000000001</c:v>
                </c:pt>
                <c:pt idx="496">
                  <c:v>1251.1400000000001</c:v>
                </c:pt>
                <c:pt idx="497">
                  <c:v>1251.1500000000001</c:v>
                </c:pt>
                <c:pt idx="498">
                  <c:v>1251.1400000000001</c:v>
                </c:pt>
                <c:pt idx="499">
                  <c:v>1251.1300000000001</c:v>
                </c:pt>
                <c:pt idx="500">
                  <c:v>1251.1199999999999</c:v>
                </c:pt>
                <c:pt idx="501">
                  <c:v>1251.1300000000001</c:v>
                </c:pt>
                <c:pt idx="502">
                  <c:v>1251.1400000000001</c:v>
                </c:pt>
                <c:pt idx="503">
                  <c:v>1251.1400000000001</c:v>
                </c:pt>
                <c:pt idx="504">
                  <c:v>1251.1400000000001</c:v>
                </c:pt>
                <c:pt idx="505">
                  <c:v>1251.1300000000001</c:v>
                </c:pt>
                <c:pt idx="506">
                  <c:v>1251.1300000000001</c:v>
                </c:pt>
                <c:pt idx="507">
                  <c:v>1251.1199999999999</c:v>
                </c:pt>
                <c:pt idx="508">
                  <c:v>1251.1199999999999</c:v>
                </c:pt>
                <c:pt idx="509">
                  <c:v>1251.1199999999999</c:v>
                </c:pt>
                <c:pt idx="510">
                  <c:v>1251.1199999999999</c:v>
                </c:pt>
                <c:pt idx="511">
                  <c:v>1251.1300000000001</c:v>
                </c:pt>
                <c:pt idx="512">
                  <c:v>1251.1300000000001</c:v>
                </c:pt>
                <c:pt idx="513">
                  <c:v>1251.1400000000001</c:v>
                </c:pt>
                <c:pt idx="514">
                  <c:v>1251.1500000000001</c:v>
                </c:pt>
                <c:pt idx="515">
                  <c:v>1251.1400000000001</c:v>
                </c:pt>
                <c:pt idx="516">
                  <c:v>1251.1400000000001</c:v>
                </c:pt>
                <c:pt idx="517">
                  <c:v>1251.1300000000001</c:v>
                </c:pt>
                <c:pt idx="518">
                  <c:v>1251.1300000000001</c:v>
                </c:pt>
                <c:pt idx="519">
                  <c:v>1251.1400000000001</c:v>
                </c:pt>
                <c:pt idx="520">
                  <c:v>1251.1400000000001</c:v>
                </c:pt>
                <c:pt idx="521">
                  <c:v>1251.1300000000001</c:v>
                </c:pt>
                <c:pt idx="522">
                  <c:v>1251.1400000000001</c:v>
                </c:pt>
                <c:pt idx="523">
                  <c:v>1251.1400000000001</c:v>
                </c:pt>
                <c:pt idx="524">
                  <c:v>1251.1300000000001</c:v>
                </c:pt>
                <c:pt idx="525">
                  <c:v>1251.1199999999999</c:v>
                </c:pt>
                <c:pt idx="526">
                  <c:v>1251.1099999999999</c:v>
                </c:pt>
                <c:pt idx="527">
                  <c:v>1251.1199999999999</c:v>
                </c:pt>
                <c:pt idx="528">
                  <c:v>1251.1199999999999</c:v>
                </c:pt>
                <c:pt idx="529">
                  <c:v>1251.1099999999999</c:v>
                </c:pt>
                <c:pt idx="530">
                  <c:v>1251.1099999999999</c:v>
                </c:pt>
                <c:pt idx="531">
                  <c:v>1251.1099999999999</c:v>
                </c:pt>
                <c:pt idx="532">
                  <c:v>1251.1199999999999</c:v>
                </c:pt>
                <c:pt idx="533">
                  <c:v>1251.1199999999999</c:v>
                </c:pt>
                <c:pt idx="534">
                  <c:v>1251.1099999999999</c:v>
                </c:pt>
                <c:pt idx="535">
                  <c:v>1251.0999999999999</c:v>
                </c:pt>
                <c:pt idx="536">
                  <c:v>1251.1099999999999</c:v>
                </c:pt>
                <c:pt idx="537">
                  <c:v>1251.1099999999999</c:v>
                </c:pt>
                <c:pt idx="538">
                  <c:v>1251.1199999999999</c:v>
                </c:pt>
                <c:pt idx="539">
                  <c:v>1251.1199999999999</c:v>
                </c:pt>
                <c:pt idx="540">
                  <c:v>1251.1199999999999</c:v>
                </c:pt>
                <c:pt idx="541">
                  <c:v>1251.1400000000001</c:v>
                </c:pt>
                <c:pt idx="542">
                  <c:v>1251.1400000000001</c:v>
                </c:pt>
                <c:pt idx="543">
                  <c:v>1251.1300000000001</c:v>
                </c:pt>
                <c:pt idx="544">
                  <c:v>1251.1300000000001</c:v>
                </c:pt>
                <c:pt idx="545">
                  <c:v>1251.1099999999999</c:v>
                </c:pt>
                <c:pt idx="546">
                  <c:v>1251.1099999999999</c:v>
                </c:pt>
                <c:pt idx="547">
                  <c:v>1251.0999999999999</c:v>
                </c:pt>
                <c:pt idx="548">
                  <c:v>1251.0899999999999</c:v>
                </c:pt>
                <c:pt idx="549">
                  <c:v>1251.07</c:v>
                </c:pt>
                <c:pt idx="550">
                  <c:v>1251.07</c:v>
                </c:pt>
                <c:pt idx="551">
                  <c:v>1251.07</c:v>
                </c:pt>
                <c:pt idx="552">
                  <c:v>1251.06</c:v>
                </c:pt>
                <c:pt idx="553">
                  <c:v>1251.06</c:v>
                </c:pt>
                <c:pt idx="554">
                  <c:v>1251.06</c:v>
                </c:pt>
                <c:pt idx="555">
                  <c:v>1251.07</c:v>
                </c:pt>
                <c:pt idx="556">
                  <c:v>1251.07</c:v>
                </c:pt>
                <c:pt idx="557">
                  <c:v>1251.08</c:v>
                </c:pt>
                <c:pt idx="558">
                  <c:v>1251.08</c:v>
                </c:pt>
                <c:pt idx="559">
                  <c:v>1251.08</c:v>
                </c:pt>
                <c:pt idx="560">
                  <c:v>1251.08</c:v>
                </c:pt>
                <c:pt idx="561">
                  <c:v>1251.07</c:v>
                </c:pt>
                <c:pt idx="562">
                  <c:v>1251.06</c:v>
                </c:pt>
                <c:pt idx="563">
                  <c:v>1251.08</c:v>
                </c:pt>
                <c:pt idx="564">
                  <c:v>1251.08</c:v>
                </c:pt>
                <c:pt idx="565">
                  <c:v>1251.08</c:v>
                </c:pt>
                <c:pt idx="566">
                  <c:v>1251.07</c:v>
                </c:pt>
                <c:pt idx="567">
                  <c:v>1251.07</c:v>
                </c:pt>
                <c:pt idx="568">
                  <c:v>1251.08</c:v>
                </c:pt>
                <c:pt idx="569">
                  <c:v>1251.05</c:v>
                </c:pt>
                <c:pt idx="570">
                  <c:v>1251.05</c:v>
                </c:pt>
                <c:pt idx="571">
                  <c:v>1251.05</c:v>
                </c:pt>
                <c:pt idx="572">
                  <c:v>1251.06</c:v>
                </c:pt>
                <c:pt idx="573">
                  <c:v>1251.0899999999999</c:v>
                </c:pt>
                <c:pt idx="574">
                  <c:v>1251.0899999999999</c:v>
                </c:pt>
                <c:pt idx="575">
                  <c:v>1251.1099999999999</c:v>
                </c:pt>
                <c:pt idx="576">
                  <c:v>1251.1199999999999</c:v>
                </c:pt>
                <c:pt idx="577">
                  <c:v>1251.1099999999999</c:v>
                </c:pt>
                <c:pt idx="578">
                  <c:v>1251.1099999999999</c:v>
                </c:pt>
                <c:pt idx="579">
                  <c:v>1251.0999999999999</c:v>
                </c:pt>
                <c:pt idx="580">
                  <c:v>1251.0999999999999</c:v>
                </c:pt>
                <c:pt idx="581">
                  <c:v>1251.0899999999999</c:v>
                </c:pt>
                <c:pt idx="582">
                  <c:v>1251.08</c:v>
                </c:pt>
                <c:pt idx="583">
                  <c:v>1251.07</c:v>
                </c:pt>
                <c:pt idx="584">
                  <c:v>1251.07</c:v>
                </c:pt>
                <c:pt idx="585">
                  <c:v>1251.08</c:v>
                </c:pt>
                <c:pt idx="586">
                  <c:v>1251.08</c:v>
                </c:pt>
                <c:pt idx="587">
                  <c:v>1251.06</c:v>
                </c:pt>
                <c:pt idx="588">
                  <c:v>1251.04</c:v>
                </c:pt>
                <c:pt idx="589">
                  <c:v>1251.05</c:v>
                </c:pt>
                <c:pt idx="590">
                  <c:v>1251.05</c:v>
                </c:pt>
                <c:pt idx="591">
                  <c:v>1251.06</c:v>
                </c:pt>
                <c:pt idx="592">
                  <c:v>1251.05</c:v>
                </c:pt>
                <c:pt idx="593">
                  <c:v>1251.05</c:v>
                </c:pt>
                <c:pt idx="594">
                  <c:v>1251.08</c:v>
                </c:pt>
                <c:pt idx="595">
                  <c:v>1251.0999999999999</c:v>
                </c:pt>
                <c:pt idx="596">
                  <c:v>1251.1099999999999</c:v>
                </c:pt>
                <c:pt idx="597">
                  <c:v>1251.1099999999999</c:v>
                </c:pt>
                <c:pt idx="598">
                  <c:v>1251.1099999999999</c:v>
                </c:pt>
                <c:pt idx="599">
                  <c:v>1251.1099999999999</c:v>
                </c:pt>
                <c:pt idx="600">
                  <c:v>1251.0899999999999</c:v>
                </c:pt>
                <c:pt idx="601">
                  <c:v>1251.0899999999999</c:v>
                </c:pt>
                <c:pt idx="602">
                  <c:v>1251.07</c:v>
                </c:pt>
                <c:pt idx="603">
                  <c:v>1251.07</c:v>
                </c:pt>
                <c:pt idx="604">
                  <c:v>1251.06</c:v>
                </c:pt>
                <c:pt idx="605">
                  <c:v>1251.06</c:v>
                </c:pt>
                <c:pt idx="606">
                  <c:v>1251.07</c:v>
                </c:pt>
                <c:pt idx="607">
                  <c:v>1251.06</c:v>
                </c:pt>
                <c:pt idx="608">
                  <c:v>1251.06</c:v>
                </c:pt>
                <c:pt idx="609">
                  <c:v>1251.06</c:v>
                </c:pt>
                <c:pt idx="610">
                  <c:v>1251.04</c:v>
                </c:pt>
                <c:pt idx="611">
                  <c:v>1251.04</c:v>
                </c:pt>
                <c:pt idx="612">
                  <c:v>1251.04</c:v>
                </c:pt>
                <c:pt idx="613">
                  <c:v>1251.04</c:v>
                </c:pt>
                <c:pt idx="614">
                  <c:v>1251.05</c:v>
                </c:pt>
                <c:pt idx="615">
                  <c:v>1251.05</c:v>
                </c:pt>
                <c:pt idx="616">
                  <c:v>1251.06</c:v>
                </c:pt>
                <c:pt idx="617">
                  <c:v>1251.05</c:v>
                </c:pt>
                <c:pt idx="618">
                  <c:v>1251.06</c:v>
                </c:pt>
                <c:pt idx="619">
                  <c:v>1251.06</c:v>
                </c:pt>
                <c:pt idx="620">
                  <c:v>1251.06</c:v>
                </c:pt>
                <c:pt idx="621">
                  <c:v>1251.05</c:v>
                </c:pt>
                <c:pt idx="622">
                  <c:v>1251.05</c:v>
                </c:pt>
                <c:pt idx="623">
                  <c:v>1251.05</c:v>
                </c:pt>
                <c:pt idx="624">
                  <c:v>1251.06</c:v>
                </c:pt>
                <c:pt idx="625">
                  <c:v>1251.05</c:v>
                </c:pt>
                <c:pt idx="626">
                  <c:v>1251.04</c:v>
                </c:pt>
                <c:pt idx="627">
                  <c:v>1251.05</c:v>
                </c:pt>
                <c:pt idx="628">
                  <c:v>1251.06</c:v>
                </c:pt>
                <c:pt idx="629">
                  <c:v>1251.06</c:v>
                </c:pt>
                <c:pt idx="630">
                  <c:v>1251.06</c:v>
                </c:pt>
                <c:pt idx="631">
                  <c:v>1251.06</c:v>
                </c:pt>
                <c:pt idx="632">
                  <c:v>1251.05</c:v>
                </c:pt>
                <c:pt idx="633">
                  <c:v>1251.07</c:v>
                </c:pt>
                <c:pt idx="634">
                  <c:v>1251.08</c:v>
                </c:pt>
                <c:pt idx="635">
                  <c:v>1251.0899999999999</c:v>
                </c:pt>
                <c:pt idx="636">
                  <c:v>1251.0899999999999</c:v>
                </c:pt>
                <c:pt idx="637">
                  <c:v>1251.0999999999999</c:v>
                </c:pt>
                <c:pt idx="638">
                  <c:v>1251.0999999999999</c:v>
                </c:pt>
                <c:pt idx="639">
                  <c:v>1251.07</c:v>
                </c:pt>
                <c:pt idx="640">
                  <c:v>1251.05</c:v>
                </c:pt>
                <c:pt idx="641">
                  <c:v>1251.04</c:v>
                </c:pt>
                <c:pt idx="642">
                  <c:v>1251.04</c:v>
                </c:pt>
                <c:pt idx="643">
                  <c:v>1251.05</c:v>
                </c:pt>
                <c:pt idx="644">
                  <c:v>1251.05</c:v>
                </c:pt>
                <c:pt idx="645">
                  <c:v>1251.05</c:v>
                </c:pt>
                <c:pt idx="646">
                  <c:v>1251.05</c:v>
                </c:pt>
                <c:pt idx="647">
                  <c:v>1251.06</c:v>
                </c:pt>
                <c:pt idx="648">
                  <c:v>1251.08</c:v>
                </c:pt>
                <c:pt idx="649">
                  <c:v>1251.08</c:v>
                </c:pt>
                <c:pt idx="650">
                  <c:v>1251.0999999999999</c:v>
                </c:pt>
                <c:pt idx="651">
                  <c:v>1251.0899999999999</c:v>
                </c:pt>
                <c:pt idx="652">
                  <c:v>1251.0999999999999</c:v>
                </c:pt>
                <c:pt idx="653">
                  <c:v>1251.1099999999999</c:v>
                </c:pt>
                <c:pt idx="654">
                  <c:v>1251.1199999999999</c:v>
                </c:pt>
                <c:pt idx="655">
                  <c:v>1251.0999999999999</c:v>
                </c:pt>
                <c:pt idx="656">
                  <c:v>1251.0899999999999</c:v>
                </c:pt>
                <c:pt idx="657">
                  <c:v>1251.08</c:v>
                </c:pt>
                <c:pt idx="658">
                  <c:v>1251.0899999999999</c:v>
                </c:pt>
                <c:pt idx="659">
                  <c:v>1251.06</c:v>
                </c:pt>
                <c:pt idx="660">
                  <c:v>1251.06</c:v>
                </c:pt>
                <c:pt idx="661">
                  <c:v>1251.06</c:v>
                </c:pt>
                <c:pt idx="662">
                  <c:v>1251.04</c:v>
                </c:pt>
                <c:pt idx="663">
                  <c:v>1251.03</c:v>
                </c:pt>
                <c:pt idx="664">
                  <c:v>1251.06</c:v>
                </c:pt>
                <c:pt idx="665">
                  <c:v>1251.02</c:v>
                </c:pt>
                <c:pt idx="666">
                  <c:v>1251.04</c:v>
                </c:pt>
                <c:pt idx="667">
                  <c:v>1251.04</c:v>
                </c:pt>
                <c:pt idx="668">
                  <c:v>1251.04</c:v>
                </c:pt>
                <c:pt idx="669">
                  <c:v>1251.04</c:v>
                </c:pt>
                <c:pt idx="670">
                  <c:v>1251.04</c:v>
                </c:pt>
                <c:pt idx="671">
                  <c:v>1251.05</c:v>
                </c:pt>
                <c:pt idx="672">
                  <c:v>1251.05</c:v>
                </c:pt>
                <c:pt idx="673">
                  <c:v>1251.05</c:v>
                </c:pt>
                <c:pt idx="674">
                  <c:v>1251.05</c:v>
                </c:pt>
                <c:pt idx="675">
                  <c:v>1251.05</c:v>
                </c:pt>
                <c:pt idx="676">
                  <c:v>1251.05</c:v>
                </c:pt>
                <c:pt idx="677">
                  <c:v>1251.05</c:v>
                </c:pt>
                <c:pt idx="678">
                  <c:v>1251.05</c:v>
                </c:pt>
                <c:pt idx="679">
                  <c:v>1251.05</c:v>
                </c:pt>
                <c:pt idx="680">
                  <c:v>1251.05</c:v>
                </c:pt>
                <c:pt idx="681">
                  <c:v>1251.04</c:v>
                </c:pt>
                <c:pt idx="682">
                  <c:v>1251.04</c:v>
                </c:pt>
                <c:pt idx="683">
                  <c:v>1251.05</c:v>
                </c:pt>
                <c:pt idx="684">
                  <c:v>1251.04</c:v>
                </c:pt>
                <c:pt idx="685">
                  <c:v>1251.04</c:v>
                </c:pt>
                <c:pt idx="686">
                  <c:v>1251.04</c:v>
                </c:pt>
                <c:pt idx="687">
                  <c:v>1251.06</c:v>
                </c:pt>
                <c:pt idx="688">
                  <c:v>1251.05</c:v>
                </c:pt>
                <c:pt idx="689">
                  <c:v>1251.07</c:v>
                </c:pt>
                <c:pt idx="690">
                  <c:v>1251.07</c:v>
                </c:pt>
                <c:pt idx="691">
                  <c:v>1251.07</c:v>
                </c:pt>
                <c:pt idx="692">
                  <c:v>1251.08</c:v>
                </c:pt>
                <c:pt idx="693">
                  <c:v>1251.08</c:v>
                </c:pt>
                <c:pt idx="694">
                  <c:v>1251.0999999999999</c:v>
                </c:pt>
                <c:pt idx="695">
                  <c:v>1251.1099999999999</c:v>
                </c:pt>
                <c:pt idx="696">
                  <c:v>1251.1099999999999</c:v>
                </c:pt>
                <c:pt idx="697">
                  <c:v>1251.0899999999999</c:v>
                </c:pt>
                <c:pt idx="698">
                  <c:v>1251.08</c:v>
                </c:pt>
                <c:pt idx="699">
                  <c:v>1251.07</c:v>
                </c:pt>
                <c:pt idx="700">
                  <c:v>1251.06</c:v>
                </c:pt>
                <c:pt idx="701">
                  <c:v>1251.05</c:v>
                </c:pt>
                <c:pt idx="702">
                  <c:v>1251.05</c:v>
                </c:pt>
                <c:pt idx="703">
                  <c:v>1251.05</c:v>
                </c:pt>
                <c:pt idx="704">
                  <c:v>1251.05</c:v>
                </c:pt>
                <c:pt idx="705">
                  <c:v>1251.05</c:v>
                </c:pt>
                <c:pt idx="706">
                  <c:v>1251.05</c:v>
                </c:pt>
                <c:pt idx="707">
                  <c:v>1251.06</c:v>
                </c:pt>
                <c:pt idx="708">
                  <c:v>1251.06</c:v>
                </c:pt>
                <c:pt idx="709">
                  <c:v>1251.06</c:v>
                </c:pt>
                <c:pt idx="710">
                  <c:v>1251.08</c:v>
                </c:pt>
                <c:pt idx="711">
                  <c:v>1251.06</c:v>
                </c:pt>
                <c:pt idx="712">
                  <c:v>1251.07</c:v>
                </c:pt>
                <c:pt idx="713">
                  <c:v>1251.08</c:v>
                </c:pt>
                <c:pt idx="714">
                  <c:v>1251.07</c:v>
                </c:pt>
                <c:pt idx="715">
                  <c:v>1251.07</c:v>
                </c:pt>
                <c:pt idx="716">
                  <c:v>1251.06</c:v>
                </c:pt>
                <c:pt idx="717">
                  <c:v>1251.05</c:v>
                </c:pt>
                <c:pt idx="718">
                  <c:v>1251.05</c:v>
                </c:pt>
                <c:pt idx="719">
                  <c:v>1251.05</c:v>
                </c:pt>
                <c:pt idx="720">
                  <c:v>1251.06</c:v>
                </c:pt>
                <c:pt idx="721">
                  <c:v>1251.07</c:v>
                </c:pt>
                <c:pt idx="722">
                  <c:v>1251.07</c:v>
                </c:pt>
                <c:pt idx="723">
                  <c:v>1251.07</c:v>
                </c:pt>
                <c:pt idx="724">
                  <c:v>1251.08</c:v>
                </c:pt>
                <c:pt idx="725">
                  <c:v>1251.08</c:v>
                </c:pt>
                <c:pt idx="726">
                  <c:v>1251.0999999999999</c:v>
                </c:pt>
                <c:pt idx="727">
                  <c:v>1251.0999999999999</c:v>
                </c:pt>
                <c:pt idx="728">
                  <c:v>1251.1099999999999</c:v>
                </c:pt>
                <c:pt idx="729">
                  <c:v>1251.1099999999999</c:v>
                </c:pt>
                <c:pt idx="730">
                  <c:v>1251.1099999999999</c:v>
                </c:pt>
                <c:pt idx="731">
                  <c:v>1251.1099999999999</c:v>
                </c:pt>
                <c:pt idx="732">
                  <c:v>1251.1099999999999</c:v>
                </c:pt>
                <c:pt idx="733">
                  <c:v>1251.1099999999999</c:v>
                </c:pt>
                <c:pt idx="734">
                  <c:v>1251.1099999999999</c:v>
                </c:pt>
                <c:pt idx="735">
                  <c:v>1251.0999999999999</c:v>
                </c:pt>
                <c:pt idx="736">
                  <c:v>1251.0899999999999</c:v>
                </c:pt>
                <c:pt idx="737">
                  <c:v>1251.06</c:v>
                </c:pt>
                <c:pt idx="738">
                  <c:v>1251.07</c:v>
                </c:pt>
                <c:pt idx="739">
                  <c:v>1251.06</c:v>
                </c:pt>
                <c:pt idx="740">
                  <c:v>1251.06</c:v>
                </c:pt>
                <c:pt idx="741">
                  <c:v>1251.05</c:v>
                </c:pt>
                <c:pt idx="742">
                  <c:v>1251.05</c:v>
                </c:pt>
                <c:pt idx="743">
                  <c:v>1251.05</c:v>
                </c:pt>
                <c:pt idx="744">
                  <c:v>1251.07</c:v>
                </c:pt>
                <c:pt idx="745">
                  <c:v>1251.0899999999999</c:v>
                </c:pt>
                <c:pt idx="746">
                  <c:v>1251.1199999999999</c:v>
                </c:pt>
                <c:pt idx="747">
                  <c:v>1251.1099999999999</c:v>
                </c:pt>
                <c:pt idx="748">
                  <c:v>1251.0999999999999</c:v>
                </c:pt>
                <c:pt idx="749">
                  <c:v>1251.07</c:v>
                </c:pt>
                <c:pt idx="750">
                  <c:v>1251.06</c:v>
                </c:pt>
                <c:pt idx="751">
                  <c:v>1251.06</c:v>
                </c:pt>
                <c:pt idx="752">
                  <c:v>1251.06</c:v>
                </c:pt>
                <c:pt idx="753">
                  <c:v>1251.05</c:v>
                </c:pt>
                <c:pt idx="754">
                  <c:v>1251.05</c:v>
                </c:pt>
                <c:pt idx="755">
                  <c:v>1251.04</c:v>
                </c:pt>
                <c:pt idx="756">
                  <c:v>1251.05</c:v>
                </c:pt>
                <c:pt idx="757">
                  <c:v>1251.06</c:v>
                </c:pt>
                <c:pt idx="758">
                  <c:v>1251.08</c:v>
                </c:pt>
                <c:pt idx="759">
                  <c:v>1251.0999999999999</c:v>
                </c:pt>
                <c:pt idx="760">
                  <c:v>1251.1099999999999</c:v>
                </c:pt>
                <c:pt idx="761">
                  <c:v>1251.0999999999999</c:v>
                </c:pt>
                <c:pt idx="762">
                  <c:v>1251.08</c:v>
                </c:pt>
                <c:pt idx="763">
                  <c:v>1251.08</c:v>
                </c:pt>
                <c:pt idx="764">
                  <c:v>1251.06</c:v>
                </c:pt>
                <c:pt idx="765">
                  <c:v>1251.06</c:v>
                </c:pt>
                <c:pt idx="766">
                  <c:v>1251.06</c:v>
                </c:pt>
                <c:pt idx="767">
                  <c:v>1251.06</c:v>
                </c:pt>
                <c:pt idx="768">
                  <c:v>1251.06</c:v>
                </c:pt>
                <c:pt idx="769">
                  <c:v>1251.06</c:v>
                </c:pt>
                <c:pt idx="770">
                  <c:v>1251.05</c:v>
                </c:pt>
                <c:pt idx="771">
                  <c:v>1251.04</c:v>
                </c:pt>
                <c:pt idx="772">
                  <c:v>1251.05</c:v>
                </c:pt>
                <c:pt idx="773">
                  <c:v>1251.05</c:v>
                </c:pt>
                <c:pt idx="774">
                  <c:v>1251.06</c:v>
                </c:pt>
                <c:pt idx="775">
                  <c:v>1251.07</c:v>
                </c:pt>
                <c:pt idx="776">
                  <c:v>1251.07</c:v>
                </c:pt>
                <c:pt idx="777">
                  <c:v>1251.0899999999999</c:v>
                </c:pt>
                <c:pt idx="778">
                  <c:v>1251.08</c:v>
                </c:pt>
                <c:pt idx="779">
                  <c:v>1251.08</c:v>
                </c:pt>
                <c:pt idx="780">
                  <c:v>1251.08</c:v>
                </c:pt>
                <c:pt idx="781">
                  <c:v>1251.0899999999999</c:v>
                </c:pt>
                <c:pt idx="782">
                  <c:v>1251.0899999999999</c:v>
                </c:pt>
                <c:pt idx="783">
                  <c:v>1251.0999999999999</c:v>
                </c:pt>
                <c:pt idx="784">
                  <c:v>1251.0999999999999</c:v>
                </c:pt>
                <c:pt idx="785">
                  <c:v>1251.1099999999999</c:v>
                </c:pt>
                <c:pt idx="786">
                  <c:v>1251.1099999999999</c:v>
                </c:pt>
                <c:pt idx="787">
                  <c:v>1251.1199999999999</c:v>
                </c:pt>
                <c:pt idx="788">
                  <c:v>1251.1099999999999</c:v>
                </c:pt>
                <c:pt idx="789">
                  <c:v>1251.1199999999999</c:v>
                </c:pt>
                <c:pt idx="790">
                  <c:v>1251.1099999999999</c:v>
                </c:pt>
                <c:pt idx="791">
                  <c:v>1251.1199999999999</c:v>
                </c:pt>
                <c:pt idx="792">
                  <c:v>1251.1099999999999</c:v>
                </c:pt>
                <c:pt idx="793">
                  <c:v>1251.1099999999999</c:v>
                </c:pt>
                <c:pt idx="794">
                  <c:v>1251.1099999999999</c:v>
                </c:pt>
                <c:pt idx="795">
                  <c:v>1251.1099999999999</c:v>
                </c:pt>
                <c:pt idx="796">
                  <c:v>1251.1099999999999</c:v>
                </c:pt>
                <c:pt idx="797">
                  <c:v>1251.0899999999999</c:v>
                </c:pt>
                <c:pt idx="798">
                  <c:v>1251.0899999999999</c:v>
                </c:pt>
                <c:pt idx="799">
                  <c:v>1251.0899999999999</c:v>
                </c:pt>
                <c:pt idx="800">
                  <c:v>1251.0899999999999</c:v>
                </c:pt>
                <c:pt idx="801">
                  <c:v>1251.0899999999999</c:v>
                </c:pt>
                <c:pt idx="802">
                  <c:v>1251.0899999999999</c:v>
                </c:pt>
                <c:pt idx="803">
                  <c:v>1251.08</c:v>
                </c:pt>
                <c:pt idx="804">
                  <c:v>1251.08</c:v>
                </c:pt>
                <c:pt idx="805">
                  <c:v>1251.07</c:v>
                </c:pt>
                <c:pt idx="806">
                  <c:v>1251.06</c:v>
                </c:pt>
                <c:pt idx="807">
                  <c:v>1251.07</c:v>
                </c:pt>
                <c:pt idx="808">
                  <c:v>1251.07</c:v>
                </c:pt>
                <c:pt idx="809">
                  <c:v>1251.07</c:v>
                </c:pt>
                <c:pt idx="810">
                  <c:v>1251.08</c:v>
                </c:pt>
                <c:pt idx="811">
                  <c:v>1251.07</c:v>
                </c:pt>
                <c:pt idx="812">
                  <c:v>1251.07</c:v>
                </c:pt>
                <c:pt idx="813">
                  <c:v>1251.07</c:v>
                </c:pt>
                <c:pt idx="814">
                  <c:v>1251.06</c:v>
                </c:pt>
                <c:pt idx="815">
                  <c:v>1251.07</c:v>
                </c:pt>
                <c:pt idx="816">
                  <c:v>1251.06</c:v>
                </c:pt>
                <c:pt idx="817">
                  <c:v>1251.07</c:v>
                </c:pt>
                <c:pt idx="818">
                  <c:v>1251.0899999999999</c:v>
                </c:pt>
                <c:pt idx="819">
                  <c:v>1251.0999999999999</c:v>
                </c:pt>
                <c:pt idx="820">
                  <c:v>1251.1099999999999</c:v>
                </c:pt>
                <c:pt idx="821">
                  <c:v>1251.1199999999999</c:v>
                </c:pt>
                <c:pt idx="822">
                  <c:v>1251.1199999999999</c:v>
                </c:pt>
                <c:pt idx="823">
                  <c:v>1251.1199999999999</c:v>
                </c:pt>
                <c:pt idx="824">
                  <c:v>1251.1099999999999</c:v>
                </c:pt>
                <c:pt idx="825">
                  <c:v>1251.1099999999999</c:v>
                </c:pt>
                <c:pt idx="826">
                  <c:v>1251.1099999999999</c:v>
                </c:pt>
                <c:pt idx="827">
                  <c:v>1251.0999999999999</c:v>
                </c:pt>
                <c:pt idx="828">
                  <c:v>1251.0899999999999</c:v>
                </c:pt>
                <c:pt idx="829">
                  <c:v>1251.08</c:v>
                </c:pt>
                <c:pt idx="830">
                  <c:v>1251.07</c:v>
                </c:pt>
                <c:pt idx="831">
                  <c:v>1251.06</c:v>
                </c:pt>
                <c:pt idx="832">
                  <c:v>1251.06</c:v>
                </c:pt>
                <c:pt idx="833">
                  <c:v>1251.07</c:v>
                </c:pt>
                <c:pt idx="834">
                  <c:v>1251.07</c:v>
                </c:pt>
                <c:pt idx="835">
                  <c:v>1251.07</c:v>
                </c:pt>
                <c:pt idx="836">
                  <c:v>1251.06</c:v>
                </c:pt>
                <c:pt idx="837">
                  <c:v>1251.06</c:v>
                </c:pt>
                <c:pt idx="838">
                  <c:v>1251.05</c:v>
                </c:pt>
                <c:pt idx="839">
                  <c:v>1251.06</c:v>
                </c:pt>
                <c:pt idx="840">
                  <c:v>1251.07</c:v>
                </c:pt>
                <c:pt idx="841">
                  <c:v>1251.08</c:v>
                </c:pt>
                <c:pt idx="842">
                  <c:v>1251.0899999999999</c:v>
                </c:pt>
                <c:pt idx="843">
                  <c:v>1251.0999999999999</c:v>
                </c:pt>
                <c:pt idx="844">
                  <c:v>1251.1099999999999</c:v>
                </c:pt>
                <c:pt idx="845">
                  <c:v>1251.0999999999999</c:v>
                </c:pt>
                <c:pt idx="846">
                  <c:v>1251.08</c:v>
                </c:pt>
                <c:pt idx="847">
                  <c:v>1251.07</c:v>
                </c:pt>
                <c:pt idx="848">
                  <c:v>1251.06</c:v>
                </c:pt>
                <c:pt idx="849">
                  <c:v>1251.05</c:v>
                </c:pt>
                <c:pt idx="850">
                  <c:v>1251.07</c:v>
                </c:pt>
                <c:pt idx="851">
                  <c:v>1251.07</c:v>
                </c:pt>
                <c:pt idx="852">
                  <c:v>1251.05</c:v>
                </c:pt>
                <c:pt idx="853">
                  <c:v>1251.05</c:v>
                </c:pt>
                <c:pt idx="854">
                  <c:v>1251.04</c:v>
                </c:pt>
                <c:pt idx="855">
                  <c:v>1251.05</c:v>
                </c:pt>
                <c:pt idx="856">
                  <c:v>1251.08</c:v>
                </c:pt>
                <c:pt idx="857">
                  <c:v>1251.0899999999999</c:v>
                </c:pt>
                <c:pt idx="858">
                  <c:v>1251.0999999999999</c:v>
                </c:pt>
                <c:pt idx="859">
                  <c:v>1251.0999999999999</c:v>
                </c:pt>
                <c:pt idx="860">
                  <c:v>1251.0899999999999</c:v>
                </c:pt>
                <c:pt idx="861">
                  <c:v>1251.08</c:v>
                </c:pt>
                <c:pt idx="862">
                  <c:v>1251.07</c:v>
                </c:pt>
                <c:pt idx="863">
                  <c:v>1251.07</c:v>
                </c:pt>
                <c:pt idx="864">
                  <c:v>1251.06</c:v>
                </c:pt>
                <c:pt idx="865">
                  <c:v>1251.07</c:v>
                </c:pt>
                <c:pt idx="866">
                  <c:v>1251.06</c:v>
                </c:pt>
                <c:pt idx="867">
                  <c:v>1251.07</c:v>
                </c:pt>
                <c:pt idx="868">
                  <c:v>1251.08</c:v>
                </c:pt>
                <c:pt idx="869">
                  <c:v>1251.0999999999999</c:v>
                </c:pt>
                <c:pt idx="870">
                  <c:v>1251.1099999999999</c:v>
                </c:pt>
                <c:pt idx="871">
                  <c:v>1251.1199999999999</c:v>
                </c:pt>
                <c:pt idx="872">
                  <c:v>1251.1099999999999</c:v>
                </c:pt>
                <c:pt idx="873">
                  <c:v>1251.0899999999999</c:v>
                </c:pt>
                <c:pt idx="874">
                  <c:v>1251.0899999999999</c:v>
                </c:pt>
                <c:pt idx="875">
                  <c:v>1251.08</c:v>
                </c:pt>
                <c:pt idx="876">
                  <c:v>1251.08</c:v>
                </c:pt>
                <c:pt idx="877">
                  <c:v>1251.07</c:v>
                </c:pt>
                <c:pt idx="878">
                  <c:v>1251.07</c:v>
                </c:pt>
                <c:pt idx="879">
                  <c:v>1251.06</c:v>
                </c:pt>
                <c:pt idx="880">
                  <c:v>1251.06</c:v>
                </c:pt>
                <c:pt idx="881">
                  <c:v>1251.06</c:v>
                </c:pt>
                <c:pt idx="882">
                  <c:v>1251.08</c:v>
                </c:pt>
                <c:pt idx="883">
                  <c:v>1251.0899999999999</c:v>
                </c:pt>
                <c:pt idx="884">
                  <c:v>1251.0999999999999</c:v>
                </c:pt>
                <c:pt idx="885">
                  <c:v>1251.1099999999999</c:v>
                </c:pt>
                <c:pt idx="886">
                  <c:v>1251.1099999999999</c:v>
                </c:pt>
                <c:pt idx="887">
                  <c:v>1251.1099999999999</c:v>
                </c:pt>
                <c:pt idx="888">
                  <c:v>1251.0999999999999</c:v>
                </c:pt>
                <c:pt idx="889">
                  <c:v>1251.0899999999999</c:v>
                </c:pt>
                <c:pt idx="890">
                  <c:v>1251.0899999999999</c:v>
                </c:pt>
                <c:pt idx="891">
                  <c:v>1251.08</c:v>
                </c:pt>
                <c:pt idx="892">
                  <c:v>1251.08</c:v>
                </c:pt>
                <c:pt idx="893">
                  <c:v>1251.07</c:v>
                </c:pt>
                <c:pt idx="894">
                  <c:v>1251.07</c:v>
                </c:pt>
                <c:pt idx="895">
                  <c:v>1251.08</c:v>
                </c:pt>
                <c:pt idx="896">
                  <c:v>1251.06</c:v>
                </c:pt>
                <c:pt idx="897">
                  <c:v>1251.06</c:v>
                </c:pt>
                <c:pt idx="898">
                  <c:v>1251.05</c:v>
                </c:pt>
                <c:pt idx="899">
                  <c:v>1251.05</c:v>
                </c:pt>
                <c:pt idx="900">
                  <c:v>1251.07</c:v>
                </c:pt>
                <c:pt idx="901">
                  <c:v>1251.08</c:v>
                </c:pt>
                <c:pt idx="902">
                  <c:v>1251.0999999999999</c:v>
                </c:pt>
                <c:pt idx="903">
                  <c:v>1251.1199999999999</c:v>
                </c:pt>
                <c:pt idx="904">
                  <c:v>1251.1199999999999</c:v>
                </c:pt>
                <c:pt idx="905">
                  <c:v>1251.1300000000001</c:v>
                </c:pt>
                <c:pt idx="906">
                  <c:v>1251.1199999999999</c:v>
                </c:pt>
                <c:pt idx="907">
                  <c:v>1251.0899999999999</c:v>
                </c:pt>
                <c:pt idx="908">
                  <c:v>1251.0899999999999</c:v>
                </c:pt>
                <c:pt idx="909">
                  <c:v>1251.0899999999999</c:v>
                </c:pt>
                <c:pt idx="910">
                  <c:v>1251.08</c:v>
                </c:pt>
                <c:pt idx="911">
                  <c:v>1251.08</c:v>
                </c:pt>
                <c:pt idx="912">
                  <c:v>1251.07</c:v>
                </c:pt>
                <c:pt idx="913">
                  <c:v>1251.07</c:v>
                </c:pt>
                <c:pt idx="914">
                  <c:v>1251.07</c:v>
                </c:pt>
                <c:pt idx="915">
                  <c:v>1251.08</c:v>
                </c:pt>
                <c:pt idx="916">
                  <c:v>1251.0899999999999</c:v>
                </c:pt>
                <c:pt idx="917">
                  <c:v>1251.1199999999999</c:v>
                </c:pt>
                <c:pt idx="918">
                  <c:v>1251.1199999999999</c:v>
                </c:pt>
                <c:pt idx="919">
                  <c:v>1251.0999999999999</c:v>
                </c:pt>
                <c:pt idx="920">
                  <c:v>1251.0899999999999</c:v>
                </c:pt>
                <c:pt idx="921">
                  <c:v>1251.0899999999999</c:v>
                </c:pt>
                <c:pt idx="922">
                  <c:v>1251.08</c:v>
                </c:pt>
                <c:pt idx="923">
                  <c:v>1251.07</c:v>
                </c:pt>
                <c:pt idx="924">
                  <c:v>1251.06</c:v>
                </c:pt>
                <c:pt idx="925">
                  <c:v>1251.06</c:v>
                </c:pt>
                <c:pt idx="926">
                  <c:v>1251.05</c:v>
                </c:pt>
                <c:pt idx="927">
                  <c:v>1251.06</c:v>
                </c:pt>
                <c:pt idx="928">
                  <c:v>1251.07</c:v>
                </c:pt>
                <c:pt idx="929">
                  <c:v>1251.0899999999999</c:v>
                </c:pt>
                <c:pt idx="930">
                  <c:v>1251.1099999999999</c:v>
                </c:pt>
                <c:pt idx="931">
                  <c:v>1251.1099999999999</c:v>
                </c:pt>
                <c:pt idx="932">
                  <c:v>1251.1099999999999</c:v>
                </c:pt>
                <c:pt idx="933">
                  <c:v>1251.0899999999999</c:v>
                </c:pt>
                <c:pt idx="934">
                  <c:v>1251.08</c:v>
                </c:pt>
                <c:pt idx="935">
                  <c:v>1251.07</c:v>
                </c:pt>
                <c:pt idx="936">
                  <c:v>1251.07</c:v>
                </c:pt>
                <c:pt idx="937">
                  <c:v>1251.06</c:v>
                </c:pt>
                <c:pt idx="938">
                  <c:v>1251.06</c:v>
                </c:pt>
                <c:pt idx="939">
                  <c:v>1251.06</c:v>
                </c:pt>
                <c:pt idx="940">
                  <c:v>1251.08</c:v>
                </c:pt>
                <c:pt idx="941">
                  <c:v>1251.1099999999999</c:v>
                </c:pt>
                <c:pt idx="942">
                  <c:v>1251.1099999999999</c:v>
                </c:pt>
                <c:pt idx="943">
                  <c:v>1251.1199999999999</c:v>
                </c:pt>
                <c:pt idx="944">
                  <c:v>1251.1099999999999</c:v>
                </c:pt>
                <c:pt idx="945">
                  <c:v>1251.1099999999999</c:v>
                </c:pt>
                <c:pt idx="946">
                  <c:v>1251.0899999999999</c:v>
                </c:pt>
                <c:pt idx="947">
                  <c:v>1251.08</c:v>
                </c:pt>
                <c:pt idx="948">
                  <c:v>1251.07</c:v>
                </c:pt>
                <c:pt idx="949">
                  <c:v>1251.07</c:v>
                </c:pt>
                <c:pt idx="950">
                  <c:v>1251.06</c:v>
                </c:pt>
                <c:pt idx="951">
                  <c:v>1251.06</c:v>
                </c:pt>
                <c:pt idx="952">
                  <c:v>1251.07</c:v>
                </c:pt>
                <c:pt idx="953">
                  <c:v>1251.08</c:v>
                </c:pt>
                <c:pt idx="954">
                  <c:v>1251.1099999999999</c:v>
                </c:pt>
                <c:pt idx="955">
                  <c:v>1251.1300000000001</c:v>
                </c:pt>
                <c:pt idx="956">
                  <c:v>1251.1099999999999</c:v>
                </c:pt>
                <c:pt idx="957">
                  <c:v>1251.0899999999999</c:v>
                </c:pt>
                <c:pt idx="958">
                  <c:v>1251.08</c:v>
                </c:pt>
                <c:pt idx="959">
                  <c:v>1251.07</c:v>
                </c:pt>
                <c:pt idx="960">
                  <c:v>1251.07</c:v>
                </c:pt>
                <c:pt idx="961">
                  <c:v>1251.06</c:v>
                </c:pt>
                <c:pt idx="962">
                  <c:v>1251.07</c:v>
                </c:pt>
                <c:pt idx="963">
                  <c:v>1251.07</c:v>
                </c:pt>
                <c:pt idx="964">
                  <c:v>1251.0999999999999</c:v>
                </c:pt>
                <c:pt idx="965">
                  <c:v>1251.1199999999999</c:v>
                </c:pt>
                <c:pt idx="966">
                  <c:v>1251.1300000000001</c:v>
                </c:pt>
                <c:pt idx="967">
                  <c:v>1251.1099999999999</c:v>
                </c:pt>
                <c:pt idx="968">
                  <c:v>1251.0899999999999</c:v>
                </c:pt>
                <c:pt idx="969">
                  <c:v>1251.0899999999999</c:v>
                </c:pt>
                <c:pt idx="970">
                  <c:v>1251.08</c:v>
                </c:pt>
                <c:pt idx="971">
                  <c:v>1251.07</c:v>
                </c:pt>
                <c:pt idx="972">
                  <c:v>1251.07</c:v>
                </c:pt>
                <c:pt idx="973">
                  <c:v>1251.07</c:v>
                </c:pt>
                <c:pt idx="974">
                  <c:v>1251.06</c:v>
                </c:pt>
                <c:pt idx="975">
                  <c:v>1251.0999999999999</c:v>
                </c:pt>
                <c:pt idx="976">
                  <c:v>1251.1199999999999</c:v>
                </c:pt>
                <c:pt idx="977">
                  <c:v>1251.1300000000001</c:v>
                </c:pt>
                <c:pt idx="978">
                  <c:v>1251.1199999999999</c:v>
                </c:pt>
                <c:pt idx="979">
                  <c:v>1251.0999999999999</c:v>
                </c:pt>
                <c:pt idx="980">
                  <c:v>1251.0899999999999</c:v>
                </c:pt>
                <c:pt idx="981">
                  <c:v>1251.08</c:v>
                </c:pt>
                <c:pt idx="982">
                  <c:v>1251.08</c:v>
                </c:pt>
                <c:pt idx="983">
                  <c:v>1251.07</c:v>
                </c:pt>
                <c:pt idx="984">
                  <c:v>1251.07</c:v>
                </c:pt>
                <c:pt idx="985">
                  <c:v>1251.0899999999999</c:v>
                </c:pt>
                <c:pt idx="986">
                  <c:v>1251.1199999999999</c:v>
                </c:pt>
                <c:pt idx="987">
                  <c:v>1251.1300000000001</c:v>
                </c:pt>
                <c:pt idx="988">
                  <c:v>1251.1300000000001</c:v>
                </c:pt>
                <c:pt idx="989">
                  <c:v>1251.1199999999999</c:v>
                </c:pt>
                <c:pt idx="990">
                  <c:v>1251.0999999999999</c:v>
                </c:pt>
                <c:pt idx="991">
                  <c:v>1251.0999999999999</c:v>
                </c:pt>
                <c:pt idx="992">
                  <c:v>1251.0899999999999</c:v>
                </c:pt>
                <c:pt idx="993">
                  <c:v>1251.08</c:v>
                </c:pt>
                <c:pt idx="994">
                  <c:v>1251.08</c:v>
                </c:pt>
                <c:pt idx="995">
                  <c:v>1251.07</c:v>
                </c:pt>
                <c:pt idx="996">
                  <c:v>1251.0999999999999</c:v>
                </c:pt>
                <c:pt idx="997">
                  <c:v>1251.1199999999999</c:v>
                </c:pt>
                <c:pt idx="998">
                  <c:v>1251.1400000000001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97-4018-BB57-B60F9854801D}"/>
            </c:ext>
          </c:extLst>
        </c:ser>
        <c:axId val="109952384"/>
        <c:axId val="109966464"/>
      </c:scatterChart>
      <c:valAx>
        <c:axId val="109952384"/>
        <c:scaling>
          <c:orientation val="minMax"/>
          <c:max val="1000"/>
          <c:min val="1"/>
        </c:scaling>
        <c:axPos val="b"/>
        <c:numFmt formatCode="0_ " sourceLinked="0"/>
        <c:tickLblPos val="nextTo"/>
        <c:crossAx val="109966464"/>
        <c:crosses val="autoZero"/>
        <c:crossBetween val="midCat"/>
      </c:valAx>
      <c:valAx>
        <c:axId val="109966464"/>
        <c:scaling>
          <c:orientation val="minMax"/>
        </c:scaling>
        <c:axPos val="l"/>
        <c:majorGridlines/>
        <c:numFmt formatCode="General" sourceLinked="1"/>
        <c:tickLblPos val="nextTo"/>
        <c:crossAx val="109952384"/>
        <c:crosses val="autoZero"/>
        <c:crossBetween val="midCat"/>
        <c:majorUnit val="0.1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4"/>
  <c:chart>
    <c:title/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863"/>
        </c:manualLayout>
      </c:layout>
      <c:scatterChart>
        <c:scatterStyle val="smoothMarker"/>
        <c:ser>
          <c:idx val="0"/>
          <c:order val="0"/>
          <c:tx>
            <c:strRef>
              <c:f>Lstability!$M$1</c:f>
              <c:strCache>
                <c:ptCount val="1"/>
                <c:pt idx="0">
                  <c:v>PB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Lstability!$M$2:$M$1000</c:f>
              <c:numCache>
                <c:formatCode>General</c:formatCode>
                <c:ptCount val="999"/>
                <c:pt idx="0">
                  <c:v>1249.46</c:v>
                </c:pt>
                <c:pt idx="1">
                  <c:v>1249.46</c:v>
                </c:pt>
                <c:pt idx="2">
                  <c:v>1249.5</c:v>
                </c:pt>
                <c:pt idx="3">
                  <c:v>1249.51</c:v>
                </c:pt>
                <c:pt idx="4">
                  <c:v>1249.54</c:v>
                </c:pt>
                <c:pt idx="5">
                  <c:v>1249.51</c:v>
                </c:pt>
                <c:pt idx="6">
                  <c:v>1249.52</c:v>
                </c:pt>
                <c:pt idx="7">
                  <c:v>1249.55</c:v>
                </c:pt>
                <c:pt idx="8">
                  <c:v>1249.52</c:v>
                </c:pt>
                <c:pt idx="9">
                  <c:v>1249.54</c:v>
                </c:pt>
                <c:pt idx="10">
                  <c:v>1249.58</c:v>
                </c:pt>
                <c:pt idx="11">
                  <c:v>1249.55</c:v>
                </c:pt>
                <c:pt idx="12">
                  <c:v>1249.58</c:v>
                </c:pt>
                <c:pt idx="13">
                  <c:v>1249.6300000000001</c:v>
                </c:pt>
                <c:pt idx="14">
                  <c:v>1249.58</c:v>
                </c:pt>
                <c:pt idx="15">
                  <c:v>1249.5999999999999</c:v>
                </c:pt>
                <c:pt idx="16">
                  <c:v>1249.6199999999999</c:v>
                </c:pt>
                <c:pt idx="17">
                  <c:v>1249.58</c:v>
                </c:pt>
                <c:pt idx="18">
                  <c:v>1249.5899999999999</c:v>
                </c:pt>
                <c:pt idx="19">
                  <c:v>1249.56</c:v>
                </c:pt>
                <c:pt idx="20">
                  <c:v>1249.56</c:v>
                </c:pt>
                <c:pt idx="21">
                  <c:v>1249.5999999999999</c:v>
                </c:pt>
                <c:pt idx="22">
                  <c:v>1249.57</c:v>
                </c:pt>
                <c:pt idx="23">
                  <c:v>1249.53</c:v>
                </c:pt>
                <c:pt idx="24">
                  <c:v>1249.54</c:v>
                </c:pt>
                <c:pt idx="25">
                  <c:v>1249.54</c:v>
                </c:pt>
                <c:pt idx="26">
                  <c:v>1249.55</c:v>
                </c:pt>
                <c:pt idx="27">
                  <c:v>1249.5899999999999</c:v>
                </c:pt>
                <c:pt idx="28">
                  <c:v>1249.6099999999999</c:v>
                </c:pt>
                <c:pt idx="29">
                  <c:v>1249.6300000000001</c:v>
                </c:pt>
                <c:pt idx="30">
                  <c:v>1249.5999999999999</c:v>
                </c:pt>
                <c:pt idx="31">
                  <c:v>1249.58</c:v>
                </c:pt>
                <c:pt idx="32">
                  <c:v>1249.6199999999999</c:v>
                </c:pt>
                <c:pt idx="33">
                  <c:v>1249.6400000000001</c:v>
                </c:pt>
                <c:pt idx="34">
                  <c:v>1249.6300000000001</c:v>
                </c:pt>
                <c:pt idx="35">
                  <c:v>1249.5899999999999</c:v>
                </c:pt>
                <c:pt idx="36">
                  <c:v>1249.53</c:v>
                </c:pt>
                <c:pt idx="37">
                  <c:v>1249.55</c:v>
                </c:pt>
                <c:pt idx="38">
                  <c:v>1249.53</c:v>
                </c:pt>
                <c:pt idx="39">
                  <c:v>1249.51</c:v>
                </c:pt>
                <c:pt idx="40">
                  <c:v>1249.55</c:v>
                </c:pt>
                <c:pt idx="41">
                  <c:v>1249.54</c:v>
                </c:pt>
                <c:pt idx="42">
                  <c:v>1249.53</c:v>
                </c:pt>
                <c:pt idx="43">
                  <c:v>1249.54</c:v>
                </c:pt>
                <c:pt idx="44">
                  <c:v>1249.52</c:v>
                </c:pt>
                <c:pt idx="45">
                  <c:v>1249.54</c:v>
                </c:pt>
                <c:pt idx="46">
                  <c:v>1249.55</c:v>
                </c:pt>
                <c:pt idx="47">
                  <c:v>1249.58</c:v>
                </c:pt>
                <c:pt idx="48">
                  <c:v>1249.6099999999999</c:v>
                </c:pt>
                <c:pt idx="49">
                  <c:v>1249.6199999999999</c:v>
                </c:pt>
                <c:pt idx="50">
                  <c:v>1249.5999999999999</c:v>
                </c:pt>
                <c:pt idx="51">
                  <c:v>1249.58</c:v>
                </c:pt>
                <c:pt idx="52">
                  <c:v>1249.5899999999999</c:v>
                </c:pt>
                <c:pt idx="53">
                  <c:v>1249.6099999999999</c:v>
                </c:pt>
                <c:pt idx="54">
                  <c:v>1249.6199999999999</c:v>
                </c:pt>
                <c:pt idx="55">
                  <c:v>1249.5899999999999</c:v>
                </c:pt>
                <c:pt idx="56">
                  <c:v>1249.58</c:v>
                </c:pt>
                <c:pt idx="57">
                  <c:v>1249.5999999999999</c:v>
                </c:pt>
                <c:pt idx="58">
                  <c:v>1249.5999999999999</c:v>
                </c:pt>
                <c:pt idx="59">
                  <c:v>1249.6300000000001</c:v>
                </c:pt>
                <c:pt idx="60">
                  <c:v>1249.57</c:v>
                </c:pt>
                <c:pt idx="61">
                  <c:v>1249.5899999999999</c:v>
                </c:pt>
                <c:pt idx="62">
                  <c:v>1249.6300000000001</c:v>
                </c:pt>
                <c:pt idx="63">
                  <c:v>1249.5899999999999</c:v>
                </c:pt>
                <c:pt idx="64">
                  <c:v>1249.58</c:v>
                </c:pt>
                <c:pt idx="65">
                  <c:v>1249.56</c:v>
                </c:pt>
                <c:pt idx="66">
                  <c:v>1249.58</c:v>
                </c:pt>
                <c:pt idx="67">
                  <c:v>1249.57</c:v>
                </c:pt>
                <c:pt idx="68">
                  <c:v>1249.56</c:v>
                </c:pt>
                <c:pt idx="69">
                  <c:v>1249.54</c:v>
                </c:pt>
                <c:pt idx="70">
                  <c:v>1249.52</c:v>
                </c:pt>
                <c:pt idx="71">
                  <c:v>1249.52</c:v>
                </c:pt>
                <c:pt idx="72">
                  <c:v>1249.55</c:v>
                </c:pt>
                <c:pt idx="73">
                  <c:v>1249.58</c:v>
                </c:pt>
                <c:pt idx="74">
                  <c:v>1249.55</c:v>
                </c:pt>
                <c:pt idx="75">
                  <c:v>1249.51</c:v>
                </c:pt>
                <c:pt idx="76">
                  <c:v>1249.52</c:v>
                </c:pt>
                <c:pt idx="77">
                  <c:v>1249.58</c:v>
                </c:pt>
                <c:pt idx="78">
                  <c:v>1249.55</c:v>
                </c:pt>
                <c:pt idx="79">
                  <c:v>1249.54</c:v>
                </c:pt>
                <c:pt idx="80">
                  <c:v>1249.58</c:v>
                </c:pt>
                <c:pt idx="81">
                  <c:v>1249.56</c:v>
                </c:pt>
                <c:pt idx="82">
                  <c:v>1249.56</c:v>
                </c:pt>
                <c:pt idx="83">
                  <c:v>1249.5999999999999</c:v>
                </c:pt>
                <c:pt idx="84">
                  <c:v>1249.5899999999999</c:v>
                </c:pt>
                <c:pt idx="85">
                  <c:v>1249.56</c:v>
                </c:pt>
                <c:pt idx="86">
                  <c:v>1249.56</c:v>
                </c:pt>
                <c:pt idx="87">
                  <c:v>1249.58</c:v>
                </c:pt>
                <c:pt idx="88">
                  <c:v>1249.58</c:v>
                </c:pt>
                <c:pt idx="89">
                  <c:v>1249.53</c:v>
                </c:pt>
                <c:pt idx="90">
                  <c:v>1249.52</c:v>
                </c:pt>
                <c:pt idx="91">
                  <c:v>1249.53</c:v>
                </c:pt>
                <c:pt idx="92">
                  <c:v>1249.56</c:v>
                </c:pt>
                <c:pt idx="93">
                  <c:v>1249.5899999999999</c:v>
                </c:pt>
                <c:pt idx="94">
                  <c:v>1249.58</c:v>
                </c:pt>
                <c:pt idx="95">
                  <c:v>1249.54</c:v>
                </c:pt>
                <c:pt idx="96">
                  <c:v>1249.55</c:v>
                </c:pt>
                <c:pt idx="97">
                  <c:v>1249.56</c:v>
                </c:pt>
                <c:pt idx="98">
                  <c:v>1249.54</c:v>
                </c:pt>
                <c:pt idx="99">
                  <c:v>1249.57</c:v>
                </c:pt>
                <c:pt idx="100">
                  <c:v>1249.56</c:v>
                </c:pt>
                <c:pt idx="101">
                  <c:v>1249.53</c:v>
                </c:pt>
                <c:pt idx="102">
                  <c:v>1249.5899999999999</c:v>
                </c:pt>
                <c:pt idx="103">
                  <c:v>1249.57</c:v>
                </c:pt>
                <c:pt idx="104">
                  <c:v>1249.56</c:v>
                </c:pt>
                <c:pt idx="105">
                  <c:v>1249.58</c:v>
                </c:pt>
                <c:pt idx="106">
                  <c:v>1249.58</c:v>
                </c:pt>
                <c:pt idx="107">
                  <c:v>1249.5899999999999</c:v>
                </c:pt>
                <c:pt idx="108">
                  <c:v>1249.55</c:v>
                </c:pt>
                <c:pt idx="109">
                  <c:v>1249.53</c:v>
                </c:pt>
                <c:pt idx="110">
                  <c:v>1249.5</c:v>
                </c:pt>
                <c:pt idx="111">
                  <c:v>1249.48</c:v>
                </c:pt>
                <c:pt idx="112">
                  <c:v>1249.51</c:v>
                </c:pt>
                <c:pt idx="113">
                  <c:v>1249.53</c:v>
                </c:pt>
                <c:pt idx="114">
                  <c:v>1249.51</c:v>
                </c:pt>
                <c:pt idx="115">
                  <c:v>1249.53</c:v>
                </c:pt>
                <c:pt idx="116">
                  <c:v>1249.53</c:v>
                </c:pt>
                <c:pt idx="117">
                  <c:v>1249.58</c:v>
                </c:pt>
                <c:pt idx="118">
                  <c:v>1249.56</c:v>
                </c:pt>
                <c:pt idx="119">
                  <c:v>1249.57</c:v>
                </c:pt>
                <c:pt idx="120">
                  <c:v>1249.6099999999999</c:v>
                </c:pt>
                <c:pt idx="121">
                  <c:v>1249.6099999999999</c:v>
                </c:pt>
                <c:pt idx="122">
                  <c:v>1249.57</c:v>
                </c:pt>
                <c:pt idx="123">
                  <c:v>1249.54</c:v>
                </c:pt>
                <c:pt idx="124">
                  <c:v>1249.56</c:v>
                </c:pt>
                <c:pt idx="125">
                  <c:v>1249.57</c:v>
                </c:pt>
                <c:pt idx="126">
                  <c:v>1249.56</c:v>
                </c:pt>
                <c:pt idx="127">
                  <c:v>1249.52</c:v>
                </c:pt>
                <c:pt idx="128">
                  <c:v>1249.52</c:v>
                </c:pt>
                <c:pt idx="129">
                  <c:v>1249.51</c:v>
                </c:pt>
                <c:pt idx="130">
                  <c:v>1249.52</c:v>
                </c:pt>
                <c:pt idx="131">
                  <c:v>1249.49</c:v>
                </c:pt>
                <c:pt idx="132">
                  <c:v>1249.5</c:v>
                </c:pt>
                <c:pt idx="133">
                  <c:v>1249.53</c:v>
                </c:pt>
                <c:pt idx="134">
                  <c:v>1249.53</c:v>
                </c:pt>
                <c:pt idx="135">
                  <c:v>1249.54</c:v>
                </c:pt>
                <c:pt idx="136">
                  <c:v>1249.54</c:v>
                </c:pt>
                <c:pt idx="137">
                  <c:v>1249.56</c:v>
                </c:pt>
                <c:pt idx="138">
                  <c:v>1249.57</c:v>
                </c:pt>
                <c:pt idx="139">
                  <c:v>1249.57</c:v>
                </c:pt>
                <c:pt idx="140">
                  <c:v>1249.58</c:v>
                </c:pt>
                <c:pt idx="141">
                  <c:v>1249.55</c:v>
                </c:pt>
                <c:pt idx="142">
                  <c:v>1249.55</c:v>
                </c:pt>
                <c:pt idx="143">
                  <c:v>1249.57</c:v>
                </c:pt>
                <c:pt idx="144">
                  <c:v>1249.56</c:v>
                </c:pt>
                <c:pt idx="145">
                  <c:v>1249.57</c:v>
                </c:pt>
                <c:pt idx="146">
                  <c:v>1249.56</c:v>
                </c:pt>
                <c:pt idx="147">
                  <c:v>1249.5899999999999</c:v>
                </c:pt>
                <c:pt idx="148">
                  <c:v>1249.6199999999999</c:v>
                </c:pt>
                <c:pt idx="149">
                  <c:v>1249.6099999999999</c:v>
                </c:pt>
                <c:pt idx="150">
                  <c:v>1249.5899999999999</c:v>
                </c:pt>
                <c:pt idx="151">
                  <c:v>1249.6099999999999</c:v>
                </c:pt>
                <c:pt idx="152">
                  <c:v>1249.6099999999999</c:v>
                </c:pt>
                <c:pt idx="153">
                  <c:v>1249.57</c:v>
                </c:pt>
                <c:pt idx="154">
                  <c:v>1249.56</c:v>
                </c:pt>
                <c:pt idx="155">
                  <c:v>1249.57</c:v>
                </c:pt>
                <c:pt idx="156">
                  <c:v>1249.57</c:v>
                </c:pt>
                <c:pt idx="157">
                  <c:v>1249.57</c:v>
                </c:pt>
                <c:pt idx="158">
                  <c:v>1249.5899999999999</c:v>
                </c:pt>
                <c:pt idx="159">
                  <c:v>1249.57</c:v>
                </c:pt>
                <c:pt idx="160">
                  <c:v>1249.55</c:v>
                </c:pt>
                <c:pt idx="161">
                  <c:v>1249.56</c:v>
                </c:pt>
                <c:pt idx="162">
                  <c:v>1249.56</c:v>
                </c:pt>
                <c:pt idx="163">
                  <c:v>1249.55</c:v>
                </c:pt>
                <c:pt idx="164">
                  <c:v>1249.56</c:v>
                </c:pt>
                <c:pt idx="165">
                  <c:v>1249.58</c:v>
                </c:pt>
                <c:pt idx="166">
                  <c:v>1249.56</c:v>
                </c:pt>
                <c:pt idx="167">
                  <c:v>1249.55</c:v>
                </c:pt>
                <c:pt idx="168">
                  <c:v>1249.53</c:v>
                </c:pt>
                <c:pt idx="169">
                  <c:v>1249.54</c:v>
                </c:pt>
                <c:pt idx="170">
                  <c:v>1249.57</c:v>
                </c:pt>
                <c:pt idx="171">
                  <c:v>1249.54</c:v>
                </c:pt>
                <c:pt idx="172">
                  <c:v>1249.53</c:v>
                </c:pt>
                <c:pt idx="173">
                  <c:v>1249.53</c:v>
                </c:pt>
                <c:pt idx="174">
                  <c:v>1249.54</c:v>
                </c:pt>
                <c:pt idx="175">
                  <c:v>1249.55</c:v>
                </c:pt>
                <c:pt idx="176">
                  <c:v>1249.54</c:v>
                </c:pt>
                <c:pt idx="177">
                  <c:v>1249.54</c:v>
                </c:pt>
                <c:pt idx="178">
                  <c:v>1249.55</c:v>
                </c:pt>
                <c:pt idx="179">
                  <c:v>1249.58</c:v>
                </c:pt>
                <c:pt idx="180">
                  <c:v>1249.58</c:v>
                </c:pt>
                <c:pt idx="181">
                  <c:v>1249.53</c:v>
                </c:pt>
                <c:pt idx="182">
                  <c:v>1249.51</c:v>
                </c:pt>
                <c:pt idx="183">
                  <c:v>1249.49</c:v>
                </c:pt>
                <c:pt idx="184">
                  <c:v>1249.51</c:v>
                </c:pt>
                <c:pt idx="185">
                  <c:v>1249.53</c:v>
                </c:pt>
                <c:pt idx="186">
                  <c:v>1249.53</c:v>
                </c:pt>
                <c:pt idx="187">
                  <c:v>1249.55</c:v>
                </c:pt>
                <c:pt idx="188">
                  <c:v>1249.58</c:v>
                </c:pt>
                <c:pt idx="189">
                  <c:v>1249.5899999999999</c:v>
                </c:pt>
                <c:pt idx="190">
                  <c:v>1249.5999999999999</c:v>
                </c:pt>
                <c:pt idx="191">
                  <c:v>1249.6300000000001</c:v>
                </c:pt>
                <c:pt idx="192">
                  <c:v>1249.6300000000001</c:v>
                </c:pt>
                <c:pt idx="193">
                  <c:v>1249.6300000000001</c:v>
                </c:pt>
                <c:pt idx="194">
                  <c:v>1249.6199999999999</c:v>
                </c:pt>
                <c:pt idx="195">
                  <c:v>1249.5899999999999</c:v>
                </c:pt>
                <c:pt idx="196">
                  <c:v>1249.58</c:v>
                </c:pt>
                <c:pt idx="197">
                  <c:v>1249.57</c:v>
                </c:pt>
                <c:pt idx="198">
                  <c:v>1249.57</c:v>
                </c:pt>
                <c:pt idx="199">
                  <c:v>1249.57</c:v>
                </c:pt>
                <c:pt idx="200">
                  <c:v>1249.55</c:v>
                </c:pt>
                <c:pt idx="201">
                  <c:v>1249.5899999999999</c:v>
                </c:pt>
                <c:pt idx="202">
                  <c:v>1249.5999999999999</c:v>
                </c:pt>
                <c:pt idx="203">
                  <c:v>1249.58</c:v>
                </c:pt>
                <c:pt idx="204">
                  <c:v>1249.55</c:v>
                </c:pt>
                <c:pt idx="205">
                  <c:v>1249.57</c:v>
                </c:pt>
                <c:pt idx="206">
                  <c:v>1249.54</c:v>
                </c:pt>
                <c:pt idx="207">
                  <c:v>1249.53</c:v>
                </c:pt>
                <c:pt idx="208">
                  <c:v>1249.58</c:v>
                </c:pt>
                <c:pt idx="209">
                  <c:v>1249.5899999999999</c:v>
                </c:pt>
                <c:pt idx="210">
                  <c:v>1249.5999999999999</c:v>
                </c:pt>
                <c:pt idx="211">
                  <c:v>1249.6099999999999</c:v>
                </c:pt>
                <c:pt idx="212">
                  <c:v>1249.6199999999999</c:v>
                </c:pt>
                <c:pt idx="213">
                  <c:v>1249.6099999999999</c:v>
                </c:pt>
                <c:pt idx="214">
                  <c:v>1249.57</c:v>
                </c:pt>
                <c:pt idx="215">
                  <c:v>1249.57</c:v>
                </c:pt>
                <c:pt idx="216">
                  <c:v>1249.58</c:v>
                </c:pt>
                <c:pt idx="217">
                  <c:v>1249.5899999999999</c:v>
                </c:pt>
                <c:pt idx="218">
                  <c:v>1249.5899999999999</c:v>
                </c:pt>
                <c:pt idx="219">
                  <c:v>1249.5999999999999</c:v>
                </c:pt>
                <c:pt idx="220">
                  <c:v>1249.6099999999999</c:v>
                </c:pt>
                <c:pt idx="221">
                  <c:v>1249.58</c:v>
                </c:pt>
                <c:pt idx="222">
                  <c:v>1249.56</c:v>
                </c:pt>
                <c:pt idx="223">
                  <c:v>1249.56</c:v>
                </c:pt>
                <c:pt idx="224">
                  <c:v>1249.55</c:v>
                </c:pt>
                <c:pt idx="225">
                  <c:v>1249.55</c:v>
                </c:pt>
                <c:pt idx="226">
                  <c:v>1249.56</c:v>
                </c:pt>
                <c:pt idx="227">
                  <c:v>1249.56</c:v>
                </c:pt>
                <c:pt idx="228">
                  <c:v>1249.56</c:v>
                </c:pt>
                <c:pt idx="229">
                  <c:v>1249.57</c:v>
                </c:pt>
                <c:pt idx="230">
                  <c:v>1249.56</c:v>
                </c:pt>
                <c:pt idx="231">
                  <c:v>1249.56</c:v>
                </c:pt>
                <c:pt idx="232">
                  <c:v>1249.5899999999999</c:v>
                </c:pt>
                <c:pt idx="233">
                  <c:v>1249.58</c:v>
                </c:pt>
                <c:pt idx="234">
                  <c:v>1249.57</c:v>
                </c:pt>
                <c:pt idx="235">
                  <c:v>1249.58</c:v>
                </c:pt>
                <c:pt idx="236">
                  <c:v>1249.6099999999999</c:v>
                </c:pt>
                <c:pt idx="237">
                  <c:v>1249.6099999999999</c:v>
                </c:pt>
                <c:pt idx="238">
                  <c:v>1249.5899999999999</c:v>
                </c:pt>
                <c:pt idx="239">
                  <c:v>1249.5899999999999</c:v>
                </c:pt>
                <c:pt idx="240">
                  <c:v>1249.5999999999999</c:v>
                </c:pt>
                <c:pt idx="241">
                  <c:v>1249.5999999999999</c:v>
                </c:pt>
                <c:pt idx="242">
                  <c:v>1249.5899999999999</c:v>
                </c:pt>
                <c:pt idx="243">
                  <c:v>1249.57</c:v>
                </c:pt>
                <c:pt idx="244">
                  <c:v>1249.55</c:v>
                </c:pt>
                <c:pt idx="245">
                  <c:v>1249.52</c:v>
                </c:pt>
                <c:pt idx="246">
                  <c:v>1249.56</c:v>
                </c:pt>
                <c:pt idx="247">
                  <c:v>1249.58</c:v>
                </c:pt>
                <c:pt idx="248">
                  <c:v>1249.53</c:v>
                </c:pt>
                <c:pt idx="249">
                  <c:v>1249.54</c:v>
                </c:pt>
                <c:pt idx="250">
                  <c:v>1249.54</c:v>
                </c:pt>
                <c:pt idx="251">
                  <c:v>1249.55</c:v>
                </c:pt>
                <c:pt idx="252">
                  <c:v>1249.57</c:v>
                </c:pt>
                <c:pt idx="253">
                  <c:v>1249.58</c:v>
                </c:pt>
                <c:pt idx="254">
                  <c:v>1249.57</c:v>
                </c:pt>
                <c:pt idx="255">
                  <c:v>1249.57</c:v>
                </c:pt>
                <c:pt idx="256">
                  <c:v>1249.5999999999999</c:v>
                </c:pt>
                <c:pt idx="257">
                  <c:v>1249.5899999999999</c:v>
                </c:pt>
                <c:pt idx="258">
                  <c:v>1249.58</c:v>
                </c:pt>
                <c:pt idx="259">
                  <c:v>1249.5899999999999</c:v>
                </c:pt>
                <c:pt idx="260">
                  <c:v>1249.5999999999999</c:v>
                </c:pt>
                <c:pt idx="261">
                  <c:v>1249.5999999999999</c:v>
                </c:pt>
                <c:pt idx="262">
                  <c:v>1249.6099999999999</c:v>
                </c:pt>
                <c:pt idx="263">
                  <c:v>1249.6099999999999</c:v>
                </c:pt>
                <c:pt idx="264">
                  <c:v>1249.6099999999999</c:v>
                </c:pt>
                <c:pt idx="265">
                  <c:v>1249.6099999999999</c:v>
                </c:pt>
                <c:pt idx="266">
                  <c:v>1249.5999999999999</c:v>
                </c:pt>
                <c:pt idx="267">
                  <c:v>1249.5999999999999</c:v>
                </c:pt>
                <c:pt idx="268">
                  <c:v>1249.6099999999999</c:v>
                </c:pt>
                <c:pt idx="269">
                  <c:v>1249.5899999999999</c:v>
                </c:pt>
                <c:pt idx="270">
                  <c:v>1249.5999999999999</c:v>
                </c:pt>
                <c:pt idx="271">
                  <c:v>1249.6099999999999</c:v>
                </c:pt>
                <c:pt idx="272">
                  <c:v>1249.6099999999999</c:v>
                </c:pt>
                <c:pt idx="273">
                  <c:v>1249.5999999999999</c:v>
                </c:pt>
                <c:pt idx="274">
                  <c:v>1249.5999999999999</c:v>
                </c:pt>
                <c:pt idx="275">
                  <c:v>1249.6199999999999</c:v>
                </c:pt>
                <c:pt idx="276">
                  <c:v>1249.5999999999999</c:v>
                </c:pt>
                <c:pt idx="277">
                  <c:v>1249.58</c:v>
                </c:pt>
                <c:pt idx="278">
                  <c:v>1249.57</c:v>
                </c:pt>
                <c:pt idx="279">
                  <c:v>1249.56</c:v>
                </c:pt>
                <c:pt idx="280">
                  <c:v>1249.54</c:v>
                </c:pt>
                <c:pt idx="281">
                  <c:v>1249.53</c:v>
                </c:pt>
                <c:pt idx="282">
                  <c:v>1249.54</c:v>
                </c:pt>
                <c:pt idx="283">
                  <c:v>1249.54</c:v>
                </c:pt>
                <c:pt idx="284">
                  <c:v>1249.54</c:v>
                </c:pt>
                <c:pt idx="285">
                  <c:v>1249.55</c:v>
                </c:pt>
                <c:pt idx="286">
                  <c:v>1249.57</c:v>
                </c:pt>
                <c:pt idx="287">
                  <c:v>1249.57</c:v>
                </c:pt>
                <c:pt idx="288">
                  <c:v>1249.58</c:v>
                </c:pt>
                <c:pt idx="289">
                  <c:v>1249.5899999999999</c:v>
                </c:pt>
                <c:pt idx="290">
                  <c:v>1249.5999999999999</c:v>
                </c:pt>
                <c:pt idx="291">
                  <c:v>1249.5999999999999</c:v>
                </c:pt>
                <c:pt idx="292">
                  <c:v>1249.5899999999999</c:v>
                </c:pt>
                <c:pt idx="293">
                  <c:v>1249.58</c:v>
                </c:pt>
                <c:pt idx="294">
                  <c:v>1249.58</c:v>
                </c:pt>
                <c:pt idx="295">
                  <c:v>1249.56</c:v>
                </c:pt>
                <c:pt idx="296">
                  <c:v>1249.56</c:v>
                </c:pt>
                <c:pt idx="297">
                  <c:v>1249.56</c:v>
                </c:pt>
                <c:pt idx="298">
                  <c:v>1249.53</c:v>
                </c:pt>
                <c:pt idx="299">
                  <c:v>1249.54</c:v>
                </c:pt>
                <c:pt idx="300">
                  <c:v>1249.54</c:v>
                </c:pt>
                <c:pt idx="301">
                  <c:v>1249.54</c:v>
                </c:pt>
                <c:pt idx="302">
                  <c:v>1249.54</c:v>
                </c:pt>
                <c:pt idx="303">
                  <c:v>1249.54</c:v>
                </c:pt>
                <c:pt idx="304">
                  <c:v>1249.53</c:v>
                </c:pt>
                <c:pt idx="305">
                  <c:v>1249.55</c:v>
                </c:pt>
                <c:pt idx="306">
                  <c:v>1249.56</c:v>
                </c:pt>
                <c:pt idx="307">
                  <c:v>1249.56</c:v>
                </c:pt>
                <c:pt idx="308">
                  <c:v>1249.56</c:v>
                </c:pt>
                <c:pt idx="309">
                  <c:v>1249.6099999999999</c:v>
                </c:pt>
                <c:pt idx="310">
                  <c:v>1249.5999999999999</c:v>
                </c:pt>
                <c:pt idx="311">
                  <c:v>1249.5999999999999</c:v>
                </c:pt>
                <c:pt idx="312">
                  <c:v>1249.58</c:v>
                </c:pt>
                <c:pt idx="313">
                  <c:v>1249.58</c:v>
                </c:pt>
                <c:pt idx="314">
                  <c:v>1249.5999999999999</c:v>
                </c:pt>
                <c:pt idx="315">
                  <c:v>1249.5999999999999</c:v>
                </c:pt>
                <c:pt idx="316">
                  <c:v>1249.5999999999999</c:v>
                </c:pt>
                <c:pt idx="317">
                  <c:v>1249.6099999999999</c:v>
                </c:pt>
                <c:pt idx="318">
                  <c:v>1249.5999999999999</c:v>
                </c:pt>
                <c:pt idx="319">
                  <c:v>1249.53</c:v>
                </c:pt>
                <c:pt idx="320">
                  <c:v>1249.57</c:v>
                </c:pt>
                <c:pt idx="321">
                  <c:v>1249.56</c:v>
                </c:pt>
                <c:pt idx="322">
                  <c:v>1249.55</c:v>
                </c:pt>
                <c:pt idx="323">
                  <c:v>1249.56</c:v>
                </c:pt>
                <c:pt idx="324">
                  <c:v>1249.55</c:v>
                </c:pt>
                <c:pt idx="325">
                  <c:v>1249.55</c:v>
                </c:pt>
                <c:pt idx="326">
                  <c:v>1249.54</c:v>
                </c:pt>
                <c:pt idx="327">
                  <c:v>1249.54</c:v>
                </c:pt>
                <c:pt idx="328">
                  <c:v>1249.53</c:v>
                </c:pt>
                <c:pt idx="329">
                  <c:v>1249.53</c:v>
                </c:pt>
                <c:pt idx="330">
                  <c:v>1249.54</c:v>
                </c:pt>
                <c:pt idx="331">
                  <c:v>1249.55</c:v>
                </c:pt>
                <c:pt idx="332">
                  <c:v>1249.57</c:v>
                </c:pt>
                <c:pt idx="333">
                  <c:v>1249.57</c:v>
                </c:pt>
                <c:pt idx="334">
                  <c:v>1249.5899999999999</c:v>
                </c:pt>
                <c:pt idx="335">
                  <c:v>1249.5999999999999</c:v>
                </c:pt>
                <c:pt idx="336">
                  <c:v>1249.6099999999999</c:v>
                </c:pt>
                <c:pt idx="337">
                  <c:v>1249.6099999999999</c:v>
                </c:pt>
                <c:pt idx="338">
                  <c:v>1249.5999999999999</c:v>
                </c:pt>
                <c:pt idx="339">
                  <c:v>1249.5899999999999</c:v>
                </c:pt>
                <c:pt idx="340">
                  <c:v>1249.57</c:v>
                </c:pt>
                <c:pt idx="341">
                  <c:v>1249.56</c:v>
                </c:pt>
                <c:pt idx="342">
                  <c:v>1249.55</c:v>
                </c:pt>
                <c:pt idx="343">
                  <c:v>1249.55</c:v>
                </c:pt>
                <c:pt idx="344">
                  <c:v>1249.56</c:v>
                </c:pt>
                <c:pt idx="345">
                  <c:v>1249.55</c:v>
                </c:pt>
                <c:pt idx="346">
                  <c:v>1249.55</c:v>
                </c:pt>
                <c:pt idx="347">
                  <c:v>1249.55</c:v>
                </c:pt>
                <c:pt idx="348">
                  <c:v>1249.55</c:v>
                </c:pt>
                <c:pt idx="349">
                  <c:v>1249.55</c:v>
                </c:pt>
                <c:pt idx="350">
                  <c:v>1249.54</c:v>
                </c:pt>
                <c:pt idx="351">
                  <c:v>1249.54</c:v>
                </c:pt>
                <c:pt idx="352">
                  <c:v>1249.54</c:v>
                </c:pt>
                <c:pt idx="353">
                  <c:v>1249.56</c:v>
                </c:pt>
                <c:pt idx="354">
                  <c:v>1249.57</c:v>
                </c:pt>
                <c:pt idx="355">
                  <c:v>1249.58</c:v>
                </c:pt>
                <c:pt idx="356">
                  <c:v>1249.5899999999999</c:v>
                </c:pt>
                <c:pt idx="357">
                  <c:v>1249.6099999999999</c:v>
                </c:pt>
                <c:pt idx="358">
                  <c:v>1249.6099999999999</c:v>
                </c:pt>
                <c:pt idx="359">
                  <c:v>1249.6099999999999</c:v>
                </c:pt>
                <c:pt idx="360">
                  <c:v>1249.5999999999999</c:v>
                </c:pt>
                <c:pt idx="361">
                  <c:v>1249.6099999999999</c:v>
                </c:pt>
                <c:pt idx="362">
                  <c:v>1249.6099999999999</c:v>
                </c:pt>
                <c:pt idx="363">
                  <c:v>1249.5899999999999</c:v>
                </c:pt>
                <c:pt idx="364">
                  <c:v>1249.58</c:v>
                </c:pt>
                <c:pt idx="365">
                  <c:v>1249.57</c:v>
                </c:pt>
                <c:pt idx="366">
                  <c:v>1249.56</c:v>
                </c:pt>
                <c:pt idx="367">
                  <c:v>1249.57</c:v>
                </c:pt>
                <c:pt idx="368">
                  <c:v>1249.56</c:v>
                </c:pt>
                <c:pt idx="369">
                  <c:v>1249.55</c:v>
                </c:pt>
                <c:pt idx="370">
                  <c:v>1249.56</c:v>
                </c:pt>
                <c:pt idx="371">
                  <c:v>1249.55</c:v>
                </c:pt>
                <c:pt idx="372">
                  <c:v>1249.54</c:v>
                </c:pt>
                <c:pt idx="373">
                  <c:v>1249.55</c:v>
                </c:pt>
                <c:pt idx="374">
                  <c:v>1249.55</c:v>
                </c:pt>
                <c:pt idx="375">
                  <c:v>1249.55</c:v>
                </c:pt>
                <c:pt idx="376">
                  <c:v>1249.55</c:v>
                </c:pt>
                <c:pt idx="377">
                  <c:v>1249.55</c:v>
                </c:pt>
                <c:pt idx="378">
                  <c:v>1249.56</c:v>
                </c:pt>
                <c:pt idx="379">
                  <c:v>1249.55</c:v>
                </c:pt>
                <c:pt idx="380">
                  <c:v>1249.55</c:v>
                </c:pt>
                <c:pt idx="381">
                  <c:v>1249.56</c:v>
                </c:pt>
                <c:pt idx="382">
                  <c:v>1249.56</c:v>
                </c:pt>
                <c:pt idx="383">
                  <c:v>1249.57</c:v>
                </c:pt>
                <c:pt idx="384">
                  <c:v>1249.56</c:v>
                </c:pt>
                <c:pt idx="385">
                  <c:v>1249.57</c:v>
                </c:pt>
                <c:pt idx="386">
                  <c:v>1249.57</c:v>
                </c:pt>
                <c:pt idx="387">
                  <c:v>1249.56</c:v>
                </c:pt>
                <c:pt idx="388">
                  <c:v>1249.57</c:v>
                </c:pt>
                <c:pt idx="389">
                  <c:v>1249.57</c:v>
                </c:pt>
                <c:pt idx="390">
                  <c:v>1249.58</c:v>
                </c:pt>
                <c:pt idx="391">
                  <c:v>1249.57</c:v>
                </c:pt>
                <c:pt idx="392">
                  <c:v>1249.58</c:v>
                </c:pt>
                <c:pt idx="393">
                  <c:v>1249.5899999999999</c:v>
                </c:pt>
                <c:pt idx="394">
                  <c:v>1249.5899999999999</c:v>
                </c:pt>
                <c:pt idx="395">
                  <c:v>1249.5899999999999</c:v>
                </c:pt>
                <c:pt idx="396">
                  <c:v>1249.58</c:v>
                </c:pt>
                <c:pt idx="397">
                  <c:v>1249.57</c:v>
                </c:pt>
                <c:pt idx="398">
                  <c:v>1249.5899999999999</c:v>
                </c:pt>
                <c:pt idx="399">
                  <c:v>1249.5899999999999</c:v>
                </c:pt>
                <c:pt idx="400">
                  <c:v>1249.56</c:v>
                </c:pt>
                <c:pt idx="401">
                  <c:v>1249.55</c:v>
                </c:pt>
                <c:pt idx="402">
                  <c:v>1249.56</c:v>
                </c:pt>
                <c:pt idx="403">
                  <c:v>1249.57</c:v>
                </c:pt>
                <c:pt idx="404">
                  <c:v>1249.56</c:v>
                </c:pt>
                <c:pt idx="405">
                  <c:v>1249.56</c:v>
                </c:pt>
                <c:pt idx="406">
                  <c:v>1249.56</c:v>
                </c:pt>
                <c:pt idx="407">
                  <c:v>1249.56</c:v>
                </c:pt>
                <c:pt idx="408">
                  <c:v>1249.57</c:v>
                </c:pt>
                <c:pt idx="409">
                  <c:v>1249.55</c:v>
                </c:pt>
                <c:pt idx="410">
                  <c:v>1249.53</c:v>
                </c:pt>
                <c:pt idx="411">
                  <c:v>1249.55</c:v>
                </c:pt>
                <c:pt idx="412">
                  <c:v>1249.55</c:v>
                </c:pt>
                <c:pt idx="413">
                  <c:v>1249.54</c:v>
                </c:pt>
                <c:pt idx="414">
                  <c:v>1249.54</c:v>
                </c:pt>
                <c:pt idx="415">
                  <c:v>1249.54</c:v>
                </c:pt>
                <c:pt idx="416">
                  <c:v>1249.53</c:v>
                </c:pt>
                <c:pt idx="417">
                  <c:v>1249.54</c:v>
                </c:pt>
                <c:pt idx="418">
                  <c:v>1249.55</c:v>
                </c:pt>
                <c:pt idx="419">
                  <c:v>1249.54</c:v>
                </c:pt>
                <c:pt idx="420">
                  <c:v>1249.54</c:v>
                </c:pt>
                <c:pt idx="421">
                  <c:v>1249.55</c:v>
                </c:pt>
                <c:pt idx="422">
                  <c:v>1249.55</c:v>
                </c:pt>
                <c:pt idx="423">
                  <c:v>1249.57</c:v>
                </c:pt>
                <c:pt idx="424">
                  <c:v>1249.57</c:v>
                </c:pt>
                <c:pt idx="425">
                  <c:v>1249.57</c:v>
                </c:pt>
                <c:pt idx="426">
                  <c:v>1249.57</c:v>
                </c:pt>
                <c:pt idx="427">
                  <c:v>1249.57</c:v>
                </c:pt>
                <c:pt idx="428">
                  <c:v>1249.57</c:v>
                </c:pt>
                <c:pt idx="429">
                  <c:v>1249.56</c:v>
                </c:pt>
                <c:pt idx="430">
                  <c:v>1249.57</c:v>
                </c:pt>
                <c:pt idx="431">
                  <c:v>1249.5899999999999</c:v>
                </c:pt>
                <c:pt idx="432">
                  <c:v>1249.5899999999999</c:v>
                </c:pt>
                <c:pt idx="433">
                  <c:v>1249.5899999999999</c:v>
                </c:pt>
                <c:pt idx="434">
                  <c:v>1249.5899999999999</c:v>
                </c:pt>
                <c:pt idx="435">
                  <c:v>1249.5899999999999</c:v>
                </c:pt>
                <c:pt idx="436">
                  <c:v>1249.5999999999999</c:v>
                </c:pt>
                <c:pt idx="437">
                  <c:v>1249.5999999999999</c:v>
                </c:pt>
                <c:pt idx="438">
                  <c:v>1249.5999999999999</c:v>
                </c:pt>
                <c:pt idx="439">
                  <c:v>1249.5899999999999</c:v>
                </c:pt>
                <c:pt idx="440">
                  <c:v>1249.58</c:v>
                </c:pt>
                <c:pt idx="441">
                  <c:v>1249.5899999999999</c:v>
                </c:pt>
                <c:pt idx="442">
                  <c:v>1249.5899999999999</c:v>
                </c:pt>
                <c:pt idx="443">
                  <c:v>1249.57</c:v>
                </c:pt>
                <c:pt idx="444">
                  <c:v>1249.56</c:v>
                </c:pt>
                <c:pt idx="445">
                  <c:v>1249.58</c:v>
                </c:pt>
                <c:pt idx="446">
                  <c:v>1249.57</c:v>
                </c:pt>
                <c:pt idx="447">
                  <c:v>1249.56</c:v>
                </c:pt>
                <c:pt idx="448">
                  <c:v>1249.54</c:v>
                </c:pt>
                <c:pt idx="449">
                  <c:v>1249.52</c:v>
                </c:pt>
                <c:pt idx="450">
                  <c:v>1249.51</c:v>
                </c:pt>
                <c:pt idx="451">
                  <c:v>1249.54</c:v>
                </c:pt>
                <c:pt idx="452">
                  <c:v>1249.55</c:v>
                </c:pt>
                <c:pt idx="453">
                  <c:v>1249.53</c:v>
                </c:pt>
                <c:pt idx="454">
                  <c:v>1249.52</c:v>
                </c:pt>
                <c:pt idx="455">
                  <c:v>1249.55</c:v>
                </c:pt>
                <c:pt idx="456">
                  <c:v>1249.56</c:v>
                </c:pt>
                <c:pt idx="457">
                  <c:v>1249.54</c:v>
                </c:pt>
                <c:pt idx="458">
                  <c:v>1249.52</c:v>
                </c:pt>
                <c:pt idx="459">
                  <c:v>1249.54</c:v>
                </c:pt>
                <c:pt idx="460">
                  <c:v>1249.55</c:v>
                </c:pt>
                <c:pt idx="461">
                  <c:v>1249.56</c:v>
                </c:pt>
                <c:pt idx="462">
                  <c:v>1249.56</c:v>
                </c:pt>
                <c:pt idx="463">
                  <c:v>1249.58</c:v>
                </c:pt>
                <c:pt idx="464">
                  <c:v>1249.58</c:v>
                </c:pt>
                <c:pt idx="465">
                  <c:v>1249.5999999999999</c:v>
                </c:pt>
                <c:pt idx="466">
                  <c:v>1249.6099999999999</c:v>
                </c:pt>
                <c:pt idx="467">
                  <c:v>1249.5999999999999</c:v>
                </c:pt>
                <c:pt idx="468">
                  <c:v>1249.5999999999999</c:v>
                </c:pt>
                <c:pt idx="469">
                  <c:v>1249.5899999999999</c:v>
                </c:pt>
                <c:pt idx="470">
                  <c:v>1249.5899999999999</c:v>
                </c:pt>
                <c:pt idx="471">
                  <c:v>1249.5999999999999</c:v>
                </c:pt>
                <c:pt idx="472">
                  <c:v>1249.5999999999999</c:v>
                </c:pt>
                <c:pt idx="473">
                  <c:v>1249.58</c:v>
                </c:pt>
                <c:pt idx="474">
                  <c:v>1249.5899999999999</c:v>
                </c:pt>
                <c:pt idx="475">
                  <c:v>1249.5999999999999</c:v>
                </c:pt>
                <c:pt idx="476">
                  <c:v>1249.5999999999999</c:v>
                </c:pt>
                <c:pt idx="477">
                  <c:v>1249.5999999999999</c:v>
                </c:pt>
                <c:pt idx="478">
                  <c:v>1249.5899999999999</c:v>
                </c:pt>
                <c:pt idx="479">
                  <c:v>1249.58</c:v>
                </c:pt>
                <c:pt idx="480">
                  <c:v>1249.58</c:v>
                </c:pt>
                <c:pt idx="481">
                  <c:v>1249.56</c:v>
                </c:pt>
                <c:pt idx="482">
                  <c:v>1249.56</c:v>
                </c:pt>
                <c:pt idx="483">
                  <c:v>1249.54</c:v>
                </c:pt>
                <c:pt idx="484">
                  <c:v>1249.53</c:v>
                </c:pt>
                <c:pt idx="485">
                  <c:v>1249.53</c:v>
                </c:pt>
                <c:pt idx="486">
                  <c:v>1249.54</c:v>
                </c:pt>
                <c:pt idx="487">
                  <c:v>1249.53</c:v>
                </c:pt>
                <c:pt idx="488">
                  <c:v>1249.53</c:v>
                </c:pt>
                <c:pt idx="489">
                  <c:v>1249.53</c:v>
                </c:pt>
                <c:pt idx="490">
                  <c:v>1249.55</c:v>
                </c:pt>
                <c:pt idx="491">
                  <c:v>1249.55</c:v>
                </c:pt>
                <c:pt idx="492">
                  <c:v>1249.56</c:v>
                </c:pt>
                <c:pt idx="493">
                  <c:v>1249.57</c:v>
                </c:pt>
                <c:pt idx="494">
                  <c:v>1249.56</c:v>
                </c:pt>
                <c:pt idx="495">
                  <c:v>1249.55</c:v>
                </c:pt>
                <c:pt idx="496">
                  <c:v>1249.55</c:v>
                </c:pt>
                <c:pt idx="497">
                  <c:v>1249.56</c:v>
                </c:pt>
                <c:pt idx="498">
                  <c:v>1249.57</c:v>
                </c:pt>
                <c:pt idx="499">
                  <c:v>1249.58</c:v>
                </c:pt>
                <c:pt idx="500">
                  <c:v>1249.56</c:v>
                </c:pt>
                <c:pt idx="501">
                  <c:v>1249.55</c:v>
                </c:pt>
                <c:pt idx="502">
                  <c:v>1249.56</c:v>
                </c:pt>
                <c:pt idx="503">
                  <c:v>1249.56</c:v>
                </c:pt>
                <c:pt idx="504">
                  <c:v>1249.55</c:v>
                </c:pt>
                <c:pt idx="505">
                  <c:v>1249.55</c:v>
                </c:pt>
                <c:pt idx="506">
                  <c:v>1249.55</c:v>
                </c:pt>
                <c:pt idx="507">
                  <c:v>1249.55</c:v>
                </c:pt>
                <c:pt idx="508">
                  <c:v>1249.56</c:v>
                </c:pt>
                <c:pt idx="509">
                  <c:v>1249.55</c:v>
                </c:pt>
                <c:pt idx="510">
                  <c:v>1249.55</c:v>
                </c:pt>
                <c:pt idx="511">
                  <c:v>1249.55</c:v>
                </c:pt>
                <c:pt idx="512">
                  <c:v>1249.54</c:v>
                </c:pt>
                <c:pt idx="513">
                  <c:v>1249.55</c:v>
                </c:pt>
                <c:pt idx="514">
                  <c:v>1249.55</c:v>
                </c:pt>
                <c:pt idx="515">
                  <c:v>1249.55</c:v>
                </c:pt>
                <c:pt idx="516">
                  <c:v>1249.56</c:v>
                </c:pt>
                <c:pt idx="517">
                  <c:v>1249.55</c:v>
                </c:pt>
                <c:pt idx="518">
                  <c:v>1249.55</c:v>
                </c:pt>
                <c:pt idx="519">
                  <c:v>1249.56</c:v>
                </c:pt>
                <c:pt idx="520">
                  <c:v>1249.57</c:v>
                </c:pt>
                <c:pt idx="521">
                  <c:v>1249.56</c:v>
                </c:pt>
                <c:pt idx="522">
                  <c:v>1249.55</c:v>
                </c:pt>
                <c:pt idx="523">
                  <c:v>1249.55</c:v>
                </c:pt>
                <c:pt idx="524">
                  <c:v>1249.54</c:v>
                </c:pt>
                <c:pt idx="525">
                  <c:v>1249.53</c:v>
                </c:pt>
                <c:pt idx="526">
                  <c:v>1249.53</c:v>
                </c:pt>
                <c:pt idx="527">
                  <c:v>1249.53</c:v>
                </c:pt>
                <c:pt idx="528">
                  <c:v>1249.55</c:v>
                </c:pt>
                <c:pt idx="529">
                  <c:v>1249.54</c:v>
                </c:pt>
                <c:pt idx="530">
                  <c:v>1249.54</c:v>
                </c:pt>
                <c:pt idx="531">
                  <c:v>1249.55</c:v>
                </c:pt>
                <c:pt idx="532">
                  <c:v>1249.54</c:v>
                </c:pt>
                <c:pt idx="533">
                  <c:v>1249.55</c:v>
                </c:pt>
                <c:pt idx="534">
                  <c:v>1249.55</c:v>
                </c:pt>
                <c:pt idx="535">
                  <c:v>1249.55</c:v>
                </c:pt>
                <c:pt idx="536">
                  <c:v>1249.55</c:v>
                </c:pt>
                <c:pt idx="537">
                  <c:v>1249.54</c:v>
                </c:pt>
                <c:pt idx="538">
                  <c:v>1249.54</c:v>
                </c:pt>
                <c:pt idx="539">
                  <c:v>1249.55</c:v>
                </c:pt>
                <c:pt idx="540">
                  <c:v>1249.55</c:v>
                </c:pt>
                <c:pt idx="541">
                  <c:v>1249.55</c:v>
                </c:pt>
                <c:pt idx="542">
                  <c:v>1249.56</c:v>
                </c:pt>
                <c:pt idx="543">
                  <c:v>1249.56</c:v>
                </c:pt>
                <c:pt idx="544">
                  <c:v>1249.56</c:v>
                </c:pt>
                <c:pt idx="545">
                  <c:v>1249.5899999999999</c:v>
                </c:pt>
                <c:pt idx="546">
                  <c:v>1249.6099999999999</c:v>
                </c:pt>
                <c:pt idx="547">
                  <c:v>1249.5999999999999</c:v>
                </c:pt>
                <c:pt idx="548">
                  <c:v>1249.5899999999999</c:v>
                </c:pt>
                <c:pt idx="549">
                  <c:v>1249.5899999999999</c:v>
                </c:pt>
                <c:pt idx="550">
                  <c:v>1249.6099999999999</c:v>
                </c:pt>
                <c:pt idx="551">
                  <c:v>1249.6099999999999</c:v>
                </c:pt>
                <c:pt idx="552">
                  <c:v>1249.5899999999999</c:v>
                </c:pt>
                <c:pt idx="553">
                  <c:v>1249.5899999999999</c:v>
                </c:pt>
                <c:pt idx="554">
                  <c:v>1249.5899999999999</c:v>
                </c:pt>
                <c:pt idx="555">
                  <c:v>1249.57</c:v>
                </c:pt>
                <c:pt idx="556">
                  <c:v>1249.58</c:v>
                </c:pt>
                <c:pt idx="557">
                  <c:v>1249.58</c:v>
                </c:pt>
                <c:pt idx="558">
                  <c:v>1249.58</c:v>
                </c:pt>
                <c:pt idx="559">
                  <c:v>1249.56</c:v>
                </c:pt>
                <c:pt idx="560">
                  <c:v>1249.55</c:v>
                </c:pt>
                <c:pt idx="561">
                  <c:v>1249.55</c:v>
                </c:pt>
                <c:pt idx="562">
                  <c:v>1249.54</c:v>
                </c:pt>
                <c:pt idx="563">
                  <c:v>1249.56</c:v>
                </c:pt>
                <c:pt idx="564">
                  <c:v>1249.55</c:v>
                </c:pt>
                <c:pt idx="565">
                  <c:v>1249.56</c:v>
                </c:pt>
                <c:pt idx="566">
                  <c:v>1249.57</c:v>
                </c:pt>
                <c:pt idx="567">
                  <c:v>1249.56</c:v>
                </c:pt>
                <c:pt idx="568">
                  <c:v>1249.57</c:v>
                </c:pt>
                <c:pt idx="569">
                  <c:v>1249.5899999999999</c:v>
                </c:pt>
                <c:pt idx="570">
                  <c:v>1249.5899999999999</c:v>
                </c:pt>
                <c:pt idx="571">
                  <c:v>1249.5899999999999</c:v>
                </c:pt>
                <c:pt idx="572">
                  <c:v>1249.5999999999999</c:v>
                </c:pt>
                <c:pt idx="573">
                  <c:v>1249.5999999999999</c:v>
                </c:pt>
                <c:pt idx="574">
                  <c:v>1249.58</c:v>
                </c:pt>
                <c:pt idx="575">
                  <c:v>1249.57</c:v>
                </c:pt>
                <c:pt idx="576">
                  <c:v>1249.56</c:v>
                </c:pt>
                <c:pt idx="577">
                  <c:v>1249.55</c:v>
                </c:pt>
                <c:pt idx="578">
                  <c:v>1249.55</c:v>
                </c:pt>
                <c:pt idx="579">
                  <c:v>1249.56</c:v>
                </c:pt>
                <c:pt idx="580">
                  <c:v>1249.55</c:v>
                </c:pt>
                <c:pt idx="581">
                  <c:v>1249.55</c:v>
                </c:pt>
                <c:pt idx="582">
                  <c:v>1249.54</c:v>
                </c:pt>
                <c:pt idx="583">
                  <c:v>1249.54</c:v>
                </c:pt>
                <c:pt idx="584">
                  <c:v>1249.54</c:v>
                </c:pt>
                <c:pt idx="585">
                  <c:v>1249.55</c:v>
                </c:pt>
                <c:pt idx="586">
                  <c:v>1249.56</c:v>
                </c:pt>
                <c:pt idx="587">
                  <c:v>1249.57</c:v>
                </c:pt>
                <c:pt idx="588">
                  <c:v>1249.58</c:v>
                </c:pt>
                <c:pt idx="589">
                  <c:v>1249.5899999999999</c:v>
                </c:pt>
                <c:pt idx="590">
                  <c:v>1249.5999999999999</c:v>
                </c:pt>
                <c:pt idx="591">
                  <c:v>1249.5899999999999</c:v>
                </c:pt>
                <c:pt idx="592">
                  <c:v>1249.5899999999999</c:v>
                </c:pt>
                <c:pt idx="593">
                  <c:v>1249.5899999999999</c:v>
                </c:pt>
                <c:pt idx="594">
                  <c:v>1249.5899999999999</c:v>
                </c:pt>
                <c:pt idx="595">
                  <c:v>1249.5899999999999</c:v>
                </c:pt>
                <c:pt idx="596">
                  <c:v>1249.58</c:v>
                </c:pt>
                <c:pt idx="597">
                  <c:v>1249.57</c:v>
                </c:pt>
                <c:pt idx="598">
                  <c:v>1249.57</c:v>
                </c:pt>
                <c:pt idx="599">
                  <c:v>1249.56</c:v>
                </c:pt>
                <c:pt idx="600">
                  <c:v>1249.55</c:v>
                </c:pt>
                <c:pt idx="601">
                  <c:v>1249.54</c:v>
                </c:pt>
                <c:pt idx="602">
                  <c:v>1249.54</c:v>
                </c:pt>
                <c:pt idx="603">
                  <c:v>1249.54</c:v>
                </c:pt>
                <c:pt idx="604">
                  <c:v>1249.55</c:v>
                </c:pt>
                <c:pt idx="605">
                  <c:v>1249.55</c:v>
                </c:pt>
                <c:pt idx="606">
                  <c:v>1249.56</c:v>
                </c:pt>
                <c:pt idx="607">
                  <c:v>1249.55</c:v>
                </c:pt>
                <c:pt idx="608">
                  <c:v>1249.55</c:v>
                </c:pt>
                <c:pt idx="609">
                  <c:v>1249.57</c:v>
                </c:pt>
                <c:pt idx="610">
                  <c:v>1249.57</c:v>
                </c:pt>
                <c:pt idx="611">
                  <c:v>1249.58</c:v>
                </c:pt>
                <c:pt idx="612">
                  <c:v>1249.5899999999999</c:v>
                </c:pt>
                <c:pt idx="613">
                  <c:v>1249.5899999999999</c:v>
                </c:pt>
                <c:pt idx="614">
                  <c:v>1249.58</c:v>
                </c:pt>
                <c:pt idx="615">
                  <c:v>1249.58</c:v>
                </c:pt>
                <c:pt idx="616">
                  <c:v>1249.5899999999999</c:v>
                </c:pt>
                <c:pt idx="617">
                  <c:v>1249.5999999999999</c:v>
                </c:pt>
                <c:pt idx="618">
                  <c:v>1249.5999999999999</c:v>
                </c:pt>
                <c:pt idx="619">
                  <c:v>1249.5999999999999</c:v>
                </c:pt>
                <c:pt idx="620">
                  <c:v>1249.5899999999999</c:v>
                </c:pt>
                <c:pt idx="621">
                  <c:v>1249.5899999999999</c:v>
                </c:pt>
                <c:pt idx="622">
                  <c:v>1249.5999999999999</c:v>
                </c:pt>
                <c:pt idx="623">
                  <c:v>1249.5999999999999</c:v>
                </c:pt>
                <c:pt idx="624">
                  <c:v>1249.5999999999999</c:v>
                </c:pt>
                <c:pt idx="625">
                  <c:v>1249.5999999999999</c:v>
                </c:pt>
                <c:pt idx="626">
                  <c:v>1249.5999999999999</c:v>
                </c:pt>
                <c:pt idx="627">
                  <c:v>1249.5899999999999</c:v>
                </c:pt>
                <c:pt idx="628">
                  <c:v>1249.58</c:v>
                </c:pt>
                <c:pt idx="629">
                  <c:v>1249.58</c:v>
                </c:pt>
                <c:pt idx="630">
                  <c:v>1249.56</c:v>
                </c:pt>
                <c:pt idx="631">
                  <c:v>1249.55</c:v>
                </c:pt>
                <c:pt idx="632">
                  <c:v>1249.53</c:v>
                </c:pt>
                <c:pt idx="633">
                  <c:v>1249.53</c:v>
                </c:pt>
                <c:pt idx="634">
                  <c:v>1249.54</c:v>
                </c:pt>
                <c:pt idx="635">
                  <c:v>1249.55</c:v>
                </c:pt>
                <c:pt idx="636">
                  <c:v>1249.56</c:v>
                </c:pt>
                <c:pt idx="637">
                  <c:v>1249.56</c:v>
                </c:pt>
                <c:pt idx="638">
                  <c:v>1249.57</c:v>
                </c:pt>
                <c:pt idx="639">
                  <c:v>1249.58</c:v>
                </c:pt>
                <c:pt idx="640">
                  <c:v>1249.5999999999999</c:v>
                </c:pt>
                <c:pt idx="641">
                  <c:v>1249.5999999999999</c:v>
                </c:pt>
                <c:pt idx="642">
                  <c:v>1249.5899999999999</c:v>
                </c:pt>
                <c:pt idx="643">
                  <c:v>1249.57</c:v>
                </c:pt>
                <c:pt idx="644">
                  <c:v>1249.55</c:v>
                </c:pt>
                <c:pt idx="645">
                  <c:v>1249.53</c:v>
                </c:pt>
                <c:pt idx="646">
                  <c:v>1249.54</c:v>
                </c:pt>
                <c:pt idx="647">
                  <c:v>1249.53</c:v>
                </c:pt>
                <c:pt idx="648">
                  <c:v>1249.55</c:v>
                </c:pt>
                <c:pt idx="649">
                  <c:v>1249.54</c:v>
                </c:pt>
                <c:pt idx="650">
                  <c:v>1249.55</c:v>
                </c:pt>
                <c:pt idx="651">
                  <c:v>1249.56</c:v>
                </c:pt>
                <c:pt idx="652">
                  <c:v>1249.54</c:v>
                </c:pt>
                <c:pt idx="653">
                  <c:v>1249.57</c:v>
                </c:pt>
                <c:pt idx="654">
                  <c:v>1249.5899999999999</c:v>
                </c:pt>
                <c:pt idx="655">
                  <c:v>1249.57</c:v>
                </c:pt>
                <c:pt idx="656">
                  <c:v>1249.57</c:v>
                </c:pt>
                <c:pt idx="657">
                  <c:v>1249.57</c:v>
                </c:pt>
                <c:pt idx="658">
                  <c:v>1249.57</c:v>
                </c:pt>
                <c:pt idx="659">
                  <c:v>1249.57</c:v>
                </c:pt>
                <c:pt idx="660">
                  <c:v>1249.57</c:v>
                </c:pt>
                <c:pt idx="661">
                  <c:v>1249.5899999999999</c:v>
                </c:pt>
                <c:pt idx="662">
                  <c:v>1249.5999999999999</c:v>
                </c:pt>
                <c:pt idx="663">
                  <c:v>1249.5899999999999</c:v>
                </c:pt>
                <c:pt idx="664">
                  <c:v>1249.6099999999999</c:v>
                </c:pt>
                <c:pt idx="665">
                  <c:v>1249.5899999999999</c:v>
                </c:pt>
                <c:pt idx="666">
                  <c:v>1249.58</c:v>
                </c:pt>
                <c:pt idx="667">
                  <c:v>1249.57</c:v>
                </c:pt>
                <c:pt idx="668">
                  <c:v>1249.58</c:v>
                </c:pt>
                <c:pt idx="669">
                  <c:v>1249.58</c:v>
                </c:pt>
                <c:pt idx="670">
                  <c:v>1249.57</c:v>
                </c:pt>
                <c:pt idx="671">
                  <c:v>1249.57</c:v>
                </c:pt>
                <c:pt idx="672">
                  <c:v>1249.58</c:v>
                </c:pt>
                <c:pt idx="673">
                  <c:v>1249.57</c:v>
                </c:pt>
                <c:pt idx="674">
                  <c:v>1249.57</c:v>
                </c:pt>
                <c:pt idx="675">
                  <c:v>1249.58</c:v>
                </c:pt>
                <c:pt idx="676">
                  <c:v>1249.5899999999999</c:v>
                </c:pt>
                <c:pt idx="677">
                  <c:v>1249.5899999999999</c:v>
                </c:pt>
                <c:pt idx="678">
                  <c:v>1249.5899999999999</c:v>
                </c:pt>
                <c:pt idx="679">
                  <c:v>1249.5899999999999</c:v>
                </c:pt>
                <c:pt idx="680">
                  <c:v>1249.5899999999999</c:v>
                </c:pt>
                <c:pt idx="681">
                  <c:v>1249.5999999999999</c:v>
                </c:pt>
                <c:pt idx="682">
                  <c:v>1249.5999999999999</c:v>
                </c:pt>
                <c:pt idx="683">
                  <c:v>1249.6099999999999</c:v>
                </c:pt>
                <c:pt idx="684">
                  <c:v>1249.5999999999999</c:v>
                </c:pt>
                <c:pt idx="685">
                  <c:v>1249.5999999999999</c:v>
                </c:pt>
                <c:pt idx="686">
                  <c:v>1249.5999999999999</c:v>
                </c:pt>
                <c:pt idx="687">
                  <c:v>1249.5999999999999</c:v>
                </c:pt>
                <c:pt idx="688">
                  <c:v>1249.5999999999999</c:v>
                </c:pt>
                <c:pt idx="689">
                  <c:v>1249.5999999999999</c:v>
                </c:pt>
                <c:pt idx="690">
                  <c:v>1249.5899999999999</c:v>
                </c:pt>
                <c:pt idx="691">
                  <c:v>1249.57</c:v>
                </c:pt>
                <c:pt idx="692">
                  <c:v>1249.58</c:v>
                </c:pt>
                <c:pt idx="693">
                  <c:v>1249.58</c:v>
                </c:pt>
                <c:pt idx="694">
                  <c:v>1249.57</c:v>
                </c:pt>
                <c:pt idx="695">
                  <c:v>1249.57</c:v>
                </c:pt>
                <c:pt idx="696">
                  <c:v>1249.55</c:v>
                </c:pt>
                <c:pt idx="697">
                  <c:v>1249.54</c:v>
                </c:pt>
                <c:pt idx="698">
                  <c:v>1249.54</c:v>
                </c:pt>
                <c:pt idx="699">
                  <c:v>1249.53</c:v>
                </c:pt>
                <c:pt idx="700">
                  <c:v>1249.54</c:v>
                </c:pt>
                <c:pt idx="701">
                  <c:v>1249.54</c:v>
                </c:pt>
                <c:pt idx="702">
                  <c:v>1249.55</c:v>
                </c:pt>
                <c:pt idx="703">
                  <c:v>1249.57</c:v>
                </c:pt>
                <c:pt idx="704">
                  <c:v>1249.5899999999999</c:v>
                </c:pt>
                <c:pt idx="705">
                  <c:v>1249.5999999999999</c:v>
                </c:pt>
                <c:pt idx="706">
                  <c:v>1249.5999999999999</c:v>
                </c:pt>
                <c:pt idx="707">
                  <c:v>1249.5999999999999</c:v>
                </c:pt>
                <c:pt idx="708">
                  <c:v>1249.5899999999999</c:v>
                </c:pt>
                <c:pt idx="709">
                  <c:v>1249.5899999999999</c:v>
                </c:pt>
                <c:pt idx="710">
                  <c:v>1249.5899999999999</c:v>
                </c:pt>
                <c:pt idx="711">
                  <c:v>1249.58</c:v>
                </c:pt>
                <c:pt idx="712">
                  <c:v>1249.5899999999999</c:v>
                </c:pt>
                <c:pt idx="713">
                  <c:v>1249.5999999999999</c:v>
                </c:pt>
                <c:pt idx="714">
                  <c:v>1249.5999999999999</c:v>
                </c:pt>
                <c:pt idx="715">
                  <c:v>1249.5999999999999</c:v>
                </c:pt>
                <c:pt idx="716">
                  <c:v>1249.5999999999999</c:v>
                </c:pt>
                <c:pt idx="717">
                  <c:v>1249.6099999999999</c:v>
                </c:pt>
                <c:pt idx="718">
                  <c:v>1249.5999999999999</c:v>
                </c:pt>
                <c:pt idx="719">
                  <c:v>1249.58</c:v>
                </c:pt>
                <c:pt idx="720">
                  <c:v>1249.57</c:v>
                </c:pt>
                <c:pt idx="721">
                  <c:v>1249.55</c:v>
                </c:pt>
                <c:pt idx="722">
                  <c:v>1249.54</c:v>
                </c:pt>
                <c:pt idx="723">
                  <c:v>1249.54</c:v>
                </c:pt>
                <c:pt idx="724">
                  <c:v>1249.54</c:v>
                </c:pt>
                <c:pt idx="725">
                  <c:v>1249.55</c:v>
                </c:pt>
                <c:pt idx="726">
                  <c:v>1249.55</c:v>
                </c:pt>
                <c:pt idx="727">
                  <c:v>1249.56</c:v>
                </c:pt>
                <c:pt idx="728">
                  <c:v>1249.56</c:v>
                </c:pt>
                <c:pt idx="729">
                  <c:v>1249.56</c:v>
                </c:pt>
                <c:pt idx="730">
                  <c:v>1249.56</c:v>
                </c:pt>
                <c:pt idx="731">
                  <c:v>1249.56</c:v>
                </c:pt>
                <c:pt idx="732">
                  <c:v>1249.56</c:v>
                </c:pt>
                <c:pt idx="733">
                  <c:v>1249.55</c:v>
                </c:pt>
                <c:pt idx="734">
                  <c:v>1249.55</c:v>
                </c:pt>
                <c:pt idx="735">
                  <c:v>1249.54</c:v>
                </c:pt>
                <c:pt idx="736">
                  <c:v>1249.55</c:v>
                </c:pt>
                <c:pt idx="737">
                  <c:v>1249.54</c:v>
                </c:pt>
                <c:pt idx="738">
                  <c:v>1249.54</c:v>
                </c:pt>
                <c:pt idx="739">
                  <c:v>1249.56</c:v>
                </c:pt>
                <c:pt idx="740">
                  <c:v>1249.58</c:v>
                </c:pt>
                <c:pt idx="741">
                  <c:v>1249.5999999999999</c:v>
                </c:pt>
                <c:pt idx="742">
                  <c:v>1249.6099999999999</c:v>
                </c:pt>
                <c:pt idx="743">
                  <c:v>1249.5999999999999</c:v>
                </c:pt>
                <c:pt idx="744">
                  <c:v>1249.5899999999999</c:v>
                </c:pt>
                <c:pt idx="745">
                  <c:v>1249.5899999999999</c:v>
                </c:pt>
                <c:pt idx="746">
                  <c:v>1249.57</c:v>
                </c:pt>
                <c:pt idx="747">
                  <c:v>1249.57</c:v>
                </c:pt>
                <c:pt idx="748">
                  <c:v>1249.55</c:v>
                </c:pt>
                <c:pt idx="749">
                  <c:v>1249.54</c:v>
                </c:pt>
                <c:pt idx="750">
                  <c:v>1249.54</c:v>
                </c:pt>
                <c:pt idx="751">
                  <c:v>1249.55</c:v>
                </c:pt>
                <c:pt idx="752">
                  <c:v>1249.57</c:v>
                </c:pt>
                <c:pt idx="753">
                  <c:v>1249.5899999999999</c:v>
                </c:pt>
                <c:pt idx="754">
                  <c:v>1249.5999999999999</c:v>
                </c:pt>
                <c:pt idx="755">
                  <c:v>1249.6099999999999</c:v>
                </c:pt>
                <c:pt idx="756">
                  <c:v>1249.6199999999999</c:v>
                </c:pt>
                <c:pt idx="757">
                  <c:v>1249.5999999999999</c:v>
                </c:pt>
                <c:pt idx="758">
                  <c:v>1249.5999999999999</c:v>
                </c:pt>
                <c:pt idx="759">
                  <c:v>1249.58</c:v>
                </c:pt>
                <c:pt idx="760">
                  <c:v>1249.57</c:v>
                </c:pt>
                <c:pt idx="761">
                  <c:v>1249.56</c:v>
                </c:pt>
                <c:pt idx="762">
                  <c:v>1249.56</c:v>
                </c:pt>
                <c:pt idx="763">
                  <c:v>1249.55</c:v>
                </c:pt>
                <c:pt idx="764">
                  <c:v>1249.55</c:v>
                </c:pt>
                <c:pt idx="765">
                  <c:v>1249.56</c:v>
                </c:pt>
                <c:pt idx="766">
                  <c:v>1249.56</c:v>
                </c:pt>
                <c:pt idx="767">
                  <c:v>1249.57</c:v>
                </c:pt>
                <c:pt idx="768">
                  <c:v>1249.5899999999999</c:v>
                </c:pt>
                <c:pt idx="769">
                  <c:v>1249.5999999999999</c:v>
                </c:pt>
                <c:pt idx="770">
                  <c:v>1249.5999999999999</c:v>
                </c:pt>
                <c:pt idx="771">
                  <c:v>1249.6099999999999</c:v>
                </c:pt>
                <c:pt idx="772">
                  <c:v>1249.5999999999999</c:v>
                </c:pt>
                <c:pt idx="773">
                  <c:v>1249.5999999999999</c:v>
                </c:pt>
                <c:pt idx="774">
                  <c:v>1249.5999999999999</c:v>
                </c:pt>
                <c:pt idx="775">
                  <c:v>1249.5999999999999</c:v>
                </c:pt>
                <c:pt idx="776">
                  <c:v>1249.6099999999999</c:v>
                </c:pt>
                <c:pt idx="777">
                  <c:v>1249.5899999999999</c:v>
                </c:pt>
                <c:pt idx="778">
                  <c:v>1249.5899999999999</c:v>
                </c:pt>
                <c:pt idx="779">
                  <c:v>1249.5999999999999</c:v>
                </c:pt>
                <c:pt idx="780">
                  <c:v>1249.5899999999999</c:v>
                </c:pt>
                <c:pt idx="781">
                  <c:v>1249.5899999999999</c:v>
                </c:pt>
                <c:pt idx="782">
                  <c:v>1249.58</c:v>
                </c:pt>
                <c:pt idx="783">
                  <c:v>1249.5899999999999</c:v>
                </c:pt>
                <c:pt idx="784">
                  <c:v>1249.5999999999999</c:v>
                </c:pt>
                <c:pt idx="785">
                  <c:v>1249.5999999999999</c:v>
                </c:pt>
                <c:pt idx="786">
                  <c:v>1249.57</c:v>
                </c:pt>
                <c:pt idx="787">
                  <c:v>1249.58</c:v>
                </c:pt>
                <c:pt idx="788">
                  <c:v>1249.57</c:v>
                </c:pt>
                <c:pt idx="789">
                  <c:v>1249.58</c:v>
                </c:pt>
                <c:pt idx="790">
                  <c:v>1249.58</c:v>
                </c:pt>
                <c:pt idx="791">
                  <c:v>1249.58</c:v>
                </c:pt>
                <c:pt idx="792">
                  <c:v>1249.57</c:v>
                </c:pt>
                <c:pt idx="793">
                  <c:v>1249.56</c:v>
                </c:pt>
                <c:pt idx="794">
                  <c:v>1249.55</c:v>
                </c:pt>
                <c:pt idx="795">
                  <c:v>1249.54</c:v>
                </c:pt>
                <c:pt idx="796">
                  <c:v>1249.55</c:v>
                </c:pt>
                <c:pt idx="797">
                  <c:v>1249.54</c:v>
                </c:pt>
                <c:pt idx="798">
                  <c:v>1249.53</c:v>
                </c:pt>
                <c:pt idx="799">
                  <c:v>1249.53</c:v>
                </c:pt>
                <c:pt idx="800">
                  <c:v>1249.53</c:v>
                </c:pt>
                <c:pt idx="801">
                  <c:v>1249.54</c:v>
                </c:pt>
                <c:pt idx="802">
                  <c:v>1249.54</c:v>
                </c:pt>
                <c:pt idx="803">
                  <c:v>1249.55</c:v>
                </c:pt>
                <c:pt idx="804">
                  <c:v>1249.55</c:v>
                </c:pt>
                <c:pt idx="805">
                  <c:v>1249.55</c:v>
                </c:pt>
                <c:pt idx="806">
                  <c:v>1249.55</c:v>
                </c:pt>
                <c:pt idx="807">
                  <c:v>1249.56</c:v>
                </c:pt>
                <c:pt idx="808">
                  <c:v>1249.56</c:v>
                </c:pt>
                <c:pt idx="809">
                  <c:v>1249.57</c:v>
                </c:pt>
                <c:pt idx="810">
                  <c:v>1249.58</c:v>
                </c:pt>
                <c:pt idx="811">
                  <c:v>1249.58</c:v>
                </c:pt>
                <c:pt idx="812">
                  <c:v>1249.58</c:v>
                </c:pt>
                <c:pt idx="813">
                  <c:v>1249.6099999999999</c:v>
                </c:pt>
                <c:pt idx="814">
                  <c:v>1249.6099999999999</c:v>
                </c:pt>
                <c:pt idx="815">
                  <c:v>1249.6099999999999</c:v>
                </c:pt>
                <c:pt idx="816">
                  <c:v>1249.6199999999999</c:v>
                </c:pt>
                <c:pt idx="817">
                  <c:v>1249.5999999999999</c:v>
                </c:pt>
                <c:pt idx="818">
                  <c:v>1249.5999999999999</c:v>
                </c:pt>
                <c:pt idx="819">
                  <c:v>1249.5999999999999</c:v>
                </c:pt>
                <c:pt idx="820">
                  <c:v>1249.5999999999999</c:v>
                </c:pt>
                <c:pt idx="821">
                  <c:v>1249.5999999999999</c:v>
                </c:pt>
                <c:pt idx="822">
                  <c:v>1249.57</c:v>
                </c:pt>
                <c:pt idx="823">
                  <c:v>1249.57</c:v>
                </c:pt>
                <c:pt idx="824">
                  <c:v>1249.57</c:v>
                </c:pt>
                <c:pt idx="825">
                  <c:v>1249.56</c:v>
                </c:pt>
                <c:pt idx="826">
                  <c:v>1249.56</c:v>
                </c:pt>
                <c:pt idx="827">
                  <c:v>1249.56</c:v>
                </c:pt>
                <c:pt idx="828">
                  <c:v>1249.55</c:v>
                </c:pt>
                <c:pt idx="829">
                  <c:v>1249.55</c:v>
                </c:pt>
                <c:pt idx="830">
                  <c:v>1249.55</c:v>
                </c:pt>
                <c:pt idx="831">
                  <c:v>1249.56</c:v>
                </c:pt>
                <c:pt idx="832">
                  <c:v>1249.56</c:v>
                </c:pt>
                <c:pt idx="833">
                  <c:v>1249.55</c:v>
                </c:pt>
                <c:pt idx="834">
                  <c:v>1249.56</c:v>
                </c:pt>
                <c:pt idx="835">
                  <c:v>1249.56</c:v>
                </c:pt>
                <c:pt idx="836">
                  <c:v>1249.58</c:v>
                </c:pt>
                <c:pt idx="837">
                  <c:v>1249.5999999999999</c:v>
                </c:pt>
                <c:pt idx="838">
                  <c:v>1249.5899999999999</c:v>
                </c:pt>
                <c:pt idx="839">
                  <c:v>1249.5999999999999</c:v>
                </c:pt>
                <c:pt idx="840">
                  <c:v>1249.5999999999999</c:v>
                </c:pt>
                <c:pt idx="841">
                  <c:v>1249.5899999999999</c:v>
                </c:pt>
                <c:pt idx="842">
                  <c:v>1249.58</c:v>
                </c:pt>
                <c:pt idx="843">
                  <c:v>1249.57</c:v>
                </c:pt>
                <c:pt idx="844">
                  <c:v>1249.57</c:v>
                </c:pt>
                <c:pt idx="845">
                  <c:v>1249.56</c:v>
                </c:pt>
                <c:pt idx="846">
                  <c:v>1249.55</c:v>
                </c:pt>
                <c:pt idx="847">
                  <c:v>1249.55</c:v>
                </c:pt>
                <c:pt idx="848">
                  <c:v>1249.54</c:v>
                </c:pt>
                <c:pt idx="849">
                  <c:v>1249.54</c:v>
                </c:pt>
                <c:pt idx="850">
                  <c:v>1249.54</c:v>
                </c:pt>
                <c:pt idx="851">
                  <c:v>1249.57</c:v>
                </c:pt>
                <c:pt idx="852">
                  <c:v>1249.58</c:v>
                </c:pt>
                <c:pt idx="853">
                  <c:v>1249.5899999999999</c:v>
                </c:pt>
                <c:pt idx="854">
                  <c:v>1249.6099999999999</c:v>
                </c:pt>
                <c:pt idx="855">
                  <c:v>1249.6099999999999</c:v>
                </c:pt>
                <c:pt idx="856">
                  <c:v>1249.5999999999999</c:v>
                </c:pt>
                <c:pt idx="857">
                  <c:v>1249.58</c:v>
                </c:pt>
                <c:pt idx="858">
                  <c:v>1249.57</c:v>
                </c:pt>
                <c:pt idx="859">
                  <c:v>1249.56</c:v>
                </c:pt>
                <c:pt idx="860">
                  <c:v>1249.54</c:v>
                </c:pt>
                <c:pt idx="861">
                  <c:v>1249.54</c:v>
                </c:pt>
                <c:pt idx="862">
                  <c:v>1249.54</c:v>
                </c:pt>
                <c:pt idx="863">
                  <c:v>1249.54</c:v>
                </c:pt>
                <c:pt idx="864">
                  <c:v>1249.56</c:v>
                </c:pt>
                <c:pt idx="865">
                  <c:v>1249.58</c:v>
                </c:pt>
                <c:pt idx="866">
                  <c:v>1249.6099999999999</c:v>
                </c:pt>
                <c:pt idx="867">
                  <c:v>1249.6099999999999</c:v>
                </c:pt>
                <c:pt idx="868">
                  <c:v>1249.5899999999999</c:v>
                </c:pt>
                <c:pt idx="869">
                  <c:v>1249.5999999999999</c:v>
                </c:pt>
                <c:pt idx="870">
                  <c:v>1249.58</c:v>
                </c:pt>
                <c:pt idx="871">
                  <c:v>1249.57</c:v>
                </c:pt>
                <c:pt idx="872">
                  <c:v>1249.56</c:v>
                </c:pt>
                <c:pt idx="873">
                  <c:v>1249.56</c:v>
                </c:pt>
                <c:pt idx="874">
                  <c:v>1249.55</c:v>
                </c:pt>
                <c:pt idx="875">
                  <c:v>1249.55</c:v>
                </c:pt>
                <c:pt idx="876">
                  <c:v>1249.56</c:v>
                </c:pt>
                <c:pt idx="877">
                  <c:v>1249.55</c:v>
                </c:pt>
                <c:pt idx="878">
                  <c:v>1249.57</c:v>
                </c:pt>
                <c:pt idx="879">
                  <c:v>1249.5899999999999</c:v>
                </c:pt>
                <c:pt idx="880">
                  <c:v>1249.5999999999999</c:v>
                </c:pt>
                <c:pt idx="881">
                  <c:v>1249.5999999999999</c:v>
                </c:pt>
                <c:pt idx="882">
                  <c:v>1249.6099999999999</c:v>
                </c:pt>
                <c:pt idx="883">
                  <c:v>1249.5999999999999</c:v>
                </c:pt>
                <c:pt idx="884">
                  <c:v>1249.58</c:v>
                </c:pt>
                <c:pt idx="885">
                  <c:v>1249.57</c:v>
                </c:pt>
                <c:pt idx="886">
                  <c:v>1249.57</c:v>
                </c:pt>
                <c:pt idx="887">
                  <c:v>1249.56</c:v>
                </c:pt>
                <c:pt idx="888">
                  <c:v>1249.56</c:v>
                </c:pt>
                <c:pt idx="889">
                  <c:v>1249.55</c:v>
                </c:pt>
                <c:pt idx="890">
                  <c:v>1249.55</c:v>
                </c:pt>
                <c:pt idx="891">
                  <c:v>1249.54</c:v>
                </c:pt>
                <c:pt idx="892">
                  <c:v>1249.55</c:v>
                </c:pt>
                <c:pt idx="893">
                  <c:v>1249.56</c:v>
                </c:pt>
                <c:pt idx="894">
                  <c:v>1249.57</c:v>
                </c:pt>
                <c:pt idx="895">
                  <c:v>1249.57</c:v>
                </c:pt>
                <c:pt idx="896">
                  <c:v>1249.5899999999999</c:v>
                </c:pt>
                <c:pt idx="897">
                  <c:v>1249.5899999999999</c:v>
                </c:pt>
                <c:pt idx="898">
                  <c:v>1249.5999999999999</c:v>
                </c:pt>
                <c:pt idx="899">
                  <c:v>1249.6199999999999</c:v>
                </c:pt>
                <c:pt idx="900">
                  <c:v>1249.6099999999999</c:v>
                </c:pt>
                <c:pt idx="901">
                  <c:v>1249.6099999999999</c:v>
                </c:pt>
                <c:pt idx="902">
                  <c:v>1249.58</c:v>
                </c:pt>
                <c:pt idx="903">
                  <c:v>1249.58</c:v>
                </c:pt>
                <c:pt idx="904">
                  <c:v>1249.57</c:v>
                </c:pt>
                <c:pt idx="905">
                  <c:v>1249.57</c:v>
                </c:pt>
                <c:pt idx="906">
                  <c:v>1249.56</c:v>
                </c:pt>
                <c:pt idx="907">
                  <c:v>1249.54</c:v>
                </c:pt>
                <c:pt idx="908">
                  <c:v>1249.55</c:v>
                </c:pt>
                <c:pt idx="909">
                  <c:v>1249.56</c:v>
                </c:pt>
                <c:pt idx="910">
                  <c:v>1249.57</c:v>
                </c:pt>
                <c:pt idx="911">
                  <c:v>1249.5899999999999</c:v>
                </c:pt>
                <c:pt idx="912">
                  <c:v>1249.5999999999999</c:v>
                </c:pt>
                <c:pt idx="913">
                  <c:v>1249.6099999999999</c:v>
                </c:pt>
                <c:pt idx="914">
                  <c:v>1249.6099999999999</c:v>
                </c:pt>
                <c:pt idx="915">
                  <c:v>1249.6099999999999</c:v>
                </c:pt>
                <c:pt idx="916">
                  <c:v>1249.58</c:v>
                </c:pt>
                <c:pt idx="917">
                  <c:v>1249.58</c:v>
                </c:pt>
                <c:pt idx="918">
                  <c:v>1249.58</c:v>
                </c:pt>
                <c:pt idx="919">
                  <c:v>1249.57</c:v>
                </c:pt>
                <c:pt idx="920">
                  <c:v>1249.55</c:v>
                </c:pt>
                <c:pt idx="921">
                  <c:v>1249.55</c:v>
                </c:pt>
                <c:pt idx="922">
                  <c:v>1249.55</c:v>
                </c:pt>
                <c:pt idx="923">
                  <c:v>1249.56</c:v>
                </c:pt>
                <c:pt idx="924">
                  <c:v>1249.58</c:v>
                </c:pt>
                <c:pt idx="925">
                  <c:v>1249.5899999999999</c:v>
                </c:pt>
                <c:pt idx="926">
                  <c:v>1249.6199999999999</c:v>
                </c:pt>
                <c:pt idx="927">
                  <c:v>1249.6099999999999</c:v>
                </c:pt>
                <c:pt idx="928">
                  <c:v>1249.6099999999999</c:v>
                </c:pt>
                <c:pt idx="929">
                  <c:v>1249.5999999999999</c:v>
                </c:pt>
                <c:pt idx="930">
                  <c:v>1249.5899999999999</c:v>
                </c:pt>
                <c:pt idx="931">
                  <c:v>1249.56</c:v>
                </c:pt>
                <c:pt idx="932">
                  <c:v>1249.56</c:v>
                </c:pt>
                <c:pt idx="933">
                  <c:v>1249.55</c:v>
                </c:pt>
                <c:pt idx="934">
                  <c:v>1249.55</c:v>
                </c:pt>
                <c:pt idx="935">
                  <c:v>1249.55</c:v>
                </c:pt>
                <c:pt idx="936">
                  <c:v>1249.57</c:v>
                </c:pt>
                <c:pt idx="937">
                  <c:v>1249.5999999999999</c:v>
                </c:pt>
                <c:pt idx="938">
                  <c:v>1249.6099999999999</c:v>
                </c:pt>
                <c:pt idx="939">
                  <c:v>1249.6099999999999</c:v>
                </c:pt>
                <c:pt idx="940">
                  <c:v>1249.5999999999999</c:v>
                </c:pt>
                <c:pt idx="941">
                  <c:v>1249.58</c:v>
                </c:pt>
                <c:pt idx="942">
                  <c:v>1249.57</c:v>
                </c:pt>
                <c:pt idx="943">
                  <c:v>1249.57</c:v>
                </c:pt>
                <c:pt idx="944">
                  <c:v>1249.56</c:v>
                </c:pt>
                <c:pt idx="945">
                  <c:v>1249.55</c:v>
                </c:pt>
                <c:pt idx="946">
                  <c:v>1249.54</c:v>
                </c:pt>
                <c:pt idx="947">
                  <c:v>1249.55</c:v>
                </c:pt>
                <c:pt idx="948">
                  <c:v>1249.56</c:v>
                </c:pt>
                <c:pt idx="949">
                  <c:v>1249.57</c:v>
                </c:pt>
                <c:pt idx="950">
                  <c:v>1249.5899999999999</c:v>
                </c:pt>
                <c:pt idx="951">
                  <c:v>1249.6099999999999</c:v>
                </c:pt>
                <c:pt idx="952">
                  <c:v>1249.6099999999999</c:v>
                </c:pt>
                <c:pt idx="953">
                  <c:v>1249.5999999999999</c:v>
                </c:pt>
                <c:pt idx="954">
                  <c:v>1249.5899999999999</c:v>
                </c:pt>
                <c:pt idx="955">
                  <c:v>1249.57</c:v>
                </c:pt>
                <c:pt idx="956">
                  <c:v>1249.56</c:v>
                </c:pt>
                <c:pt idx="957">
                  <c:v>1249.55</c:v>
                </c:pt>
                <c:pt idx="958">
                  <c:v>1249.54</c:v>
                </c:pt>
                <c:pt idx="959">
                  <c:v>1249.56</c:v>
                </c:pt>
                <c:pt idx="960">
                  <c:v>1249.57</c:v>
                </c:pt>
                <c:pt idx="961">
                  <c:v>1249.5999999999999</c:v>
                </c:pt>
                <c:pt idx="962">
                  <c:v>1249.5999999999999</c:v>
                </c:pt>
                <c:pt idx="963">
                  <c:v>1249.5899999999999</c:v>
                </c:pt>
                <c:pt idx="964">
                  <c:v>1249.5999999999999</c:v>
                </c:pt>
                <c:pt idx="965">
                  <c:v>1249.57</c:v>
                </c:pt>
                <c:pt idx="966">
                  <c:v>1249.57</c:v>
                </c:pt>
                <c:pt idx="967">
                  <c:v>1249.56</c:v>
                </c:pt>
                <c:pt idx="968">
                  <c:v>1249.56</c:v>
                </c:pt>
                <c:pt idx="969">
                  <c:v>1249.55</c:v>
                </c:pt>
                <c:pt idx="970">
                  <c:v>1249.56</c:v>
                </c:pt>
                <c:pt idx="971">
                  <c:v>1249.57</c:v>
                </c:pt>
                <c:pt idx="972">
                  <c:v>1249.5899999999999</c:v>
                </c:pt>
                <c:pt idx="973">
                  <c:v>1249.6099999999999</c:v>
                </c:pt>
                <c:pt idx="974">
                  <c:v>1249.5999999999999</c:v>
                </c:pt>
                <c:pt idx="975">
                  <c:v>1249.5999999999999</c:v>
                </c:pt>
                <c:pt idx="976">
                  <c:v>1249.58</c:v>
                </c:pt>
                <c:pt idx="977">
                  <c:v>1249.58</c:v>
                </c:pt>
                <c:pt idx="978">
                  <c:v>1249.55</c:v>
                </c:pt>
                <c:pt idx="979">
                  <c:v>1249.55</c:v>
                </c:pt>
                <c:pt idx="980">
                  <c:v>1249.55</c:v>
                </c:pt>
                <c:pt idx="981">
                  <c:v>1249.55</c:v>
                </c:pt>
                <c:pt idx="982">
                  <c:v>1249.57</c:v>
                </c:pt>
                <c:pt idx="983">
                  <c:v>1249.5999999999999</c:v>
                </c:pt>
                <c:pt idx="984">
                  <c:v>1249.5999999999999</c:v>
                </c:pt>
                <c:pt idx="985">
                  <c:v>1249.5999999999999</c:v>
                </c:pt>
                <c:pt idx="986">
                  <c:v>1249.58</c:v>
                </c:pt>
                <c:pt idx="987">
                  <c:v>1249.57</c:v>
                </c:pt>
                <c:pt idx="988">
                  <c:v>1249.56</c:v>
                </c:pt>
                <c:pt idx="989">
                  <c:v>1249.56</c:v>
                </c:pt>
                <c:pt idx="990">
                  <c:v>1249.54</c:v>
                </c:pt>
                <c:pt idx="991">
                  <c:v>1249.54</c:v>
                </c:pt>
                <c:pt idx="992">
                  <c:v>1249.55</c:v>
                </c:pt>
                <c:pt idx="993">
                  <c:v>1249.58</c:v>
                </c:pt>
                <c:pt idx="994">
                  <c:v>1249.5899999999999</c:v>
                </c:pt>
                <c:pt idx="995">
                  <c:v>1249.5999999999999</c:v>
                </c:pt>
                <c:pt idx="996">
                  <c:v>1249.5899999999999</c:v>
                </c:pt>
                <c:pt idx="997">
                  <c:v>1249.5999999999999</c:v>
                </c:pt>
                <c:pt idx="998">
                  <c:v>1249.5999999999999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619-4315-A63E-E2C99D3D8C12}"/>
            </c:ext>
          </c:extLst>
        </c:ser>
        <c:axId val="110088960"/>
        <c:axId val="110090496"/>
      </c:scatterChart>
      <c:valAx>
        <c:axId val="110088960"/>
        <c:scaling>
          <c:orientation val="minMax"/>
          <c:max val="1000"/>
          <c:min val="1"/>
        </c:scaling>
        <c:axPos val="b"/>
        <c:numFmt formatCode="0_ " sourceLinked="0"/>
        <c:tickLblPos val="nextTo"/>
        <c:crossAx val="110090496"/>
        <c:crosses val="autoZero"/>
        <c:crossBetween val="midCat"/>
      </c:valAx>
      <c:valAx>
        <c:axId val="110090496"/>
        <c:scaling>
          <c:orientation val="minMax"/>
        </c:scaling>
        <c:axPos val="l"/>
        <c:majorGridlines/>
        <c:numFmt formatCode="General" sourceLinked="1"/>
        <c:tickLblPos val="nextTo"/>
        <c:crossAx val="110088960"/>
        <c:crosses val="autoZero"/>
        <c:crossBetween val="midCat"/>
        <c:majorUnit val="0.1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5"/>
  <c:chart>
    <c:title/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863"/>
        </c:manualLayout>
      </c:layout>
      <c:scatterChart>
        <c:scatterStyle val="smoothMarker"/>
        <c:ser>
          <c:idx val="0"/>
          <c:order val="0"/>
          <c:tx>
            <c:strRef>
              <c:f>Lstability!$N$1</c:f>
              <c:strCache>
                <c:ptCount val="1"/>
                <c:pt idx="0">
                  <c:v>PC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Lstability!$N$2:$N$1000</c:f>
              <c:numCache>
                <c:formatCode>General</c:formatCode>
                <c:ptCount val="999"/>
                <c:pt idx="0">
                  <c:v>1250.06</c:v>
                </c:pt>
                <c:pt idx="1">
                  <c:v>1250.06</c:v>
                </c:pt>
                <c:pt idx="2">
                  <c:v>1250.03</c:v>
                </c:pt>
                <c:pt idx="3">
                  <c:v>1250</c:v>
                </c:pt>
                <c:pt idx="4">
                  <c:v>1249.99</c:v>
                </c:pt>
                <c:pt idx="5">
                  <c:v>1250</c:v>
                </c:pt>
                <c:pt idx="6">
                  <c:v>1249.99</c:v>
                </c:pt>
                <c:pt idx="7">
                  <c:v>1249.98</c:v>
                </c:pt>
                <c:pt idx="8">
                  <c:v>1249.99</c:v>
                </c:pt>
                <c:pt idx="9">
                  <c:v>1250</c:v>
                </c:pt>
                <c:pt idx="10">
                  <c:v>1249.98</c:v>
                </c:pt>
                <c:pt idx="11">
                  <c:v>1249.98</c:v>
                </c:pt>
                <c:pt idx="12">
                  <c:v>1249.99</c:v>
                </c:pt>
                <c:pt idx="13">
                  <c:v>1250</c:v>
                </c:pt>
                <c:pt idx="14">
                  <c:v>1250</c:v>
                </c:pt>
                <c:pt idx="15">
                  <c:v>1249.99</c:v>
                </c:pt>
                <c:pt idx="16">
                  <c:v>1250</c:v>
                </c:pt>
                <c:pt idx="17">
                  <c:v>1250.03</c:v>
                </c:pt>
                <c:pt idx="18">
                  <c:v>1250.03</c:v>
                </c:pt>
                <c:pt idx="19">
                  <c:v>1250.04</c:v>
                </c:pt>
                <c:pt idx="20">
                  <c:v>1250.04</c:v>
                </c:pt>
                <c:pt idx="21">
                  <c:v>1250.05</c:v>
                </c:pt>
                <c:pt idx="22">
                  <c:v>1250.08</c:v>
                </c:pt>
                <c:pt idx="23">
                  <c:v>1250.08</c:v>
                </c:pt>
                <c:pt idx="24">
                  <c:v>1250.08</c:v>
                </c:pt>
                <c:pt idx="25">
                  <c:v>1250.08</c:v>
                </c:pt>
                <c:pt idx="26">
                  <c:v>1250.06</c:v>
                </c:pt>
                <c:pt idx="27">
                  <c:v>1250.06</c:v>
                </c:pt>
                <c:pt idx="28">
                  <c:v>1250.06</c:v>
                </c:pt>
                <c:pt idx="29">
                  <c:v>1250.06</c:v>
                </c:pt>
                <c:pt idx="30">
                  <c:v>1250.03</c:v>
                </c:pt>
                <c:pt idx="31">
                  <c:v>1250.02</c:v>
                </c:pt>
                <c:pt idx="32">
                  <c:v>1250.03</c:v>
                </c:pt>
                <c:pt idx="33">
                  <c:v>1250.02</c:v>
                </c:pt>
                <c:pt idx="34">
                  <c:v>1250</c:v>
                </c:pt>
                <c:pt idx="35">
                  <c:v>1250</c:v>
                </c:pt>
                <c:pt idx="36">
                  <c:v>1250.02</c:v>
                </c:pt>
                <c:pt idx="37">
                  <c:v>1250.03</c:v>
                </c:pt>
                <c:pt idx="38">
                  <c:v>1250.05</c:v>
                </c:pt>
                <c:pt idx="39">
                  <c:v>1250.06</c:v>
                </c:pt>
                <c:pt idx="40">
                  <c:v>1250.07</c:v>
                </c:pt>
                <c:pt idx="41">
                  <c:v>1250.07</c:v>
                </c:pt>
                <c:pt idx="42">
                  <c:v>1250.08</c:v>
                </c:pt>
                <c:pt idx="43">
                  <c:v>1250.08</c:v>
                </c:pt>
                <c:pt idx="44">
                  <c:v>1250.08</c:v>
                </c:pt>
                <c:pt idx="45">
                  <c:v>1250.0999999999999</c:v>
                </c:pt>
                <c:pt idx="46">
                  <c:v>1250.0899999999999</c:v>
                </c:pt>
                <c:pt idx="47">
                  <c:v>1250.08</c:v>
                </c:pt>
                <c:pt idx="48">
                  <c:v>1250.06</c:v>
                </c:pt>
                <c:pt idx="49">
                  <c:v>1250.04</c:v>
                </c:pt>
                <c:pt idx="50">
                  <c:v>1250.05</c:v>
                </c:pt>
                <c:pt idx="51">
                  <c:v>1250.05</c:v>
                </c:pt>
                <c:pt idx="52">
                  <c:v>1250.04</c:v>
                </c:pt>
                <c:pt idx="53">
                  <c:v>1250.03</c:v>
                </c:pt>
                <c:pt idx="54">
                  <c:v>1250.01</c:v>
                </c:pt>
                <c:pt idx="55">
                  <c:v>1250.02</c:v>
                </c:pt>
                <c:pt idx="56">
                  <c:v>1250.02</c:v>
                </c:pt>
                <c:pt idx="57">
                  <c:v>1250</c:v>
                </c:pt>
                <c:pt idx="58">
                  <c:v>1250</c:v>
                </c:pt>
                <c:pt idx="59">
                  <c:v>1249.99</c:v>
                </c:pt>
                <c:pt idx="60">
                  <c:v>1250</c:v>
                </c:pt>
                <c:pt idx="61">
                  <c:v>1249.99</c:v>
                </c:pt>
                <c:pt idx="62">
                  <c:v>1250</c:v>
                </c:pt>
                <c:pt idx="63">
                  <c:v>1250.01</c:v>
                </c:pt>
                <c:pt idx="64">
                  <c:v>1250.02</c:v>
                </c:pt>
                <c:pt idx="65">
                  <c:v>1250.04</c:v>
                </c:pt>
                <c:pt idx="66">
                  <c:v>1250.03</c:v>
                </c:pt>
                <c:pt idx="67">
                  <c:v>1250.04</c:v>
                </c:pt>
                <c:pt idx="68">
                  <c:v>1250.06</c:v>
                </c:pt>
                <c:pt idx="69">
                  <c:v>1250.05</c:v>
                </c:pt>
                <c:pt idx="70">
                  <c:v>1250.05</c:v>
                </c:pt>
                <c:pt idx="71">
                  <c:v>1250.04</c:v>
                </c:pt>
                <c:pt idx="72">
                  <c:v>1250.03</c:v>
                </c:pt>
                <c:pt idx="73">
                  <c:v>1250.04</c:v>
                </c:pt>
                <c:pt idx="74">
                  <c:v>1250.05</c:v>
                </c:pt>
                <c:pt idx="75">
                  <c:v>1250.04</c:v>
                </c:pt>
                <c:pt idx="76">
                  <c:v>1250.03</c:v>
                </c:pt>
                <c:pt idx="77">
                  <c:v>1250</c:v>
                </c:pt>
                <c:pt idx="78">
                  <c:v>1250.01</c:v>
                </c:pt>
                <c:pt idx="79">
                  <c:v>1250.02</c:v>
                </c:pt>
                <c:pt idx="80">
                  <c:v>1250.01</c:v>
                </c:pt>
                <c:pt idx="81">
                  <c:v>1250.02</c:v>
                </c:pt>
                <c:pt idx="82">
                  <c:v>1250.04</c:v>
                </c:pt>
                <c:pt idx="83">
                  <c:v>1250.04</c:v>
                </c:pt>
                <c:pt idx="84">
                  <c:v>1250.03</c:v>
                </c:pt>
                <c:pt idx="85">
                  <c:v>1250.08</c:v>
                </c:pt>
                <c:pt idx="86">
                  <c:v>1250.0899999999999</c:v>
                </c:pt>
                <c:pt idx="87">
                  <c:v>1250.07</c:v>
                </c:pt>
                <c:pt idx="88">
                  <c:v>1250.0899999999999</c:v>
                </c:pt>
                <c:pt idx="89">
                  <c:v>1250.0899999999999</c:v>
                </c:pt>
                <c:pt idx="90">
                  <c:v>1250.08</c:v>
                </c:pt>
                <c:pt idx="91">
                  <c:v>1250.06</c:v>
                </c:pt>
                <c:pt idx="92">
                  <c:v>1250.05</c:v>
                </c:pt>
                <c:pt idx="93">
                  <c:v>1250.04</c:v>
                </c:pt>
                <c:pt idx="94">
                  <c:v>1250.04</c:v>
                </c:pt>
                <c:pt idx="95">
                  <c:v>1250.02</c:v>
                </c:pt>
                <c:pt idx="96">
                  <c:v>1250.03</c:v>
                </c:pt>
                <c:pt idx="97">
                  <c:v>1250.04</c:v>
                </c:pt>
                <c:pt idx="98">
                  <c:v>1250.04</c:v>
                </c:pt>
                <c:pt idx="99">
                  <c:v>1250.05</c:v>
                </c:pt>
                <c:pt idx="100">
                  <c:v>1250.04</c:v>
                </c:pt>
                <c:pt idx="101">
                  <c:v>1250.04</c:v>
                </c:pt>
                <c:pt idx="102">
                  <c:v>1250.03</c:v>
                </c:pt>
                <c:pt idx="103">
                  <c:v>1250.04</c:v>
                </c:pt>
                <c:pt idx="104">
                  <c:v>1250.05</c:v>
                </c:pt>
                <c:pt idx="105">
                  <c:v>1250.06</c:v>
                </c:pt>
                <c:pt idx="106">
                  <c:v>1250.07</c:v>
                </c:pt>
                <c:pt idx="107">
                  <c:v>1250.07</c:v>
                </c:pt>
                <c:pt idx="108">
                  <c:v>1250.08</c:v>
                </c:pt>
                <c:pt idx="109">
                  <c:v>1250.0999999999999</c:v>
                </c:pt>
                <c:pt idx="110">
                  <c:v>1250.0999999999999</c:v>
                </c:pt>
                <c:pt idx="111">
                  <c:v>1250.08</c:v>
                </c:pt>
                <c:pt idx="112">
                  <c:v>1250.07</c:v>
                </c:pt>
                <c:pt idx="113">
                  <c:v>1250.06</c:v>
                </c:pt>
                <c:pt idx="114">
                  <c:v>1250.05</c:v>
                </c:pt>
                <c:pt idx="115">
                  <c:v>1250.03</c:v>
                </c:pt>
                <c:pt idx="116">
                  <c:v>1250.02</c:v>
                </c:pt>
                <c:pt idx="117">
                  <c:v>1250.01</c:v>
                </c:pt>
                <c:pt idx="118">
                  <c:v>1250.01</c:v>
                </c:pt>
                <c:pt idx="119">
                  <c:v>1250.02</c:v>
                </c:pt>
                <c:pt idx="120">
                  <c:v>1250.01</c:v>
                </c:pt>
                <c:pt idx="121">
                  <c:v>1250.03</c:v>
                </c:pt>
                <c:pt idx="122">
                  <c:v>1250.06</c:v>
                </c:pt>
                <c:pt idx="123">
                  <c:v>1250.05</c:v>
                </c:pt>
                <c:pt idx="124">
                  <c:v>1250.05</c:v>
                </c:pt>
                <c:pt idx="125">
                  <c:v>1250.05</c:v>
                </c:pt>
                <c:pt idx="126">
                  <c:v>1250.07</c:v>
                </c:pt>
                <c:pt idx="127">
                  <c:v>1250.08</c:v>
                </c:pt>
                <c:pt idx="128">
                  <c:v>1250.07</c:v>
                </c:pt>
                <c:pt idx="129">
                  <c:v>1250.07</c:v>
                </c:pt>
                <c:pt idx="130">
                  <c:v>1250.07</c:v>
                </c:pt>
                <c:pt idx="131">
                  <c:v>1250.0999999999999</c:v>
                </c:pt>
                <c:pt idx="132">
                  <c:v>1250.0899999999999</c:v>
                </c:pt>
                <c:pt idx="133">
                  <c:v>1250.07</c:v>
                </c:pt>
                <c:pt idx="134">
                  <c:v>1250.07</c:v>
                </c:pt>
                <c:pt idx="135">
                  <c:v>1250.06</c:v>
                </c:pt>
                <c:pt idx="136">
                  <c:v>1250.05</c:v>
                </c:pt>
                <c:pt idx="137">
                  <c:v>1250.04</c:v>
                </c:pt>
                <c:pt idx="138">
                  <c:v>1250.04</c:v>
                </c:pt>
                <c:pt idx="139">
                  <c:v>1250.06</c:v>
                </c:pt>
                <c:pt idx="140">
                  <c:v>1250.05</c:v>
                </c:pt>
                <c:pt idx="141">
                  <c:v>1250.04</c:v>
                </c:pt>
                <c:pt idx="142">
                  <c:v>1250.06</c:v>
                </c:pt>
                <c:pt idx="143">
                  <c:v>1250.05</c:v>
                </c:pt>
                <c:pt idx="144">
                  <c:v>1250.04</c:v>
                </c:pt>
                <c:pt idx="145">
                  <c:v>1250.03</c:v>
                </c:pt>
                <c:pt idx="146">
                  <c:v>1250.03</c:v>
                </c:pt>
                <c:pt idx="147">
                  <c:v>1250.03</c:v>
                </c:pt>
                <c:pt idx="148">
                  <c:v>1250.04</c:v>
                </c:pt>
                <c:pt idx="149">
                  <c:v>1250.05</c:v>
                </c:pt>
                <c:pt idx="150">
                  <c:v>1250.03</c:v>
                </c:pt>
                <c:pt idx="151">
                  <c:v>1250.04</c:v>
                </c:pt>
                <c:pt idx="152">
                  <c:v>1250.05</c:v>
                </c:pt>
                <c:pt idx="153">
                  <c:v>1250.05</c:v>
                </c:pt>
                <c:pt idx="154">
                  <c:v>1250.04</c:v>
                </c:pt>
                <c:pt idx="155">
                  <c:v>1250.03</c:v>
                </c:pt>
                <c:pt idx="156">
                  <c:v>1250.04</c:v>
                </c:pt>
                <c:pt idx="157">
                  <c:v>1250.04</c:v>
                </c:pt>
                <c:pt idx="158">
                  <c:v>1250.04</c:v>
                </c:pt>
                <c:pt idx="159">
                  <c:v>1250.04</c:v>
                </c:pt>
                <c:pt idx="160">
                  <c:v>1250.05</c:v>
                </c:pt>
                <c:pt idx="161">
                  <c:v>1250.06</c:v>
                </c:pt>
                <c:pt idx="162">
                  <c:v>1250.05</c:v>
                </c:pt>
                <c:pt idx="163">
                  <c:v>1250.06</c:v>
                </c:pt>
                <c:pt idx="164">
                  <c:v>1250.05</c:v>
                </c:pt>
                <c:pt idx="165">
                  <c:v>1250.05</c:v>
                </c:pt>
                <c:pt idx="166">
                  <c:v>1250.05</c:v>
                </c:pt>
                <c:pt idx="167">
                  <c:v>1250.05</c:v>
                </c:pt>
                <c:pt idx="168">
                  <c:v>1250.06</c:v>
                </c:pt>
                <c:pt idx="169">
                  <c:v>1250.07</c:v>
                </c:pt>
                <c:pt idx="170">
                  <c:v>1250.07</c:v>
                </c:pt>
                <c:pt idx="171">
                  <c:v>1250.07</c:v>
                </c:pt>
                <c:pt idx="172">
                  <c:v>1250.07</c:v>
                </c:pt>
                <c:pt idx="173">
                  <c:v>1250.0899999999999</c:v>
                </c:pt>
                <c:pt idx="174">
                  <c:v>1250.08</c:v>
                </c:pt>
                <c:pt idx="175">
                  <c:v>1250.08</c:v>
                </c:pt>
                <c:pt idx="176">
                  <c:v>1250.08</c:v>
                </c:pt>
                <c:pt idx="177">
                  <c:v>1250.07</c:v>
                </c:pt>
                <c:pt idx="178">
                  <c:v>1250.07</c:v>
                </c:pt>
                <c:pt idx="179">
                  <c:v>1250.06</c:v>
                </c:pt>
                <c:pt idx="180">
                  <c:v>1250.06</c:v>
                </c:pt>
                <c:pt idx="181">
                  <c:v>1250.07</c:v>
                </c:pt>
                <c:pt idx="182">
                  <c:v>1250.0899999999999</c:v>
                </c:pt>
                <c:pt idx="183">
                  <c:v>1250.0999999999999</c:v>
                </c:pt>
                <c:pt idx="184">
                  <c:v>1250.0899999999999</c:v>
                </c:pt>
                <c:pt idx="185">
                  <c:v>1250.1199999999999</c:v>
                </c:pt>
                <c:pt idx="186">
                  <c:v>1250.1099999999999</c:v>
                </c:pt>
                <c:pt idx="187">
                  <c:v>1250.1099999999999</c:v>
                </c:pt>
                <c:pt idx="188">
                  <c:v>1250.1099999999999</c:v>
                </c:pt>
                <c:pt idx="189">
                  <c:v>1250.0999999999999</c:v>
                </c:pt>
                <c:pt idx="190">
                  <c:v>1250.0899999999999</c:v>
                </c:pt>
                <c:pt idx="191">
                  <c:v>1250.07</c:v>
                </c:pt>
                <c:pt idx="192">
                  <c:v>1250.07</c:v>
                </c:pt>
                <c:pt idx="193">
                  <c:v>1250.06</c:v>
                </c:pt>
                <c:pt idx="194">
                  <c:v>1250.05</c:v>
                </c:pt>
                <c:pt idx="195">
                  <c:v>1250.04</c:v>
                </c:pt>
                <c:pt idx="196">
                  <c:v>1250.06</c:v>
                </c:pt>
                <c:pt idx="197">
                  <c:v>1250.06</c:v>
                </c:pt>
                <c:pt idx="198">
                  <c:v>1250.05</c:v>
                </c:pt>
                <c:pt idx="199">
                  <c:v>1250.07</c:v>
                </c:pt>
                <c:pt idx="200">
                  <c:v>1250.08</c:v>
                </c:pt>
                <c:pt idx="201">
                  <c:v>1250.0899999999999</c:v>
                </c:pt>
                <c:pt idx="202">
                  <c:v>1250.0899999999999</c:v>
                </c:pt>
                <c:pt idx="203">
                  <c:v>1250.1099999999999</c:v>
                </c:pt>
                <c:pt idx="204">
                  <c:v>1250.1099999999999</c:v>
                </c:pt>
                <c:pt idx="205">
                  <c:v>1250.1300000000001</c:v>
                </c:pt>
                <c:pt idx="206">
                  <c:v>1250.1300000000001</c:v>
                </c:pt>
                <c:pt idx="207">
                  <c:v>1250.1300000000001</c:v>
                </c:pt>
                <c:pt idx="208">
                  <c:v>1250.1199999999999</c:v>
                </c:pt>
                <c:pt idx="209">
                  <c:v>1250.1099999999999</c:v>
                </c:pt>
                <c:pt idx="210">
                  <c:v>1250.1099999999999</c:v>
                </c:pt>
                <c:pt idx="211">
                  <c:v>1250.1099999999999</c:v>
                </c:pt>
                <c:pt idx="212">
                  <c:v>1250.0899999999999</c:v>
                </c:pt>
                <c:pt idx="213">
                  <c:v>1250.07</c:v>
                </c:pt>
                <c:pt idx="214">
                  <c:v>1250.07</c:v>
                </c:pt>
                <c:pt idx="215">
                  <c:v>1250.06</c:v>
                </c:pt>
                <c:pt idx="216">
                  <c:v>1250.05</c:v>
                </c:pt>
                <c:pt idx="217">
                  <c:v>1250.06</c:v>
                </c:pt>
                <c:pt idx="218">
                  <c:v>1250.06</c:v>
                </c:pt>
                <c:pt idx="219">
                  <c:v>1250.05</c:v>
                </c:pt>
                <c:pt idx="220">
                  <c:v>1250.04</c:v>
                </c:pt>
                <c:pt idx="221">
                  <c:v>1250.04</c:v>
                </c:pt>
                <c:pt idx="222">
                  <c:v>1250.05</c:v>
                </c:pt>
                <c:pt idx="223">
                  <c:v>1250.06</c:v>
                </c:pt>
                <c:pt idx="224">
                  <c:v>1250.07</c:v>
                </c:pt>
                <c:pt idx="225">
                  <c:v>1250.06</c:v>
                </c:pt>
                <c:pt idx="226">
                  <c:v>1250.06</c:v>
                </c:pt>
                <c:pt idx="227">
                  <c:v>1250.06</c:v>
                </c:pt>
                <c:pt idx="228">
                  <c:v>1250.06</c:v>
                </c:pt>
                <c:pt idx="229">
                  <c:v>1250.05</c:v>
                </c:pt>
                <c:pt idx="230">
                  <c:v>1250.05</c:v>
                </c:pt>
                <c:pt idx="231">
                  <c:v>1250.06</c:v>
                </c:pt>
                <c:pt idx="232">
                  <c:v>1250.05</c:v>
                </c:pt>
                <c:pt idx="233">
                  <c:v>1250.06</c:v>
                </c:pt>
                <c:pt idx="234">
                  <c:v>1250.06</c:v>
                </c:pt>
                <c:pt idx="235">
                  <c:v>1250.06</c:v>
                </c:pt>
                <c:pt idx="236">
                  <c:v>1250.05</c:v>
                </c:pt>
                <c:pt idx="237">
                  <c:v>1250.05</c:v>
                </c:pt>
                <c:pt idx="238">
                  <c:v>1250.06</c:v>
                </c:pt>
                <c:pt idx="239">
                  <c:v>1250.06</c:v>
                </c:pt>
                <c:pt idx="240">
                  <c:v>1250.08</c:v>
                </c:pt>
                <c:pt idx="241">
                  <c:v>1250.08</c:v>
                </c:pt>
                <c:pt idx="242">
                  <c:v>1250.0999999999999</c:v>
                </c:pt>
                <c:pt idx="243">
                  <c:v>1250.1099999999999</c:v>
                </c:pt>
                <c:pt idx="244">
                  <c:v>1250.0999999999999</c:v>
                </c:pt>
                <c:pt idx="245">
                  <c:v>1250.1099999999999</c:v>
                </c:pt>
                <c:pt idx="246">
                  <c:v>1250.0999999999999</c:v>
                </c:pt>
                <c:pt idx="247">
                  <c:v>1250.0999999999999</c:v>
                </c:pt>
                <c:pt idx="248">
                  <c:v>1250.0999999999999</c:v>
                </c:pt>
                <c:pt idx="249">
                  <c:v>1250.0999999999999</c:v>
                </c:pt>
                <c:pt idx="250">
                  <c:v>1250.08</c:v>
                </c:pt>
                <c:pt idx="251">
                  <c:v>1250.07</c:v>
                </c:pt>
                <c:pt idx="252">
                  <c:v>1250.06</c:v>
                </c:pt>
                <c:pt idx="253">
                  <c:v>1250.06</c:v>
                </c:pt>
                <c:pt idx="254">
                  <c:v>1250.07</c:v>
                </c:pt>
                <c:pt idx="255">
                  <c:v>1250.07</c:v>
                </c:pt>
                <c:pt idx="256">
                  <c:v>1250.07</c:v>
                </c:pt>
                <c:pt idx="257">
                  <c:v>1250.08</c:v>
                </c:pt>
                <c:pt idx="258">
                  <c:v>1250.07</c:v>
                </c:pt>
                <c:pt idx="259">
                  <c:v>1250.07</c:v>
                </c:pt>
                <c:pt idx="260">
                  <c:v>1250.08</c:v>
                </c:pt>
                <c:pt idx="261">
                  <c:v>1250.08</c:v>
                </c:pt>
                <c:pt idx="262">
                  <c:v>1250.08</c:v>
                </c:pt>
                <c:pt idx="263">
                  <c:v>1250.0899999999999</c:v>
                </c:pt>
                <c:pt idx="264">
                  <c:v>1250.0899999999999</c:v>
                </c:pt>
                <c:pt idx="265">
                  <c:v>1250.0899999999999</c:v>
                </c:pt>
                <c:pt idx="266">
                  <c:v>1250.0899999999999</c:v>
                </c:pt>
                <c:pt idx="267">
                  <c:v>1250.08</c:v>
                </c:pt>
                <c:pt idx="268">
                  <c:v>1250.0899999999999</c:v>
                </c:pt>
                <c:pt idx="269">
                  <c:v>1250.0999999999999</c:v>
                </c:pt>
                <c:pt idx="270">
                  <c:v>1250.08</c:v>
                </c:pt>
                <c:pt idx="271">
                  <c:v>1250.08</c:v>
                </c:pt>
                <c:pt idx="272">
                  <c:v>1250.08</c:v>
                </c:pt>
                <c:pt idx="273">
                  <c:v>1250.08</c:v>
                </c:pt>
                <c:pt idx="274">
                  <c:v>1250.08</c:v>
                </c:pt>
                <c:pt idx="275">
                  <c:v>1250.06</c:v>
                </c:pt>
                <c:pt idx="276">
                  <c:v>1250.06</c:v>
                </c:pt>
                <c:pt idx="277">
                  <c:v>1250.07</c:v>
                </c:pt>
                <c:pt idx="278">
                  <c:v>1250.07</c:v>
                </c:pt>
                <c:pt idx="279">
                  <c:v>1250.07</c:v>
                </c:pt>
                <c:pt idx="280">
                  <c:v>1250.0999999999999</c:v>
                </c:pt>
                <c:pt idx="281">
                  <c:v>1250.1099999999999</c:v>
                </c:pt>
                <c:pt idx="282">
                  <c:v>1250.1199999999999</c:v>
                </c:pt>
                <c:pt idx="283">
                  <c:v>1250.1199999999999</c:v>
                </c:pt>
                <c:pt idx="284">
                  <c:v>1250.1199999999999</c:v>
                </c:pt>
                <c:pt idx="285">
                  <c:v>1250.1199999999999</c:v>
                </c:pt>
                <c:pt idx="286">
                  <c:v>1250.1199999999999</c:v>
                </c:pt>
                <c:pt idx="287">
                  <c:v>1250.1099999999999</c:v>
                </c:pt>
                <c:pt idx="288">
                  <c:v>1250.0899999999999</c:v>
                </c:pt>
                <c:pt idx="289">
                  <c:v>1250.0899999999999</c:v>
                </c:pt>
                <c:pt idx="290">
                  <c:v>1250.08</c:v>
                </c:pt>
                <c:pt idx="291">
                  <c:v>1250.08</c:v>
                </c:pt>
                <c:pt idx="292">
                  <c:v>1250.07</c:v>
                </c:pt>
                <c:pt idx="293">
                  <c:v>1250.06</c:v>
                </c:pt>
                <c:pt idx="294">
                  <c:v>1250.07</c:v>
                </c:pt>
                <c:pt idx="295">
                  <c:v>1250.06</c:v>
                </c:pt>
                <c:pt idx="296">
                  <c:v>1250.05</c:v>
                </c:pt>
                <c:pt idx="297">
                  <c:v>1250.06</c:v>
                </c:pt>
                <c:pt idx="298">
                  <c:v>1250.08</c:v>
                </c:pt>
                <c:pt idx="299">
                  <c:v>1250.0899999999999</c:v>
                </c:pt>
                <c:pt idx="300">
                  <c:v>1250.0999999999999</c:v>
                </c:pt>
                <c:pt idx="301">
                  <c:v>1250.0999999999999</c:v>
                </c:pt>
                <c:pt idx="302">
                  <c:v>1250.1199999999999</c:v>
                </c:pt>
                <c:pt idx="303">
                  <c:v>1250.1199999999999</c:v>
                </c:pt>
                <c:pt idx="304">
                  <c:v>1250.1099999999999</c:v>
                </c:pt>
                <c:pt idx="305">
                  <c:v>1250.0999999999999</c:v>
                </c:pt>
                <c:pt idx="306">
                  <c:v>1250.0999999999999</c:v>
                </c:pt>
                <c:pt idx="307">
                  <c:v>1250.1099999999999</c:v>
                </c:pt>
                <c:pt idx="308">
                  <c:v>1250.0999999999999</c:v>
                </c:pt>
                <c:pt idx="309">
                  <c:v>1250.0999999999999</c:v>
                </c:pt>
                <c:pt idx="310">
                  <c:v>1250.0899999999999</c:v>
                </c:pt>
                <c:pt idx="311">
                  <c:v>1250.0899999999999</c:v>
                </c:pt>
                <c:pt idx="312">
                  <c:v>1250.0899999999999</c:v>
                </c:pt>
                <c:pt idx="313">
                  <c:v>1250.0899999999999</c:v>
                </c:pt>
                <c:pt idx="314">
                  <c:v>1250.08</c:v>
                </c:pt>
                <c:pt idx="315">
                  <c:v>1250.08</c:v>
                </c:pt>
                <c:pt idx="316">
                  <c:v>1250.08</c:v>
                </c:pt>
                <c:pt idx="317">
                  <c:v>1250.08</c:v>
                </c:pt>
                <c:pt idx="318">
                  <c:v>1250.07</c:v>
                </c:pt>
                <c:pt idx="319">
                  <c:v>1250.07</c:v>
                </c:pt>
                <c:pt idx="320">
                  <c:v>1250.07</c:v>
                </c:pt>
                <c:pt idx="321">
                  <c:v>1250.06</c:v>
                </c:pt>
                <c:pt idx="322">
                  <c:v>1250.06</c:v>
                </c:pt>
                <c:pt idx="323">
                  <c:v>1250.06</c:v>
                </c:pt>
                <c:pt idx="324">
                  <c:v>1250.08</c:v>
                </c:pt>
                <c:pt idx="325">
                  <c:v>1250.0899999999999</c:v>
                </c:pt>
                <c:pt idx="326">
                  <c:v>1250.1099999999999</c:v>
                </c:pt>
                <c:pt idx="327">
                  <c:v>1250.1199999999999</c:v>
                </c:pt>
                <c:pt idx="328">
                  <c:v>1250.1199999999999</c:v>
                </c:pt>
                <c:pt idx="329">
                  <c:v>1250.1300000000001</c:v>
                </c:pt>
                <c:pt idx="330">
                  <c:v>1250.1300000000001</c:v>
                </c:pt>
                <c:pt idx="331">
                  <c:v>1250.1300000000001</c:v>
                </c:pt>
                <c:pt idx="332">
                  <c:v>1250.1199999999999</c:v>
                </c:pt>
                <c:pt idx="333">
                  <c:v>1250.1199999999999</c:v>
                </c:pt>
                <c:pt idx="334">
                  <c:v>1250.1099999999999</c:v>
                </c:pt>
                <c:pt idx="335">
                  <c:v>1250.1099999999999</c:v>
                </c:pt>
                <c:pt idx="336">
                  <c:v>1250.0899999999999</c:v>
                </c:pt>
                <c:pt idx="337">
                  <c:v>1250.08</c:v>
                </c:pt>
                <c:pt idx="338">
                  <c:v>1250.08</c:v>
                </c:pt>
                <c:pt idx="339">
                  <c:v>1250.07</c:v>
                </c:pt>
                <c:pt idx="340">
                  <c:v>1250.07</c:v>
                </c:pt>
                <c:pt idx="341">
                  <c:v>1250.07</c:v>
                </c:pt>
                <c:pt idx="342">
                  <c:v>1250.07</c:v>
                </c:pt>
                <c:pt idx="343">
                  <c:v>1250.08</c:v>
                </c:pt>
                <c:pt idx="344">
                  <c:v>1250.0899999999999</c:v>
                </c:pt>
                <c:pt idx="345">
                  <c:v>1250.08</c:v>
                </c:pt>
                <c:pt idx="346">
                  <c:v>1250.0899999999999</c:v>
                </c:pt>
                <c:pt idx="347">
                  <c:v>1250.0899999999999</c:v>
                </c:pt>
                <c:pt idx="348">
                  <c:v>1250.0999999999999</c:v>
                </c:pt>
                <c:pt idx="349">
                  <c:v>1250.1199999999999</c:v>
                </c:pt>
                <c:pt idx="350">
                  <c:v>1250.1300000000001</c:v>
                </c:pt>
                <c:pt idx="351">
                  <c:v>1250.1300000000001</c:v>
                </c:pt>
                <c:pt idx="352">
                  <c:v>1250.1199999999999</c:v>
                </c:pt>
                <c:pt idx="353">
                  <c:v>1250.1099999999999</c:v>
                </c:pt>
                <c:pt idx="354">
                  <c:v>1250.1099999999999</c:v>
                </c:pt>
                <c:pt idx="355">
                  <c:v>1250.0999999999999</c:v>
                </c:pt>
                <c:pt idx="356">
                  <c:v>1250.0899999999999</c:v>
                </c:pt>
                <c:pt idx="357">
                  <c:v>1250.08</c:v>
                </c:pt>
                <c:pt idx="358">
                  <c:v>1250.08</c:v>
                </c:pt>
                <c:pt idx="359">
                  <c:v>1250.08</c:v>
                </c:pt>
                <c:pt idx="360">
                  <c:v>1250.07</c:v>
                </c:pt>
                <c:pt idx="361">
                  <c:v>1250.07</c:v>
                </c:pt>
                <c:pt idx="362">
                  <c:v>1250.07</c:v>
                </c:pt>
                <c:pt idx="363">
                  <c:v>1250.06</c:v>
                </c:pt>
                <c:pt idx="364">
                  <c:v>1250.06</c:v>
                </c:pt>
                <c:pt idx="365">
                  <c:v>1250.07</c:v>
                </c:pt>
                <c:pt idx="366">
                  <c:v>1250.07</c:v>
                </c:pt>
                <c:pt idx="367">
                  <c:v>1250.07</c:v>
                </c:pt>
                <c:pt idx="368">
                  <c:v>1250.07</c:v>
                </c:pt>
                <c:pt idx="369">
                  <c:v>1250.07</c:v>
                </c:pt>
                <c:pt idx="370">
                  <c:v>1250.08</c:v>
                </c:pt>
                <c:pt idx="371">
                  <c:v>1250.0899999999999</c:v>
                </c:pt>
                <c:pt idx="372">
                  <c:v>1250.0899999999999</c:v>
                </c:pt>
                <c:pt idx="373">
                  <c:v>1250.0899999999999</c:v>
                </c:pt>
                <c:pt idx="374">
                  <c:v>1250.0899999999999</c:v>
                </c:pt>
                <c:pt idx="375">
                  <c:v>1250.0899999999999</c:v>
                </c:pt>
                <c:pt idx="376">
                  <c:v>1250.0899999999999</c:v>
                </c:pt>
                <c:pt idx="377">
                  <c:v>1250.08</c:v>
                </c:pt>
                <c:pt idx="378">
                  <c:v>1250.0899999999999</c:v>
                </c:pt>
                <c:pt idx="379">
                  <c:v>1250.0899999999999</c:v>
                </c:pt>
                <c:pt idx="380">
                  <c:v>1250.08</c:v>
                </c:pt>
                <c:pt idx="381">
                  <c:v>1250.08</c:v>
                </c:pt>
                <c:pt idx="382">
                  <c:v>1250.08</c:v>
                </c:pt>
                <c:pt idx="383">
                  <c:v>1250.08</c:v>
                </c:pt>
                <c:pt idx="384">
                  <c:v>1250.08</c:v>
                </c:pt>
                <c:pt idx="385">
                  <c:v>1250.07</c:v>
                </c:pt>
                <c:pt idx="386">
                  <c:v>1250.07</c:v>
                </c:pt>
                <c:pt idx="387">
                  <c:v>1250.07</c:v>
                </c:pt>
                <c:pt idx="388">
                  <c:v>1250.07</c:v>
                </c:pt>
                <c:pt idx="389">
                  <c:v>1250.07</c:v>
                </c:pt>
                <c:pt idx="390">
                  <c:v>1250.07</c:v>
                </c:pt>
                <c:pt idx="391">
                  <c:v>1250.07</c:v>
                </c:pt>
                <c:pt idx="392">
                  <c:v>1250.07</c:v>
                </c:pt>
                <c:pt idx="393">
                  <c:v>1250.07</c:v>
                </c:pt>
                <c:pt idx="394">
                  <c:v>1250.07</c:v>
                </c:pt>
                <c:pt idx="395">
                  <c:v>1250.08</c:v>
                </c:pt>
                <c:pt idx="396">
                  <c:v>1250.08</c:v>
                </c:pt>
                <c:pt idx="397">
                  <c:v>1250.07</c:v>
                </c:pt>
                <c:pt idx="398">
                  <c:v>1250.07</c:v>
                </c:pt>
                <c:pt idx="399">
                  <c:v>1250.07</c:v>
                </c:pt>
                <c:pt idx="400">
                  <c:v>1250.07</c:v>
                </c:pt>
                <c:pt idx="401">
                  <c:v>1250.07</c:v>
                </c:pt>
                <c:pt idx="402">
                  <c:v>1250.07</c:v>
                </c:pt>
                <c:pt idx="403">
                  <c:v>1250.07</c:v>
                </c:pt>
                <c:pt idx="404">
                  <c:v>1250.07</c:v>
                </c:pt>
                <c:pt idx="405">
                  <c:v>1250.07</c:v>
                </c:pt>
                <c:pt idx="406">
                  <c:v>1250.07</c:v>
                </c:pt>
                <c:pt idx="407">
                  <c:v>1250.07</c:v>
                </c:pt>
                <c:pt idx="408">
                  <c:v>1250.08</c:v>
                </c:pt>
                <c:pt idx="409">
                  <c:v>1250.08</c:v>
                </c:pt>
                <c:pt idx="410">
                  <c:v>1250.07</c:v>
                </c:pt>
                <c:pt idx="411">
                  <c:v>1250.07</c:v>
                </c:pt>
                <c:pt idx="412">
                  <c:v>1250.08</c:v>
                </c:pt>
                <c:pt idx="413">
                  <c:v>1250.08</c:v>
                </c:pt>
                <c:pt idx="414">
                  <c:v>1250.07</c:v>
                </c:pt>
                <c:pt idx="415">
                  <c:v>1250.07</c:v>
                </c:pt>
                <c:pt idx="416">
                  <c:v>1250.08</c:v>
                </c:pt>
                <c:pt idx="417">
                  <c:v>1250.08</c:v>
                </c:pt>
                <c:pt idx="418">
                  <c:v>1250.08</c:v>
                </c:pt>
                <c:pt idx="419">
                  <c:v>1250.08</c:v>
                </c:pt>
                <c:pt idx="420">
                  <c:v>1250.07</c:v>
                </c:pt>
                <c:pt idx="421">
                  <c:v>1250.07</c:v>
                </c:pt>
                <c:pt idx="422">
                  <c:v>1250.07</c:v>
                </c:pt>
                <c:pt idx="423">
                  <c:v>1250.06</c:v>
                </c:pt>
                <c:pt idx="424">
                  <c:v>1250.07</c:v>
                </c:pt>
                <c:pt idx="425">
                  <c:v>1250.06</c:v>
                </c:pt>
                <c:pt idx="426">
                  <c:v>1250.06</c:v>
                </c:pt>
                <c:pt idx="427">
                  <c:v>1250.06</c:v>
                </c:pt>
                <c:pt idx="428">
                  <c:v>1250.06</c:v>
                </c:pt>
                <c:pt idx="429">
                  <c:v>1250.07</c:v>
                </c:pt>
                <c:pt idx="430">
                  <c:v>1250.08</c:v>
                </c:pt>
                <c:pt idx="431">
                  <c:v>1250.08</c:v>
                </c:pt>
                <c:pt idx="432">
                  <c:v>1250.08</c:v>
                </c:pt>
                <c:pt idx="433">
                  <c:v>1250.07</c:v>
                </c:pt>
                <c:pt idx="434">
                  <c:v>1250.07</c:v>
                </c:pt>
                <c:pt idx="435">
                  <c:v>1250.0899999999999</c:v>
                </c:pt>
                <c:pt idx="436">
                  <c:v>1250.0999999999999</c:v>
                </c:pt>
                <c:pt idx="437">
                  <c:v>1250.08</c:v>
                </c:pt>
                <c:pt idx="438">
                  <c:v>1250.08</c:v>
                </c:pt>
                <c:pt idx="439">
                  <c:v>1250.0899999999999</c:v>
                </c:pt>
                <c:pt idx="440">
                  <c:v>1250.08</c:v>
                </c:pt>
                <c:pt idx="441">
                  <c:v>1250.07</c:v>
                </c:pt>
                <c:pt idx="442">
                  <c:v>1250.07</c:v>
                </c:pt>
                <c:pt idx="443">
                  <c:v>1250.06</c:v>
                </c:pt>
                <c:pt idx="444">
                  <c:v>1250.06</c:v>
                </c:pt>
                <c:pt idx="445">
                  <c:v>1250.07</c:v>
                </c:pt>
                <c:pt idx="446">
                  <c:v>1250.08</c:v>
                </c:pt>
                <c:pt idx="447">
                  <c:v>1250.07</c:v>
                </c:pt>
                <c:pt idx="448">
                  <c:v>1250.07</c:v>
                </c:pt>
                <c:pt idx="449">
                  <c:v>1250.0899999999999</c:v>
                </c:pt>
                <c:pt idx="450">
                  <c:v>1250.1099999999999</c:v>
                </c:pt>
                <c:pt idx="451">
                  <c:v>1250.1099999999999</c:v>
                </c:pt>
                <c:pt idx="452">
                  <c:v>1250.1099999999999</c:v>
                </c:pt>
                <c:pt idx="453">
                  <c:v>1250.1199999999999</c:v>
                </c:pt>
                <c:pt idx="454">
                  <c:v>1250.1300000000001</c:v>
                </c:pt>
                <c:pt idx="455">
                  <c:v>1250.1400000000001</c:v>
                </c:pt>
                <c:pt idx="456">
                  <c:v>1250.1500000000001</c:v>
                </c:pt>
                <c:pt idx="457">
                  <c:v>1250.1500000000001</c:v>
                </c:pt>
                <c:pt idx="458">
                  <c:v>1250.1400000000001</c:v>
                </c:pt>
                <c:pt idx="459">
                  <c:v>1250.1400000000001</c:v>
                </c:pt>
                <c:pt idx="460">
                  <c:v>1250.1300000000001</c:v>
                </c:pt>
                <c:pt idx="461">
                  <c:v>1250.1199999999999</c:v>
                </c:pt>
                <c:pt idx="462">
                  <c:v>1250.1199999999999</c:v>
                </c:pt>
                <c:pt idx="463">
                  <c:v>1250.0999999999999</c:v>
                </c:pt>
                <c:pt idx="464">
                  <c:v>1250.0999999999999</c:v>
                </c:pt>
                <c:pt idx="465">
                  <c:v>1250.0899999999999</c:v>
                </c:pt>
                <c:pt idx="466">
                  <c:v>1250.08</c:v>
                </c:pt>
                <c:pt idx="467">
                  <c:v>1250.0899999999999</c:v>
                </c:pt>
                <c:pt idx="468">
                  <c:v>1250.0899999999999</c:v>
                </c:pt>
                <c:pt idx="469">
                  <c:v>1250.0899999999999</c:v>
                </c:pt>
                <c:pt idx="470">
                  <c:v>1250.0899999999999</c:v>
                </c:pt>
                <c:pt idx="471">
                  <c:v>1250.0899999999999</c:v>
                </c:pt>
                <c:pt idx="472">
                  <c:v>1250.0899999999999</c:v>
                </c:pt>
                <c:pt idx="473">
                  <c:v>1250.0899999999999</c:v>
                </c:pt>
                <c:pt idx="474">
                  <c:v>1250.0899999999999</c:v>
                </c:pt>
                <c:pt idx="475">
                  <c:v>1250.0899999999999</c:v>
                </c:pt>
                <c:pt idx="476">
                  <c:v>1250.0999999999999</c:v>
                </c:pt>
                <c:pt idx="477">
                  <c:v>1250.0999999999999</c:v>
                </c:pt>
                <c:pt idx="478">
                  <c:v>1250.1099999999999</c:v>
                </c:pt>
                <c:pt idx="479">
                  <c:v>1250.1099999999999</c:v>
                </c:pt>
                <c:pt idx="480">
                  <c:v>1250.1099999999999</c:v>
                </c:pt>
                <c:pt idx="481">
                  <c:v>1250.1199999999999</c:v>
                </c:pt>
                <c:pt idx="482">
                  <c:v>1250.1300000000001</c:v>
                </c:pt>
                <c:pt idx="483">
                  <c:v>1250.1400000000001</c:v>
                </c:pt>
                <c:pt idx="484">
                  <c:v>1250.1400000000001</c:v>
                </c:pt>
                <c:pt idx="485">
                  <c:v>1250.1300000000001</c:v>
                </c:pt>
                <c:pt idx="486">
                  <c:v>1250.1400000000001</c:v>
                </c:pt>
                <c:pt idx="487">
                  <c:v>1250.1400000000001</c:v>
                </c:pt>
                <c:pt idx="488">
                  <c:v>1250.1300000000001</c:v>
                </c:pt>
                <c:pt idx="489">
                  <c:v>1250.1099999999999</c:v>
                </c:pt>
                <c:pt idx="490">
                  <c:v>1250.1099999999999</c:v>
                </c:pt>
                <c:pt idx="491">
                  <c:v>1250.0999999999999</c:v>
                </c:pt>
                <c:pt idx="492">
                  <c:v>1250.08</c:v>
                </c:pt>
                <c:pt idx="493">
                  <c:v>1250.08</c:v>
                </c:pt>
                <c:pt idx="494">
                  <c:v>1250.0899999999999</c:v>
                </c:pt>
                <c:pt idx="495">
                  <c:v>1250.0899999999999</c:v>
                </c:pt>
                <c:pt idx="496">
                  <c:v>1250.0899999999999</c:v>
                </c:pt>
                <c:pt idx="497">
                  <c:v>1250.0899999999999</c:v>
                </c:pt>
                <c:pt idx="498">
                  <c:v>1250.0899999999999</c:v>
                </c:pt>
                <c:pt idx="499">
                  <c:v>1250.08</c:v>
                </c:pt>
                <c:pt idx="500">
                  <c:v>1250.0899999999999</c:v>
                </c:pt>
                <c:pt idx="501">
                  <c:v>1250.0999999999999</c:v>
                </c:pt>
                <c:pt idx="502">
                  <c:v>1250.0999999999999</c:v>
                </c:pt>
                <c:pt idx="503">
                  <c:v>1250.0899999999999</c:v>
                </c:pt>
                <c:pt idx="504">
                  <c:v>1250.08</c:v>
                </c:pt>
                <c:pt idx="505">
                  <c:v>1250.0899999999999</c:v>
                </c:pt>
                <c:pt idx="506">
                  <c:v>1250.0899999999999</c:v>
                </c:pt>
                <c:pt idx="507">
                  <c:v>1250.08</c:v>
                </c:pt>
                <c:pt idx="508">
                  <c:v>1250.08</c:v>
                </c:pt>
                <c:pt idx="509">
                  <c:v>1250.08</c:v>
                </c:pt>
                <c:pt idx="510">
                  <c:v>1250.0899999999999</c:v>
                </c:pt>
                <c:pt idx="511">
                  <c:v>1250.0899999999999</c:v>
                </c:pt>
                <c:pt idx="512">
                  <c:v>1250.08</c:v>
                </c:pt>
                <c:pt idx="513">
                  <c:v>1250.0899999999999</c:v>
                </c:pt>
                <c:pt idx="514">
                  <c:v>1250.0899999999999</c:v>
                </c:pt>
                <c:pt idx="515">
                  <c:v>1250.0899999999999</c:v>
                </c:pt>
                <c:pt idx="516">
                  <c:v>1250.0899999999999</c:v>
                </c:pt>
                <c:pt idx="517">
                  <c:v>1250.0899999999999</c:v>
                </c:pt>
                <c:pt idx="518">
                  <c:v>1250.0899999999999</c:v>
                </c:pt>
                <c:pt idx="519">
                  <c:v>1250.0899999999999</c:v>
                </c:pt>
                <c:pt idx="520">
                  <c:v>1250.0899999999999</c:v>
                </c:pt>
                <c:pt idx="521">
                  <c:v>1250.0899999999999</c:v>
                </c:pt>
                <c:pt idx="522">
                  <c:v>1250.0899999999999</c:v>
                </c:pt>
                <c:pt idx="523">
                  <c:v>1250.0899999999999</c:v>
                </c:pt>
                <c:pt idx="524">
                  <c:v>1250.0899999999999</c:v>
                </c:pt>
                <c:pt idx="525">
                  <c:v>1250.0899999999999</c:v>
                </c:pt>
                <c:pt idx="526">
                  <c:v>1250.0999999999999</c:v>
                </c:pt>
                <c:pt idx="527">
                  <c:v>1250.1099999999999</c:v>
                </c:pt>
                <c:pt idx="528">
                  <c:v>1250.1199999999999</c:v>
                </c:pt>
                <c:pt idx="529">
                  <c:v>1250.1099999999999</c:v>
                </c:pt>
                <c:pt idx="530">
                  <c:v>1250.0999999999999</c:v>
                </c:pt>
                <c:pt idx="531">
                  <c:v>1250.1099999999999</c:v>
                </c:pt>
                <c:pt idx="532">
                  <c:v>1250.0999999999999</c:v>
                </c:pt>
                <c:pt idx="533">
                  <c:v>1250.0899999999999</c:v>
                </c:pt>
                <c:pt idx="534">
                  <c:v>1250.0899999999999</c:v>
                </c:pt>
                <c:pt idx="535">
                  <c:v>1250.0999999999999</c:v>
                </c:pt>
                <c:pt idx="536">
                  <c:v>1250.0899999999999</c:v>
                </c:pt>
                <c:pt idx="537">
                  <c:v>1250.0999999999999</c:v>
                </c:pt>
                <c:pt idx="538">
                  <c:v>1250.0999999999999</c:v>
                </c:pt>
                <c:pt idx="539">
                  <c:v>1250.0899999999999</c:v>
                </c:pt>
                <c:pt idx="540">
                  <c:v>1250.0899999999999</c:v>
                </c:pt>
                <c:pt idx="541">
                  <c:v>1250.0899999999999</c:v>
                </c:pt>
                <c:pt idx="542">
                  <c:v>1250.0899999999999</c:v>
                </c:pt>
                <c:pt idx="543">
                  <c:v>1250.0899999999999</c:v>
                </c:pt>
                <c:pt idx="544">
                  <c:v>1250.0999999999999</c:v>
                </c:pt>
                <c:pt idx="545">
                  <c:v>1250.08</c:v>
                </c:pt>
                <c:pt idx="546">
                  <c:v>1250.07</c:v>
                </c:pt>
                <c:pt idx="547">
                  <c:v>1250.06</c:v>
                </c:pt>
                <c:pt idx="548">
                  <c:v>1250.07</c:v>
                </c:pt>
                <c:pt idx="549">
                  <c:v>1250.0899999999999</c:v>
                </c:pt>
                <c:pt idx="550">
                  <c:v>1250.0899999999999</c:v>
                </c:pt>
                <c:pt idx="551">
                  <c:v>1250.1099999999999</c:v>
                </c:pt>
                <c:pt idx="552">
                  <c:v>1250.1099999999999</c:v>
                </c:pt>
                <c:pt idx="553">
                  <c:v>1250.1199999999999</c:v>
                </c:pt>
                <c:pt idx="554">
                  <c:v>1250.1300000000001</c:v>
                </c:pt>
                <c:pt idx="555">
                  <c:v>1250.1400000000001</c:v>
                </c:pt>
                <c:pt idx="556">
                  <c:v>1250.1400000000001</c:v>
                </c:pt>
                <c:pt idx="557">
                  <c:v>1250.1400000000001</c:v>
                </c:pt>
                <c:pt idx="558">
                  <c:v>1250.1400000000001</c:v>
                </c:pt>
                <c:pt idx="559">
                  <c:v>1250.1400000000001</c:v>
                </c:pt>
                <c:pt idx="560">
                  <c:v>1250.1500000000001</c:v>
                </c:pt>
                <c:pt idx="561">
                  <c:v>1250.1500000000001</c:v>
                </c:pt>
                <c:pt idx="562">
                  <c:v>1250.1500000000001</c:v>
                </c:pt>
                <c:pt idx="563">
                  <c:v>1250.1500000000001</c:v>
                </c:pt>
                <c:pt idx="564">
                  <c:v>1250.1400000000001</c:v>
                </c:pt>
                <c:pt idx="565">
                  <c:v>1250.1300000000001</c:v>
                </c:pt>
                <c:pt idx="566">
                  <c:v>1250.1300000000001</c:v>
                </c:pt>
                <c:pt idx="567">
                  <c:v>1250.1300000000001</c:v>
                </c:pt>
                <c:pt idx="568">
                  <c:v>1250.1199999999999</c:v>
                </c:pt>
                <c:pt idx="569">
                  <c:v>1250.0999999999999</c:v>
                </c:pt>
                <c:pt idx="570">
                  <c:v>1250.0999999999999</c:v>
                </c:pt>
                <c:pt idx="571">
                  <c:v>1250.0899999999999</c:v>
                </c:pt>
                <c:pt idx="572">
                  <c:v>1250.0899999999999</c:v>
                </c:pt>
                <c:pt idx="573">
                  <c:v>1250.08</c:v>
                </c:pt>
                <c:pt idx="574">
                  <c:v>1250.08</c:v>
                </c:pt>
                <c:pt idx="575">
                  <c:v>1250.08</c:v>
                </c:pt>
                <c:pt idx="576">
                  <c:v>1250.08</c:v>
                </c:pt>
                <c:pt idx="577">
                  <c:v>1250.0899999999999</c:v>
                </c:pt>
                <c:pt idx="578">
                  <c:v>1250.0999999999999</c:v>
                </c:pt>
                <c:pt idx="579">
                  <c:v>1250.0999999999999</c:v>
                </c:pt>
                <c:pt idx="580">
                  <c:v>1250.1300000000001</c:v>
                </c:pt>
                <c:pt idx="581">
                  <c:v>1250.1400000000001</c:v>
                </c:pt>
                <c:pt idx="582">
                  <c:v>1250.1400000000001</c:v>
                </c:pt>
                <c:pt idx="583">
                  <c:v>1250.1300000000001</c:v>
                </c:pt>
                <c:pt idx="584">
                  <c:v>1250.1400000000001</c:v>
                </c:pt>
                <c:pt idx="585">
                  <c:v>1250.1500000000001</c:v>
                </c:pt>
                <c:pt idx="586">
                  <c:v>1250.1500000000001</c:v>
                </c:pt>
                <c:pt idx="587">
                  <c:v>1250.1199999999999</c:v>
                </c:pt>
                <c:pt idx="588">
                  <c:v>1250.1199999999999</c:v>
                </c:pt>
                <c:pt idx="589">
                  <c:v>1250.1099999999999</c:v>
                </c:pt>
                <c:pt idx="590">
                  <c:v>1250.0999999999999</c:v>
                </c:pt>
                <c:pt idx="591">
                  <c:v>1250.0999999999999</c:v>
                </c:pt>
                <c:pt idx="592">
                  <c:v>1250.08</c:v>
                </c:pt>
                <c:pt idx="593">
                  <c:v>1250.07</c:v>
                </c:pt>
                <c:pt idx="594">
                  <c:v>1250.08</c:v>
                </c:pt>
                <c:pt idx="595">
                  <c:v>1250.08</c:v>
                </c:pt>
                <c:pt idx="596">
                  <c:v>1250.08</c:v>
                </c:pt>
                <c:pt idx="597">
                  <c:v>1250.08</c:v>
                </c:pt>
                <c:pt idx="598">
                  <c:v>1250.0899999999999</c:v>
                </c:pt>
                <c:pt idx="599">
                  <c:v>1250.0999999999999</c:v>
                </c:pt>
                <c:pt idx="600">
                  <c:v>1250.1199999999999</c:v>
                </c:pt>
                <c:pt idx="601">
                  <c:v>1250.1199999999999</c:v>
                </c:pt>
                <c:pt idx="602">
                  <c:v>1250.1300000000001</c:v>
                </c:pt>
                <c:pt idx="603">
                  <c:v>1250.1500000000001</c:v>
                </c:pt>
                <c:pt idx="604">
                  <c:v>1250.1500000000001</c:v>
                </c:pt>
                <c:pt idx="605">
                  <c:v>1250.1500000000001</c:v>
                </c:pt>
                <c:pt idx="606">
                  <c:v>1250.1500000000001</c:v>
                </c:pt>
                <c:pt idx="607">
                  <c:v>1250.1500000000001</c:v>
                </c:pt>
                <c:pt idx="608">
                  <c:v>1250.1400000000001</c:v>
                </c:pt>
                <c:pt idx="609">
                  <c:v>1250.1199999999999</c:v>
                </c:pt>
                <c:pt idx="610">
                  <c:v>1250.1099999999999</c:v>
                </c:pt>
                <c:pt idx="611">
                  <c:v>1250.1099999999999</c:v>
                </c:pt>
                <c:pt idx="612">
                  <c:v>1250.1199999999999</c:v>
                </c:pt>
                <c:pt idx="613">
                  <c:v>1250.1199999999999</c:v>
                </c:pt>
                <c:pt idx="614">
                  <c:v>1250.0999999999999</c:v>
                </c:pt>
                <c:pt idx="615">
                  <c:v>1250.0999999999999</c:v>
                </c:pt>
                <c:pt idx="616">
                  <c:v>1250.0999999999999</c:v>
                </c:pt>
                <c:pt idx="617">
                  <c:v>1250.0899999999999</c:v>
                </c:pt>
                <c:pt idx="618">
                  <c:v>1250.0899999999999</c:v>
                </c:pt>
                <c:pt idx="619">
                  <c:v>1250.0899999999999</c:v>
                </c:pt>
                <c:pt idx="620">
                  <c:v>1250.08</c:v>
                </c:pt>
                <c:pt idx="621">
                  <c:v>1250.0899999999999</c:v>
                </c:pt>
                <c:pt idx="622">
                  <c:v>1250.0899999999999</c:v>
                </c:pt>
                <c:pt idx="623">
                  <c:v>1250.08</c:v>
                </c:pt>
                <c:pt idx="624">
                  <c:v>1250.0899999999999</c:v>
                </c:pt>
                <c:pt idx="625">
                  <c:v>1250.0999999999999</c:v>
                </c:pt>
                <c:pt idx="626">
                  <c:v>1250.0999999999999</c:v>
                </c:pt>
                <c:pt idx="627">
                  <c:v>1250.0999999999999</c:v>
                </c:pt>
                <c:pt idx="628">
                  <c:v>1250.1099999999999</c:v>
                </c:pt>
                <c:pt idx="629">
                  <c:v>1250.1300000000001</c:v>
                </c:pt>
                <c:pt idx="630">
                  <c:v>1250.1400000000001</c:v>
                </c:pt>
                <c:pt idx="631">
                  <c:v>1250.1400000000001</c:v>
                </c:pt>
                <c:pt idx="632">
                  <c:v>1250.1400000000001</c:v>
                </c:pt>
                <c:pt idx="633">
                  <c:v>1250.1199999999999</c:v>
                </c:pt>
                <c:pt idx="634">
                  <c:v>1250.1099999999999</c:v>
                </c:pt>
                <c:pt idx="635">
                  <c:v>1250.0999999999999</c:v>
                </c:pt>
                <c:pt idx="636">
                  <c:v>1250.07</c:v>
                </c:pt>
                <c:pt idx="637">
                  <c:v>1250.07</c:v>
                </c:pt>
                <c:pt idx="638">
                  <c:v>1250.08</c:v>
                </c:pt>
                <c:pt idx="639">
                  <c:v>1250.08</c:v>
                </c:pt>
                <c:pt idx="640">
                  <c:v>1250.0999999999999</c:v>
                </c:pt>
                <c:pt idx="641">
                  <c:v>1250.1099999999999</c:v>
                </c:pt>
                <c:pt idx="642">
                  <c:v>1250.0999999999999</c:v>
                </c:pt>
                <c:pt idx="643">
                  <c:v>1250.1099999999999</c:v>
                </c:pt>
                <c:pt idx="644">
                  <c:v>1250.1300000000001</c:v>
                </c:pt>
                <c:pt idx="645">
                  <c:v>1250.1400000000001</c:v>
                </c:pt>
                <c:pt idx="646">
                  <c:v>1250.1400000000001</c:v>
                </c:pt>
                <c:pt idx="647">
                  <c:v>1250.1400000000001</c:v>
                </c:pt>
                <c:pt idx="648">
                  <c:v>1250.1400000000001</c:v>
                </c:pt>
                <c:pt idx="649">
                  <c:v>1250.1199999999999</c:v>
                </c:pt>
                <c:pt idx="650">
                  <c:v>1250.1099999999999</c:v>
                </c:pt>
                <c:pt idx="651">
                  <c:v>1250.0999999999999</c:v>
                </c:pt>
                <c:pt idx="652">
                  <c:v>1250.0999999999999</c:v>
                </c:pt>
                <c:pt idx="653">
                  <c:v>1250.08</c:v>
                </c:pt>
                <c:pt idx="654">
                  <c:v>1250.0899999999999</c:v>
                </c:pt>
                <c:pt idx="655">
                  <c:v>1250.08</c:v>
                </c:pt>
                <c:pt idx="656">
                  <c:v>1250.0899999999999</c:v>
                </c:pt>
                <c:pt idx="657">
                  <c:v>1250.08</c:v>
                </c:pt>
                <c:pt idx="658">
                  <c:v>1250.08</c:v>
                </c:pt>
                <c:pt idx="659">
                  <c:v>1250.0899999999999</c:v>
                </c:pt>
                <c:pt idx="660">
                  <c:v>1250.0899999999999</c:v>
                </c:pt>
                <c:pt idx="661">
                  <c:v>1250.08</c:v>
                </c:pt>
                <c:pt idx="662">
                  <c:v>1250.08</c:v>
                </c:pt>
                <c:pt idx="663">
                  <c:v>1250.07</c:v>
                </c:pt>
                <c:pt idx="664">
                  <c:v>1250.0899999999999</c:v>
                </c:pt>
                <c:pt idx="665">
                  <c:v>1250.0999999999999</c:v>
                </c:pt>
                <c:pt idx="666">
                  <c:v>1250.0999999999999</c:v>
                </c:pt>
                <c:pt idx="667">
                  <c:v>1250.0999999999999</c:v>
                </c:pt>
                <c:pt idx="668">
                  <c:v>1250.0999999999999</c:v>
                </c:pt>
                <c:pt idx="669">
                  <c:v>1250.1099999999999</c:v>
                </c:pt>
                <c:pt idx="670">
                  <c:v>1250.1099999999999</c:v>
                </c:pt>
                <c:pt idx="671">
                  <c:v>1250.1099999999999</c:v>
                </c:pt>
                <c:pt idx="672">
                  <c:v>1250.1099999999999</c:v>
                </c:pt>
                <c:pt idx="673">
                  <c:v>1250.1099999999999</c:v>
                </c:pt>
                <c:pt idx="674">
                  <c:v>1250.0999999999999</c:v>
                </c:pt>
                <c:pt idx="675">
                  <c:v>1250.0999999999999</c:v>
                </c:pt>
                <c:pt idx="676">
                  <c:v>1250.0999999999999</c:v>
                </c:pt>
                <c:pt idx="677">
                  <c:v>1250.0999999999999</c:v>
                </c:pt>
                <c:pt idx="678">
                  <c:v>1250.0999999999999</c:v>
                </c:pt>
                <c:pt idx="679">
                  <c:v>1250.0899999999999</c:v>
                </c:pt>
                <c:pt idx="680">
                  <c:v>1250.0899999999999</c:v>
                </c:pt>
                <c:pt idx="681">
                  <c:v>1250.0899999999999</c:v>
                </c:pt>
                <c:pt idx="682">
                  <c:v>1250.0899999999999</c:v>
                </c:pt>
                <c:pt idx="683">
                  <c:v>1250.0899999999999</c:v>
                </c:pt>
                <c:pt idx="684">
                  <c:v>1250.0899999999999</c:v>
                </c:pt>
                <c:pt idx="685">
                  <c:v>1250.0999999999999</c:v>
                </c:pt>
                <c:pt idx="686">
                  <c:v>1250.0899999999999</c:v>
                </c:pt>
                <c:pt idx="687">
                  <c:v>1250.0899999999999</c:v>
                </c:pt>
                <c:pt idx="688">
                  <c:v>1250.0899999999999</c:v>
                </c:pt>
                <c:pt idx="689">
                  <c:v>1250.08</c:v>
                </c:pt>
                <c:pt idx="690">
                  <c:v>1250.0899999999999</c:v>
                </c:pt>
                <c:pt idx="691">
                  <c:v>1250.0899999999999</c:v>
                </c:pt>
                <c:pt idx="692">
                  <c:v>1250.08</c:v>
                </c:pt>
                <c:pt idx="693">
                  <c:v>1250.07</c:v>
                </c:pt>
                <c:pt idx="694">
                  <c:v>1250.07</c:v>
                </c:pt>
                <c:pt idx="695">
                  <c:v>1250.0899999999999</c:v>
                </c:pt>
                <c:pt idx="696">
                  <c:v>1250.0899999999999</c:v>
                </c:pt>
                <c:pt idx="697">
                  <c:v>1250.0999999999999</c:v>
                </c:pt>
                <c:pt idx="698">
                  <c:v>1250.1300000000001</c:v>
                </c:pt>
                <c:pt idx="699">
                  <c:v>1250.1400000000001</c:v>
                </c:pt>
                <c:pt idx="700">
                  <c:v>1250.1400000000001</c:v>
                </c:pt>
                <c:pt idx="701">
                  <c:v>1250.1300000000001</c:v>
                </c:pt>
                <c:pt idx="702">
                  <c:v>1250.1199999999999</c:v>
                </c:pt>
                <c:pt idx="703">
                  <c:v>1250.1099999999999</c:v>
                </c:pt>
                <c:pt idx="704">
                  <c:v>1250.1099999999999</c:v>
                </c:pt>
                <c:pt idx="705">
                  <c:v>1250.0899999999999</c:v>
                </c:pt>
                <c:pt idx="706">
                  <c:v>1250.0899999999999</c:v>
                </c:pt>
                <c:pt idx="707">
                  <c:v>1250.0999999999999</c:v>
                </c:pt>
                <c:pt idx="708">
                  <c:v>1250.08</c:v>
                </c:pt>
                <c:pt idx="709">
                  <c:v>1250.08</c:v>
                </c:pt>
                <c:pt idx="710">
                  <c:v>1250.08</c:v>
                </c:pt>
                <c:pt idx="711">
                  <c:v>1250.07</c:v>
                </c:pt>
                <c:pt idx="712">
                  <c:v>1250.08</c:v>
                </c:pt>
                <c:pt idx="713">
                  <c:v>1250.08</c:v>
                </c:pt>
                <c:pt idx="714">
                  <c:v>1250.07</c:v>
                </c:pt>
                <c:pt idx="715">
                  <c:v>1250.07</c:v>
                </c:pt>
                <c:pt idx="716">
                  <c:v>1250.08</c:v>
                </c:pt>
                <c:pt idx="717">
                  <c:v>1250.0899999999999</c:v>
                </c:pt>
                <c:pt idx="718">
                  <c:v>1250.0899999999999</c:v>
                </c:pt>
                <c:pt idx="719">
                  <c:v>1250.1099999999999</c:v>
                </c:pt>
                <c:pt idx="720">
                  <c:v>1250.1300000000001</c:v>
                </c:pt>
                <c:pt idx="721">
                  <c:v>1250.1400000000001</c:v>
                </c:pt>
                <c:pt idx="722">
                  <c:v>1250.1500000000001</c:v>
                </c:pt>
                <c:pt idx="723">
                  <c:v>1250.1400000000001</c:v>
                </c:pt>
                <c:pt idx="724">
                  <c:v>1250.1199999999999</c:v>
                </c:pt>
                <c:pt idx="725">
                  <c:v>1250.0999999999999</c:v>
                </c:pt>
                <c:pt idx="726">
                  <c:v>1250.0999999999999</c:v>
                </c:pt>
                <c:pt idx="727">
                  <c:v>1250.0999999999999</c:v>
                </c:pt>
                <c:pt idx="728">
                  <c:v>1250.0899999999999</c:v>
                </c:pt>
                <c:pt idx="729">
                  <c:v>1250.0899999999999</c:v>
                </c:pt>
                <c:pt idx="730">
                  <c:v>1250.08</c:v>
                </c:pt>
                <c:pt idx="731">
                  <c:v>1250.0899999999999</c:v>
                </c:pt>
                <c:pt idx="732">
                  <c:v>1250.0999999999999</c:v>
                </c:pt>
                <c:pt idx="733">
                  <c:v>1250.0899999999999</c:v>
                </c:pt>
                <c:pt idx="734">
                  <c:v>1250.0999999999999</c:v>
                </c:pt>
                <c:pt idx="735">
                  <c:v>1250.1199999999999</c:v>
                </c:pt>
                <c:pt idx="736">
                  <c:v>1250.1400000000001</c:v>
                </c:pt>
                <c:pt idx="737">
                  <c:v>1250.1300000000001</c:v>
                </c:pt>
                <c:pt idx="738">
                  <c:v>1250.1400000000001</c:v>
                </c:pt>
                <c:pt idx="739">
                  <c:v>1250.1300000000001</c:v>
                </c:pt>
                <c:pt idx="740">
                  <c:v>1250.1199999999999</c:v>
                </c:pt>
                <c:pt idx="741">
                  <c:v>1250.1099999999999</c:v>
                </c:pt>
                <c:pt idx="742">
                  <c:v>1250.0899999999999</c:v>
                </c:pt>
                <c:pt idx="743">
                  <c:v>1250.08</c:v>
                </c:pt>
                <c:pt idx="744">
                  <c:v>1250.07</c:v>
                </c:pt>
                <c:pt idx="745">
                  <c:v>1250.07</c:v>
                </c:pt>
                <c:pt idx="746">
                  <c:v>1250.08</c:v>
                </c:pt>
                <c:pt idx="747">
                  <c:v>1250.08</c:v>
                </c:pt>
                <c:pt idx="748">
                  <c:v>1250.0999999999999</c:v>
                </c:pt>
                <c:pt idx="749">
                  <c:v>1250.1199999999999</c:v>
                </c:pt>
                <c:pt idx="750">
                  <c:v>1250.1300000000001</c:v>
                </c:pt>
                <c:pt idx="751">
                  <c:v>1250.1400000000001</c:v>
                </c:pt>
                <c:pt idx="752">
                  <c:v>1250.1300000000001</c:v>
                </c:pt>
                <c:pt idx="753">
                  <c:v>1250.1199999999999</c:v>
                </c:pt>
                <c:pt idx="754">
                  <c:v>1250.1099999999999</c:v>
                </c:pt>
                <c:pt idx="755">
                  <c:v>1250.0999999999999</c:v>
                </c:pt>
                <c:pt idx="756">
                  <c:v>1250.0899999999999</c:v>
                </c:pt>
                <c:pt idx="757">
                  <c:v>1250.08</c:v>
                </c:pt>
                <c:pt idx="758">
                  <c:v>1250.07</c:v>
                </c:pt>
                <c:pt idx="759">
                  <c:v>1250.08</c:v>
                </c:pt>
                <c:pt idx="760">
                  <c:v>1250.0899999999999</c:v>
                </c:pt>
                <c:pt idx="761">
                  <c:v>1250.0999999999999</c:v>
                </c:pt>
                <c:pt idx="762">
                  <c:v>1250.1199999999999</c:v>
                </c:pt>
                <c:pt idx="763">
                  <c:v>1250.1300000000001</c:v>
                </c:pt>
                <c:pt idx="764">
                  <c:v>1250.1400000000001</c:v>
                </c:pt>
                <c:pt idx="765">
                  <c:v>1250.1500000000001</c:v>
                </c:pt>
                <c:pt idx="766">
                  <c:v>1250.1400000000001</c:v>
                </c:pt>
                <c:pt idx="767">
                  <c:v>1250.1400000000001</c:v>
                </c:pt>
                <c:pt idx="768">
                  <c:v>1250.1199999999999</c:v>
                </c:pt>
                <c:pt idx="769">
                  <c:v>1250.1199999999999</c:v>
                </c:pt>
                <c:pt idx="770">
                  <c:v>1250.1099999999999</c:v>
                </c:pt>
                <c:pt idx="771">
                  <c:v>1250.0999999999999</c:v>
                </c:pt>
                <c:pt idx="772">
                  <c:v>1250.0999999999999</c:v>
                </c:pt>
                <c:pt idx="773">
                  <c:v>1250.0899999999999</c:v>
                </c:pt>
                <c:pt idx="774">
                  <c:v>1250.0999999999999</c:v>
                </c:pt>
                <c:pt idx="775">
                  <c:v>1250.0899999999999</c:v>
                </c:pt>
                <c:pt idx="776">
                  <c:v>1250.0899999999999</c:v>
                </c:pt>
                <c:pt idx="777">
                  <c:v>1250.0999999999999</c:v>
                </c:pt>
                <c:pt idx="778">
                  <c:v>1250.0899999999999</c:v>
                </c:pt>
                <c:pt idx="779">
                  <c:v>1250.08</c:v>
                </c:pt>
                <c:pt idx="780">
                  <c:v>1250.08</c:v>
                </c:pt>
                <c:pt idx="781">
                  <c:v>1250.08</c:v>
                </c:pt>
                <c:pt idx="782">
                  <c:v>1250.07</c:v>
                </c:pt>
                <c:pt idx="783">
                  <c:v>1250.07</c:v>
                </c:pt>
                <c:pt idx="784">
                  <c:v>1250.07</c:v>
                </c:pt>
                <c:pt idx="785">
                  <c:v>1250.07</c:v>
                </c:pt>
                <c:pt idx="786">
                  <c:v>1250.06</c:v>
                </c:pt>
                <c:pt idx="787">
                  <c:v>1250.06</c:v>
                </c:pt>
                <c:pt idx="788">
                  <c:v>1250.07</c:v>
                </c:pt>
                <c:pt idx="789">
                  <c:v>1250.07</c:v>
                </c:pt>
                <c:pt idx="790">
                  <c:v>1250.07</c:v>
                </c:pt>
                <c:pt idx="791">
                  <c:v>1250.08</c:v>
                </c:pt>
                <c:pt idx="792">
                  <c:v>1250.08</c:v>
                </c:pt>
                <c:pt idx="793">
                  <c:v>1250.08</c:v>
                </c:pt>
                <c:pt idx="794">
                  <c:v>1250.0899999999999</c:v>
                </c:pt>
                <c:pt idx="795">
                  <c:v>1250.0899999999999</c:v>
                </c:pt>
                <c:pt idx="796">
                  <c:v>1250.0999999999999</c:v>
                </c:pt>
                <c:pt idx="797">
                  <c:v>1250.0999999999999</c:v>
                </c:pt>
                <c:pt idx="798">
                  <c:v>1250.1199999999999</c:v>
                </c:pt>
                <c:pt idx="799">
                  <c:v>1250.1199999999999</c:v>
                </c:pt>
                <c:pt idx="800">
                  <c:v>1250.1300000000001</c:v>
                </c:pt>
                <c:pt idx="801">
                  <c:v>1250.1400000000001</c:v>
                </c:pt>
                <c:pt idx="802">
                  <c:v>1250.1500000000001</c:v>
                </c:pt>
                <c:pt idx="803">
                  <c:v>1250.1500000000001</c:v>
                </c:pt>
                <c:pt idx="804">
                  <c:v>1250.1500000000001</c:v>
                </c:pt>
                <c:pt idx="805">
                  <c:v>1250.1500000000001</c:v>
                </c:pt>
                <c:pt idx="806">
                  <c:v>1250.1400000000001</c:v>
                </c:pt>
                <c:pt idx="807">
                  <c:v>1250.1500000000001</c:v>
                </c:pt>
                <c:pt idx="808">
                  <c:v>1250.1600000000001</c:v>
                </c:pt>
                <c:pt idx="809">
                  <c:v>1250.1600000000001</c:v>
                </c:pt>
                <c:pt idx="810">
                  <c:v>1250.1400000000001</c:v>
                </c:pt>
                <c:pt idx="811">
                  <c:v>1250.1500000000001</c:v>
                </c:pt>
                <c:pt idx="812">
                  <c:v>1250.1400000000001</c:v>
                </c:pt>
                <c:pt idx="813">
                  <c:v>1250.1300000000001</c:v>
                </c:pt>
                <c:pt idx="814">
                  <c:v>1250.1199999999999</c:v>
                </c:pt>
                <c:pt idx="815">
                  <c:v>1250.1099999999999</c:v>
                </c:pt>
                <c:pt idx="816">
                  <c:v>1250.0999999999999</c:v>
                </c:pt>
                <c:pt idx="817">
                  <c:v>1250.0899999999999</c:v>
                </c:pt>
                <c:pt idx="818">
                  <c:v>1250.0899999999999</c:v>
                </c:pt>
                <c:pt idx="819">
                  <c:v>1250.08</c:v>
                </c:pt>
                <c:pt idx="820">
                  <c:v>1250.08</c:v>
                </c:pt>
                <c:pt idx="821">
                  <c:v>1250.08</c:v>
                </c:pt>
                <c:pt idx="822">
                  <c:v>1250.07</c:v>
                </c:pt>
                <c:pt idx="823">
                  <c:v>1250.08</c:v>
                </c:pt>
                <c:pt idx="824">
                  <c:v>1250.0899999999999</c:v>
                </c:pt>
                <c:pt idx="825">
                  <c:v>1250.0899999999999</c:v>
                </c:pt>
                <c:pt idx="826">
                  <c:v>1250.0999999999999</c:v>
                </c:pt>
                <c:pt idx="827">
                  <c:v>1250.0999999999999</c:v>
                </c:pt>
                <c:pt idx="828">
                  <c:v>1250.1099999999999</c:v>
                </c:pt>
                <c:pt idx="829">
                  <c:v>1250.1199999999999</c:v>
                </c:pt>
                <c:pt idx="830">
                  <c:v>1250.1199999999999</c:v>
                </c:pt>
                <c:pt idx="831">
                  <c:v>1250.1300000000001</c:v>
                </c:pt>
                <c:pt idx="832">
                  <c:v>1250.1400000000001</c:v>
                </c:pt>
                <c:pt idx="833">
                  <c:v>1250.1500000000001</c:v>
                </c:pt>
                <c:pt idx="834">
                  <c:v>1250.1400000000001</c:v>
                </c:pt>
                <c:pt idx="835">
                  <c:v>1250.1400000000001</c:v>
                </c:pt>
                <c:pt idx="836">
                  <c:v>1250.1199999999999</c:v>
                </c:pt>
                <c:pt idx="837">
                  <c:v>1250.1199999999999</c:v>
                </c:pt>
                <c:pt idx="838">
                  <c:v>1250.1099999999999</c:v>
                </c:pt>
                <c:pt idx="839">
                  <c:v>1250.1099999999999</c:v>
                </c:pt>
                <c:pt idx="840">
                  <c:v>1250.0999999999999</c:v>
                </c:pt>
                <c:pt idx="841">
                  <c:v>1250.0899999999999</c:v>
                </c:pt>
                <c:pt idx="842">
                  <c:v>1250.08</c:v>
                </c:pt>
                <c:pt idx="843">
                  <c:v>1250.08</c:v>
                </c:pt>
                <c:pt idx="844">
                  <c:v>1250.0899999999999</c:v>
                </c:pt>
                <c:pt idx="845">
                  <c:v>1250.1099999999999</c:v>
                </c:pt>
                <c:pt idx="846">
                  <c:v>1250.1199999999999</c:v>
                </c:pt>
                <c:pt idx="847">
                  <c:v>1250.1300000000001</c:v>
                </c:pt>
                <c:pt idx="848">
                  <c:v>1250.1400000000001</c:v>
                </c:pt>
                <c:pt idx="849">
                  <c:v>1250.1500000000001</c:v>
                </c:pt>
                <c:pt idx="850">
                  <c:v>1250.1500000000001</c:v>
                </c:pt>
                <c:pt idx="851">
                  <c:v>1250.1400000000001</c:v>
                </c:pt>
                <c:pt idx="852">
                  <c:v>1250.1300000000001</c:v>
                </c:pt>
                <c:pt idx="853">
                  <c:v>1250.1099999999999</c:v>
                </c:pt>
                <c:pt idx="854">
                  <c:v>1250.0999999999999</c:v>
                </c:pt>
                <c:pt idx="855">
                  <c:v>1250.08</c:v>
                </c:pt>
                <c:pt idx="856">
                  <c:v>1250.08</c:v>
                </c:pt>
                <c:pt idx="857">
                  <c:v>1250.08</c:v>
                </c:pt>
                <c:pt idx="858">
                  <c:v>1250.0899999999999</c:v>
                </c:pt>
                <c:pt idx="859">
                  <c:v>1250.0899999999999</c:v>
                </c:pt>
                <c:pt idx="860">
                  <c:v>1250.0999999999999</c:v>
                </c:pt>
                <c:pt idx="861">
                  <c:v>1250.1300000000001</c:v>
                </c:pt>
                <c:pt idx="862">
                  <c:v>1250.1400000000001</c:v>
                </c:pt>
                <c:pt idx="863">
                  <c:v>1250.1400000000001</c:v>
                </c:pt>
                <c:pt idx="864">
                  <c:v>1250.1300000000001</c:v>
                </c:pt>
                <c:pt idx="865">
                  <c:v>1250.1099999999999</c:v>
                </c:pt>
                <c:pt idx="866">
                  <c:v>1250.0999999999999</c:v>
                </c:pt>
                <c:pt idx="867">
                  <c:v>1250.0899999999999</c:v>
                </c:pt>
                <c:pt idx="868">
                  <c:v>1250.08</c:v>
                </c:pt>
                <c:pt idx="869">
                  <c:v>1250.08</c:v>
                </c:pt>
                <c:pt idx="870">
                  <c:v>1250.08</c:v>
                </c:pt>
                <c:pt idx="871">
                  <c:v>1250.0899999999999</c:v>
                </c:pt>
                <c:pt idx="872">
                  <c:v>1250.0999999999999</c:v>
                </c:pt>
                <c:pt idx="873">
                  <c:v>1250.1199999999999</c:v>
                </c:pt>
                <c:pt idx="874">
                  <c:v>1250.1300000000001</c:v>
                </c:pt>
                <c:pt idx="875">
                  <c:v>1250.1500000000001</c:v>
                </c:pt>
                <c:pt idx="876">
                  <c:v>1250.1500000000001</c:v>
                </c:pt>
                <c:pt idx="877">
                  <c:v>1250.1500000000001</c:v>
                </c:pt>
                <c:pt idx="878">
                  <c:v>1250.1400000000001</c:v>
                </c:pt>
                <c:pt idx="879">
                  <c:v>1250.1300000000001</c:v>
                </c:pt>
                <c:pt idx="880">
                  <c:v>1250.1099999999999</c:v>
                </c:pt>
                <c:pt idx="881">
                  <c:v>1250.0899999999999</c:v>
                </c:pt>
                <c:pt idx="882">
                  <c:v>1250.0999999999999</c:v>
                </c:pt>
                <c:pt idx="883">
                  <c:v>1250.08</c:v>
                </c:pt>
                <c:pt idx="884">
                  <c:v>1250.0899999999999</c:v>
                </c:pt>
                <c:pt idx="885">
                  <c:v>1250.0999999999999</c:v>
                </c:pt>
                <c:pt idx="886">
                  <c:v>1250.0999999999999</c:v>
                </c:pt>
                <c:pt idx="887">
                  <c:v>1250.1099999999999</c:v>
                </c:pt>
                <c:pt idx="888">
                  <c:v>1250.1099999999999</c:v>
                </c:pt>
                <c:pt idx="889">
                  <c:v>1250.1400000000001</c:v>
                </c:pt>
                <c:pt idx="890">
                  <c:v>1250.1400000000001</c:v>
                </c:pt>
                <c:pt idx="891">
                  <c:v>1250.1400000000001</c:v>
                </c:pt>
                <c:pt idx="892">
                  <c:v>1250.1500000000001</c:v>
                </c:pt>
                <c:pt idx="893">
                  <c:v>1250.1500000000001</c:v>
                </c:pt>
                <c:pt idx="894">
                  <c:v>1250.1500000000001</c:v>
                </c:pt>
                <c:pt idx="895">
                  <c:v>1250.1400000000001</c:v>
                </c:pt>
                <c:pt idx="896">
                  <c:v>1250.1199999999999</c:v>
                </c:pt>
                <c:pt idx="897">
                  <c:v>1250.1099999999999</c:v>
                </c:pt>
                <c:pt idx="898">
                  <c:v>1250.0999999999999</c:v>
                </c:pt>
                <c:pt idx="899">
                  <c:v>1250.0999999999999</c:v>
                </c:pt>
                <c:pt idx="900">
                  <c:v>1250.0899999999999</c:v>
                </c:pt>
                <c:pt idx="901">
                  <c:v>1250.08</c:v>
                </c:pt>
                <c:pt idx="902">
                  <c:v>1250.07</c:v>
                </c:pt>
                <c:pt idx="903">
                  <c:v>1250.08</c:v>
                </c:pt>
                <c:pt idx="904">
                  <c:v>1250.07</c:v>
                </c:pt>
                <c:pt idx="905">
                  <c:v>1250.0899999999999</c:v>
                </c:pt>
                <c:pt idx="906">
                  <c:v>1250.1099999999999</c:v>
                </c:pt>
                <c:pt idx="907">
                  <c:v>1250.1300000000001</c:v>
                </c:pt>
                <c:pt idx="908">
                  <c:v>1250.1500000000001</c:v>
                </c:pt>
                <c:pt idx="909">
                  <c:v>1250.1500000000001</c:v>
                </c:pt>
                <c:pt idx="910">
                  <c:v>1250.1600000000001</c:v>
                </c:pt>
                <c:pt idx="911">
                  <c:v>1250.1400000000001</c:v>
                </c:pt>
                <c:pt idx="912">
                  <c:v>1250.1199999999999</c:v>
                </c:pt>
                <c:pt idx="913">
                  <c:v>1250.1099999999999</c:v>
                </c:pt>
                <c:pt idx="914">
                  <c:v>1250.0999999999999</c:v>
                </c:pt>
                <c:pt idx="915">
                  <c:v>1250.08</c:v>
                </c:pt>
                <c:pt idx="916">
                  <c:v>1250.0999999999999</c:v>
                </c:pt>
                <c:pt idx="917">
                  <c:v>1250.0999999999999</c:v>
                </c:pt>
                <c:pt idx="918">
                  <c:v>1250.1099999999999</c:v>
                </c:pt>
                <c:pt idx="919">
                  <c:v>1250.1199999999999</c:v>
                </c:pt>
                <c:pt idx="920">
                  <c:v>1250.1300000000001</c:v>
                </c:pt>
                <c:pt idx="921">
                  <c:v>1250.1500000000001</c:v>
                </c:pt>
                <c:pt idx="922">
                  <c:v>1250.1600000000001</c:v>
                </c:pt>
                <c:pt idx="923">
                  <c:v>1250.1600000000001</c:v>
                </c:pt>
                <c:pt idx="924">
                  <c:v>1250.1500000000001</c:v>
                </c:pt>
                <c:pt idx="925">
                  <c:v>1250.1300000000001</c:v>
                </c:pt>
                <c:pt idx="926">
                  <c:v>1250.1199999999999</c:v>
                </c:pt>
                <c:pt idx="927">
                  <c:v>1250.0999999999999</c:v>
                </c:pt>
                <c:pt idx="928">
                  <c:v>1250.0999999999999</c:v>
                </c:pt>
                <c:pt idx="929">
                  <c:v>1250.0899999999999</c:v>
                </c:pt>
                <c:pt idx="930">
                  <c:v>1250.0899999999999</c:v>
                </c:pt>
                <c:pt idx="931">
                  <c:v>1250.0899999999999</c:v>
                </c:pt>
                <c:pt idx="932">
                  <c:v>1250.1099999999999</c:v>
                </c:pt>
                <c:pt idx="933">
                  <c:v>1250.1199999999999</c:v>
                </c:pt>
                <c:pt idx="934">
                  <c:v>1250.1400000000001</c:v>
                </c:pt>
                <c:pt idx="935">
                  <c:v>1250.1400000000001</c:v>
                </c:pt>
                <c:pt idx="936">
                  <c:v>1250.1400000000001</c:v>
                </c:pt>
                <c:pt idx="937">
                  <c:v>1250.1199999999999</c:v>
                </c:pt>
                <c:pt idx="938">
                  <c:v>1250.0899999999999</c:v>
                </c:pt>
                <c:pt idx="939">
                  <c:v>1250.0899999999999</c:v>
                </c:pt>
                <c:pt idx="940">
                  <c:v>1250.0899999999999</c:v>
                </c:pt>
                <c:pt idx="941">
                  <c:v>1250.08</c:v>
                </c:pt>
                <c:pt idx="942">
                  <c:v>1250.08</c:v>
                </c:pt>
                <c:pt idx="943">
                  <c:v>1250.0899999999999</c:v>
                </c:pt>
                <c:pt idx="944">
                  <c:v>1250.0999999999999</c:v>
                </c:pt>
                <c:pt idx="945">
                  <c:v>1250.1300000000001</c:v>
                </c:pt>
                <c:pt idx="946">
                  <c:v>1250.1400000000001</c:v>
                </c:pt>
                <c:pt idx="947">
                  <c:v>1250.1500000000001</c:v>
                </c:pt>
                <c:pt idx="948">
                  <c:v>1250.1500000000001</c:v>
                </c:pt>
                <c:pt idx="949">
                  <c:v>1250.1400000000001</c:v>
                </c:pt>
                <c:pt idx="950">
                  <c:v>1250.1300000000001</c:v>
                </c:pt>
                <c:pt idx="951">
                  <c:v>1250.1199999999999</c:v>
                </c:pt>
                <c:pt idx="952">
                  <c:v>1250.1099999999999</c:v>
                </c:pt>
                <c:pt idx="953">
                  <c:v>1250.0999999999999</c:v>
                </c:pt>
                <c:pt idx="954">
                  <c:v>1250.0999999999999</c:v>
                </c:pt>
                <c:pt idx="955">
                  <c:v>1250.0999999999999</c:v>
                </c:pt>
                <c:pt idx="956">
                  <c:v>1250.1099999999999</c:v>
                </c:pt>
                <c:pt idx="957">
                  <c:v>1250.1400000000001</c:v>
                </c:pt>
                <c:pt idx="958">
                  <c:v>1250.1500000000001</c:v>
                </c:pt>
                <c:pt idx="959">
                  <c:v>1250.1600000000001</c:v>
                </c:pt>
                <c:pt idx="960">
                  <c:v>1250.1500000000001</c:v>
                </c:pt>
                <c:pt idx="961">
                  <c:v>1250.1400000000001</c:v>
                </c:pt>
                <c:pt idx="962">
                  <c:v>1250.1199999999999</c:v>
                </c:pt>
                <c:pt idx="963">
                  <c:v>1250.0999999999999</c:v>
                </c:pt>
                <c:pt idx="964">
                  <c:v>1250.0899999999999</c:v>
                </c:pt>
                <c:pt idx="965">
                  <c:v>1250.08</c:v>
                </c:pt>
                <c:pt idx="966">
                  <c:v>1250.0899999999999</c:v>
                </c:pt>
                <c:pt idx="967">
                  <c:v>1250.1099999999999</c:v>
                </c:pt>
                <c:pt idx="968">
                  <c:v>1250.1300000000001</c:v>
                </c:pt>
                <c:pt idx="969">
                  <c:v>1250.1400000000001</c:v>
                </c:pt>
                <c:pt idx="970">
                  <c:v>1250.1500000000001</c:v>
                </c:pt>
                <c:pt idx="971">
                  <c:v>1250.1400000000001</c:v>
                </c:pt>
                <c:pt idx="972">
                  <c:v>1250.1199999999999</c:v>
                </c:pt>
                <c:pt idx="973">
                  <c:v>1250.0999999999999</c:v>
                </c:pt>
                <c:pt idx="974">
                  <c:v>1250.0899999999999</c:v>
                </c:pt>
                <c:pt idx="975">
                  <c:v>1250.08</c:v>
                </c:pt>
                <c:pt idx="976">
                  <c:v>1250.08</c:v>
                </c:pt>
                <c:pt idx="977">
                  <c:v>1250.0899999999999</c:v>
                </c:pt>
                <c:pt idx="978">
                  <c:v>1250.1199999999999</c:v>
                </c:pt>
                <c:pt idx="979">
                  <c:v>1250.1300000000001</c:v>
                </c:pt>
                <c:pt idx="980">
                  <c:v>1250.1400000000001</c:v>
                </c:pt>
                <c:pt idx="981">
                  <c:v>1250.1500000000001</c:v>
                </c:pt>
                <c:pt idx="982">
                  <c:v>1250.1300000000001</c:v>
                </c:pt>
                <c:pt idx="983">
                  <c:v>1250.1300000000001</c:v>
                </c:pt>
                <c:pt idx="984">
                  <c:v>1250.0999999999999</c:v>
                </c:pt>
                <c:pt idx="985">
                  <c:v>1250.0899999999999</c:v>
                </c:pt>
                <c:pt idx="986">
                  <c:v>1250.0999999999999</c:v>
                </c:pt>
                <c:pt idx="987">
                  <c:v>1250.0899999999999</c:v>
                </c:pt>
                <c:pt idx="988">
                  <c:v>1250.0999999999999</c:v>
                </c:pt>
                <c:pt idx="989">
                  <c:v>1250.1199999999999</c:v>
                </c:pt>
                <c:pt idx="990">
                  <c:v>1250.1500000000001</c:v>
                </c:pt>
                <c:pt idx="991">
                  <c:v>1250.1500000000001</c:v>
                </c:pt>
                <c:pt idx="992">
                  <c:v>1250.1600000000001</c:v>
                </c:pt>
                <c:pt idx="993">
                  <c:v>1250.1500000000001</c:v>
                </c:pt>
                <c:pt idx="994">
                  <c:v>1250.1199999999999</c:v>
                </c:pt>
                <c:pt idx="995">
                  <c:v>1250.1099999999999</c:v>
                </c:pt>
                <c:pt idx="996">
                  <c:v>1250.0999999999999</c:v>
                </c:pt>
                <c:pt idx="997">
                  <c:v>1250.0899999999999</c:v>
                </c:pt>
                <c:pt idx="998">
                  <c:v>1250.0899999999999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31-49A0-9A9E-08A04CA5F0C2}"/>
            </c:ext>
          </c:extLst>
        </c:ser>
        <c:axId val="109983616"/>
        <c:axId val="109985152"/>
      </c:scatterChart>
      <c:valAx>
        <c:axId val="109983616"/>
        <c:scaling>
          <c:orientation val="minMax"/>
          <c:max val="1000"/>
          <c:min val="1"/>
        </c:scaling>
        <c:axPos val="b"/>
        <c:numFmt formatCode="0_ " sourceLinked="0"/>
        <c:tickLblPos val="nextTo"/>
        <c:crossAx val="109985152"/>
        <c:crosses val="autoZero"/>
        <c:crossBetween val="midCat"/>
      </c:valAx>
      <c:valAx>
        <c:axId val="109985152"/>
        <c:scaling>
          <c:orientation val="minMax"/>
        </c:scaling>
        <c:axPos val="l"/>
        <c:majorGridlines/>
        <c:numFmt formatCode="General" sourceLinked="1"/>
        <c:tickLblPos val="nextTo"/>
        <c:crossAx val="109983616"/>
        <c:crosses val="autoZero"/>
        <c:crossBetween val="midCat"/>
        <c:majorUnit val="0.1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752"/>
        </c:manualLayout>
      </c:layout>
      <c:scatterChart>
        <c:scatterStyle val="smoothMarker"/>
        <c:ser>
          <c:idx val="0"/>
          <c:order val="0"/>
          <c:tx>
            <c:strRef>
              <c:f>Lstability!$X$1</c:f>
              <c:strCache>
                <c:ptCount val="1"/>
                <c:pt idx="0">
                  <c:v>DCU 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Lstability!$X$2:$X$1000</c:f>
              <c:numCache>
                <c:formatCode>General</c:formatCode>
                <c:ptCount val="999"/>
                <c:pt idx="0">
                  <c:v>3.508E-2</c:v>
                </c:pt>
                <c:pt idx="1">
                  <c:v>3.4040000000000001E-2</c:v>
                </c:pt>
                <c:pt idx="2">
                  <c:v>3.4000000000000002E-2</c:v>
                </c:pt>
                <c:pt idx="3">
                  <c:v>3.3610000000000001E-2</c:v>
                </c:pt>
                <c:pt idx="4">
                  <c:v>3.2960000000000003E-2</c:v>
                </c:pt>
                <c:pt idx="5">
                  <c:v>3.44E-2</c:v>
                </c:pt>
                <c:pt idx="6">
                  <c:v>3.4520000000000002E-2</c:v>
                </c:pt>
                <c:pt idx="7">
                  <c:v>3.295E-2</c:v>
                </c:pt>
                <c:pt idx="8">
                  <c:v>3.363E-2</c:v>
                </c:pt>
                <c:pt idx="9">
                  <c:v>3.4029999999999998E-2</c:v>
                </c:pt>
                <c:pt idx="10">
                  <c:v>3.3910000000000003E-2</c:v>
                </c:pt>
                <c:pt idx="11">
                  <c:v>3.4959999999999998E-2</c:v>
                </c:pt>
                <c:pt idx="12">
                  <c:v>3.4689999999999999E-2</c:v>
                </c:pt>
                <c:pt idx="13">
                  <c:v>3.5319999999999997E-2</c:v>
                </c:pt>
                <c:pt idx="14">
                  <c:v>3.6429999999999997E-2</c:v>
                </c:pt>
                <c:pt idx="15">
                  <c:v>3.5340000000000003E-2</c:v>
                </c:pt>
                <c:pt idx="16">
                  <c:v>3.4099999999999998E-2</c:v>
                </c:pt>
                <c:pt idx="17">
                  <c:v>3.3590000000000002E-2</c:v>
                </c:pt>
                <c:pt idx="18">
                  <c:v>3.4110000000000001E-2</c:v>
                </c:pt>
                <c:pt idx="19">
                  <c:v>3.4329999999999999E-2</c:v>
                </c:pt>
                <c:pt idx="20">
                  <c:v>3.4439999999999998E-2</c:v>
                </c:pt>
                <c:pt idx="21">
                  <c:v>3.483E-2</c:v>
                </c:pt>
                <c:pt idx="22">
                  <c:v>3.4189999999999998E-2</c:v>
                </c:pt>
                <c:pt idx="23">
                  <c:v>3.4470000000000001E-2</c:v>
                </c:pt>
                <c:pt idx="24">
                  <c:v>3.4790000000000001E-2</c:v>
                </c:pt>
                <c:pt idx="25">
                  <c:v>3.3439999999999998E-2</c:v>
                </c:pt>
                <c:pt idx="26">
                  <c:v>3.2770000000000001E-2</c:v>
                </c:pt>
                <c:pt idx="27">
                  <c:v>3.372E-2</c:v>
                </c:pt>
                <c:pt idx="28">
                  <c:v>3.4040000000000001E-2</c:v>
                </c:pt>
                <c:pt idx="29">
                  <c:v>3.4509999999999999E-2</c:v>
                </c:pt>
                <c:pt idx="30">
                  <c:v>3.499E-2</c:v>
                </c:pt>
                <c:pt idx="31">
                  <c:v>3.4209999999999997E-2</c:v>
                </c:pt>
                <c:pt idx="32">
                  <c:v>3.4540000000000001E-2</c:v>
                </c:pt>
                <c:pt idx="33">
                  <c:v>3.4360000000000002E-2</c:v>
                </c:pt>
                <c:pt idx="34">
                  <c:v>3.4720000000000001E-2</c:v>
                </c:pt>
                <c:pt idx="35">
                  <c:v>3.5090000000000003E-2</c:v>
                </c:pt>
                <c:pt idx="36">
                  <c:v>3.449E-2</c:v>
                </c:pt>
                <c:pt idx="37">
                  <c:v>3.424E-2</c:v>
                </c:pt>
                <c:pt idx="38">
                  <c:v>3.5040000000000002E-2</c:v>
                </c:pt>
                <c:pt idx="39">
                  <c:v>3.4139999999999997E-2</c:v>
                </c:pt>
                <c:pt idx="40">
                  <c:v>3.3820000000000003E-2</c:v>
                </c:pt>
                <c:pt idx="41">
                  <c:v>3.4020000000000002E-2</c:v>
                </c:pt>
                <c:pt idx="42">
                  <c:v>3.3430000000000001E-2</c:v>
                </c:pt>
                <c:pt idx="43">
                  <c:v>3.3399999999999999E-2</c:v>
                </c:pt>
                <c:pt idx="44">
                  <c:v>3.3399999999999999E-2</c:v>
                </c:pt>
                <c:pt idx="45">
                  <c:v>3.4270000000000002E-2</c:v>
                </c:pt>
                <c:pt idx="46">
                  <c:v>3.4520000000000002E-2</c:v>
                </c:pt>
                <c:pt idx="47">
                  <c:v>3.3399999999999999E-2</c:v>
                </c:pt>
                <c:pt idx="48">
                  <c:v>3.313E-2</c:v>
                </c:pt>
                <c:pt idx="49">
                  <c:v>3.4180000000000002E-2</c:v>
                </c:pt>
                <c:pt idx="50">
                  <c:v>3.4349999999999999E-2</c:v>
                </c:pt>
                <c:pt idx="51">
                  <c:v>3.5299999999999998E-2</c:v>
                </c:pt>
                <c:pt idx="52">
                  <c:v>3.6150000000000002E-2</c:v>
                </c:pt>
                <c:pt idx="53">
                  <c:v>3.3730000000000003E-2</c:v>
                </c:pt>
                <c:pt idx="54">
                  <c:v>3.2500000000000001E-2</c:v>
                </c:pt>
                <c:pt idx="55">
                  <c:v>3.424E-2</c:v>
                </c:pt>
                <c:pt idx="56">
                  <c:v>3.5270000000000003E-2</c:v>
                </c:pt>
                <c:pt idx="57">
                  <c:v>3.3989999999999999E-2</c:v>
                </c:pt>
                <c:pt idx="58">
                  <c:v>3.422E-2</c:v>
                </c:pt>
                <c:pt idx="59">
                  <c:v>3.5139999999999998E-2</c:v>
                </c:pt>
                <c:pt idx="60">
                  <c:v>3.4439999999999998E-2</c:v>
                </c:pt>
                <c:pt idx="61">
                  <c:v>3.3509999999999998E-2</c:v>
                </c:pt>
                <c:pt idx="62">
                  <c:v>3.329E-2</c:v>
                </c:pt>
                <c:pt idx="63">
                  <c:v>3.3689999999999998E-2</c:v>
                </c:pt>
                <c:pt idx="64">
                  <c:v>3.3489999999999999E-2</c:v>
                </c:pt>
                <c:pt idx="65">
                  <c:v>3.3869999999999997E-2</c:v>
                </c:pt>
                <c:pt idx="66">
                  <c:v>3.4169999999999999E-2</c:v>
                </c:pt>
                <c:pt idx="67">
                  <c:v>3.4000000000000002E-2</c:v>
                </c:pt>
                <c:pt idx="68">
                  <c:v>3.3849999999999998E-2</c:v>
                </c:pt>
                <c:pt idx="69">
                  <c:v>3.3050000000000003E-2</c:v>
                </c:pt>
                <c:pt idx="70">
                  <c:v>3.3450000000000001E-2</c:v>
                </c:pt>
                <c:pt idx="71">
                  <c:v>3.4369999999999998E-2</c:v>
                </c:pt>
                <c:pt idx="72">
                  <c:v>3.4079999999999999E-2</c:v>
                </c:pt>
                <c:pt idx="73">
                  <c:v>3.3669999999999999E-2</c:v>
                </c:pt>
                <c:pt idx="74">
                  <c:v>3.354E-2</c:v>
                </c:pt>
                <c:pt idx="75">
                  <c:v>3.4540000000000001E-2</c:v>
                </c:pt>
                <c:pt idx="76">
                  <c:v>3.5189999999999999E-2</c:v>
                </c:pt>
                <c:pt idx="77">
                  <c:v>3.5270000000000003E-2</c:v>
                </c:pt>
                <c:pt idx="78">
                  <c:v>3.4840000000000003E-2</c:v>
                </c:pt>
                <c:pt idx="79">
                  <c:v>3.4779999999999998E-2</c:v>
                </c:pt>
                <c:pt idx="80">
                  <c:v>3.5299999999999998E-2</c:v>
                </c:pt>
                <c:pt idx="81">
                  <c:v>3.4439999999999998E-2</c:v>
                </c:pt>
                <c:pt idx="82">
                  <c:v>3.4160000000000003E-2</c:v>
                </c:pt>
                <c:pt idx="83">
                  <c:v>3.4160000000000003E-2</c:v>
                </c:pt>
                <c:pt idx="84">
                  <c:v>3.4360000000000002E-2</c:v>
                </c:pt>
                <c:pt idx="85">
                  <c:v>3.4529999999999998E-2</c:v>
                </c:pt>
                <c:pt idx="86">
                  <c:v>3.4720000000000001E-2</c:v>
                </c:pt>
                <c:pt idx="87">
                  <c:v>3.5119999999999998E-2</c:v>
                </c:pt>
                <c:pt idx="88">
                  <c:v>3.4290000000000001E-2</c:v>
                </c:pt>
                <c:pt idx="89">
                  <c:v>3.3579999999999999E-2</c:v>
                </c:pt>
                <c:pt idx="90">
                  <c:v>3.3989999999999999E-2</c:v>
                </c:pt>
                <c:pt idx="91">
                  <c:v>3.415E-2</c:v>
                </c:pt>
                <c:pt idx="92">
                  <c:v>3.4790000000000001E-2</c:v>
                </c:pt>
                <c:pt idx="93">
                  <c:v>3.4970000000000001E-2</c:v>
                </c:pt>
                <c:pt idx="94">
                  <c:v>3.4299999999999997E-2</c:v>
                </c:pt>
                <c:pt idx="95">
                  <c:v>3.4689999999999999E-2</c:v>
                </c:pt>
                <c:pt idx="96">
                  <c:v>3.5029999999999999E-2</c:v>
                </c:pt>
                <c:pt idx="97">
                  <c:v>3.4819999999999997E-2</c:v>
                </c:pt>
                <c:pt idx="98">
                  <c:v>3.4070000000000003E-2</c:v>
                </c:pt>
                <c:pt idx="99">
                  <c:v>3.4500000000000003E-2</c:v>
                </c:pt>
                <c:pt idx="100">
                  <c:v>3.5900000000000001E-2</c:v>
                </c:pt>
                <c:pt idx="101">
                  <c:v>3.603E-2</c:v>
                </c:pt>
                <c:pt idx="102">
                  <c:v>3.397E-2</c:v>
                </c:pt>
                <c:pt idx="103">
                  <c:v>3.3180000000000001E-2</c:v>
                </c:pt>
                <c:pt idx="104">
                  <c:v>3.4419999999999999E-2</c:v>
                </c:pt>
                <c:pt idx="105">
                  <c:v>3.4619999999999998E-2</c:v>
                </c:pt>
                <c:pt idx="106">
                  <c:v>3.304E-2</c:v>
                </c:pt>
                <c:pt idx="107">
                  <c:v>3.3459999999999997E-2</c:v>
                </c:pt>
                <c:pt idx="108">
                  <c:v>3.567E-2</c:v>
                </c:pt>
                <c:pt idx="109">
                  <c:v>3.5880000000000002E-2</c:v>
                </c:pt>
                <c:pt idx="110">
                  <c:v>3.4369999999999998E-2</c:v>
                </c:pt>
                <c:pt idx="111">
                  <c:v>3.44E-2</c:v>
                </c:pt>
                <c:pt idx="112">
                  <c:v>3.5430000000000003E-2</c:v>
                </c:pt>
                <c:pt idx="113">
                  <c:v>3.5049999999999998E-2</c:v>
                </c:pt>
                <c:pt idx="114">
                  <c:v>3.3930000000000002E-2</c:v>
                </c:pt>
                <c:pt idx="115">
                  <c:v>3.4540000000000001E-2</c:v>
                </c:pt>
                <c:pt idx="116">
                  <c:v>3.3869999999999997E-2</c:v>
                </c:pt>
                <c:pt idx="117">
                  <c:v>3.2809999999999999E-2</c:v>
                </c:pt>
                <c:pt idx="118">
                  <c:v>3.4040000000000001E-2</c:v>
                </c:pt>
                <c:pt idx="119">
                  <c:v>3.4970000000000001E-2</c:v>
                </c:pt>
                <c:pt idx="120">
                  <c:v>3.4869999999999998E-2</c:v>
                </c:pt>
                <c:pt idx="121">
                  <c:v>3.4439999999999998E-2</c:v>
                </c:pt>
                <c:pt idx="122">
                  <c:v>3.4169999999999999E-2</c:v>
                </c:pt>
                <c:pt idx="123">
                  <c:v>3.4270000000000002E-2</c:v>
                </c:pt>
                <c:pt idx="124">
                  <c:v>3.465E-2</c:v>
                </c:pt>
                <c:pt idx="125">
                  <c:v>3.4099999999999998E-2</c:v>
                </c:pt>
                <c:pt idx="126">
                  <c:v>3.4410000000000003E-2</c:v>
                </c:pt>
                <c:pt idx="127">
                  <c:v>3.5139999999999998E-2</c:v>
                </c:pt>
                <c:pt idx="128">
                  <c:v>3.5290000000000002E-2</c:v>
                </c:pt>
                <c:pt idx="129">
                  <c:v>3.4340000000000002E-2</c:v>
                </c:pt>
                <c:pt idx="130">
                  <c:v>3.3520000000000001E-2</c:v>
                </c:pt>
                <c:pt idx="131">
                  <c:v>3.3509999999999998E-2</c:v>
                </c:pt>
                <c:pt idx="132">
                  <c:v>3.4270000000000002E-2</c:v>
                </c:pt>
                <c:pt idx="133">
                  <c:v>3.4569999999999997E-2</c:v>
                </c:pt>
                <c:pt idx="134">
                  <c:v>3.4299999999999997E-2</c:v>
                </c:pt>
                <c:pt idx="135">
                  <c:v>3.3300000000000003E-2</c:v>
                </c:pt>
                <c:pt idx="136">
                  <c:v>3.3140000000000003E-2</c:v>
                </c:pt>
                <c:pt idx="137">
                  <c:v>3.3099999999999997E-2</c:v>
                </c:pt>
                <c:pt idx="138">
                  <c:v>3.3169999999999998E-2</c:v>
                </c:pt>
                <c:pt idx="139">
                  <c:v>3.3520000000000001E-2</c:v>
                </c:pt>
                <c:pt idx="140">
                  <c:v>3.4189999999999998E-2</c:v>
                </c:pt>
                <c:pt idx="141">
                  <c:v>3.4709999999999998E-2</c:v>
                </c:pt>
                <c:pt idx="142">
                  <c:v>3.4889999999999997E-2</c:v>
                </c:pt>
                <c:pt idx="143">
                  <c:v>3.4669999999999999E-2</c:v>
                </c:pt>
                <c:pt idx="144">
                  <c:v>3.4200000000000001E-2</c:v>
                </c:pt>
                <c:pt idx="145">
                  <c:v>3.4470000000000001E-2</c:v>
                </c:pt>
                <c:pt idx="146">
                  <c:v>3.5569999999999997E-2</c:v>
                </c:pt>
                <c:pt idx="147">
                  <c:v>3.4819999999999997E-2</c:v>
                </c:pt>
                <c:pt idx="148">
                  <c:v>3.44E-2</c:v>
                </c:pt>
                <c:pt idx="149">
                  <c:v>3.3860000000000001E-2</c:v>
                </c:pt>
                <c:pt idx="150">
                  <c:v>3.4250000000000003E-2</c:v>
                </c:pt>
                <c:pt idx="151">
                  <c:v>3.5049999999999998E-2</c:v>
                </c:pt>
                <c:pt idx="152">
                  <c:v>3.4540000000000001E-2</c:v>
                </c:pt>
                <c:pt idx="153">
                  <c:v>3.4110000000000001E-2</c:v>
                </c:pt>
                <c:pt idx="154">
                  <c:v>3.5060000000000001E-2</c:v>
                </c:pt>
                <c:pt idx="155">
                  <c:v>3.4689999999999999E-2</c:v>
                </c:pt>
                <c:pt idx="156">
                  <c:v>3.3869999999999997E-2</c:v>
                </c:pt>
                <c:pt idx="157">
                  <c:v>3.4569999999999997E-2</c:v>
                </c:pt>
                <c:pt idx="158">
                  <c:v>3.422E-2</c:v>
                </c:pt>
                <c:pt idx="159">
                  <c:v>3.4229999999999997E-2</c:v>
                </c:pt>
                <c:pt idx="160">
                  <c:v>3.526E-2</c:v>
                </c:pt>
                <c:pt idx="161">
                  <c:v>3.4750000000000003E-2</c:v>
                </c:pt>
                <c:pt idx="162">
                  <c:v>3.3759999999999998E-2</c:v>
                </c:pt>
                <c:pt idx="163">
                  <c:v>3.4090000000000002E-2</c:v>
                </c:pt>
                <c:pt idx="164">
                  <c:v>3.3980000000000003E-2</c:v>
                </c:pt>
                <c:pt idx="165">
                  <c:v>3.3610000000000001E-2</c:v>
                </c:pt>
                <c:pt idx="166">
                  <c:v>3.3939999999999998E-2</c:v>
                </c:pt>
                <c:pt idx="167">
                  <c:v>3.5220000000000001E-2</c:v>
                </c:pt>
                <c:pt idx="168">
                  <c:v>3.4889999999999997E-2</c:v>
                </c:pt>
                <c:pt idx="169">
                  <c:v>3.4040000000000001E-2</c:v>
                </c:pt>
                <c:pt idx="170">
                  <c:v>3.4639999999999997E-2</c:v>
                </c:pt>
                <c:pt idx="171">
                  <c:v>3.4639999999999997E-2</c:v>
                </c:pt>
                <c:pt idx="172">
                  <c:v>3.4090000000000002E-2</c:v>
                </c:pt>
                <c:pt idx="173">
                  <c:v>3.4639999999999997E-2</c:v>
                </c:pt>
                <c:pt idx="174">
                  <c:v>3.5279999999999999E-2</c:v>
                </c:pt>
                <c:pt idx="175">
                  <c:v>3.4700000000000002E-2</c:v>
                </c:pt>
                <c:pt idx="176">
                  <c:v>3.4000000000000002E-2</c:v>
                </c:pt>
                <c:pt idx="177">
                  <c:v>3.3730000000000003E-2</c:v>
                </c:pt>
                <c:pt idx="178">
                  <c:v>3.3509999999999998E-2</c:v>
                </c:pt>
                <c:pt idx="179">
                  <c:v>3.4090000000000002E-2</c:v>
                </c:pt>
                <c:pt idx="180">
                  <c:v>3.4479999999999997E-2</c:v>
                </c:pt>
                <c:pt idx="181">
                  <c:v>3.4500000000000003E-2</c:v>
                </c:pt>
                <c:pt idx="182">
                  <c:v>3.4810000000000001E-2</c:v>
                </c:pt>
                <c:pt idx="183">
                  <c:v>3.4720000000000001E-2</c:v>
                </c:pt>
                <c:pt idx="184">
                  <c:v>3.4090000000000002E-2</c:v>
                </c:pt>
                <c:pt idx="185">
                  <c:v>3.3189999999999997E-2</c:v>
                </c:pt>
                <c:pt idx="186">
                  <c:v>3.4320000000000003E-2</c:v>
                </c:pt>
                <c:pt idx="187">
                  <c:v>3.4619999999999998E-2</c:v>
                </c:pt>
                <c:pt idx="188">
                  <c:v>3.3619999999999997E-2</c:v>
                </c:pt>
                <c:pt idx="189">
                  <c:v>3.3500000000000002E-2</c:v>
                </c:pt>
                <c:pt idx="190">
                  <c:v>3.3730000000000003E-2</c:v>
                </c:pt>
                <c:pt idx="191">
                  <c:v>3.4200000000000001E-2</c:v>
                </c:pt>
                <c:pt idx="192">
                  <c:v>3.4419999999999999E-2</c:v>
                </c:pt>
                <c:pt idx="193">
                  <c:v>3.3279999999999997E-2</c:v>
                </c:pt>
                <c:pt idx="194">
                  <c:v>3.3340000000000002E-2</c:v>
                </c:pt>
                <c:pt idx="195">
                  <c:v>3.406E-2</c:v>
                </c:pt>
                <c:pt idx="196">
                  <c:v>3.4729999999999997E-2</c:v>
                </c:pt>
                <c:pt idx="197">
                  <c:v>3.3709999999999997E-2</c:v>
                </c:pt>
                <c:pt idx="198">
                  <c:v>3.3649999999999999E-2</c:v>
                </c:pt>
                <c:pt idx="199">
                  <c:v>3.4340000000000002E-2</c:v>
                </c:pt>
                <c:pt idx="200">
                  <c:v>3.4889999999999997E-2</c:v>
                </c:pt>
                <c:pt idx="201">
                  <c:v>3.4459999999999998E-2</c:v>
                </c:pt>
                <c:pt idx="202">
                  <c:v>3.4799999999999998E-2</c:v>
                </c:pt>
                <c:pt idx="203">
                  <c:v>3.4950000000000002E-2</c:v>
                </c:pt>
                <c:pt idx="204">
                  <c:v>3.3709999999999997E-2</c:v>
                </c:pt>
                <c:pt idx="205">
                  <c:v>3.3770000000000001E-2</c:v>
                </c:pt>
                <c:pt idx="206">
                  <c:v>3.3980000000000003E-2</c:v>
                </c:pt>
                <c:pt idx="207">
                  <c:v>3.4299999999999997E-2</c:v>
                </c:pt>
                <c:pt idx="208">
                  <c:v>3.4810000000000001E-2</c:v>
                </c:pt>
                <c:pt idx="209">
                  <c:v>3.4209999999999997E-2</c:v>
                </c:pt>
                <c:pt idx="210">
                  <c:v>3.3660000000000002E-2</c:v>
                </c:pt>
                <c:pt idx="211">
                  <c:v>3.3829999999999999E-2</c:v>
                </c:pt>
                <c:pt idx="212">
                  <c:v>3.5180000000000003E-2</c:v>
                </c:pt>
                <c:pt idx="213">
                  <c:v>3.5459999999999998E-2</c:v>
                </c:pt>
                <c:pt idx="214">
                  <c:v>3.458E-2</c:v>
                </c:pt>
                <c:pt idx="215">
                  <c:v>3.4930000000000003E-2</c:v>
                </c:pt>
                <c:pt idx="216">
                  <c:v>3.483E-2</c:v>
                </c:pt>
                <c:pt idx="217">
                  <c:v>3.483E-2</c:v>
                </c:pt>
                <c:pt idx="218">
                  <c:v>3.381E-2</c:v>
                </c:pt>
                <c:pt idx="219">
                  <c:v>3.3320000000000002E-2</c:v>
                </c:pt>
                <c:pt idx="220">
                  <c:v>3.458E-2</c:v>
                </c:pt>
                <c:pt idx="221">
                  <c:v>3.4909999999999997E-2</c:v>
                </c:pt>
                <c:pt idx="222">
                  <c:v>3.449E-2</c:v>
                </c:pt>
                <c:pt idx="223">
                  <c:v>3.4720000000000001E-2</c:v>
                </c:pt>
                <c:pt idx="224">
                  <c:v>3.4070000000000003E-2</c:v>
                </c:pt>
                <c:pt idx="225">
                  <c:v>3.3489999999999999E-2</c:v>
                </c:pt>
                <c:pt idx="226">
                  <c:v>3.4979999999999997E-2</c:v>
                </c:pt>
                <c:pt idx="227">
                  <c:v>3.4770000000000002E-2</c:v>
                </c:pt>
                <c:pt idx="228">
                  <c:v>3.3759999999999998E-2</c:v>
                </c:pt>
                <c:pt idx="229">
                  <c:v>3.4180000000000002E-2</c:v>
                </c:pt>
                <c:pt idx="230">
                  <c:v>3.4259999999999999E-2</c:v>
                </c:pt>
                <c:pt idx="231">
                  <c:v>3.406E-2</c:v>
                </c:pt>
                <c:pt idx="232">
                  <c:v>3.474E-2</c:v>
                </c:pt>
                <c:pt idx="233">
                  <c:v>3.4529999999999998E-2</c:v>
                </c:pt>
                <c:pt idx="234">
                  <c:v>3.4049999999999997E-2</c:v>
                </c:pt>
                <c:pt idx="235">
                  <c:v>3.4549999999999997E-2</c:v>
                </c:pt>
                <c:pt idx="236">
                  <c:v>3.4470000000000001E-2</c:v>
                </c:pt>
                <c:pt idx="237">
                  <c:v>3.4229999999999997E-2</c:v>
                </c:pt>
                <c:pt idx="238">
                  <c:v>3.3759999999999998E-2</c:v>
                </c:pt>
                <c:pt idx="239">
                  <c:v>3.4529999999999998E-2</c:v>
                </c:pt>
                <c:pt idx="240">
                  <c:v>3.5290000000000002E-2</c:v>
                </c:pt>
                <c:pt idx="241">
                  <c:v>3.4680000000000002E-2</c:v>
                </c:pt>
                <c:pt idx="242">
                  <c:v>3.4970000000000001E-2</c:v>
                </c:pt>
                <c:pt idx="243">
                  <c:v>3.458E-2</c:v>
                </c:pt>
                <c:pt idx="244">
                  <c:v>3.4160000000000003E-2</c:v>
                </c:pt>
                <c:pt idx="245">
                  <c:v>3.4410000000000003E-2</c:v>
                </c:pt>
                <c:pt idx="246">
                  <c:v>3.4299999999999997E-2</c:v>
                </c:pt>
                <c:pt idx="247">
                  <c:v>3.449E-2</c:v>
                </c:pt>
                <c:pt idx="248">
                  <c:v>3.5900000000000001E-2</c:v>
                </c:pt>
                <c:pt idx="249">
                  <c:v>3.4939999999999999E-2</c:v>
                </c:pt>
                <c:pt idx="250">
                  <c:v>3.4200000000000001E-2</c:v>
                </c:pt>
                <c:pt idx="251">
                  <c:v>3.4790000000000001E-2</c:v>
                </c:pt>
                <c:pt idx="252">
                  <c:v>3.4380000000000001E-2</c:v>
                </c:pt>
                <c:pt idx="253">
                  <c:v>3.4909999999999997E-2</c:v>
                </c:pt>
                <c:pt idx="254">
                  <c:v>3.5090000000000003E-2</c:v>
                </c:pt>
                <c:pt idx="255">
                  <c:v>3.4450000000000001E-2</c:v>
                </c:pt>
                <c:pt idx="256">
                  <c:v>3.3950000000000001E-2</c:v>
                </c:pt>
                <c:pt idx="257">
                  <c:v>3.39E-2</c:v>
                </c:pt>
                <c:pt idx="258">
                  <c:v>3.456E-2</c:v>
                </c:pt>
                <c:pt idx="259">
                  <c:v>3.5099999999999999E-2</c:v>
                </c:pt>
                <c:pt idx="260">
                  <c:v>3.3790000000000001E-2</c:v>
                </c:pt>
                <c:pt idx="261">
                  <c:v>3.3610000000000001E-2</c:v>
                </c:pt>
                <c:pt idx="262">
                  <c:v>3.4079999999999999E-2</c:v>
                </c:pt>
                <c:pt idx="263">
                  <c:v>3.4200000000000001E-2</c:v>
                </c:pt>
                <c:pt idx="264">
                  <c:v>3.3610000000000001E-2</c:v>
                </c:pt>
                <c:pt idx="265">
                  <c:v>3.2890000000000003E-2</c:v>
                </c:pt>
                <c:pt idx="266">
                  <c:v>3.3689999999999998E-2</c:v>
                </c:pt>
                <c:pt idx="267">
                  <c:v>3.415E-2</c:v>
                </c:pt>
                <c:pt idx="268">
                  <c:v>3.422E-2</c:v>
                </c:pt>
                <c:pt idx="269">
                  <c:v>3.4349999999999999E-2</c:v>
                </c:pt>
                <c:pt idx="270">
                  <c:v>3.4279999999999998E-2</c:v>
                </c:pt>
                <c:pt idx="271">
                  <c:v>3.3890000000000003E-2</c:v>
                </c:pt>
                <c:pt idx="272">
                  <c:v>3.381E-2</c:v>
                </c:pt>
                <c:pt idx="273">
                  <c:v>3.4540000000000001E-2</c:v>
                </c:pt>
                <c:pt idx="274">
                  <c:v>3.5439999999999999E-2</c:v>
                </c:pt>
                <c:pt idx="275">
                  <c:v>3.483E-2</c:v>
                </c:pt>
                <c:pt idx="276">
                  <c:v>3.3849999999999998E-2</c:v>
                </c:pt>
                <c:pt idx="277">
                  <c:v>3.4099999999999998E-2</c:v>
                </c:pt>
                <c:pt idx="278">
                  <c:v>3.4099999999999998E-2</c:v>
                </c:pt>
                <c:pt idx="279">
                  <c:v>3.381E-2</c:v>
                </c:pt>
                <c:pt idx="280">
                  <c:v>3.5049999999999998E-2</c:v>
                </c:pt>
                <c:pt idx="281">
                  <c:v>3.483E-2</c:v>
                </c:pt>
                <c:pt idx="282">
                  <c:v>3.4389999999999997E-2</c:v>
                </c:pt>
                <c:pt idx="283">
                  <c:v>3.4930000000000003E-2</c:v>
                </c:pt>
                <c:pt idx="284">
                  <c:v>3.5360000000000003E-2</c:v>
                </c:pt>
                <c:pt idx="285">
                  <c:v>3.576E-2</c:v>
                </c:pt>
                <c:pt idx="286">
                  <c:v>3.5040000000000002E-2</c:v>
                </c:pt>
                <c:pt idx="287">
                  <c:v>3.449E-2</c:v>
                </c:pt>
                <c:pt idx="288">
                  <c:v>3.4950000000000002E-2</c:v>
                </c:pt>
                <c:pt idx="289">
                  <c:v>3.483E-2</c:v>
                </c:pt>
                <c:pt idx="290">
                  <c:v>3.5090000000000003E-2</c:v>
                </c:pt>
                <c:pt idx="291">
                  <c:v>3.4299999999999997E-2</c:v>
                </c:pt>
                <c:pt idx="292">
                  <c:v>3.3570000000000003E-2</c:v>
                </c:pt>
                <c:pt idx="293">
                  <c:v>3.3989999999999999E-2</c:v>
                </c:pt>
                <c:pt idx="294">
                  <c:v>3.363E-2</c:v>
                </c:pt>
                <c:pt idx="295">
                  <c:v>3.363E-2</c:v>
                </c:pt>
                <c:pt idx="296">
                  <c:v>3.4439999999999998E-2</c:v>
                </c:pt>
                <c:pt idx="297">
                  <c:v>3.4329999999999999E-2</c:v>
                </c:pt>
                <c:pt idx="298">
                  <c:v>3.4299999999999997E-2</c:v>
                </c:pt>
                <c:pt idx="299">
                  <c:v>3.4329999999999999E-2</c:v>
                </c:pt>
                <c:pt idx="300">
                  <c:v>3.4099999999999998E-2</c:v>
                </c:pt>
                <c:pt idx="301">
                  <c:v>3.4070000000000003E-2</c:v>
                </c:pt>
                <c:pt idx="302">
                  <c:v>3.3709999999999997E-2</c:v>
                </c:pt>
                <c:pt idx="303">
                  <c:v>3.406E-2</c:v>
                </c:pt>
                <c:pt idx="304">
                  <c:v>3.4680000000000002E-2</c:v>
                </c:pt>
                <c:pt idx="305">
                  <c:v>3.5060000000000001E-2</c:v>
                </c:pt>
                <c:pt idx="306">
                  <c:v>3.4320000000000003E-2</c:v>
                </c:pt>
                <c:pt idx="307">
                  <c:v>3.4209999999999997E-2</c:v>
                </c:pt>
                <c:pt idx="308">
                  <c:v>3.4599999999999999E-2</c:v>
                </c:pt>
                <c:pt idx="309">
                  <c:v>3.4599999999999999E-2</c:v>
                </c:pt>
                <c:pt idx="310">
                  <c:v>3.4130000000000001E-2</c:v>
                </c:pt>
                <c:pt idx="311">
                  <c:v>3.4459999999999998E-2</c:v>
                </c:pt>
                <c:pt idx="312">
                  <c:v>3.4180000000000002E-2</c:v>
                </c:pt>
                <c:pt idx="313">
                  <c:v>3.4079999999999999E-2</c:v>
                </c:pt>
                <c:pt idx="314">
                  <c:v>3.4259999999999999E-2</c:v>
                </c:pt>
                <c:pt idx="315">
                  <c:v>3.3750000000000002E-2</c:v>
                </c:pt>
                <c:pt idx="316">
                  <c:v>3.3730000000000003E-2</c:v>
                </c:pt>
                <c:pt idx="317">
                  <c:v>3.4810000000000001E-2</c:v>
                </c:pt>
                <c:pt idx="318">
                  <c:v>3.4909999999999997E-2</c:v>
                </c:pt>
                <c:pt idx="319">
                  <c:v>3.5189999999999999E-2</c:v>
                </c:pt>
                <c:pt idx="320">
                  <c:v>3.4720000000000001E-2</c:v>
                </c:pt>
                <c:pt idx="321">
                  <c:v>3.456E-2</c:v>
                </c:pt>
                <c:pt idx="322">
                  <c:v>3.4630000000000001E-2</c:v>
                </c:pt>
                <c:pt idx="323">
                  <c:v>3.4349999999999999E-2</c:v>
                </c:pt>
                <c:pt idx="324">
                  <c:v>3.3599999999999998E-2</c:v>
                </c:pt>
                <c:pt idx="325">
                  <c:v>3.3439999999999998E-2</c:v>
                </c:pt>
                <c:pt idx="326">
                  <c:v>3.3520000000000001E-2</c:v>
                </c:pt>
                <c:pt idx="327">
                  <c:v>3.4329999999999999E-2</c:v>
                </c:pt>
                <c:pt idx="328">
                  <c:v>3.576E-2</c:v>
                </c:pt>
                <c:pt idx="329">
                  <c:v>3.5839999999999997E-2</c:v>
                </c:pt>
                <c:pt idx="330">
                  <c:v>3.4549999999999997E-2</c:v>
                </c:pt>
                <c:pt idx="331">
                  <c:v>3.4700000000000002E-2</c:v>
                </c:pt>
                <c:pt idx="332">
                  <c:v>3.3259999999999998E-2</c:v>
                </c:pt>
                <c:pt idx="333">
                  <c:v>3.4779999999999998E-2</c:v>
                </c:pt>
                <c:pt idx="334">
                  <c:v>3.4779999999999998E-2</c:v>
                </c:pt>
                <c:pt idx="335">
                  <c:v>3.4639999999999997E-2</c:v>
                </c:pt>
                <c:pt idx="336">
                  <c:v>3.4479999999999997E-2</c:v>
                </c:pt>
                <c:pt idx="337">
                  <c:v>3.4380000000000001E-2</c:v>
                </c:pt>
                <c:pt idx="338">
                  <c:v>3.4500000000000003E-2</c:v>
                </c:pt>
                <c:pt idx="339">
                  <c:v>3.5119999999999998E-2</c:v>
                </c:pt>
                <c:pt idx="340">
                  <c:v>3.4590000000000003E-2</c:v>
                </c:pt>
                <c:pt idx="341">
                  <c:v>3.4419999999999999E-2</c:v>
                </c:pt>
                <c:pt idx="342">
                  <c:v>3.4720000000000001E-2</c:v>
                </c:pt>
                <c:pt idx="343">
                  <c:v>3.4169999999999999E-2</c:v>
                </c:pt>
                <c:pt idx="344">
                  <c:v>3.3349999999999998E-2</c:v>
                </c:pt>
                <c:pt idx="345">
                  <c:v>3.3660000000000002E-2</c:v>
                </c:pt>
                <c:pt idx="346">
                  <c:v>3.4680000000000002E-2</c:v>
                </c:pt>
                <c:pt idx="347">
                  <c:v>3.4750000000000003E-2</c:v>
                </c:pt>
                <c:pt idx="348">
                  <c:v>3.4709999999999998E-2</c:v>
                </c:pt>
                <c:pt idx="349">
                  <c:v>3.4669999999999999E-2</c:v>
                </c:pt>
                <c:pt idx="350">
                  <c:v>3.4520000000000002E-2</c:v>
                </c:pt>
                <c:pt idx="351">
                  <c:v>3.4819999999999997E-2</c:v>
                </c:pt>
                <c:pt idx="352">
                  <c:v>3.5040000000000002E-2</c:v>
                </c:pt>
                <c:pt idx="353">
                  <c:v>3.3829999999999999E-2</c:v>
                </c:pt>
                <c:pt idx="354">
                  <c:v>3.356E-2</c:v>
                </c:pt>
                <c:pt idx="355">
                  <c:v>3.4079999999999999E-2</c:v>
                </c:pt>
                <c:pt idx="356">
                  <c:v>3.449E-2</c:v>
                </c:pt>
                <c:pt idx="357">
                  <c:v>3.422E-2</c:v>
                </c:pt>
                <c:pt idx="358">
                  <c:v>3.3980000000000003E-2</c:v>
                </c:pt>
                <c:pt idx="359">
                  <c:v>3.4290000000000001E-2</c:v>
                </c:pt>
                <c:pt idx="360">
                  <c:v>3.3770000000000001E-2</c:v>
                </c:pt>
                <c:pt idx="361">
                  <c:v>3.4459999999999998E-2</c:v>
                </c:pt>
                <c:pt idx="362">
                  <c:v>3.424E-2</c:v>
                </c:pt>
                <c:pt idx="363">
                  <c:v>3.4419999999999999E-2</c:v>
                </c:pt>
                <c:pt idx="364">
                  <c:v>3.5490000000000001E-2</c:v>
                </c:pt>
                <c:pt idx="365">
                  <c:v>3.4540000000000001E-2</c:v>
                </c:pt>
                <c:pt idx="366">
                  <c:v>3.3759999999999998E-2</c:v>
                </c:pt>
                <c:pt idx="367">
                  <c:v>3.4270000000000002E-2</c:v>
                </c:pt>
                <c:pt idx="368">
                  <c:v>3.5130000000000002E-2</c:v>
                </c:pt>
                <c:pt idx="369">
                  <c:v>3.4889999999999997E-2</c:v>
                </c:pt>
                <c:pt idx="370">
                  <c:v>3.4270000000000002E-2</c:v>
                </c:pt>
                <c:pt idx="371">
                  <c:v>3.3860000000000001E-2</c:v>
                </c:pt>
                <c:pt idx="372">
                  <c:v>3.3799999999999997E-2</c:v>
                </c:pt>
                <c:pt idx="373">
                  <c:v>3.4459999999999998E-2</c:v>
                </c:pt>
                <c:pt idx="374">
                  <c:v>3.4590000000000003E-2</c:v>
                </c:pt>
                <c:pt idx="375">
                  <c:v>3.4860000000000002E-2</c:v>
                </c:pt>
                <c:pt idx="376">
                  <c:v>3.3989999999999999E-2</c:v>
                </c:pt>
                <c:pt idx="377">
                  <c:v>3.4180000000000002E-2</c:v>
                </c:pt>
                <c:pt idx="378">
                  <c:v>3.4759999999999999E-2</c:v>
                </c:pt>
                <c:pt idx="379">
                  <c:v>3.4439999999999998E-2</c:v>
                </c:pt>
                <c:pt idx="380">
                  <c:v>3.5020000000000003E-2</c:v>
                </c:pt>
                <c:pt idx="381">
                  <c:v>3.492E-2</c:v>
                </c:pt>
                <c:pt idx="382">
                  <c:v>3.4569999999999997E-2</c:v>
                </c:pt>
                <c:pt idx="383">
                  <c:v>3.4790000000000001E-2</c:v>
                </c:pt>
                <c:pt idx="384">
                  <c:v>3.4410000000000003E-2</c:v>
                </c:pt>
                <c:pt idx="385">
                  <c:v>3.4810000000000001E-2</c:v>
                </c:pt>
                <c:pt idx="386">
                  <c:v>3.5040000000000002E-2</c:v>
                </c:pt>
                <c:pt idx="387">
                  <c:v>3.4569999999999997E-2</c:v>
                </c:pt>
                <c:pt idx="388">
                  <c:v>3.4410000000000003E-2</c:v>
                </c:pt>
                <c:pt idx="389">
                  <c:v>3.4450000000000001E-2</c:v>
                </c:pt>
                <c:pt idx="390">
                  <c:v>3.4520000000000002E-2</c:v>
                </c:pt>
                <c:pt idx="391">
                  <c:v>3.3649999999999999E-2</c:v>
                </c:pt>
                <c:pt idx="392">
                  <c:v>3.3689999999999998E-2</c:v>
                </c:pt>
                <c:pt idx="393">
                  <c:v>3.3610000000000001E-2</c:v>
                </c:pt>
                <c:pt idx="394">
                  <c:v>3.397E-2</c:v>
                </c:pt>
                <c:pt idx="395">
                  <c:v>3.4000000000000002E-2</c:v>
                </c:pt>
                <c:pt idx="396">
                  <c:v>3.4459999999999998E-2</c:v>
                </c:pt>
                <c:pt idx="397">
                  <c:v>3.4299999999999997E-2</c:v>
                </c:pt>
                <c:pt idx="398">
                  <c:v>3.406E-2</c:v>
                </c:pt>
                <c:pt idx="399">
                  <c:v>3.4250000000000003E-2</c:v>
                </c:pt>
                <c:pt idx="400">
                  <c:v>3.4500000000000003E-2</c:v>
                </c:pt>
                <c:pt idx="401">
                  <c:v>3.4459999999999998E-2</c:v>
                </c:pt>
                <c:pt idx="402">
                  <c:v>3.4049999999999997E-2</c:v>
                </c:pt>
                <c:pt idx="403">
                  <c:v>3.4369999999999998E-2</c:v>
                </c:pt>
                <c:pt idx="404">
                  <c:v>3.4459999999999998E-2</c:v>
                </c:pt>
                <c:pt idx="405">
                  <c:v>3.4380000000000001E-2</c:v>
                </c:pt>
                <c:pt idx="406">
                  <c:v>3.458E-2</c:v>
                </c:pt>
                <c:pt idx="407">
                  <c:v>3.4849999999999999E-2</c:v>
                </c:pt>
                <c:pt idx="408">
                  <c:v>3.4799999999999998E-2</c:v>
                </c:pt>
                <c:pt idx="409">
                  <c:v>3.4279999999999998E-2</c:v>
                </c:pt>
                <c:pt idx="410">
                  <c:v>3.3599999999999998E-2</c:v>
                </c:pt>
                <c:pt idx="411">
                  <c:v>3.3739999999999999E-2</c:v>
                </c:pt>
                <c:pt idx="412">
                  <c:v>3.3599999999999998E-2</c:v>
                </c:pt>
                <c:pt idx="413">
                  <c:v>3.372E-2</c:v>
                </c:pt>
                <c:pt idx="414">
                  <c:v>3.4340000000000002E-2</c:v>
                </c:pt>
                <c:pt idx="415">
                  <c:v>3.5279999999999999E-2</c:v>
                </c:pt>
                <c:pt idx="416">
                  <c:v>3.4639999999999997E-2</c:v>
                </c:pt>
                <c:pt idx="417">
                  <c:v>3.4470000000000001E-2</c:v>
                </c:pt>
                <c:pt idx="418">
                  <c:v>3.4119999999999998E-2</c:v>
                </c:pt>
                <c:pt idx="419">
                  <c:v>3.3840000000000002E-2</c:v>
                </c:pt>
                <c:pt idx="420">
                  <c:v>3.406E-2</c:v>
                </c:pt>
                <c:pt idx="421">
                  <c:v>3.4099999999999998E-2</c:v>
                </c:pt>
                <c:pt idx="422">
                  <c:v>3.4139999999999997E-2</c:v>
                </c:pt>
                <c:pt idx="423">
                  <c:v>3.4090000000000002E-2</c:v>
                </c:pt>
                <c:pt idx="424">
                  <c:v>3.4340000000000002E-2</c:v>
                </c:pt>
                <c:pt idx="425">
                  <c:v>3.381E-2</c:v>
                </c:pt>
                <c:pt idx="426">
                  <c:v>3.3550000000000003E-2</c:v>
                </c:pt>
                <c:pt idx="427">
                  <c:v>3.4099999999999998E-2</c:v>
                </c:pt>
                <c:pt idx="428">
                  <c:v>3.3610000000000001E-2</c:v>
                </c:pt>
                <c:pt idx="429">
                  <c:v>3.3770000000000001E-2</c:v>
                </c:pt>
                <c:pt idx="430">
                  <c:v>3.3950000000000001E-2</c:v>
                </c:pt>
                <c:pt idx="431">
                  <c:v>3.415E-2</c:v>
                </c:pt>
                <c:pt idx="432">
                  <c:v>3.4590000000000003E-2</c:v>
                </c:pt>
                <c:pt idx="433">
                  <c:v>3.4139999999999997E-2</c:v>
                </c:pt>
                <c:pt idx="434">
                  <c:v>3.3689999999999998E-2</c:v>
                </c:pt>
                <c:pt idx="435">
                  <c:v>3.3590000000000002E-2</c:v>
                </c:pt>
                <c:pt idx="436">
                  <c:v>3.422E-2</c:v>
                </c:pt>
                <c:pt idx="437">
                  <c:v>3.5000000000000003E-2</c:v>
                </c:pt>
                <c:pt idx="438">
                  <c:v>3.4509999999999999E-2</c:v>
                </c:pt>
                <c:pt idx="439">
                  <c:v>3.3860000000000001E-2</c:v>
                </c:pt>
                <c:pt idx="440">
                  <c:v>3.3829999999999999E-2</c:v>
                </c:pt>
                <c:pt idx="441">
                  <c:v>3.4320000000000003E-2</c:v>
                </c:pt>
                <c:pt idx="442">
                  <c:v>3.424E-2</c:v>
                </c:pt>
                <c:pt idx="443">
                  <c:v>3.3910000000000003E-2</c:v>
                </c:pt>
                <c:pt idx="444">
                  <c:v>3.347E-2</c:v>
                </c:pt>
                <c:pt idx="445">
                  <c:v>3.3959999999999997E-2</c:v>
                </c:pt>
                <c:pt idx="446">
                  <c:v>3.4770000000000002E-2</c:v>
                </c:pt>
                <c:pt idx="447">
                  <c:v>3.5069999999999997E-2</c:v>
                </c:pt>
                <c:pt idx="448">
                  <c:v>3.508E-2</c:v>
                </c:pt>
                <c:pt idx="449">
                  <c:v>3.4520000000000002E-2</c:v>
                </c:pt>
                <c:pt idx="450">
                  <c:v>3.4410000000000003E-2</c:v>
                </c:pt>
                <c:pt idx="451">
                  <c:v>3.4630000000000001E-2</c:v>
                </c:pt>
                <c:pt idx="452">
                  <c:v>3.5060000000000001E-2</c:v>
                </c:pt>
                <c:pt idx="453">
                  <c:v>3.4500000000000003E-2</c:v>
                </c:pt>
                <c:pt idx="454">
                  <c:v>3.3349999999999998E-2</c:v>
                </c:pt>
                <c:pt idx="455">
                  <c:v>3.3329999999999999E-2</c:v>
                </c:pt>
                <c:pt idx="456">
                  <c:v>3.3930000000000002E-2</c:v>
                </c:pt>
                <c:pt idx="457">
                  <c:v>3.4049999999999997E-2</c:v>
                </c:pt>
                <c:pt idx="458">
                  <c:v>3.3989999999999999E-2</c:v>
                </c:pt>
                <c:pt idx="459">
                  <c:v>3.474E-2</c:v>
                </c:pt>
                <c:pt idx="460">
                  <c:v>3.4759999999999999E-2</c:v>
                </c:pt>
                <c:pt idx="461">
                  <c:v>3.4380000000000001E-2</c:v>
                </c:pt>
                <c:pt idx="462">
                  <c:v>3.4619999999999998E-2</c:v>
                </c:pt>
                <c:pt idx="463">
                  <c:v>3.4419999999999999E-2</c:v>
                </c:pt>
                <c:pt idx="464">
                  <c:v>3.4529999999999998E-2</c:v>
                </c:pt>
                <c:pt idx="465">
                  <c:v>3.4639999999999997E-2</c:v>
                </c:pt>
                <c:pt idx="466">
                  <c:v>3.4189999999999998E-2</c:v>
                </c:pt>
                <c:pt idx="467">
                  <c:v>3.4450000000000001E-2</c:v>
                </c:pt>
                <c:pt idx="468">
                  <c:v>3.4040000000000001E-2</c:v>
                </c:pt>
                <c:pt idx="469">
                  <c:v>3.4110000000000001E-2</c:v>
                </c:pt>
                <c:pt idx="470">
                  <c:v>3.5180000000000003E-2</c:v>
                </c:pt>
                <c:pt idx="471">
                  <c:v>3.4840000000000003E-2</c:v>
                </c:pt>
                <c:pt idx="472">
                  <c:v>3.4389999999999997E-2</c:v>
                </c:pt>
                <c:pt idx="473">
                  <c:v>3.4160000000000003E-2</c:v>
                </c:pt>
                <c:pt idx="474">
                  <c:v>3.4110000000000001E-2</c:v>
                </c:pt>
                <c:pt idx="475">
                  <c:v>3.422E-2</c:v>
                </c:pt>
                <c:pt idx="476">
                  <c:v>3.388E-2</c:v>
                </c:pt>
                <c:pt idx="477">
                  <c:v>3.4229999999999997E-2</c:v>
                </c:pt>
                <c:pt idx="478">
                  <c:v>3.4689999999999999E-2</c:v>
                </c:pt>
                <c:pt idx="479">
                  <c:v>3.4160000000000003E-2</c:v>
                </c:pt>
                <c:pt idx="480">
                  <c:v>3.4029999999999998E-2</c:v>
                </c:pt>
                <c:pt idx="481">
                  <c:v>3.4619999999999998E-2</c:v>
                </c:pt>
                <c:pt idx="482">
                  <c:v>3.4599999999999999E-2</c:v>
                </c:pt>
                <c:pt idx="483">
                  <c:v>3.4729999999999997E-2</c:v>
                </c:pt>
                <c:pt idx="484">
                  <c:v>3.4439999999999998E-2</c:v>
                </c:pt>
                <c:pt idx="485">
                  <c:v>3.4700000000000002E-2</c:v>
                </c:pt>
                <c:pt idx="486">
                  <c:v>3.4520000000000002E-2</c:v>
                </c:pt>
                <c:pt idx="487">
                  <c:v>3.4320000000000003E-2</c:v>
                </c:pt>
                <c:pt idx="488">
                  <c:v>3.4229999999999997E-2</c:v>
                </c:pt>
                <c:pt idx="489">
                  <c:v>3.424E-2</c:v>
                </c:pt>
                <c:pt idx="490">
                  <c:v>3.4639999999999997E-2</c:v>
                </c:pt>
                <c:pt idx="491">
                  <c:v>3.4770000000000002E-2</c:v>
                </c:pt>
                <c:pt idx="492">
                  <c:v>3.4639999999999997E-2</c:v>
                </c:pt>
                <c:pt idx="493">
                  <c:v>3.4590000000000003E-2</c:v>
                </c:pt>
                <c:pt idx="494">
                  <c:v>3.4529999999999998E-2</c:v>
                </c:pt>
                <c:pt idx="495">
                  <c:v>3.5200000000000002E-2</c:v>
                </c:pt>
                <c:pt idx="496">
                  <c:v>3.474E-2</c:v>
                </c:pt>
                <c:pt idx="497">
                  <c:v>3.4270000000000002E-2</c:v>
                </c:pt>
                <c:pt idx="498">
                  <c:v>3.4119999999999998E-2</c:v>
                </c:pt>
                <c:pt idx="499">
                  <c:v>3.431E-2</c:v>
                </c:pt>
                <c:pt idx="500">
                  <c:v>3.4290000000000001E-2</c:v>
                </c:pt>
                <c:pt idx="501">
                  <c:v>3.4549999999999997E-2</c:v>
                </c:pt>
                <c:pt idx="502">
                  <c:v>3.5069999999999997E-2</c:v>
                </c:pt>
                <c:pt idx="503">
                  <c:v>3.4909999999999997E-2</c:v>
                </c:pt>
                <c:pt idx="504">
                  <c:v>3.5099999999999999E-2</c:v>
                </c:pt>
                <c:pt idx="505">
                  <c:v>3.5439999999999999E-2</c:v>
                </c:pt>
                <c:pt idx="506">
                  <c:v>3.5000000000000003E-2</c:v>
                </c:pt>
                <c:pt idx="507">
                  <c:v>3.4119999999999998E-2</c:v>
                </c:pt>
                <c:pt idx="508">
                  <c:v>3.4009999999999999E-2</c:v>
                </c:pt>
                <c:pt idx="509">
                  <c:v>3.4369999999999998E-2</c:v>
                </c:pt>
                <c:pt idx="510">
                  <c:v>3.4819999999999997E-2</c:v>
                </c:pt>
                <c:pt idx="511">
                  <c:v>3.4590000000000003E-2</c:v>
                </c:pt>
                <c:pt idx="512">
                  <c:v>3.4099999999999998E-2</c:v>
                </c:pt>
                <c:pt idx="513">
                  <c:v>3.4889999999999997E-2</c:v>
                </c:pt>
                <c:pt idx="514">
                  <c:v>3.4979999999999997E-2</c:v>
                </c:pt>
                <c:pt idx="515">
                  <c:v>3.458E-2</c:v>
                </c:pt>
                <c:pt idx="516">
                  <c:v>3.465E-2</c:v>
                </c:pt>
                <c:pt idx="517">
                  <c:v>3.4439999999999998E-2</c:v>
                </c:pt>
                <c:pt idx="518">
                  <c:v>3.4459999999999998E-2</c:v>
                </c:pt>
                <c:pt idx="519">
                  <c:v>3.4320000000000003E-2</c:v>
                </c:pt>
                <c:pt idx="520">
                  <c:v>3.4549999999999997E-2</c:v>
                </c:pt>
                <c:pt idx="521">
                  <c:v>3.4849999999999999E-2</c:v>
                </c:pt>
                <c:pt idx="522">
                  <c:v>3.4799999999999998E-2</c:v>
                </c:pt>
                <c:pt idx="523">
                  <c:v>3.406E-2</c:v>
                </c:pt>
                <c:pt idx="524">
                  <c:v>3.4180000000000002E-2</c:v>
                </c:pt>
                <c:pt idx="525">
                  <c:v>3.4759999999999999E-2</c:v>
                </c:pt>
                <c:pt idx="526">
                  <c:v>3.4979999999999997E-2</c:v>
                </c:pt>
                <c:pt idx="527">
                  <c:v>3.4959999999999998E-2</c:v>
                </c:pt>
                <c:pt idx="528">
                  <c:v>3.5049999999999998E-2</c:v>
                </c:pt>
                <c:pt idx="529">
                  <c:v>3.5150000000000001E-2</c:v>
                </c:pt>
                <c:pt idx="530">
                  <c:v>3.4909999999999997E-2</c:v>
                </c:pt>
                <c:pt idx="531">
                  <c:v>3.5099999999999999E-2</c:v>
                </c:pt>
                <c:pt idx="532">
                  <c:v>3.3989999999999999E-2</c:v>
                </c:pt>
                <c:pt idx="533">
                  <c:v>3.3550000000000003E-2</c:v>
                </c:pt>
                <c:pt idx="534">
                  <c:v>3.3939999999999998E-2</c:v>
                </c:pt>
                <c:pt idx="535">
                  <c:v>3.4790000000000001E-2</c:v>
                </c:pt>
                <c:pt idx="536">
                  <c:v>3.4419999999999999E-2</c:v>
                </c:pt>
                <c:pt idx="537">
                  <c:v>3.44E-2</c:v>
                </c:pt>
                <c:pt idx="538">
                  <c:v>3.4590000000000003E-2</c:v>
                </c:pt>
                <c:pt idx="539">
                  <c:v>3.4340000000000002E-2</c:v>
                </c:pt>
                <c:pt idx="540">
                  <c:v>3.4040000000000001E-2</c:v>
                </c:pt>
                <c:pt idx="541">
                  <c:v>3.4840000000000003E-2</c:v>
                </c:pt>
                <c:pt idx="542">
                  <c:v>3.4939999999999999E-2</c:v>
                </c:pt>
                <c:pt idx="543">
                  <c:v>3.3919999999999999E-2</c:v>
                </c:pt>
                <c:pt idx="544">
                  <c:v>3.3410000000000002E-2</c:v>
                </c:pt>
                <c:pt idx="545">
                  <c:v>3.3790000000000001E-2</c:v>
                </c:pt>
                <c:pt idx="546">
                  <c:v>3.4270000000000002E-2</c:v>
                </c:pt>
                <c:pt idx="547">
                  <c:v>3.4630000000000001E-2</c:v>
                </c:pt>
                <c:pt idx="548">
                  <c:v>3.4250000000000003E-2</c:v>
                </c:pt>
                <c:pt idx="549">
                  <c:v>3.4049999999999997E-2</c:v>
                </c:pt>
                <c:pt idx="550">
                  <c:v>3.4869999999999998E-2</c:v>
                </c:pt>
                <c:pt idx="551">
                  <c:v>3.4880000000000001E-2</c:v>
                </c:pt>
                <c:pt idx="552">
                  <c:v>3.4389999999999997E-2</c:v>
                </c:pt>
                <c:pt idx="553">
                  <c:v>3.431E-2</c:v>
                </c:pt>
                <c:pt idx="554">
                  <c:v>3.4229999999999997E-2</c:v>
                </c:pt>
                <c:pt idx="555">
                  <c:v>3.3980000000000003E-2</c:v>
                </c:pt>
                <c:pt idx="556">
                  <c:v>3.431E-2</c:v>
                </c:pt>
                <c:pt idx="557">
                  <c:v>3.4700000000000002E-2</c:v>
                </c:pt>
                <c:pt idx="558">
                  <c:v>3.4360000000000002E-2</c:v>
                </c:pt>
                <c:pt idx="559">
                  <c:v>3.499E-2</c:v>
                </c:pt>
                <c:pt idx="560">
                  <c:v>3.5119999999999998E-2</c:v>
                </c:pt>
                <c:pt idx="561">
                  <c:v>3.4599999999999999E-2</c:v>
                </c:pt>
                <c:pt idx="562">
                  <c:v>3.4840000000000003E-2</c:v>
                </c:pt>
                <c:pt idx="563">
                  <c:v>3.499E-2</c:v>
                </c:pt>
                <c:pt idx="564">
                  <c:v>3.5110000000000002E-2</c:v>
                </c:pt>
                <c:pt idx="565">
                  <c:v>3.4540000000000001E-2</c:v>
                </c:pt>
                <c:pt idx="566">
                  <c:v>3.3759999999999998E-2</c:v>
                </c:pt>
                <c:pt idx="567">
                  <c:v>3.4779999999999998E-2</c:v>
                </c:pt>
                <c:pt idx="568">
                  <c:v>3.4930000000000003E-2</c:v>
                </c:pt>
                <c:pt idx="569">
                  <c:v>3.424E-2</c:v>
                </c:pt>
                <c:pt idx="570">
                  <c:v>3.5029999999999999E-2</c:v>
                </c:pt>
                <c:pt idx="571">
                  <c:v>3.5189999999999999E-2</c:v>
                </c:pt>
                <c:pt idx="572">
                  <c:v>3.4349999999999999E-2</c:v>
                </c:pt>
                <c:pt idx="573">
                  <c:v>3.4569999999999997E-2</c:v>
                </c:pt>
                <c:pt idx="574">
                  <c:v>3.5099999999999999E-2</c:v>
                </c:pt>
                <c:pt idx="575">
                  <c:v>3.5229999999999997E-2</c:v>
                </c:pt>
                <c:pt idx="576">
                  <c:v>3.5479999999999998E-2</c:v>
                </c:pt>
                <c:pt idx="577">
                  <c:v>3.4709999999999998E-2</c:v>
                </c:pt>
                <c:pt idx="578">
                  <c:v>3.4180000000000002E-2</c:v>
                </c:pt>
                <c:pt idx="579">
                  <c:v>3.4189999999999998E-2</c:v>
                </c:pt>
                <c:pt idx="580">
                  <c:v>3.4509999999999999E-2</c:v>
                </c:pt>
                <c:pt idx="581">
                  <c:v>3.5040000000000002E-2</c:v>
                </c:pt>
                <c:pt idx="582">
                  <c:v>3.524E-2</c:v>
                </c:pt>
                <c:pt idx="583">
                  <c:v>3.5130000000000002E-2</c:v>
                </c:pt>
                <c:pt idx="584">
                  <c:v>3.431E-2</c:v>
                </c:pt>
                <c:pt idx="585">
                  <c:v>3.4299999999999997E-2</c:v>
                </c:pt>
                <c:pt idx="586">
                  <c:v>3.4369999999999998E-2</c:v>
                </c:pt>
                <c:pt idx="587">
                  <c:v>3.4819999999999997E-2</c:v>
                </c:pt>
                <c:pt idx="588">
                  <c:v>3.5589999999999997E-2</c:v>
                </c:pt>
                <c:pt idx="589">
                  <c:v>3.4939999999999999E-2</c:v>
                </c:pt>
                <c:pt idx="590">
                  <c:v>3.4180000000000002E-2</c:v>
                </c:pt>
                <c:pt idx="591">
                  <c:v>3.4669999999999999E-2</c:v>
                </c:pt>
                <c:pt idx="592">
                  <c:v>3.5369999999999999E-2</c:v>
                </c:pt>
                <c:pt idx="593">
                  <c:v>3.4790000000000001E-2</c:v>
                </c:pt>
                <c:pt idx="594">
                  <c:v>3.4259999999999999E-2</c:v>
                </c:pt>
                <c:pt idx="595">
                  <c:v>3.4320000000000003E-2</c:v>
                </c:pt>
                <c:pt idx="596">
                  <c:v>3.4119999999999998E-2</c:v>
                </c:pt>
                <c:pt idx="597">
                  <c:v>3.4180000000000002E-2</c:v>
                </c:pt>
                <c:pt idx="598">
                  <c:v>3.4799999999999998E-2</c:v>
                </c:pt>
                <c:pt idx="599">
                  <c:v>3.5200000000000002E-2</c:v>
                </c:pt>
                <c:pt idx="600">
                  <c:v>3.5029999999999999E-2</c:v>
                </c:pt>
                <c:pt idx="601">
                  <c:v>3.4889999999999997E-2</c:v>
                </c:pt>
                <c:pt idx="602">
                  <c:v>3.4810000000000001E-2</c:v>
                </c:pt>
                <c:pt idx="603">
                  <c:v>3.4950000000000002E-2</c:v>
                </c:pt>
                <c:pt idx="604">
                  <c:v>3.4410000000000003E-2</c:v>
                </c:pt>
                <c:pt idx="605">
                  <c:v>3.4180000000000002E-2</c:v>
                </c:pt>
                <c:pt idx="606">
                  <c:v>3.4279999999999998E-2</c:v>
                </c:pt>
                <c:pt idx="607">
                  <c:v>3.4380000000000001E-2</c:v>
                </c:pt>
                <c:pt idx="608">
                  <c:v>3.4430000000000002E-2</c:v>
                </c:pt>
                <c:pt idx="609">
                  <c:v>3.4599999999999999E-2</c:v>
                </c:pt>
                <c:pt idx="610">
                  <c:v>3.4509999999999999E-2</c:v>
                </c:pt>
                <c:pt idx="611">
                  <c:v>3.4160000000000003E-2</c:v>
                </c:pt>
                <c:pt idx="612">
                  <c:v>3.4270000000000002E-2</c:v>
                </c:pt>
                <c:pt idx="613">
                  <c:v>3.4229999999999997E-2</c:v>
                </c:pt>
                <c:pt idx="614">
                  <c:v>3.4329999999999999E-2</c:v>
                </c:pt>
                <c:pt idx="615">
                  <c:v>3.4979999999999997E-2</c:v>
                </c:pt>
                <c:pt idx="616">
                  <c:v>3.4700000000000002E-2</c:v>
                </c:pt>
                <c:pt idx="617">
                  <c:v>3.4380000000000001E-2</c:v>
                </c:pt>
                <c:pt idx="618">
                  <c:v>3.4009999999999999E-2</c:v>
                </c:pt>
                <c:pt idx="619">
                  <c:v>3.4700000000000002E-2</c:v>
                </c:pt>
                <c:pt idx="620">
                  <c:v>3.4759999999999999E-2</c:v>
                </c:pt>
                <c:pt idx="621">
                  <c:v>3.3369999999999997E-2</c:v>
                </c:pt>
                <c:pt idx="622">
                  <c:v>3.4070000000000003E-2</c:v>
                </c:pt>
                <c:pt idx="623">
                  <c:v>3.5400000000000001E-2</c:v>
                </c:pt>
                <c:pt idx="624">
                  <c:v>3.4729999999999997E-2</c:v>
                </c:pt>
                <c:pt idx="625">
                  <c:v>3.5090000000000003E-2</c:v>
                </c:pt>
                <c:pt idx="626">
                  <c:v>3.499E-2</c:v>
                </c:pt>
                <c:pt idx="627">
                  <c:v>3.4599999999999999E-2</c:v>
                </c:pt>
                <c:pt idx="628">
                  <c:v>3.5349999999999999E-2</c:v>
                </c:pt>
                <c:pt idx="629">
                  <c:v>3.4209999999999997E-2</c:v>
                </c:pt>
                <c:pt idx="630">
                  <c:v>3.4470000000000001E-2</c:v>
                </c:pt>
                <c:pt idx="631">
                  <c:v>3.49E-2</c:v>
                </c:pt>
                <c:pt idx="632">
                  <c:v>3.5060000000000001E-2</c:v>
                </c:pt>
                <c:pt idx="633">
                  <c:v>3.483E-2</c:v>
                </c:pt>
                <c:pt idx="634">
                  <c:v>3.4770000000000002E-2</c:v>
                </c:pt>
                <c:pt idx="635">
                  <c:v>3.517E-2</c:v>
                </c:pt>
                <c:pt idx="636">
                  <c:v>3.4299999999999997E-2</c:v>
                </c:pt>
                <c:pt idx="637">
                  <c:v>3.4680000000000002E-2</c:v>
                </c:pt>
                <c:pt idx="638">
                  <c:v>3.3950000000000001E-2</c:v>
                </c:pt>
                <c:pt idx="639">
                  <c:v>3.3550000000000003E-2</c:v>
                </c:pt>
                <c:pt idx="640">
                  <c:v>3.4229999999999997E-2</c:v>
                </c:pt>
                <c:pt idx="641">
                  <c:v>3.4790000000000001E-2</c:v>
                </c:pt>
                <c:pt idx="642">
                  <c:v>3.4680000000000002E-2</c:v>
                </c:pt>
                <c:pt idx="643">
                  <c:v>3.4180000000000002E-2</c:v>
                </c:pt>
                <c:pt idx="644">
                  <c:v>3.5270000000000003E-2</c:v>
                </c:pt>
                <c:pt idx="645">
                  <c:v>3.5159999999999997E-2</c:v>
                </c:pt>
                <c:pt idx="646">
                  <c:v>3.3700000000000001E-2</c:v>
                </c:pt>
                <c:pt idx="647">
                  <c:v>3.3849999999999998E-2</c:v>
                </c:pt>
                <c:pt idx="648">
                  <c:v>3.4759999999999999E-2</c:v>
                </c:pt>
                <c:pt idx="649">
                  <c:v>3.4939999999999999E-2</c:v>
                </c:pt>
                <c:pt idx="650">
                  <c:v>3.5060000000000001E-2</c:v>
                </c:pt>
                <c:pt idx="651">
                  <c:v>3.5369999999999999E-2</c:v>
                </c:pt>
                <c:pt idx="652">
                  <c:v>3.4979999999999997E-2</c:v>
                </c:pt>
                <c:pt idx="653">
                  <c:v>3.406E-2</c:v>
                </c:pt>
                <c:pt idx="654">
                  <c:v>3.4299999999999997E-2</c:v>
                </c:pt>
                <c:pt idx="655">
                  <c:v>3.4130000000000001E-2</c:v>
                </c:pt>
                <c:pt idx="656">
                  <c:v>3.424E-2</c:v>
                </c:pt>
                <c:pt idx="657">
                  <c:v>3.4419999999999999E-2</c:v>
                </c:pt>
                <c:pt idx="658">
                  <c:v>3.3910000000000003E-2</c:v>
                </c:pt>
                <c:pt idx="659">
                  <c:v>3.5340000000000003E-2</c:v>
                </c:pt>
                <c:pt idx="660">
                  <c:v>3.4790000000000001E-2</c:v>
                </c:pt>
                <c:pt idx="661">
                  <c:v>3.4070000000000003E-2</c:v>
                </c:pt>
                <c:pt idx="662">
                  <c:v>3.3959999999999997E-2</c:v>
                </c:pt>
                <c:pt idx="663">
                  <c:v>3.4209999999999997E-2</c:v>
                </c:pt>
                <c:pt idx="664">
                  <c:v>3.4369999999999998E-2</c:v>
                </c:pt>
                <c:pt idx="665">
                  <c:v>3.4340000000000002E-2</c:v>
                </c:pt>
                <c:pt idx="666">
                  <c:v>3.4329999999999999E-2</c:v>
                </c:pt>
                <c:pt idx="667">
                  <c:v>3.4270000000000002E-2</c:v>
                </c:pt>
                <c:pt idx="668">
                  <c:v>3.4389999999999997E-2</c:v>
                </c:pt>
                <c:pt idx="669">
                  <c:v>3.4380000000000001E-2</c:v>
                </c:pt>
                <c:pt idx="670">
                  <c:v>3.4130000000000001E-2</c:v>
                </c:pt>
                <c:pt idx="671">
                  <c:v>3.4529999999999998E-2</c:v>
                </c:pt>
                <c:pt idx="672">
                  <c:v>3.458E-2</c:v>
                </c:pt>
                <c:pt idx="673">
                  <c:v>3.5150000000000001E-2</c:v>
                </c:pt>
                <c:pt idx="674">
                  <c:v>3.44E-2</c:v>
                </c:pt>
                <c:pt idx="675">
                  <c:v>3.4689999999999999E-2</c:v>
                </c:pt>
                <c:pt idx="676">
                  <c:v>3.4810000000000001E-2</c:v>
                </c:pt>
                <c:pt idx="677">
                  <c:v>3.4410000000000003E-2</c:v>
                </c:pt>
                <c:pt idx="678">
                  <c:v>3.4139999999999997E-2</c:v>
                </c:pt>
                <c:pt idx="679">
                  <c:v>3.4090000000000002E-2</c:v>
                </c:pt>
                <c:pt idx="680">
                  <c:v>3.4410000000000003E-2</c:v>
                </c:pt>
                <c:pt idx="681">
                  <c:v>3.431E-2</c:v>
                </c:pt>
                <c:pt idx="682">
                  <c:v>3.3849999999999998E-2</c:v>
                </c:pt>
                <c:pt idx="683">
                  <c:v>3.4680000000000002E-2</c:v>
                </c:pt>
                <c:pt idx="684">
                  <c:v>3.5029999999999999E-2</c:v>
                </c:pt>
                <c:pt idx="685">
                  <c:v>3.4639999999999997E-2</c:v>
                </c:pt>
                <c:pt idx="686">
                  <c:v>3.458E-2</c:v>
                </c:pt>
                <c:pt idx="687">
                  <c:v>3.5499999999999997E-2</c:v>
                </c:pt>
                <c:pt idx="688">
                  <c:v>3.4619999999999998E-2</c:v>
                </c:pt>
                <c:pt idx="689">
                  <c:v>3.424E-2</c:v>
                </c:pt>
                <c:pt idx="690">
                  <c:v>3.4410000000000003E-2</c:v>
                </c:pt>
                <c:pt idx="691">
                  <c:v>3.4189999999999998E-2</c:v>
                </c:pt>
                <c:pt idx="692">
                  <c:v>3.4209999999999997E-2</c:v>
                </c:pt>
                <c:pt idx="693">
                  <c:v>3.4079999999999999E-2</c:v>
                </c:pt>
                <c:pt idx="694">
                  <c:v>3.4099999999999998E-2</c:v>
                </c:pt>
                <c:pt idx="695">
                  <c:v>3.4540000000000001E-2</c:v>
                </c:pt>
                <c:pt idx="696">
                  <c:v>3.4540000000000001E-2</c:v>
                </c:pt>
                <c:pt idx="697">
                  <c:v>3.449E-2</c:v>
                </c:pt>
                <c:pt idx="698">
                  <c:v>3.4759999999999999E-2</c:v>
                </c:pt>
                <c:pt idx="699">
                  <c:v>3.3739999999999999E-2</c:v>
                </c:pt>
                <c:pt idx="700">
                  <c:v>3.4779999999999998E-2</c:v>
                </c:pt>
                <c:pt idx="701">
                  <c:v>3.5490000000000001E-2</c:v>
                </c:pt>
                <c:pt idx="702">
                  <c:v>3.4700000000000002E-2</c:v>
                </c:pt>
                <c:pt idx="703">
                  <c:v>3.4380000000000001E-2</c:v>
                </c:pt>
                <c:pt idx="704">
                  <c:v>3.3930000000000002E-2</c:v>
                </c:pt>
                <c:pt idx="705">
                  <c:v>3.5220000000000001E-2</c:v>
                </c:pt>
                <c:pt idx="706">
                  <c:v>3.4729999999999997E-2</c:v>
                </c:pt>
                <c:pt idx="707">
                  <c:v>3.4529999999999998E-2</c:v>
                </c:pt>
                <c:pt idx="708">
                  <c:v>3.44E-2</c:v>
                </c:pt>
                <c:pt idx="709">
                  <c:v>3.431E-2</c:v>
                </c:pt>
                <c:pt idx="710">
                  <c:v>3.4279999999999998E-2</c:v>
                </c:pt>
                <c:pt idx="711">
                  <c:v>3.4840000000000003E-2</c:v>
                </c:pt>
                <c:pt idx="712">
                  <c:v>3.4619999999999998E-2</c:v>
                </c:pt>
                <c:pt idx="713">
                  <c:v>3.3980000000000003E-2</c:v>
                </c:pt>
                <c:pt idx="714">
                  <c:v>3.5000000000000003E-2</c:v>
                </c:pt>
                <c:pt idx="715">
                  <c:v>3.458E-2</c:v>
                </c:pt>
                <c:pt idx="716">
                  <c:v>3.4439999999999998E-2</c:v>
                </c:pt>
                <c:pt idx="717">
                  <c:v>3.4509999999999999E-2</c:v>
                </c:pt>
                <c:pt idx="718">
                  <c:v>3.4029999999999998E-2</c:v>
                </c:pt>
                <c:pt idx="719">
                  <c:v>3.4689999999999999E-2</c:v>
                </c:pt>
                <c:pt idx="720">
                  <c:v>3.3980000000000003E-2</c:v>
                </c:pt>
                <c:pt idx="721">
                  <c:v>3.39E-2</c:v>
                </c:pt>
                <c:pt idx="722">
                  <c:v>3.3739999999999999E-2</c:v>
                </c:pt>
                <c:pt idx="723">
                  <c:v>3.4889999999999997E-2</c:v>
                </c:pt>
                <c:pt idx="724">
                  <c:v>3.5310000000000001E-2</c:v>
                </c:pt>
                <c:pt idx="725">
                  <c:v>3.5090000000000003E-2</c:v>
                </c:pt>
                <c:pt idx="726">
                  <c:v>3.4070000000000003E-2</c:v>
                </c:pt>
                <c:pt idx="727">
                  <c:v>3.474E-2</c:v>
                </c:pt>
                <c:pt idx="728">
                  <c:v>3.4439999999999998E-2</c:v>
                </c:pt>
                <c:pt idx="729">
                  <c:v>3.4450000000000001E-2</c:v>
                </c:pt>
                <c:pt idx="730">
                  <c:v>3.5150000000000001E-2</c:v>
                </c:pt>
                <c:pt idx="731">
                  <c:v>3.5340000000000003E-2</c:v>
                </c:pt>
                <c:pt idx="732">
                  <c:v>3.424E-2</c:v>
                </c:pt>
                <c:pt idx="733">
                  <c:v>3.39E-2</c:v>
                </c:pt>
                <c:pt idx="734">
                  <c:v>3.4369999999999998E-2</c:v>
                </c:pt>
                <c:pt idx="735">
                  <c:v>3.4779999999999998E-2</c:v>
                </c:pt>
                <c:pt idx="736">
                  <c:v>3.4459999999999998E-2</c:v>
                </c:pt>
                <c:pt idx="737">
                  <c:v>3.4419999999999999E-2</c:v>
                </c:pt>
                <c:pt idx="738">
                  <c:v>3.5400000000000001E-2</c:v>
                </c:pt>
                <c:pt idx="739">
                  <c:v>3.4680000000000002E-2</c:v>
                </c:pt>
                <c:pt idx="740">
                  <c:v>3.4259999999999999E-2</c:v>
                </c:pt>
                <c:pt idx="741">
                  <c:v>3.4180000000000002E-2</c:v>
                </c:pt>
                <c:pt idx="742">
                  <c:v>3.4139999999999997E-2</c:v>
                </c:pt>
                <c:pt idx="743">
                  <c:v>3.4750000000000003E-2</c:v>
                </c:pt>
                <c:pt idx="744">
                  <c:v>3.4450000000000001E-2</c:v>
                </c:pt>
                <c:pt idx="745">
                  <c:v>3.4660000000000003E-2</c:v>
                </c:pt>
                <c:pt idx="746">
                  <c:v>3.3739999999999999E-2</c:v>
                </c:pt>
                <c:pt idx="747">
                  <c:v>3.4099999999999998E-2</c:v>
                </c:pt>
                <c:pt idx="748">
                  <c:v>3.3860000000000001E-2</c:v>
                </c:pt>
                <c:pt idx="749">
                  <c:v>3.4320000000000003E-2</c:v>
                </c:pt>
                <c:pt idx="750">
                  <c:v>3.4189999999999998E-2</c:v>
                </c:pt>
                <c:pt idx="751">
                  <c:v>3.4779999999999998E-2</c:v>
                </c:pt>
                <c:pt idx="752">
                  <c:v>3.483E-2</c:v>
                </c:pt>
                <c:pt idx="753">
                  <c:v>3.4450000000000001E-2</c:v>
                </c:pt>
                <c:pt idx="754">
                  <c:v>3.4329999999999999E-2</c:v>
                </c:pt>
                <c:pt idx="755">
                  <c:v>3.4540000000000001E-2</c:v>
                </c:pt>
                <c:pt idx="756">
                  <c:v>3.4110000000000001E-2</c:v>
                </c:pt>
                <c:pt idx="757">
                  <c:v>3.4160000000000003E-2</c:v>
                </c:pt>
                <c:pt idx="758">
                  <c:v>3.4770000000000002E-2</c:v>
                </c:pt>
                <c:pt idx="759">
                  <c:v>3.44E-2</c:v>
                </c:pt>
                <c:pt idx="760">
                  <c:v>3.4729999999999997E-2</c:v>
                </c:pt>
                <c:pt idx="761">
                  <c:v>3.4849999999999999E-2</c:v>
                </c:pt>
                <c:pt idx="762">
                  <c:v>3.5119999999999998E-2</c:v>
                </c:pt>
                <c:pt idx="763">
                  <c:v>3.4779999999999998E-2</c:v>
                </c:pt>
                <c:pt idx="764">
                  <c:v>3.4819999999999997E-2</c:v>
                </c:pt>
                <c:pt idx="765">
                  <c:v>3.4329999999999999E-2</c:v>
                </c:pt>
                <c:pt idx="766">
                  <c:v>3.3770000000000001E-2</c:v>
                </c:pt>
                <c:pt idx="767">
                  <c:v>3.4479999999999997E-2</c:v>
                </c:pt>
                <c:pt idx="768">
                  <c:v>3.4200000000000001E-2</c:v>
                </c:pt>
                <c:pt idx="769">
                  <c:v>3.4720000000000001E-2</c:v>
                </c:pt>
                <c:pt idx="770">
                  <c:v>3.44E-2</c:v>
                </c:pt>
                <c:pt idx="771">
                  <c:v>3.4689999999999999E-2</c:v>
                </c:pt>
                <c:pt idx="772">
                  <c:v>3.4750000000000003E-2</c:v>
                </c:pt>
                <c:pt idx="773">
                  <c:v>3.4770000000000002E-2</c:v>
                </c:pt>
                <c:pt idx="774">
                  <c:v>3.4389999999999997E-2</c:v>
                </c:pt>
                <c:pt idx="775">
                  <c:v>3.4979999999999997E-2</c:v>
                </c:pt>
                <c:pt idx="776">
                  <c:v>3.526E-2</c:v>
                </c:pt>
                <c:pt idx="777">
                  <c:v>3.4680000000000002E-2</c:v>
                </c:pt>
                <c:pt idx="778">
                  <c:v>3.4079999999999999E-2</c:v>
                </c:pt>
                <c:pt idx="779">
                  <c:v>3.5110000000000002E-2</c:v>
                </c:pt>
                <c:pt idx="780">
                  <c:v>3.4419999999999999E-2</c:v>
                </c:pt>
                <c:pt idx="781">
                  <c:v>3.4410000000000003E-2</c:v>
                </c:pt>
                <c:pt idx="782">
                  <c:v>3.5150000000000001E-2</c:v>
                </c:pt>
                <c:pt idx="783">
                  <c:v>3.5060000000000001E-2</c:v>
                </c:pt>
                <c:pt idx="784">
                  <c:v>3.4299999999999997E-2</c:v>
                </c:pt>
                <c:pt idx="785">
                  <c:v>3.4930000000000003E-2</c:v>
                </c:pt>
                <c:pt idx="786">
                  <c:v>3.4610000000000002E-2</c:v>
                </c:pt>
                <c:pt idx="787">
                  <c:v>3.4750000000000003E-2</c:v>
                </c:pt>
                <c:pt idx="788">
                  <c:v>3.4860000000000002E-2</c:v>
                </c:pt>
                <c:pt idx="789">
                  <c:v>3.4860000000000002E-2</c:v>
                </c:pt>
                <c:pt idx="790">
                  <c:v>3.4540000000000001E-2</c:v>
                </c:pt>
                <c:pt idx="791">
                  <c:v>3.4770000000000002E-2</c:v>
                </c:pt>
                <c:pt idx="792">
                  <c:v>3.5060000000000001E-2</c:v>
                </c:pt>
                <c:pt idx="793">
                  <c:v>3.4930000000000003E-2</c:v>
                </c:pt>
                <c:pt idx="794">
                  <c:v>3.388E-2</c:v>
                </c:pt>
                <c:pt idx="795">
                  <c:v>3.4130000000000001E-2</c:v>
                </c:pt>
                <c:pt idx="796">
                  <c:v>3.4590000000000003E-2</c:v>
                </c:pt>
                <c:pt idx="797">
                  <c:v>3.4770000000000002E-2</c:v>
                </c:pt>
                <c:pt idx="798">
                  <c:v>3.4139999999999997E-2</c:v>
                </c:pt>
                <c:pt idx="799">
                  <c:v>3.424E-2</c:v>
                </c:pt>
                <c:pt idx="800">
                  <c:v>3.4450000000000001E-2</c:v>
                </c:pt>
                <c:pt idx="801">
                  <c:v>3.3930000000000002E-2</c:v>
                </c:pt>
                <c:pt idx="802">
                  <c:v>3.4430000000000002E-2</c:v>
                </c:pt>
                <c:pt idx="803">
                  <c:v>3.4369999999999998E-2</c:v>
                </c:pt>
                <c:pt idx="804">
                  <c:v>3.4329999999999999E-2</c:v>
                </c:pt>
                <c:pt idx="805">
                  <c:v>3.4009999999999999E-2</c:v>
                </c:pt>
                <c:pt idx="806">
                  <c:v>3.465E-2</c:v>
                </c:pt>
                <c:pt idx="807">
                  <c:v>3.474E-2</c:v>
                </c:pt>
                <c:pt idx="808">
                  <c:v>3.5119999999999998E-2</c:v>
                </c:pt>
                <c:pt idx="809">
                  <c:v>3.474E-2</c:v>
                </c:pt>
                <c:pt idx="810">
                  <c:v>3.449E-2</c:v>
                </c:pt>
                <c:pt idx="811">
                  <c:v>3.4700000000000002E-2</c:v>
                </c:pt>
                <c:pt idx="812">
                  <c:v>3.4669999999999999E-2</c:v>
                </c:pt>
                <c:pt idx="813">
                  <c:v>3.5360000000000003E-2</c:v>
                </c:pt>
                <c:pt idx="814">
                  <c:v>3.5490000000000001E-2</c:v>
                </c:pt>
                <c:pt idx="815">
                  <c:v>3.4459999999999998E-2</c:v>
                </c:pt>
                <c:pt idx="816">
                  <c:v>3.44E-2</c:v>
                </c:pt>
                <c:pt idx="817">
                  <c:v>3.4509999999999999E-2</c:v>
                </c:pt>
                <c:pt idx="818">
                  <c:v>3.465E-2</c:v>
                </c:pt>
                <c:pt idx="819">
                  <c:v>3.4389999999999997E-2</c:v>
                </c:pt>
                <c:pt idx="820">
                  <c:v>3.4290000000000001E-2</c:v>
                </c:pt>
                <c:pt idx="821">
                  <c:v>3.4329999999999999E-2</c:v>
                </c:pt>
                <c:pt idx="822">
                  <c:v>3.4700000000000002E-2</c:v>
                </c:pt>
                <c:pt idx="823">
                  <c:v>3.4909999999999997E-2</c:v>
                </c:pt>
                <c:pt idx="824">
                  <c:v>3.3550000000000003E-2</c:v>
                </c:pt>
                <c:pt idx="825">
                  <c:v>3.456E-2</c:v>
                </c:pt>
                <c:pt idx="826">
                  <c:v>3.524E-2</c:v>
                </c:pt>
                <c:pt idx="827">
                  <c:v>3.483E-2</c:v>
                </c:pt>
                <c:pt idx="828">
                  <c:v>3.4599999999999999E-2</c:v>
                </c:pt>
                <c:pt idx="829">
                  <c:v>3.4799999999999998E-2</c:v>
                </c:pt>
                <c:pt idx="830">
                  <c:v>3.3829999999999999E-2</c:v>
                </c:pt>
                <c:pt idx="831">
                  <c:v>3.372E-2</c:v>
                </c:pt>
                <c:pt idx="832">
                  <c:v>3.4079999999999999E-2</c:v>
                </c:pt>
                <c:pt idx="833">
                  <c:v>3.354E-2</c:v>
                </c:pt>
                <c:pt idx="834">
                  <c:v>3.4320000000000003E-2</c:v>
                </c:pt>
                <c:pt idx="835">
                  <c:v>3.4270000000000002E-2</c:v>
                </c:pt>
                <c:pt idx="836">
                  <c:v>3.4250000000000003E-2</c:v>
                </c:pt>
                <c:pt idx="837">
                  <c:v>3.4569999999999997E-2</c:v>
                </c:pt>
                <c:pt idx="838">
                  <c:v>3.422E-2</c:v>
                </c:pt>
                <c:pt idx="839">
                  <c:v>3.3980000000000003E-2</c:v>
                </c:pt>
                <c:pt idx="840">
                  <c:v>3.5150000000000001E-2</c:v>
                </c:pt>
                <c:pt idx="841">
                  <c:v>3.4299999999999997E-2</c:v>
                </c:pt>
                <c:pt idx="842">
                  <c:v>3.4869999999999998E-2</c:v>
                </c:pt>
                <c:pt idx="843">
                  <c:v>3.3820000000000003E-2</c:v>
                </c:pt>
                <c:pt idx="844">
                  <c:v>3.422E-2</c:v>
                </c:pt>
                <c:pt idx="845">
                  <c:v>3.415E-2</c:v>
                </c:pt>
                <c:pt idx="846">
                  <c:v>3.3919999999999999E-2</c:v>
                </c:pt>
                <c:pt idx="847">
                  <c:v>3.4040000000000001E-2</c:v>
                </c:pt>
                <c:pt idx="848">
                  <c:v>3.4610000000000002E-2</c:v>
                </c:pt>
                <c:pt idx="849">
                  <c:v>3.49E-2</c:v>
                </c:pt>
                <c:pt idx="850">
                  <c:v>3.4660000000000003E-2</c:v>
                </c:pt>
                <c:pt idx="851">
                  <c:v>3.4939999999999999E-2</c:v>
                </c:pt>
                <c:pt idx="852">
                  <c:v>3.4389999999999997E-2</c:v>
                </c:pt>
                <c:pt idx="853">
                  <c:v>3.4229999999999997E-2</c:v>
                </c:pt>
                <c:pt idx="854">
                  <c:v>3.474E-2</c:v>
                </c:pt>
                <c:pt idx="855">
                  <c:v>3.4860000000000002E-2</c:v>
                </c:pt>
                <c:pt idx="856">
                  <c:v>3.4450000000000001E-2</c:v>
                </c:pt>
                <c:pt idx="857">
                  <c:v>3.4259999999999999E-2</c:v>
                </c:pt>
                <c:pt idx="858">
                  <c:v>3.4380000000000001E-2</c:v>
                </c:pt>
                <c:pt idx="859">
                  <c:v>3.5000000000000003E-2</c:v>
                </c:pt>
                <c:pt idx="860">
                  <c:v>3.4430000000000002E-2</c:v>
                </c:pt>
                <c:pt idx="861">
                  <c:v>3.3980000000000003E-2</c:v>
                </c:pt>
                <c:pt idx="862">
                  <c:v>3.4389999999999997E-2</c:v>
                </c:pt>
                <c:pt idx="863">
                  <c:v>3.3849999999999998E-2</c:v>
                </c:pt>
                <c:pt idx="864">
                  <c:v>3.4250000000000003E-2</c:v>
                </c:pt>
                <c:pt idx="865">
                  <c:v>3.465E-2</c:v>
                </c:pt>
                <c:pt idx="866">
                  <c:v>3.4709999999999998E-2</c:v>
                </c:pt>
                <c:pt idx="867">
                  <c:v>3.5200000000000002E-2</c:v>
                </c:pt>
                <c:pt idx="868">
                  <c:v>3.5139999999999998E-2</c:v>
                </c:pt>
                <c:pt idx="869">
                  <c:v>3.5360000000000003E-2</c:v>
                </c:pt>
                <c:pt idx="870">
                  <c:v>3.415E-2</c:v>
                </c:pt>
                <c:pt idx="871">
                  <c:v>3.3890000000000003E-2</c:v>
                </c:pt>
                <c:pt idx="872">
                  <c:v>3.456E-2</c:v>
                </c:pt>
                <c:pt idx="873">
                  <c:v>3.458E-2</c:v>
                </c:pt>
                <c:pt idx="874">
                  <c:v>3.431E-2</c:v>
                </c:pt>
                <c:pt idx="875">
                  <c:v>3.542E-2</c:v>
                </c:pt>
                <c:pt idx="876">
                  <c:v>3.465E-2</c:v>
                </c:pt>
                <c:pt idx="877">
                  <c:v>3.4700000000000002E-2</c:v>
                </c:pt>
                <c:pt idx="878">
                  <c:v>3.3529999999999997E-2</c:v>
                </c:pt>
                <c:pt idx="879">
                  <c:v>3.5159999999999997E-2</c:v>
                </c:pt>
                <c:pt idx="880">
                  <c:v>3.4810000000000001E-2</c:v>
                </c:pt>
                <c:pt idx="881">
                  <c:v>3.5290000000000002E-2</c:v>
                </c:pt>
                <c:pt idx="882">
                  <c:v>3.5529999999999999E-2</c:v>
                </c:pt>
                <c:pt idx="883">
                  <c:v>3.4930000000000003E-2</c:v>
                </c:pt>
                <c:pt idx="884">
                  <c:v>3.5099999999999999E-2</c:v>
                </c:pt>
                <c:pt idx="885">
                  <c:v>3.4770000000000002E-2</c:v>
                </c:pt>
                <c:pt idx="886">
                  <c:v>3.5380000000000002E-2</c:v>
                </c:pt>
                <c:pt idx="887">
                  <c:v>3.4209999999999997E-2</c:v>
                </c:pt>
                <c:pt idx="888">
                  <c:v>3.5020000000000003E-2</c:v>
                </c:pt>
                <c:pt idx="889">
                  <c:v>3.4320000000000003E-2</c:v>
                </c:pt>
                <c:pt idx="890">
                  <c:v>3.4380000000000001E-2</c:v>
                </c:pt>
                <c:pt idx="891">
                  <c:v>3.4500000000000003E-2</c:v>
                </c:pt>
                <c:pt idx="892">
                  <c:v>3.4889999999999997E-2</c:v>
                </c:pt>
                <c:pt idx="893">
                  <c:v>3.4279999999999998E-2</c:v>
                </c:pt>
                <c:pt idx="894">
                  <c:v>3.4939999999999999E-2</c:v>
                </c:pt>
                <c:pt idx="895">
                  <c:v>3.4950000000000002E-2</c:v>
                </c:pt>
                <c:pt idx="896">
                  <c:v>3.4569999999999997E-2</c:v>
                </c:pt>
                <c:pt idx="897">
                  <c:v>3.3450000000000001E-2</c:v>
                </c:pt>
                <c:pt idx="898">
                  <c:v>3.4410000000000003E-2</c:v>
                </c:pt>
                <c:pt idx="899">
                  <c:v>3.4709999999999998E-2</c:v>
                </c:pt>
                <c:pt idx="900">
                  <c:v>3.4709999999999998E-2</c:v>
                </c:pt>
                <c:pt idx="901">
                  <c:v>3.431E-2</c:v>
                </c:pt>
                <c:pt idx="902">
                  <c:v>3.4869999999999998E-2</c:v>
                </c:pt>
                <c:pt idx="903">
                  <c:v>3.492E-2</c:v>
                </c:pt>
                <c:pt idx="904">
                  <c:v>3.4840000000000003E-2</c:v>
                </c:pt>
                <c:pt idx="905">
                  <c:v>3.4500000000000003E-2</c:v>
                </c:pt>
                <c:pt idx="906">
                  <c:v>3.4840000000000003E-2</c:v>
                </c:pt>
                <c:pt idx="907">
                  <c:v>3.4470000000000001E-2</c:v>
                </c:pt>
                <c:pt idx="908">
                  <c:v>3.456E-2</c:v>
                </c:pt>
                <c:pt idx="909">
                  <c:v>3.3820000000000003E-2</c:v>
                </c:pt>
                <c:pt idx="910">
                  <c:v>3.4090000000000002E-2</c:v>
                </c:pt>
                <c:pt idx="911">
                  <c:v>3.4860000000000002E-2</c:v>
                </c:pt>
                <c:pt idx="912">
                  <c:v>3.4709999999999998E-2</c:v>
                </c:pt>
                <c:pt idx="913">
                  <c:v>3.5029999999999999E-2</c:v>
                </c:pt>
                <c:pt idx="914">
                  <c:v>3.5479999999999998E-2</c:v>
                </c:pt>
                <c:pt idx="915">
                  <c:v>3.5180000000000003E-2</c:v>
                </c:pt>
                <c:pt idx="916">
                  <c:v>3.4529999999999998E-2</c:v>
                </c:pt>
                <c:pt idx="917">
                  <c:v>3.4790000000000001E-2</c:v>
                </c:pt>
                <c:pt idx="918">
                  <c:v>3.5180000000000003E-2</c:v>
                </c:pt>
                <c:pt idx="919">
                  <c:v>3.4410000000000003E-2</c:v>
                </c:pt>
                <c:pt idx="920">
                  <c:v>3.4099999999999998E-2</c:v>
                </c:pt>
                <c:pt idx="921">
                  <c:v>3.3790000000000001E-2</c:v>
                </c:pt>
                <c:pt idx="922">
                  <c:v>3.3480000000000003E-2</c:v>
                </c:pt>
                <c:pt idx="923">
                  <c:v>3.4689999999999999E-2</c:v>
                </c:pt>
                <c:pt idx="924">
                  <c:v>3.499E-2</c:v>
                </c:pt>
                <c:pt idx="925">
                  <c:v>3.3750000000000002E-2</c:v>
                </c:pt>
                <c:pt idx="926">
                  <c:v>3.3989999999999999E-2</c:v>
                </c:pt>
                <c:pt idx="927">
                  <c:v>3.3689999999999998E-2</c:v>
                </c:pt>
                <c:pt idx="928">
                  <c:v>3.4630000000000001E-2</c:v>
                </c:pt>
                <c:pt idx="929">
                  <c:v>3.44E-2</c:v>
                </c:pt>
                <c:pt idx="930">
                  <c:v>3.5310000000000001E-2</c:v>
                </c:pt>
                <c:pt idx="931">
                  <c:v>3.3910000000000003E-2</c:v>
                </c:pt>
                <c:pt idx="932">
                  <c:v>3.4660000000000003E-2</c:v>
                </c:pt>
                <c:pt idx="933">
                  <c:v>3.5659999999999997E-2</c:v>
                </c:pt>
                <c:pt idx="934">
                  <c:v>3.5090000000000003E-2</c:v>
                </c:pt>
                <c:pt idx="935">
                  <c:v>3.5009999999999999E-2</c:v>
                </c:pt>
                <c:pt idx="936">
                  <c:v>3.4840000000000003E-2</c:v>
                </c:pt>
                <c:pt idx="937">
                  <c:v>3.5589999999999997E-2</c:v>
                </c:pt>
                <c:pt idx="938">
                  <c:v>3.4979999999999997E-2</c:v>
                </c:pt>
                <c:pt idx="939">
                  <c:v>3.4660000000000003E-2</c:v>
                </c:pt>
                <c:pt idx="940">
                  <c:v>3.4909999999999997E-2</c:v>
                </c:pt>
                <c:pt idx="941">
                  <c:v>3.492E-2</c:v>
                </c:pt>
                <c:pt idx="942">
                  <c:v>3.4349999999999999E-2</c:v>
                </c:pt>
                <c:pt idx="943">
                  <c:v>3.5130000000000002E-2</c:v>
                </c:pt>
                <c:pt idx="944">
                  <c:v>3.4340000000000002E-2</c:v>
                </c:pt>
                <c:pt idx="945">
                  <c:v>3.406E-2</c:v>
                </c:pt>
                <c:pt idx="946">
                  <c:v>3.388E-2</c:v>
                </c:pt>
                <c:pt idx="947">
                  <c:v>3.4349999999999999E-2</c:v>
                </c:pt>
                <c:pt idx="948">
                  <c:v>3.4750000000000003E-2</c:v>
                </c:pt>
                <c:pt idx="949">
                  <c:v>3.483E-2</c:v>
                </c:pt>
                <c:pt idx="950">
                  <c:v>3.5159999999999997E-2</c:v>
                </c:pt>
                <c:pt idx="951">
                  <c:v>3.4889999999999997E-2</c:v>
                </c:pt>
                <c:pt idx="952">
                  <c:v>3.3980000000000003E-2</c:v>
                </c:pt>
                <c:pt idx="953">
                  <c:v>3.4160000000000003E-2</c:v>
                </c:pt>
                <c:pt idx="954">
                  <c:v>3.4479999999999997E-2</c:v>
                </c:pt>
                <c:pt idx="955">
                  <c:v>3.4439999999999998E-2</c:v>
                </c:pt>
                <c:pt idx="956">
                  <c:v>3.456E-2</c:v>
                </c:pt>
                <c:pt idx="957">
                  <c:v>3.4590000000000003E-2</c:v>
                </c:pt>
                <c:pt idx="958">
                  <c:v>3.449E-2</c:v>
                </c:pt>
                <c:pt idx="959">
                  <c:v>3.3930000000000002E-2</c:v>
                </c:pt>
                <c:pt idx="960">
                  <c:v>3.5099999999999999E-2</c:v>
                </c:pt>
                <c:pt idx="961">
                  <c:v>3.4130000000000001E-2</c:v>
                </c:pt>
                <c:pt idx="962">
                  <c:v>3.4279999999999998E-2</c:v>
                </c:pt>
                <c:pt idx="963">
                  <c:v>3.4349999999999999E-2</c:v>
                </c:pt>
                <c:pt idx="964">
                  <c:v>3.5159999999999997E-2</c:v>
                </c:pt>
                <c:pt idx="965">
                  <c:v>3.44E-2</c:v>
                </c:pt>
                <c:pt idx="966">
                  <c:v>3.4419999999999999E-2</c:v>
                </c:pt>
                <c:pt idx="967">
                  <c:v>3.465E-2</c:v>
                </c:pt>
                <c:pt idx="968">
                  <c:v>3.4959999999999998E-2</c:v>
                </c:pt>
                <c:pt idx="969">
                  <c:v>3.4689999999999999E-2</c:v>
                </c:pt>
                <c:pt idx="970">
                  <c:v>3.4479999999999997E-2</c:v>
                </c:pt>
                <c:pt idx="971">
                  <c:v>3.4090000000000002E-2</c:v>
                </c:pt>
                <c:pt idx="972">
                  <c:v>3.5040000000000002E-2</c:v>
                </c:pt>
                <c:pt idx="973">
                  <c:v>3.3950000000000001E-2</c:v>
                </c:pt>
                <c:pt idx="974">
                  <c:v>3.4509999999999999E-2</c:v>
                </c:pt>
                <c:pt idx="975">
                  <c:v>3.5040000000000002E-2</c:v>
                </c:pt>
                <c:pt idx="976">
                  <c:v>3.5209999999999998E-2</c:v>
                </c:pt>
                <c:pt idx="977">
                  <c:v>3.499E-2</c:v>
                </c:pt>
                <c:pt idx="978">
                  <c:v>3.517E-2</c:v>
                </c:pt>
                <c:pt idx="979">
                  <c:v>3.4270000000000002E-2</c:v>
                </c:pt>
                <c:pt idx="980">
                  <c:v>3.4520000000000002E-2</c:v>
                </c:pt>
                <c:pt idx="981">
                  <c:v>3.4700000000000002E-2</c:v>
                </c:pt>
                <c:pt idx="982">
                  <c:v>3.4340000000000002E-2</c:v>
                </c:pt>
                <c:pt idx="983">
                  <c:v>3.4340000000000002E-2</c:v>
                </c:pt>
                <c:pt idx="984">
                  <c:v>3.4619999999999998E-2</c:v>
                </c:pt>
                <c:pt idx="985">
                  <c:v>3.4340000000000002E-2</c:v>
                </c:pt>
                <c:pt idx="986">
                  <c:v>3.422E-2</c:v>
                </c:pt>
                <c:pt idx="987">
                  <c:v>3.3919999999999999E-2</c:v>
                </c:pt>
                <c:pt idx="988">
                  <c:v>3.4660000000000003E-2</c:v>
                </c:pt>
                <c:pt idx="989">
                  <c:v>3.4529999999999998E-2</c:v>
                </c:pt>
                <c:pt idx="990">
                  <c:v>3.3959999999999997E-2</c:v>
                </c:pt>
                <c:pt idx="991">
                  <c:v>3.4590000000000003E-2</c:v>
                </c:pt>
                <c:pt idx="992">
                  <c:v>3.4349999999999999E-2</c:v>
                </c:pt>
                <c:pt idx="993">
                  <c:v>3.3989999999999999E-2</c:v>
                </c:pt>
                <c:pt idx="994">
                  <c:v>3.4869999999999998E-2</c:v>
                </c:pt>
                <c:pt idx="995">
                  <c:v>3.483E-2</c:v>
                </c:pt>
                <c:pt idx="996">
                  <c:v>3.4950000000000002E-2</c:v>
                </c:pt>
                <c:pt idx="997">
                  <c:v>3.4590000000000003E-2</c:v>
                </c:pt>
                <c:pt idx="998">
                  <c:v>3.474E-2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60F-4794-AE4E-2AE002ED8B31}"/>
            </c:ext>
          </c:extLst>
        </c:ser>
        <c:ser>
          <c:idx val="1"/>
          <c:order val="1"/>
          <c:tx>
            <c:strRef>
              <c:f>Lstability!$Y$1</c:f>
              <c:strCache>
                <c:ptCount val="1"/>
                <c:pt idx="0">
                  <c:v>DCU 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Lstability!$Y$2:$Y$1000</c:f>
              <c:numCache>
                <c:formatCode>General</c:formatCode>
                <c:ptCount val="999"/>
                <c:pt idx="0">
                  <c:v>3.5249999999999997E-2</c:v>
                </c:pt>
                <c:pt idx="1">
                  <c:v>3.6589999999999998E-2</c:v>
                </c:pt>
                <c:pt idx="2">
                  <c:v>3.705E-2</c:v>
                </c:pt>
                <c:pt idx="3">
                  <c:v>3.6670000000000001E-2</c:v>
                </c:pt>
                <c:pt idx="4">
                  <c:v>3.739E-2</c:v>
                </c:pt>
                <c:pt idx="5">
                  <c:v>3.857E-2</c:v>
                </c:pt>
                <c:pt idx="6">
                  <c:v>3.805E-2</c:v>
                </c:pt>
                <c:pt idx="7">
                  <c:v>3.7909999999999999E-2</c:v>
                </c:pt>
                <c:pt idx="8">
                  <c:v>3.6630000000000003E-2</c:v>
                </c:pt>
                <c:pt idx="9">
                  <c:v>3.619E-2</c:v>
                </c:pt>
                <c:pt idx="10">
                  <c:v>3.594E-2</c:v>
                </c:pt>
                <c:pt idx="11">
                  <c:v>3.6080000000000001E-2</c:v>
                </c:pt>
                <c:pt idx="12">
                  <c:v>3.56E-2</c:v>
                </c:pt>
                <c:pt idx="13">
                  <c:v>3.4639999999999997E-2</c:v>
                </c:pt>
                <c:pt idx="14">
                  <c:v>3.4770000000000002E-2</c:v>
                </c:pt>
                <c:pt idx="15">
                  <c:v>3.5249999999999997E-2</c:v>
                </c:pt>
                <c:pt idx="16">
                  <c:v>3.5290000000000002E-2</c:v>
                </c:pt>
                <c:pt idx="17">
                  <c:v>3.6179999999999997E-2</c:v>
                </c:pt>
                <c:pt idx="18">
                  <c:v>3.6909999999999998E-2</c:v>
                </c:pt>
                <c:pt idx="19">
                  <c:v>3.6540000000000003E-2</c:v>
                </c:pt>
                <c:pt idx="20">
                  <c:v>3.6380000000000003E-2</c:v>
                </c:pt>
                <c:pt idx="21">
                  <c:v>3.746E-2</c:v>
                </c:pt>
                <c:pt idx="22">
                  <c:v>3.6510000000000001E-2</c:v>
                </c:pt>
                <c:pt idx="23">
                  <c:v>3.5220000000000001E-2</c:v>
                </c:pt>
                <c:pt idx="24">
                  <c:v>3.7429999999999998E-2</c:v>
                </c:pt>
                <c:pt idx="25">
                  <c:v>3.7519999999999998E-2</c:v>
                </c:pt>
                <c:pt idx="26">
                  <c:v>3.635E-2</c:v>
                </c:pt>
                <c:pt idx="27">
                  <c:v>3.6339999999999997E-2</c:v>
                </c:pt>
                <c:pt idx="28">
                  <c:v>3.7170000000000002E-2</c:v>
                </c:pt>
                <c:pt idx="29">
                  <c:v>3.6060000000000002E-2</c:v>
                </c:pt>
                <c:pt idx="30">
                  <c:v>3.5589999999999997E-2</c:v>
                </c:pt>
                <c:pt idx="31">
                  <c:v>3.5749999999999997E-2</c:v>
                </c:pt>
                <c:pt idx="32">
                  <c:v>3.569E-2</c:v>
                </c:pt>
                <c:pt idx="33">
                  <c:v>3.5729999999999998E-2</c:v>
                </c:pt>
                <c:pt idx="34">
                  <c:v>3.5630000000000002E-2</c:v>
                </c:pt>
                <c:pt idx="35">
                  <c:v>3.6310000000000002E-2</c:v>
                </c:pt>
                <c:pt idx="36">
                  <c:v>3.6549999999999999E-2</c:v>
                </c:pt>
                <c:pt idx="37">
                  <c:v>3.6040000000000003E-2</c:v>
                </c:pt>
                <c:pt idx="38">
                  <c:v>3.6319999999999998E-2</c:v>
                </c:pt>
                <c:pt idx="39">
                  <c:v>3.6979999999999999E-2</c:v>
                </c:pt>
                <c:pt idx="40">
                  <c:v>3.6400000000000002E-2</c:v>
                </c:pt>
                <c:pt idx="41">
                  <c:v>3.569E-2</c:v>
                </c:pt>
                <c:pt idx="42">
                  <c:v>3.671E-2</c:v>
                </c:pt>
                <c:pt idx="43">
                  <c:v>3.662E-2</c:v>
                </c:pt>
                <c:pt idx="44">
                  <c:v>3.6850000000000001E-2</c:v>
                </c:pt>
                <c:pt idx="45">
                  <c:v>3.635E-2</c:v>
                </c:pt>
                <c:pt idx="46">
                  <c:v>3.5229999999999997E-2</c:v>
                </c:pt>
                <c:pt idx="47">
                  <c:v>3.721E-2</c:v>
                </c:pt>
                <c:pt idx="48">
                  <c:v>3.8089999999999999E-2</c:v>
                </c:pt>
                <c:pt idx="49">
                  <c:v>3.7139999999999999E-2</c:v>
                </c:pt>
                <c:pt idx="50">
                  <c:v>3.6670000000000001E-2</c:v>
                </c:pt>
                <c:pt idx="51">
                  <c:v>3.5130000000000002E-2</c:v>
                </c:pt>
                <c:pt idx="52">
                  <c:v>3.5779999999999999E-2</c:v>
                </c:pt>
                <c:pt idx="53">
                  <c:v>3.7920000000000002E-2</c:v>
                </c:pt>
                <c:pt idx="54">
                  <c:v>3.6769999999999997E-2</c:v>
                </c:pt>
                <c:pt idx="55">
                  <c:v>3.5819999999999998E-2</c:v>
                </c:pt>
                <c:pt idx="56">
                  <c:v>3.628E-2</c:v>
                </c:pt>
                <c:pt idx="57">
                  <c:v>3.6240000000000001E-2</c:v>
                </c:pt>
                <c:pt idx="58">
                  <c:v>3.6179999999999997E-2</c:v>
                </c:pt>
                <c:pt idx="59">
                  <c:v>3.6409999999999998E-2</c:v>
                </c:pt>
                <c:pt idx="60">
                  <c:v>3.5459999999999998E-2</c:v>
                </c:pt>
                <c:pt idx="61">
                  <c:v>3.5950000000000003E-2</c:v>
                </c:pt>
                <c:pt idx="62">
                  <c:v>3.6459999999999999E-2</c:v>
                </c:pt>
                <c:pt idx="63">
                  <c:v>3.5860000000000003E-2</c:v>
                </c:pt>
                <c:pt idx="64">
                  <c:v>3.5819999999999998E-2</c:v>
                </c:pt>
                <c:pt idx="65">
                  <c:v>3.5569999999999997E-2</c:v>
                </c:pt>
                <c:pt idx="66">
                  <c:v>3.5970000000000002E-2</c:v>
                </c:pt>
                <c:pt idx="67">
                  <c:v>3.637E-2</c:v>
                </c:pt>
                <c:pt idx="68">
                  <c:v>3.5619999999999999E-2</c:v>
                </c:pt>
                <c:pt idx="69">
                  <c:v>3.6580000000000001E-2</c:v>
                </c:pt>
                <c:pt idx="70">
                  <c:v>3.6749999999999998E-2</c:v>
                </c:pt>
                <c:pt idx="71">
                  <c:v>3.5340000000000003E-2</c:v>
                </c:pt>
                <c:pt idx="72">
                  <c:v>3.5220000000000001E-2</c:v>
                </c:pt>
                <c:pt idx="73">
                  <c:v>3.6159999999999998E-2</c:v>
                </c:pt>
                <c:pt idx="74">
                  <c:v>3.6450000000000003E-2</c:v>
                </c:pt>
                <c:pt idx="75">
                  <c:v>3.56E-2</c:v>
                </c:pt>
                <c:pt idx="76">
                  <c:v>3.5060000000000001E-2</c:v>
                </c:pt>
                <c:pt idx="77">
                  <c:v>3.542E-2</c:v>
                </c:pt>
                <c:pt idx="78">
                  <c:v>3.567E-2</c:v>
                </c:pt>
                <c:pt idx="79">
                  <c:v>3.4700000000000002E-2</c:v>
                </c:pt>
                <c:pt idx="80">
                  <c:v>3.5099999999999999E-2</c:v>
                </c:pt>
                <c:pt idx="81">
                  <c:v>3.594E-2</c:v>
                </c:pt>
                <c:pt idx="82">
                  <c:v>3.5499999999999997E-2</c:v>
                </c:pt>
                <c:pt idx="83">
                  <c:v>3.5729999999999998E-2</c:v>
                </c:pt>
                <c:pt idx="84">
                  <c:v>3.5959999999999999E-2</c:v>
                </c:pt>
                <c:pt idx="85">
                  <c:v>3.5799999999999998E-2</c:v>
                </c:pt>
                <c:pt idx="86">
                  <c:v>3.6020000000000003E-2</c:v>
                </c:pt>
                <c:pt idx="87">
                  <c:v>3.567E-2</c:v>
                </c:pt>
                <c:pt idx="88">
                  <c:v>3.5430000000000003E-2</c:v>
                </c:pt>
                <c:pt idx="89">
                  <c:v>3.458E-2</c:v>
                </c:pt>
                <c:pt idx="90">
                  <c:v>3.4819999999999997E-2</c:v>
                </c:pt>
                <c:pt idx="91">
                  <c:v>3.542E-2</c:v>
                </c:pt>
                <c:pt idx="92">
                  <c:v>3.4689999999999999E-2</c:v>
                </c:pt>
                <c:pt idx="93">
                  <c:v>3.5270000000000003E-2</c:v>
                </c:pt>
                <c:pt idx="94">
                  <c:v>3.5349999999999999E-2</c:v>
                </c:pt>
                <c:pt idx="95">
                  <c:v>3.4799999999999998E-2</c:v>
                </c:pt>
                <c:pt idx="96">
                  <c:v>3.5209999999999998E-2</c:v>
                </c:pt>
                <c:pt idx="97">
                  <c:v>3.6490000000000002E-2</c:v>
                </c:pt>
                <c:pt idx="98">
                  <c:v>3.5929999999999997E-2</c:v>
                </c:pt>
                <c:pt idx="99">
                  <c:v>3.4040000000000001E-2</c:v>
                </c:pt>
                <c:pt idx="100">
                  <c:v>3.3980000000000003E-2</c:v>
                </c:pt>
                <c:pt idx="101">
                  <c:v>3.4410000000000003E-2</c:v>
                </c:pt>
                <c:pt idx="102">
                  <c:v>3.5900000000000001E-2</c:v>
                </c:pt>
                <c:pt idx="103">
                  <c:v>3.696E-2</c:v>
                </c:pt>
                <c:pt idx="104">
                  <c:v>3.5990000000000001E-2</c:v>
                </c:pt>
                <c:pt idx="105">
                  <c:v>3.4889999999999997E-2</c:v>
                </c:pt>
                <c:pt idx="106">
                  <c:v>3.6949999999999997E-2</c:v>
                </c:pt>
                <c:pt idx="107">
                  <c:v>3.7699999999999997E-2</c:v>
                </c:pt>
                <c:pt idx="108">
                  <c:v>3.6209999999999999E-2</c:v>
                </c:pt>
                <c:pt idx="109">
                  <c:v>3.5479999999999998E-2</c:v>
                </c:pt>
                <c:pt idx="110">
                  <c:v>3.5790000000000002E-2</c:v>
                </c:pt>
                <c:pt idx="111">
                  <c:v>3.6040000000000003E-2</c:v>
                </c:pt>
                <c:pt idx="112">
                  <c:v>3.5189999999999999E-2</c:v>
                </c:pt>
                <c:pt idx="113">
                  <c:v>3.5099999999999999E-2</c:v>
                </c:pt>
                <c:pt idx="114">
                  <c:v>3.6150000000000002E-2</c:v>
                </c:pt>
                <c:pt idx="115">
                  <c:v>3.6060000000000002E-2</c:v>
                </c:pt>
                <c:pt idx="116">
                  <c:v>3.662E-2</c:v>
                </c:pt>
                <c:pt idx="117">
                  <c:v>3.6569999999999998E-2</c:v>
                </c:pt>
                <c:pt idx="118">
                  <c:v>3.5990000000000001E-2</c:v>
                </c:pt>
                <c:pt idx="119">
                  <c:v>3.5639999999999998E-2</c:v>
                </c:pt>
                <c:pt idx="120">
                  <c:v>3.5810000000000002E-2</c:v>
                </c:pt>
                <c:pt idx="121">
                  <c:v>3.5700000000000003E-2</c:v>
                </c:pt>
                <c:pt idx="122">
                  <c:v>3.569E-2</c:v>
                </c:pt>
                <c:pt idx="123">
                  <c:v>3.6659999999999998E-2</c:v>
                </c:pt>
                <c:pt idx="124">
                  <c:v>3.662E-2</c:v>
                </c:pt>
                <c:pt idx="125">
                  <c:v>3.6339999999999997E-2</c:v>
                </c:pt>
                <c:pt idx="126">
                  <c:v>3.7400000000000003E-2</c:v>
                </c:pt>
                <c:pt idx="127">
                  <c:v>3.6519999999999997E-2</c:v>
                </c:pt>
                <c:pt idx="128">
                  <c:v>3.4959999999999998E-2</c:v>
                </c:pt>
                <c:pt idx="129">
                  <c:v>3.4729999999999997E-2</c:v>
                </c:pt>
                <c:pt idx="130">
                  <c:v>3.5430000000000003E-2</c:v>
                </c:pt>
                <c:pt idx="131">
                  <c:v>3.6269999999999997E-2</c:v>
                </c:pt>
                <c:pt idx="132">
                  <c:v>3.6310000000000002E-2</c:v>
                </c:pt>
                <c:pt idx="133">
                  <c:v>3.6229999999999998E-2</c:v>
                </c:pt>
                <c:pt idx="134">
                  <c:v>3.6060000000000002E-2</c:v>
                </c:pt>
                <c:pt idx="135">
                  <c:v>3.6209999999999999E-2</c:v>
                </c:pt>
                <c:pt idx="136">
                  <c:v>3.6560000000000002E-2</c:v>
                </c:pt>
                <c:pt idx="137">
                  <c:v>3.6450000000000003E-2</c:v>
                </c:pt>
                <c:pt idx="138">
                  <c:v>3.6799999999999999E-2</c:v>
                </c:pt>
                <c:pt idx="139">
                  <c:v>3.696E-2</c:v>
                </c:pt>
                <c:pt idx="140">
                  <c:v>3.7039999999999997E-2</c:v>
                </c:pt>
                <c:pt idx="141">
                  <c:v>3.6889999999999999E-2</c:v>
                </c:pt>
                <c:pt idx="142">
                  <c:v>3.5709999999999999E-2</c:v>
                </c:pt>
                <c:pt idx="143">
                  <c:v>3.5040000000000002E-2</c:v>
                </c:pt>
                <c:pt idx="144">
                  <c:v>3.5529999999999999E-2</c:v>
                </c:pt>
                <c:pt idx="145">
                  <c:v>3.6209999999999999E-2</c:v>
                </c:pt>
                <c:pt idx="146">
                  <c:v>3.6069999999999998E-2</c:v>
                </c:pt>
                <c:pt idx="147">
                  <c:v>3.5929999999999997E-2</c:v>
                </c:pt>
                <c:pt idx="148">
                  <c:v>3.5839999999999997E-2</c:v>
                </c:pt>
                <c:pt idx="149">
                  <c:v>3.4840000000000003E-2</c:v>
                </c:pt>
                <c:pt idx="150">
                  <c:v>3.4729999999999997E-2</c:v>
                </c:pt>
                <c:pt idx="151">
                  <c:v>3.5450000000000002E-2</c:v>
                </c:pt>
                <c:pt idx="152">
                  <c:v>3.6159999999999998E-2</c:v>
                </c:pt>
                <c:pt idx="153">
                  <c:v>3.5400000000000001E-2</c:v>
                </c:pt>
                <c:pt idx="154">
                  <c:v>3.5659999999999997E-2</c:v>
                </c:pt>
                <c:pt idx="155">
                  <c:v>3.7139999999999999E-2</c:v>
                </c:pt>
                <c:pt idx="156">
                  <c:v>3.6170000000000001E-2</c:v>
                </c:pt>
                <c:pt idx="157">
                  <c:v>3.6740000000000002E-2</c:v>
                </c:pt>
                <c:pt idx="158">
                  <c:v>3.671E-2</c:v>
                </c:pt>
                <c:pt idx="159">
                  <c:v>3.5459999999999998E-2</c:v>
                </c:pt>
                <c:pt idx="160">
                  <c:v>3.585E-2</c:v>
                </c:pt>
                <c:pt idx="161">
                  <c:v>3.6069999999999998E-2</c:v>
                </c:pt>
                <c:pt idx="162">
                  <c:v>3.6650000000000002E-2</c:v>
                </c:pt>
                <c:pt idx="163">
                  <c:v>3.6139999999999999E-2</c:v>
                </c:pt>
                <c:pt idx="164">
                  <c:v>3.5770000000000003E-2</c:v>
                </c:pt>
                <c:pt idx="165">
                  <c:v>3.6420000000000001E-2</c:v>
                </c:pt>
                <c:pt idx="166">
                  <c:v>3.6490000000000002E-2</c:v>
                </c:pt>
                <c:pt idx="167">
                  <c:v>3.5319999999999997E-2</c:v>
                </c:pt>
                <c:pt idx="168">
                  <c:v>3.4860000000000002E-2</c:v>
                </c:pt>
                <c:pt idx="169">
                  <c:v>3.594E-2</c:v>
                </c:pt>
                <c:pt idx="170">
                  <c:v>3.61E-2</c:v>
                </c:pt>
                <c:pt idx="171">
                  <c:v>3.5430000000000003E-2</c:v>
                </c:pt>
                <c:pt idx="172">
                  <c:v>3.6330000000000001E-2</c:v>
                </c:pt>
                <c:pt idx="173">
                  <c:v>3.7170000000000002E-2</c:v>
                </c:pt>
                <c:pt idx="174">
                  <c:v>3.603E-2</c:v>
                </c:pt>
                <c:pt idx="175">
                  <c:v>3.5090000000000003E-2</c:v>
                </c:pt>
                <c:pt idx="176">
                  <c:v>3.5659999999999997E-2</c:v>
                </c:pt>
                <c:pt idx="177">
                  <c:v>3.6200000000000003E-2</c:v>
                </c:pt>
                <c:pt idx="178">
                  <c:v>3.7010000000000001E-2</c:v>
                </c:pt>
                <c:pt idx="179">
                  <c:v>3.669E-2</c:v>
                </c:pt>
                <c:pt idx="180">
                  <c:v>3.5389999999999998E-2</c:v>
                </c:pt>
                <c:pt idx="181">
                  <c:v>3.5929999999999997E-2</c:v>
                </c:pt>
                <c:pt idx="182">
                  <c:v>3.6209999999999999E-2</c:v>
                </c:pt>
                <c:pt idx="183">
                  <c:v>3.5959999999999999E-2</c:v>
                </c:pt>
                <c:pt idx="184">
                  <c:v>3.6139999999999999E-2</c:v>
                </c:pt>
                <c:pt idx="185">
                  <c:v>3.6679999999999997E-2</c:v>
                </c:pt>
                <c:pt idx="186">
                  <c:v>3.6069999999999998E-2</c:v>
                </c:pt>
                <c:pt idx="187">
                  <c:v>3.5490000000000001E-2</c:v>
                </c:pt>
                <c:pt idx="188">
                  <c:v>3.5439999999999999E-2</c:v>
                </c:pt>
                <c:pt idx="189">
                  <c:v>3.5040000000000002E-2</c:v>
                </c:pt>
                <c:pt idx="190">
                  <c:v>3.6999999999999998E-2</c:v>
                </c:pt>
                <c:pt idx="191">
                  <c:v>3.7859999999999998E-2</c:v>
                </c:pt>
                <c:pt idx="192">
                  <c:v>3.6670000000000001E-2</c:v>
                </c:pt>
                <c:pt idx="193">
                  <c:v>3.6769999999999997E-2</c:v>
                </c:pt>
                <c:pt idx="194">
                  <c:v>3.6740000000000002E-2</c:v>
                </c:pt>
                <c:pt idx="195">
                  <c:v>3.6560000000000002E-2</c:v>
                </c:pt>
                <c:pt idx="196">
                  <c:v>3.6299999999999999E-2</c:v>
                </c:pt>
                <c:pt idx="197">
                  <c:v>3.6769999999999997E-2</c:v>
                </c:pt>
                <c:pt idx="198">
                  <c:v>3.6819999999999999E-2</c:v>
                </c:pt>
                <c:pt idx="199">
                  <c:v>3.594E-2</c:v>
                </c:pt>
                <c:pt idx="200">
                  <c:v>3.5470000000000002E-2</c:v>
                </c:pt>
                <c:pt idx="201">
                  <c:v>3.5740000000000001E-2</c:v>
                </c:pt>
                <c:pt idx="202">
                  <c:v>3.6249999999999998E-2</c:v>
                </c:pt>
                <c:pt idx="203">
                  <c:v>3.6080000000000001E-2</c:v>
                </c:pt>
                <c:pt idx="204">
                  <c:v>3.5950000000000003E-2</c:v>
                </c:pt>
                <c:pt idx="205">
                  <c:v>3.603E-2</c:v>
                </c:pt>
                <c:pt idx="206">
                  <c:v>3.6339999999999997E-2</c:v>
                </c:pt>
                <c:pt idx="207">
                  <c:v>3.5729999999999998E-2</c:v>
                </c:pt>
                <c:pt idx="208">
                  <c:v>3.567E-2</c:v>
                </c:pt>
                <c:pt idx="209">
                  <c:v>3.5810000000000002E-2</c:v>
                </c:pt>
                <c:pt idx="210">
                  <c:v>3.5490000000000001E-2</c:v>
                </c:pt>
                <c:pt idx="211">
                  <c:v>3.6459999999999999E-2</c:v>
                </c:pt>
                <c:pt idx="212">
                  <c:v>3.6810000000000002E-2</c:v>
                </c:pt>
                <c:pt idx="213">
                  <c:v>3.6420000000000001E-2</c:v>
                </c:pt>
                <c:pt idx="214">
                  <c:v>3.6269999999999997E-2</c:v>
                </c:pt>
                <c:pt idx="215">
                  <c:v>3.6249999999999998E-2</c:v>
                </c:pt>
                <c:pt idx="216">
                  <c:v>3.6380000000000003E-2</c:v>
                </c:pt>
                <c:pt idx="217">
                  <c:v>3.5749999999999997E-2</c:v>
                </c:pt>
                <c:pt idx="218">
                  <c:v>3.619E-2</c:v>
                </c:pt>
                <c:pt idx="219">
                  <c:v>3.739E-2</c:v>
                </c:pt>
                <c:pt idx="220">
                  <c:v>3.6990000000000002E-2</c:v>
                </c:pt>
                <c:pt idx="221">
                  <c:v>3.5990000000000001E-2</c:v>
                </c:pt>
                <c:pt idx="222">
                  <c:v>3.737E-2</c:v>
                </c:pt>
                <c:pt idx="223">
                  <c:v>3.7580000000000002E-2</c:v>
                </c:pt>
                <c:pt idx="224">
                  <c:v>3.6920000000000001E-2</c:v>
                </c:pt>
                <c:pt idx="225">
                  <c:v>3.6850000000000001E-2</c:v>
                </c:pt>
                <c:pt idx="226">
                  <c:v>3.5770000000000003E-2</c:v>
                </c:pt>
                <c:pt idx="227">
                  <c:v>3.6069999999999998E-2</c:v>
                </c:pt>
                <c:pt idx="228">
                  <c:v>3.6600000000000001E-2</c:v>
                </c:pt>
                <c:pt idx="229">
                  <c:v>3.6569999999999998E-2</c:v>
                </c:pt>
                <c:pt idx="230">
                  <c:v>3.603E-2</c:v>
                </c:pt>
                <c:pt idx="231">
                  <c:v>3.5929999999999997E-2</c:v>
                </c:pt>
                <c:pt idx="232">
                  <c:v>3.6729999999999999E-2</c:v>
                </c:pt>
                <c:pt idx="233">
                  <c:v>3.6979999999999999E-2</c:v>
                </c:pt>
                <c:pt idx="234">
                  <c:v>3.5889999999999998E-2</c:v>
                </c:pt>
                <c:pt idx="235">
                  <c:v>3.5610000000000003E-2</c:v>
                </c:pt>
                <c:pt idx="236">
                  <c:v>3.5839999999999997E-2</c:v>
                </c:pt>
                <c:pt idx="237">
                  <c:v>3.5799999999999998E-2</c:v>
                </c:pt>
                <c:pt idx="238">
                  <c:v>3.6450000000000003E-2</c:v>
                </c:pt>
                <c:pt idx="239">
                  <c:v>3.7060000000000003E-2</c:v>
                </c:pt>
                <c:pt idx="240">
                  <c:v>3.6900000000000002E-2</c:v>
                </c:pt>
                <c:pt idx="241">
                  <c:v>3.5929999999999997E-2</c:v>
                </c:pt>
                <c:pt idx="242">
                  <c:v>3.5189999999999999E-2</c:v>
                </c:pt>
                <c:pt idx="243">
                  <c:v>3.5180000000000003E-2</c:v>
                </c:pt>
                <c:pt idx="244">
                  <c:v>3.5740000000000001E-2</c:v>
                </c:pt>
                <c:pt idx="245">
                  <c:v>3.5580000000000001E-2</c:v>
                </c:pt>
                <c:pt idx="246">
                  <c:v>3.5720000000000002E-2</c:v>
                </c:pt>
                <c:pt idx="247">
                  <c:v>3.662E-2</c:v>
                </c:pt>
                <c:pt idx="248">
                  <c:v>3.5540000000000002E-2</c:v>
                </c:pt>
                <c:pt idx="249">
                  <c:v>3.6490000000000002E-2</c:v>
                </c:pt>
                <c:pt idx="250">
                  <c:v>3.6990000000000002E-2</c:v>
                </c:pt>
                <c:pt idx="251">
                  <c:v>3.542E-2</c:v>
                </c:pt>
                <c:pt idx="252">
                  <c:v>3.5680000000000003E-2</c:v>
                </c:pt>
                <c:pt idx="253">
                  <c:v>3.5889999999999998E-2</c:v>
                </c:pt>
                <c:pt idx="254">
                  <c:v>3.6400000000000002E-2</c:v>
                </c:pt>
                <c:pt idx="255">
                  <c:v>3.7019999999999997E-2</c:v>
                </c:pt>
                <c:pt idx="256">
                  <c:v>3.6569999999999998E-2</c:v>
                </c:pt>
                <c:pt idx="257">
                  <c:v>3.5819999999999998E-2</c:v>
                </c:pt>
                <c:pt idx="258">
                  <c:v>3.5740000000000001E-2</c:v>
                </c:pt>
                <c:pt idx="259">
                  <c:v>3.5680000000000003E-2</c:v>
                </c:pt>
                <c:pt idx="260">
                  <c:v>3.6839999999999998E-2</c:v>
                </c:pt>
                <c:pt idx="261">
                  <c:v>3.7569999999999999E-2</c:v>
                </c:pt>
                <c:pt idx="262">
                  <c:v>3.7039999999999997E-2</c:v>
                </c:pt>
                <c:pt idx="263">
                  <c:v>3.6600000000000001E-2</c:v>
                </c:pt>
                <c:pt idx="264">
                  <c:v>3.6200000000000003E-2</c:v>
                </c:pt>
                <c:pt idx="265">
                  <c:v>3.6339999999999997E-2</c:v>
                </c:pt>
                <c:pt idx="266">
                  <c:v>3.6429999999999997E-2</c:v>
                </c:pt>
                <c:pt idx="267">
                  <c:v>3.569E-2</c:v>
                </c:pt>
                <c:pt idx="268">
                  <c:v>3.6290000000000003E-2</c:v>
                </c:pt>
                <c:pt idx="269">
                  <c:v>3.7269999999999998E-2</c:v>
                </c:pt>
                <c:pt idx="270">
                  <c:v>3.6089999999999997E-2</c:v>
                </c:pt>
                <c:pt idx="271">
                  <c:v>3.6560000000000002E-2</c:v>
                </c:pt>
                <c:pt idx="272">
                  <c:v>3.7089999999999998E-2</c:v>
                </c:pt>
                <c:pt idx="273">
                  <c:v>3.644E-2</c:v>
                </c:pt>
                <c:pt idx="274">
                  <c:v>3.5430000000000003E-2</c:v>
                </c:pt>
                <c:pt idx="275">
                  <c:v>3.5249999999999997E-2</c:v>
                </c:pt>
                <c:pt idx="276">
                  <c:v>3.56E-2</c:v>
                </c:pt>
                <c:pt idx="277">
                  <c:v>3.5400000000000001E-2</c:v>
                </c:pt>
                <c:pt idx="278">
                  <c:v>3.644E-2</c:v>
                </c:pt>
                <c:pt idx="279">
                  <c:v>3.6609999999999997E-2</c:v>
                </c:pt>
                <c:pt idx="280">
                  <c:v>3.5180000000000003E-2</c:v>
                </c:pt>
                <c:pt idx="281">
                  <c:v>3.5380000000000002E-2</c:v>
                </c:pt>
                <c:pt idx="282">
                  <c:v>3.6319999999999998E-2</c:v>
                </c:pt>
                <c:pt idx="283">
                  <c:v>3.6519999999999997E-2</c:v>
                </c:pt>
                <c:pt idx="284">
                  <c:v>3.6490000000000002E-2</c:v>
                </c:pt>
                <c:pt idx="285">
                  <c:v>3.5639999999999998E-2</c:v>
                </c:pt>
                <c:pt idx="286">
                  <c:v>3.4860000000000002E-2</c:v>
                </c:pt>
                <c:pt idx="287">
                  <c:v>3.5229999999999997E-2</c:v>
                </c:pt>
                <c:pt idx="288">
                  <c:v>3.6020000000000003E-2</c:v>
                </c:pt>
                <c:pt idx="289">
                  <c:v>3.628E-2</c:v>
                </c:pt>
                <c:pt idx="290">
                  <c:v>3.6900000000000002E-2</c:v>
                </c:pt>
                <c:pt idx="291">
                  <c:v>3.6830000000000002E-2</c:v>
                </c:pt>
                <c:pt idx="292">
                  <c:v>3.7229999999999999E-2</c:v>
                </c:pt>
                <c:pt idx="293">
                  <c:v>3.7359999999999997E-2</c:v>
                </c:pt>
                <c:pt idx="294">
                  <c:v>3.6580000000000001E-2</c:v>
                </c:pt>
                <c:pt idx="295">
                  <c:v>3.5790000000000002E-2</c:v>
                </c:pt>
                <c:pt idx="296">
                  <c:v>3.6700000000000003E-2</c:v>
                </c:pt>
                <c:pt idx="297">
                  <c:v>3.6159999999999998E-2</c:v>
                </c:pt>
                <c:pt idx="298">
                  <c:v>3.576E-2</c:v>
                </c:pt>
                <c:pt idx="299">
                  <c:v>3.644E-2</c:v>
                </c:pt>
                <c:pt idx="300">
                  <c:v>3.6060000000000002E-2</c:v>
                </c:pt>
                <c:pt idx="301">
                  <c:v>3.6080000000000001E-2</c:v>
                </c:pt>
                <c:pt idx="302">
                  <c:v>3.594E-2</c:v>
                </c:pt>
                <c:pt idx="303">
                  <c:v>3.5340000000000003E-2</c:v>
                </c:pt>
                <c:pt idx="304">
                  <c:v>3.6170000000000001E-2</c:v>
                </c:pt>
                <c:pt idx="305">
                  <c:v>3.5610000000000003E-2</c:v>
                </c:pt>
                <c:pt idx="306">
                  <c:v>3.5249999999999997E-2</c:v>
                </c:pt>
                <c:pt idx="307">
                  <c:v>3.5770000000000003E-2</c:v>
                </c:pt>
                <c:pt idx="308">
                  <c:v>3.6299999999999999E-2</c:v>
                </c:pt>
                <c:pt idx="309">
                  <c:v>3.635E-2</c:v>
                </c:pt>
                <c:pt idx="310">
                  <c:v>3.6420000000000001E-2</c:v>
                </c:pt>
                <c:pt idx="311">
                  <c:v>3.6549999999999999E-2</c:v>
                </c:pt>
                <c:pt idx="312">
                  <c:v>3.6549999999999999E-2</c:v>
                </c:pt>
                <c:pt idx="313">
                  <c:v>3.6560000000000002E-2</c:v>
                </c:pt>
                <c:pt idx="314">
                  <c:v>3.5540000000000002E-2</c:v>
                </c:pt>
                <c:pt idx="315">
                  <c:v>3.5729999999999998E-2</c:v>
                </c:pt>
                <c:pt idx="316">
                  <c:v>3.5929999999999997E-2</c:v>
                </c:pt>
                <c:pt idx="317">
                  <c:v>3.5020000000000003E-2</c:v>
                </c:pt>
                <c:pt idx="318">
                  <c:v>3.4259999999999999E-2</c:v>
                </c:pt>
                <c:pt idx="319">
                  <c:v>3.508E-2</c:v>
                </c:pt>
                <c:pt idx="320">
                  <c:v>3.5819999999999998E-2</c:v>
                </c:pt>
                <c:pt idx="321">
                  <c:v>3.6679999999999997E-2</c:v>
                </c:pt>
                <c:pt idx="322">
                  <c:v>3.7969999999999997E-2</c:v>
                </c:pt>
                <c:pt idx="323">
                  <c:v>3.6760000000000001E-2</c:v>
                </c:pt>
                <c:pt idx="324">
                  <c:v>3.6080000000000001E-2</c:v>
                </c:pt>
                <c:pt idx="325">
                  <c:v>3.6630000000000003E-2</c:v>
                </c:pt>
                <c:pt idx="326">
                  <c:v>3.6459999999999999E-2</c:v>
                </c:pt>
                <c:pt idx="327">
                  <c:v>3.6119999999999999E-2</c:v>
                </c:pt>
                <c:pt idx="328">
                  <c:v>3.576E-2</c:v>
                </c:pt>
                <c:pt idx="329">
                  <c:v>3.5920000000000001E-2</c:v>
                </c:pt>
                <c:pt idx="330">
                  <c:v>3.6310000000000002E-2</c:v>
                </c:pt>
                <c:pt idx="331">
                  <c:v>3.5740000000000001E-2</c:v>
                </c:pt>
                <c:pt idx="332">
                  <c:v>3.5499999999999997E-2</c:v>
                </c:pt>
                <c:pt idx="333">
                  <c:v>3.5810000000000002E-2</c:v>
                </c:pt>
                <c:pt idx="334">
                  <c:v>3.5819999999999998E-2</c:v>
                </c:pt>
                <c:pt idx="335">
                  <c:v>3.542E-2</c:v>
                </c:pt>
                <c:pt idx="336">
                  <c:v>3.5619999999999999E-2</c:v>
                </c:pt>
                <c:pt idx="337">
                  <c:v>3.6139999999999999E-2</c:v>
                </c:pt>
                <c:pt idx="338">
                  <c:v>3.5560000000000001E-2</c:v>
                </c:pt>
                <c:pt idx="339">
                  <c:v>3.5819999999999998E-2</c:v>
                </c:pt>
                <c:pt idx="340">
                  <c:v>3.6420000000000001E-2</c:v>
                </c:pt>
                <c:pt idx="341">
                  <c:v>3.635E-2</c:v>
                </c:pt>
                <c:pt idx="342">
                  <c:v>3.6049999999999999E-2</c:v>
                </c:pt>
                <c:pt idx="343">
                  <c:v>3.6400000000000002E-2</c:v>
                </c:pt>
                <c:pt idx="344">
                  <c:v>3.755E-2</c:v>
                </c:pt>
                <c:pt idx="345">
                  <c:v>3.6880000000000003E-2</c:v>
                </c:pt>
                <c:pt idx="346">
                  <c:v>3.6170000000000001E-2</c:v>
                </c:pt>
                <c:pt idx="347">
                  <c:v>3.637E-2</c:v>
                </c:pt>
                <c:pt idx="348">
                  <c:v>3.7039999999999997E-2</c:v>
                </c:pt>
                <c:pt idx="349">
                  <c:v>3.6040000000000003E-2</c:v>
                </c:pt>
                <c:pt idx="350">
                  <c:v>3.603E-2</c:v>
                </c:pt>
                <c:pt idx="351">
                  <c:v>3.7010000000000001E-2</c:v>
                </c:pt>
                <c:pt idx="352">
                  <c:v>3.6940000000000001E-2</c:v>
                </c:pt>
                <c:pt idx="353">
                  <c:v>3.5549999999999998E-2</c:v>
                </c:pt>
                <c:pt idx="354">
                  <c:v>3.576E-2</c:v>
                </c:pt>
                <c:pt idx="355">
                  <c:v>3.7220000000000003E-2</c:v>
                </c:pt>
                <c:pt idx="356">
                  <c:v>3.6670000000000001E-2</c:v>
                </c:pt>
                <c:pt idx="357">
                  <c:v>3.5869999999999999E-2</c:v>
                </c:pt>
                <c:pt idx="358">
                  <c:v>3.6170000000000001E-2</c:v>
                </c:pt>
                <c:pt idx="359">
                  <c:v>3.5819999999999998E-2</c:v>
                </c:pt>
                <c:pt idx="360">
                  <c:v>3.5180000000000003E-2</c:v>
                </c:pt>
                <c:pt idx="361">
                  <c:v>3.6209999999999999E-2</c:v>
                </c:pt>
                <c:pt idx="362">
                  <c:v>3.6089999999999997E-2</c:v>
                </c:pt>
                <c:pt idx="363">
                  <c:v>3.5889999999999998E-2</c:v>
                </c:pt>
                <c:pt idx="364">
                  <c:v>3.5740000000000001E-2</c:v>
                </c:pt>
                <c:pt idx="365">
                  <c:v>3.6249999999999998E-2</c:v>
                </c:pt>
                <c:pt idx="366">
                  <c:v>3.653E-2</c:v>
                </c:pt>
                <c:pt idx="367">
                  <c:v>3.6249999999999998E-2</c:v>
                </c:pt>
                <c:pt idx="368">
                  <c:v>3.6900000000000002E-2</c:v>
                </c:pt>
                <c:pt idx="369">
                  <c:v>3.6049999999999999E-2</c:v>
                </c:pt>
                <c:pt idx="370">
                  <c:v>3.5639999999999998E-2</c:v>
                </c:pt>
                <c:pt idx="371">
                  <c:v>3.6179999999999997E-2</c:v>
                </c:pt>
                <c:pt idx="372">
                  <c:v>3.6229999999999998E-2</c:v>
                </c:pt>
                <c:pt idx="373">
                  <c:v>3.6060000000000002E-2</c:v>
                </c:pt>
                <c:pt idx="374">
                  <c:v>3.5360000000000003E-2</c:v>
                </c:pt>
                <c:pt idx="375">
                  <c:v>3.5409999999999997E-2</c:v>
                </c:pt>
                <c:pt idx="376">
                  <c:v>3.6209999999999999E-2</c:v>
                </c:pt>
                <c:pt idx="377">
                  <c:v>3.6490000000000002E-2</c:v>
                </c:pt>
                <c:pt idx="378">
                  <c:v>3.6499999999999998E-2</c:v>
                </c:pt>
                <c:pt idx="379">
                  <c:v>3.6700000000000003E-2</c:v>
                </c:pt>
                <c:pt idx="380">
                  <c:v>3.5830000000000001E-2</c:v>
                </c:pt>
                <c:pt idx="381">
                  <c:v>3.5130000000000002E-2</c:v>
                </c:pt>
                <c:pt idx="382">
                  <c:v>3.5000000000000003E-2</c:v>
                </c:pt>
                <c:pt idx="383">
                  <c:v>3.5819999999999998E-2</c:v>
                </c:pt>
                <c:pt idx="384">
                  <c:v>3.6740000000000002E-2</c:v>
                </c:pt>
                <c:pt idx="385">
                  <c:v>3.7109999999999997E-2</c:v>
                </c:pt>
                <c:pt idx="386">
                  <c:v>3.5709999999999999E-2</c:v>
                </c:pt>
                <c:pt idx="387">
                  <c:v>3.4939999999999999E-2</c:v>
                </c:pt>
                <c:pt idx="388">
                  <c:v>3.6089999999999997E-2</c:v>
                </c:pt>
                <c:pt idx="389">
                  <c:v>3.6560000000000002E-2</c:v>
                </c:pt>
                <c:pt idx="390">
                  <c:v>3.5999999999999997E-2</c:v>
                </c:pt>
                <c:pt idx="391">
                  <c:v>3.6639999999999999E-2</c:v>
                </c:pt>
                <c:pt idx="392">
                  <c:v>3.6639999999999999E-2</c:v>
                </c:pt>
                <c:pt idx="393">
                  <c:v>3.6150000000000002E-2</c:v>
                </c:pt>
                <c:pt idx="394">
                  <c:v>3.6630000000000003E-2</c:v>
                </c:pt>
                <c:pt idx="395">
                  <c:v>3.6760000000000001E-2</c:v>
                </c:pt>
                <c:pt idx="396">
                  <c:v>3.644E-2</c:v>
                </c:pt>
                <c:pt idx="397">
                  <c:v>3.6380000000000003E-2</c:v>
                </c:pt>
                <c:pt idx="398">
                  <c:v>3.6080000000000001E-2</c:v>
                </c:pt>
                <c:pt idx="399">
                  <c:v>3.5950000000000003E-2</c:v>
                </c:pt>
                <c:pt idx="400">
                  <c:v>3.5380000000000002E-2</c:v>
                </c:pt>
                <c:pt idx="401">
                  <c:v>3.5589999999999997E-2</c:v>
                </c:pt>
                <c:pt idx="402">
                  <c:v>3.5990000000000001E-2</c:v>
                </c:pt>
                <c:pt idx="403">
                  <c:v>3.5529999999999999E-2</c:v>
                </c:pt>
                <c:pt idx="404">
                  <c:v>3.5900000000000001E-2</c:v>
                </c:pt>
                <c:pt idx="405">
                  <c:v>3.6360000000000003E-2</c:v>
                </c:pt>
                <c:pt idx="406">
                  <c:v>3.5970000000000002E-2</c:v>
                </c:pt>
                <c:pt idx="407">
                  <c:v>3.56E-2</c:v>
                </c:pt>
                <c:pt idx="408">
                  <c:v>3.5430000000000003E-2</c:v>
                </c:pt>
                <c:pt idx="409">
                  <c:v>3.5569999999999997E-2</c:v>
                </c:pt>
                <c:pt idx="410">
                  <c:v>3.671E-2</c:v>
                </c:pt>
                <c:pt idx="411">
                  <c:v>3.6249999999999998E-2</c:v>
                </c:pt>
                <c:pt idx="412">
                  <c:v>3.5589999999999997E-2</c:v>
                </c:pt>
                <c:pt idx="413">
                  <c:v>3.576E-2</c:v>
                </c:pt>
                <c:pt idx="414">
                  <c:v>3.6249999999999998E-2</c:v>
                </c:pt>
                <c:pt idx="415">
                  <c:v>3.5529999999999999E-2</c:v>
                </c:pt>
                <c:pt idx="416">
                  <c:v>3.5389999999999998E-2</c:v>
                </c:pt>
                <c:pt idx="417">
                  <c:v>3.5830000000000001E-2</c:v>
                </c:pt>
                <c:pt idx="418">
                  <c:v>3.628E-2</c:v>
                </c:pt>
                <c:pt idx="419">
                  <c:v>3.628E-2</c:v>
                </c:pt>
                <c:pt idx="420">
                  <c:v>3.5779999999999999E-2</c:v>
                </c:pt>
                <c:pt idx="421">
                  <c:v>3.5830000000000001E-2</c:v>
                </c:pt>
                <c:pt idx="422">
                  <c:v>3.6339999999999997E-2</c:v>
                </c:pt>
                <c:pt idx="423">
                  <c:v>3.7479999999999999E-2</c:v>
                </c:pt>
                <c:pt idx="424">
                  <c:v>3.7900000000000003E-2</c:v>
                </c:pt>
                <c:pt idx="425">
                  <c:v>3.6790000000000003E-2</c:v>
                </c:pt>
                <c:pt idx="426">
                  <c:v>3.5680000000000003E-2</c:v>
                </c:pt>
                <c:pt idx="427">
                  <c:v>3.6470000000000002E-2</c:v>
                </c:pt>
                <c:pt idx="428">
                  <c:v>3.6330000000000001E-2</c:v>
                </c:pt>
                <c:pt idx="429">
                  <c:v>3.6229999999999998E-2</c:v>
                </c:pt>
                <c:pt idx="430">
                  <c:v>3.6630000000000003E-2</c:v>
                </c:pt>
                <c:pt idx="431">
                  <c:v>3.6429999999999997E-2</c:v>
                </c:pt>
                <c:pt idx="432">
                  <c:v>3.6420000000000001E-2</c:v>
                </c:pt>
                <c:pt idx="433">
                  <c:v>3.576E-2</c:v>
                </c:pt>
                <c:pt idx="434">
                  <c:v>3.5920000000000001E-2</c:v>
                </c:pt>
                <c:pt idx="435">
                  <c:v>3.6560000000000002E-2</c:v>
                </c:pt>
                <c:pt idx="436">
                  <c:v>3.6560000000000002E-2</c:v>
                </c:pt>
                <c:pt idx="437">
                  <c:v>3.6400000000000002E-2</c:v>
                </c:pt>
                <c:pt idx="438">
                  <c:v>3.6290000000000003E-2</c:v>
                </c:pt>
                <c:pt idx="439">
                  <c:v>3.5999999999999997E-2</c:v>
                </c:pt>
                <c:pt idx="440">
                  <c:v>3.6069999999999998E-2</c:v>
                </c:pt>
                <c:pt idx="441">
                  <c:v>3.7269999999999998E-2</c:v>
                </c:pt>
                <c:pt idx="442">
                  <c:v>3.6880000000000003E-2</c:v>
                </c:pt>
                <c:pt idx="443">
                  <c:v>3.6499999999999998E-2</c:v>
                </c:pt>
                <c:pt idx="444">
                  <c:v>3.6389999999999999E-2</c:v>
                </c:pt>
                <c:pt idx="445">
                  <c:v>3.5889999999999998E-2</c:v>
                </c:pt>
                <c:pt idx="446">
                  <c:v>3.6179999999999997E-2</c:v>
                </c:pt>
                <c:pt idx="447">
                  <c:v>3.5909999999999997E-2</c:v>
                </c:pt>
                <c:pt idx="448">
                  <c:v>3.5950000000000003E-2</c:v>
                </c:pt>
                <c:pt idx="449">
                  <c:v>3.6290000000000003E-2</c:v>
                </c:pt>
                <c:pt idx="450">
                  <c:v>3.6299999999999999E-2</c:v>
                </c:pt>
                <c:pt idx="451">
                  <c:v>3.6450000000000003E-2</c:v>
                </c:pt>
                <c:pt idx="452">
                  <c:v>3.5999999999999997E-2</c:v>
                </c:pt>
                <c:pt idx="453">
                  <c:v>3.6249999999999998E-2</c:v>
                </c:pt>
                <c:pt idx="454">
                  <c:v>3.7379999999999997E-2</c:v>
                </c:pt>
                <c:pt idx="455">
                  <c:v>3.712E-2</c:v>
                </c:pt>
                <c:pt idx="456">
                  <c:v>3.6459999999999999E-2</c:v>
                </c:pt>
                <c:pt idx="457">
                  <c:v>3.6560000000000002E-2</c:v>
                </c:pt>
                <c:pt idx="458">
                  <c:v>3.6700000000000003E-2</c:v>
                </c:pt>
                <c:pt idx="459">
                  <c:v>3.628E-2</c:v>
                </c:pt>
                <c:pt idx="460">
                  <c:v>3.576E-2</c:v>
                </c:pt>
                <c:pt idx="461">
                  <c:v>3.551E-2</c:v>
                </c:pt>
                <c:pt idx="462">
                  <c:v>3.5900000000000001E-2</c:v>
                </c:pt>
                <c:pt idx="463">
                  <c:v>3.6119999999999999E-2</c:v>
                </c:pt>
                <c:pt idx="464">
                  <c:v>3.6260000000000001E-2</c:v>
                </c:pt>
                <c:pt idx="465">
                  <c:v>3.6819999999999999E-2</c:v>
                </c:pt>
                <c:pt idx="466">
                  <c:v>3.6940000000000001E-2</c:v>
                </c:pt>
                <c:pt idx="467">
                  <c:v>3.6510000000000001E-2</c:v>
                </c:pt>
                <c:pt idx="468">
                  <c:v>3.5610000000000003E-2</c:v>
                </c:pt>
                <c:pt idx="469">
                  <c:v>3.5130000000000002E-2</c:v>
                </c:pt>
                <c:pt idx="470">
                  <c:v>3.5369999999999999E-2</c:v>
                </c:pt>
                <c:pt idx="471">
                  <c:v>3.6229999999999998E-2</c:v>
                </c:pt>
                <c:pt idx="472">
                  <c:v>3.5889999999999998E-2</c:v>
                </c:pt>
                <c:pt idx="473">
                  <c:v>3.6060000000000002E-2</c:v>
                </c:pt>
                <c:pt idx="474">
                  <c:v>3.7379999999999997E-2</c:v>
                </c:pt>
                <c:pt idx="475">
                  <c:v>3.7109999999999997E-2</c:v>
                </c:pt>
                <c:pt idx="476">
                  <c:v>3.6380000000000003E-2</c:v>
                </c:pt>
                <c:pt idx="477">
                  <c:v>3.6420000000000001E-2</c:v>
                </c:pt>
                <c:pt idx="478">
                  <c:v>3.6799999999999999E-2</c:v>
                </c:pt>
                <c:pt idx="479">
                  <c:v>3.6639999999999999E-2</c:v>
                </c:pt>
                <c:pt idx="480">
                  <c:v>3.6020000000000003E-2</c:v>
                </c:pt>
                <c:pt idx="481">
                  <c:v>3.6819999999999999E-2</c:v>
                </c:pt>
                <c:pt idx="482">
                  <c:v>3.6889999999999999E-2</c:v>
                </c:pt>
                <c:pt idx="483">
                  <c:v>3.6470000000000002E-2</c:v>
                </c:pt>
                <c:pt idx="484">
                  <c:v>3.6979999999999999E-2</c:v>
                </c:pt>
                <c:pt idx="485">
                  <c:v>3.6310000000000002E-2</c:v>
                </c:pt>
                <c:pt idx="486">
                  <c:v>3.6170000000000001E-2</c:v>
                </c:pt>
                <c:pt idx="487">
                  <c:v>3.5999999999999997E-2</c:v>
                </c:pt>
                <c:pt idx="488">
                  <c:v>3.6170000000000001E-2</c:v>
                </c:pt>
                <c:pt idx="489">
                  <c:v>3.662E-2</c:v>
                </c:pt>
                <c:pt idx="490">
                  <c:v>3.6310000000000002E-2</c:v>
                </c:pt>
                <c:pt idx="491">
                  <c:v>3.6049999999999999E-2</c:v>
                </c:pt>
                <c:pt idx="492">
                  <c:v>3.6330000000000001E-2</c:v>
                </c:pt>
                <c:pt idx="493">
                  <c:v>3.6200000000000003E-2</c:v>
                </c:pt>
                <c:pt idx="494">
                  <c:v>3.5119999999999998E-2</c:v>
                </c:pt>
                <c:pt idx="495">
                  <c:v>3.576E-2</c:v>
                </c:pt>
                <c:pt idx="496">
                  <c:v>3.6880000000000003E-2</c:v>
                </c:pt>
                <c:pt idx="497">
                  <c:v>3.6810000000000002E-2</c:v>
                </c:pt>
                <c:pt idx="498">
                  <c:v>3.6130000000000002E-2</c:v>
                </c:pt>
                <c:pt idx="499">
                  <c:v>3.551E-2</c:v>
                </c:pt>
                <c:pt idx="500">
                  <c:v>3.6249999999999998E-2</c:v>
                </c:pt>
                <c:pt idx="501">
                  <c:v>3.7130000000000003E-2</c:v>
                </c:pt>
                <c:pt idx="502">
                  <c:v>3.6540000000000003E-2</c:v>
                </c:pt>
                <c:pt idx="503">
                  <c:v>3.5929999999999997E-2</c:v>
                </c:pt>
                <c:pt idx="504">
                  <c:v>3.6549999999999999E-2</c:v>
                </c:pt>
                <c:pt idx="505">
                  <c:v>3.6260000000000001E-2</c:v>
                </c:pt>
                <c:pt idx="506">
                  <c:v>3.6290000000000003E-2</c:v>
                </c:pt>
                <c:pt idx="507">
                  <c:v>3.601E-2</c:v>
                </c:pt>
                <c:pt idx="508">
                  <c:v>3.542E-2</c:v>
                </c:pt>
                <c:pt idx="509">
                  <c:v>3.5990000000000001E-2</c:v>
                </c:pt>
                <c:pt idx="510">
                  <c:v>3.6209999999999999E-2</c:v>
                </c:pt>
                <c:pt idx="511">
                  <c:v>3.6479999999999999E-2</c:v>
                </c:pt>
                <c:pt idx="512">
                  <c:v>3.5909999999999997E-2</c:v>
                </c:pt>
                <c:pt idx="513">
                  <c:v>3.5709999999999999E-2</c:v>
                </c:pt>
                <c:pt idx="514">
                  <c:v>3.637E-2</c:v>
                </c:pt>
                <c:pt idx="515">
                  <c:v>3.671E-2</c:v>
                </c:pt>
                <c:pt idx="516">
                  <c:v>3.6089999999999997E-2</c:v>
                </c:pt>
                <c:pt idx="517">
                  <c:v>3.5900000000000001E-2</c:v>
                </c:pt>
                <c:pt idx="518">
                  <c:v>3.6330000000000001E-2</c:v>
                </c:pt>
                <c:pt idx="519">
                  <c:v>3.6139999999999999E-2</c:v>
                </c:pt>
                <c:pt idx="520">
                  <c:v>3.6159999999999998E-2</c:v>
                </c:pt>
                <c:pt idx="521">
                  <c:v>3.7560000000000003E-2</c:v>
                </c:pt>
                <c:pt idx="522">
                  <c:v>3.7629999999999997E-2</c:v>
                </c:pt>
                <c:pt idx="523">
                  <c:v>3.567E-2</c:v>
                </c:pt>
                <c:pt idx="524">
                  <c:v>3.526E-2</c:v>
                </c:pt>
                <c:pt idx="525">
                  <c:v>3.6139999999999999E-2</c:v>
                </c:pt>
                <c:pt idx="526">
                  <c:v>3.569E-2</c:v>
                </c:pt>
                <c:pt idx="527">
                  <c:v>3.5400000000000001E-2</c:v>
                </c:pt>
                <c:pt idx="528">
                  <c:v>3.5310000000000001E-2</c:v>
                </c:pt>
                <c:pt idx="529">
                  <c:v>3.5099999999999999E-2</c:v>
                </c:pt>
                <c:pt idx="530">
                  <c:v>3.5749999999999997E-2</c:v>
                </c:pt>
                <c:pt idx="531">
                  <c:v>3.5950000000000003E-2</c:v>
                </c:pt>
                <c:pt idx="532">
                  <c:v>3.6380000000000003E-2</c:v>
                </c:pt>
                <c:pt idx="533">
                  <c:v>3.5950000000000003E-2</c:v>
                </c:pt>
                <c:pt idx="534">
                  <c:v>3.5709999999999999E-2</c:v>
                </c:pt>
                <c:pt idx="535">
                  <c:v>3.585E-2</c:v>
                </c:pt>
                <c:pt idx="536">
                  <c:v>3.61E-2</c:v>
                </c:pt>
                <c:pt idx="537">
                  <c:v>3.5990000000000001E-2</c:v>
                </c:pt>
                <c:pt idx="538">
                  <c:v>3.4979999999999997E-2</c:v>
                </c:pt>
                <c:pt idx="539">
                  <c:v>3.492E-2</c:v>
                </c:pt>
                <c:pt idx="540">
                  <c:v>3.6220000000000002E-2</c:v>
                </c:pt>
                <c:pt idx="541">
                  <c:v>3.6830000000000002E-2</c:v>
                </c:pt>
                <c:pt idx="542">
                  <c:v>3.6290000000000003E-2</c:v>
                </c:pt>
                <c:pt idx="543">
                  <c:v>3.7479999999999999E-2</c:v>
                </c:pt>
                <c:pt idx="544">
                  <c:v>3.7420000000000002E-2</c:v>
                </c:pt>
                <c:pt idx="545">
                  <c:v>3.5770000000000003E-2</c:v>
                </c:pt>
                <c:pt idx="546">
                  <c:v>3.542E-2</c:v>
                </c:pt>
                <c:pt idx="547">
                  <c:v>3.6560000000000002E-2</c:v>
                </c:pt>
                <c:pt idx="548">
                  <c:v>3.7240000000000002E-2</c:v>
                </c:pt>
                <c:pt idx="549">
                  <c:v>3.6470000000000002E-2</c:v>
                </c:pt>
                <c:pt idx="550">
                  <c:v>3.5709999999999999E-2</c:v>
                </c:pt>
                <c:pt idx="551">
                  <c:v>3.499E-2</c:v>
                </c:pt>
                <c:pt idx="552">
                  <c:v>3.567E-2</c:v>
                </c:pt>
                <c:pt idx="553">
                  <c:v>3.7150000000000002E-2</c:v>
                </c:pt>
                <c:pt idx="554">
                  <c:v>3.6540000000000003E-2</c:v>
                </c:pt>
                <c:pt idx="555">
                  <c:v>3.7080000000000002E-2</c:v>
                </c:pt>
                <c:pt idx="556">
                  <c:v>3.7409999999999999E-2</c:v>
                </c:pt>
                <c:pt idx="557">
                  <c:v>3.5680000000000003E-2</c:v>
                </c:pt>
                <c:pt idx="558">
                  <c:v>3.603E-2</c:v>
                </c:pt>
                <c:pt idx="559">
                  <c:v>3.671E-2</c:v>
                </c:pt>
                <c:pt idx="560">
                  <c:v>3.6540000000000003E-2</c:v>
                </c:pt>
                <c:pt idx="561">
                  <c:v>3.635E-2</c:v>
                </c:pt>
                <c:pt idx="562">
                  <c:v>3.6170000000000001E-2</c:v>
                </c:pt>
                <c:pt idx="563">
                  <c:v>3.5839999999999997E-2</c:v>
                </c:pt>
                <c:pt idx="564">
                  <c:v>3.5909999999999997E-2</c:v>
                </c:pt>
                <c:pt idx="565">
                  <c:v>3.6540000000000003E-2</c:v>
                </c:pt>
                <c:pt idx="566">
                  <c:v>3.6580000000000001E-2</c:v>
                </c:pt>
                <c:pt idx="567">
                  <c:v>3.6339999999999997E-2</c:v>
                </c:pt>
                <c:pt idx="568">
                  <c:v>3.671E-2</c:v>
                </c:pt>
                <c:pt idx="569">
                  <c:v>3.7530000000000001E-2</c:v>
                </c:pt>
                <c:pt idx="570">
                  <c:v>3.6540000000000003E-2</c:v>
                </c:pt>
                <c:pt idx="571">
                  <c:v>3.5459999999999998E-2</c:v>
                </c:pt>
                <c:pt idx="572">
                  <c:v>3.619E-2</c:v>
                </c:pt>
                <c:pt idx="573">
                  <c:v>3.662E-2</c:v>
                </c:pt>
                <c:pt idx="574">
                  <c:v>3.5529999999999999E-2</c:v>
                </c:pt>
                <c:pt idx="575">
                  <c:v>3.5360000000000003E-2</c:v>
                </c:pt>
                <c:pt idx="576">
                  <c:v>3.5830000000000001E-2</c:v>
                </c:pt>
                <c:pt idx="577">
                  <c:v>3.526E-2</c:v>
                </c:pt>
                <c:pt idx="578">
                  <c:v>3.5639999999999998E-2</c:v>
                </c:pt>
                <c:pt idx="579">
                  <c:v>3.644E-2</c:v>
                </c:pt>
                <c:pt idx="580">
                  <c:v>3.6220000000000002E-2</c:v>
                </c:pt>
                <c:pt idx="581">
                  <c:v>3.5569999999999997E-2</c:v>
                </c:pt>
                <c:pt idx="582">
                  <c:v>3.601E-2</c:v>
                </c:pt>
                <c:pt idx="583">
                  <c:v>3.7440000000000001E-2</c:v>
                </c:pt>
                <c:pt idx="584">
                  <c:v>3.6839999999999998E-2</c:v>
                </c:pt>
                <c:pt idx="585">
                  <c:v>3.5249999999999997E-2</c:v>
                </c:pt>
                <c:pt idx="586">
                  <c:v>3.5299999999999998E-2</c:v>
                </c:pt>
                <c:pt idx="587">
                  <c:v>3.5979999999999998E-2</c:v>
                </c:pt>
                <c:pt idx="588">
                  <c:v>3.6089999999999997E-2</c:v>
                </c:pt>
                <c:pt idx="589">
                  <c:v>3.5909999999999997E-2</c:v>
                </c:pt>
                <c:pt idx="590">
                  <c:v>3.6580000000000001E-2</c:v>
                </c:pt>
                <c:pt idx="591">
                  <c:v>3.6990000000000002E-2</c:v>
                </c:pt>
                <c:pt idx="592">
                  <c:v>3.6130000000000002E-2</c:v>
                </c:pt>
                <c:pt idx="593">
                  <c:v>3.5770000000000003E-2</c:v>
                </c:pt>
                <c:pt idx="594">
                  <c:v>3.6040000000000003E-2</c:v>
                </c:pt>
                <c:pt idx="595">
                  <c:v>3.6560000000000002E-2</c:v>
                </c:pt>
                <c:pt idx="596">
                  <c:v>3.5839999999999997E-2</c:v>
                </c:pt>
                <c:pt idx="597">
                  <c:v>3.5740000000000001E-2</c:v>
                </c:pt>
                <c:pt idx="598">
                  <c:v>3.5929999999999997E-2</c:v>
                </c:pt>
                <c:pt idx="599">
                  <c:v>3.6130000000000002E-2</c:v>
                </c:pt>
                <c:pt idx="600">
                  <c:v>3.6179999999999997E-2</c:v>
                </c:pt>
                <c:pt idx="601">
                  <c:v>3.6609999999999997E-2</c:v>
                </c:pt>
                <c:pt idx="602">
                  <c:v>3.7199999999999997E-2</c:v>
                </c:pt>
                <c:pt idx="603">
                  <c:v>3.6179999999999997E-2</c:v>
                </c:pt>
                <c:pt idx="604">
                  <c:v>3.5479999999999998E-2</c:v>
                </c:pt>
                <c:pt idx="605">
                  <c:v>3.5639999999999998E-2</c:v>
                </c:pt>
                <c:pt idx="606">
                  <c:v>3.6299999999999999E-2</c:v>
                </c:pt>
                <c:pt idx="607">
                  <c:v>3.6459999999999999E-2</c:v>
                </c:pt>
                <c:pt idx="608">
                  <c:v>3.569E-2</c:v>
                </c:pt>
                <c:pt idx="609">
                  <c:v>3.6060000000000002E-2</c:v>
                </c:pt>
                <c:pt idx="610">
                  <c:v>3.6609999999999997E-2</c:v>
                </c:pt>
                <c:pt idx="611">
                  <c:v>3.6580000000000001E-2</c:v>
                </c:pt>
                <c:pt idx="612">
                  <c:v>3.6549999999999999E-2</c:v>
                </c:pt>
                <c:pt idx="613">
                  <c:v>3.671E-2</c:v>
                </c:pt>
                <c:pt idx="614">
                  <c:v>3.671E-2</c:v>
                </c:pt>
                <c:pt idx="615">
                  <c:v>3.6769999999999997E-2</c:v>
                </c:pt>
                <c:pt idx="616">
                  <c:v>3.6639999999999999E-2</c:v>
                </c:pt>
                <c:pt idx="617">
                  <c:v>3.6729999999999999E-2</c:v>
                </c:pt>
                <c:pt idx="618">
                  <c:v>3.737E-2</c:v>
                </c:pt>
                <c:pt idx="619">
                  <c:v>3.6549999999999999E-2</c:v>
                </c:pt>
                <c:pt idx="620">
                  <c:v>3.721E-2</c:v>
                </c:pt>
                <c:pt idx="621">
                  <c:v>3.7109999999999997E-2</c:v>
                </c:pt>
                <c:pt idx="622">
                  <c:v>3.6080000000000001E-2</c:v>
                </c:pt>
                <c:pt idx="623">
                  <c:v>3.6479999999999999E-2</c:v>
                </c:pt>
                <c:pt idx="624">
                  <c:v>3.6790000000000003E-2</c:v>
                </c:pt>
                <c:pt idx="625">
                  <c:v>3.7039999999999997E-2</c:v>
                </c:pt>
                <c:pt idx="626">
                  <c:v>3.533E-2</c:v>
                </c:pt>
                <c:pt idx="627">
                  <c:v>3.569E-2</c:v>
                </c:pt>
                <c:pt idx="628">
                  <c:v>3.6400000000000002E-2</c:v>
                </c:pt>
                <c:pt idx="629">
                  <c:v>3.6209999999999999E-2</c:v>
                </c:pt>
                <c:pt idx="630">
                  <c:v>3.6609999999999997E-2</c:v>
                </c:pt>
                <c:pt idx="631">
                  <c:v>3.6760000000000001E-2</c:v>
                </c:pt>
                <c:pt idx="632">
                  <c:v>3.6580000000000001E-2</c:v>
                </c:pt>
                <c:pt idx="633">
                  <c:v>3.6650000000000002E-2</c:v>
                </c:pt>
                <c:pt idx="634">
                  <c:v>3.637E-2</c:v>
                </c:pt>
                <c:pt idx="635">
                  <c:v>3.5860000000000003E-2</c:v>
                </c:pt>
                <c:pt idx="636">
                  <c:v>3.5729999999999998E-2</c:v>
                </c:pt>
                <c:pt idx="637">
                  <c:v>3.687E-2</c:v>
                </c:pt>
                <c:pt idx="638">
                  <c:v>3.567E-2</c:v>
                </c:pt>
                <c:pt idx="639">
                  <c:v>3.6429999999999997E-2</c:v>
                </c:pt>
                <c:pt idx="640">
                  <c:v>3.6540000000000003E-2</c:v>
                </c:pt>
                <c:pt idx="641">
                  <c:v>3.6319999999999998E-2</c:v>
                </c:pt>
                <c:pt idx="642">
                  <c:v>3.6400000000000002E-2</c:v>
                </c:pt>
                <c:pt idx="643">
                  <c:v>3.5619999999999999E-2</c:v>
                </c:pt>
                <c:pt idx="644">
                  <c:v>3.533E-2</c:v>
                </c:pt>
                <c:pt idx="645">
                  <c:v>3.6510000000000001E-2</c:v>
                </c:pt>
                <c:pt idx="646">
                  <c:v>3.5999999999999997E-2</c:v>
                </c:pt>
                <c:pt idx="647">
                  <c:v>3.6720000000000003E-2</c:v>
                </c:pt>
                <c:pt idx="648">
                  <c:v>3.7139999999999999E-2</c:v>
                </c:pt>
                <c:pt idx="649">
                  <c:v>3.6240000000000001E-2</c:v>
                </c:pt>
                <c:pt idx="650">
                  <c:v>3.569E-2</c:v>
                </c:pt>
                <c:pt idx="651">
                  <c:v>3.6749999999999998E-2</c:v>
                </c:pt>
                <c:pt idx="652">
                  <c:v>3.6510000000000001E-2</c:v>
                </c:pt>
                <c:pt idx="653">
                  <c:v>3.5970000000000002E-2</c:v>
                </c:pt>
                <c:pt idx="654">
                  <c:v>3.6659999999999998E-2</c:v>
                </c:pt>
                <c:pt idx="655">
                  <c:v>3.6859999999999997E-2</c:v>
                </c:pt>
                <c:pt idx="656">
                  <c:v>3.6409999999999998E-2</c:v>
                </c:pt>
                <c:pt idx="657">
                  <c:v>3.526E-2</c:v>
                </c:pt>
                <c:pt idx="658">
                  <c:v>3.7310000000000003E-2</c:v>
                </c:pt>
                <c:pt idx="659">
                  <c:v>3.5409999999999997E-2</c:v>
                </c:pt>
                <c:pt idx="660">
                  <c:v>3.6049999999999999E-2</c:v>
                </c:pt>
                <c:pt idx="661">
                  <c:v>3.6060000000000002E-2</c:v>
                </c:pt>
                <c:pt idx="662">
                  <c:v>3.6089999999999997E-2</c:v>
                </c:pt>
                <c:pt idx="663">
                  <c:v>3.6540000000000003E-2</c:v>
                </c:pt>
                <c:pt idx="664">
                  <c:v>3.6830000000000002E-2</c:v>
                </c:pt>
                <c:pt idx="665">
                  <c:v>3.5839999999999997E-2</c:v>
                </c:pt>
                <c:pt idx="666">
                  <c:v>3.6310000000000002E-2</c:v>
                </c:pt>
                <c:pt idx="667">
                  <c:v>3.746E-2</c:v>
                </c:pt>
                <c:pt idx="668">
                  <c:v>3.6609999999999997E-2</c:v>
                </c:pt>
                <c:pt idx="669">
                  <c:v>3.6209999999999999E-2</c:v>
                </c:pt>
                <c:pt idx="670">
                  <c:v>3.6150000000000002E-2</c:v>
                </c:pt>
                <c:pt idx="671">
                  <c:v>3.712E-2</c:v>
                </c:pt>
                <c:pt idx="672">
                  <c:v>3.7560000000000003E-2</c:v>
                </c:pt>
                <c:pt idx="673">
                  <c:v>3.7190000000000001E-2</c:v>
                </c:pt>
                <c:pt idx="674">
                  <c:v>3.703E-2</c:v>
                </c:pt>
                <c:pt idx="675">
                  <c:v>3.6850000000000001E-2</c:v>
                </c:pt>
                <c:pt idx="676">
                  <c:v>3.6310000000000002E-2</c:v>
                </c:pt>
                <c:pt idx="677">
                  <c:v>3.6249999999999998E-2</c:v>
                </c:pt>
                <c:pt idx="678">
                  <c:v>3.678E-2</c:v>
                </c:pt>
                <c:pt idx="679">
                  <c:v>3.6929999999999998E-2</c:v>
                </c:pt>
                <c:pt idx="680">
                  <c:v>3.6769999999999997E-2</c:v>
                </c:pt>
                <c:pt idx="681">
                  <c:v>3.6979999999999999E-2</c:v>
                </c:pt>
                <c:pt idx="682">
                  <c:v>3.7569999999999999E-2</c:v>
                </c:pt>
                <c:pt idx="683">
                  <c:v>3.6600000000000001E-2</c:v>
                </c:pt>
                <c:pt idx="684">
                  <c:v>3.6119999999999999E-2</c:v>
                </c:pt>
                <c:pt idx="685">
                  <c:v>3.696E-2</c:v>
                </c:pt>
                <c:pt idx="686">
                  <c:v>3.7760000000000002E-2</c:v>
                </c:pt>
                <c:pt idx="687">
                  <c:v>3.533E-2</c:v>
                </c:pt>
                <c:pt idx="688">
                  <c:v>3.5839999999999997E-2</c:v>
                </c:pt>
                <c:pt idx="689">
                  <c:v>3.6450000000000003E-2</c:v>
                </c:pt>
                <c:pt idx="690">
                  <c:v>3.7719999999999997E-2</c:v>
                </c:pt>
                <c:pt idx="691">
                  <c:v>3.6630000000000003E-2</c:v>
                </c:pt>
                <c:pt idx="692">
                  <c:v>3.5790000000000002E-2</c:v>
                </c:pt>
                <c:pt idx="693">
                  <c:v>3.5810000000000002E-2</c:v>
                </c:pt>
                <c:pt idx="694">
                  <c:v>3.5549999999999998E-2</c:v>
                </c:pt>
                <c:pt idx="695">
                  <c:v>3.5880000000000002E-2</c:v>
                </c:pt>
                <c:pt idx="696">
                  <c:v>3.6459999999999999E-2</c:v>
                </c:pt>
                <c:pt idx="697">
                  <c:v>3.6110000000000003E-2</c:v>
                </c:pt>
                <c:pt idx="698">
                  <c:v>3.5709999999999999E-2</c:v>
                </c:pt>
                <c:pt idx="699">
                  <c:v>3.5580000000000001E-2</c:v>
                </c:pt>
                <c:pt idx="700">
                  <c:v>3.6200000000000003E-2</c:v>
                </c:pt>
                <c:pt idx="701">
                  <c:v>3.5439999999999999E-2</c:v>
                </c:pt>
                <c:pt idx="702">
                  <c:v>3.492E-2</c:v>
                </c:pt>
                <c:pt idx="703">
                  <c:v>3.6540000000000003E-2</c:v>
                </c:pt>
                <c:pt idx="704">
                  <c:v>3.6560000000000002E-2</c:v>
                </c:pt>
                <c:pt idx="705">
                  <c:v>3.644E-2</c:v>
                </c:pt>
                <c:pt idx="706">
                  <c:v>3.61E-2</c:v>
                </c:pt>
                <c:pt idx="707">
                  <c:v>3.603E-2</c:v>
                </c:pt>
                <c:pt idx="708">
                  <c:v>3.6209999999999999E-2</c:v>
                </c:pt>
                <c:pt idx="709">
                  <c:v>3.6139999999999999E-2</c:v>
                </c:pt>
                <c:pt idx="710">
                  <c:v>3.6850000000000001E-2</c:v>
                </c:pt>
                <c:pt idx="711">
                  <c:v>3.6249999999999998E-2</c:v>
                </c:pt>
                <c:pt idx="712">
                  <c:v>3.5720000000000002E-2</c:v>
                </c:pt>
                <c:pt idx="713">
                  <c:v>3.5790000000000002E-2</c:v>
                </c:pt>
                <c:pt idx="714">
                  <c:v>3.6260000000000001E-2</c:v>
                </c:pt>
                <c:pt idx="715">
                  <c:v>3.746E-2</c:v>
                </c:pt>
                <c:pt idx="716">
                  <c:v>3.7400000000000003E-2</c:v>
                </c:pt>
                <c:pt idx="717">
                  <c:v>3.662E-2</c:v>
                </c:pt>
                <c:pt idx="718">
                  <c:v>3.671E-2</c:v>
                </c:pt>
                <c:pt idx="719">
                  <c:v>3.542E-2</c:v>
                </c:pt>
                <c:pt idx="720">
                  <c:v>3.6319999999999998E-2</c:v>
                </c:pt>
                <c:pt idx="721">
                  <c:v>3.7150000000000002E-2</c:v>
                </c:pt>
                <c:pt idx="722">
                  <c:v>3.6490000000000002E-2</c:v>
                </c:pt>
                <c:pt idx="723">
                  <c:v>3.6880000000000003E-2</c:v>
                </c:pt>
                <c:pt idx="724">
                  <c:v>3.6630000000000003E-2</c:v>
                </c:pt>
                <c:pt idx="725">
                  <c:v>3.6360000000000003E-2</c:v>
                </c:pt>
                <c:pt idx="726">
                  <c:v>3.687E-2</c:v>
                </c:pt>
                <c:pt idx="727">
                  <c:v>3.6290000000000003E-2</c:v>
                </c:pt>
                <c:pt idx="728">
                  <c:v>3.6810000000000002E-2</c:v>
                </c:pt>
                <c:pt idx="729">
                  <c:v>3.6319999999999998E-2</c:v>
                </c:pt>
                <c:pt idx="730">
                  <c:v>3.6490000000000002E-2</c:v>
                </c:pt>
                <c:pt idx="731">
                  <c:v>3.6400000000000002E-2</c:v>
                </c:pt>
                <c:pt idx="732">
                  <c:v>3.5610000000000003E-2</c:v>
                </c:pt>
                <c:pt idx="733">
                  <c:v>3.5749999999999997E-2</c:v>
                </c:pt>
                <c:pt idx="734">
                  <c:v>3.6589999999999998E-2</c:v>
                </c:pt>
                <c:pt idx="735">
                  <c:v>3.678E-2</c:v>
                </c:pt>
                <c:pt idx="736">
                  <c:v>3.6130000000000002E-2</c:v>
                </c:pt>
                <c:pt idx="737">
                  <c:v>3.5529999999999999E-2</c:v>
                </c:pt>
                <c:pt idx="738">
                  <c:v>3.7060000000000003E-2</c:v>
                </c:pt>
                <c:pt idx="739">
                  <c:v>3.7150000000000002E-2</c:v>
                </c:pt>
                <c:pt idx="740">
                  <c:v>3.5889999999999998E-2</c:v>
                </c:pt>
                <c:pt idx="741">
                  <c:v>3.5700000000000003E-2</c:v>
                </c:pt>
                <c:pt idx="742">
                  <c:v>3.5929999999999997E-2</c:v>
                </c:pt>
                <c:pt idx="743">
                  <c:v>3.6179999999999997E-2</c:v>
                </c:pt>
                <c:pt idx="744">
                  <c:v>3.6420000000000001E-2</c:v>
                </c:pt>
                <c:pt idx="745">
                  <c:v>3.6850000000000001E-2</c:v>
                </c:pt>
                <c:pt idx="746">
                  <c:v>3.5529999999999999E-2</c:v>
                </c:pt>
                <c:pt idx="747">
                  <c:v>3.6470000000000002E-2</c:v>
                </c:pt>
                <c:pt idx="748">
                  <c:v>3.6650000000000002E-2</c:v>
                </c:pt>
                <c:pt idx="749">
                  <c:v>3.5659999999999997E-2</c:v>
                </c:pt>
                <c:pt idx="750">
                  <c:v>3.569E-2</c:v>
                </c:pt>
                <c:pt idx="751">
                  <c:v>3.6470000000000002E-2</c:v>
                </c:pt>
                <c:pt idx="752">
                  <c:v>3.6540000000000003E-2</c:v>
                </c:pt>
                <c:pt idx="753">
                  <c:v>3.5869999999999999E-2</c:v>
                </c:pt>
                <c:pt idx="754">
                  <c:v>3.5880000000000002E-2</c:v>
                </c:pt>
                <c:pt idx="755">
                  <c:v>3.6110000000000003E-2</c:v>
                </c:pt>
                <c:pt idx="756">
                  <c:v>3.5970000000000002E-2</c:v>
                </c:pt>
                <c:pt idx="757">
                  <c:v>3.6650000000000002E-2</c:v>
                </c:pt>
                <c:pt idx="758">
                  <c:v>3.6240000000000001E-2</c:v>
                </c:pt>
                <c:pt idx="759">
                  <c:v>3.5880000000000002E-2</c:v>
                </c:pt>
                <c:pt idx="760">
                  <c:v>3.6049999999999999E-2</c:v>
                </c:pt>
                <c:pt idx="761">
                  <c:v>3.5999999999999997E-2</c:v>
                </c:pt>
                <c:pt idx="762">
                  <c:v>3.5589999999999997E-2</c:v>
                </c:pt>
                <c:pt idx="763">
                  <c:v>3.5900000000000001E-2</c:v>
                </c:pt>
                <c:pt idx="764">
                  <c:v>3.6130000000000002E-2</c:v>
                </c:pt>
                <c:pt idx="765">
                  <c:v>3.603E-2</c:v>
                </c:pt>
                <c:pt idx="766">
                  <c:v>3.6549999999999999E-2</c:v>
                </c:pt>
                <c:pt idx="767">
                  <c:v>3.5650000000000001E-2</c:v>
                </c:pt>
                <c:pt idx="768">
                  <c:v>3.6760000000000001E-2</c:v>
                </c:pt>
                <c:pt idx="769">
                  <c:v>3.533E-2</c:v>
                </c:pt>
                <c:pt idx="770">
                  <c:v>3.6490000000000002E-2</c:v>
                </c:pt>
                <c:pt idx="771">
                  <c:v>3.6459999999999999E-2</c:v>
                </c:pt>
                <c:pt idx="772">
                  <c:v>3.5790000000000002E-2</c:v>
                </c:pt>
                <c:pt idx="773">
                  <c:v>3.696E-2</c:v>
                </c:pt>
                <c:pt idx="774">
                  <c:v>3.6310000000000002E-2</c:v>
                </c:pt>
                <c:pt idx="775">
                  <c:v>3.4909999999999997E-2</c:v>
                </c:pt>
                <c:pt idx="776">
                  <c:v>3.4700000000000002E-2</c:v>
                </c:pt>
                <c:pt idx="777">
                  <c:v>3.628E-2</c:v>
                </c:pt>
                <c:pt idx="778">
                  <c:v>3.5110000000000002E-2</c:v>
                </c:pt>
                <c:pt idx="779">
                  <c:v>3.5349999999999999E-2</c:v>
                </c:pt>
                <c:pt idx="780">
                  <c:v>3.6459999999999999E-2</c:v>
                </c:pt>
                <c:pt idx="781">
                  <c:v>3.6979999999999999E-2</c:v>
                </c:pt>
                <c:pt idx="782">
                  <c:v>3.6589999999999998E-2</c:v>
                </c:pt>
                <c:pt idx="783">
                  <c:v>3.5929999999999997E-2</c:v>
                </c:pt>
                <c:pt idx="784">
                  <c:v>3.6519999999999997E-2</c:v>
                </c:pt>
                <c:pt idx="785">
                  <c:v>3.6549999999999999E-2</c:v>
                </c:pt>
                <c:pt idx="786">
                  <c:v>3.5749999999999997E-2</c:v>
                </c:pt>
                <c:pt idx="787">
                  <c:v>3.6400000000000002E-2</c:v>
                </c:pt>
                <c:pt idx="788">
                  <c:v>3.628E-2</c:v>
                </c:pt>
                <c:pt idx="789">
                  <c:v>3.669E-2</c:v>
                </c:pt>
                <c:pt idx="790">
                  <c:v>3.6499999999999998E-2</c:v>
                </c:pt>
                <c:pt idx="791">
                  <c:v>3.635E-2</c:v>
                </c:pt>
                <c:pt idx="792">
                  <c:v>3.6830000000000002E-2</c:v>
                </c:pt>
                <c:pt idx="793">
                  <c:v>3.6549999999999999E-2</c:v>
                </c:pt>
                <c:pt idx="794">
                  <c:v>3.6459999999999999E-2</c:v>
                </c:pt>
                <c:pt idx="795">
                  <c:v>3.6650000000000002E-2</c:v>
                </c:pt>
                <c:pt idx="796">
                  <c:v>3.6760000000000001E-2</c:v>
                </c:pt>
                <c:pt idx="797">
                  <c:v>3.5639999999999998E-2</c:v>
                </c:pt>
                <c:pt idx="798">
                  <c:v>3.6589999999999998E-2</c:v>
                </c:pt>
                <c:pt idx="799">
                  <c:v>3.7400000000000003E-2</c:v>
                </c:pt>
                <c:pt idx="800">
                  <c:v>3.6080000000000001E-2</c:v>
                </c:pt>
                <c:pt idx="801">
                  <c:v>3.5999999999999997E-2</c:v>
                </c:pt>
                <c:pt idx="802">
                  <c:v>3.6850000000000001E-2</c:v>
                </c:pt>
                <c:pt idx="803">
                  <c:v>3.6600000000000001E-2</c:v>
                </c:pt>
                <c:pt idx="804">
                  <c:v>3.6299999999999999E-2</c:v>
                </c:pt>
                <c:pt idx="805">
                  <c:v>3.635E-2</c:v>
                </c:pt>
                <c:pt idx="806">
                  <c:v>3.524E-2</c:v>
                </c:pt>
                <c:pt idx="807">
                  <c:v>3.5540000000000002E-2</c:v>
                </c:pt>
                <c:pt idx="808">
                  <c:v>3.5380000000000002E-2</c:v>
                </c:pt>
                <c:pt idx="809">
                  <c:v>3.5729999999999998E-2</c:v>
                </c:pt>
                <c:pt idx="810">
                  <c:v>3.6339999999999997E-2</c:v>
                </c:pt>
                <c:pt idx="811">
                  <c:v>3.5529999999999999E-2</c:v>
                </c:pt>
                <c:pt idx="812">
                  <c:v>3.6499999999999998E-2</c:v>
                </c:pt>
                <c:pt idx="813">
                  <c:v>3.6679999999999997E-2</c:v>
                </c:pt>
                <c:pt idx="814">
                  <c:v>3.6560000000000002E-2</c:v>
                </c:pt>
                <c:pt idx="815">
                  <c:v>3.669E-2</c:v>
                </c:pt>
                <c:pt idx="816">
                  <c:v>3.6360000000000003E-2</c:v>
                </c:pt>
                <c:pt idx="817">
                  <c:v>3.5900000000000001E-2</c:v>
                </c:pt>
                <c:pt idx="818">
                  <c:v>3.6470000000000002E-2</c:v>
                </c:pt>
                <c:pt idx="819">
                  <c:v>3.6949999999999997E-2</c:v>
                </c:pt>
                <c:pt idx="820">
                  <c:v>3.6400000000000002E-2</c:v>
                </c:pt>
                <c:pt idx="821">
                  <c:v>3.5389999999999998E-2</c:v>
                </c:pt>
                <c:pt idx="822">
                  <c:v>3.6839999999999998E-2</c:v>
                </c:pt>
                <c:pt idx="823">
                  <c:v>3.5959999999999999E-2</c:v>
                </c:pt>
                <c:pt idx="824">
                  <c:v>3.6049999999999999E-2</c:v>
                </c:pt>
                <c:pt idx="825">
                  <c:v>3.6769999999999997E-2</c:v>
                </c:pt>
                <c:pt idx="826">
                  <c:v>3.6240000000000001E-2</c:v>
                </c:pt>
                <c:pt idx="827">
                  <c:v>3.6159999999999998E-2</c:v>
                </c:pt>
                <c:pt idx="828">
                  <c:v>3.6650000000000002E-2</c:v>
                </c:pt>
                <c:pt idx="829">
                  <c:v>3.6470000000000002E-2</c:v>
                </c:pt>
                <c:pt idx="830">
                  <c:v>3.6479999999999999E-2</c:v>
                </c:pt>
                <c:pt idx="831">
                  <c:v>3.5860000000000003E-2</c:v>
                </c:pt>
                <c:pt idx="832">
                  <c:v>3.6110000000000003E-2</c:v>
                </c:pt>
                <c:pt idx="833">
                  <c:v>3.6420000000000001E-2</c:v>
                </c:pt>
                <c:pt idx="834">
                  <c:v>3.6260000000000001E-2</c:v>
                </c:pt>
                <c:pt idx="835">
                  <c:v>3.5349999999999999E-2</c:v>
                </c:pt>
                <c:pt idx="836">
                  <c:v>3.5349999999999999E-2</c:v>
                </c:pt>
                <c:pt idx="837">
                  <c:v>3.6999999999999998E-2</c:v>
                </c:pt>
                <c:pt idx="838">
                  <c:v>3.7830000000000003E-2</c:v>
                </c:pt>
                <c:pt idx="839">
                  <c:v>3.7190000000000001E-2</c:v>
                </c:pt>
                <c:pt idx="840">
                  <c:v>3.6420000000000001E-2</c:v>
                </c:pt>
                <c:pt idx="841">
                  <c:v>3.5819999999999998E-2</c:v>
                </c:pt>
                <c:pt idx="842">
                  <c:v>3.6880000000000003E-2</c:v>
                </c:pt>
                <c:pt idx="843">
                  <c:v>3.6299999999999999E-2</c:v>
                </c:pt>
                <c:pt idx="844">
                  <c:v>3.5880000000000002E-2</c:v>
                </c:pt>
                <c:pt idx="845">
                  <c:v>3.6749999999999998E-2</c:v>
                </c:pt>
                <c:pt idx="846">
                  <c:v>3.5929999999999997E-2</c:v>
                </c:pt>
                <c:pt idx="847">
                  <c:v>3.6889999999999999E-2</c:v>
                </c:pt>
                <c:pt idx="848">
                  <c:v>3.6609999999999997E-2</c:v>
                </c:pt>
                <c:pt idx="849">
                  <c:v>3.6080000000000001E-2</c:v>
                </c:pt>
                <c:pt idx="850">
                  <c:v>3.6650000000000002E-2</c:v>
                </c:pt>
                <c:pt idx="851">
                  <c:v>3.696E-2</c:v>
                </c:pt>
                <c:pt idx="852">
                  <c:v>3.6089999999999997E-2</c:v>
                </c:pt>
                <c:pt idx="853">
                  <c:v>3.6650000000000002E-2</c:v>
                </c:pt>
                <c:pt idx="854">
                  <c:v>3.662E-2</c:v>
                </c:pt>
                <c:pt idx="855">
                  <c:v>3.6490000000000002E-2</c:v>
                </c:pt>
                <c:pt idx="856">
                  <c:v>3.6020000000000003E-2</c:v>
                </c:pt>
                <c:pt idx="857">
                  <c:v>3.644E-2</c:v>
                </c:pt>
                <c:pt idx="858">
                  <c:v>3.5470000000000002E-2</c:v>
                </c:pt>
                <c:pt idx="859">
                  <c:v>3.6429999999999997E-2</c:v>
                </c:pt>
                <c:pt idx="860">
                  <c:v>3.7269999999999998E-2</c:v>
                </c:pt>
                <c:pt idx="861">
                  <c:v>3.5090000000000003E-2</c:v>
                </c:pt>
                <c:pt idx="862">
                  <c:v>3.61E-2</c:v>
                </c:pt>
                <c:pt idx="863">
                  <c:v>3.6580000000000001E-2</c:v>
                </c:pt>
                <c:pt idx="864">
                  <c:v>3.5490000000000001E-2</c:v>
                </c:pt>
                <c:pt idx="865">
                  <c:v>3.5839999999999997E-2</c:v>
                </c:pt>
                <c:pt idx="866">
                  <c:v>3.6060000000000002E-2</c:v>
                </c:pt>
                <c:pt idx="867">
                  <c:v>3.6290000000000003E-2</c:v>
                </c:pt>
                <c:pt idx="868">
                  <c:v>3.6409999999999998E-2</c:v>
                </c:pt>
                <c:pt idx="869">
                  <c:v>3.6179999999999997E-2</c:v>
                </c:pt>
                <c:pt idx="870">
                  <c:v>3.6229999999999998E-2</c:v>
                </c:pt>
                <c:pt idx="871">
                  <c:v>3.7600000000000001E-2</c:v>
                </c:pt>
                <c:pt idx="872">
                  <c:v>3.5709999999999999E-2</c:v>
                </c:pt>
                <c:pt idx="873">
                  <c:v>3.6749999999999998E-2</c:v>
                </c:pt>
                <c:pt idx="874">
                  <c:v>3.669E-2</c:v>
                </c:pt>
                <c:pt idx="875">
                  <c:v>3.6499999999999998E-2</c:v>
                </c:pt>
                <c:pt idx="876">
                  <c:v>3.6589999999999998E-2</c:v>
                </c:pt>
                <c:pt idx="877">
                  <c:v>3.6049999999999999E-2</c:v>
                </c:pt>
                <c:pt idx="878">
                  <c:v>3.5459999999999998E-2</c:v>
                </c:pt>
                <c:pt idx="879">
                  <c:v>3.6380000000000003E-2</c:v>
                </c:pt>
                <c:pt idx="880">
                  <c:v>3.6269999999999997E-2</c:v>
                </c:pt>
                <c:pt idx="881">
                  <c:v>3.6949999999999997E-2</c:v>
                </c:pt>
                <c:pt idx="882">
                  <c:v>3.6490000000000002E-2</c:v>
                </c:pt>
                <c:pt idx="883">
                  <c:v>3.5659999999999997E-2</c:v>
                </c:pt>
                <c:pt idx="884">
                  <c:v>3.6519999999999997E-2</c:v>
                </c:pt>
                <c:pt idx="885">
                  <c:v>3.6990000000000002E-2</c:v>
                </c:pt>
                <c:pt idx="886">
                  <c:v>3.6319999999999998E-2</c:v>
                </c:pt>
                <c:pt idx="887">
                  <c:v>3.635E-2</c:v>
                </c:pt>
                <c:pt idx="888">
                  <c:v>3.6179999999999997E-2</c:v>
                </c:pt>
                <c:pt idx="889">
                  <c:v>3.7019999999999997E-2</c:v>
                </c:pt>
                <c:pt idx="890">
                  <c:v>3.6850000000000001E-2</c:v>
                </c:pt>
                <c:pt idx="891">
                  <c:v>3.5830000000000001E-2</c:v>
                </c:pt>
                <c:pt idx="892">
                  <c:v>3.5700000000000003E-2</c:v>
                </c:pt>
                <c:pt idx="893">
                  <c:v>3.6040000000000003E-2</c:v>
                </c:pt>
                <c:pt idx="894">
                  <c:v>3.5979999999999998E-2</c:v>
                </c:pt>
                <c:pt idx="895">
                  <c:v>3.6069999999999998E-2</c:v>
                </c:pt>
                <c:pt idx="896">
                  <c:v>3.6560000000000002E-2</c:v>
                </c:pt>
                <c:pt idx="897">
                  <c:v>3.7409999999999999E-2</c:v>
                </c:pt>
                <c:pt idx="898">
                  <c:v>3.687E-2</c:v>
                </c:pt>
                <c:pt idx="899">
                  <c:v>3.5580000000000001E-2</c:v>
                </c:pt>
                <c:pt idx="900">
                  <c:v>3.6069999999999998E-2</c:v>
                </c:pt>
                <c:pt idx="901">
                  <c:v>3.6380000000000003E-2</c:v>
                </c:pt>
                <c:pt idx="902">
                  <c:v>3.6139999999999999E-2</c:v>
                </c:pt>
                <c:pt idx="903">
                  <c:v>3.6810000000000002E-2</c:v>
                </c:pt>
                <c:pt idx="904">
                  <c:v>3.669E-2</c:v>
                </c:pt>
                <c:pt idx="905">
                  <c:v>3.6249999999999998E-2</c:v>
                </c:pt>
                <c:pt idx="906">
                  <c:v>3.5990000000000001E-2</c:v>
                </c:pt>
                <c:pt idx="907">
                  <c:v>3.5979999999999998E-2</c:v>
                </c:pt>
                <c:pt idx="908">
                  <c:v>3.635E-2</c:v>
                </c:pt>
                <c:pt idx="909">
                  <c:v>3.653E-2</c:v>
                </c:pt>
                <c:pt idx="910">
                  <c:v>3.637E-2</c:v>
                </c:pt>
                <c:pt idx="911">
                  <c:v>3.6549999999999999E-2</c:v>
                </c:pt>
                <c:pt idx="912">
                  <c:v>3.6200000000000003E-2</c:v>
                </c:pt>
                <c:pt idx="913">
                  <c:v>3.6330000000000001E-2</c:v>
                </c:pt>
                <c:pt idx="914">
                  <c:v>3.601E-2</c:v>
                </c:pt>
                <c:pt idx="915">
                  <c:v>3.6069999999999998E-2</c:v>
                </c:pt>
                <c:pt idx="916">
                  <c:v>3.6060000000000002E-2</c:v>
                </c:pt>
                <c:pt idx="917">
                  <c:v>3.6549999999999999E-2</c:v>
                </c:pt>
                <c:pt idx="918">
                  <c:v>3.6450000000000003E-2</c:v>
                </c:pt>
                <c:pt idx="919">
                  <c:v>3.6269999999999997E-2</c:v>
                </c:pt>
                <c:pt idx="920">
                  <c:v>3.6600000000000001E-2</c:v>
                </c:pt>
                <c:pt idx="921">
                  <c:v>3.6339999999999997E-2</c:v>
                </c:pt>
                <c:pt idx="922">
                  <c:v>3.6119999999999999E-2</c:v>
                </c:pt>
                <c:pt idx="923">
                  <c:v>3.644E-2</c:v>
                </c:pt>
                <c:pt idx="924">
                  <c:v>3.687E-2</c:v>
                </c:pt>
                <c:pt idx="925">
                  <c:v>3.6450000000000003E-2</c:v>
                </c:pt>
                <c:pt idx="926">
                  <c:v>3.671E-2</c:v>
                </c:pt>
                <c:pt idx="927">
                  <c:v>3.7109999999999997E-2</c:v>
                </c:pt>
                <c:pt idx="928">
                  <c:v>3.6540000000000003E-2</c:v>
                </c:pt>
                <c:pt idx="929">
                  <c:v>3.6080000000000001E-2</c:v>
                </c:pt>
                <c:pt idx="930">
                  <c:v>3.6470000000000002E-2</c:v>
                </c:pt>
                <c:pt idx="931">
                  <c:v>3.637E-2</c:v>
                </c:pt>
                <c:pt idx="932">
                  <c:v>3.5270000000000003E-2</c:v>
                </c:pt>
                <c:pt idx="933">
                  <c:v>3.5920000000000001E-2</c:v>
                </c:pt>
                <c:pt idx="934">
                  <c:v>3.5790000000000002E-2</c:v>
                </c:pt>
                <c:pt idx="935">
                  <c:v>3.5790000000000002E-2</c:v>
                </c:pt>
                <c:pt idx="936">
                  <c:v>3.6429999999999997E-2</c:v>
                </c:pt>
                <c:pt idx="937">
                  <c:v>3.5029999999999999E-2</c:v>
                </c:pt>
                <c:pt idx="938">
                  <c:v>3.594E-2</c:v>
                </c:pt>
                <c:pt idx="939">
                  <c:v>3.5929999999999997E-2</c:v>
                </c:pt>
                <c:pt idx="940">
                  <c:v>3.6089999999999997E-2</c:v>
                </c:pt>
                <c:pt idx="941">
                  <c:v>3.653E-2</c:v>
                </c:pt>
                <c:pt idx="942">
                  <c:v>3.7479999999999999E-2</c:v>
                </c:pt>
                <c:pt idx="943">
                  <c:v>3.669E-2</c:v>
                </c:pt>
                <c:pt idx="944">
                  <c:v>3.6830000000000002E-2</c:v>
                </c:pt>
                <c:pt idx="945">
                  <c:v>3.6549999999999999E-2</c:v>
                </c:pt>
                <c:pt idx="946">
                  <c:v>3.5889999999999998E-2</c:v>
                </c:pt>
                <c:pt idx="947">
                  <c:v>3.6159999999999998E-2</c:v>
                </c:pt>
                <c:pt idx="948">
                  <c:v>3.5720000000000002E-2</c:v>
                </c:pt>
                <c:pt idx="949">
                  <c:v>3.644E-2</c:v>
                </c:pt>
                <c:pt idx="950">
                  <c:v>3.5380000000000002E-2</c:v>
                </c:pt>
                <c:pt idx="951">
                  <c:v>3.678E-2</c:v>
                </c:pt>
                <c:pt idx="952">
                  <c:v>3.7220000000000003E-2</c:v>
                </c:pt>
                <c:pt idx="953">
                  <c:v>3.6810000000000002E-2</c:v>
                </c:pt>
                <c:pt idx="954">
                  <c:v>3.6830000000000002E-2</c:v>
                </c:pt>
                <c:pt idx="955">
                  <c:v>3.6900000000000002E-2</c:v>
                </c:pt>
                <c:pt idx="956">
                  <c:v>3.678E-2</c:v>
                </c:pt>
                <c:pt idx="957">
                  <c:v>3.7019999999999997E-2</c:v>
                </c:pt>
                <c:pt idx="958">
                  <c:v>3.6830000000000002E-2</c:v>
                </c:pt>
                <c:pt idx="959">
                  <c:v>3.6639999999999999E-2</c:v>
                </c:pt>
                <c:pt idx="960">
                  <c:v>3.6380000000000003E-2</c:v>
                </c:pt>
                <c:pt idx="961">
                  <c:v>3.5450000000000002E-2</c:v>
                </c:pt>
                <c:pt idx="962">
                  <c:v>3.669E-2</c:v>
                </c:pt>
                <c:pt idx="963">
                  <c:v>3.7400000000000003E-2</c:v>
                </c:pt>
                <c:pt idx="964">
                  <c:v>3.6249999999999998E-2</c:v>
                </c:pt>
                <c:pt idx="965">
                  <c:v>3.5830000000000001E-2</c:v>
                </c:pt>
                <c:pt idx="966">
                  <c:v>3.5589999999999997E-2</c:v>
                </c:pt>
                <c:pt idx="967">
                  <c:v>3.6560000000000002E-2</c:v>
                </c:pt>
                <c:pt idx="968">
                  <c:v>3.6119999999999999E-2</c:v>
                </c:pt>
                <c:pt idx="969">
                  <c:v>3.6240000000000001E-2</c:v>
                </c:pt>
                <c:pt idx="970">
                  <c:v>3.7289999999999997E-2</c:v>
                </c:pt>
                <c:pt idx="971">
                  <c:v>3.6290000000000003E-2</c:v>
                </c:pt>
                <c:pt idx="972">
                  <c:v>3.6560000000000002E-2</c:v>
                </c:pt>
                <c:pt idx="973">
                  <c:v>3.7159999999999999E-2</c:v>
                </c:pt>
                <c:pt idx="974">
                  <c:v>3.6639999999999999E-2</c:v>
                </c:pt>
                <c:pt idx="975">
                  <c:v>3.6810000000000002E-2</c:v>
                </c:pt>
                <c:pt idx="976">
                  <c:v>3.603E-2</c:v>
                </c:pt>
                <c:pt idx="977">
                  <c:v>3.5639999999999998E-2</c:v>
                </c:pt>
                <c:pt idx="978">
                  <c:v>3.6459999999999999E-2</c:v>
                </c:pt>
                <c:pt idx="979">
                  <c:v>3.746E-2</c:v>
                </c:pt>
                <c:pt idx="980">
                  <c:v>3.6769999999999997E-2</c:v>
                </c:pt>
                <c:pt idx="981">
                  <c:v>3.6720000000000003E-2</c:v>
                </c:pt>
                <c:pt idx="982">
                  <c:v>3.637E-2</c:v>
                </c:pt>
                <c:pt idx="983">
                  <c:v>3.6859999999999997E-2</c:v>
                </c:pt>
                <c:pt idx="984">
                  <c:v>3.6569999999999998E-2</c:v>
                </c:pt>
                <c:pt idx="985">
                  <c:v>3.5209999999999998E-2</c:v>
                </c:pt>
                <c:pt idx="986">
                  <c:v>3.7010000000000001E-2</c:v>
                </c:pt>
                <c:pt idx="987">
                  <c:v>3.6909999999999998E-2</c:v>
                </c:pt>
                <c:pt idx="988">
                  <c:v>3.6589999999999998E-2</c:v>
                </c:pt>
                <c:pt idx="989">
                  <c:v>3.6380000000000003E-2</c:v>
                </c:pt>
                <c:pt idx="990">
                  <c:v>3.7650000000000003E-2</c:v>
                </c:pt>
                <c:pt idx="991">
                  <c:v>3.6560000000000002E-2</c:v>
                </c:pt>
                <c:pt idx="992">
                  <c:v>3.6420000000000001E-2</c:v>
                </c:pt>
                <c:pt idx="993">
                  <c:v>3.5790000000000002E-2</c:v>
                </c:pt>
                <c:pt idx="994">
                  <c:v>3.5749999999999997E-2</c:v>
                </c:pt>
                <c:pt idx="995">
                  <c:v>3.6049999999999999E-2</c:v>
                </c:pt>
                <c:pt idx="996">
                  <c:v>3.5709999999999999E-2</c:v>
                </c:pt>
                <c:pt idx="997">
                  <c:v>3.5310000000000001E-2</c:v>
                </c:pt>
                <c:pt idx="998">
                  <c:v>3.6290000000000003E-2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60F-4794-AE4E-2AE002ED8B31}"/>
            </c:ext>
          </c:extLst>
        </c:ser>
        <c:ser>
          <c:idx val="2"/>
          <c:order val="2"/>
          <c:tx>
            <c:strRef>
              <c:f>Lstability!$Z$1</c:f>
              <c:strCache>
                <c:ptCount val="1"/>
                <c:pt idx="0">
                  <c:v>DCU 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Lstability!$Z$2:$Z$1000</c:f>
              <c:numCache>
                <c:formatCode>General</c:formatCode>
                <c:ptCount val="999"/>
                <c:pt idx="0">
                  <c:v>3.7479999999999999E-2</c:v>
                </c:pt>
                <c:pt idx="1">
                  <c:v>3.603E-2</c:v>
                </c:pt>
                <c:pt idx="2">
                  <c:v>3.6679999999999997E-2</c:v>
                </c:pt>
                <c:pt idx="3">
                  <c:v>3.6589999999999998E-2</c:v>
                </c:pt>
                <c:pt idx="4">
                  <c:v>3.5319999999999997E-2</c:v>
                </c:pt>
                <c:pt idx="5">
                  <c:v>3.4209999999999997E-2</c:v>
                </c:pt>
                <c:pt idx="6">
                  <c:v>3.524E-2</c:v>
                </c:pt>
                <c:pt idx="7">
                  <c:v>3.6499999999999998E-2</c:v>
                </c:pt>
                <c:pt idx="8">
                  <c:v>3.6310000000000002E-2</c:v>
                </c:pt>
                <c:pt idx="9">
                  <c:v>3.6159999999999998E-2</c:v>
                </c:pt>
                <c:pt idx="10">
                  <c:v>3.601E-2</c:v>
                </c:pt>
                <c:pt idx="11">
                  <c:v>3.5909999999999997E-2</c:v>
                </c:pt>
                <c:pt idx="12">
                  <c:v>3.6889999999999999E-2</c:v>
                </c:pt>
                <c:pt idx="13">
                  <c:v>3.7490000000000002E-2</c:v>
                </c:pt>
                <c:pt idx="14">
                  <c:v>3.6260000000000001E-2</c:v>
                </c:pt>
                <c:pt idx="15">
                  <c:v>3.6409999999999998E-2</c:v>
                </c:pt>
                <c:pt idx="16">
                  <c:v>3.6810000000000002E-2</c:v>
                </c:pt>
                <c:pt idx="17">
                  <c:v>3.7510000000000002E-2</c:v>
                </c:pt>
                <c:pt idx="18">
                  <c:v>3.6479999999999999E-2</c:v>
                </c:pt>
                <c:pt idx="19">
                  <c:v>3.6319999999999998E-2</c:v>
                </c:pt>
                <c:pt idx="20">
                  <c:v>3.705E-2</c:v>
                </c:pt>
                <c:pt idx="21">
                  <c:v>3.6080000000000001E-2</c:v>
                </c:pt>
                <c:pt idx="22">
                  <c:v>3.6420000000000001E-2</c:v>
                </c:pt>
                <c:pt idx="23">
                  <c:v>3.6769999999999997E-2</c:v>
                </c:pt>
                <c:pt idx="24">
                  <c:v>3.4810000000000001E-2</c:v>
                </c:pt>
                <c:pt idx="25">
                  <c:v>3.5659999999999997E-2</c:v>
                </c:pt>
                <c:pt idx="26">
                  <c:v>3.6220000000000002E-2</c:v>
                </c:pt>
                <c:pt idx="27">
                  <c:v>3.6549999999999999E-2</c:v>
                </c:pt>
                <c:pt idx="28">
                  <c:v>3.6949999999999997E-2</c:v>
                </c:pt>
                <c:pt idx="29">
                  <c:v>3.6639999999999999E-2</c:v>
                </c:pt>
                <c:pt idx="30">
                  <c:v>3.6170000000000001E-2</c:v>
                </c:pt>
                <c:pt idx="31">
                  <c:v>3.6110000000000003E-2</c:v>
                </c:pt>
                <c:pt idx="32">
                  <c:v>3.6920000000000001E-2</c:v>
                </c:pt>
                <c:pt idx="33">
                  <c:v>3.6720000000000003E-2</c:v>
                </c:pt>
                <c:pt idx="34">
                  <c:v>3.6679999999999997E-2</c:v>
                </c:pt>
                <c:pt idx="35">
                  <c:v>3.628E-2</c:v>
                </c:pt>
                <c:pt idx="36">
                  <c:v>3.5400000000000001E-2</c:v>
                </c:pt>
                <c:pt idx="37">
                  <c:v>3.6519999999999997E-2</c:v>
                </c:pt>
                <c:pt idx="38">
                  <c:v>3.6830000000000002E-2</c:v>
                </c:pt>
                <c:pt idx="39">
                  <c:v>3.6600000000000001E-2</c:v>
                </c:pt>
                <c:pt idx="40">
                  <c:v>3.6580000000000001E-2</c:v>
                </c:pt>
                <c:pt idx="41">
                  <c:v>3.6249999999999998E-2</c:v>
                </c:pt>
                <c:pt idx="42">
                  <c:v>3.721E-2</c:v>
                </c:pt>
                <c:pt idx="43">
                  <c:v>3.7240000000000002E-2</c:v>
                </c:pt>
                <c:pt idx="44">
                  <c:v>3.7150000000000002E-2</c:v>
                </c:pt>
                <c:pt idx="45">
                  <c:v>3.6609999999999997E-2</c:v>
                </c:pt>
                <c:pt idx="46">
                  <c:v>3.6659999999999998E-2</c:v>
                </c:pt>
                <c:pt idx="47">
                  <c:v>3.6170000000000001E-2</c:v>
                </c:pt>
                <c:pt idx="48">
                  <c:v>3.5779999999999999E-2</c:v>
                </c:pt>
                <c:pt idx="49">
                  <c:v>3.5569999999999997E-2</c:v>
                </c:pt>
                <c:pt idx="50">
                  <c:v>3.569E-2</c:v>
                </c:pt>
                <c:pt idx="51">
                  <c:v>3.653E-2</c:v>
                </c:pt>
                <c:pt idx="52">
                  <c:v>3.6040000000000003E-2</c:v>
                </c:pt>
                <c:pt idx="53">
                  <c:v>3.6850000000000001E-2</c:v>
                </c:pt>
                <c:pt idx="54">
                  <c:v>3.823E-2</c:v>
                </c:pt>
                <c:pt idx="55">
                  <c:v>3.6299999999999999E-2</c:v>
                </c:pt>
                <c:pt idx="56">
                  <c:v>3.5340000000000003E-2</c:v>
                </c:pt>
                <c:pt idx="57">
                  <c:v>3.6240000000000001E-2</c:v>
                </c:pt>
                <c:pt idx="58">
                  <c:v>3.6720000000000003E-2</c:v>
                </c:pt>
                <c:pt idx="59">
                  <c:v>3.6220000000000002E-2</c:v>
                </c:pt>
                <c:pt idx="60">
                  <c:v>3.6179999999999997E-2</c:v>
                </c:pt>
                <c:pt idx="61">
                  <c:v>3.7310000000000003E-2</c:v>
                </c:pt>
                <c:pt idx="62">
                  <c:v>3.7569999999999999E-2</c:v>
                </c:pt>
                <c:pt idx="63">
                  <c:v>3.7569999999999999E-2</c:v>
                </c:pt>
                <c:pt idx="64">
                  <c:v>3.789E-2</c:v>
                </c:pt>
                <c:pt idx="65">
                  <c:v>3.7769999999999998E-2</c:v>
                </c:pt>
                <c:pt idx="66">
                  <c:v>3.7830000000000003E-2</c:v>
                </c:pt>
                <c:pt idx="67">
                  <c:v>3.7319999999999999E-2</c:v>
                </c:pt>
                <c:pt idx="68">
                  <c:v>3.8039999999999997E-2</c:v>
                </c:pt>
                <c:pt idx="69">
                  <c:v>3.6630000000000003E-2</c:v>
                </c:pt>
                <c:pt idx="70">
                  <c:v>3.739E-2</c:v>
                </c:pt>
                <c:pt idx="71">
                  <c:v>3.7929999999999998E-2</c:v>
                </c:pt>
                <c:pt idx="72">
                  <c:v>3.771E-2</c:v>
                </c:pt>
                <c:pt idx="73">
                  <c:v>3.6670000000000001E-2</c:v>
                </c:pt>
                <c:pt idx="74">
                  <c:v>3.6880000000000003E-2</c:v>
                </c:pt>
                <c:pt idx="75">
                  <c:v>3.6159999999999998E-2</c:v>
                </c:pt>
                <c:pt idx="76">
                  <c:v>3.6150000000000002E-2</c:v>
                </c:pt>
                <c:pt idx="77">
                  <c:v>3.6929999999999998E-2</c:v>
                </c:pt>
                <c:pt idx="78">
                  <c:v>3.61E-2</c:v>
                </c:pt>
                <c:pt idx="79">
                  <c:v>3.6999999999999998E-2</c:v>
                </c:pt>
                <c:pt idx="80">
                  <c:v>3.6429999999999997E-2</c:v>
                </c:pt>
                <c:pt idx="81">
                  <c:v>3.7039999999999997E-2</c:v>
                </c:pt>
                <c:pt idx="82">
                  <c:v>3.7769999999999998E-2</c:v>
                </c:pt>
                <c:pt idx="83">
                  <c:v>3.6949999999999997E-2</c:v>
                </c:pt>
                <c:pt idx="84">
                  <c:v>3.6839999999999998E-2</c:v>
                </c:pt>
                <c:pt idx="85">
                  <c:v>3.7130000000000003E-2</c:v>
                </c:pt>
                <c:pt idx="86">
                  <c:v>3.7190000000000001E-2</c:v>
                </c:pt>
                <c:pt idx="87">
                  <c:v>3.662E-2</c:v>
                </c:pt>
                <c:pt idx="88">
                  <c:v>3.7060000000000003E-2</c:v>
                </c:pt>
                <c:pt idx="89">
                  <c:v>3.8089999999999999E-2</c:v>
                </c:pt>
                <c:pt idx="90">
                  <c:v>3.7499999999999999E-2</c:v>
                </c:pt>
                <c:pt idx="91">
                  <c:v>3.6929999999999998E-2</c:v>
                </c:pt>
                <c:pt idx="92">
                  <c:v>3.7310000000000003E-2</c:v>
                </c:pt>
                <c:pt idx="93">
                  <c:v>3.6600000000000001E-2</c:v>
                </c:pt>
                <c:pt idx="94">
                  <c:v>3.6700000000000003E-2</c:v>
                </c:pt>
                <c:pt idx="95">
                  <c:v>3.7089999999999998E-2</c:v>
                </c:pt>
                <c:pt idx="96">
                  <c:v>3.6510000000000001E-2</c:v>
                </c:pt>
                <c:pt idx="97">
                  <c:v>3.6889999999999999E-2</c:v>
                </c:pt>
                <c:pt idx="98">
                  <c:v>3.7510000000000002E-2</c:v>
                </c:pt>
                <c:pt idx="99">
                  <c:v>3.7510000000000002E-2</c:v>
                </c:pt>
                <c:pt idx="100">
                  <c:v>3.737E-2</c:v>
                </c:pt>
                <c:pt idx="101">
                  <c:v>3.8019999999999998E-2</c:v>
                </c:pt>
                <c:pt idx="102">
                  <c:v>3.7440000000000001E-2</c:v>
                </c:pt>
                <c:pt idx="103">
                  <c:v>3.6389999999999999E-2</c:v>
                </c:pt>
                <c:pt idx="104">
                  <c:v>3.6389999999999999E-2</c:v>
                </c:pt>
                <c:pt idx="105">
                  <c:v>3.7940000000000002E-2</c:v>
                </c:pt>
                <c:pt idx="106">
                  <c:v>3.6999999999999998E-2</c:v>
                </c:pt>
                <c:pt idx="107">
                  <c:v>3.567E-2</c:v>
                </c:pt>
                <c:pt idx="108">
                  <c:v>3.6069999999999998E-2</c:v>
                </c:pt>
                <c:pt idx="109">
                  <c:v>3.6130000000000002E-2</c:v>
                </c:pt>
                <c:pt idx="110">
                  <c:v>3.6290000000000003E-2</c:v>
                </c:pt>
                <c:pt idx="111">
                  <c:v>3.6089999999999997E-2</c:v>
                </c:pt>
                <c:pt idx="112">
                  <c:v>3.5340000000000003E-2</c:v>
                </c:pt>
                <c:pt idx="113">
                  <c:v>3.6769999999999997E-2</c:v>
                </c:pt>
                <c:pt idx="114">
                  <c:v>3.7330000000000002E-2</c:v>
                </c:pt>
                <c:pt idx="115">
                  <c:v>3.6249999999999998E-2</c:v>
                </c:pt>
                <c:pt idx="116">
                  <c:v>3.6319999999999998E-2</c:v>
                </c:pt>
                <c:pt idx="117">
                  <c:v>3.6179999999999997E-2</c:v>
                </c:pt>
                <c:pt idx="118">
                  <c:v>3.6740000000000002E-2</c:v>
                </c:pt>
                <c:pt idx="119">
                  <c:v>3.696E-2</c:v>
                </c:pt>
                <c:pt idx="120">
                  <c:v>3.6339999999999997E-2</c:v>
                </c:pt>
                <c:pt idx="121">
                  <c:v>3.7159999999999999E-2</c:v>
                </c:pt>
                <c:pt idx="122">
                  <c:v>3.7190000000000001E-2</c:v>
                </c:pt>
                <c:pt idx="123">
                  <c:v>3.5779999999999999E-2</c:v>
                </c:pt>
                <c:pt idx="124">
                  <c:v>3.5959999999999999E-2</c:v>
                </c:pt>
                <c:pt idx="125">
                  <c:v>3.8109999999999998E-2</c:v>
                </c:pt>
                <c:pt idx="126">
                  <c:v>3.6749999999999998E-2</c:v>
                </c:pt>
                <c:pt idx="127">
                  <c:v>3.56E-2</c:v>
                </c:pt>
                <c:pt idx="128">
                  <c:v>3.662E-2</c:v>
                </c:pt>
                <c:pt idx="129">
                  <c:v>3.7780000000000001E-2</c:v>
                </c:pt>
                <c:pt idx="130">
                  <c:v>3.7629999999999997E-2</c:v>
                </c:pt>
                <c:pt idx="131">
                  <c:v>3.7170000000000002E-2</c:v>
                </c:pt>
                <c:pt idx="132">
                  <c:v>3.7420000000000002E-2</c:v>
                </c:pt>
                <c:pt idx="133">
                  <c:v>3.6729999999999999E-2</c:v>
                </c:pt>
                <c:pt idx="134">
                  <c:v>3.705E-2</c:v>
                </c:pt>
                <c:pt idx="135">
                  <c:v>3.7780000000000001E-2</c:v>
                </c:pt>
                <c:pt idx="136">
                  <c:v>3.7179999999999998E-2</c:v>
                </c:pt>
                <c:pt idx="137">
                  <c:v>3.6920000000000001E-2</c:v>
                </c:pt>
                <c:pt idx="138">
                  <c:v>3.6740000000000002E-2</c:v>
                </c:pt>
                <c:pt idx="139">
                  <c:v>3.6819999999999999E-2</c:v>
                </c:pt>
                <c:pt idx="140">
                  <c:v>3.678E-2</c:v>
                </c:pt>
                <c:pt idx="141">
                  <c:v>3.5959999999999999E-2</c:v>
                </c:pt>
                <c:pt idx="142">
                  <c:v>3.61E-2</c:v>
                </c:pt>
                <c:pt idx="143">
                  <c:v>3.6040000000000003E-2</c:v>
                </c:pt>
                <c:pt idx="144">
                  <c:v>3.662E-2</c:v>
                </c:pt>
                <c:pt idx="145">
                  <c:v>3.6510000000000001E-2</c:v>
                </c:pt>
                <c:pt idx="146">
                  <c:v>3.61E-2</c:v>
                </c:pt>
                <c:pt idx="147">
                  <c:v>3.7330000000000002E-2</c:v>
                </c:pt>
                <c:pt idx="148">
                  <c:v>3.7870000000000001E-2</c:v>
                </c:pt>
                <c:pt idx="149">
                  <c:v>3.737E-2</c:v>
                </c:pt>
                <c:pt idx="150">
                  <c:v>3.705E-2</c:v>
                </c:pt>
                <c:pt idx="151">
                  <c:v>3.687E-2</c:v>
                </c:pt>
                <c:pt idx="152">
                  <c:v>3.6720000000000003E-2</c:v>
                </c:pt>
                <c:pt idx="153">
                  <c:v>3.6700000000000003E-2</c:v>
                </c:pt>
                <c:pt idx="154">
                  <c:v>3.5970000000000002E-2</c:v>
                </c:pt>
                <c:pt idx="155">
                  <c:v>3.5639999999999998E-2</c:v>
                </c:pt>
                <c:pt idx="156">
                  <c:v>3.6909999999999998E-2</c:v>
                </c:pt>
                <c:pt idx="157">
                  <c:v>3.6459999999999999E-2</c:v>
                </c:pt>
                <c:pt idx="158">
                  <c:v>3.6609999999999997E-2</c:v>
                </c:pt>
                <c:pt idx="159">
                  <c:v>3.7629999999999997E-2</c:v>
                </c:pt>
                <c:pt idx="160">
                  <c:v>3.6269999999999997E-2</c:v>
                </c:pt>
                <c:pt idx="161">
                  <c:v>3.6510000000000001E-2</c:v>
                </c:pt>
                <c:pt idx="162">
                  <c:v>3.7100000000000001E-2</c:v>
                </c:pt>
                <c:pt idx="163">
                  <c:v>3.6330000000000001E-2</c:v>
                </c:pt>
                <c:pt idx="164">
                  <c:v>3.6580000000000001E-2</c:v>
                </c:pt>
                <c:pt idx="165">
                  <c:v>3.5639999999999998E-2</c:v>
                </c:pt>
                <c:pt idx="166">
                  <c:v>3.56E-2</c:v>
                </c:pt>
                <c:pt idx="167">
                  <c:v>3.7609999999999998E-2</c:v>
                </c:pt>
                <c:pt idx="168">
                  <c:v>3.7690000000000001E-2</c:v>
                </c:pt>
                <c:pt idx="169">
                  <c:v>3.7289999999999997E-2</c:v>
                </c:pt>
                <c:pt idx="170">
                  <c:v>3.7490000000000002E-2</c:v>
                </c:pt>
                <c:pt idx="171">
                  <c:v>3.7260000000000001E-2</c:v>
                </c:pt>
                <c:pt idx="172">
                  <c:v>3.671E-2</c:v>
                </c:pt>
                <c:pt idx="173">
                  <c:v>3.6630000000000003E-2</c:v>
                </c:pt>
                <c:pt idx="174">
                  <c:v>3.6339999999999997E-2</c:v>
                </c:pt>
                <c:pt idx="175">
                  <c:v>3.6979999999999999E-2</c:v>
                </c:pt>
                <c:pt idx="176">
                  <c:v>3.7220000000000003E-2</c:v>
                </c:pt>
                <c:pt idx="177">
                  <c:v>3.7069999999999999E-2</c:v>
                </c:pt>
                <c:pt idx="178">
                  <c:v>3.7190000000000001E-2</c:v>
                </c:pt>
                <c:pt idx="179">
                  <c:v>3.6339999999999997E-2</c:v>
                </c:pt>
                <c:pt idx="180">
                  <c:v>3.6900000000000002E-2</c:v>
                </c:pt>
                <c:pt idx="181">
                  <c:v>3.6900000000000002E-2</c:v>
                </c:pt>
                <c:pt idx="182">
                  <c:v>3.6830000000000002E-2</c:v>
                </c:pt>
                <c:pt idx="183">
                  <c:v>3.7249999999999998E-2</c:v>
                </c:pt>
                <c:pt idx="184">
                  <c:v>3.6519999999999997E-2</c:v>
                </c:pt>
                <c:pt idx="185">
                  <c:v>3.6139999999999999E-2</c:v>
                </c:pt>
                <c:pt idx="186">
                  <c:v>3.6310000000000002E-2</c:v>
                </c:pt>
                <c:pt idx="187">
                  <c:v>3.7089999999999998E-2</c:v>
                </c:pt>
                <c:pt idx="188">
                  <c:v>3.8039999999999997E-2</c:v>
                </c:pt>
                <c:pt idx="189">
                  <c:v>3.7909999999999999E-2</c:v>
                </c:pt>
                <c:pt idx="190">
                  <c:v>3.6089999999999997E-2</c:v>
                </c:pt>
                <c:pt idx="191">
                  <c:v>3.4930000000000003E-2</c:v>
                </c:pt>
                <c:pt idx="192">
                  <c:v>3.5740000000000001E-2</c:v>
                </c:pt>
                <c:pt idx="193">
                  <c:v>3.7429999999999998E-2</c:v>
                </c:pt>
                <c:pt idx="194">
                  <c:v>3.78E-2</c:v>
                </c:pt>
                <c:pt idx="195">
                  <c:v>3.5999999999999997E-2</c:v>
                </c:pt>
                <c:pt idx="196">
                  <c:v>3.5529999999999999E-2</c:v>
                </c:pt>
                <c:pt idx="197">
                  <c:v>3.6209999999999999E-2</c:v>
                </c:pt>
                <c:pt idx="198">
                  <c:v>3.6749999999999998E-2</c:v>
                </c:pt>
                <c:pt idx="199">
                  <c:v>3.7580000000000002E-2</c:v>
                </c:pt>
                <c:pt idx="200">
                  <c:v>3.6659999999999998E-2</c:v>
                </c:pt>
                <c:pt idx="201">
                  <c:v>3.5400000000000001E-2</c:v>
                </c:pt>
                <c:pt idx="202">
                  <c:v>3.5720000000000002E-2</c:v>
                </c:pt>
                <c:pt idx="203">
                  <c:v>3.7080000000000002E-2</c:v>
                </c:pt>
                <c:pt idx="204">
                  <c:v>3.7479999999999999E-2</c:v>
                </c:pt>
                <c:pt idx="205">
                  <c:v>3.712E-2</c:v>
                </c:pt>
                <c:pt idx="206">
                  <c:v>3.7359999999999997E-2</c:v>
                </c:pt>
                <c:pt idx="207">
                  <c:v>3.7359999999999997E-2</c:v>
                </c:pt>
                <c:pt idx="208">
                  <c:v>3.7359999999999997E-2</c:v>
                </c:pt>
                <c:pt idx="209">
                  <c:v>3.7670000000000002E-2</c:v>
                </c:pt>
                <c:pt idx="210">
                  <c:v>3.7190000000000001E-2</c:v>
                </c:pt>
                <c:pt idx="211">
                  <c:v>3.6389999999999999E-2</c:v>
                </c:pt>
                <c:pt idx="212">
                  <c:v>3.6299999999999999E-2</c:v>
                </c:pt>
                <c:pt idx="213">
                  <c:v>3.6569999999999998E-2</c:v>
                </c:pt>
                <c:pt idx="214">
                  <c:v>3.585E-2</c:v>
                </c:pt>
                <c:pt idx="215">
                  <c:v>3.6060000000000002E-2</c:v>
                </c:pt>
                <c:pt idx="216">
                  <c:v>3.6240000000000001E-2</c:v>
                </c:pt>
                <c:pt idx="217">
                  <c:v>3.6970000000000003E-2</c:v>
                </c:pt>
                <c:pt idx="218">
                  <c:v>3.7650000000000003E-2</c:v>
                </c:pt>
                <c:pt idx="219">
                  <c:v>3.6339999999999997E-2</c:v>
                </c:pt>
                <c:pt idx="220">
                  <c:v>3.6020000000000003E-2</c:v>
                </c:pt>
                <c:pt idx="221">
                  <c:v>3.5999999999999997E-2</c:v>
                </c:pt>
                <c:pt idx="222">
                  <c:v>3.5090000000000003E-2</c:v>
                </c:pt>
                <c:pt idx="223">
                  <c:v>3.5560000000000001E-2</c:v>
                </c:pt>
                <c:pt idx="224">
                  <c:v>3.6310000000000002E-2</c:v>
                </c:pt>
                <c:pt idx="225">
                  <c:v>3.6729999999999999E-2</c:v>
                </c:pt>
                <c:pt idx="226">
                  <c:v>3.7249999999999998E-2</c:v>
                </c:pt>
                <c:pt idx="227">
                  <c:v>3.7139999999999999E-2</c:v>
                </c:pt>
                <c:pt idx="228">
                  <c:v>3.6470000000000002E-2</c:v>
                </c:pt>
                <c:pt idx="229">
                  <c:v>3.5700000000000003E-2</c:v>
                </c:pt>
                <c:pt idx="230">
                  <c:v>3.6229999999999998E-2</c:v>
                </c:pt>
                <c:pt idx="231">
                  <c:v>3.703E-2</c:v>
                </c:pt>
                <c:pt idx="232">
                  <c:v>3.6360000000000003E-2</c:v>
                </c:pt>
                <c:pt idx="233">
                  <c:v>3.6170000000000001E-2</c:v>
                </c:pt>
                <c:pt idx="234">
                  <c:v>3.7060000000000003E-2</c:v>
                </c:pt>
                <c:pt idx="235">
                  <c:v>3.7159999999999999E-2</c:v>
                </c:pt>
                <c:pt idx="236">
                  <c:v>3.6380000000000003E-2</c:v>
                </c:pt>
                <c:pt idx="237">
                  <c:v>3.6589999999999998E-2</c:v>
                </c:pt>
                <c:pt idx="238">
                  <c:v>3.6269999999999997E-2</c:v>
                </c:pt>
                <c:pt idx="239">
                  <c:v>3.5430000000000003E-2</c:v>
                </c:pt>
                <c:pt idx="240">
                  <c:v>3.5909999999999997E-2</c:v>
                </c:pt>
                <c:pt idx="241">
                  <c:v>3.696E-2</c:v>
                </c:pt>
                <c:pt idx="242">
                  <c:v>3.7719999999999997E-2</c:v>
                </c:pt>
                <c:pt idx="243">
                  <c:v>3.7069999999999999E-2</c:v>
                </c:pt>
                <c:pt idx="244">
                  <c:v>3.6089999999999997E-2</c:v>
                </c:pt>
                <c:pt idx="245">
                  <c:v>3.7019999999999997E-2</c:v>
                </c:pt>
                <c:pt idx="246">
                  <c:v>3.6670000000000001E-2</c:v>
                </c:pt>
                <c:pt idx="247">
                  <c:v>3.5819999999999998E-2</c:v>
                </c:pt>
                <c:pt idx="248">
                  <c:v>3.6839999999999998E-2</c:v>
                </c:pt>
                <c:pt idx="249">
                  <c:v>3.6319999999999998E-2</c:v>
                </c:pt>
                <c:pt idx="250">
                  <c:v>3.5610000000000003E-2</c:v>
                </c:pt>
                <c:pt idx="251">
                  <c:v>3.6470000000000002E-2</c:v>
                </c:pt>
                <c:pt idx="252">
                  <c:v>3.7179999999999998E-2</c:v>
                </c:pt>
                <c:pt idx="253">
                  <c:v>3.6909999999999998E-2</c:v>
                </c:pt>
                <c:pt idx="254">
                  <c:v>3.6470000000000002E-2</c:v>
                </c:pt>
                <c:pt idx="255">
                  <c:v>3.6159999999999998E-2</c:v>
                </c:pt>
                <c:pt idx="256">
                  <c:v>3.6540000000000003E-2</c:v>
                </c:pt>
                <c:pt idx="257">
                  <c:v>3.6790000000000003E-2</c:v>
                </c:pt>
                <c:pt idx="258">
                  <c:v>3.6749999999999998E-2</c:v>
                </c:pt>
                <c:pt idx="259">
                  <c:v>3.6970000000000003E-2</c:v>
                </c:pt>
                <c:pt idx="260">
                  <c:v>3.635E-2</c:v>
                </c:pt>
                <c:pt idx="261">
                  <c:v>3.5430000000000003E-2</c:v>
                </c:pt>
                <c:pt idx="262">
                  <c:v>3.5819999999999998E-2</c:v>
                </c:pt>
                <c:pt idx="263">
                  <c:v>3.6600000000000001E-2</c:v>
                </c:pt>
                <c:pt idx="264">
                  <c:v>3.6999999999999998E-2</c:v>
                </c:pt>
                <c:pt idx="265">
                  <c:v>3.6920000000000001E-2</c:v>
                </c:pt>
                <c:pt idx="266">
                  <c:v>3.6569999999999998E-2</c:v>
                </c:pt>
                <c:pt idx="267">
                  <c:v>3.7100000000000001E-2</c:v>
                </c:pt>
                <c:pt idx="268">
                  <c:v>3.7010000000000001E-2</c:v>
                </c:pt>
                <c:pt idx="269">
                  <c:v>3.6220000000000002E-2</c:v>
                </c:pt>
                <c:pt idx="270">
                  <c:v>3.687E-2</c:v>
                </c:pt>
                <c:pt idx="271">
                  <c:v>3.6810000000000002E-2</c:v>
                </c:pt>
                <c:pt idx="272">
                  <c:v>3.6249999999999998E-2</c:v>
                </c:pt>
                <c:pt idx="273">
                  <c:v>3.5880000000000002E-2</c:v>
                </c:pt>
                <c:pt idx="274">
                  <c:v>3.5839999999999997E-2</c:v>
                </c:pt>
                <c:pt idx="275">
                  <c:v>3.6450000000000003E-2</c:v>
                </c:pt>
                <c:pt idx="276">
                  <c:v>3.7080000000000002E-2</c:v>
                </c:pt>
                <c:pt idx="277">
                  <c:v>3.7749999999999999E-2</c:v>
                </c:pt>
                <c:pt idx="278">
                  <c:v>3.7659999999999999E-2</c:v>
                </c:pt>
                <c:pt idx="279">
                  <c:v>3.7440000000000001E-2</c:v>
                </c:pt>
                <c:pt idx="280">
                  <c:v>3.7420000000000002E-2</c:v>
                </c:pt>
                <c:pt idx="281">
                  <c:v>3.687E-2</c:v>
                </c:pt>
                <c:pt idx="282">
                  <c:v>3.6060000000000002E-2</c:v>
                </c:pt>
                <c:pt idx="283">
                  <c:v>3.5799999999999998E-2</c:v>
                </c:pt>
                <c:pt idx="284">
                  <c:v>3.6360000000000003E-2</c:v>
                </c:pt>
                <c:pt idx="285">
                  <c:v>3.7150000000000002E-2</c:v>
                </c:pt>
                <c:pt idx="286">
                  <c:v>3.8170000000000003E-2</c:v>
                </c:pt>
                <c:pt idx="287">
                  <c:v>3.7839999999999999E-2</c:v>
                </c:pt>
                <c:pt idx="288">
                  <c:v>3.5830000000000001E-2</c:v>
                </c:pt>
                <c:pt idx="289">
                  <c:v>3.5610000000000003E-2</c:v>
                </c:pt>
                <c:pt idx="290">
                  <c:v>3.6150000000000002E-2</c:v>
                </c:pt>
                <c:pt idx="291">
                  <c:v>3.6260000000000001E-2</c:v>
                </c:pt>
                <c:pt idx="292">
                  <c:v>3.6330000000000001E-2</c:v>
                </c:pt>
                <c:pt idx="293">
                  <c:v>3.5749999999999997E-2</c:v>
                </c:pt>
                <c:pt idx="294">
                  <c:v>3.6819999999999999E-2</c:v>
                </c:pt>
                <c:pt idx="295">
                  <c:v>3.7409999999999999E-2</c:v>
                </c:pt>
                <c:pt idx="296">
                  <c:v>3.524E-2</c:v>
                </c:pt>
                <c:pt idx="297">
                  <c:v>3.5920000000000001E-2</c:v>
                </c:pt>
                <c:pt idx="298">
                  <c:v>3.7269999999999998E-2</c:v>
                </c:pt>
                <c:pt idx="299">
                  <c:v>3.6580000000000001E-2</c:v>
                </c:pt>
                <c:pt idx="300">
                  <c:v>3.6650000000000002E-2</c:v>
                </c:pt>
                <c:pt idx="301">
                  <c:v>3.6670000000000001E-2</c:v>
                </c:pt>
                <c:pt idx="302">
                  <c:v>3.6880000000000003E-2</c:v>
                </c:pt>
                <c:pt idx="303">
                  <c:v>3.6880000000000003E-2</c:v>
                </c:pt>
                <c:pt idx="304">
                  <c:v>3.6790000000000003E-2</c:v>
                </c:pt>
                <c:pt idx="305">
                  <c:v>3.7229999999999999E-2</c:v>
                </c:pt>
                <c:pt idx="306">
                  <c:v>3.7130000000000003E-2</c:v>
                </c:pt>
                <c:pt idx="307">
                  <c:v>3.7190000000000001E-2</c:v>
                </c:pt>
                <c:pt idx="308">
                  <c:v>3.7670000000000002E-2</c:v>
                </c:pt>
                <c:pt idx="309">
                  <c:v>3.6760000000000001E-2</c:v>
                </c:pt>
                <c:pt idx="310">
                  <c:v>3.755E-2</c:v>
                </c:pt>
                <c:pt idx="311">
                  <c:v>3.6859999999999997E-2</c:v>
                </c:pt>
                <c:pt idx="312">
                  <c:v>3.6749999999999998E-2</c:v>
                </c:pt>
                <c:pt idx="313">
                  <c:v>3.6609999999999997E-2</c:v>
                </c:pt>
                <c:pt idx="314">
                  <c:v>3.7080000000000002E-2</c:v>
                </c:pt>
                <c:pt idx="315">
                  <c:v>3.721E-2</c:v>
                </c:pt>
                <c:pt idx="316">
                  <c:v>3.696E-2</c:v>
                </c:pt>
                <c:pt idx="317">
                  <c:v>3.7330000000000002E-2</c:v>
                </c:pt>
                <c:pt idx="318">
                  <c:v>3.7249999999999998E-2</c:v>
                </c:pt>
                <c:pt idx="319">
                  <c:v>3.6630000000000003E-2</c:v>
                </c:pt>
                <c:pt idx="320">
                  <c:v>3.7010000000000001E-2</c:v>
                </c:pt>
                <c:pt idx="321">
                  <c:v>3.6630000000000003E-2</c:v>
                </c:pt>
                <c:pt idx="322">
                  <c:v>3.5880000000000002E-2</c:v>
                </c:pt>
                <c:pt idx="323">
                  <c:v>3.6609999999999997E-2</c:v>
                </c:pt>
                <c:pt idx="324">
                  <c:v>3.7130000000000003E-2</c:v>
                </c:pt>
                <c:pt idx="325">
                  <c:v>3.7280000000000001E-2</c:v>
                </c:pt>
                <c:pt idx="326">
                  <c:v>3.696E-2</c:v>
                </c:pt>
                <c:pt idx="327">
                  <c:v>3.6389999999999999E-2</c:v>
                </c:pt>
                <c:pt idx="328">
                  <c:v>3.6290000000000003E-2</c:v>
                </c:pt>
                <c:pt idx="329">
                  <c:v>3.5839999999999997E-2</c:v>
                </c:pt>
                <c:pt idx="330">
                  <c:v>3.594E-2</c:v>
                </c:pt>
                <c:pt idx="331">
                  <c:v>3.6949999999999997E-2</c:v>
                </c:pt>
                <c:pt idx="332">
                  <c:v>3.7240000000000002E-2</c:v>
                </c:pt>
                <c:pt idx="333">
                  <c:v>3.6790000000000003E-2</c:v>
                </c:pt>
                <c:pt idx="334">
                  <c:v>3.6420000000000001E-2</c:v>
                </c:pt>
                <c:pt idx="335">
                  <c:v>3.6810000000000002E-2</c:v>
                </c:pt>
                <c:pt idx="336">
                  <c:v>3.6659999999999998E-2</c:v>
                </c:pt>
                <c:pt idx="337">
                  <c:v>3.6479999999999999E-2</c:v>
                </c:pt>
                <c:pt idx="338">
                  <c:v>3.7310000000000003E-2</c:v>
                </c:pt>
                <c:pt idx="339">
                  <c:v>3.7179999999999998E-2</c:v>
                </c:pt>
                <c:pt idx="340">
                  <c:v>3.6110000000000003E-2</c:v>
                </c:pt>
                <c:pt idx="341">
                  <c:v>3.6290000000000003E-2</c:v>
                </c:pt>
                <c:pt idx="342">
                  <c:v>3.7010000000000001E-2</c:v>
                </c:pt>
                <c:pt idx="343">
                  <c:v>3.7080000000000002E-2</c:v>
                </c:pt>
                <c:pt idx="344">
                  <c:v>3.5779999999999999E-2</c:v>
                </c:pt>
                <c:pt idx="345">
                  <c:v>3.6470000000000002E-2</c:v>
                </c:pt>
                <c:pt idx="346">
                  <c:v>3.7420000000000002E-2</c:v>
                </c:pt>
                <c:pt idx="347">
                  <c:v>3.6760000000000001E-2</c:v>
                </c:pt>
                <c:pt idx="348">
                  <c:v>3.6330000000000001E-2</c:v>
                </c:pt>
                <c:pt idx="349">
                  <c:v>3.637E-2</c:v>
                </c:pt>
                <c:pt idx="350">
                  <c:v>3.6400000000000002E-2</c:v>
                </c:pt>
                <c:pt idx="351">
                  <c:v>3.6389999999999999E-2</c:v>
                </c:pt>
                <c:pt idx="352">
                  <c:v>3.6659999999999998E-2</c:v>
                </c:pt>
                <c:pt idx="353">
                  <c:v>3.7620000000000001E-2</c:v>
                </c:pt>
                <c:pt idx="354">
                  <c:v>3.7620000000000001E-2</c:v>
                </c:pt>
                <c:pt idx="355">
                  <c:v>3.6909999999999998E-2</c:v>
                </c:pt>
                <c:pt idx="356">
                  <c:v>3.7289999999999997E-2</c:v>
                </c:pt>
                <c:pt idx="357">
                  <c:v>3.6900000000000002E-2</c:v>
                </c:pt>
                <c:pt idx="358">
                  <c:v>3.6630000000000003E-2</c:v>
                </c:pt>
                <c:pt idx="359">
                  <c:v>3.6760000000000001E-2</c:v>
                </c:pt>
                <c:pt idx="360">
                  <c:v>3.6569999999999998E-2</c:v>
                </c:pt>
                <c:pt idx="361">
                  <c:v>3.671E-2</c:v>
                </c:pt>
                <c:pt idx="362">
                  <c:v>3.6819999999999999E-2</c:v>
                </c:pt>
                <c:pt idx="363">
                  <c:v>3.6749999999999998E-2</c:v>
                </c:pt>
                <c:pt idx="364">
                  <c:v>3.7150000000000002E-2</c:v>
                </c:pt>
                <c:pt idx="365">
                  <c:v>3.7159999999999999E-2</c:v>
                </c:pt>
                <c:pt idx="366">
                  <c:v>3.703E-2</c:v>
                </c:pt>
                <c:pt idx="367">
                  <c:v>3.7679999999999998E-2</c:v>
                </c:pt>
                <c:pt idx="368">
                  <c:v>3.662E-2</c:v>
                </c:pt>
                <c:pt idx="369">
                  <c:v>3.6110000000000003E-2</c:v>
                </c:pt>
                <c:pt idx="370">
                  <c:v>3.6769999999999997E-2</c:v>
                </c:pt>
                <c:pt idx="371">
                  <c:v>3.6830000000000002E-2</c:v>
                </c:pt>
                <c:pt idx="372">
                  <c:v>3.7249999999999998E-2</c:v>
                </c:pt>
                <c:pt idx="373">
                  <c:v>3.7220000000000003E-2</c:v>
                </c:pt>
                <c:pt idx="374">
                  <c:v>3.6740000000000002E-2</c:v>
                </c:pt>
                <c:pt idx="375">
                  <c:v>3.6569999999999998E-2</c:v>
                </c:pt>
                <c:pt idx="376">
                  <c:v>3.5880000000000002E-2</c:v>
                </c:pt>
                <c:pt idx="377">
                  <c:v>3.5860000000000003E-2</c:v>
                </c:pt>
                <c:pt idx="378">
                  <c:v>3.5889999999999998E-2</c:v>
                </c:pt>
                <c:pt idx="379">
                  <c:v>3.637E-2</c:v>
                </c:pt>
                <c:pt idx="380">
                  <c:v>3.789E-2</c:v>
                </c:pt>
                <c:pt idx="381">
                  <c:v>3.7490000000000002E-2</c:v>
                </c:pt>
                <c:pt idx="382">
                  <c:v>3.7150000000000002E-2</c:v>
                </c:pt>
                <c:pt idx="383">
                  <c:v>3.6240000000000001E-2</c:v>
                </c:pt>
                <c:pt idx="384">
                  <c:v>3.5959999999999999E-2</c:v>
                </c:pt>
                <c:pt idx="385">
                  <c:v>3.603E-2</c:v>
                </c:pt>
                <c:pt idx="386">
                  <c:v>3.637E-2</c:v>
                </c:pt>
                <c:pt idx="387">
                  <c:v>3.7220000000000003E-2</c:v>
                </c:pt>
                <c:pt idx="388">
                  <c:v>3.6979999999999999E-2</c:v>
                </c:pt>
                <c:pt idx="389">
                  <c:v>3.6060000000000002E-2</c:v>
                </c:pt>
                <c:pt idx="390">
                  <c:v>3.5920000000000001E-2</c:v>
                </c:pt>
                <c:pt idx="391">
                  <c:v>3.6229999999999998E-2</c:v>
                </c:pt>
                <c:pt idx="392">
                  <c:v>3.6580000000000001E-2</c:v>
                </c:pt>
                <c:pt idx="393">
                  <c:v>3.6720000000000003E-2</c:v>
                </c:pt>
                <c:pt idx="394">
                  <c:v>3.6990000000000002E-2</c:v>
                </c:pt>
                <c:pt idx="395">
                  <c:v>3.6859999999999997E-2</c:v>
                </c:pt>
                <c:pt idx="396">
                  <c:v>3.5970000000000002E-2</c:v>
                </c:pt>
                <c:pt idx="397">
                  <c:v>3.5889999999999998E-2</c:v>
                </c:pt>
                <c:pt idx="398">
                  <c:v>3.594E-2</c:v>
                </c:pt>
                <c:pt idx="399">
                  <c:v>3.6400000000000002E-2</c:v>
                </c:pt>
                <c:pt idx="400">
                  <c:v>3.7560000000000003E-2</c:v>
                </c:pt>
                <c:pt idx="401">
                  <c:v>3.7199999999999997E-2</c:v>
                </c:pt>
                <c:pt idx="402">
                  <c:v>3.6630000000000003E-2</c:v>
                </c:pt>
                <c:pt idx="403">
                  <c:v>3.7139999999999999E-2</c:v>
                </c:pt>
                <c:pt idx="404">
                  <c:v>3.7339999999999998E-2</c:v>
                </c:pt>
                <c:pt idx="405">
                  <c:v>3.6540000000000003E-2</c:v>
                </c:pt>
                <c:pt idx="406">
                  <c:v>3.6580000000000001E-2</c:v>
                </c:pt>
                <c:pt idx="407">
                  <c:v>3.7269999999999998E-2</c:v>
                </c:pt>
                <c:pt idx="408">
                  <c:v>3.7220000000000003E-2</c:v>
                </c:pt>
                <c:pt idx="409">
                  <c:v>3.7019999999999997E-2</c:v>
                </c:pt>
                <c:pt idx="410">
                  <c:v>3.7269999999999998E-2</c:v>
                </c:pt>
                <c:pt idx="411">
                  <c:v>3.7249999999999998E-2</c:v>
                </c:pt>
                <c:pt idx="412">
                  <c:v>3.739E-2</c:v>
                </c:pt>
                <c:pt idx="413">
                  <c:v>3.737E-2</c:v>
                </c:pt>
                <c:pt idx="414">
                  <c:v>3.7190000000000001E-2</c:v>
                </c:pt>
                <c:pt idx="415">
                  <c:v>3.773E-2</c:v>
                </c:pt>
                <c:pt idx="416">
                  <c:v>3.7069999999999999E-2</c:v>
                </c:pt>
                <c:pt idx="417">
                  <c:v>3.7109999999999997E-2</c:v>
                </c:pt>
                <c:pt idx="418">
                  <c:v>3.755E-2</c:v>
                </c:pt>
                <c:pt idx="419">
                  <c:v>3.5189999999999999E-2</c:v>
                </c:pt>
                <c:pt idx="420">
                  <c:v>3.7810000000000003E-2</c:v>
                </c:pt>
                <c:pt idx="421">
                  <c:v>3.6900000000000002E-2</c:v>
                </c:pt>
                <c:pt idx="422">
                  <c:v>3.6049999999999999E-2</c:v>
                </c:pt>
                <c:pt idx="423">
                  <c:v>3.5409999999999997E-2</c:v>
                </c:pt>
                <c:pt idx="424">
                  <c:v>3.56E-2</c:v>
                </c:pt>
                <c:pt idx="425">
                  <c:v>3.6380000000000003E-2</c:v>
                </c:pt>
                <c:pt idx="426">
                  <c:v>3.7330000000000002E-2</c:v>
                </c:pt>
                <c:pt idx="427">
                  <c:v>3.5779999999999999E-2</c:v>
                </c:pt>
                <c:pt idx="428">
                  <c:v>3.5790000000000002E-2</c:v>
                </c:pt>
                <c:pt idx="429">
                  <c:v>3.6850000000000001E-2</c:v>
                </c:pt>
                <c:pt idx="430">
                  <c:v>3.6409999999999998E-2</c:v>
                </c:pt>
                <c:pt idx="431">
                  <c:v>3.6700000000000003E-2</c:v>
                </c:pt>
                <c:pt idx="432">
                  <c:v>3.7179999999999998E-2</c:v>
                </c:pt>
                <c:pt idx="433">
                  <c:v>3.6790000000000003E-2</c:v>
                </c:pt>
                <c:pt idx="434">
                  <c:v>3.5889999999999998E-2</c:v>
                </c:pt>
                <c:pt idx="435">
                  <c:v>3.6630000000000003E-2</c:v>
                </c:pt>
                <c:pt idx="436">
                  <c:v>3.7010000000000001E-2</c:v>
                </c:pt>
                <c:pt idx="437">
                  <c:v>3.6389999999999999E-2</c:v>
                </c:pt>
                <c:pt idx="438">
                  <c:v>3.6380000000000003E-2</c:v>
                </c:pt>
                <c:pt idx="439">
                  <c:v>3.6549999999999999E-2</c:v>
                </c:pt>
                <c:pt idx="440">
                  <c:v>3.6850000000000001E-2</c:v>
                </c:pt>
                <c:pt idx="441">
                  <c:v>3.5610000000000003E-2</c:v>
                </c:pt>
                <c:pt idx="442">
                  <c:v>3.6470000000000002E-2</c:v>
                </c:pt>
                <c:pt idx="443">
                  <c:v>3.705E-2</c:v>
                </c:pt>
                <c:pt idx="444">
                  <c:v>3.6810000000000002E-2</c:v>
                </c:pt>
                <c:pt idx="445">
                  <c:v>3.7139999999999999E-2</c:v>
                </c:pt>
                <c:pt idx="446">
                  <c:v>3.6459999999999999E-2</c:v>
                </c:pt>
                <c:pt idx="447">
                  <c:v>3.662E-2</c:v>
                </c:pt>
                <c:pt idx="448">
                  <c:v>3.6819999999999999E-2</c:v>
                </c:pt>
                <c:pt idx="449">
                  <c:v>3.7109999999999997E-2</c:v>
                </c:pt>
                <c:pt idx="450">
                  <c:v>3.705E-2</c:v>
                </c:pt>
                <c:pt idx="451">
                  <c:v>3.6679999999999997E-2</c:v>
                </c:pt>
                <c:pt idx="452">
                  <c:v>3.6729999999999999E-2</c:v>
                </c:pt>
                <c:pt idx="453">
                  <c:v>3.6700000000000003E-2</c:v>
                </c:pt>
                <c:pt idx="454">
                  <c:v>3.6929999999999998E-2</c:v>
                </c:pt>
                <c:pt idx="455">
                  <c:v>3.6450000000000003E-2</c:v>
                </c:pt>
                <c:pt idx="456">
                  <c:v>3.7490000000000002E-2</c:v>
                </c:pt>
                <c:pt idx="457">
                  <c:v>3.7330000000000002E-2</c:v>
                </c:pt>
                <c:pt idx="458">
                  <c:v>3.628E-2</c:v>
                </c:pt>
                <c:pt idx="459">
                  <c:v>3.6319999999999998E-2</c:v>
                </c:pt>
                <c:pt idx="460">
                  <c:v>3.687E-2</c:v>
                </c:pt>
                <c:pt idx="461">
                  <c:v>3.7560000000000003E-2</c:v>
                </c:pt>
                <c:pt idx="462">
                  <c:v>3.7269999999999998E-2</c:v>
                </c:pt>
                <c:pt idx="463">
                  <c:v>3.6880000000000003E-2</c:v>
                </c:pt>
                <c:pt idx="464">
                  <c:v>3.6700000000000003E-2</c:v>
                </c:pt>
                <c:pt idx="465">
                  <c:v>3.7019999999999997E-2</c:v>
                </c:pt>
                <c:pt idx="466">
                  <c:v>3.696E-2</c:v>
                </c:pt>
                <c:pt idx="467">
                  <c:v>3.6670000000000001E-2</c:v>
                </c:pt>
                <c:pt idx="468">
                  <c:v>3.6819999999999999E-2</c:v>
                </c:pt>
                <c:pt idx="469">
                  <c:v>3.7350000000000001E-2</c:v>
                </c:pt>
                <c:pt idx="470">
                  <c:v>3.6569999999999998E-2</c:v>
                </c:pt>
                <c:pt idx="471">
                  <c:v>3.6429999999999997E-2</c:v>
                </c:pt>
                <c:pt idx="472">
                  <c:v>3.6900000000000002E-2</c:v>
                </c:pt>
                <c:pt idx="473">
                  <c:v>3.6810000000000002E-2</c:v>
                </c:pt>
                <c:pt idx="474">
                  <c:v>3.6080000000000001E-2</c:v>
                </c:pt>
                <c:pt idx="475">
                  <c:v>3.6380000000000003E-2</c:v>
                </c:pt>
                <c:pt idx="476">
                  <c:v>3.6519999999999997E-2</c:v>
                </c:pt>
                <c:pt idx="477">
                  <c:v>3.6339999999999997E-2</c:v>
                </c:pt>
                <c:pt idx="478">
                  <c:v>3.6119999999999999E-2</c:v>
                </c:pt>
                <c:pt idx="479">
                  <c:v>3.6119999999999999E-2</c:v>
                </c:pt>
                <c:pt idx="480">
                  <c:v>3.635E-2</c:v>
                </c:pt>
                <c:pt idx="481">
                  <c:v>3.5929999999999997E-2</c:v>
                </c:pt>
                <c:pt idx="482">
                  <c:v>3.6119999999999999E-2</c:v>
                </c:pt>
                <c:pt idx="483">
                  <c:v>3.6990000000000002E-2</c:v>
                </c:pt>
                <c:pt idx="484">
                  <c:v>3.7100000000000001E-2</c:v>
                </c:pt>
                <c:pt idx="485">
                  <c:v>3.7240000000000002E-2</c:v>
                </c:pt>
                <c:pt idx="486">
                  <c:v>3.6499999999999998E-2</c:v>
                </c:pt>
                <c:pt idx="487">
                  <c:v>3.6220000000000002E-2</c:v>
                </c:pt>
                <c:pt idx="488">
                  <c:v>3.6269999999999997E-2</c:v>
                </c:pt>
                <c:pt idx="489">
                  <c:v>3.5650000000000001E-2</c:v>
                </c:pt>
                <c:pt idx="490">
                  <c:v>3.6499999999999998E-2</c:v>
                </c:pt>
                <c:pt idx="491">
                  <c:v>3.7010000000000001E-2</c:v>
                </c:pt>
                <c:pt idx="492">
                  <c:v>3.6490000000000002E-2</c:v>
                </c:pt>
                <c:pt idx="493">
                  <c:v>3.6240000000000001E-2</c:v>
                </c:pt>
                <c:pt idx="494">
                  <c:v>3.678E-2</c:v>
                </c:pt>
                <c:pt idx="495">
                  <c:v>3.703E-2</c:v>
                </c:pt>
                <c:pt idx="496">
                  <c:v>3.5979999999999998E-2</c:v>
                </c:pt>
                <c:pt idx="497">
                  <c:v>3.5830000000000001E-2</c:v>
                </c:pt>
                <c:pt idx="498">
                  <c:v>3.7019999999999997E-2</c:v>
                </c:pt>
                <c:pt idx="499">
                  <c:v>3.7440000000000001E-2</c:v>
                </c:pt>
                <c:pt idx="500">
                  <c:v>3.6499999999999998E-2</c:v>
                </c:pt>
                <c:pt idx="501">
                  <c:v>3.6839999999999998E-2</c:v>
                </c:pt>
                <c:pt idx="502">
                  <c:v>3.6540000000000003E-2</c:v>
                </c:pt>
                <c:pt idx="503">
                  <c:v>3.6020000000000003E-2</c:v>
                </c:pt>
                <c:pt idx="504">
                  <c:v>3.6119999999999999E-2</c:v>
                </c:pt>
                <c:pt idx="505">
                  <c:v>3.669E-2</c:v>
                </c:pt>
                <c:pt idx="506">
                  <c:v>3.6490000000000002E-2</c:v>
                </c:pt>
                <c:pt idx="507">
                  <c:v>3.6450000000000003E-2</c:v>
                </c:pt>
                <c:pt idx="508">
                  <c:v>3.7409999999999999E-2</c:v>
                </c:pt>
                <c:pt idx="509">
                  <c:v>3.6999999999999998E-2</c:v>
                </c:pt>
                <c:pt idx="510">
                  <c:v>3.7100000000000001E-2</c:v>
                </c:pt>
                <c:pt idx="511">
                  <c:v>3.696E-2</c:v>
                </c:pt>
                <c:pt idx="512">
                  <c:v>3.7080000000000002E-2</c:v>
                </c:pt>
                <c:pt idx="513">
                  <c:v>3.739E-2</c:v>
                </c:pt>
                <c:pt idx="514">
                  <c:v>3.6850000000000001E-2</c:v>
                </c:pt>
                <c:pt idx="515">
                  <c:v>3.6470000000000002E-2</c:v>
                </c:pt>
                <c:pt idx="516">
                  <c:v>3.6299999999999999E-2</c:v>
                </c:pt>
                <c:pt idx="517">
                  <c:v>3.6740000000000002E-2</c:v>
                </c:pt>
                <c:pt idx="518">
                  <c:v>3.6450000000000003E-2</c:v>
                </c:pt>
                <c:pt idx="519">
                  <c:v>3.6519999999999997E-2</c:v>
                </c:pt>
                <c:pt idx="520">
                  <c:v>3.6549999999999999E-2</c:v>
                </c:pt>
                <c:pt idx="521">
                  <c:v>3.5889999999999998E-2</c:v>
                </c:pt>
                <c:pt idx="522">
                  <c:v>3.5659999999999997E-2</c:v>
                </c:pt>
                <c:pt idx="523">
                  <c:v>3.807E-2</c:v>
                </c:pt>
                <c:pt idx="524">
                  <c:v>3.7589999999999998E-2</c:v>
                </c:pt>
                <c:pt idx="525">
                  <c:v>3.7139999999999999E-2</c:v>
                </c:pt>
                <c:pt idx="526">
                  <c:v>3.6970000000000003E-2</c:v>
                </c:pt>
                <c:pt idx="527">
                  <c:v>3.6909999999999998E-2</c:v>
                </c:pt>
                <c:pt idx="528">
                  <c:v>3.7379999999999997E-2</c:v>
                </c:pt>
                <c:pt idx="529">
                  <c:v>3.7220000000000003E-2</c:v>
                </c:pt>
                <c:pt idx="530">
                  <c:v>3.7220000000000003E-2</c:v>
                </c:pt>
                <c:pt idx="531">
                  <c:v>3.703E-2</c:v>
                </c:pt>
                <c:pt idx="532">
                  <c:v>3.6159999999999998E-2</c:v>
                </c:pt>
                <c:pt idx="533">
                  <c:v>3.6880000000000003E-2</c:v>
                </c:pt>
                <c:pt idx="534">
                  <c:v>3.7159999999999999E-2</c:v>
                </c:pt>
                <c:pt idx="535">
                  <c:v>3.6670000000000001E-2</c:v>
                </c:pt>
                <c:pt idx="536">
                  <c:v>3.7260000000000001E-2</c:v>
                </c:pt>
                <c:pt idx="537">
                  <c:v>3.7499999999999999E-2</c:v>
                </c:pt>
                <c:pt idx="538">
                  <c:v>3.7760000000000002E-2</c:v>
                </c:pt>
                <c:pt idx="539">
                  <c:v>3.771E-2</c:v>
                </c:pt>
                <c:pt idx="540">
                  <c:v>3.6859999999999997E-2</c:v>
                </c:pt>
                <c:pt idx="541">
                  <c:v>3.6580000000000001E-2</c:v>
                </c:pt>
                <c:pt idx="542">
                  <c:v>3.703E-2</c:v>
                </c:pt>
                <c:pt idx="543">
                  <c:v>3.6339999999999997E-2</c:v>
                </c:pt>
                <c:pt idx="544">
                  <c:v>3.6249999999999998E-2</c:v>
                </c:pt>
                <c:pt idx="545">
                  <c:v>3.7749999999999999E-2</c:v>
                </c:pt>
                <c:pt idx="546">
                  <c:v>3.7580000000000002E-2</c:v>
                </c:pt>
                <c:pt idx="547">
                  <c:v>3.6319999999999998E-2</c:v>
                </c:pt>
                <c:pt idx="548">
                  <c:v>3.6170000000000001E-2</c:v>
                </c:pt>
                <c:pt idx="549">
                  <c:v>3.6630000000000003E-2</c:v>
                </c:pt>
                <c:pt idx="550">
                  <c:v>3.7400000000000003E-2</c:v>
                </c:pt>
                <c:pt idx="551">
                  <c:v>3.7830000000000003E-2</c:v>
                </c:pt>
                <c:pt idx="552">
                  <c:v>3.7359999999999997E-2</c:v>
                </c:pt>
                <c:pt idx="553">
                  <c:v>3.6089999999999997E-2</c:v>
                </c:pt>
                <c:pt idx="554">
                  <c:v>3.6589999999999998E-2</c:v>
                </c:pt>
                <c:pt idx="555">
                  <c:v>3.5810000000000002E-2</c:v>
                </c:pt>
                <c:pt idx="556">
                  <c:v>3.5970000000000002E-2</c:v>
                </c:pt>
                <c:pt idx="557">
                  <c:v>3.703E-2</c:v>
                </c:pt>
                <c:pt idx="558">
                  <c:v>3.6380000000000003E-2</c:v>
                </c:pt>
                <c:pt idx="559">
                  <c:v>3.5880000000000002E-2</c:v>
                </c:pt>
                <c:pt idx="560">
                  <c:v>3.5779999999999999E-2</c:v>
                </c:pt>
                <c:pt idx="561">
                  <c:v>3.5720000000000002E-2</c:v>
                </c:pt>
                <c:pt idx="562">
                  <c:v>3.628E-2</c:v>
                </c:pt>
                <c:pt idx="563">
                  <c:v>3.7100000000000001E-2</c:v>
                </c:pt>
                <c:pt idx="564">
                  <c:v>3.6819999999999999E-2</c:v>
                </c:pt>
                <c:pt idx="565">
                  <c:v>3.7089999999999998E-2</c:v>
                </c:pt>
                <c:pt idx="566">
                  <c:v>3.7589999999999998E-2</c:v>
                </c:pt>
                <c:pt idx="567">
                  <c:v>3.6830000000000002E-2</c:v>
                </c:pt>
                <c:pt idx="568">
                  <c:v>3.6459999999999999E-2</c:v>
                </c:pt>
                <c:pt idx="569">
                  <c:v>3.6170000000000001E-2</c:v>
                </c:pt>
                <c:pt idx="570">
                  <c:v>3.6459999999999999E-2</c:v>
                </c:pt>
                <c:pt idx="571">
                  <c:v>3.7400000000000003E-2</c:v>
                </c:pt>
                <c:pt idx="572">
                  <c:v>3.6420000000000001E-2</c:v>
                </c:pt>
                <c:pt idx="573">
                  <c:v>3.6839999999999998E-2</c:v>
                </c:pt>
                <c:pt idx="574">
                  <c:v>3.7990000000000003E-2</c:v>
                </c:pt>
                <c:pt idx="575">
                  <c:v>3.6889999999999999E-2</c:v>
                </c:pt>
                <c:pt idx="576">
                  <c:v>3.671E-2</c:v>
                </c:pt>
                <c:pt idx="577">
                  <c:v>3.7179999999999998E-2</c:v>
                </c:pt>
                <c:pt idx="578">
                  <c:v>3.6609999999999997E-2</c:v>
                </c:pt>
                <c:pt idx="579">
                  <c:v>3.6330000000000001E-2</c:v>
                </c:pt>
                <c:pt idx="580">
                  <c:v>3.671E-2</c:v>
                </c:pt>
                <c:pt idx="581">
                  <c:v>3.7249999999999998E-2</c:v>
                </c:pt>
                <c:pt idx="582">
                  <c:v>3.6900000000000002E-2</c:v>
                </c:pt>
                <c:pt idx="583">
                  <c:v>3.6580000000000001E-2</c:v>
                </c:pt>
                <c:pt idx="584">
                  <c:v>3.7109999999999997E-2</c:v>
                </c:pt>
                <c:pt idx="585">
                  <c:v>3.6940000000000001E-2</c:v>
                </c:pt>
                <c:pt idx="586">
                  <c:v>3.653E-2</c:v>
                </c:pt>
                <c:pt idx="587">
                  <c:v>3.56E-2</c:v>
                </c:pt>
                <c:pt idx="588">
                  <c:v>3.5880000000000002E-2</c:v>
                </c:pt>
                <c:pt idx="589">
                  <c:v>3.7260000000000001E-2</c:v>
                </c:pt>
                <c:pt idx="590">
                  <c:v>3.737E-2</c:v>
                </c:pt>
                <c:pt idx="591">
                  <c:v>3.6929999999999998E-2</c:v>
                </c:pt>
                <c:pt idx="592">
                  <c:v>3.5909999999999997E-2</c:v>
                </c:pt>
                <c:pt idx="593">
                  <c:v>3.6119999999999999E-2</c:v>
                </c:pt>
                <c:pt idx="594">
                  <c:v>3.7429999999999998E-2</c:v>
                </c:pt>
                <c:pt idx="595">
                  <c:v>3.703E-2</c:v>
                </c:pt>
                <c:pt idx="596">
                  <c:v>3.6889999999999999E-2</c:v>
                </c:pt>
                <c:pt idx="597">
                  <c:v>3.7109999999999997E-2</c:v>
                </c:pt>
                <c:pt idx="598">
                  <c:v>3.6889999999999999E-2</c:v>
                </c:pt>
                <c:pt idx="599">
                  <c:v>3.6490000000000002E-2</c:v>
                </c:pt>
                <c:pt idx="600">
                  <c:v>3.7319999999999999E-2</c:v>
                </c:pt>
                <c:pt idx="601">
                  <c:v>3.6909999999999998E-2</c:v>
                </c:pt>
                <c:pt idx="602">
                  <c:v>3.61E-2</c:v>
                </c:pt>
                <c:pt idx="603">
                  <c:v>3.7289999999999997E-2</c:v>
                </c:pt>
                <c:pt idx="604">
                  <c:v>3.814E-2</c:v>
                </c:pt>
                <c:pt idx="605">
                  <c:v>3.7539999999999997E-2</c:v>
                </c:pt>
                <c:pt idx="606">
                  <c:v>3.628E-2</c:v>
                </c:pt>
                <c:pt idx="607">
                  <c:v>3.6569999999999998E-2</c:v>
                </c:pt>
                <c:pt idx="608">
                  <c:v>3.6630000000000003E-2</c:v>
                </c:pt>
                <c:pt idx="609">
                  <c:v>3.6400000000000002E-2</c:v>
                </c:pt>
                <c:pt idx="610">
                  <c:v>3.6949999999999997E-2</c:v>
                </c:pt>
                <c:pt idx="611">
                  <c:v>3.6830000000000002E-2</c:v>
                </c:pt>
                <c:pt idx="612">
                  <c:v>3.6830000000000002E-2</c:v>
                </c:pt>
                <c:pt idx="613">
                  <c:v>3.6269999999999997E-2</c:v>
                </c:pt>
                <c:pt idx="614">
                  <c:v>3.5810000000000002E-2</c:v>
                </c:pt>
                <c:pt idx="615">
                  <c:v>3.6749999999999998E-2</c:v>
                </c:pt>
                <c:pt idx="616">
                  <c:v>3.6859999999999997E-2</c:v>
                </c:pt>
                <c:pt idx="617">
                  <c:v>3.5470000000000002E-2</c:v>
                </c:pt>
                <c:pt idx="618">
                  <c:v>3.5740000000000001E-2</c:v>
                </c:pt>
                <c:pt idx="619">
                  <c:v>3.5990000000000001E-2</c:v>
                </c:pt>
                <c:pt idx="620">
                  <c:v>3.6360000000000003E-2</c:v>
                </c:pt>
                <c:pt idx="621">
                  <c:v>3.6720000000000003E-2</c:v>
                </c:pt>
                <c:pt idx="622">
                  <c:v>3.6450000000000003E-2</c:v>
                </c:pt>
                <c:pt idx="623">
                  <c:v>3.6240000000000001E-2</c:v>
                </c:pt>
                <c:pt idx="624">
                  <c:v>3.6540000000000003E-2</c:v>
                </c:pt>
                <c:pt idx="625">
                  <c:v>3.6389999999999999E-2</c:v>
                </c:pt>
                <c:pt idx="626">
                  <c:v>3.7249999999999998E-2</c:v>
                </c:pt>
                <c:pt idx="627">
                  <c:v>3.6450000000000003E-2</c:v>
                </c:pt>
                <c:pt idx="628">
                  <c:v>3.6360000000000003E-2</c:v>
                </c:pt>
                <c:pt idx="629">
                  <c:v>3.7379999999999997E-2</c:v>
                </c:pt>
                <c:pt idx="630">
                  <c:v>3.6639999999999999E-2</c:v>
                </c:pt>
                <c:pt idx="631">
                  <c:v>3.7339999999999998E-2</c:v>
                </c:pt>
                <c:pt idx="632">
                  <c:v>3.6679999999999997E-2</c:v>
                </c:pt>
                <c:pt idx="633">
                  <c:v>3.5650000000000001E-2</c:v>
                </c:pt>
                <c:pt idx="634">
                  <c:v>3.6179999999999997E-2</c:v>
                </c:pt>
                <c:pt idx="635">
                  <c:v>3.6889999999999999E-2</c:v>
                </c:pt>
                <c:pt idx="636">
                  <c:v>3.771E-2</c:v>
                </c:pt>
                <c:pt idx="637">
                  <c:v>3.6429999999999997E-2</c:v>
                </c:pt>
                <c:pt idx="638">
                  <c:v>3.6700000000000003E-2</c:v>
                </c:pt>
                <c:pt idx="639">
                  <c:v>3.6319999999999998E-2</c:v>
                </c:pt>
                <c:pt idx="640">
                  <c:v>3.6490000000000002E-2</c:v>
                </c:pt>
                <c:pt idx="641">
                  <c:v>3.7089999999999998E-2</c:v>
                </c:pt>
                <c:pt idx="642">
                  <c:v>3.6810000000000002E-2</c:v>
                </c:pt>
                <c:pt idx="643">
                  <c:v>3.7199999999999997E-2</c:v>
                </c:pt>
                <c:pt idx="644">
                  <c:v>3.7080000000000002E-2</c:v>
                </c:pt>
                <c:pt idx="645">
                  <c:v>3.6319999999999998E-2</c:v>
                </c:pt>
                <c:pt idx="646">
                  <c:v>3.7519999999999998E-2</c:v>
                </c:pt>
                <c:pt idx="647">
                  <c:v>3.6600000000000001E-2</c:v>
                </c:pt>
                <c:pt idx="648">
                  <c:v>3.6150000000000002E-2</c:v>
                </c:pt>
                <c:pt idx="649">
                  <c:v>3.6150000000000002E-2</c:v>
                </c:pt>
                <c:pt idx="650">
                  <c:v>3.7679999999999998E-2</c:v>
                </c:pt>
                <c:pt idx="651">
                  <c:v>3.6819999999999999E-2</c:v>
                </c:pt>
                <c:pt idx="652">
                  <c:v>3.6499999999999998E-2</c:v>
                </c:pt>
                <c:pt idx="653">
                  <c:v>3.5499999999999997E-2</c:v>
                </c:pt>
                <c:pt idx="654">
                  <c:v>3.6999999999999998E-2</c:v>
                </c:pt>
                <c:pt idx="655">
                  <c:v>3.6630000000000003E-2</c:v>
                </c:pt>
                <c:pt idx="656">
                  <c:v>3.7749999999999999E-2</c:v>
                </c:pt>
                <c:pt idx="657">
                  <c:v>3.7530000000000001E-2</c:v>
                </c:pt>
                <c:pt idx="658">
                  <c:v>3.6609999999999997E-2</c:v>
                </c:pt>
                <c:pt idx="659">
                  <c:v>3.6609999999999997E-2</c:v>
                </c:pt>
                <c:pt idx="660">
                  <c:v>3.6720000000000003E-2</c:v>
                </c:pt>
                <c:pt idx="661">
                  <c:v>3.7690000000000001E-2</c:v>
                </c:pt>
                <c:pt idx="662">
                  <c:v>3.6979999999999999E-2</c:v>
                </c:pt>
                <c:pt idx="663">
                  <c:v>3.6490000000000002E-2</c:v>
                </c:pt>
                <c:pt idx="664">
                  <c:v>3.7260000000000001E-2</c:v>
                </c:pt>
                <c:pt idx="665">
                  <c:v>3.7319999999999999E-2</c:v>
                </c:pt>
                <c:pt idx="666">
                  <c:v>3.687E-2</c:v>
                </c:pt>
                <c:pt idx="667">
                  <c:v>3.628E-2</c:v>
                </c:pt>
                <c:pt idx="668">
                  <c:v>3.6909999999999998E-2</c:v>
                </c:pt>
                <c:pt idx="669">
                  <c:v>3.798E-2</c:v>
                </c:pt>
                <c:pt idx="670">
                  <c:v>3.6380000000000003E-2</c:v>
                </c:pt>
                <c:pt idx="671">
                  <c:v>3.6769999999999997E-2</c:v>
                </c:pt>
                <c:pt idx="672">
                  <c:v>3.6020000000000003E-2</c:v>
                </c:pt>
                <c:pt idx="673">
                  <c:v>3.6240000000000001E-2</c:v>
                </c:pt>
                <c:pt idx="674">
                  <c:v>3.5740000000000001E-2</c:v>
                </c:pt>
                <c:pt idx="675">
                  <c:v>3.6470000000000002E-2</c:v>
                </c:pt>
                <c:pt idx="676">
                  <c:v>3.696E-2</c:v>
                </c:pt>
                <c:pt idx="677">
                  <c:v>3.6540000000000003E-2</c:v>
                </c:pt>
                <c:pt idx="678">
                  <c:v>3.7280000000000001E-2</c:v>
                </c:pt>
                <c:pt idx="679">
                  <c:v>3.6490000000000002E-2</c:v>
                </c:pt>
                <c:pt idx="680">
                  <c:v>3.7010000000000001E-2</c:v>
                </c:pt>
                <c:pt idx="681">
                  <c:v>3.6290000000000003E-2</c:v>
                </c:pt>
                <c:pt idx="682">
                  <c:v>3.5459999999999998E-2</c:v>
                </c:pt>
                <c:pt idx="683">
                  <c:v>3.5520000000000003E-2</c:v>
                </c:pt>
                <c:pt idx="684">
                  <c:v>3.6260000000000001E-2</c:v>
                </c:pt>
                <c:pt idx="685">
                  <c:v>3.6970000000000003E-2</c:v>
                </c:pt>
                <c:pt idx="686">
                  <c:v>3.6830000000000002E-2</c:v>
                </c:pt>
                <c:pt idx="687">
                  <c:v>3.7859999999999998E-2</c:v>
                </c:pt>
                <c:pt idx="688">
                  <c:v>3.7440000000000001E-2</c:v>
                </c:pt>
                <c:pt idx="689">
                  <c:v>3.6040000000000003E-2</c:v>
                </c:pt>
                <c:pt idx="690">
                  <c:v>3.6269999999999997E-2</c:v>
                </c:pt>
                <c:pt idx="691">
                  <c:v>3.6139999999999999E-2</c:v>
                </c:pt>
                <c:pt idx="692">
                  <c:v>3.6200000000000003E-2</c:v>
                </c:pt>
                <c:pt idx="693">
                  <c:v>3.7379999999999997E-2</c:v>
                </c:pt>
                <c:pt idx="694">
                  <c:v>3.7220000000000003E-2</c:v>
                </c:pt>
                <c:pt idx="695">
                  <c:v>3.6909999999999998E-2</c:v>
                </c:pt>
                <c:pt idx="696">
                  <c:v>3.6549999999999999E-2</c:v>
                </c:pt>
                <c:pt idx="697">
                  <c:v>3.628E-2</c:v>
                </c:pt>
                <c:pt idx="698">
                  <c:v>3.7019999999999997E-2</c:v>
                </c:pt>
                <c:pt idx="699">
                  <c:v>3.6749999999999998E-2</c:v>
                </c:pt>
                <c:pt idx="700">
                  <c:v>3.6560000000000002E-2</c:v>
                </c:pt>
                <c:pt idx="701">
                  <c:v>3.6990000000000002E-2</c:v>
                </c:pt>
                <c:pt idx="702">
                  <c:v>3.6999999999999998E-2</c:v>
                </c:pt>
                <c:pt idx="703">
                  <c:v>3.6240000000000001E-2</c:v>
                </c:pt>
                <c:pt idx="704">
                  <c:v>3.6740000000000002E-2</c:v>
                </c:pt>
                <c:pt idx="705">
                  <c:v>3.6940000000000001E-2</c:v>
                </c:pt>
                <c:pt idx="706">
                  <c:v>3.7479999999999999E-2</c:v>
                </c:pt>
                <c:pt idx="707">
                  <c:v>3.7539999999999997E-2</c:v>
                </c:pt>
                <c:pt idx="708">
                  <c:v>3.6670000000000001E-2</c:v>
                </c:pt>
                <c:pt idx="709">
                  <c:v>3.7319999999999999E-2</c:v>
                </c:pt>
                <c:pt idx="710">
                  <c:v>3.7650000000000003E-2</c:v>
                </c:pt>
                <c:pt idx="711">
                  <c:v>3.6330000000000001E-2</c:v>
                </c:pt>
                <c:pt idx="712">
                  <c:v>3.7330000000000002E-2</c:v>
                </c:pt>
                <c:pt idx="713">
                  <c:v>3.8100000000000002E-2</c:v>
                </c:pt>
                <c:pt idx="714">
                  <c:v>3.6979999999999999E-2</c:v>
                </c:pt>
                <c:pt idx="715">
                  <c:v>3.5680000000000003E-2</c:v>
                </c:pt>
                <c:pt idx="716">
                  <c:v>3.6040000000000003E-2</c:v>
                </c:pt>
                <c:pt idx="717">
                  <c:v>3.7080000000000002E-2</c:v>
                </c:pt>
                <c:pt idx="718">
                  <c:v>3.6990000000000002E-2</c:v>
                </c:pt>
                <c:pt idx="719">
                  <c:v>3.7379999999999997E-2</c:v>
                </c:pt>
                <c:pt idx="720">
                  <c:v>3.6549999999999999E-2</c:v>
                </c:pt>
                <c:pt idx="721">
                  <c:v>3.6040000000000003E-2</c:v>
                </c:pt>
                <c:pt idx="722">
                  <c:v>3.628E-2</c:v>
                </c:pt>
                <c:pt idx="723">
                  <c:v>3.6170000000000001E-2</c:v>
                </c:pt>
                <c:pt idx="724">
                  <c:v>3.6249999999999998E-2</c:v>
                </c:pt>
                <c:pt idx="725">
                  <c:v>3.6920000000000001E-2</c:v>
                </c:pt>
                <c:pt idx="726">
                  <c:v>3.7019999999999997E-2</c:v>
                </c:pt>
                <c:pt idx="727">
                  <c:v>3.6940000000000001E-2</c:v>
                </c:pt>
                <c:pt idx="728">
                  <c:v>3.6790000000000003E-2</c:v>
                </c:pt>
                <c:pt idx="729">
                  <c:v>3.6819999999999999E-2</c:v>
                </c:pt>
                <c:pt idx="730">
                  <c:v>3.6080000000000001E-2</c:v>
                </c:pt>
                <c:pt idx="731">
                  <c:v>3.6949999999999997E-2</c:v>
                </c:pt>
                <c:pt idx="732">
                  <c:v>3.7810000000000003E-2</c:v>
                </c:pt>
                <c:pt idx="733">
                  <c:v>3.7100000000000001E-2</c:v>
                </c:pt>
                <c:pt idx="734">
                  <c:v>3.712E-2</c:v>
                </c:pt>
                <c:pt idx="735">
                  <c:v>3.6220000000000002E-2</c:v>
                </c:pt>
                <c:pt idx="736">
                  <c:v>3.7789999999999997E-2</c:v>
                </c:pt>
                <c:pt idx="737">
                  <c:v>3.6479999999999999E-2</c:v>
                </c:pt>
                <c:pt idx="738">
                  <c:v>3.5139999999999998E-2</c:v>
                </c:pt>
                <c:pt idx="739">
                  <c:v>3.6060000000000002E-2</c:v>
                </c:pt>
                <c:pt idx="740">
                  <c:v>3.7490000000000002E-2</c:v>
                </c:pt>
                <c:pt idx="741">
                  <c:v>3.7240000000000002E-2</c:v>
                </c:pt>
                <c:pt idx="742">
                  <c:v>3.6830000000000002E-2</c:v>
                </c:pt>
                <c:pt idx="743">
                  <c:v>3.6920000000000001E-2</c:v>
                </c:pt>
                <c:pt idx="744">
                  <c:v>3.6900000000000002E-2</c:v>
                </c:pt>
                <c:pt idx="745">
                  <c:v>3.7190000000000001E-2</c:v>
                </c:pt>
                <c:pt idx="746">
                  <c:v>3.7440000000000001E-2</c:v>
                </c:pt>
                <c:pt idx="747">
                  <c:v>3.6299999999999999E-2</c:v>
                </c:pt>
                <c:pt idx="748">
                  <c:v>3.6479999999999999E-2</c:v>
                </c:pt>
                <c:pt idx="749">
                  <c:v>3.7420000000000002E-2</c:v>
                </c:pt>
                <c:pt idx="750">
                  <c:v>3.8059999999999997E-2</c:v>
                </c:pt>
                <c:pt idx="751">
                  <c:v>3.746E-2</c:v>
                </c:pt>
                <c:pt idx="752">
                  <c:v>3.6729999999999999E-2</c:v>
                </c:pt>
                <c:pt idx="753">
                  <c:v>3.703E-2</c:v>
                </c:pt>
                <c:pt idx="754">
                  <c:v>3.7139999999999999E-2</c:v>
                </c:pt>
                <c:pt idx="755">
                  <c:v>3.7850000000000002E-2</c:v>
                </c:pt>
                <c:pt idx="756">
                  <c:v>3.7560000000000003E-2</c:v>
                </c:pt>
                <c:pt idx="757">
                  <c:v>3.6159999999999998E-2</c:v>
                </c:pt>
                <c:pt idx="758">
                  <c:v>3.6900000000000002E-2</c:v>
                </c:pt>
                <c:pt idx="759">
                  <c:v>3.7470000000000003E-2</c:v>
                </c:pt>
                <c:pt idx="760">
                  <c:v>3.6999999999999998E-2</c:v>
                </c:pt>
                <c:pt idx="761">
                  <c:v>3.669E-2</c:v>
                </c:pt>
                <c:pt idx="762">
                  <c:v>3.6850000000000001E-2</c:v>
                </c:pt>
                <c:pt idx="763">
                  <c:v>3.8190000000000002E-2</c:v>
                </c:pt>
                <c:pt idx="764">
                  <c:v>3.7850000000000002E-2</c:v>
                </c:pt>
                <c:pt idx="765">
                  <c:v>3.755E-2</c:v>
                </c:pt>
                <c:pt idx="766">
                  <c:v>3.6909999999999998E-2</c:v>
                </c:pt>
                <c:pt idx="767">
                  <c:v>3.7870000000000001E-2</c:v>
                </c:pt>
                <c:pt idx="768">
                  <c:v>3.6549999999999999E-2</c:v>
                </c:pt>
                <c:pt idx="769">
                  <c:v>3.7199999999999997E-2</c:v>
                </c:pt>
                <c:pt idx="770">
                  <c:v>3.7039999999999997E-2</c:v>
                </c:pt>
                <c:pt idx="771">
                  <c:v>3.6409999999999998E-2</c:v>
                </c:pt>
                <c:pt idx="772">
                  <c:v>3.7060000000000003E-2</c:v>
                </c:pt>
                <c:pt idx="773">
                  <c:v>3.662E-2</c:v>
                </c:pt>
                <c:pt idx="774">
                  <c:v>3.6720000000000003E-2</c:v>
                </c:pt>
                <c:pt idx="775">
                  <c:v>3.7699999999999997E-2</c:v>
                </c:pt>
                <c:pt idx="776">
                  <c:v>3.8280000000000002E-2</c:v>
                </c:pt>
                <c:pt idx="777">
                  <c:v>3.7499999999999999E-2</c:v>
                </c:pt>
                <c:pt idx="778">
                  <c:v>3.8399999999999997E-2</c:v>
                </c:pt>
                <c:pt idx="779">
                  <c:v>3.807E-2</c:v>
                </c:pt>
                <c:pt idx="780">
                  <c:v>3.7699999999999997E-2</c:v>
                </c:pt>
                <c:pt idx="781">
                  <c:v>3.705E-2</c:v>
                </c:pt>
                <c:pt idx="782">
                  <c:v>3.6990000000000002E-2</c:v>
                </c:pt>
                <c:pt idx="783">
                  <c:v>3.6700000000000003E-2</c:v>
                </c:pt>
                <c:pt idx="784">
                  <c:v>3.6490000000000002E-2</c:v>
                </c:pt>
                <c:pt idx="785">
                  <c:v>3.6499999999999998E-2</c:v>
                </c:pt>
                <c:pt idx="786">
                  <c:v>3.7449999999999997E-2</c:v>
                </c:pt>
                <c:pt idx="787">
                  <c:v>3.6749999999999998E-2</c:v>
                </c:pt>
                <c:pt idx="788">
                  <c:v>3.789E-2</c:v>
                </c:pt>
                <c:pt idx="789">
                  <c:v>3.7629999999999997E-2</c:v>
                </c:pt>
                <c:pt idx="790">
                  <c:v>3.7499999999999999E-2</c:v>
                </c:pt>
                <c:pt idx="791">
                  <c:v>3.7530000000000001E-2</c:v>
                </c:pt>
                <c:pt idx="792">
                  <c:v>3.6900000000000002E-2</c:v>
                </c:pt>
                <c:pt idx="793">
                  <c:v>3.705E-2</c:v>
                </c:pt>
                <c:pt idx="794">
                  <c:v>3.7990000000000003E-2</c:v>
                </c:pt>
                <c:pt idx="795">
                  <c:v>3.6459999999999999E-2</c:v>
                </c:pt>
                <c:pt idx="796">
                  <c:v>3.6970000000000003E-2</c:v>
                </c:pt>
                <c:pt idx="797">
                  <c:v>3.8019999999999998E-2</c:v>
                </c:pt>
                <c:pt idx="798">
                  <c:v>3.6380000000000003E-2</c:v>
                </c:pt>
                <c:pt idx="799">
                  <c:v>3.653E-2</c:v>
                </c:pt>
                <c:pt idx="800">
                  <c:v>3.6999999999999998E-2</c:v>
                </c:pt>
                <c:pt idx="801">
                  <c:v>3.7359999999999997E-2</c:v>
                </c:pt>
                <c:pt idx="802">
                  <c:v>3.6970000000000003E-2</c:v>
                </c:pt>
                <c:pt idx="803">
                  <c:v>3.6510000000000001E-2</c:v>
                </c:pt>
                <c:pt idx="804">
                  <c:v>3.6490000000000002E-2</c:v>
                </c:pt>
                <c:pt idx="805">
                  <c:v>3.6970000000000003E-2</c:v>
                </c:pt>
                <c:pt idx="806">
                  <c:v>3.6810000000000002E-2</c:v>
                </c:pt>
                <c:pt idx="807">
                  <c:v>3.7269999999999998E-2</c:v>
                </c:pt>
                <c:pt idx="808">
                  <c:v>3.7650000000000003E-2</c:v>
                </c:pt>
                <c:pt idx="809">
                  <c:v>3.7350000000000001E-2</c:v>
                </c:pt>
                <c:pt idx="810">
                  <c:v>3.7080000000000002E-2</c:v>
                </c:pt>
                <c:pt idx="811">
                  <c:v>3.8089999999999999E-2</c:v>
                </c:pt>
                <c:pt idx="812">
                  <c:v>3.6970000000000003E-2</c:v>
                </c:pt>
                <c:pt idx="813">
                  <c:v>3.6880000000000003E-2</c:v>
                </c:pt>
                <c:pt idx="814">
                  <c:v>3.6830000000000002E-2</c:v>
                </c:pt>
                <c:pt idx="815">
                  <c:v>3.7679999999999998E-2</c:v>
                </c:pt>
                <c:pt idx="816">
                  <c:v>3.807E-2</c:v>
                </c:pt>
                <c:pt idx="817">
                  <c:v>3.6630000000000003E-2</c:v>
                </c:pt>
                <c:pt idx="818">
                  <c:v>3.6290000000000003E-2</c:v>
                </c:pt>
                <c:pt idx="819">
                  <c:v>3.6740000000000002E-2</c:v>
                </c:pt>
                <c:pt idx="820">
                  <c:v>3.6569999999999998E-2</c:v>
                </c:pt>
                <c:pt idx="821">
                  <c:v>3.7199999999999997E-2</c:v>
                </c:pt>
                <c:pt idx="822">
                  <c:v>3.687E-2</c:v>
                </c:pt>
                <c:pt idx="823">
                  <c:v>3.6769999999999997E-2</c:v>
                </c:pt>
                <c:pt idx="824">
                  <c:v>3.7629999999999997E-2</c:v>
                </c:pt>
                <c:pt idx="825">
                  <c:v>3.7479999999999999E-2</c:v>
                </c:pt>
                <c:pt idx="826">
                  <c:v>3.7039999999999997E-2</c:v>
                </c:pt>
                <c:pt idx="827">
                  <c:v>3.6850000000000001E-2</c:v>
                </c:pt>
                <c:pt idx="828">
                  <c:v>3.7170000000000002E-2</c:v>
                </c:pt>
                <c:pt idx="829">
                  <c:v>3.7420000000000002E-2</c:v>
                </c:pt>
                <c:pt idx="830">
                  <c:v>3.7819999999999999E-2</c:v>
                </c:pt>
                <c:pt idx="831">
                  <c:v>3.6900000000000002E-2</c:v>
                </c:pt>
                <c:pt idx="832">
                  <c:v>3.6929999999999998E-2</c:v>
                </c:pt>
                <c:pt idx="833">
                  <c:v>3.5799999999999998E-2</c:v>
                </c:pt>
                <c:pt idx="834">
                  <c:v>3.6889999999999999E-2</c:v>
                </c:pt>
                <c:pt idx="835">
                  <c:v>3.7199999999999997E-2</c:v>
                </c:pt>
                <c:pt idx="836">
                  <c:v>3.6729999999999999E-2</c:v>
                </c:pt>
                <c:pt idx="837">
                  <c:v>3.6830000000000002E-2</c:v>
                </c:pt>
                <c:pt idx="838">
                  <c:v>3.7039999999999997E-2</c:v>
                </c:pt>
                <c:pt idx="839">
                  <c:v>3.6110000000000003E-2</c:v>
                </c:pt>
                <c:pt idx="840">
                  <c:v>3.6639999999999999E-2</c:v>
                </c:pt>
                <c:pt idx="841">
                  <c:v>3.6970000000000003E-2</c:v>
                </c:pt>
                <c:pt idx="842">
                  <c:v>3.7490000000000002E-2</c:v>
                </c:pt>
                <c:pt idx="843">
                  <c:v>3.737E-2</c:v>
                </c:pt>
                <c:pt idx="844">
                  <c:v>3.7530000000000001E-2</c:v>
                </c:pt>
                <c:pt idx="845">
                  <c:v>3.6319999999999998E-2</c:v>
                </c:pt>
                <c:pt idx="846">
                  <c:v>3.7940000000000002E-2</c:v>
                </c:pt>
                <c:pt idx="847">
                  <c:v>3.7760000000000002E-2</c:v>
                </c:pt>
                <c:pt idx="848">
                  <c:v>3.7379999999999997E-2</c:v>
                </c:pt>
                <c:pt idx="849">
                  <c:v>3.6949999999999997E-2</c:v>
                </c:pt>
                <c:pt idx="850">
                  <c:v>3.6389999999999999E-2</c:v>
                </c:pt>
                <c:pt idx="851">
                  <c:v>3.6249999999999998E-2</c:v>
                </c:pt>
                <c:pt idx="852">
                  <c:v>3.662E-2</c:v>
                </c:pt>
                <c:pt idx="853">
                  <c:v>3.669E-2</c:v>
                </c:pt>
                <c:pt idx="854">
                  <c:v>3.671E-2</c:v>
                </c:pt>
                <c:pt idx="855">
                  <c:v>3.6900000000000002E-2</c:v>
                </c:pt>
                <c:pt idx="856">
                  <c:v>3.7429999999999998E-2</c:v>
                </c:pt>
                <c:pt idx="857">
                  <c:v>3.6459999999999999E-2</c:v>
                </c:pt>
                <c:pt idx="858">
                  <c:v>3.8019999999999998E-2</c:v>
                </c:pt>
                <c:pt idx="859">
                  <c:v>3.6799999999999999E-2</c:v>
                </c:pt>
                <c:pt idx="860">
                  <c:v>3.6549999999999999E-2</c:v>
                </c:pt>
                <c:pt idx="861">
                  <c:v>3.721E-2</c:v>
                </c:pt>
                <c:pt idx="862">
                  <c:v>3.7429999999999998E-2</c:v>
                </c:pt>
                <c:pt idx="863">
                  <c:v>3.6850000000000001E-2</c:v>
                </c:pt>
                <c:pt idx="864">
                  <c:v>3.8399999999999997E-2</c:v>
                </c:pt>
                <c:pt idx="865">
                  <c:v>3.705E-2</c:v>
                </c:pt>
                <c:pt idx="866">
                  <c:v>3.7130000000000003E-2</c:v>
                </c:pt>
                <c:pt idx="867">
                  <c:v>3.669E-2</c:v>
                </c:pt>
                <c:pt idx="868">
                  <c:v>3.61E-2</c:v>
                </c:pt>
                <c:pt idx="869">
                  <c:v>3.6940000000000001E-2</c:v>
                </c:pt>
                <c:pt idx="870">
                  <c:v>3.6900000000000002E-2</c:v>
                </c:pt>
                <c:pt idx="871">
                  <c:v>3.6020000000000003E-2</c:v>
                </c:pt>
                <c:pt idx="872">
                  <c:v>3.6519999999999997E-2</c:v>
                </c:pt>
                <c:pt idx="873">
                  <c:v>3.5900000000000001E-2</c:v>
                </c:pt>
                <c:pt idx="874">
                  <c:v>3.6850000000000001E-2</c:v>
                </c:pt>
                <c:pt idx="875">
                  <c:v>3.7280000000000001E-2</c:v>
                </c:pt>
                <c:pt idx="876">
                  <c:v>3.5920000000000001E-2</c:v>
                </c:pt>
                <c:pt idx="877">
                  <c:v>3.6490000000000002E-2</c:v>
                </c:pt>
                <c:pt idx="878">
                  <c:v>3.6360000000000003E-2</c:v>
                </c:pt>
                <c:pt idx="879">
                  <c:v>3.687E-2</c:v>
                </c:pt>
                <c:pt idx="880">
                  <c:v>3.7039999999999997E-2</c:v>
                </c:pt>
                <c:pt idx="881">
                  <c:v>3.6159999999999998E-2</c:v>
                </c:pt>
                <c:pt idx="882">
                  <c:v>3.6889999999999999E-2</c:v>
                </c:pt>
                <c:pt idx="883">
                  <c:v>3.7589999999999998E-2</c:v>
                </c:pt>
                <c:pt idx="884">
                  <c:v>3.6670000000000001E-2</c:v>
                </c:pt>
                <c:pt idx="885">
                  <c:v>3.6929999999999998E-2</c:v>
                </c:pt>
                <c:pt idx="886">
                  <c:v>3.6650000000000002E-2</c:v>
                </c:pt>
                <c:pt idx="887">
                  <c:v>3.6819999999999999E-2</c:v>
                </c:pt>
                <c:pt idx="888">
                  <c:v>3.771E-2</c:v>
                </c:pt>
                <c:pt idx="889">
                  <c:v>3.687E-2</c:v>
                </c:pt>
                <c:pt idx="890">
                  <c:v>3.703E-2</c:v>
                </c:pt>
                <c:pt idx="891">
                  <c:v>3.7429999999999998E-2</c:v>
                </c:pt>
                <c:pt idx="892">
                  <c:v>3.7139999999999999E-2</c:v>
                </c:pt>
                <c:pt idx="893">
                  <c:v>3.7429999999999998E-2</c:v>
                </c:pt>
                <c:pt idx="894">
                  <c:v>3.7190000000000001E-2</c:v>
                </c:pt>
                <c:pt idx="895">
                  <c:v>3.6179999999999997E-2</c:v>
                </c:pt>
                <c:pt idx="896">
                  <c:v>3.7179999999999998E-2</c:v>
                </c:pt>
                <c:pt idx="897">
                  <c:v>3.669E-2</c:v>
                </c:pt>
                <c:pt idx="898">
                  <c:v>3.6830000000000002E-2</c:v>
                </c:pt>
                <c:pt idx="899">
                  <c:v>3.7679999999999998E-2</c:v>
                </c:pt>
                <c:pt idx="900">
                  <c:v>3.7600000000000001E-2</c:v>
                </c:pt>
                <c:pt idx="901">
                  <c:v>3.6589999999999998E-2</c:v>
                </c:pt>
                <c:pt idx="902">
                  <c:v>3.7220000000000003E-2</c:v>
                </c:pt>
                <c:pt idx="903">
                  <c:v>3.6240000000000001E-2</c:v>
                </c:pt>
                <c:pt idx="904">
                  <c:v>3.6729999999999999E-2</c:v>
                </c:pt>
                <c:pt idx="905">
                  <c:v>3.7420000000000002E-2</c:v>
                </c:pt>
                <c:pt idx="906">
                  <c:v>3.7600000000000001E-2</c:v>
                </c:pt>
                <c:pt idx="907">
                  <c:v>3.7400000000000003E-2</c:v>
                </c:pt>
                <c:pt idx="908">
                  <c:v>3.7260000000000001E-2</c:v>
                </c:pt>
                <c:pt idx="909">
                  <c:v>3.7019999999999997E-2</c:v>
                </c:pt>
                <c:pt idx="910">
                  <c:v>3.6569999999999998E-2</c:v>
                </c:pt>
                <c:pt idx="911">
                  <c:v>3.6589999999999998E-2</c:v>
                </c:pt>
                <c:pt idx="912">
                  <c:v>3.6729999999999999E-2</c:v>
                </c:pt>
                <c:pt idx="913">
                  <c:v>3.6319999999999998E-2</c:v>
                </c:pt>
                <c:pt idx="914">
                  <c:v>3.6769999999999997E-2</c:v>
                </c:pt>
                <c:pt idx="915">
                  <c:v>3.7150000000000002E-2</c:v>
                </c:pt>
                <c:pt idx="916">
                  <c:v>3.7780000000000001E-2</c:v>
                </c:pt>
                <c:pt idx="917">
                  <c:v>3.6499999999999998E-2</c:v>
                </c:pt>
                <c:pt idx="918">
                  <c:v>3.6429999999999997E-2</c:v>
                </c:pt>
                <c:pt idx="919">
                  <c:v>3.6790000000000003E-2</c:v>
                </c:pt>
                <c:pt idx="920">
                  <c:v>3.5880000000000002E-2</c:v>
                </c:pt>
                <c:pt idx="921">
                  <c:v>3.6549999999999999E-2</c:v>
                </c:pt>
                <c:pt idx="922">
                  <c:v>3.737E-2</c:v>
                </c:pt>
                <c:pt idx="923">
                  <c:v>3.7650000000000003E-2</c:v>
                </c:pt>
                <c:pt idx="924">
                  <c:v>3.7350000000000001E-2</c:v>
                </c:pt>
                <c:pt idx="925">
                  <c:v>3.8330000000000003E-2</c:v>
                </c:pt>
                <c:pt idx="926">
                  <c:v>3.6639999999999999E-2</c:v>
                </c:pt>
                <c:pt idx="927">
                  <c:v>3.6589999999999998E-2</c:v>
                </c:pt>
                <c:pt idx="928">
                  <c:v>3.696E-2</c:v>
                </c:pt>
                <c:pt idx="929">
                  <c:v>3.6929999999999998E-2</c:v>
                </c:pt>
                <c:pt idx="930">
                  <c:v>3.8039999999999997E-2</c:v>
                </c:pt>
                <c:pt idx="931">
                  <c:v>3.73E-2</c:v>
                </c:pt>
                <c:pt idx="932">
                  <c:v>3.841E-2</c:v>
                </c:pt>
                <c:pt idx="933">
                  <c:v>3.7289999999999997E-2</c:v>
                </c:pt>
                <c:pt idx="934">
                  <c:v>3.755E-2</c:v>
                </c:pt>
                <c:pt idx="935">
                  <c:v>3.6209999999999999E-2</c:v>
                </c:pt>
                <c:pt idx="936">
                  <c:v>3.755E-2</c:v>
                </c:pt>
                <c:pt idx="937">
                  <c:v>3.7600000000000001E-2</c:v>
                </c:pt>
                <c:pt idx="938">
                  <c:v>3.6850000000000001E-2</c:v>
                </c:pt>
                <c:pt idx="939">
                  <c:v>3.8100000000000002E-2</c:v>
                </c:pt>
                <c:pt idx="940">
                  <c:v>3.669E-2</c:v>
                </c:pt>
                <c:pt idx="941">
                  <c:v>3.6020000000000003E-2</c:v>
                </c:pt>
                <c:pt idx="942">
                  <c:v>3.5880000000000002E-2</c:v>
                </c:pt>
                <c:pt idx="943">
                  <c:v>3.619E-2</c:v>
                </c:pt>
                <c:pt idx="944">
                  <c:v>3.678E-2</c:v>
                </c:pt>
                <c:pt idx="945">
                  <c:v>3.7470000000000003E-2</c:v>
                </c:pt>
                <c:pt idx="946">
                  <c:v>3.7560000000000003E-2</c:v>
                </c:pt>
                <c:pt idx="947">
                  <c:v>3.7839999999999999E-2</c:v>
                </c:pt>
                <c:pt idx="948">
                  <c:v>3.6720000000000003E-2</c:v>
                </c:pt>
                <c:pt idx="949">
                  <c:v>3.628E-2</c:v>
                </c:pt>
                <c:pt idx="950">
                  <c:v>3.7690000000000001E-2</c:v>
                </c:pt>
                <c:pt idx="951">
                  <c:v>3.7249999999999998E-2</c:v>
                </c:pt>
                <c:pt idx="952">
                  <c:v>3.6639999999999999E-2</c:v>
                </c:pt>
                <c:pt idx="953">
                  <c:v>3.7629999999999997E-2</c:v>
                </c:pt>
                <c:pt idx="954">
                  <c:v>3.6600000000000001E-2</c:v>
                </c:pt>
                <c:pt idx="955">
                  <c:v>3.567E-2</c:v>
                </c:pt>
                <c:pt idx="956">
                  <c:v>3.6769999999999997E-2</c:v>
                </c:pt>
                <c:pt idx="957">
                  <c:v>3.6650000000000002E-2</c:v>
                </c:pt>
                <c:pt idx="958">
                  <c:v>3.6220000000000002E-2</c:v>
                </c:pt>
                <c:pt idx="959">
                  <c:v>3.7350000000000001E-2</c:v>
                </c:pt>
                <c:pt idx="960">
                  <c:v>3.6380000000000003E-2</c:v>
                </c:pt>
                <c:pt idx="961">
                  <c:v>3.8469999999999997E-2</c:v>
                </c:pt>
                <c:pt idx="962">
                  <c:v>3.7409999999999999E-2</c:v>
                </c:pt>
                <c:pt idx="963">
                  <c:v>3.6110000000000003E-2</c:v>
                </c:pt>
                <c:pt idx="964">
                  <c:v>3.6889999999999999E-2</c:v>
                </c:pt>
                <c:pt idx="965">
                  <c:v>3.6490000000000002E-2</c:v>
                </c:pt>
                <c:pt idx="966">
                  <c:v>3.7240000000000002E-2</c:v>
                </c:pt>
                <c:pt idx="967">
                  <c:v>3.7109999999999997E-2</c:v>
                </c:pt>
                <c:pt idx="968">
                  <c:v>3.7240000000000002E-2</c:v>
                </c:pt>
                <c:pt idx="969">
                  <c:v>3.6409999999999998E-2</c:v>
                </c:pt>
                <c:pt idx="970">
                  <c:v>3.7170000000000002E-2</c:v>
                </c:pt>
                <c:pt idx="971">
                  <c:v>3.7310000000000003E-2</c:v>
                </c:pt>
                <c:pt idx="972">
                  <c:v>3.7609999999999998E-2</c:v>
                </c:pt>
                <c:pt idx="973">
                  <c:v>3.61E-2</c:v>
                </c:pt>
                <c:pt idx="974">
                  <c:v>3.6339999999999997E-2</c:v>
                </c:pt>
                <c:pt idx="975">
                  <c:v>3.6839999999999998E-2</c:v>
                </c:pt>
                <c:pt idx="976">
                  <c:v>3.6900000000000002E-2</c:v>
                </c:pt>
                <c:pt idx="977">
                  <c:v>3.6720000000000003E-2</c:v>
                </c:pt>
                <c:pt idx="978">
                  <c:v>3.637E-2</c:v>
                </c:pt>
                <c:pt idx="979">
                  <c:v>3.603E-2</c:v>
                </c:pt>
                <c:pt idx="980">
                  <c:v>3.6720000000000003E-2</c:v>
                </c:pt>
                <c:pt idx="981">
                  <c:v>3.7159999999999999E-2</c:v>
                </c:pt>
                <c:pt idx="982">
                  <c:v>3.7479999999999999E-2</c:v>
                </c:pt>
                <c:pt idx="983">
                  <c:v>3.6679999999999997E-2</c:v>
                </c:pt>
                <c:pt idx="984">
                  <c:v>3.6949999999999997E-2</c:v>
                </c:pt>
                <c:pt idx="985">
                  <c:v>3.8289999999999998E-2</c:v>
                </c:pt>
                <c:pt idx="986">
                  <c:v>3.6999999999999998E-2</c:v>
                </c:pt>
                <c:pt idx="987">
                  <c:v>3.6799999999999999E-2</c:v>
                </c:pt>
                <c:pt idx="988">
                  <c:v>3.6659999999999998E-2</c:v>
                </c:pt>
                <c:pt idx="989">
                  <c:v>3.687E-2</c:v>
                </c:pt>
                <c:pt idx="990">
                  <c:v>3.6339999999999997E-2</c:v>
                </c:pt>
                <c:pt idx="991">
                  <c:v>3.6990000000000002E-2</c:v>
                </c:pt>
                <c:pt idx="992">
                  <c:v>3.6700000000000003E-2</c:v>
                </c:pt>
                <c:pt idx="993">
                  <c:v>3.737E-2</c:v>
                </c:pt>
                <c:pt idx="994">
                  <c:v>3.73E-2</c:v>
                </c:pt>
                <c:pt idx="995">
                  <c:v>3.6450000000000003E-2</c:v>
                </c:pt>
                <c:pt idx="996">
                  <c:v>3.6880000000000003E-2</c:v>
                </c:pt>
                <c:pt idx="997">
                  <c:v>3.7600000000000001E-2</c:v>
                </c:pt>
                <c:pt idx="998">
                  <c:v>3.7609999999999998E-2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60F-4794-AE4E-2AE002ED8B31}"/>
            </c:ext>
          </c:extLst>
        </c:ser>
        <c:axId val="110216320"/>
        <c:axId val="110217856"/>
      </c:scatterChart>
      <c:valAx>
        <c:axId val="110216320"/>
        <c:scaling>
          <c:orientation val="minMax"/>
          <c:max val="1000"/>
          <c:min val="1"/>
        </c:scaling>
        <c:axPos val="b"/>
        <c:numFmt formatCode="[$-F400]h:mm:ss\ AM/PM" sourceLinked="1"/>
        <c:tickLblPos val="nextTo"/>
        <c:crossAx val="110217856"/>
        <c:crosses val="autoZero"/>
        <c:crossBetween val="midCat"/>
      </c:valAx>
      <c:valAx>
        <c:axId val="110217856"/>
        <c:scaling>
          <c:orientation val="minMax"/>
        </c:scaling>
        <c:axPos val="l"/>
        <c:majorGridlines/>
        <c:numFmt formatCode="General" sourceLinked="1"/>
        <c:tickLblPos val="nextTo"/>
        <c:crossAx val="110216320"/>
        <c:crosses val="autoZero"/>
        <c:crossBetween val="midCat"/>
        <c:majorUnit val="5.0000000000000114E-3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2041052857156322E-2"/>
          <c:y val="0.17306167052108903"/>
          <c:w val="0.86901710802042309"/>
          <c:h val="0.70303101739012785"/>
        </c:manualLayout>
      </c:layout>
      <c:scatterChart>
        <c:scatterStyle val="smoothMarker"/>
        <c:ser>
          <c:idx val="0"/>
          <c:order val="0"/>
          <c:tx>
            <c:strRef>
              <c:f>Lstability!$AA$1</c:f>
              <c:strCache>
                <c:ptCount val="1"/>
                <c:pt idx="0">
                  <c:v>DCI A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Lstability!$AA$2:$AA$1000</c:f>
              <c:numCache>
                <c:formatCode>General</c:formatCode>
                <c:ptCount val="999"/>
                <c:pt idx="0">
                  <c:v>3.0699999999999998E-3</c:v>
                </c:pt>
                <c:pt idx="1">
                  <c:v>3.15E-3</c:v>
                </c:pt>
                <c:pt idx="2">
                  <c:v>3.2000000000000002E-3</c:v>
                </c:pt>
                <c:pt idx="3">
                  <c:v>3.2100000000000002E-3</c:v>
                </c:pt>
                <c:pt idx="4">
                  <c:v>3.2699999999999999E-3</c:v>
                </c:pt>
                <c:pt idx="5">
                  <c:v>3.2100000000000002E-3</c:v>
                </c:pt>
                <c:pt idx="6">
                  <c:v>3.3E-3</c:v>
                </c:pt>
                <c:pt idx="7">
                  <c:v>3.3600000000000001E-3</c:v>
                </c:pt>
                <c:pt idx="8">
                  <c:v>3.3700000000000002E-3</c:v>
                </c:pt>
                <c:pt idx="9">
                  <c:v>3.3400000000000001E-3</c:v>
                </c:pt>
                <c:pt idx="10">
                  <c:v>3.3999999999999998E-3</c:v>
                </c:pt>
                <c:pt idx="11">
                  <c:v>3.47E-3</c:v>
                </c:pt>
                <c:pt idx="12">
                  <c:v>3.46E-3</c:v>
                </c:pt>
                <c:pt idx="13">
                  <c:v>3.5000000000000001E-3</c:v>
                </c:pt>
                <c:pt idx="14">
                  <c:v>3.5100000000000001E-3</c:v>
                </c:pt>
                <c:pt idx="15">
                  <c:v>3.5200000000000001E-3</c:v>
                </c:pt>
                <c:pt idx="16">
                  <c:v>3.5300000000000002E-3</c:v>
                </c:pt>
                <c:pt idx="17">
                  <c:v>3.7399999999999998E-3</c:v>
                </c:pt>
                <c:pt idx="18">
                  <c:v>3.7499999999999999E-3</c:v>
                </c:pt>
                <c:pt idx="19">
                  <c:v>3.63E-3</c:v>
                </c:pt>
                <c:pt idx="20">
                  <c:v>3.65E-3</c:v>
                </c:pt>
                <c:pt idx="21">
                  <c:v>3.6900000000000001E-3</c:v>
                </c:pt>
                <c:pt idx="22">
                  <c:v>3.7399999999999998E-3</c:v>
                </c:pt>
                <c:pt idx="23">
                  <c:v>3.82E-3</c:v>
                </c:pt>
                <c:pt idx="24">
                  <c:v>3.8E-3</c:v>
                </c:pt>
                <c:pt idx="25">
                  <c:v>3.8300000000000001E-3</c:v>
                </c:pt>
                <c:pt idx="26">
                  <c:v>3.8600000000000001E-3</c:v>
                </c:pt>
                <c:pt idx="27">
                  <c:v>3.7100000000000002E-3</c:v>
                </c:pt>
                <c:pt idx="28">
                  <c:v>3.64E-3</c:v>
                </c:pt>
                <c:pt idx="29">
                  <c:v>3.6800000000000001E-3</c:v>
                </c:pt>
                <c:pt idx="30">
                  <c:v>3.7200000000000002E-3</c:v>
                </c:pt>
                <c:pt idx="31">
                  <c:v>3.7499999999999999E-3</c:v>
                </c:pt>
                <c:pt idx="32">
                  <c:v>3.6700000000000001E-3</c:v>
                </c:pt>
                <c:pt idx="33">
                  <c:v>3.6600000000000001E-3</c:v>
                </c:pt>
                <c:pt idx="34">
                  <c:v>3.7200000000000002E-3</c:v>
                </c:pt>
                <c:pt idx="35">
                  <c:v>3.7000000000000002E-3</c:v>
                </c:pt>
                <c:pt idx="36">
                  <c:v>3.63E-3</c:v>
                </c:pt>
                <c:pt idx="37">
                  <c:v>3.6700000000000001E-3</c:v>
                </c:pt>
                <c:pt idx="38">
                  <c:v>3.5999999999999999E-3</c:v>
                </c:pt>
                <c:pt idx="39">
                  <c:v>3.5699999999999998E-3</c:v>
                </c:pt>
                <c:pt idx="40">
                  <c:v>3.5999999999999999E-3</c:v>
                </c:pt>
                <c:pt idx="41">
                  <c:v>3.5500000000000002E-3</c:v>
                </c:pt>
                <c:pt idx="42">
                  <c:v>3.5799999999999998E-3</c:v>
                </c:pt>
                <c:pt idx="43">
                  <c:v>3.5000000000000001E-3</c:v>
                </c:pt>
                <c:pt idx="44">
                  <c:v>3.49E-3</c:v>
                </c:pt>
                <c:pt idx="45">
                  <c:v>3.4199999999999999E-3</c:v>
                </c:pt>
                <c:pt idx="46">
                  <c:v>3.3800000000000002E-3</c:v>
                </c:pt>
                <c:pt idx="47">
                  <c:v>3.3800000000000002E-3</c:v>
                </c:pt>
                <c:pt idx="48">
                  <c:v>3.3700000000000002E-3</c:v>
                </c:pt>
                <c:pt idx="49">
                  <c:v>3.3800000000000002E-3</c:v>
                </c:pt>
                <c:pt idx="50">
                  <c:v>3.3500000000000001E-3</c:v>
                </c:pt>
                <c:pt idx="51">
                  <c:v>3.31E-3</c:v>
                </c:pt>
                <c:pt idx="52">
                  <c:v>3.2699999999999999E-3</c:v>
                </c:pt>
                <c:pt idx="53">
                  <c:v>3.3400000000000001E-3</c:v>
                </c:pt>
                <c:pt idx="54">
                  <c:v>3.3700000000000002E-3</c:v>
                </c:pt>
                <c:pt idx="55">
                  <c:v>3.2000000000000002E-3</c:v>
                </c:pt>
                <c:pt idx="56">
                  <c:v>3.1700000000000001E-3</c:v>
                </c:pt>
                <c:pt idx="57">
                  <c:v>3.2799999999999999E-3</c:v>
                </c:pt>
                <c:pt idx="58">
                  <c:v>3.2699999999999999E-3</c:v>
                </c:pt>
                <c:pt idx="59">
                  <c:v>3.15E-3</c:v>
                </c:pt>
                <c:pt idx="60">
                  <c:v>3.15E-3</c:v>
                </c:pt>
                <c:pt idx="61">
                  <c:v>3.1800000000000001E-3</c:v>
                </c:pt>
                <c:pt idx="62">
                  <c:v>3.1800000000000001E-3</c:v>
                </c:pt>
                <c:pt idx="63">
                  <c:v>3.2399999999999998E-3</c:v>
                </c:pt>
                <c:pt idx="64">
                  <c:v>3.2499999999999999E-3</c:v>
                </c:pt>
                <c:pt idx="65">
                  <c:v>3.1099999999999999E-3</c:v>
                </c:pt>
                <c:pt idx="66">
                  <c:v>3.0699999999999998E-3</c:v>
                </c:pt>
                <c:pt idx="67">
                  <c:v>3.1900000000000001E-3</c:v>
                </c:pt>
                <c:pt idx="68">
                  <c:v>3.2699999999999999E-3</c:v>
                </c:pt>
                <c:pt idx="69">
                  <c:v>3.2100000000000002E-3</c:v>
                </c:pt>
                <c:pt idx="70">
                  <c:v>3.16E-3</c:v>
                </c:pt>
                <c:pt idx="71">
                  <c:v>3.29E-3</c:v>
                </c:pt>
                <c:pt idx="72">
                  <c:v>3.3400000000000001E-3</c:v>
                </c:pt>
                <c:pt idx="73">
                  <c:v>3.29E-3</c:v>
                </c:pt>
                <c:pt idx="74">
                  <c:v>3.2299999999999998E-3</c:v>
                </c:pt>
                <c:pt idx="75">
                  <c:v>3.15E-3</c:v>
                </c:pt>
                <c:pt idx="76">
                  <c:v>3.2200000000000002E-3</c:v>
                </c:pt>
                <c:pt idx="77">
                  <c:v>3.2799999999999999E-3</c:v>
                </c:pt>
                <c:pt idx="78">
                  <c:v>3.2499999999999999E-3</c:v>
                </c:pt>
                <c:pt idx="79">
                  <c:v>3.2799999999999999E-3</c:v>
                </c:pt>
                <c:pt idx="80">
                  <c:v>3.2499999999999999E-3</c:v>
                </c:pt>
                <c:pt idx="81">
                  <c:v>3.3800000000000002E-3</c:v>
                </c:pt>
                <c:pt idx="82">
                  <c:v>3.47E-3</c:v>
                </c:pt>
                <c:pt idx="83">
                  <c:v>3.4399999999999999E-3</c:v>
                </c:pt>
                <c:pt idx="84">
                  <c:v>3.4099999999999998E-3</c:v>
                </c:pt>
                <c:pt idx="85">
                  <c:v>3.3700000000000002E-3</c:v>
                </c:pt>
                <c:pt idx="86">
                  <c:v>3.3600000000000001E-3</c:v>
                </c:pt>
                <c:pt idx="87">
                  <c:v>3.3899999999999998E-3</c:v>
                </c:pt>
                <c:pt idx="88">
                  <c:v>3.4499999999999999E-3</c:v>
                </c:pt>
                <c:pt idx="89">
                  <c:v>3.5500000000000002E-3</c:v>
                </c:pt>
                <c:pt idx="90">
                  <c:v>3.5100000000000001E-3</c:v>
                </c:pt>
                <c:pt idx="91">
                  <c:v>3.4099999999999998E-3</c:v>
                </c:pt>
                <c:pt idx="92">
                  <c:v>3.3899999999999998E-3</c:v>
                </c:pt>
                <c:pt idx="93">
                  <c:v>3.4499999999999999E-3</c:v>
                </c:pt>
                <c:pt idx="94">
                  <c:v>3.5300000000000002E-3</c:v>
                </c:pt>
                <c:pt idx="95">
                  <c:v>3.5300000000000002E-3</c:v>
                </c:pt>
                <c:pt idx="96">
                  <c:v>3.5300000000000002E-3</c:v>
                </c:pt>
                <c:pt idx="97">
                  <c:v>3.5300000000000002E-3</c:v>
                </c:pt>
                <c:pt idx="98">
                  <c:v>3.5799999999999998E-3</c:v>
                </c:pt>
                <c:pt idx="99">
                  <c:v>3.62E-3</c:v>
                </c:pt>
                <c:pt idx="100">
                  <c:v>3.5500000000000002E-3</c:v>
                </c:pt>
                <c:pt idx="101">
                  <c:v>3.5799999999999998E-3</c:v>
                </c:pt>
                <c:pt idx="102">
                  <c:v>3.62E-3</c:v>
                </c:pt>
                <c:pt idx="103">
                  <c:v>3.5400000000000002E-3</c:v>
                </c:pt>
                <c:pt idx="104">
                  <c:v>3.6099999999999999E-3</c:v>
                </c:pt>
                <c:pt idx="105">
                  <c:v>3.7200000000000002E-3</c:v>
                </c:pt>
                <c:pt idx="106">
                  <c:v>3.6600000000000001E-3</c:v>
                </c:pt>
                <c:pt idx="107">
                  <c:v>3.5300000000000002E-3</c:v>
                </c:pt>
                <c:pt idx="108">
                  <c:v>3.3999999999999998E-3</c:v>
                </c:pt>
                <c:pt idx="109">
                  <c:v>3.3800000000000002E-3</c:v>
                </c:pt>
                <c:pt idx="110">
                  <c:v>3.48E-3</c:v>
                </c:pt>
                <c:pt idx="111">
                  <c:v>3.49E-3</c:v>
                </c:pt>
                <c:pt idx="112">
                  <c:v>3.4099999999999998E-3</c:v>
                </c:pt>
                <c:pt idx="113">
                  <c:v>3.3800000000000002E-3</c:v>
                </c:pt>
                <c:pt idx="114">
                  <c:v>3.3999999999999998E-3</c:v>
                </c:pt>
                <c:pt idx="115">
                  <c:v>3.4299999999999999E-3</c:v>
                </c:pt>
                <c:pt idx="116">
                  <c:v>3.5200000000000001E-3</c:v>
                </c:pt>
                <c:pt idx="117">
                  <c:v>3.3999999999999998E-3</c:v>
                </c:pt>
                <c:pt idx="118">
                  <c:v>3.3899999999999998E-3</c:v>
                </c:pt>
                <c:pt idx="119">
                  <c:v>3.2799999999999999E-3</c:v>
                </c:pt>
                <c:pt idx="120">
                  <c:v>3.31E-3</c:v>
                </c:pt>
                <c:pt idx="121">
                  <c:v>3.3700000000000002E-3</c:v>
                </c:pt>
                <c:pt idx="122">
                  <c:v>3.3800000000000002E-3</c:v>
                </c:pt>
                <c:pt idx="123">
                  <c:v>3.3800000000000002E-3</c:v>
                </c:pt>
                <c:pt idx="124">
                  <c:v>3.3400000000000001E-3</c:v>
                </c:pt>
                <c:pt idx="125">
                  <c:v>3.3300000000000001E-3</c:v>
                </c:pt>
                <c:pt idx="126">
                  <c:v>3.29E-3</c:v>
                </c:pt>
                <c:pt idx="127">
                  <c:v>3.16E-3</c:v>
                </c:pt>
                <c:pt idx="128">
                  <c:v>3.1700000000000001E-3</c:v>
                </c:pt>
                <c:pt idx="129">
                  <c:v>3.3400000000000001E-3</c:v>
                </c:pt>
                <c:pt idx="130">
                  <c:v>3.3800000000000002E-3</c:v>
                </c:pt>
                <c:pt idx="131">
                  <c:v>3.2699999999999999E-3</c:v>
                </c:pt>
                <c:pt idx="132">
                  <c:v>3.2200000000000002E-3</c:v>
                </c:pt>
                <c:pt idx="133">
                  <c:v>3.29E-3</c:v>
                </c:pt>
                <c:pt idx="134">
                  <c:v>3.3E-3</c:v>
                </c:pt>
                <c:pt idx="135">
                  <c:v>3.3600000000000001E-3</c:v>
                </c:pt>
                <c:pt idx="136">
                  <c:v>3.3899999999999998E-3</c:v>
                </c:pt>
                <c:pt idx="137">
                  <c:v>3.3700000000000002E-3</c:v>
                </c:pt>
                <c:pt idx="138">
                  <c:v>3.2499999999999999E-3</c:v>
                </c:pt>
                <c:pt idx="139">
                  <c:v>3.2299999999999998E-3</c:v>
                </c:pt>
                <c:pt idx="140">
                  <c:v>3.3500000000000001E-3</c:v>
                </c:pt>
                <c:pt idx="141">
                  <c:v>3.3E-3</c:v>
                </c:pt>
                <c:pt idx="142">
                  <c:v>3.2200000000000002E-3</c:v>
                </c:pt>
                <c:pt idx="143">
                  <c:v>3.2499999999999999E-3</c:v>
                </c:pt>
                <c:pt idx="144">
                  <c:v>3.3700000000000002E-3</c:v>
                </c:pt>
                <c:pt idx="145">
                  <c:v>3.3999999999999998E-3</c:v>
                </c:pt>
                <c:pt idx="146">
                  <c:v>3.31E-3</c:v>
                </c:pt>
                <c:pt idx="147">
                  <c:v>3.3800000000000002E-3</c:v>
                </c:pt>
                <c:pt idx="148">
                  <c:v>3.4399999999999999E-3</c:v>
                </c:pt>
                <c:pt idx="149">
                  <c:v>3.3800000000000002E-3</c:v>
                </c:pt>
                <c:pt idx="150">
                  <c:v>3.3400000000000001E-3</c:v>
                </c:pt>
                <c:pt idx="151">
                  <c:v>3.3600000000000001E-3</c:v>
                </c:pt>
                <c:pt idx="152">
                  <c:v>3.3700000000000002E-3</c:v>
                </c:pt>
                <c:pt idx="153">
                  <c:v>3.4099999999999998E-3</c:v>
                </c:pt>
                <c:pt idx="154">
                  <c:v>3.3800000000000002E-3</c:v>
                </c:pt>
                <c:pt idx="155">
                  <c:v>3.3899999999999998E-3</c:v>
                </c:pt>
                <c:pt idx="156">
                  <c:v>3.4399999999999999E-3</c:v>
                </c:pt>
                <c:pt idx="157">
                  <c:v>3.49E-3</c:v>
                </c:pt>
                <c:pt idx="158">
                  <c:v>3.5300000000000002E-3</c:v>
                </c:pt>
                <c:pt idx="159">
                  <c:v>3.46E-3</c:v>
                </c:pt>
                <c:pt idx="160">
                  <c:v>3.3700000000000002E-3</c:v>
                </c:pt>
                <c:pt idx="161">
                  <c:v>3.49E-3</c:v>
                </c:pt>
                <c:pt idx="162">
                  <c:v>3.5500000000000002E-3</c:v>
                </c:pt>
                <c:pt idx="163">
                  <c:v>3.49E-3</c:v>
                </c:pt>
                <c:pt idx="164">
                  <c:v>3.5599999999999998E-3</c:v>
                </c:pt>
                <c:pt idx="165">
                  <c:v>3.62E-3</c:v>
                </c:pt>
                <c:pt idx="166">
                  <c:v>3.5699999999999998E-3</c:v>
                </c:pt>
                <c:pt idx="167">
                  <c:v>3.4299999999999999E-3</c:v>
                </c:pt>
                <c:pt idx="168">
                  <c:v>3.5000000000000001E-3</c:v>
                </c:pt>
                <c:pt idx="169">
                  <c:v>3.5899999999999999E-3</c:v>
                </c:pt>
                <c:pt idx="170">
                  <c:v>3.5200000000000001E-3</c:v>
                </c:pt>
                <c:pt idx="171">
                  <c:v>3.5500000000000002E-3</c:v>
                </c:pt>
                <c:pt idx="172">
                  <c:v>3.5699999999999998E-3</c:v>
                </c:pt>
                <c:pt idx="173">
                  <c:v>3.47E-3</c:v>
                </c:pt>
                <c:pt idx="174">
                  <c:v>3.47E-3</c:v>
                </c:pt>
                <c:pt idx="175">
                  <c:v>3.5300000000000002E-3</c:v>
                </c:pt>
                <c:pt idx="176">
                  <c:v>3.48E-3</c:v>
                </c:pt>
                <c:pt idx="177">
                  <c:v>3.46E-3</c:v>
                </c:pt>
                <c:pt idx="178">
                  <c:v>3.5400000000000002E-3</c:v>
                </c:pt>
                <c:pt idx="179">
                  <c:v>3.5100000000000001E-3</c:v>
                </c:pt>
                <c:pt idx="180">
                  <c:v>3.47E-3</c:v>
                </c:pt>
                <c:pt idx="181">
                  <c:v>3.4199999999999999E-3</c:v>
                </c:pt>
                <c:pt idx="182">
                  <c:v>3.4099999999999998E-3</c:v>
                </c:pt>
                <c:pt idx="183">
                  <c:v>3.4499999999999999E-3</c:v>
                </c:pt>
                <c:pt idx="184">
                  <c:v>3.47E-3</c:v>
                </c:pt>
                <c:pt idx="185">
                  <c:v>3.49E-3</c:v>
                </c:pt>
                <c:pt idx="186">
                  <c:v>3.3600000000000001E-3</c:v>
                </c:pt>
                <c:pt idx="187">
                  <c:v>3.3E-3</c:v>
                </c:pt>
                <c:pt idx="188">
                  <c:v>3.3800000000000002E-3</c:v>
                </c:pt>
                <c:pt idx="189">
                  <c:v>3.4099999999999998E-3</c:v>
                </c:pt>
                <c:pt idx="190">
                  <c:v>3.3500000000000001E-3</c:v>
                </c:pt>
                <c:pt idx="191">
                  <c:v>3.2499999999999999E-3</c:v>
                </c:pt>
                <c:pt idx="192">
                  <c:v>3.31E-3</c:v>
                </c:pt>
                <c:pt idx="193">
                  <c:v>3.3400000000000001E-3</c:v>
                </c:pt>
                <c:pt idx="194">
                  <c:v>3.3600000000000001E-3</c:v>
                </c:pt>
                <c:pt idx="195">
                  <c:v>3.29E-3</c:v>
                </c:pt>
                <c:pt idx="196">
                  <c:v>3.1800000000000001E-3</c:v>
                </c:pt>
                <c:pt idx="197">
                  <c:v>3.2100000000000002E-3</c:v>
                </c:pt>
                <c:pt idx="198">
                  <c:v>3.2799999999999999E-3</c:v>
                </c:pt>
                <c:pt idx="199">
                  <c:v>3.3300000000000001E-3</c:v>
                </c:pt>
                <c:pt idx="200">
                  <c:v>3.2599999999999999E-3</c:v>
                </c:pt>
                <c:pt idx="201">
                  <c:v>3.31E-3</c:v>
                </c:pt>
                <c:pt idx="202">
                  <c:v>3.2299999999999998E-3</c:v>
                </c:pt>
                <c:pt idx="203">
                  <c:v>3.2000000000000002E-3</c:v>
                </c:pt>
                <c:pt idx="204">
                  <c:v>3.3E-3</c:v>
                </c:pt>
                <c:pt idx="205">
                  <c:v>3.3E-3</c:v>
                </c:pt>
                <c:pt idx="206">
                  <c:v>3.3700000000000002E-3</c:v>
                </c:pt>
                <c:pt idx="207">
                  <c:v>3.3600000000000001E-3</c:v>
                </c:pt>
                <c:pt idx="208">
                  <c:v>3.3600000000000001E-3</c:v>
                </c:pt>
                <c:pt idx="209">
                  <c:v>3.3800000000000002E-3</c:v>
                </c:pt>
                <c:pt idx="210">
                  <c:v>3.3400000000000001E-3</c:v>
                </c:pt>
                <c:pt idx="211">
                  <c:v>3.3500000000000001E-3</c:v>
                </c:pt>
                <c:pt idx="212">
                  <c:v>3.3300000000000001E-3</c:v>
                </c:pt>
                <c:pt idx="213">
                  <c:v>3.29E-3</c:v>
                </c:pt>
                <c:pt idx="214">
                  <c:v>3.29E-3</c:v>
                </c:pt>
                <c:pt idx="215">
                  <c:v>3.31E-3</c:v>
                </c:pt>
                <c:pt idx="216">
                  <c:v>3.3300000000000001E-3</c:v>
                </c:pt>
                <c:pt idx="217">
                  <c:v>3.3600000000000001E-3</c:v>
                </c:pt>
                <c:pt idx="218">
                  <c:v>3.3999999999999998E-3</c:v>
                </c:pt>
                <c:pt idx="219">
                  <c:v>3.3500000000000001E-3</c:v>
                </c:pt>
                <c:pt idx="220">
                  <c:v>3.3600000000000001E-3</c:v>
                </c:pt>
                <c:pt idx="221">
                  <c:v>3.3899999999999998E-3</c:v>
                </c:pt>
                <c:pt idx="222">
                  <c:v>3.31E-3</c:v>
                </c:pt>
                <c:pt idx="223">
                  <c:v>3.2499999999999999E-3</c:v>
                </c:pt>
                <c:pt idx="224">
                  <c:v>3.47E-3</c:v>
                </c:pt>
                <c:pt idx="225">
                  <c:v>3.5699999999999998E-3</c:v>
                </c:pt>
                <c:pt idx="226">
                  <c:v>3.3700000000000002E-3</c:v>
                </c:pt>
                <c:pt idx="227">
                  <c:v>3.3800000000000002E-3</c:v>
                </c:pt>
                <c:pt idx="228">
                  <c:v>3.47E-3</c:v>
                </c:pt>
                <c:pt idx="229">
                  <c:v>3.4399999999999999E-3</c:v>
                </c:pt>
                <c:pt idx="230">
                  <c:v>3.48E-3</c:v>
                </c:pt>
                <c:pt idx="231">
                  <c:v>3.5200000000000001E-3</c:v>
                </c:pt>
                <c:pt idx="232">
                  <c:v>3.48E-3</c:v>
                </c:pt>
                <c:pt idx="233">
                  <c:v>3.4399999999999999E-3</c:v>
                </c:pt>
                <c:pt idx="234">
                  <c:v>3.4499999999999999E-3</c:v>
                </c:pt>
                <c:pt idx="235">
                  <c:v>3.5000000000000001E-3</c:v>
                </c:pt>
                <c:pt idx="236">
                  <c:v>3.4299999999999999E-3</c:v>
                </c:pt>
                <c:pt idx="237">
                  <c:v>3.3700000000000002E-3</c:v>
                </c:pt>
                <c:pt idx="238">
                  <c:v>3.47E-3</c:v>
                </c:pt>
                <c:pt idx="239">
                  <c:v>3.4299999999999999E-3</c:v>
                </c:pt>
                <c:pt idx="240">
                  <c:v>3.4299999999999999E-3</c:v>
                </c:pt>
                <c:pt idx="241">
                  <c:v>3.5500000000000002E-3</c:v>
                </c:pt>
                <c:pt idx="242">
                  <c:v>3.5599999999999998E-3</c:v>
                </c:pt>
                <c:pt idx="243">
                  <c:v>3.47E-3</c:v>
                </c:pt>
                <c:pt idx="244">
                  <c:v>3.4499999999999999E-3</c:v>
                </c:pt>
                <c:pt idx="245">
                  <c:v>3.4199999999999999E-3</c:v>
                </c:pt>
                <c:pt idx="246">
                  <c:v>3.49E-3</c:v>
                </c:pt>
                <c:pt idx="247">
                  <c:v>3.4399999999999999E-3</c:v>
                </c:pt>
                <c:pt idx="248">
                  <c:v>3.32E-3</c:v>
                </c:pt>
                <c:pt idx="249">
                  <c:v>3.3400000000000001E-3</c:v>
                </c:pt>
                <c:pt idx="250">
                  <c:v>3.3800000000000002E-3</c:v>
                </c:pt>
                <c:pt idx="251">
                  <c:v>3.3800000000000002E-3</c:v>
                </c:pt>
                <c:pt idx="252">
                  <c:v>3.3300000000000001E-3</c:v>
                </c:pt>
                <c:pt idx="253">
                  <c:v>3.32E-3</c:v>
                </c:pt>
                <c:pt idx="254">
                  <c:v>3.3400000000000001E-3</c:v>
                </c:pt>
                <c:pt idx="255">
                  <c:v>3.3600000000000001E-3</c:v>
                </c:pt>
                <c:pt idx="256">
                  <c:v>3.3899999999999998E-3</c:v>
                </c:pt>
                <c:pt idx="257">
                  <c:v>3.3899999999999998E-3</c:v>
                </c:pt>
                <c:pt idx="258">
                  <c:v>3.3300000000000001E-3</c:v>
                </c:pt>
                <c:pt idx="259">
                  <c:v>3.3400000000000001E-3</c:v>
                </c:pt>
                <c:pt idx="260">
                  <c:v>3.3999999999999998E-3</c:v>
                </c:pt>
                <c:pt idx="261">
                  <c:v>3.3800000000000002E-3</c:v>
                </c:pt>
                <c:pt idx="262">
                  <c:v>3.3899999999999998E-3</c:v>
                </c:pt>
                <c:pt idx="263">
                  <c:v>3.3300000000000001E-3</c:v>
                </c:pt>
                <c:pt idx="264">
                  <c:v>3.3500000000000001E-3</c:v>
                </c:pt>
                <c:pt idx="265">
                  <c:v>3.3999999999999998E-3</c:v>
                </c:pt>
                <c:pt idx="266">
                  <c:v>3.3400000000000001E-3</c:v>
                </c:pt>
                <c:pt idx="267">
                  <c:v>3.32E-3</c:v>
                </c:pt>
                <c:pt idx="268">
                  <c:v>3.3400000000000001E-3</c:v>
                </c:pt>
                <c:pt idx="269">
                  <c:v>3.3400000000000001E-3</c:v>
                </c:pt>
                <c:pt idx="270">
                  <c:v>3.3300000000000001E-3</c:v>
                </c:pt>
                <c:pt idx="271">
                  <c:v>3.3E-3</c:v>
                </c:pt>
                <c:pt idx="272">
                  <c:v>3.2599999999999999E-3</c:v>
                </c:pt>
                <c:pt idx="273">
                  <c:v>3.2599999999999999E-3</c:v>
                </c:pt>
                <c:pt idx="274">
                  <c:v>3.2499999999999999E-3</c:v>
                </c:pt>
                <c:pt idx="275">
                  <c:v>3.2699999999999999E-3</c:v>
                </c:pt>
                <c:pt idx="276">
                  <c:v>3.3899999999999998E-3</c:v>
                </c:pt>
                <c:pt idx="277">
                  <c:v>3.3800000000000002E-3</c:v>
                </c:pt>
                <c:pt idx="278">
                  <c:v>3.32E-3</c:v>
                </c:pt>
                <c:pt idx="279">
                  <c:v>3.3600000000000001E-3</c:v>
                </c:pt>
                <c:pt idx="280">
                  <c:v>3.3700000000000002E-3</c:v>
                </c:pt>
                <c:pt idx="281">
                  <c:v>3.3500000000000001E-3</c:v>
                </c:pt>
                <c:pt idx="282">
                  <c:v>3.3400000000000001E-3</c:v>
                </c:pt>
                <c:pt idx="283">
                  <c:v>3.3700000000000002E-3</c:v>
                </c:pt>
                <c:pt idx="284">
                  <c:v>3.3999999999999998E-3</c:v>
                </c:pt>
                <c:pt idx="285">
                  <c:v>3.3899999999999998E-3</c:v>
                </c:pt>
                <c:pt idx="286">
                  <c:v>3.3600000000000001E-3</c:v>
                </c:pt>
                <c:pt idx="287">
                  <c:v>3.3800000000000002E-3</c:v>
                </c:pt>
                <c:pt idx="288">
                  <c:v>3.3800000000000002E-3</c:v>
                </c:pt>
                <c:pt idx="289">
                  <c:v>3.3500000000000001E-3</c:v>
                </c:pt>
                <c:pt idx="290">
                  <c:v>3.32E-3</c:v>
                </c:pt>
                <c:pt idx="291">
                  <c:v>3.4199999999999999E-3</c:v>
                </c:pt>
                <c:pt idx="292">
                  <c:v>3.47E-3</c:v>
                </c:pt>
                <c:pt idx="293">
                  <c:v>3.48E-3</c:v>
                </c:pt>
                <c:pt idx="294">
                  <c:v>3.5300000000000002E-3</c:v>
                </c:pt>
                <c:pt idx="295">
                  <c:v>3.49E-3</c:v>
                </c:pt>
                <c:pt idx="296">
                  <c:v>3.4199999999999999E-3</c:v>
                </c:pt>
                <c:pt idx="297">
                  <c:v>3.4299999999999999E-3</c:v>
                </c:pt>
                <c:pt idx="298">
                  <c:v>3.47E-3</c:v>
                </c:pt>
                <c:pt idx="299">
                  <c:v>3.49E-3</c:v>
                </c:pt>
                <c:pt idx="300">
                  <c:v>3.49E-3</c:v>
                </c:pt>
                <c:pt idx="301">
                  <c:v>3.5100000000000001E-3</c:v>
                </c:pt>
                <c:pt idx="302">
                  <c:v>3.5100000000000001E-3</c:v>
                </c:pt>
                <c:pt idx="303">
                  <c:v>3.5300000000000002E-3</c:v>
                </c:pt>
                <c:pt idx="304">
                  <c:v>3.4299999999999999E-3</c:v>
                </c:pt>
                <c:pt idx="305">
                  <c:v>3.4099999999999998E-3</c:v>
                </c:pt>
                <c:pt idx="306">
                  <c:v>3.48E-3</c:v>
                </c:pt>
                <c:pt idx="307">
                  <c:v>3.48E-3</c:v>
                </c:pt>
                <c:pt idx="308">
                  <c:v>3.4499999999999999E-3</c:v>
                </c:pt>
                <c:pt idx="309">
                  <c:v>3.3700000000000002E-3</c:v>
                </c:pt>
                <c:pt idx="310">
                  <c:v>3.3999999999999998E-3</c:v>
                </c:pt>
                <c:pt idx="311">
                  <c:v>3.46E-3</c:v>
                </c:pt>
                <c:pt idx="312">
                  <c:v>3.4299999999999999E-3</c:v>
                </c:pt>
                <c:pt idx="313">
                  <c:v>3.4299999999999999E-3</c:v>
                </c:pt>
                <c:pt idx="314">
                  <c:v>3.48E-3</c:v>
                </c:pt>
                <c:pt idx="315">
                  <c:v>3.49E-3</c:v>
                </c:pt>
                <c:pt idx="316">
                  <c:v>3.5300000000000002E-3</c:v>
                </c:pt>
                <c:pt idx="317">
                  <c:v>3.4099999999999998E-3</c:v>
                </c:pt>
                <c:pt idx="318">
                  <c:v>3.3600000000000001E-3</c:v>
                </c:pt>
                <c:pt idx="319">
                  <c:v>3.3700000000000002E-3</c:v>
                </c:pt>
                <c:pt idx="320">
                  <c:v>3.3800000000000002E-3</c:v>
                </c:pt>
                <c:pt idx="321">
                  <c:v>3.3899999999999998E-3</c:v>
                </c:pt>
                <c:pt idx="322">
                  <c:v>3.3400000000000001E-3</c:v>
                </c:pt>
                <c:pt idx="323">
                  <c:v>3.3400000000000001E-3</c:v>
                </c:pt>
                <c:pt idx="324">
                  <c:v>3.3700000000000002E-3</c:v>
                </c:pt>
                <c:pt idx="325">
                  <c:v>3.3600000000000001E-3</c:v>
                </c:pt>
                <c:pt idx="326">
                  <c:v>3.3999999999999998E-3</c:v>
                </c:pt>
                <c:pt idx="327">
                  <c:v>3.3800000000000002E-3</c:v>
                </c:pt>
                <c:pt idx="328">
                  <c:v>3.3400000000000001E-3</c:v>
                </c:pt>
                <c:pt idx="329">
                  <c:v>3.3400000000000001E-3</c:v>
                </c:pt>
                <c:pt idx="330">
                  <c:v>3.29E-3</c:v>
                </c:pt>
                <c:pt idx="331">
                  <c:v>3.32E-3</c:v>
                </c:pt>
                <c:pt idx="332">
                  <c:v>3.3E-3</c:v>
                </c:pt>
                <c:pt idx="333">
                  <c:v>3.2399999999999998E-3</c:v>
                </c:pt>
                <c:pt idx="334">
                  <c:v>3.2799999999999999E-3</c:v>
                </c:pt>
                <c:pt idx="335">
                  <c:v>3.32E-3</c:v>
                </c:pt>
                <c:pt idx="336">
                  <c:v>3.3600000000000001E-3</c:v>
                </c:pt>
                <c:pt idx="337">
                  <c:v>3.3300000000000001E-3</c:v>
                </c:pt>
                <c:pt idx="338">
                  <c:v>3.3400000000000001E-3</c:v>
                </c:pt>
                <c:pt idx="339">
                  <c:v>3.31E-3</c:v>
                </c:pt>
                <c:pt idx="340">
                  <c:v>3.3700000000000002E-3</c:v>
                </c:pt>
                <c:pt idx="341">
                  <c:v>3.4299999999999999E-3</c:v>
                </c:pt>
                <c:pt idx="342">
                  <c:v>3.3899999999999998E-3</c:v>
                </c:pt>
                <c:pt idx="343">
                  <c:v>3.3700000000000002E-3</c:v>
                </c:pt>
                <c:pt idx="344">
                  <c:v>3.3800000000000002E-3</c:v>
                </c:pt>
                <c:pt idx="345">
                  <c:v>3.3700000000000002E-3</c:v>
                </c:pt>
                <c:pt idx="346">
                  <c:v>3.3700000000000002E-3</c:v>
                </c:pt>
                <c:pt idx="347">
                  <c:v>3.3999999999999998E-3</c:v>
                </c:pt>
                <c:pt idx="348">
                  <c:v>3.3800000000000002E-3</c:v>
                </c:pt>
                <c:pt idx="349">
                  <c:v>3.3600000000000001E-3</c:v>
                </c:pt>
                <c:pt idx="350">
                  <c:v>3.3700000000000002E-3</c:v>
                </c:pt>
                <c:pt idx="351">
                  <c:v>3.4199999999999999E-3</c:v>
                </c:pt>
                <c:pt idx="352">
                  <c:v>3.3899999999999998E-3</c:v>
                </c:pt>
                <c:pt idx="353">
                  <c:v>3.3700000000000002E-3</c:v>
                </c:pt>
                <c:pt idx="354">
                  <c:v>3.3999999999999998E-3</c:v>
                </c:pt>
                <c:pt idx="355">
                  <c:v>3.4199999999999999E-3</c:v>
                </c:pt>
                <c:pt idx="356">
                  <c:v>3.4199999999999999E-3</c:v>
                </c:pt>
                <c:pt idx="357">
                  <c:v>3.4399999999999999E-3</c:v>
                </c:pt>
                <c:pt idx="358">
                  <c:v>3.4399999999999999E-3</c:v>
                </c:pt>
                <c:pt idx="359">
                  <c:v>3.4499999999999999E-3</c:v>
                </c:pt>
                <c:pt idx="360">
                  <c:v>3.4399999999999999E-3</c:v>
                </c:pt>
                <c:pt idx="361">
                  <c:v>3.3999999999999998E-3</c:v>
                </c:pt>
                <c:pt idx="362">
                  <c:v>3.46E-3</c:v>
                </c:pt>
                <c:pt idx="363">
                  <c:v>3.47E-3</c:v>
                </c:pt>
                <c:pt idx="364">
                  <c:v>3.4199999999999999E-3</c:v>
                </c:pt>
                <c:pt idx="365">
                  <c:v>3.4299999999999999E-3</c:v>
                </c:pt>
                <c:pt idx="366">
                  <c:v>3.46E-3</c:v>
                </c:pt>
                <c:pt idx="367">
                  <c:v>3.47E-3</c:v>
                </c:pt>
                <c:pt idx="368">
                  <c:v>3.4499999999999999E-3</c:v>
                </c:pt>
                <c:pt idx="369">
                  <c:v>3.46E-3</c:v>
                </c:pt>
                <c:pt idx="370">
                  <c:v>3.46E-3</c:v>
                </c:pt>
                <c:pt idx="371">
                  <c:v>3.4399999999999999E-3</c:v>
                </c:pt>
                <c:pt idx="372">
                  <c:v>3.4199999999999999E-3</c:v>
                </c:pt>
                <c:pt idx="373">
                  <c:v>3.4399999999999999E-3</c:v>
                </c:pt>
                <c:pt idx="374">
                  <c:v>3.4299999999999999E-3</c:v>
                </c:pt>
                <c:pt idx="375">
                  <c:v>3.4199999999999999E-3</c:v>
                </c:pt>
                <c:pt idx="376">
                  <c:v>3.4199999999999999E-3</c:v>
                </c:pt>
                <c:pt idx="377">
                  <c:v>3.4399999999999999E-3</c:v>
                </c:pt>
                <c:pt idx="378">
                  <c:v>3.4399999999999999E-3</c:v>
                </c:pt>
                <c:pt idx="379">
                  <c:v>3.4299999999999999E-3</c:v>
                </c:pt>
                <c:pt idx="380">
                  <c:v>3.3899999999999998E-3</c:v>
                </c:pt>
                <c:pt idx="381">
                  <c:v>3.3400000000000001E-3</c:v>
                </c:pt>
                <c:pt idx="382">
                  <c:v>3.3400000000000001E-3</c:v>
                </c:pt>
                <c:pt idx="383">
                  <c:v>3.3500000000000001E-3</c:v>
                </c:pt>
                <c:pt idx="384">
                  <c:v>3.3500000000000001E-3</c:v>
                </c:pt>
                <c:pt idx="385">
                  <c:v>3.3700000000000002E-3</c:v>
                </c:pt>
                <c:pt idx="386">
                  <c:v>3.3500000000000001E-3</c:v>
                </c:pt>
                <c:pt idx="387">
                  <c:v>3.3700000000000002E-3</c:v>
                </c:pt>
                <c:pt idx="388">
                  <c:v>3.3400000000000001E-3</c:v>
                </c:pt>
                <c:pt idx="389">
                  <c:v>3.3300000000000001E-3</c:v>
                </c:pt>
                <c:pt idx="390">
                  <c:v>3.3300000000000001E-3</c:v>
                </c:pt>
                <c:pt idx="391">
                  <c:v>3.3E-3</c:v>
                </c:pt>
                <c:pt idx="392">
                  <c:v>3.29E-3</c:v>
                </c:pt>
                <c:pt idx="393">
                  <c:v>3.3300000000000001E-3</c:v>
                </c:pt>
                <c:pt idx="394">
                  <c:v>3.3400000000000001E-3</c:v>
                </c:pt>
                <c:pt idx="395">
                  <c:v>3.32E-3</c:v>
                </c:pt>
                <c:pt idx="396">
                  <c:v>3.3E-3</c:v>
                </c:pt>
                <c:pt idx="397">
                  <c:v>3.3300000000000001E-3</c:v>
                </c:pt>
                <c:pt idx="398">
                  <c:v>3.3700000000000002E-3</c:v>
                </c:pt>
                <c:pt idx="399">
                  <c:v>3.3500000000000001E-3</c:v>
                </c:pt>
                <c:pt idx="400">
                  <c:v>3.31E-3</c:v>
                </c:pt>
                <c:pt idx="401">
                  <c:v>3.31E-3</c:v>
                </c:pt>
                <c:pt idx="402">
                  <c:v>3.31E-3</c:v>
                </c:pt>
                <c:pt idx="403">
                  <c:v>3.2799999999999999E-3</c:v>
                </c:pt>
                <c:pt idx="404">
                  <c:v>3.31E-3</c:v>
                </c:pt>
                <c:pt idx="405">
                  <c:v>3.3300000000000001E-3</c:v>
                </c:pt>
                <c:pt idx="406">
                  <c:v>3.32E-3</c:v>
                </c:pt>
                <c:pt idx="407">
                  <c:v>3.32E-3</c:v>
                </c:pt>
                <c:pt idx="408">
                  <c:v>3.3600000000000001E-3</c:v>
                </c:pt>
                <c:pt idx="409">
                  <c:v>3.3500000000000001E-3</c:v>
                </c:pt>
                <c:pt idx="410">
                  <c:v>3.3400000000000001E-3</c:v>
                </c:pt>
                <c:pt idx="411">
                  <c:v>3.3899999999999998E-3</c:v>
                </c:pt>
                <c:pt idx="412">
                  <c:v>3.4099999999999998E-3</c:v>
                </c:pt>
                <c:pt idx="413">
                  <c:v>3.3899999999999998E-3</c:v>
                </c:pt>
                <c:pt idx="414">
                  <c:v>3.3800000000000002E-3</c:v>
                </c:pt>
                <c:pt idx="415">
                  <c:v>3.5300000000000002E-3</c:v>
                </c:pt>
                <c:pt idx="416">
                  <c:v>3.4499999999999999E-3</c:v>
                </c:pt>
                <c:pt idx="417">
                  <c:v>3.4399999999999999E-3</c:v>
                </c:pt>
                <c:pt idx="418">
                  <c:v>3.4399999999999999E-3</c:v>
                </c:pt>
                <c:pt idx="419">
                  <c:v>3.3700000000000002E-3</c:v>
                </c:pt>
                <c:pt idx="420">
                  <c:v>3.3700000000000002E-3</c:v>
                </c:pt>
                <c:pt idx="421">
                  <c:v>3.4499999999999999E-3</c:v>
                </c:pt>
                <c:pt idx="422">
                  <c:v>3.4399999999999999E-3</c:v>
                </c:pt>
                <c:pt idx="423">
                  <c:v>3.4399999999999999E-3</c:v>
                </c:pt>
                <c:pt idx="424">
                  <c:v>3.4399999999999999E-3</c:v>
                </c:pt>
                <c:pt idx="425">
                  <c:v>3.5000000000000001E-3</c:v>
                </c:pt>
                <c:pt idx="426">
                  <c:v>3.5100000000000001E-3</c:v>
                </c:pt>
                <c:pt idx="427">
                  <c:v>3.46E-3</c:v>
                </c:pt>
                <c:pt idx="428">
                  <c:v>3.4299999999999999E-3</c:v>
                </c:pt>
                <c:pt idx="429">
                  <c:v>3.4199999999999999E-3</c:v>
                </c:pt>
                <c:pt idx="430">
                  <c:v>3.4499999999999999E-3</c:v>
                </c:pt>
                <c:pt idx="431">
                  <c:v>3.4399999999999999E-3</c:v>
                </c:pt>
                <c:pt idx="432">
                  <c:v>3.4299999999999999E-3</c:v>
                </c:pt>
                <c:pt idx="433">
                  <c:v>3.4199999999999999E-3</c:v>
                </c:pt>
                <c:pt idx="434">
                  <c:v>3.4299999999999999E-3</c:v>
                </c:pt>
                <c:pt idx="435">
                  <c:v>3.4299999999999999E-3</c:v>
                </c:pt>
                <c:pt idx="436">
                  <c:v>3.4199999999999999E-3</c:v>
                </c:pt>
                <c:pt idx="437">
                  <c:v>3.4199999999999999E-3</c:v>
                </c:pt>
                <c:pt idx="438">
                  <c:v>3.4499999999999999E-3</c:v>
                </c:pt>
                <c:pt idx="439">
                  <c:v>3.46E-3</c:v>
                </c:pt>
                <c:pt idx="440">
                  <c:v>3.4499999999999999E-3</c:v>
                </c:pt>
                <c:pt idx="441">
                  <c:v>3.4299999999999999E-3</c:v>
                </c:pt>
                <c:pt idx="442">
                  <c:v>3.4299999999999999E-3</c:v>
                </c:pt>
                <c:pt idx="443">
                  <c:v>3.4199999999999999E-3</c:v>
                </c:pt>
                <c:pt idx="444">
                  <c:v>3.4199999999999999E-3</c:v>
                </c:pt>
                <c:pt idx="445">
                  <c:v>3.4099999999999998E-3</c:v>
                </c:pt>
                <c:pt idx="446">
                  <c:v>3.3700000000000002E-3</c:v>
                </c:pt>
                <c:pt idx="447">
                  <c:v>3.3899999999999998E-3</c:v>
                </c:pt>
                <c:pt idx="448">
                  <c:v>3.3800000000000002E-3</c:v>
                </c:pt>
                <c:pt idx="449">
                  <c:v>3.3800000000000002E-3</c:v>
                </c:pt>
                <c:pt idx="450">
                  <c:v>3.3800000000000002E-3</c:v>
                </c:pt>
                <c:pt idx="451">
                  <c:v>3.3899999999999998E-3</c:v>
                </c:pt>
                <c:pt idx="452">
                  <c:v>3.3999999999999998E-3</c:v>
                </c:pt>
                <c:pt idx="453">
                  <c:v>3.4099999999999998E-3</c:v>
                </c:pt>
                <c:pt idx="454">
                  <c:v>3.4199999999999999E-3</c:v>
                </c:pt>
                <c:pt idx="455">
                  <c:v>3.3600000000000001E-3</c:v>
                </c:pt>
                <c:pt idx="456">
                  <c:v>3.3300000000000001E-3</c:v>
                </c:pt>
                <c:pt idx="457">
                  <c:v>3.3300000000000001E-3</c:v>
                </c:pt>
                <c:pt idx="458">
                  <c:v>3.3400000000000001E-3</c:v>
                </c:pt>
                <c:pt idx="459">
                  <c:v>3.2499999999999999E-3</c:v>
                </c:pt>
                <c:pt idx="460">
                  <c:v>3.2599999999999999E-3</c:v>
                </c:pt>
                <c:pt idx="461">
                  <c:v>3.3300000000000001E-3</c:v>
                </c:pt>
                <c:pt idx="462">
                  <c:v>3.32E-3</c:v>
                </c:pt>
                <c:pt idx="463">
                  <c:v>3.32E-3</c:v>
                </c:pt>
                <c:pt idx="464">
                  <c:v>3.3E-3</c:v>
                </c:pt>
                <c:pt idx="465">
                  <c:v>3.29E-3</c:v>
                </c:pt>
                <c:pt idx="466">
                  <c:v>3.31E-3</c:v>
                </c:pt>
                <c:pt idx="467">
                  <c:v>3.32E-3</c:v>
                </c:pt>
                <c:pt idx="468">
                  <c:v>3.3400000000000001E-3</c:v>
                </c:pt>
                <c:pt idx="469">
                  <c:v>3.3300000000000001E-3</c:v>
                </c:pt>
                <c:pt idx="470">
                  <c:v>3.31E-3</c:v>
                </c:pt>
                <c:pt idx="471">
                  <c:v>3.3600000000000001E-3</c:v>
                </c:pt>
                <c:pt idx="472">
                  <c:v>3.3700000000000002E-3</c:v>
                </c:pt>
                <c:pt idx="473">
                  <c:v>3.3400000000000001E-3</c:v>
                </c:pt>
                <c:pt idx="474">
                  <c:v>3.3300000000000001E-3</c:v>
                </c:pt>
                <c:pt idx="475">
                  <c:v>3.3600000000000001E-3</c:v>
                </c:pt>
                <c:pt idx="476">
                  <c:v>3.3600000000000001E-3</c:v>
                </c:pt>
                <c:pt idx="477">
                  <c:v>3.3700000000000002E-3</c:v>
                </c:pt>
                <c:pt idx="478">
                  <c:v>3.3899999999999998E-3</c:v>
                </c:pt>
                <c:pt idx="479">
                  <c:v>3.3800000000000002E-3</c:v>
                </c:pt>
                <c:pt idx="480">
                  <c:v>3.4099999999999998E-3</c:v>
                </c:pt>
                <c:pt idx="481">
                  <c:v>3.4399999999999999E-3</c:v>
                </c:pt>
                <c:pt idx="482">
                  <c:v>3.4099999999999998E-3</c:v>
                </c:pt>
                <c:pt idx="483">
                  <c:v>3.4499999999999999E-3</c:v>
                </c:pt>
                <c:pt idx="484">
                  <c:v>3.4399999999999999E-3</c:v>
                </c:pt>
                <c:pt idx="485">
                  <c:v>3.4499999999999999E-3</c:v>
                </c:pt>
                <c:pt idx="486">
                  <c:v>3.4399999999999999E-3</c:v>
                </c:pt>
                <c:pt idx="487">
                  <c:v>3.3800000000000002E-3</c:v>
                </c:pt>
                <c:pt idx="488">
                  <c:v>3.4199999999999999E-3</c:v>
                </c:pt>
                <c:pt idx="489">
                  <c:v>3.4399999999999999E-3</c:v>
                </c:pt>
                <c:pt idx="490">
                  <c:v>3.4199999999999999E-3</c:v>
                </c:pt>
                <c:pt idx="491">
                  <c:v>3.46E-3</c:v>
                </c:pt>
                <c:pt idx="492">
                  <c:v>3.5000000000000001E-3</c:v>
                </c:pt>
                <c:pt idx="493">
                  <c:v>3.4499999999999999E-3</c:v>
                </c:pt>
                <c:pt idx="494">
                  <c:v>3.4099999999999998E-3</c:v>
                </c:pt>
                <c:pt idx="495">
                  <c:v>3.46E-3</c:v>
                </c:pt>
                <c:pt idx="496">
                  <c:v>3.48E-3</c:v>
                </c:pt>
                <c:pt idx="497">
                  <c:v>3.4399999999999999E-3</c:v>
                </c:pt>
                <c:pt idx="498">
                  <c:v>3.4499999999999999E-3</c:v>
                </c:pt>
                <c:pt idx="499">
                  <c:v>3.4199999999999999E-3</c:v>
                </c:pt>
                <c:pt idx="500">
                  <c:v>3.4399999999999999E-3</c:v>
                </c:pt>
                <c:pt idx="501">
                  <c:v>3.48E-3</c:v>
                </c:pt>
                <c:pt idx="502">
                  <c:v>3.3600000000000001E-3</c:v>
                </c:pt>
                <c:pt idx="503">
                  <c:v>3.3300000000000001E-3</c:v>
                </c:pt>
                <c:pt idx="504">
                  <c:v>3.4299999999999999E-3</c:v>
                </c:pt>
                <c:pt idx="505">
                  <c:v>3.4299999999999999E-3</c:v>
                </c:pt>
                <c:pt idx="506">
                  <c:v>3.3800000000000002E-3</c:v>
                </c:pt>
                <c:pt idx="507">
                  <c:v>3.3800000000000002E-3</c:v>
                </c:pt>
                <c:pt idx="508">
                  <c:v>3.4099999999999998E-3</c:v>
                </c:pt>
                <c:pt idx="509">
                  <c:v>3.3899999999999998E-3</c:v>
                </c:pt>
                <c:pt idx="510">
                  <c:v>3.3600000000000001E-3</c:v>
                </c:pt>
                <c:pt idx="511">
                  <c:v>3.3700000000000002E-3</c:v>
                </c:pt>
                <c:pt idx="512">
                  <c:v>3.3899999999999998E-3</c:v>
                </c:pt>
                <c:pt idx="513">
                  <c:v>3.3600000000000001E-3</c:v>
                </c:pt>
                <c:pt idx="514">
                  <c:v>3.4099999999999998E-3</c:v>
                </c:pt>
                <c:pt idx="515">
                  <c:v>3.3500000000000001E-3</c:v>
                </c:pt>
                <c:pt idx="516">
                  <c:v>3.3E-3</c:v>
                </c:pt>
                <c:pt idx="517">
                  <c:v>3.3400000000000001E-3</c:v>
                </c:pt>
                <c:pt idx="518">
                  <c:v>3.3400000000000001E-3</c:v>
                </c:pt>
                <c:pt idx="519">
                  <c:v>3.3400000000000001E-3</c:v>
                </c:pt>
                <c:pt idx="520">
                  <c:v>3.32E-3</c:v>
                </c:pt>
                <c:pt idx="521">
                  <c:v>3.31E-3</c:v>
                </c:pt>
                <c:pt idx="522">
                  <c:v>3.32E-3</c:v>
                </c:pt>
                <c:pt idx="523">
                  <c:v>3.31E-3</c:v>
                </c:pt>
                <c:pt idx="524">
                  <c:v>3.31E-3</c:v>
                </c:pt>
                <c:pt idx="525">
                  <c:v>3.3300000000000001E-3</c:v>
                </c:pt>
                <c:pt idx="526">
                  <c:v>3.32E-3</c:v>
                </c:pt>
                <c:pt idx="527">
                  <c:v>3.29E-3</c:v>
                </c:pt>
                <c:pt idx="528">
                  <c:v>3.32E-3</c:v>
                </c:pt>
                <c:pt idx="529">
                  <c:v>3.32E-3</c:v>
                </c:pt>
                <c:pt idx="530">
                  <c:v>3.29E-3</c:v>
                </c:pt>
                <c:pt idx="531">
                  <c:v>3.31E-3</c:v>
                </c:pt>
                <c:pt idx="532">
                  <c:v>3.3500000000000001E-3</c:v>
                </c:pt>
                <c:pt idx="533">
                  <c:v>3.3700000000000002E-3</c:v>
                </c:pt>
                <c:pt idx="534">
                  <c:v>3.3999999999999998E-3</c:v>
                </c:pt>
                <c:pt idx="535">
                  <c:v>3.3999999999999998E-3</c:v>
                </c:pt>
                <c:pt idx="536">
                  <c:v>3.3800000000000002E-3</c:v>
                </c:pt>
                <c:pt idx="537">
                  <c:v>3.3700000000000002E-3</c:v>
                </c:pt>
                <c:pt idx="538">
                  <c:v>3.3700000000000002E-3</c:v>
                </c:pt>
                <c:pt idx="539">
                  <c:v>3.3800000000000002E-3</c:v>
                </c:pt>
                <c:pt idx="540">
                  <c:v>3.3800000000000002E-3</c:v>
                </c:pt>
                <c:pt idx="541">
                  <c:v>3.4299999999999999E-3</c:v>
                </c:pt>
                <c:pt idx="542">
                  <c:v>3.4199999999999999E-3</c:v>
                </c:pt>
                <c:pt idx="543">
                  <c:v>3.3800000000000002E-3</c:v>
                </c:pt>
                <c:pt idx="544">
                  <c:v>3.4399999999999999E-3</c:v>
                </c:pt>
                <c:pt idx="545">
                  <c:v>3.47E-3</c:v>
                </c:pt>
                <c:pt idx="546">
                  <c:v>3.46E-3</c:v>
                </c:pt>
                <c:pt idx="547">
                  <c:v>3.48E-3</c:v>
                </c:pt>
                <c:pt idx="548">
                  <c:v>3.4499999999999999E-3</c:v>
                </c:pt>
                <c:pt idx="549">
                  <c:v>3.48E-3</c:v>
                </c:pt>
                <c:pt idx="550">
                  <c:v>3.47E-3</c:v>
                </c:pt>
                <c:pt idx="551">
                  <c:v>3.4499999999999999E-3</c:v>
                </c:pt>
                <c:pt idx="552">
                  <c:v>3.49E-3</c:v>
                </c:pt>
                <c:pt idx="553">
                  <c:v>3.4199999999999999E-3</c:v>
                </c:pt>
                <c:pt idx="554">
                  <c:v>3.4299999999999999E-3</c:v>
                </c:pt>
                <c:pt idx="555">
                  <c:v>3.5200000000000001E-3</c:v>
                </c:pt>
                <c:pt idx="556">
                  <c:v>3.48E-3</c:v>
                </c:pt>
                <c:pt idx="557">
                  <c:v>3.4299999999999999E-3</c:v>
                </c:pt>
                <c:pt idx="558">
                  <c:v>3.3899999999999998E-3</c:v>
                </c:pt>
                <c:pt idx="559">
                  <c:v>3.4199999999999999E-3</c:v>
                </c:pt>
                <c:pt idx="560">
                  <c:v>3.47E-3</c:v>
                </c:pt>
                <c:pt idx="561">
                  <c:v>3.3999999999999998E-3</c:v>
                </c:pt>
                <c:pt idx="562">
                  <c:v>3.3600000000000001E-3</c:v>
                </c:pt>
                <c:pt idx="563">
                  <c:v>3.4299999999999999E-3</c:v>
                </c:pt>
                <c:pt idx="564">
                  <c:v>3.46E-3</c:v>
                </c:pt>
                <c:pt idx="565">
                  <c:v>3.4399999999999999E-3</c:v>
                </c:pt>
                <c:pt idx="566">
                  <c:v>3.4199999999999999E-3</c:v>
                </c:pt>
                <c:pt idx="567">
                  <c:v>3.3999999999999998E-3</c:v>
                </c:pt>
                <c:pt idx="568">
                  <c:v>3.4099999999999998E-3</c:v>
                </c:pt>
                <c:pt idx="569">
                  <c:v>3.3899999999999998E-3</c:v>
                </c:pt>
                <c:pt idx="570">
                  <c:v>3.3700000000000002E-3</c:v>
                </c:pt>
                <c:pt idx="571">
                  <c:v>3.3500000000000001E-3</c:v>
                </c:pt>
                <c:pt idx="572">
                  <c:v>3.3600000000000001E-3</c:v>
                </c:pt>
                <c:pt idx="573">
                  <c:v>3.3600000000000001E-3</c:v>
                </c:pt>
                <c:pt idx="574">
                  <c:v>3.3400000000000001E-3</c:v>
                </c:pt>
                <c:pt idx="575">
                  <c:v>3.3E-3</c:v>
                </c:pt>
                <c:pt idx="576">
                  <c:v>3.2699999999999999E-3</c:v>
                </c:pt>
                <c:pt idx="577">
                  <c:v>3.3300000000000001E-3</c:v>
                </c:pt>
                <c:pt idx="578">
                  <c:v>3.3800000000000002E-3</c:v>
                </c:pt>
                <c:pt idx="579">
                  <c:v>3.3300000000000001E-3</c:v>
                </c:pt>
                <c:pt idx="580">
                  <c:v>3.29E-3</c:v>
                </c:pt>
                <c:pt idx="581">
                  <c:v>3.2299999999999998E-3</c:v>
                </c:pt>
                <c:pt idx="582">
                  <c:v>3.2599999999999999E-3</c:v>
                </c:pt>
                <c:pt idx="583">
                  <c:v>3.3400000000000001E-3</c:v>
                </c:pt>
                <c:pt idx="584">
                  <c:v>3.31E-3</c:v>
                </c:pt>
                <c:pt idx="585">
                  <c:v>3.31E-3</c:v>
                </c:pt>
                <c:pt idx="586">
                  <c:v>3.3300000000000001E-3</c:v>
                </c:pt>
                <c:pt idx="587">
                  <c:v>3.3500000000000001E-3</c:v>
                </c:pt>
                <c:pt idx="588">
                  <c:v>3.3300000000000001E-3</c:v>
                </c:pt>
                <c:pt idx="589">
                  <c:v>3.32E-3</c:v>
                </c:pt>
                <c:pt idx="590">
                  <c:v>3.3400000000000001E-3</c:v>
                </c:pt>
                <c:pt idx="591">
                  <c:v>3.31E-3</c:v>
                </c:pt>
                <c:pt idx="592">
                  <c:v>3.3400000000000001E-3</c:v>
                </c:pt>
                <c:pt idx="593">
                  <c:v>3.32E-3</c:v>
                </c:pt>
                <c:pt idx="594">
                  <c:v>3.31E-3</c:v>
                </c:pt>
                <c:pt idx="595">
                  <c:v>3.32E-3</c:v>
                </c:pt>
                <c:pt idx="596">
                  <c:v>3.3700000000000002E-3</c:v>
                </c:pt>
                <c:pt idx="597">
                  <c:v>3.3800000000000002E-3</c:v>
                </c:pt>
                <c:pt idx="598">
                  <c:v>3.3700000000000002E-3</c:v>
                </c:pt>
                <c:pt idx="599">
                  <c:v>3.32E-3</c:v>
                </c:pt>
                <c:pt idx="600">
                  <c:v>3.3800000000000002E-3</c:v>
                </c:pt>
                <c:pt idx="601">
                  <c:v>3.3700000000000002E-3</c:v>
                </c:pt>
                <c:pt idx="602">
                  <c:v>3.3500000000000001E-3</c:v>
                </c:pt>
                <c:pt idx="603">
                  <c:v>3.4199999999999999E-3</c:v>
                </c:pt>
                <c:pt idx="604">
                  <c:v>3.46E-3</c:v>
                </c:pt>
                <c:pt idx="605">
                  <c:v>3.4099999999999998E-3</c:v>
                </c:pt>
                <c:pt idx="606">
                  <c:v>3.4399999999999999E-3</c:v>
                </c:pt>
                <c:pt idx="607">
                  <c:v>3.4399999999999999E-3</c:v>
                </c:pt>
                <c:pt idx="608">
                  <c:v>3.4099999999999998E-3</c:v>
                </c:pt>
                <c:pt idx="609">
                  <c:v>3.4199999999999999E-3</c:v>
                </c:pt>
                <c:pt idx="610">
                  <c:v>3.4299999999999999E-3</c:v>
                </c:pt>
                <c:pt idx="611">
                  <c:v>3.46E-3</c:v>
                </c:pt>
                <c:pt idx="612">
                  <c:v>3.5200000000000001E-3</c:v>
                </c:pt>
                <c:pt idx="613">
                  <c:v>3.5100000000000001E-3</c:v>
                </c:pt>
                <c:pt idx="614">
                  <c:v>3.46E-3</c:v>
                </c:pt>
                <c:pt idx="615">
                  <c:v>3.4499999999999999E-3</c:v>
                </c:pt>
                <c:pt idx="616">
                  <c:v>3.4399999999999999E-3</c:v>
                </c:pt>
                <c:pt idx="617">
                  <c:v>3.4499999999999999E-3</c:v>
                </c:pt>
                <c:pt idx="618">
                  <c:v>3.4299999999999999E-3</c:v>
                </c:pt>
                <c:pt idx="619">
                  <c:v>3.5200000000000001E-3</c:v>
                </c:pt>
                <c:pt idx="620">
                  <c:v>3.49E-3</c:v>
                </c:pt>
                <c:pt idx="621">
                  <c:v>3.47E-3</c:v>
                </c:pt>
                <c:pt idx="622">
                  <c:v>3.46E-3</c:v>
                </c:pt>
                <c:pt idx="623">
                  <c:v>3.46E-3</c:v>
                </c:pt>
                <c:pt idx="624">
                  <c:v>3.4499999999999999E-3</c:v>
                </c:pt>
                <c:pt idx="625">
                  <c:v>3.3899999999999998E-3</c:v>
                </c:pt>
                <c:pt idx="626">
                  <c:v>3.4199999999999999E-3</c:v>
                </c:pt>
                <c:pt idx="627">
                  <c:v>3.4199999999999999E-3</c:v>
                </c:pt>
                <c:pt idx="628">
                  <c:v>3.3700000000000002E-3</c:v>
                </c:pt>
                <c:pt idx="629">
                  <c:v>3.3999999999999998E-3</c:v>
                </c:pt>
                <c:pt idx="630">
                  <c:v>3.3899999999999998E-3</c:v>
                </c:pt>
                <c:pt idx="631">
                  <c:v>3.3899999999999998E-3</c:v>
                </c:pt>
                <c:pt idx="632">
                  <c:v>3.3600000000000001E-3</c:v>
                </c:pt>
                <c:pt idx="633">
                  <c:v>3.3300000000000001E-3</c:v>
                </c:pt>
                <c:pt idx="634">
                  <c:v>3.29E-3</c:v>
                </c:pt>
                <c:pt idx="635">
                  <c:v>3.2799999999999999E-3</c:v>
                </c:pt>
                <c:pt idx="636">
                  <c:v>3.31E-3</c:v>
                </c:pt>
                <c:pt idx="637">
                  <c:v>3.2799999999999999E-3</c:v>
                </c:pt>
                <c:pt idx="638">
                  <c:v>3.31E-3</c:v>
                </c:pt>
                <c:pt idx="639">
                  <c:v>3.32E-3</c:v>
                </c:pt>
                <c:pt idx="640">
                  <c:v>3.2499999999999999E-3</c:v>
                </c:pt>
                <c:pt idx="641">
                  <c:v>3.2399999999999998E-3</c:v>
                </c:pt>
                <c:pt idx="642">
                  <c:v>3.3E-3</c:v>
                </c:pt>
                <c:pt idx="643">
                  <c:v>3.3400000000000001E-3</c:v>
                </c:pt>
                <c:pt idx="644">
                  <c:v>3.3400000000000001E-3</c:v>
                </c:pt>
                <c:pt idx="645">
                  <c:v>3.3400000000000001E-3</c:v>
                </c:pt>
                <c:pt idx="646">
                  <c:v>3.2799999999999999E-3</c:v>
                </c:pt>
                <c:pt idx="647">
                  <c:v>3.3700000000000002E-3</c:v>
                </c:pt>
                <c:pt idx="648">
                  <c:v>3.3300000000000001E-3</c:v>
                </c:pt>
                <c:pt idx="649">
                  <c:v>3.3600000000000001E-3</c:v>
                </c:pt>
                <c:pt idx="650">
                  <c:v>3.3800000000000002E-3</c:v>
                </c:pt>
                <c:pt idx="651">
                  <c:v>3.4099999999999998E-3</c:v>
                </c:pt>
                <c:pt idx="652">
                  <c:v>3.4299999999999999E-3</c:v>
                </c:pt>
                <c:pt idx="653">
                  <c:v>3.4399999999999999E-3</c:v>
                </c:pt>
                <c:pt idx="654">
                  <c:v>3.48E-3</c:v>
                </c:pt>
                <c:pt idx="655">
                  <c:v>3.49E-3</c:v>
                </c:pt>
                <c:pt idx="656">
                  <c:v>3.48E-3</c:v>
                </c:pt>
                <c:pt idx="657">
                  <c:v>3.4499999999999999E-3</c:v>
                </c:pt>
                <c:pt idx="658">
                  <c:v>3.47E-3</c:v>
                </c:pt>
                <c:pt idx="659">
                  <c:v>3.4399999999999999E-3</c:v>
                </c:pt>
                <c:pt idx="660">
                  <c:v>3.4399999999999999E-3</c:v>
                </c:pt>
                <c:pt idx="661">
                  <c:v>3.4499999999999999E-3</c:v>
                </c:pt>
                <c:pt idx="662">
                  <c:v>3.46E-3</c:v>
                </c:pt>
                <c:pt idx="663">
                  <c:v>3.46E-3</c:v>
                </c:pt>
                <c:pt idx="664">
                  <c:v>3.4499999999999999E-3</c:v>
                </c:pt>
                <c:pt idx="665">
                  <c:v>3.4299999999999999E-3</c:v>
                </c:pt>
                <c:pt idx="666">
                  <c:v>3.4099999999999998E-3</c:v>
                </c:pt>
                <c:pt idx="667">
                  <c:v>3.4299999999999999E-3</c:v>
                </c:pt>
                <c:pt idx="668">
                  <c:v>3.4399999999999999E-3</c:v>
                </c:pt>
                <c:pt idx="669">
                  <c:v>3.4199999999999999E-3</c:v>
                </c:pt>
                <c:pt idx="670">
                  <c:v>3.4199999999999999E-3</c:v>
                </c:pt>
                <c:pt idx="671">
                  <c:v>3.3700000000000002E-3</c:v>
                </c:pt>
                <c:pt idx="672">
                  <c:v>3.3800000000000002E-3</c:v>
                </c:pt>
                <c:pt idx="673">
                  <c:v>3.3800000000000002E-3</c:v>
                </c:pt>
                <c:pt idx="674">
                  <c:v>3.3600000000000001E-3</c:v>
                </c:pt>
                <c:pt idx="675">
                  <c:v>3.3500000000000001E-3</c:v>
                </c:pt>
                <c:pt idx="676">
                  <c:v>3.3E-3</c:v>
                </c:pt>
                <c:pt idx="677">
                  <c:v>3.3300000000000001E-3</c:v>
                </c:pt>
                <c:pt idx="678">
                  <c:v>3.3400000000000001E-3</c:v>
                </c:pt>
                <c:pt idx="679">
                  <c:v>3.32E-3</c:v>
                </c:pt>
                <c:pt idx="680">
                  <c:v>3.31E-3</c:v>
                </c:pt>
                <c:pt idx="681">
                  <c:v>3.3300000000000001E-3</c:v>
                </c:pt>
                <c:pt idx="682">
                  <c:v>3.29E-3</c:v>
                </c:pt>
                <c:pt idx="683">
                  <c:v>3.3E-3</c:v>
                </c:pt>
                <c:pt idx="684">
                  <c:v>3.32E-3</c:v>
                </c:pt>
                <c:pt idx="685">
                  <c:v>3.3400000000000001E-3</c:v>
                </c:pt>
                <c:pt idx="686">
                  <c:v>3.2699999999999999E-3</c:v>
                </c:pt>
                <c:pt idx="687">
                  <c:v>3.3E-3</c:v>
                </c:pt>
                <c:pt idx="688">
                  <c:v>3.3300000000000001E-3</c:v>
                </c:pt>
                <c:pt idx="689">
                  <c:v>3.3500000000000001E-3</c:v>
                </c:pt>
                <c:pt idx="690">
                  <c:v>3.3500000000000001E-3</c:v>
                </c:pt>
                <c:pt idx="691">
                  <c:v>3.3600000000000001E-3</c:v>
                </c:pt>
                <c:pt idx="692">
                  <c:v>3.3700000000000002E-3</c:v>
                </c:pt>
                <c:pt idx="693">
                  <c:v>3.4099999999999998E-3</c:v>
                </c:pt>
                <c:pt idx="694">
                  <c:v>3.3500000000000001E-3</c:v>
                </c:pt>
                <c:pt idx="695">
                  <c:v>3.3500000000000001E-3</c:v>
                </c:pt>
                <c:pt idx="696">
                  <c:v>3.3899999999999998E-3</c:v>
                </c:pt>
                <c:pt idx="697">
                  <c:v>3.3999999999999998E-3</c:v>
                </c:pt>
                <c:pt idx="698">
                  <c:v>3.4399999999999999E-3</c:v>
                </c:pt>
                <c:pt idx="699">
                  <c:v>3.4399999999999999E-3</c:v>
                </c:pt>
                <c:pt idx="700">
                  <c:v>3.4399999999999999E-3</c:v>
                </c:pt>
                <c:pt idx="701">
                  <c:v>3.47E-3</c:v>
                </c:pt>
                <c:pt idx="702">
                  <c:v>3.5000000000000001E-3</c:v>
                </c:pt>
                <c:pt idx="703">
                  <c:v>3.4399999999999999E-3</c:v>
                </c:pt>
                <c:pt idx="704">
                  <c:v>3.4499999999999999E-3</c:v>
                </c:pt>
                <c:pt idx="705">
                  <c:v>3.4499999999999999E-3</c:v>
                </c:pt>
                <c:pt idx="706">
                  <c:v>3.47E-3</c:v>
                </c:pt>
                <c:pt idx="707">
                  <c:v>3.49E-3</c:v>
                </c:pt>
                <c:pt idx="708">
                  <c:v>3.48E-3</c:v>
                </c:pt>
                <c:pt idx="709">
                  <c:v>3.4399999999999999E-3</c:v>
                </c:pt>
                <c:pt idx="710">
                  <c:v>3.3999999999999998E-3</c:v>
                </c:pt>
                <c:pt idx="711">
                  <c:v>3.49E-3</c:v>
                </c:pt>
                <c:pt idx="712">
                  <c:v>3.4499999999999999E-3</c:v>
                </c:pt>
                <c:pt idx="713">
                  <c:v>3.4099999999999998E-3</c:v>
                </c:pt>
                <c:pt idx="714">
                  <c:v>3.4299999999999999E-3</c:v>
                </c:pt>
                <c:pt idx="715">
                  <c:v>3.3800000000000002E-3</c:v>
                </c:pt>
                <c:pt idx="716">
                  <c:v>3.3899999999999998E-3</c:v>
                </c:pt>
                <c:pt idx="717">
                  <c:v>3.3300000000000001E-3</c:v>
                </c:pt>
                <c:pt idx="718">
                  <c:v>3.3400000000000001E-3</c:v>
                </c:pt>
                <c:pt idx="719">
                  <c:v>3.3500000000000001E-3</c:v>
                </c:pt>
                <c:pt idx="720">
                  <c:v>3.3600000000000001E-3</c:v>
                </c:pt>
                <c:pt idx="721">
                  <c:v>3.31E-3</c:v>
                </c:pt>
                <c:pt idx="722">
                  <c:v>3.2799999999999999E-3</c:v>
                </c:pt>
                <c:pt idx="723">
                  <c:v>3.31E-3</c:v>
                </c:pt>
                <c:pt idx="724">
                  <c:v>3.3300000000000001E-3</c:v>
                </c:pt>
                <c:pt idx="725">
                  <c:v>3.31E-3</c:v>
                </c:pt>
                <c:pt idx="726">
                  <c:v>3.29E-3</c:v>
                </c:pt>
                <c:pt idx="727">
                  <c:v>3.3400000000000001E-3</c:v>
                </c:pt>
                <c:pt idx="728">
                  <c:v>3.29E-3</c:v>
                </c:pt>
                <c:pt idx="729">
                  <c:v>3.3300000000000001E-3</c:v>
                </c:pt>
                <c:pt idx="730">
                  <c:v>3.32E-3</c:v>
                </c:pt>
                <c:pt idx="731">
                  <c:v>3.3800000000000002E-3</c:v>
                </c:pt>
                <c:pt idx="732">
                  <c:v>3.3500000000000001E-3</c:v>
                </c:pt>
                <c:pt idx="733">
                  <c:v>3.32E-3</c:v>
                </c:pt>
                <c:pt idx="734">
                  <c:v>3.3700000000000002E-3</c:v>
                </c:pt>
                <c:pt idx="735">
                  <c:v>3.3500000000000001E-3</c:v>
                </c:pt>
                <c:pt idx="736">
                  <c:v>3.3600000000000001E-3</c:v>
                </c:pt>
                <c:pt idx="737">
                  <c:v>3.3899999999999998E-3</c:v>
                </c:pt>
                <c:pt idx="738">
                  <c:v>3.4099999999999998E-3</c:v>
                </c:pt>
                <c:pt idx="739">
                  <c:v>3.4199999999999999E-3</c:v>
                </c:pt>
                <c:pt idx="740">
                  <c:v>3.4399999999999999E-3</c:v>
                </c:pt>
                <c:pt idx="741">
                  <c:v>3.4399999999999999E-3</c:v>
                </c:pt>
                <c:pt idx="742">
                  <c:v>3.46E-3</c:v>
                </c:pt>
                <c:pt idx="743">
                  <c:v>3.46E-3</c:v>
                </c:pt>
                <c:pt idx="744">
                  <c:v>3.48E-3</c:v>
                </c:pt>
                <c:pt idx="745">
                  <c:v>3.47E-3</c:v>
                </c:pt>
                <c:pt idx="746">
                  <c:v>3.49E-3</c:v>
                </c:pt>
                <c:pt idx="747">
                  <c:v>3.5100000000000001E-3</c:v>
                </c:pt>
                <c:pt idx="748">
                  <c:v>3.47E-3</c:v>
                </c:pt>
                <c:pt idx="749">
                  <c:v>3.46E-3</c:v>
                </c:pt>
                <c:pt idx="750">
                  <c:v>3.48E-3</c:v>
                </c:pt>
                <c:pt idx="751">
                  <c:v>3.46E-3</c:v>
                </c:pt>
                <c:pt idx="752">
                  <c:v>3.4099999999999998E-3</c:v>
                </c:pt>
                <c:pt idx="753">
                  <c:v>3.4499999999999999E-3</c:v>
                </c:pt>
                <c:pt idx="754">
                  <c:v>3.4499999999999999E-3</c:v>
                </c:pt>
                <c:pt idx="755">
                  <c:v>3.3999999999999998E-3</c:v>
                </c:pt>
                <c:pt idx="756">
                  <c:v>3.3700000000000002E-3</c:v>
                </c:pt>
                <c:pt idx="757">
                  <c:v>3.3999999999999998E-3</c:v>
                </c:pt>
                <c:pt idx="758">
                  <c:v>3.3700000000000002E-3</c:v>
                </c:pt>
                <c:pt idx="759">
                  <c:v>3.3899999999999998E-3</c:v>
                </c:pt>
                <c:pt idx="760">
                  <c:v>3.3500000000000001E-3</c:v>
                </c:pt>
                <c:pt idx="761">
                  <c:v>3.31E-3</c:v>
                </c:pt>
                <c:pt idx="762">
                  <c:v>3.3300000000000001E-3</c:v>
                </c:pt>
                <c:pt idx="763">
                  <c:v>3.32E-3</c:v>
                </c:pt>
                <c:pt idx="764">
                  <c:v>3.31E-3</c:v>
                </c:pt>
                <c:pt idx="765">
                  <c:v>3.31E-3</c:v>
                </c:pt>
                <c:pt idx="766">
                  <c:v>3.29E-3</c:v>
                </c:pt>
                <c:pt idx="767">
                  <c:v>3.3E-3</c:v>
                </c:pt>
                <c:pt idx="768">
                  <c:v>3.3E-3</c:v>
                </c:pt>
                <c:pt idx="769">
                  <c:v>3.29E-3</c:v>
                </c:pt>
                <c:pt idx="770">
                  <c:v>3.3E-3</c:v>
                </c:pt>
                <c:pt idx="771">
                  <c:v>3.32E-3</c:v>
                </c:pt>
                <c:pt idx="772">
                  <c:v>3.32E-3</c:v>
                </c:pt>
                <c:pt idx="773">
                  <c:v>3.3400000000000001E-3</c:v>
                </c:pt>
                <c:pt idx="774">
                  <c:v>3.3800000000000002E-3</c:v>
                </c:pt>
                <c:pt idx="775">
                  <c:v>3.3600000000000001E-3</c:v>
                </c:pt>
                <c:pt idx="776">
                  <c:v>3.3300000000000001E-3</c:v>
                </c:pt>
                <c:pt idx="777">
                  <c:v>3.3300000000000001E-3</c:v>
                </c:pt>
                <c:pt idx="778">
                  <c:v>3.3700000000000002E-3</c:v>
                </c:pt>
                <c:pt idx="779">
                  <c:v>3.3800000000000002E-3</c:v>
                </c:pt>
                <c:pt idx="780">
                  <c:v>3.4099999999999998E-3</c:v>
                </c:pt>
                <c:pt idx="781">
                  <c:v>3.3999999999999998E-3</c:v>
                </c:pt>
                <c:pt idx="782">
                  <c:v>3.4099999999999998E-3</c:v>
                </c:pt>
                <c:pt idx="783">
                  <c:v>3.4499999999999999E-3</c:v>
                </c:pt>
                <c:pt idx="784">
                  <c:v>3.4499999999999999E-3</c:v>
                </c:pt>
                <c:pt idx="785">
                  <c:v>3.4499999999999999E-3</c:v>
                </c:pt>
                <c:pt idx="786">
                  <c:v>3.46E-3</c:v>
                </c:pt>
                <c:pt idx="787">
                  <c:v>3.47E-3</c:v>
                </c:pt>
                <c:pt idx="788">
                  <c:v>3.46E-3</c:v>
                </c:pt>
                <c:pt idx="789">
                  <c:v>3.4499999999999999E-3</c:v>
                </c:pt>
                <c:pt idx="790">
                  <c:v>3.46E-3</c:v>
                </c:pt>
                <c:pt idx="791">
                  <c:v>3.47E-3</c:v>
                </c:pt>
                <c:pt idx="792">
                  <c:v>3.46E-3</c:v>
                </c:pt>
                <c:pt idx="793">
                  <c:v>3.4499999999999999E-3</c:v>
                </c:pt>
                <c:pt idx="794">
                  <c:v>3.4399999999999999E-3</c:v>
                </c:pt>
                <c:pt idx="795">
                  <c:v>3.4399999999999999E-3</c:v>
                </c:pt>
                <c:pt idx="796">
                  <c:v>3.3899999999999998E-3</c:v>
                </c:pt>
                <c:pt idx="797">
                  <c:v>3.3999999999999998E-3</c:v>
                </c:pt>
                <c:pt idx="798">
                  <c:v>3.3999999999999998E-3</c:v>
                </c:pt>
                <c:pt idx="799">
                  <c:v>3.3600000000000001E-3</c:v>
                </c:pt>
                <c:pt idx="800">
                  <c:v>3.3899999999999998E-3</c:v>
                </c:pt>
                <c:pt idx="801">
                  <c:v>3.3800000000000002E-3</c:v>
                </c:pt>
                <c:pt idx="802">
                  <c:v>3.31E-3</c:v>
                </c:pt>
                <c:pt idx="803">
                  <c:v>3.3300000000000001E-3</c:v>
                </c:pt>
                <c:pt idx="804">
                  <c:v>3.3500000000000001E-3</c:v>
                </c:pt>
                <c:pt idx="805">
                  <c:v>3.3500000000000001E-3</c:v>
                </c:pt>
                <c:pt idx="806">
                  <c:v>3.3300000000000001E-3</c:v>
                </c:pt>
                <c:pt idx="807">
                  <c:v>3.3E-3</c:v>
                </c:pt>
                <c:pt idx="808">
                  <c:v>3.32E-3</c:v>
                </c:pt>
                <c:pt idx="809">
                  <c:v>3.32E-3</c:v>
                </c:pt>
                <c:pt idx="810">
                  <c:v>3.3E-3</c:v>
                </c:pt>
                <c:pt idx="811">
                  <c:v>3.31E-3</c:v>
                </c:pt>
                <c:pt idx="812">
                  <c:v>3.3300000000000001E-3</c:v>
                </c:pt>
                <c:pt idx="813">
                  <c:v>3.3300000000000001E-3</c:v>
                </c:pt>
                <c:pt idx="814">
                  <c:v>3.32E-3</c:v>
                </c:pt>
                <c:pt idx="815">
                  <c:v>3.3400000000000001E-3</c:v>
                </c:pt>
                <c:pt idx="816">
                  <c:v>3.3400000000000001E-3</c:v>
                </c:pt>
                <c:pt idx="817">
                  <c:v>3.3600000000000001E-3</c:v>
                </c:pt>
                <c:pt idx="818">
                  <c:v>3.3800000000000002E-3</c:v>
                </c:pt>
                <c:pt idx="819">
                  <c:v>3.3899999999999998E-3</c:v>
                </c:pt>
                <c:pt idx="820">
                  <c:v>3.3700000000000002E-3</c:v>
                </c:pt>
                <c:pt idx="821">
                  <c:v>3.4099999999999998E-3</c:v>
                </c:pt>
                <c:pt idx="822">
                  <c:v>3.4099999999999998E-3</c:v>
                </c:pt>
                <c:pt idx="823">
                  <c:v>3.3999999999999998E-3</c:v>
                </c:pt>
                <c:pt idx="824">
                  <c:v>3.4399999999999999E-3</c:v>
                </c:pt>
                <c:pt idx="825">
                  <c:v>3.47E-3</c:v>
                </c:pt>
                <c:pt idx="826">
                  <c:v>3.4499999999999999E-3</c:v>
                </c:pt>
                <c:pt idx="827">
                  <c:v>3.4299999999999999E-3</c:v>
                </c:pt>
                <c:pt idx="828">
                  <c:v>3.4199999999999999E-3</c:v>
                </c:pt>
                <c:pt idx="829">
                  <c:v>3.4299999999999999E-3</c:v>
                </c:pt>
                <c:pt idx="830">
                  <c:v>3.47E-3</c:v>
                </c:pt>
                <c:pt idx="831">
                  <c:v>3.48E-3</c:v>
                </c:pt>
                <c:pt idx="832">
                  <c:v>3.4299999999999999E-3</c:v>
                </c:pt>
                <c:pt idx="833">
                  <c:v>3.4499999999999999E-3</c:v>
                </c:pt>
                <c:pt idx="834">
                  <c:v>3.4399999999999999E-3</c:v>
                </c:pt>
                <c:pt idx="835">
                  <c:v>3.4399999999999999E-3</c:v>
                </c:pt>
                <c:pt idx="836">
                  <c:v>3.4299999999999999E-3</c:v>
                </c:pt>
                <c:pt idx="837">
                  <c:v>3.4199999999999999E-3</c:v>
                </c:pt>
                <c:pt idx="838">
                  <c:v>3.4199999999999999E-3</c:v>
                </c:pt>
                <c:pt idx="839">
                  <c:v>3.3999999999999998E-3</c:v>
                </c:pt>
                <c:pt idx="840">
                  <c:v>3.3999999999999998E-3</c:v>
                </c:pt>
                <c:pt idx="841">
                  <c:v>3.3899999999999998E-3</c:v>
                </c:pt>
                <c:pt idx="842">
                  <c:v>3.3800000000000002E-3</c:v>
                </c:pt>
                <c:pt idx="843">
                  <c:v>3.3600000000000001E-3</c:v>
                </c:pt>
                <c:pt idx="844">
                  <c:v>3.3899999999999998E-3</c:v>
                </c:pt>
                <c:pt idx="845">
                  <c:v>3.3400000000000001E-3</c:v>
                </c:pt>
                <c:pt idx="846">
                  <c:v>3.31E-3</c:v>
                </c:pt>
                <c:pt idx="847">
                  <c:v>3.2799999999999999E-3</c:v>
                </c:pt>
                <c:pt idx="848">
                  <c:v>3.2799999999999999E-3</c:v>
                </c:pt>
                <c:pt idx="849">
                  <c:v>3.3300000000000001E-3</c:v>
                </c:pt>
                <c:pt idx="850">
                  <c:v>3.3E-3</c:v>
                </c:pt>
                <c:pt idx="851">
                  <c:v>3.2799999999999999E-3</c:v>
                </c:pt>
                <c:pt idx="852">
                  <c:v>3.31E-3</c:v>
                </c:pt>
                <c:pt idx="853">
                  <c:v>3.3400000000000001E-3</c:v>
                </c:pt>
                <c:pt idx="854">
                  <c:v>3.3400000000000001E-3</c:v>
                </c:pt>
                <c:pt idx="855">
                  <c:v>3.29E-3</c:v>
                </c:pt>
                <c:pt idx="856">
                  <c:v>3.32E-3</c:v>
                </c:pt>
                <c:pt idx="857">
                  <c:v>3.32E-3</c:v>
                </c:pt>
                <c:pt idx="858">
                  <c:v>3.3400000000000001E-3</c:v>
                </c:pt>
                <c:pt idx="859">
                  <c:v>3.3500000000000001E-3</c:v>
                </c:pt>
                <c:pt idx="860">
                  <c:v>3.3700000000000002E-3</c:v>
                </c:pt>
                <c:pt idx="861">
                  <c:v>3.3800000000000002E-3</c:v>
                </c:pt>
                <c:pt idx="862">
                  <c:v>3.3999999999999998E-3</c:v>
                </c:pt>
                <c:pt idx="863">
                  <c:v>3.4199999999999999E-3</c:v>
                </c:pt>
                <c:pt idx="864">
                  <c:v>3.4199999999999999E-3</c:v>
                </c:pt>
                <c:pt idx="865">
                  <c:v>3.4399999999999999E-3</c:v>
                </c:pt>
                <c:pt idx="866">
                  <c:v>3.4499999999999999E-3</c:v>
                </c:pt>
                <c:pt idx="867">
                  <c:v>3.49E-3</c:v>
                </c:pt>
                <c:pt idx="868">
                  <c:v>3.4499999999999999E-3</c:v>
                </c:pt>
                <c:pt idx="869">
                  <c:v>3.4299999999999999E-3</c:v>
                </c:pt>
                <c:pt idx="870">
                  <c:v>3.46E-3</c:v>
                </c:pt>
                <c:pt idx="871">
                  <c:v>3.46E-3</c:v>
                </c:pt>
                <c:pt idx="872">
                  <c:v>3.48E-3</c:v>
                </c:pt>
                <c:pt idx="873">
                  <c:v>3.4499999999999999E-3</c:v>
                </c:pt>
                <c:pt idx="874">
                  <c:v>3.4299999999999999E-3</c:v>
                </c:pt>
                <c:pt idx="875">
                  <c:v>3.4299999999999999E-3</c:v>
                </c:pt>
                <c:pt idx="876">
                  <c:v>3.3999999999999998E-3</c:v>
                </c:pt>
                <c:pt idx="877">
                  <c:v>3.4199999999999999E-3</c:v>
                </c:pt>
                <c:pt idx="878">
                  <c:v>3.3800000000000002E-3</c:v>
                </c:pt>
                <c:pt idx="879">
                  <c:v>3.3899999999999998E-3</c:v>
                </c:pt>
                <c:pt idx="880">
                  <c:v>3.3600000000000001E-3</c:v>
                </c:pt>
                <c:pt idx="881">
                  <c:v>3.3700000000000002E-3</c:v>
                </c:pt>
                <c:pt idx="882">
                  <c:v>3.3600000000000001E-3</c:v>
                </c:pt>
                <c:pt idx="883">
                  <c:v>3.3400000000000001E-3</c:v>
                </c:pt>
                <c:pt idx="884">
                  <c:v>3.3700000000000002E-3</c:v>
                </c:pt>
                <c:pt idx="885">
                  <c:v>3.29E-3</c:v>
                </c:pt>
                <c:pt idx="886">
                  <c:v>3.3300000000000001E-3</c:v>
                </c:pt>
                <c:pt idx="887">
                  <c:v>3.32E-3</c:v>
                </c:pt>
                <c:pt idx="888">
                  <c:v>3.3400000000000001E-3</c:v>
                </c:pt>
                <c:pt idx="889">
                  <c:v>3.31E-3</c:v>
                </c:pt>
                <c:pt idx="890">
                  <c:v>3.32E-3</c:v>
                </c:pt>
                <c:pt idx="891">
                  <c:v>3.32E-3</c:v>
                </c:pt>
                <c:pt idx="892">
                  <c:v>3.31E-3</c:v>
                </c:pt>
                <c:pt idx="893">
                  <c:v>3.32E-3</c:v>
                </c:pt>
                <c:pt idx="894">
                  <c:v>3.29E-3</c:v>
                </c:pt>
                <c:pt idx="895">
                  <c:v>3.32E-3</c:v>
                </c:pt>
                <c:pt idx="896">
                  <c:v>3.3300000000000001E-3</c:v>
                </c:pt>
                <c:pt idx="897">
                  <c:v>3.3400000000000001E-3</c:v>
                </c:pt>
                <c:pt idx="898">
                  <c:v>3.3700000000000002E-3</c:v>
                </c:pt>
                <c:pt idx="899">
                  <c:v>3.3600000000000001E-3</c:v>
                </c:pt>
                <c:pt idx="900">
                  <c:v>3.3999999999999998E-3</c:v>
                </c:pt>
                <c:pt idx="901">
                  <c:v>3.4199999999999999E-3</c:v>
                </c:pt>
                <c:pt idx="902">
                  <c:v>3.3899999999999998E-3</c:v>
                </c:pt>
                <c:pt idx="903">
                  <c:v>3.4199999999999999E-3</c:v>
                </c:pt>
                <c:pt idx="904">
                  <c:v>3.4399999999999999E-3</c:v>
                </c:pt>
                <c:pt idx="905">
                  <c:v>3.47E-3</c:v>
                </c:pt>
                <c:pt idx="906">
                  <c:v>3.4499999999999999E-3</c:v>
                </c:pt>
                <c:pt idx="907">
                  <c:v>3.46E-3</c:v>
                </c:pt>
                <c:pt idx="908">
                  <c:v>3.47E-3</c:v>
                </c:pt>
                <c:pt idx="909">
                  <c:v>3.46E-3</c:v>
                </c:pt>
                <c:pt idx="910">
                  <c:v>3.4499999999999999E-3</c:v>
                </c:pt>
                <c:pt idx="911">
                  <c:v>3.46E-3</c:v>
                </c:pt>
                <c:pt idx="912">
                  <c:v>3.46E-3</c:v>
                </c:pt>
                <c:pt idx="913">
                  <c:v>3.4399999999999999E-3</c:v>
                </c:pt>
                <c:pt idx="914">
                  <c:v>3.4099999999999998E-3</c:v>
                </c:pt>
                <c:pt idx="915">
                  <c:v>3.4099999999999998E-3</c:v>
                </c:pt>
                <c:pt idx="916">
                  <c:v>3.4099999999999998E-3</c:v>
                </c:pt>
                <c:pt idx="917">
                  <c:v>3.4299999999999999E-3</c:v>
                </c:pt>
                <c:pt idx="918">
                  <c:v>3.3999999999999998E-3</c:v>
                </c:pt>
                <c:pt idx="919">
                  <c:v>3.3700000000000002E-3</c:v>
                </c:pt>
                <c:pt idx="920">
                  <c:v>3.3400000000000001E-3</c:v>
                </c:pt>
                <c:pt idx="921">
                  <c:v>3.3300000000000001E-3</c:v>
                </c:pt>
                <c:pt idx="922">
                  <c:v>3.3300000000000001E-3</c:v>
                </c:pt>
                <c:pt idx="923">
                  <c:v>3.31E-3</c:v>
                </c:pt>
                <c:pt idx="924">
                  <c:v>3.31E-3</c:v>
                </c:pt>
                <c:pt idx="925">
                  <c:v>3.3300000000000001E-3</c:v>
                </c:pt>
                <c:pt idx="926">
                  <c:v>3.31E-3</c:v>
                </c:pt>
                <c:pt idx="927">
                  <c:v>3.3E-3</c:v>
                </c:pt>
                <c:pt idx="928">
                  <c:v>3.3E-3</c:v>
                </c:pt>
                <c:pt idx="929">
                  <c:v>3.29E-3</c:v>
                </c:pt>
                <c:pt idx="930">
                  <c:v>3.3400000000000001E-3</c:v>
                </c:pt>
                <c:pt idx="931">
                  <c:v>3.3500000000000001E-3</c:v>
                </c:pt>
                <c:pt idx="932">
                  <c:v>3.31E-3</c:v>
                </c:pt>
                <c:pt idx="933">
                  <c:v>3.3300000000000001E-3</c:v>
                </c:pt>
                <c:pt idx="934">
                  <c:v>3.3400000000000001E-3</c:v>
                </c:pt>
                <c:pt idx="935">
                  <c:v>3.3899999999999998E-3</c:v>
                </c:pt>
                <c:pt idx="936">
                  <c:v>3.4299999999999999E-3</c:v>
                </c:pt>
                <c:pt idx="937">
                  <c:v>3.3800000000000002E-3</c:v>
                </c:pt>
                <c:pt idx="938">
                  <c:v>3.4299999999999999E-3</c:v>
                </c:pt>
                <c:pt idx="939">
                  <c:v>3.4299999999999999E-3</c:v>
                </c:pt>
                <c:pt idx="940">
                  <c:v>3.4199999999999999E-3</c:v>
                </c:pt>
                <c:pt idx="941">
                  <c:v>3.46E-3</c:v>
                </c:pt>
                <c:pt idx="942">
                  <c:v>3.4499999999999999E-3</c:v>
                </c:pt>
                <c:pt idx="943">
                  <c:v>3.46E-3</c:v>
                </c:pt>
                <c:pt idx="944">
                  <c:v>3.4399999999999999E-3</c:v>
                </c:pt>
                <c:pt idx="945">
                  <c:v>3.4499999999999999E-3</c:v>
                </c:pt>
                <c:pt idx="946">
                  <c:v>3.46E-3</c:v>
                </c:pt>
                <c:pt idx="947">
                  <c:v>3.49E-3</c:v>
                </c:pt>
                <c:pt idx="948">
                  <c:v>3.47E-3</c:v>
                </c:pt>
                <c:pt idx="949">
                  <c:v>3.46E-3</c:v>
                </c:pt>
                <c:pt idx="950">
                  <c:v>3.46E-3</c:v>
                </c:pt>
                <c:pt idx="951">
                  <c:v>3.4199999999999999E-3</c:v>
                </c:pt>
                <c:pt idx="952">
                  <c:v>3.4499999999999999E-3</c:v>
                </c:pt>
                <c:pt idx="953">
                  <c:v>3.4199999999999999E-3</c:v>
                </c:pt>
                <c:pt idx="954">
                  <c:v>3.4199999999999999E-3</c:v>
                </c:pt>
                <c:pt idx="955">
                  <c:v>3.4299999999999999E-3</c:v>
                </c:pt>
                <c:pt idx="956">
                  <c:v>3.3700000000000002E-3</c:v>
                </c:pt>
                <c:pt idx="957">
                  <c:v>3.3800000000000002E-3</c:v>
                </c:pt>
                <c:pt idx="958">
                  <c:v>3.3899999999999998E-3</c:v>
                </c:pt>
                <c:pt idx="959">
                  <c:v>3.3600000000000001E-3</c:v>
                </c:pt>
                <c:pt idx="960">
                  <c:v>3.3500000000000001E-3</c:v>
                </c:pt>
                <c:pt idx="961">
                  <c:v>3.31E-3</c:v>
                </c:pt>
                <c:pt idx="962">
                  <c:v>3.31E-3</c:v>
                </c:pt>
                <c:pt idx="963">
                  <c:v>3.29E-3</c:v>
                </c:pt>
                <c:pt idx="964">
                  <c:v>3.3E-3</c:v>
                </c:pt>
                <c:pt idx="965">
                  <c:v>3.32E-3</c:v>
                </c:pt>
                <c:pt idx="966">
                  <c:v>3.32E-3</c:v>
                </c:pt>
                <c:pt idx="967">
                  <c:v>3.32E-3</c:v>
                </c:pt>
                <c:pt idx="968">
                  <c:v>3.32E-3</c:v>
                </c:pt>
                <c:pt idx="969">
                  <c:v>3.32E-3</c:v>
                </c:pt>
                <c:pt idx="970">
                  <c:v>3.3E-3</c:v>
                </c:pt>
                <c:pt idx="971">
                  <c:v>3.3500000000000001E-3</c:v>
                </c:pt>
                <c:pt idx="972">
                  <c:v>3.3400000000000001E-3</c:v>
                </c:pt>
                <c:pt idx="973">
                  <c:v>3.3700000000000002E-3</c:v>
                </c:pt>
                <c:pt idx="974">
                  <c:v>3.3600000000000001E-3</c:v>
                </c:pt>
                <c:pt idx="975">
                  <c:v>3.3999999999999998E-3</c:v>
                </c:pt>
                <c:pt idx="976">
                  <c:v>3.3999999999999998E-3</c:v>
                </c:pt>
                <c:pt idx="977">
                  <c:v>3.4099999999999998E-3</c:v>
                </c:pt>
                <c:pt idx="978">
                  <c:v>3.4299999999999999E-3</c:v>
                </c:pt>
                <c:pt idx="979">
                  <c:v>3.3999999999999998E-3</c:v>
                </c:pt>
                <c:pt idx="980">
                  <c:v>3.4199999999999999E-3</c:v>
                </c:pt>
                <c:pt idx="981">
                  <c:v>3.4399999999999999E-3</c:v>
                </c:pt>
                <c:pt idx="982">
                  <c:v>3.4299999999999999E-3</c:v>
                </c:pt>
                <c:pt idx="983">
                  <c:v>3.4399999999999999E-3</c:v>
                </c:pt>
                <c:pt idx="984">
                  <c:v>3.47E-3</c:v>
                </c:pt>
                <c:pt idx="985">
                  <c:v>3.47E-3</c:v>
                </c:pt>
                <c:pt idx="986">
                  <c:v>3.5000000000000001E-3</c:v>
                </c:pt>
                <c:pt idx="987">
                  <c:v>3.5100000000000001E-3</c:v>
                </c:pt>
                <c:pt idx="988">
                  <c:v>3.4499999999999999E-3</c:v>
                </c:pt>
                <c:pt idx="989">
                  <c:v>3.48E-3</c:v>
                </c:pt>
                <c:pt idx="990">
                  <c:v>3.46E-3</c:v>
                </c:pt>
                <c:pt idx="991">
                  <c:v>3.47E-3</c:v>
                </c:pt>
                <c:pt idx="992">
                  <c:v>3.4099999999999998E-3</c:v>
                </c:pt>
                <c:pt idx="993">
                  <c:v>3.4299999999999999E-3</c:v>
                </c:pt>
                <c:pt idx="994">
                  <c:v>3.3800000000000002E-3</c:v>
                </c:pt>
                <c:pt idx="995">
                  <c:v>3.3500000000000001E-3</c:v>
                </c:pt>
                <c:pt idx="996">
                  <c:v>3.3999999999999998E-3</c:v>
                </c:pt>
                <c:pt idx="997">
                  <c:v>3.3400000000000001E-3</c:v>
                </c:pt>
                <c:pt idx="998">
                  <c:v>3.3600000000000001E-3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38-4BFD-9A99-0CF46019EB02}"/>
            </c:ext>
          </c:extLst>
        </c:ser>
        <c:ser>
          <c:idx val="1"/>
          <c:order val="1"/>
          <c:tx>
            <c:strRef>
              <c:f>Lstability!$AB$1</c:f>
              <c:strCache>
                <c:ptCount val="1"/>
                <c:pt idx="0">
                  <c:v>DCI B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Lstability!$AB$2:$AB$1000</c:f>
              <c:numCache>
                <c:formatCode>General</c:formatCode>
                <c:ptCount val="999"/>
                <c:pt idx="0">
                  <c:v>2.97E-3</c:v>
                </c:pt>
                <c:pt idx="1">
                  <c:v>3.1800000000000001E-3</c:v>
                </c:pt>
                <c:pt idx="2">
                  <c:v>3.2299999999999998E-3</c:v>
                </c:pt>
                <c:pt idx="3">
                  <c:v>3.2799999999999999E-3</c:v>
                </c:pt>
                <c:pt idx="4">
                  <c:v>3.3999999999999998E-3</c:v>
                </c:pt>
                <c:pt idx="5">
                  <c:v>3.7599999999999999E-3</c:v>
                </c:pt>
                <c:pt idx="6">
                  <c:v>3.8300000000000001E-3</c:v>
                </c:pt>
                <c:pt idx="7">
                  <c:v>3.8E-3</c:v>
                </c:pt>
                <c:pt idx="8">
                  <c:v>3.7599999999999999E-3</c:v>
                </c:pt>
                <c:pt idx="9">
                  <c:v>3.8600000000000001E-3</c:v>
                </c:pt>
                <c:pt idx="10">
                  <c:v>3.9199999999999999E-3</c:v>
                </c:pt>
                <c:pt idx="11">
                  <c:v>3.9199999999999999E-3</c:v>
                </c:pt>
                <c:pt idx="12">
                  <c:v>3.9500000000000004E-3</c:v>
                </c:pt>
                <c:pt idx="13">
                  <c:v>4.0000000000000001E-3</c:v>
                </c:pt>
                <c:pt idx="14">
                  <c:v>4.0699999999999998E-3</c:v>
                </c:pt>
                <c:pt idx="15">
                  <c:v>4.1000000000000003E-3</c:v>
                </c:pt>
                <c:pt idx="16">
                  <c:v>4.1399999999999996E-3</c:v>
                </c:pt>
                <c:pt idx="17">
                  <c:v>4.1399999999999996E-3</c:v>
                </c:pt>
                <c:pt idx="18">
                  <c:v>4.1799999999999997E-3</c:v>
                </c:pt>
                <c:pt idx="19">
                  <c:v>4.2300000000000003E-3</c:v>
                </c:pt>
                <c:pt idx="20">
                  <c:v>4.1700000000000001E-3</c:v>
                </c:pt>
                <c:pt idx="21">
                  <c:v>4.3E-3</c:v>
                </c:pt>
                <c:pt idx="22">
                  <c:v>4.1399999999999996E-3</c:v>
                </c:pt>
                <c:pt idx="23">
                  <c:v>4.0200000000000001E-3</c:v>
                </c:pt>
                <c:pt idx="24">
                  <c:v>4.1900000000000001E-3</c:v>
                </c:pt>
                <c:pt idx="25">
                  <c:v>4.1399999999999996E-3</c:v>
                </c:pt>
                <c:pt idx="26">
                  <c:v>3.9399999999999999E-3</c:v>
                </c:pt>
                <c:pt idx="27">
                  <c:v>3.9699999999999996E-3</c:v>
                </c:pt>
                <c:pt idx="28">
                  <c:v>4.0499999999999998E-3</c:v>
                </c:pt>
                <c:pt idx="29">
                  <c:v>3.9100000000000003E-3</c:v>
                </c:pt>
                <c:pt idx="30">
                  <c:v>3.81E-3</c:v>
                </c:pt>
                <c:pt idx="31">
                  <c:v>3.7499999999999999E-3</c:v>
                </c:pt>
                <c:pt idx="32">
                  <c:v>3.5699999999999998E-3</c:v>
                </c:pt>
                <c:pt idx="33">
                  <c:v>3.5400000000000002E-3</c:v>
                </c:pt>
                <c:pt idx="34">
                  <c:v>3.4399999999999999E-3</c:v>
                </c:pt>
                <c:pt idx="35">
                  <c:v>3.46E-3</c:v>
                </c:pt>
                <c:pt idx="36">
                  <c:v>3.4199999999999999E-3</c:v>
                </c:pt>
                <c:pt idx="37">
                  <c:v>3.2499999999999999E-3</c:v>
                </c:pt>
                <c:pt idx="38">
                  <c:v>3.3800000000000002E-3</c:v>
                </c:pt>
                <c:pt idx="39">
                  <c:v>3.3800000000000002E-3</c:v>
                </c:pt>
                <c:pt idx="40">
                  <c:v>3.0999999999999999E-3</c:v>
                </c:pt>
                <c:pt idx="41">
                  <c:v>3.0799999999999998E-3</c:v>
                </c:pt>
                <c:pt idx="42">
                  <c:v>3.1099999999999999E-3</c:v>
                </c:pt>
                <c:pt idx="43">
                  <c:v>3.0899999999999999E-3</c:v>
                </c:pt>
                <c:pt idx="44">
                  <c:v>3.0699999999999998E-3</c:v>
                </c:pt>
                <c:pt idx="45">
                  <c:v>2.99E-3</c:v>
                </c:pt>
                <c:pt idx="46">
                  <c:v>2.8600000000000001E-3</c:v>
                </c:pt>
                <c:pt idx="47">
                  <c:v>3.0500000000000002E-3</c:v>
                </c:pt>
                <c:pt idx="48">
                  <c:v>3.1199999999999999E-3</c:v>
                </c:pt>
                <c:pt idx="49">
                  <c:v>2.8500000000000001E-3</c:v>
                </c:pt>
                <c:pt idx="50">
                  <c:v>2.8300000000000001E-3</c:v>
                </c:pt>
                <c:pt idx="51">
                  <c:v>2.8400000000000001E-3</c:v>
                </c:pt>
                <c:pt idx="52">
                  <c:v>2.8500000000000001E-3</c:v>
                </c:pt>
                <c:pt idx="53">
                  <c:v>2.81E-3</c:v>
                </c:pt>
                <c:pt idx="54">
                  <c:v>2.7599999999999999E-3</c:v>
                </c:pt>
                <c:pt idx="55">
                  <c:v>2.96E-3</c:v>
                </c:pt>
                <c:pt idx="56">
                  <c:v>3.0200000000000001E-3</c:v>
                </c:pt>
                <c:pt idx="57">
                  <c:v>2.8900000000000002E-3</c:v>
                </c:pt>
                <c:pt idx="58">
                  <c:v>2.9299999999999999E-3</c:v>
                </c:pt>
                <c:pt idx="59">
                  <c:v>2.98E-3</c:v>
                </c:pt>
                <c:pt idx="60">
                  <c:v>2.99E-3</c:v>
                </c:pt>
                <c:pt idx="61">
                  <c:v>3.0799999999999998E-3</c:v>
                </c:pt>
                <c:pt idx="62">
                  <c:v>3.0799999999999998E-3</c:v>
                </c:pt>
                <c:pt idx="63">
                  <c:v>3.0100000000000001E-3</c:v>
                </c:pt>
                <c:pt idx="64">
                  <c:v>3.0300000000000001E-3</c:v>
                </c:pt>
                <c:pt idx="65">
                  <c:v>3.1900000000000001E-3</c:v>
                </c:pt>
                <c:pt idx="66">
                  <c:v>3.2799999999999999E-3</c:v>
                </c:pt>
                <c:pt idx="67">
                  <c:v>3.2399999999999998E-3</c:v>
                </c:pt>
                <c:pt idx="68">
                  <c:v>3.16E-3</c:v>
                </c:pt>
                <c:pt idx="69">
                  <c:v>3.3300000000000001E-3</c:v>
                </c:pt>
                <c:pt idx="70">
                  <c:v>3.31E-3</c:v>
                </c:pt>
                <c:pt idx="71">
                  <c:v>3.2799999999999999E-3</c:v>
                </c:pt>
                <c:pt idx="72">
                  <c:v>3.2799999999999999E-3</c:v>
                </c:pt>
                <c:pt idx="73">
                  <c:v>3.3500000000000001E-3</c:v>
                </c:pt>
                <c:pt idx="74">
                  <c:v>3.4499999999999999E-3</c:v>
                </c:pt>
                <c:pt idx="75">
                  <c:v>3.5699999999999998E-3</c:v>
                </c:pt>
                <c:pt idx="76">
                  <c:v>3.48E-3</c:v>
                </c:pt>
                <c:pt idx="77">
                  <c:v>3.5200000000000001E-3</c:v>
                </c:pt>
                <c:pt idx="78">
                  <c:v>3.63E-3</c:v>
                </c:pt>
                <c:pt idx="79">
                  <c:v>3.5300000000000002E-3</c:v>
                </c:pt>
                <c:pt idx="80">
                  <c:v>3.5799999999999998E-3</c:v>
                </c:pt>
                <c:pt idx="81">
                  <c:v>3.64E-3</c:v>
                </c:pt>
                <c:pt idx="82">
                  <c:v>3.5899999999999999E-3</c:v>
                </c:pt>
                <c:pt idx="83">
                  <c:v>3.5699999999999998E-3</c:v>
                </c:pt>
                <c:pt idx="84">
                  <c:v>3.5599999999999998E-3</c:v>
                </c:pt>
                <c:pt idx="85">
                  <c:v>3.6600000000000001E-3</c:v>
                </c:pt>
                <c:pt idx="86">
                  <c:v>3.6600000000000001E-3</c:v>
                </c:pt>
                <c:pt idx="87">
                  <c:v>3.5599999999999998E-3</c:v>
                </c:pt>
                <c:pt idx="88">
                  <c:v>3.5899999999999999E-3</c:v>
                </c:pt>
                <c:pt idx="89">
                  <c:v>3.47E-3</c:v>
                </c:pt>
                <c:pt idx="90">
                  <c:v>3.4199999999999999E-3</c:v>
                </c:pt>
                <c:pt idx="91">
                  <c:v>3.5200000000000001E-3</c:v>
                </c:pt>
                <c:pt idx="92">
                  <c:v>3.46E-3</c:v>
                </c:pt>
                <c:pt idx="93">
                  <c:v>3.4099999999999998E-3</c:v>
                </c:pt>
                <c:pt idx="94">
                  <c:v>3.3500000000000001E-3</c:v>
                </c:pt>
                <c:pt idx="95">
                  <c:v>3.31E-3</c:v>
                </c:pt>
                <c:pt idx="96">
                  <c:v>3.3700000000000002E-3</c:v>
                </c:pt>
                <c:pt idx="97">
                  <c:v>3.4199999999999999E-3</c:v>
                </c:pt>
                <c:pt idx="98">
                  <c:v>3.29E-3</c:v>
                </c:pt>
                <c:pt idx="99">
                  <c:v>3.1099999999999999E-3</c:v>
                </c:pt>
                <c:pt idx="100">
                  <c:v>3.2000000000000002E-3</c:v>
                </c:pt>
                <c:pt idx="101">
                  <c:v>3.2000000000000002E-3</c:v>
                </c:pt>
                <c:pt idx="102">
                  <c:v>3.2399999999999998E-3</c:v>
                </c:pt>
                <c:pt idx="103">
                  <c:v>3.3999999999999998E-3</c:v>
                </c:pt>
                <c:pt idx="104">
                  <c:v>3.2200000000000002E-3</c:v>
                </c:pt>
                <c:pt idx="105">
                  <c:v>2.97E-3</c:v>
                </c:pt>
                <c:pt idx="106">
                  <c:v>3.0799999999999998E-3</c:v>
                </c:pt>
                <c:pt idx="107">
                  <c:v>3.2200000000000002E-3</c:v>
                </c:pt>
                <c:pt idx="108">
                  <c:v>3.14E-3</c:v>
                </c:pt>
                <c:pt idx="109">
                  <c:v>3.0500000000000002E-3</c:v>
                </c:pt>
                <c:pt idx="110">
                  <c:v>3.0100000000000001E-3</c:v>
                </c:pt>
                <c:pt idx="111">
                  <c:v>3.0300000000000001E-3</c:v>
                </c:pt>
                <c:pt idx="112">
                  <c:v>3.0500000000000002E-3</c:v>
                </c:pt>
                <c:pt idx="113">
                  <c:v>3.0599999999999998E-3</c:v>
                </c:pt>
                <c:pt idx="114">
                  <c:v>3.1199999999999999E-3</c:v>
                </c:pt>
                <c:pt idx="115">
                  <c:v>3.1099999999999999E-3</c:v>
                </c:pt>
                <c:pt idx="116">
                  <c:v>3.1199999999999999E-3</c:v>
                </c:pt>
                <c:pt idx="117">
                  <c:v>3.2699999999999999E-3</c:v>
                </c:pt>
                <c:pt idx="118">
                  <c:v>3.2100000000000002E-3</c:v>
                </c:pt>
                <c:pt idx="119">
                  <c:v>3.1900000000000001E-3</c:v>
                </c:pt>
                <c:pt idx="120">
                  <c:v>3.1900000000000001E-3</c:v>
                </c:pt>
                <c:pt idx="121">
                  <c:v>3.1900000000000001E-3</c:v>
                </c:pt>
                <c:pt idx="122">
                  <c:v>3.2499999999999999E-3</c:v>
                </c:pt>
                <c:pt idx="123">
                  <c:v>3.2000000000000002E-3</c:v>
                </c:pt>
                <c:pt idx="124">
                  <c:v>3.2299999999999998E-3</c:v>
                </c:pt>
                <c:pt idx="125">
                  <c:v>3.29E-3</c:v>
                </c:pt>
                <c:pt idx="126">
                  <c:v>3.3999999999999998E-3</c:v>
                </c:pt>
                <c:pt idx="127">
                  <c:v>3.4099999999999998E-3</c:v>
                </c:pt>
                <c:pt idx="128">
                  <c:v>3.3E-3</c:v>
                </c:pt>
                <c:pt idx="129">
                  <c:v>3.2100000000000002E-3</c:v>
                </c:pt>
                <c:pt idx="130">
                  <c:v>3.2200000000000002E-3</c:v>
                </c:pt>
                <c:pt idx="131">
                  <c:v>3.31E-3</c:v>
                </c:pt>
                <c:pt idx="132">
                  <c:v>3.3400000000000001E-3</c:v>
                </c:pt>
                <c:pt idx="133">
                  <c:v>3.4299999999999999E-3</c:v>
                </c:pt>
                <c:pt idx="134">
                  <c:v>3.4399999999999999E-3</c:v>
                </c:pt>
                <c:pt idx="135">
                  <c:v>3.3600000000000001E-3</c:v>
                </c:pt>
                <c:pt idx="136">
                  <c:v>3.3999999999999998E-3</c:v>
                </c:pt>
                <c:pt idx="137">
                  <c:v>3.5500000000000002E-3</c:v>
                </c:pt>
                <c:pt idx="138">
                  <c:v>3.5899999999999999E-3</c:v>
                </c:pt>
                <c:pt idx="139">
                  <c:v>3.49E-3</c:v>
                </c:pt>
                <c:pt idx="140">
                  <c:v>3.46E-3</c:v>
                </c:pt>
                <c:pt idx="141">
                  <c:v>3.5500000000000002E-3</c:v>
                </c:pt>
                <c:pt idx="142">
                  <c:v>3.5599999999999998E-3</c:v>
                </c:pt>
                <c:pt idx="143">
                  <c:v>3.4299999999999999E-3</c:v>
                </c:pt>
                <c:pt idx="144">
                  <c:v>3.3600000000000001E-3</c:v>
                </c:pt>
                <c:pt idx="145">
                  <c:v>3.5000000000000001E-3</c:v>
                </c:pt>
                <c:pt idx="146">
                  <c:v>3.5300000000000002E-3</c:v>
                </c:pt>
                <c:pt idx="147">
                  <c:v>3.3500000000000001E-3</c:v>
                </c:pt>
                <c:pt idx="148">
                  <c:v>3.2799999999999999E-3</c:v>
                </c:pt>
                <c:pt idx="149">
                  <c:v>3.29E-3</c:v>
                </c:pt>
                <c:pt idx="150">
                  <c:v>3.31E-3</c:v>
                </c:pt>
                <c:pt idx="151">
                  <c:v>3.31E-3</c:v>
                </c:pt>
                <c:pt idx="152">
                  <c:v>3.3600000000000001E-3</c:v>
                </c:pt>
                <c:pt idx="153">
                  <c:v>3.3600000000000001E-3</c:v>
                </c:pt>
                <c:pt idx="154">
                  <c:v>3.3899999999999998E-3</c:v>
                </c:pt>
                <c:pt idx="155">
                  <c:v>3.4099999999999998E-3</c:v>
                </c:pt>
                <c:pt idx="156">
                  <c:v>3.32E-3</c:v>
                </c:pt>
                <c:pt idx="157">
                  <c:v>3.29E-3</c:v>
                </c:pt>
                <c:pt idx="158">
                  <c:v>3.29E-3</c:v>
                </c:pt>
                <c:pt idx="159">
                  <c:v>3.32E-3</c:v>
                </c:pt>
                <c:pt idx="160">
                  <c:v>3.3800000000000002E-3</c:v>
                </c:pt>
                <c:pt idx="161">
                  <c:v>3.2699999999999999E-3</c:v>
                </c:pt>
                <c:pt idx="162">
                  <c:v>3.2100000000000002E-3</c:v>
                </c:pt>
                <c:pt idx="163">
                  <c:v>3.1800000000000001E-3</c:v>
                </c:pt>
                <c:pt idx="164">
                  <c:v>3.16E-3</c:v>
                </c:pt>
                <c:pt idx="165">
                  <c:v>3.14E-3</c:v>
                </c:pt>
                <c:pt idx="166">
                  <c:v>3.1800000000000001E-3</c:v>
                </c:pt>
                <c:pt idx="167">
                  <c:v>3.16E-3</c:v>
                </c:pt>
                <c:pt idx="168">
                  <c:v>3.0999999999999999E-3</c:v>
                </c:pt>
                <c:pt idx="169">
                  <c:v>3.13E-3</c:v>
                </c:pt>
                <c:pt idx="170">
                  <c:v>3.16E-3</c:v>
                </c:pt>
                <c:pt idx="171">
                  <c:v>3.1099999999999999E-3</c:v>
                </c:pt>
                <c:pt idx="172">
                  <c:v>3.2200000000000002E-3</c:v>
                </c:pt>
                <c:pt idx="173">
                  <c:v>3.3400000000000001E-3</c:v>
                </c:pt>
                <c:pt idx="174">
                  <c:v>3.2699999999999999E-3</c:v>
                </c:pt>
                <c:pt idx="175">
                  <c:v>3.2399999999999998E-3</c:v>
                </c:pt>
                <c:pt idx="176">
                  <c:v>3.2599999999999999E-3</c:v>
                </c:pt>
                <c:pt idx="177">
                  <c:v>3.2000000000000002E-3</c:v>
                </c:pt>
                <c:pt idx="178">
                  <c:v>3.1800000000000001E-3</c:v>
                </c:pt>
                <c:pt idx="179">
                  <c:v>3.29E-3</c:v>
                </c:pt>
                <c:pt idx="180">
                  <c:v>3.2699999999999999E-3</c:v>
                </c:pt>
                <c:pt idx="181">
                  <c:v>3.3E-3</c:v>
                </c:pt>
                <c:pt idx="182">
                  <c:v>3.3E-3</c:v>
                </c:pt>
                <c:pt idx="183">
                  <c:v>3.2799999999999999E-3</c:v>
                </c:pt>
                <c:pt idx="184">
                  <c:v>3.3E-3</c:v>
                </c:pt>
                <c:pt idx="185">
                  <c:v>3.2399999999999998E-3</c:v>
                </c:pt>
                <c:pt idx="186">
                  <c:v>3.3E-3</c:v>
                </c:pt>
                <c:pt idx="187">
                  <c:v>3.4199999999999999E-3</c:v>
                </c:pt>
                <c:pt idx="188">
                  <c:v>3.3700000000000002E-3</c:v>
                </c:pt>
                <c:pt idx="189">
                  <c:v>3.31E-3</c:v>
                </c:pt>
                <c:pt idx="190">
                  <c:v>3.4299999999999999E-3</c:v>
                </c:pt>
                <c:pt idx="191">
                  <c:v>3.5899999999999999E-3</c:v>
                </c:pt>
                <c:pt idx="192">
                  <c:v>3.5100000000000001E-3</c:v>
                </c:pt>
                <c:pt idx="193">
                  <c:v>3.5000000000000001E-3</c:v>
                </c:pt>
                <c:pt idx="194">
                  <c:v>3.46E-3</c:v>
                </c:pt>
                <c:pt idx="195">
                  <c:v>3.47E-3</c:v>
                </c:pt>
                <c:pt idx="196">
                  <c:v>3.5000000000000001E-3</c:v>
                </c:pt>
                <c:pt idx="197">
                  <c:v>3.48E-3</c:v>
                </c:pt>
                <c:pt idx="198">
                  <c:v>3.49E-3</c:v>
                </c:pt>
                <c:pt idx="199">
                  <c:v>3.4199999999999999E-3</c:v>
                </c:pt>
                <c:pt idx="200">
                  <c:v>3.3899999999999998E-3</c:v>
                </c:pt>
                <c:pt idx="201">
                  <c:v>3.3400000000000001E-3</c:v>
                </c:pt>
                <c:pt idx="202">
                  <c:v>3.4099999999999998E-3</c:v>
                </c:pt>
                <c:pt idx="203">
                  <c:v>3.48E-3</c:v>
                </c:pt>
                <c:pt idx="204">
                  <c:v>3.3899999999999998E-3</c:v>
                </c:pt>
                <c:pt idx="205">
                  <c:v>3.3899999999999998E-3</c:v>
                </c:pt>
                <c:pt idx="206">
                  <c:v>3.2799999999999999E-3</c:v>
                </c:pt>
                <c:pt idx="207">
                  <c:v>3.2799999999999999E-3</c:v>
                </c:pt>
                <c:pt idx="208">
                  <c:v>3.31E-3</c:v>
                </c:pt>
                <c:pt idx="209">
                  <c:v>3.2799999999999999E-3</c:v>
                </c:pt>
                <c:pt idx="210">
                  <c:v>3.2499999999999999E-3</c:v>
                </c:pt>
                <c:pt idx="211">
                  <c:v>3.2499999999999999E-3</c:v>
                </c:pt>
                <c:pt idx="212">
                  <c:v>3.2699999999999999E-3</c:v>
                </c:pt>
                <c:pt idx="213">
                  <c:v>3.3E-3</c:v>
                </c:pt>
                <c:pt idx="214">
                  <c:v>3.3600000000000001E-3</c:v>
                </c:pt>
                <c:pt idx="215">
                  <c:v>3.32E-3</c:v>
                </c:pt>
                <c:pt idx="216">
                  <c:v>3.2599999999999999E-3</c:v>
                </c:pt>
                <c:pt idx="217">
                  <c:v>3.2000000000000002E-3</c:v>
                </c:pt>
                <c:pt idx="218">
                  <c:v>3.1900000000000001E-3</c:v>
                </c:pt>
                <c:pt idx="219">
                  <c:v>3.3E-3</c:v>
                </c:pt>
                <c:pt idx="220">
                  <c:v>3.2299999999999998E-3</c:v>
                </c:pt>
                <c:pt idx="221">
                  <c:v>3.16E-3</c:v>
                </c:pt>
                <c:pt idx="222">
                  <c:v>3.2699999999999999E-3</c:v>
                </c:pt>
                <c:pt idx="223">
                  <c:v>3.3500000000000001E-3</c:v>
                </c:pt>
                <c:pt idx="224">
                  <c:v>3.2499999999999999E-3</c:v>
                </c:pt>
                <c:pt idx="225">
                  <c:v>3.2000000000000002E-3</c:v>
                </c:pt>
                <c:pt idx="226">
                  <c:v>3.2599999999999999E-3</c:v>
                </c:pt>
                <c:pt idx="227">
                  <c:v>3.2299999999999998E-3</c:v>
                </c:pt>
                <c:pt idx="228">
                  <c:v>3.2100000000000002E-3</c:v>
                </c:pt>
                <c:pt idx="229">
                  <c:v>3.2200000000000002E-3</c:v>
                </c:pt>
                <c:pt idx="230">
                  <c:v>3.2299999999999998E-3</c:v>
                </c:pt>
                <c:pt idx="231">
                  <c:v>3.2200000000000002E-3</c:v>
                </c:pt>
                <c:pt idx="232">
                  <c:v>3.29E-3</c:v>
                </c:pt>
                <c:pt idx="233">
                  <c:v>3.3300000000000001E-3</c:v>
                </c:pt>
                <c:pt idx="234">
                  <c:v>3.29E-3</c:v>
                </c:pt>
                <c:pt idx="235">
                  <c:v>3.2499999999999999E-3</c:v>
                </c:pt>
                <c:pt idx="236">
                  <c:v>3.31E-3</c:v>
                </c:pt>
                <c:pt idx="237">
                  <c:v>3.3600000000000001E-3</c:v>
                </c:pt>
                <c:pt idx="238">
                  <c:v>3.3700000000000002E-3</c:v>
                </c:pt>
                <c:pt idx="239">
                  <c:v>3.3999999999999998E-3</c:v>
                </c:pt>
                <c:pt idx="240">
                  <c:v>3.3700000000000002E-3</c:v>
                </c:pt>
                <c:pt idx="241">
                  <c:v>3.3400000000000001E-3</c:v>
                </c:pt>
                <c:pt idx="242">
                  <c:v>3.3400000000000001E-3</c:v>
                </c:pt>
                <c:pt idx="243">
                  <c:v>3.3800000000000002E-3</c:v>
                </c:pt>
                <c:pt idx="244">
                  <c:v>3.4299999999999999E-3</c:v>
                </c:pt>
                <c:pt idx="245">
                  <c:v>3.4099999999999998E-3</c:v>
                </c:pt>
                <c:pt idx="246">
                  <c:v>3.4299999999999999E-3</c:v>
                </c:pt>
                <c:pt idx="247">
                  <c:v>3.5300000000000002E-3</c:v>
                </c:pt>
                <c:pt idx="248">
                  <c:v>3.47E-3</c:v>
                </c:pt>
                <c:pt idx="249">
                  <c:v>3.48E-3</c:v>
                </c:pt>
                <c:pt idx="250">
                  <c:v>3.5000000000000001E-3</c:v>
                </c:pt>
                <c:pt idx="251">
                  <c:v>3.4299999999999999E-3</c:v>
                </c:pt>
                <c:pt idx="252">
                  <c:v>3.47E-3</c:v>
                </c:pt>
                <c:pt idx="253">
                  <c:v>3.4399999999999999E-3</c:v>
                </c:pt>
                <c:pt idx="254">
                  <c:v>3.3999999999999998E-3</c:v>
                </c:pt>
                <c:pt idx="255">
                  <c:v>3.4099999999999998E-3</c:v>
                </c:pt>
                <c:pt idx="256">
                  <c:v>3.3600000000000001E-3</c:v>
                </c:pt>
                <c:pt idx="257">
                  <c:v>3.3899999999999998E-3</c:v>
                </c:pt>
                <c:pt idx="258">
                  <c:v>3.4299999999999999E-3</c:v>
                </c:pt>
                <c:pt idx="259">
                  <c:v>3.3400000000000001E-3</c:v>
                </c:pt>
                <c:pt idx="260">
                  <c:v>3.3400000000000001E-3</c:v>
                </c:pt>
                <c:pt idx="261">
                  <c:v>3.3899999999999998E-3</c:v>
                </c:pt>
                <c:pt idx="262">
                  <c:v>3.3400000000000001E-3</c:v>
                </c:pt>
                <c:pt idx="263">
                  <c:v>3.29E-3</c:v>
                </c:pt>
                <c:pt idx="264">
                  <c:v>3.2399999999999998E-3</c:v>
                </c:pt>
                <c:pt idx="265">
                  <c:v>3.2599999999999999E-3</c:v>
                </c:pt>
                <c:pt idx="266">
                  <c:v>3.31E-3</c:v>
                </c:pt>
                <c:pt idx="267">
                  <c:v>3.3E-3</c:v>
                </c:pt>
                <c:pt idx="268">
                  <c:v>3.29E-3</c:v>
                </c:pt>
                <c:pt idx="269">
                  <c:v>3.32E-3</c:v>
                </c:pt>
                <c:pt idx="270">
                  <c:v>3.2100000000000002E-3</c:v>
                </c:pt>
                <c:pt idx="271">
                  <c:v>3.1900000000000001E-3</c:v>
                </c:pt>
                <c:pt idx="272">
                  <c:v>3.2599999999999999E-3</c:v>
                </c:pt>
                <c:pt idx="273">
                  <c:v>3.2200000000000002E-3</c:v>
                </c:pt>
                <c:pt idx="274">
                  <c:v>3.2000000000000002E-3</c:v>
                </c:pt>
                <c:pt idx="275">
                  <c:v>3.2000000000000002E-3</c:v>
                </c:pt>
                <c:pt idx="276">
                  <c:v>3.0899999999999999E-3</c:v>
                </c:pt>
                <c:pt idx="277">
                  <c:v>3.1099999999999999E-3</c:v>
                </c:pt>
                <c:pt idx="278">
                  <c:v>3.1900000000000001E-3</c:v>
                </c:pt>
                <c:pt idx="279">
                  <c:v>3.16E-3</c:v>
                </c:pt>
                <c:pt idx="280">
                  <c:v>3.1800000000000001E-3</c:v>
                </c:pt>
                <c:pt idx="281">
                  <c:v>3.2299999999999998E-3</c:v>
                </c:pt>
                <c:pt idx="282">
                  <c:v>3.2699999999999999E-3</c:v>
                </c:pt>
                <c:pt idx="283">
                  <c:v>3.2599999999999999E-3</c:v>
                </c:pt>
                <c:pt idx="284">
                  <c:v>3.2699999999999999E-3</c:v>
                </c:pt>
                <c:pt idx="285">
                  <c:v>3.2599999999999999E-3</c:v>
                </c:pt>
                <c:pt idx="286">
                  <c:v>3.2399999999999998E-3</c:v>
                </c:pt>
                <c:pt idx="287">
                  <c:v>3.2699999999999999E-3</c:v>
                </c:pt>
                <c:pt idx="288">
                  <c:v>3.3600000000000001E-3</c:v>
                </c:pt>
                <c:pt idx="289">
                  <c:v>3.3999999999999998E-3</c:v>
                </c:pt>
                <c:pt idx="290">
                  <c:v>3.3700000000000002E-3</c:v>
                </c:pt>
                <c:pt idx="291">
                  <c:v>3.3500000000000001E-3</c:v>
                </c:pt>
                <c:pt idx="292">
                  <c:v>3.3500000000000001E-3</c:v>
                </c:pt>
                <c:pt idx="293">
                  <c:v>3.3400000000000001E-3</c:v>
                </c:pt>
                <c:pt idx="294">
                  <c:v>3.2799999999999999E-3</c:v>
                </c:pt>
                <c:pt idx="295">
                  <c:v>3.32E-3</c:v>
                </c:pt>
                <c:pt idx="296">
                  <c:v>3.46E-3</c:v>
                </c:pt>
                <c:pt idx="297">
                  <c:v>3.3999999999999998E-3</c:v>
                </c:pt>
                <c:pt idx="298">
                  <c:v>3.4099999999999998E-3</c:v>
                </c:pt>
                <c:pt idx="299">
                  <c:v>3.4399999999999999E-3</c:v>
                </c:pt>
                <c:pt idx="300">
                  <c:v>3.46E-3</c:v>
                </c:pt>
                <c:pt idx="301">
                  <c:v>3.4499999999999999E-3</c:v>
                </c:pt>
                <c:pt idx="302">
                  <c:v>3.4299999999999999E-3</c:v>
                </c:pt>
                <c:pt idx="303">
                  <c:v>3.4099999999999998E-3</c:v>
                </c:pt>
                <c:pt idx="304">
                  <c:v>3.4199999999999999E-3</c:v>
                </c:pt>
                <c:pt idx="305">
                  <c:v>3.3999999999999998E-3</c:v>
                </c:pt>
                <c:pt idx="306">
                  <c:v>3.3800000000000002E-3</c:v>
                </c:pt>
                <c:pt idx="307">
                  <c:v>3.3800000000000002E-3</c:v>
                </c:pt>
                <c:pt idx="308">
                  <c:v>3.3999999999999998E-3</c:v>
                </c:pt>
                <c:pt idx="309">
                  <c:v>3.3999999999999998E-3</c:v>
                </c:pt>
                <c:pt idx="310">
                  <c:v>3.3500000000000001E-3</c:v>
                </c:pt>
                <c:pt idx="311">
                  <c:v>3.3400000000000001E-3</c:v>
                </c:pt>
                <c:pt idx="312">
                  <c:v>3.3600000000000001E-3</c:v>
                </c:pt>
                <c:pt idx="313">
                  <c:v>3.3700000000000002E-3</c:v>
                </c:pt>
                <c:pt idx="314">
                  <c:v>3.32E-3</c:v>
                </c:pt>
                <c:pt idx="315">
                  <c:v>3.2799999999999999E-3</c:v>
                </c:pt>
                <c:pt idx="316">
                  <c:v>3.31E-3</c:v>
                </c:pt>
                <c:pt idx="317">
                  <c:v>3.32E-3</c:v>
                </c:pt>
                <c:pt idx="318">
                  <c:v>3.2699999999999999E-3</c:v>
                </c:pt>
                <c:pt idx="319">
                  <c:v>3.2200000000000002E-3</c:v>
                </c:pt>
                <c:pt idx="320">
                  <c:v>3.2100000000000002E-3</c:v>
                </c:pt>
                <c:pt idx="321">
                  <c:v>3.2499999999999999E-3</c:v>
                </c:pt>
                <c:pt idx="322">
                  <c:v>3.3300000000000001E-3</c:v>
                </c:pt>
                <c:pt idx="323">
                  <c:v>3.2799999999999999E-3</c:v>
                </c:pt>
                <c:pt idx="324">
                  <c:v>3.2000000000000002E-3</c:v>
                </c:pt>
                <c:pt idx="325">
                  <c:v>3.2100000000000002E-3</c:v>
                </c:pt>
                <c:pt idx="326">
                  <c:v>3.2200000000000002E-3</c:v>
                </c:pt>
                <c:pt idx="327">
                  <c:v>3.2200000000000002E-3</c:v>
                </c:pt>
                <c:pt idx="328">
                  <c:v>3.2000000000000002E-3</c:v>
                </c:pt>
                <c:pt idx="329">
                  <c:v>3.1900000000000001E-3</c:v>
                </c:pt>
                <c:pt idx="330">
                  <c:v>3.1900000000000001E-3</c:v>
                </c:pt>
                <c:pt idx="331">
                  <c:v>3.1900000000000001E-3</c:v>
                </c:pt>
                <c:pt idx="332">
                  <c:v>3.2000000000000002E-3</c:v>
                </c:pt>
                <c:pt idx="333">
                  <c:v>3.2000000000000002E-3</c:v>
                </c:pt>
                <c:pt idx="334">
                  <c:v>3.1800000000000001E-3</c:v>
                </c:pt>
                <c:pt idx="335">
                  <c:v>3.1800000000000001E-3</c:v>
                </c:pt>
                <c:pt idx="336">
                  <c:v>3.16E-3</c:v>
                </c:pt>
                <c:pt idx="337">
                  <c:v>3.1800000000000001E-3</c:v>
                </c:pt>
                <c:pt idx="338">
                  <c:v>3.2200000000000002E-3</c:v>
                </c:pt>
                <c:pt idx="339">
                  <c:v>3.2399999999999998E-3</c:v>
                </c:pt>
                <c:pt idx="340">
                  <c:v>3.29E-3</c:v>
                </c:pt>
                <c:pt idx="341">
                  <c:v>3.2799999999999999E-3</c:v>
                </c:pt>
                <c:pt idx="342">
                  <c:v>3.31E-3</c:v>
                </c:pt>
                <c:pt idx="343">
                  <c:v>3.3500000000000001E-3</c:v>
                </c:pt>
                <c:pt idx="344">
                  <c:v>3.3899999999999998E-3</c:v>
                </c:pt>
                <c:pt idx="345">
                  <c:v>3.3800000000000002E-3</c:v>
                </c:pt>
                <c:pt idx="346">
                  <c:v>3.3700000000000002E-3</c:v>
                </c:pt>
                <c:pt idx="347">
                  <c:v>3.3500000000000001E-3</c:v>
                </c:pt>
                <c:pt idx="348">
                  <c:v>3.4099999999999998E-3</c:v>
                </c:pt>
                <c:pt idx="349">
                  <c:v>3.4399999999999999E-3</c:v>
                </c:pt>
                <c:pt idx="350">
                  <c:v>3.3800000000000002E-3</c:v>
                </c:pt>
                <c:pt idx="351">
                  <c:v>3.3999999999999998E-3</c:v>
                </c:pt>
                <c:pt idx="352">
                  <c:v>3.4499999999999999E-3</c:v>
                </c:pt>
                <c:pt idx="353">
                  <c:v>3.4099999999999998E-3</c:v>
                </c:pt>
                <c:pt idx="354">
                  <c:v>3.4199999999999999E-3</c:v>
                </c:pt>
                <c:pt idx="355">
                  <c:v>3.4399999999999999E-3</c:v>
                </c:pt>
                <c:pt idx="356">
                  <c:v>3.3700000000000002E-3</c:v>
                </c:pt>
                <c:pt idx="357">
                  <c:v>3.3700000000000002E-3</c:v>
                </c:pt>
                <c:pt idx="358">
                  <c:v>3.3999999999999998E-3</c:v>
                </c:pt>
                <c:pt idx="359">
                  <c:v>3.3700000000000002E-3</c:v>
                </c:pt>
                <c:pt idx="360">
                  <c:v>3.4099999999999998E-3</c:v>
                </c:pt>
                <c:pt idx="361">
                  <c:v>3.4299999999999999E-3</c:v>
                </c:pt>
                <c:pt idx="362">
                  <c:v>3.4199999999999999E-3</c:v>
                </c:pt>
                <c:pt idx="363">
                  <c:v>3.3600000000000001E-3</c:v>
                </c:pt>
                <c:pt idx="364">
                  <c:v>3.3600000000000001E-3</c:v>
                </c:pt>
                <c:pt idx="365">
                  <c:v>3.3700000000000002E-3</c:v>
                </c:pt>
                <c:pt idx="366">
                  <c:v>3.3600000000000001E-3</c:v>
                </c:pt>
                <c:pt idx="367">
                  <c:v>3.3500000000000001E-3</c:v>
                </c:pt>
                <c:pt idx="368">
                  <c:v>3.3600000000000001E-3</c:v>
                </c:pt>
                <c:pt idx="369">
                  <c:v>3.32E-3</c:v>
                </c:pt>
                <c:pt idx="370">
                  <c:v>3.2799999999999999E-3</c:v>
                </c:pt>
                <c:pt idx="371">
                  <c:v>3.29E-3</c:v>
                </c:pt>
                <c:pt idx="372">
                  <c:v>3.2799999999999999E-3</c:v>
                </c:pt>
                <c:pt idx="373">
                  <c:v>3.29E-3</c:v>
                </c:pt>
                <c:pt idx="374">
                  <c:v>3.3E-3</c:v>
                </c:pt>
                <c:pt idx="375">
                  <c:v>3.3E-3</c:v>
                </c:pt>
                <c:pt idx="376">
                  <c:v>3.2599999999999999E-3</c:v>
                </c:pt>
                <c:pt idx="377">
                  <c:v>3.2699999999999999E-3</c:v>
                </c:pt>
                <c:pt idx="378">
                  <c:v>3.2499999999999999E-3</c:v>
                </c:pt>
                <c:pt idx="379">
                  <c:v>3.2599999999999999E-3</c:v>
                </c:pt>
                <c:pt idx="380">
                  <c:v>3.2599999999999999E-3</c:v>
                </c:pt>
                <c:pt idx="381">
                  <c:v>3.2299999999999998E-3</c:v>
                </c:pt>
                <c:pt idx="382">
                  <c:v>3.2100000000000002E-3</c:v>
                </c:pt>
                <c:pt idx="383">
                  <c:v>3.2200000000000002E-3</c:v>
                </c:pt>
                <c:pt idx="384">
                  <c:v>3.2499999999999999E-3</c:v>
                </c:pt>
                <c:pt idx="385">
                  <c:v>3.2599999999999999E-3</c:v>
                </c:pt>
                <c:pt idx="386">
                  <c:v>3.2100000000000002E-3</c:v>
                </c:pt>
                <c:pt idx="387">
                  <c:v>3.16E-3</c:v>
                </c:pt>
                <c:pt idx="388">
                  <c:v>3.2000000000000002E-3</c:v>
                </c:pt>
                <c:pt idx="389">
                  <c:v>3.29E-3</c:v>
                </c:pt>
                <c:pt idx="390">
                  <c:v>3.29E-3</c:v>
                </c:pt>
                <c:pt idx="391">
                  <c:v>3.32E-3</c:v>
                </c:pt>
                <c:pt idx="392">
                  <c:v>3.3E-3</c:v>
                </c:pt>
                <c:pt idx="393">
                  <c:v>3.2499999999999999E-3</c:v>
                </c:pt>
                <c:pt idx="394">
                  <c:v>3.2699999999999999E-3</c:v>
                </c:pt>
                <c:pt idx="395">
                  <c:v>3.2799999999999999E-3</c:v>
                </c:pt>
                <c:pt idx="396">
                  <c:v>3.32E-3</c:v>
                </c:pt>
                <c:pt idx="397">
                  <c:v>3.3500000000000001E-3</c:v>
                </c:pt>
                <c:pt idx="398">
                  <c:v>3.3700000000000002E-3</c:v>
                </c:pt>
                <c:pt idx="399">
                  <c:v>3.3700000000000002E-3</c:v>
                </c:pt>
                <c:pt idx="400">
                  <c:v>3.3400000000000001E-3</c:v>
                </c:pt>
                <c:pt idx="401">
                  <c:v>3.3700000000000002E-3</c:v>
                </c:pt>
                <c:pt idx="402">
                  <c:v>3.4199999999999999E-3</c:v>
                </c:pt>
                <c:pt idx="403">
                  <c:v>3.3999999999999998E-3</c:v>
                </c:pt>
                <c:pt idx="404">
                  <c:v>3.4199999999999999E-3</c:v>
                </c:pt>
                <c:pt idx="405">
                  <c:v>3.4299999999999999E-3</c:v>
                </c:pt>
                <c:pt idx="406">
                  <c:v>3.3999999999999998E-3</c:v>
                </c:pt>
                <c:pt idx="407">
                  <c:v>3.3999999999999998E-3</c:v>
                </c:pt>
                <c:pt idx="408">
                  <c:v>3.3899999999999998E-3</c:v>
                </c:pt>
                <c:pt idx="409">
                  <c:v>3.3800000000000002E-3</c:v>
                </c:pt>
                <c:pt idx="410">
                  <c:v>3.4399999999999999E-3</c:v>
                </c:pt>
                <c:pt idx="411">
                  <c:v>3.4199999999999999E-3</c:v>
                </c:pt>
                <c:pt idx="412">
                  <c:v>3.3800000000000002E-3</c:v>
                </c:pt>
                <c:pt idx="413">
                  <c:v>3.3400000000000001E-3</c:v>
                </c:pt>
                <c:pt idx="414">
                  <c:v>3.3300000000000001E-3</c:v>
                </c:pt>
                <c:pt idx="415">
                  <c:v>3.3500000000000001E-3</c:v>
                </c:pt>
                <c:pt idx="416">
                  <c:v>3.3700000000000002E-3</c:v>
                </c:pt>
                <c:pt idx="417">
                  <c:v>3.3400000000000001E-3</c:v>
                </c:pt>
                <c:pt idx="418">
                  <c:v>3.3E-3</c:v>
                </c:pt>
                <c:pt idx="419">
                  <c:v>3.3600000000000001E-3</c:v>
                </c:pt>
                <c:pt idx="420">
                  <c:v>3.3600000000000001E-3</c:v>
                </c:pt>
                <c:pt idx="421">
                  <c:v>3.3500000000000001E-3</c:v>
                </c:pt>
                <c:pt idx="422">
                  <c:v>3.3800000000000002E-3</c:v>
                </c:pt>
                <c:pt idx="423">
                  <c:v>3.3400000000000001E-3</c:v>
                </c:pt>
                <c:pt idx="424">
                  <c:v>3.31E-3</c:v>
                </c:pt>
                <c:pt idx="425">
                  <c:v>3.29E-3</c:v>
                </c:pt>
                <c:pt idx="426">
                  <c:v>3.3E-3</c:v>
                </c:pt>
                <c:pt idx="427">
                  <c:v>3.2699999999999999E-3</c:v>
                </c:pt>
                <c:pt idx="428">
                  <c:v>3.2499999999999999E-3</c:v>
                </c:pt>
                <c:pt idx="429">
                  <c:v>3.2299999999999998E-3</c:v>
                </c:pt>
                <c:pt idx="430">
                  <c:v>3.2299999999999998E-3</c:v>
                </c:pt>
                <c:pt idx="431">
                  <c:v>3.2200000000000002E-3</c:v>
                </c:pt>
                <c:pt idx="432">
                  <c:v>3.2100000000000002E-3</c:v>
                </c:pt>
                <c:pt idx="433">
                  <c:v>3.2000000000000002E-3</c:v>
                </c:pt>
                <c:pt idx="434">
                  <c:v>3.2299999999999998E-3</c:v>
                </c:pt>
                <c:pt idx="435">
                  <c:v>3.2499999999999999E-3</c:v>
                </c:pt>
                <c:pt idx="436">
                  <c:v>3.2299999999999998E-3</c:v>
                </c:pt>
                <c:pt idx="437">
                  <c:v>3.2100000000000002E-3</c:v>
                </c:pt>
                <c:pt idx="438">
                  <c:v>3.2299999999999998E-3</c:v>
                </c:pt>
                <c:pt idx="439">
                  <c:v>3.2699999999999999E-3</c:v>
                </c:pt>
                <c:pt idx="440">
                  <c:v>3.2399999999999998E-3</c:v>
                </c:pt>
                <c:pt idx="441">
                  <c:v>3.2499999999999999E-3</c:v>
                </c:pt>
                <c:pt idx="442">
                  <c:v>3.2499999999999999E-3</c:v>
                </c:pt>
                <c:pt idx="443">
                  <c:v>3.2499999999999999E-3</c:v>
                </c:pt>
                <c:pt idx="444">
                  <c:v>3.2399999999999998E-3</c:v>
                </c:pt>
                <c:pt idx="445">
                  <c:v>3.2599999999999999E-3</c:v>
                </c:pt>
                <c:pt idx="446">
                  <c:v>3.2699999999999999E-3</c:v>
                </c:pt>
                <c:pt idx="447">
                  <c:v>3.2699999999999999E-3</c:v>
                </c:pt>
                <c:pt idx="448">
                  <c:v>3.2799999999999999E-3</c:v>
                </c:pt>
                <c:pt idx="449">
                  <c:v>3.31E-3</c:v>
                </c:pt>
                <c:pt idx="450">
                  <c:v>3.32E-3</c:v>
                </c:pt>
                <c:pt idx="451">
                  <c:v>3.32E-3</c:v>
                </c:pt>
                <c:pt idx="452">
                  <c:v>3.3400000000000001E-3</c:v>
                </c:pt>
                <c:pt idx="453">
                  <c:v>3.4099999999999998E-3</c:v>
                </c:pt>
                <c:pt idx="454">
                  <c:v>3.4499999999999999E-3</c:v>
                </c:pt>
                <c:pt idx="455">
                  <c:v>3.3999999999999998E-3</c:v>
                </c:pt>
                <c:pt idx="456">
                  <c:v>3.3700000000000002E-3</c:v>
                </c:pt>
                <c:pt idx="457">
                  <c:v>3.3899999999999998E-3</c:v>
                </c:pt>
                <c:pt idx="458">
                  <c:v>3.3999999999999998E-3</c:v>
                </c:pt>
                <c:pt idx="459">
                  <c:v>3.4399999999999999E-3</c:v>
                </c:pt>
                <c:pt idx="460">
                  <c:v>3.4199999999999999E-3</c:v>
                </c:pt>
                <c:pt idx="461">
                  <c:v>3.3999999999999998E-3</c:v>
                </c:pt>
                <c:pt idx="462">
                  <c:v>3.4199999999999999E-3</c:v>
                </c:pt>
                <c:pt idx="463">
                  <c:v>3.4499999999999999E-3</c:v>
                </c:pt>
                <c:pt idx="464">
                  <c:v>3.4499999999999999E-3</c:v>
                </c:pt>
                <c:pt idx="465">
                  <c:v>3.3999999999999998E-3</c:v>
                </c:pt>
                <c:pt idx="466">
                  <c:v>3.3899999999999998E-3</c:v>
                </c:pt>
                <c:pt idx="467">
                  <c:v>3.4499999999999999E-3</c:v>
                </c:pt>
                <c:pt idx="468">
                  <c:v>3.4299999999999999E-3</c:v>
                </c:pt>
                <c:pt idx="469">
                  <c:v>3.3899999999999998E-3</c:v>
                </c:pt>
                <c:pt idx="470">
                  <c:v>3.3999999999999998E-3</c:v>
                </c:pt>
                <c:pt idx="471">
                  <c:v>3.3600000000000001E-3</c:v>
                </c:pt>
                <c:pt idx="472">
                  <c:v>3.3400000000000001E-3</c:v>
                </c:pt>
                <c:pt idx="473">
                  <c:v>3.3500000000000001E-3</c:v>
                </c:pt>
                <c:pt idx="474">
                  <c:v>3.3600000000000001E-3</c:v>
                </c:pt>
                <c:pt idx="475">
                  <c:v>3.3300000000000001E-3</c:v>
                </c:pt>
                <c:pt idx="476">
                  <c:v>3.29E-3</c:v>
                </c:pt>
                <c:pt idx="477">
                  <c:v>3.3300000000000001E-3</c:v>
                </c:pt>
                <c:pt idx="478">
                  <c:v>3.3500000000000001E-3</c:v>
                </c:pt>
                <c:pt idx="479">
                  <c:v>3.32E-3</c:v>
                </c:pt>
                <c:pt idx="480">
                  <c:v>3.2499999999999999E-3</c:v>
                </c:pt>
                <c:pt idx="481">
                  <c:v>3.2299999999999998E-3</c:v>
                </c:pt>
                <c:pt idx="482">
                  <c:v>3.2799999999999999E-3</c:v>
                </c:pt>
                <c:pt idx="483">
                  <c:v>3.29E-3</c:v>
                </c:pt>
                <c:pt idx="484">
                  <c:v>3.2799999999999999E-3</c:v>
                </c:pt>
                <c:pt idx="485">
                  <c:v>3.2499999999999999E-3</c:v>
                </c:pt>
                <c:pt idx="486">
                  <c:v>3.2599999999999999E-3</c:v>
                </c:pt>
                <c:pt idx="487">
                  <c:v>3.2200000000000002E-3</c:v>
                </c:pt>
                <c:pt idx="488">
                  <c:v>3.2100000000000002E-3</c:v>
                </c:pt>
                <c:pt idx="489">
                  <c:v>3.2499999999999999E-3</c:v>
                </c:pt>
                <c:pt idx="490">
                  <c:v>3.2399999999999998E-3</c:v>
                </c:pt>
                <c:pt idx="491">
                  <c:v>3.2299999999999998E-3</c:v>
                </c:pt>
                <c:pt idx="492">
                  <c:v>3.2499999999999999E-3</c:v>
                </c:pt>
                <c:pt idx="493">
                  <c:v>3.2299999999999998E-3</c:v>
                </c:pt>
                <c:pt idx="494">
                  <c:v>3.2200000000000002E-3</c:v>
                </c:pt>
                <c:pt idx="495">
                  <c:v>3.2599999999999999E-3</c:v>
                </c:pt>
                <c:pt idx="496">
                  <c:v>3.2599999999999999E-3</c:v>
                </c:pt>
                <c:pt idx="497">
                  <c:v>3.2499999999999999E-3</c:v>
                </c:pt>
                <c:pt idx="498">
                  <c:v>3.2000000000000002E-3</c:v>
                </c:pt>
                <c:pt idx="499">
                  <c:v>3.2200000000000002E-3</c:v>
                </c:pt>
                <c:pt idx="500">
                  <c:v>3.31E-3</c:v>
                </c:pt>
                <c:pt idx="501">
                  <c:v>3.3300000000000001E-3</c:v>
                </c:pt>
                <c:pt idx="502">
                  <c:v>3.3400000000000001E-3</c:v>
                </c:pt>
                <c:pt idx="503">
                  <c:v>3.3E-3</c:v>
                </c:pt>
                <c:pt idx="504">
                  <c:v>3.32E-3</c:v>
                </c:pt>
                <c:pt idx="505">
                  <c:v>3.3600000000000001E-3</c:v>
                </c:pt>
                <c:pt idx="506">
                  <c:v>3.3700000000000002E-3</c:v>
                </c:pt>
                <c:pt idx="507">
                  <c:v>3.3500000000000001E-3</c:v>
                </c:pt>
                <c:pt idx="508">
                  <c:v>3.3700000000000002E-3</c:v>
                </c:pt>
                <c:pt idx="509">
                  <c:v>3.3700000000000002E-3</c:v>
                </c:pt>
                <c:pt idx="510">
                  <c:v>3.3899999999999998E-3</c:v>
                </c:pt>
                <c:pt idx="511">
                  <c:v>3.4099999999999998E-3</c:v>
                </c:pt>
                <c:pt idx="512">
                  <c:v>3.3899999999999998E-3</c:v>
                </c:pt>
                <c:pt idx="513">
                  <c:v>3.4199999999999999E-3</c:v>
                </c:pt>
                <c:pt idx="514">
                  <c:v>3.4099999999999998E-3</c:v>
                </c:pt>
                <c:pt idx="515">
                  <c:v>3.4299999999999999E-3</c:v>
                </c:pt>
                <c:pt idx="516">
                  <c:v>3.4299999999999999E-3</c:v>
                </c:pt>
                <c:pt idx="517">
                  <c:v>3.4099999999999998E-3</c:v>
                </c:pt>
                <c:pt idx="518">
                  <c:v>3.4099999999999998E-3</c:v>
                </c:pt>
                <c:pt idx="519">
                  <c:v>3.3999999999999998E-3</c:v>
                </c:pt>
                <c:pt idx="520">
                  <c:v>3.3700000000000002E-3</c:v>
                </c:pt>
                <c:pt idx="521">
                  <c:v>3.3899999999999998E-3</c:v>
                </c:pt>
                <c:pt idx="522">
                  <c:v>3.3999999999999998E-3</c:v>
                </c:pt>
                <c:pt idx="523">
                  <c:v>3.3500000000000001E-3</c:v>
                </c:pt>
                <c:pt idx="524">
                  <c:v>3.3700000000000002E-3</c:v>
                </c:pt>
                <c:pt idx="525">
                  <c:v>3.3700000000000002E-3</c:v>
                </c:pt>
                <c:pt idx="526">
                  <c:v>3.3700000000000002E-3</c:v>
                </c:pt>
                <c:pt idx="527">
                  <c:v>3.3600000000000001E-3</c:v>
                </c:pt>
                <c:pt idx="528">
                  <c:v>3.3E-3</c:v>
                </c:pt>
                <c:pt idx="529">
                  <c:v>3.3E-3</c:v>
                </c:pt>
                <c:pt idx="530">
                  <c:v>3.2200000000000002E-3</c:v>
                </c:pt>
                <c:pt idx="531">
                  <c:v>3.2299999999999998E-3</c:v>
                </c:pt>
                <c:pt idx="532">
                  <c:v>3.2399999999999998E-3</c:v>
                </c:pt>
                <c:pt idx="533">
                  <c:v>3.1900000000000001E-3</c:v>
                </c:pt>
                <c:pt idx="534">
                  <c:v>3.2200000000000002E-3</c:v>
                </c:pt>
                <c:pt idx="535">
                  <c:v>3.2499999999999999E-3</c:v>
                </c:pt>
                <c:pt idx="536">
                  <c:v>3.2299999999999998E-3</c:v>
                </c:pt>
                <c:pt idx="537">
                  <c:v>3.2200000000000002E-3</c:v>
                </c:pt>
                <c:pt idx="538">
                  <c:v>3.2200000000000002E-3</c:v>
                </c:pt>
                <c:pt idx="539">
                  <c:v>3.2100000000000002E-3</c:v>
                </c:pt>
                <c:pt idx="540">
                  <c:v>3.1700000000000001E-3</c:v>
                </c:pt>
                <c:pt idx="541">
                  <c:v>3.1700000000000001E-3</c:v>
                </c:pt>
                <c:pt idx="542">
                  <c:v>3.13E-3</c:v>
                </c:pt>
                <c:pt idx="543">
                  <c:v>3.29E-3</c:v>
                </c:pt>
                <c:pt idx="544">
                  <c:v>3.2499999999999999E-3</c:v>
                </c:pt>
                <c:pt idx="545">
                  <c:v>3.1700000000000001E-3</c:v>
                </c:pt>
                <c:pt idx="546">
                  <c:v>3.2299999999999998E-3</c:v>
                </c:pt>
                <c:pt idx="547">
                  <c:v>3.1900000000000001E-3</c:v>
                </c:pt>
                <c:pt idx="548">
                  <c:v>3.2100000000000002E-3</c:v>
                </c:pt>
                <c:pt idx="549">
                  <c:v>3.2299999999999998E-3</c:v>
                </c:pt>
                <c:pt idx="550">
                  <c:v>3.2200000000000002E-3</c:v>
                </c:pt>
                <c:pt idx="551">
                  <c:v>3.2299999999999998E-3</c:v>
                </c:pt>
                <c:pt idx="552">
                  <c:v>3.2699999999999999E-3</c:v>
                </c:pt>
                <c:pt idx="553">
                  <c:v>3.3600000000000001E-3</c:v>
                </c:pt>
                <c:pt idx="554">
                  <c:v>3.3400000000000001E-3</c:v>
                </c:pt>
                <c:pt idx="555">
                  <c:v>3.31E-3</c:v>
                </c:pt>
                <c:pt idx="556">
                  <c:v>3.31E-3</c:v>
                </c:pt>
                <c:pt idx="557">
                  <c:v>3.2799999999999999E-3</c:v>
                </c:pt>
                <c:pt idx="558">
                  <c:v>3.3600000000000001E-3</c:v>
                </c:pt>
                <c:pt idx="559">
                  <c:v>3.4099999999999998E-3</c:v>
                </c:pt>
                <c:pt idx="560">
                  <c:v>3.3300000000000001E-3</c:v>
                </c:pt>
                <c:pt idx="561">
                  <c:v>3.3899999999999998E-3</c:v>
                </c:pt>
                <c:pt idx="562">
                  <c:v>3.4299999999999999E-3</c:v>
                </c:pt>
                <c:pt idx="563">
                  <c:v>3.3899999999999998E-3</c:v>
                </c:pt>
                <c:pt idx="564">
                  <c:v>3.3899999999999998E-3</c:v>
                </c:pt>
                <c:pt idx="565">
                  <c:v>3.4299999999999999E-3</c:v>
                </c:pt>
                <c:pt idx="566">
                  <c:v>3.4499999999999999E-3</c:v>
                </c:pt>
                <c:pt idx="567">
                  <c:v>3.4399999999999999E-3</c:v>
                </c:pt>
                <c:pt idx="568">
                  <c:v>3.4399999999999999E-3</c:v>
                </c:pt>
                <c:pt idx="569">
                  <c:v>3.47E-3</c:v>
                </c:pt>
                <c:pt idx="570">
                  <c:v>3.4499999999999999E-3</c:v>
                </c:pt>
                <c:pt idx="571">
                  <c:v>3.4299999999999999E-3</c:v>
                </c:pt>
                <c:pt idx="572">
                  <c:v>3.3999999999999998E-3</c:v>
                </c:pt>
                <c:pt idx="573">
                  <c:v>3.4199999999999999E-3</c:v>
                </c:pt>
                <c:pt idx="574">
                  <c:v>3.46E-3</c:v>
                </c:pt>
                <c:pt idx="575">
                  <c:v>3.4499999999999999E-3</c:v>
                </c:pt>
                <c:pt idx="576">
                  <c:v>3.4299999999999999E-3</c:v>
                </c:pt>
                <c:pt idx="577">
                  <c:v>3.3999999999999998E-3</c:v>
                </c:pt>
                <c:pt idx="578">
                  <c:v>3.3800000000000002E-3</c:v>
                </c:pt>
                <c:pt idx="579">
                  <c:v>3.3600000000000001E-3</c:v>
                </c:pt>
                <c:pt idx="580">
                  <c:v>3.3600000000000001E-3</c:v>
                </c:pt>
                <c:pt idx="581">
                  <c:v>3.3700000000000002E-3</c:v>
                </c:pt>
                <c:pt idx="582">
                  <c:v>3.3600000000000001E-3</c:v>
                </c:pt>
                <c:pt idx="583">
                  <c:v>3.3300000000000001E-3</c:v>
                </c:pt>
                <c:pt idx="584">
                  <c:v>3.3300000000000001E-3</c:v>
                </c:pt>
                <c:pt idx="585">
                  <c:v>3.2699999999999999E-3</c:v>
                </c:pt>
                <c:pt idx="586">
                  <c:v>3.2299999999999998E-3</c:v>
                </c:pt>
                <c:pt idx="587">
                  <c:v>3.2399999999999998E-3</c:v>
                </c:pt>
                <c:pt idx="588">
                  <c:v>3.2200000000000002E-3</c:v>
                </c:pt>
                <c:pt idx="589">
                  <c:v>3.1800000000000001E-3</c:v>
                </c:pt>
                <c:pt idx="590">
                  <c:v>3.2100000000000002E-3</c:v>
                </c:pt>
                <c:pt idx="591">
                  <c:v>3.2399999999999998E-3</c:v>
                </c:pt>
                <c:pt idx="592">
                  <c:v>3.2200000000000002E-3</c:v>
                </c:pt>
                <c:pt idx="593">
                  <c:v>3.2000000000000002E-3</c:v>
                </c:pt>
                <c:pt idx="594">
                  <c:v>3.1700000000000001E-3</c:v>
                </c:pt>
                <c:pt idx="595">
                  <c:v>3.1800000000000001E-3</c:v>
                </c:pt>
                <c:pt idx="596">
                  <c:v>3.1900000000000001E-3</c:v>
                </c:pt>
                <c:pt idx="597">
                  <c:v>3.2100000000000002E-3</c:v>
                </c:pt>
                <c:pt idx="598">
                  <c:v>3.1900000000000001E-3</c:v>
                </c:pt>
                <c:pt idx="599">
                  <c:v>3.2000000000000002E-3</c:v>
                </c:pt>
                <c:pt idx="600">
                  <c:v>3.15E-3</c:v>
                </c:pt>
                <c:pt idx="601">
                  <c:v>3.15E-3</c:v>
                </c:pt>
                <c:pt idx="602">
                  <c:v>3.2399999999999998E-3</c:v>
                </c:pt>
                <c:pt idx="603">
                  <c:v>3.2200000000000002E-3</c:v>
                </c:pt>
                <c:pt idx="604">
                  <c:v>3.1900000000000001E-3</c:v>
                </c:pt>
                <c:pt idx="605">
                  <c:v>3.2499999999999999E-3</c:v>
                </c:pt>
                <c:pt idx="606">
                  <c:v>3.2799999999999999E-3</c:v>
                </c:pt>
                <c:pt idx="607">
                  <c:v>3.2699999999999999E-3</c:v>
                </c:pt>
                <c:pt idx="608">
                  <c:v>3.31E-3</c:v>
                </c:pt>
                <c:pt idx="609">
                  <c:v>3.3300000000000001E-3</c:v>
                </c:pt>
                <c:pt idx="610">
                  <c:v>3.3300000000000001E-3</c:v>
                </c:pt>
                <c:pt idx="611">
                  <c:v>3.32E-3</c:v>
                </c:pt>
                <c:pt idx="612">
                  <c:v>3.32E-3</c:v>
                </c:pt>
                <c:pt idx="613">
                  <c:v>3.3400000000000001E-3</c:v>
                </c:pt>
                <c:pt idx="614">
                  <c:v>3.4299999999999999E-3</c:v>
                </c:pt>
                <c:pt idx="615">
                  <c:v>3.4499999999999999E-3</c:v>
                </c:pt>
                <c:pt idx="616">
                  <c:v>3.4099999999999998E-3</c:v>
                </c:pt>
                <c:pt idx="617">
                  <c:v>3.4299999999999999E-3</c:v>
                </c:pt>
                <c:pt idx="618">
                  <c:v>3.49E-3</c:v>
                </c:pt>
                <c:pt idx="619">
                  <c:v>3.4499999999999999E-3</c:v>
                </c:pt>
                <c:pt idx="620">
                  <c:v>3.47E-3</c:v>
                </c:pt>
                <c:pt idx="621">
                  <c:v>3.4499999999999999E-3</c:v>
                </c:pt>
                <c:pt idx="622">
                  <c:v>3.4199999999999999E-3</c:v>
                </c:pt>
                <c:pt idx="623">
                  <c:v>3.4399999999999999E-3</c:v>
                </c:pt>
                <c:pt idx="624">
                  <c:v>3.4399999999999999E-3</c:v>
                </c:pt>
                <c:pt idx="625">
                  <c:v>3.4399999999999999E-3</c:v>
                </c:pt>
                <c:pt idx="626">
                  <c:v>3.4099999999999998E-3</c:v>
                </c:pt>
                <c:pt idx="627">
                  <c:v>3.3700000000000002E-3</c:v>
                </c:pt>
                <c:pt idx="628">
                  <c:v>3.4099999999999998E-3</c:v>
                </c:pt>
                <c:pt idx="629">
                  <c:v>3.3899999999999998E-3</c:v>
                </c:pt>
                <c:pt idx="630">
                  <c:v>3.3300000000000001E-3</c:v>
                </c:pt>
                <c:pt idx="631">
                  <c:v>3.2599999999999999E-3</c:v>
                </c:pt>
                <c:pt idx="632">
                  <c:v>3.2799999999999999E-3</c:v>
                </c:pt>
                <c:pt idx="633">
                  <c:v>3.3E-3</c:v>
                </c:pt>
                <c:pt idx="634">
                  <c:v>3.31E-3</c:v>
                </c:pt>
                <c:pt idx="635">
                  <c:v>3.2599999999999999E-3</c:v>
                </c:pt>
                <c:pt idx="636">
                  <c:v>3.1900000000000001E-3</c:v>
                </c:pt>
                <c:pt idx="637">
                  <c:v>3.2200000000000002E-3</c:v>
                </c:pt>
                <c:pt idx="638">
                  <c:v>3.2299999999999998E-3</c:v>
                </c:pt>
                <c:pt idx="639">
                  <c:v>3.2499999999999999E-3</c:v>
                </c:pt>
                <c:pt idx="640">
                  <c:v>3.2100000000000002E-3</c:v>
                </c:pt>
                <c:pt idx="641">
                  <c:v>3.2200000000000002E-3</c:v>
                </c:pt>
                <c:pt idx="642">
                  <c:v>3.2100000000000002E-3</c:v>
                </c:pt>
                <c:pt idx="643">
                  <c:v>3.1800000000000001E-3</c:v>
                </c:pt>
                <c:pt idx="644">
                  <c:v>3.15E-3</c:v>
                </c:pt>
                <c:pt idx="645">
                  <c:v>3.2200000000000002E-3</c:v>
                </c:pt>
                <c:pt idx="646">
                  <c:v>3.2100000000000002E-3</c:v>
                </c:pt>
                <c:pt idx="647">
                  <c:v>3.2399999999999998E-3</c:v>
                </c:pt>
                <c:pt idx="648">
                  <c:v>3.3E-3</c:v>
                </c:pt>
                <c:pt idx="649">
                  <c:v>3.2699999999999999E-3</c:v>
                </c:pt>
                <c:pt idx="650">
                  <c:v>3.2699999999999999E-3</c:v>
                </c:pt>
                <c:pt idx="651">
                  <c:v>3.3500000000000001E-3</c:v>
                </c:pt>
                <c:pt idx="652">
                  <c:v>3.3600000000000001E-3</c:v>
                </c:pt>
                <c:pt idx="653">
                  <c:v>3.4099999999999998E-3</c:v>
                </c:pt>
                <c:pt idx="654">
                  <c:v>3.3300000000000001E-3</c:v>
                </c:pt>
                <c:pt idx="655">
                  <c:v>3.3899999999999998E-3</c:v>
                </c:pt>
                <c:pt idx="656">
                  <c:v>3.3899999999999998E-3</c:v>
                </c:pt>
                <c:pt idx="657">
                  <c:v>3.4099999999999998E-3</c:v>
                </c:pt>
                <c:pt idx="658">
                  <c:v>3.47E-3</c:v>
                </c:pt>
                <c:pt idx="659">
                  <c:v>3.4299999999999999E-3</c:v>
                </c:pt>
                <c:pt idx="660">
                  <c:v>3.4299999999999999E-3</c:v>
                </c:pt>
                <c:pt idx="661">
                  <c:v>3.4399999999999999E-3</c:v>
                </c:pt>
                <c:pt idx="662">
                  <c:v>3.3999999999999998E-3</c:v>
                </c:pt>
                <c:pt idx="663">
                  <c:v>3.4299999999999999E-3</c:v>
                </c:pt>
                <c:pt idx="664">
                  <c:v>3.4299999999999999E-3</c:v>
                </c:pt>
                <c:pt idx="665">
                  <c:v>3.4099999999999998E-3</c:v>
                </c:pt>
                <c:pt idx="666">
                  <c:v>3.3999999999999998E-3</c:v>
                </c:pt>
                <c:pt idx="667">
                  <c:v>3.3800000000000002E-3</c:v>
                </c:pt>
                <c:pt idx="668">
                  <c:v>3.3600000000000001E-3</c:v>
                </c:pt>
                <c:pt idx="669">
                  <c:v>3.2799999999999999E-3</c:v>
                </c:pt>
                <c:pt idx="670">
                  <c:v>3.31E-3</c:v>
                </c:pt>
                <c:pt idx="671">
                  <c:v>3.3E-3</c:v>
                </c:pt>
                <c:pt idx="672">
                  <c:v>3.2200000000000002E-3</c:v>
                </c:pt>
                <c:pt idx="673">
                  <c:v>3.2599999999999999E-3</c:v>
                </c:pt>
                <c:pt idx="674">
                  <c:v>3.2299999999999998E-3</c:v>
                </c:pt>
                <c:pt idx="675">
                  <c:v>3.2000000000000002E-3</c:v>
                </c:pt>
                <c:pt idx="676">
                  <c:v>3.1800000000000001E-3</c:v>
                </c:pt>
                <c:pt idx="677">
                  <c:v>3.1900000000000001E-3</c:v>
                </c:pt>
                <c:pt idx="678">
                  <c:v>3.2399999999999998E-3</c:v>
                </c:pt>
                <c:pt idx="679">
                  <c:v>3.2200000000000002E-3</c:v>
                </c:pt>
                <c:pt idx="680">
                  <c:v>3.2200000000000002E-3</c:v>
                </c:pt>
                <c:pt idx="681">
                  <c:v>3.2000000000000002E-3</c:v>
                </c:pt>
                <c:pt idx="682">
                  <c:v>3.2299999999999998E-3</c:v>
                </c:pt>
                <c:pt idx="683">
                  <c:v>3.2299999999999998E-3</c:v>
                </c:pt>
                <c:pt idx="684">
                  <c:v>3.2299999999999998E-3</c:v>
                </c:pt>
                <c:pt idx="685">
                  <c:v>3.2799999999999999E-3</c:v>
                </c:pt>
                <c:pt idx="686">
                  <c:v>3.2799999999999999E-3</c:v>
                </c:pt>
                <c:pt idx="687">
                  <c:v>3.2799999999999999E-3</c:v>
                </c:pt>
                <c:pt idx="688">
                  <c:v>3.31E-3</c:v>
                </c:pt>
                <c:pt idx="689">
                  <c:v>3.3300000000000001E-3</c:v>
                </c:pt>
                <c:pt idx="690">
                  <c:v>3.3899999999999998E-3</c:v>
                </c:pt>
                <c:pt idx="691">
                  <c:v>3.3500000000000001E-3</c:v>
                </c:pt>
                <c:pt idx="692">
                  <c:v>3.3899999999999998E-3</c:v>
                </c:pt>
                <c:pt idx="693">
                  <c:v>3.4099999999999998E-3</c:v>
                </c:pt>
                <c:pt idx="694">
                  <c:v>3.3999999999999998E-3</c:v>
                </c:pt>
                <c:pt idx="695">
                  <c:v>3.3700000000000002E-3</c:v>
                </c:pt>
                <c:pt idx="696">
                  <c:v>3.4199999999999999E-3</c:v>
                </c:pt>
                <c:pt idx="697">
                  <c:v>3.4499999999999999E-3</c:v>
                </c:pt>
                <c:pt idx="698">
                  <c:v>3.4399999999999999E-3</c:v>
                </c:pt>
                <c:pt idx="699">
                  <c:v>3.4099999999999998E-3</c:v>
                </c:pt>
                <c:pt idx="700">
                  <c:v>3.4099999999999998E-3</c:v>
                </c:pt>
                <c:pt idx="701">
                  <c:v>3.3800000000000002E-3</c:v>
                </c:pt>
                <c:pt idx="702">
                  <c:v>3.3700000000000002E-3</c:v>
                </c:pt>
                <c:pt idx="703">
                  <c:v>3.3600000000000001E-3</c:v>
                </c:pt>
                <c:pt idx="704">
                  <c:v>3.3800000000000002E-3</c:v>
                </c:pt>
                <c:pt idx="705">
                  <c:v>3.3400000000000001E-3</c:v>
                </c:pt>
                <c:pt idx="706">
                  <c:v>3.31E-3</c:v>
                </c:pt>
                <c:pt idx="707">
                  <c:v>3.29E-3</c:v>
                </c:pt>
                <c:pt idx="708">
                  <c:v>3.29E-3</c:v>
                </c:pt>
                <c:pt idx="709">
                  <c:v>3.2799999999999999E-3</c:v>
                </c:pt>
                <c:pt idx="710">
                  <c:v>3.3E-3</c:v>
                </c:pt>
                <c:pt idx="711">
                  <c:v>3.2399999999999998E-3</c:v>
                </c:pt>
                <c:pt idx="712">
                  <c:v>3.2200000000000002E-3</c:v>
                </c:pt>
                <c:pt idx="713">
                  <c:v>3.1800000000000001E-3</c:v>
                </c:pt>
                <c:pt idx="714">
                  <c:v>3.2100000000000002E-3</c:v>
                </c:pt>
                <c:pt idx="715">
                  <c:v>3.2399999999999998E-3</c:v>
                </c:pt>
                <c:pt idx="716">
                  <c:v>3.2000000000000002E-3</c:v>
                </c:pt>
                <c:pt idx="717">
                  <c:v>3.2499999999999999E-3</c:v>
                </c:pt>
                <c:pt idx="718">
                  <c:v>3.1900000000000001E-3</c:v>
                </c:pt>
                <c:pt idx="719">
                  <c:v>3.2200000000000002E-3</c:v>
                </c:pt>
                <c:pt idx="720">
                  <c:v>3.2200000000000002E-3</c:v>
                </c:pt>
                <c:pt idx="721">
                  <c:v>3.2699999999999999E-3</c:v>
                </c:pt>
                <c:pt idx="722">
                  <c:v>3.2599999999999999E-3</c:v>
                </c:pt>
                <c:pt idx="723">
                  <c:v>3.2599999999999999E-3</c:v>
                </c:pt>
                <c:pt idx="724">
                  <c:v>3.3E-3</c:v>
                </c:pt>
                <c:pt idx="725">
                  <c:v>3.3300000000000001E-3</c:v>
                </c:pt>
                <c:pt idx="726">
                  <c:v>3.3400000000000001E-3</c:v>
                </c:pt>
                <c:pt idx="727">
                  <c:v>3.3E-3</c:v>
                </c:pt>
                <c:pt idx="728">
                  <c:v>3.3500000000000001E-3</c:v>
                </c:pt>
                <c:pt idx="729">
                  <c:v>3.3899999999999998E-3</c:v>
                </c:pt>
                <c:pt idx="730">
                  <c:v>3.3999999999999998E-3</c:v>
                </c:pt>
                <c:pt idx="731">
                  <c:v>3.4399999999999999E-3</c:v>
                </c:pt>
                <c:pt idx="732">
                  <c:v>3.4199999999999999E-3</c:v>
                </c:pt>
                <c:pt idx="733">
                  <c:v>3.4299999999999999E-3</c:v>
                </c:pt>
                <c:pt idx="734">
                  <c:v>3.4199999999999999E-3</c:v>
                </c:pt>
                <c:pt idx="735">
                  <c:v>3.4099999999999998E-3</c:v>
                </c:pt>
                <c:pt idx="736">
                  <c:v>3.4399999999999999E-3</c:v>
                </c:pt>
                <c:pt idx="737">
                  <c:v>3.4199999999999999E-3</c:v>
                </c:pt>
                <c:pt idx="738">
                  <c:v>3.3999999999999998E-3</c:v>
                </c:pt>
                <c:pt idx="739">
                  <c:v>3.3700000000000002E-3</c:v>
                </c:pt>
                <c:pt idx="740">
                  <c:v>3.3600000000000001E-3</c:v>
                </c:pt>
                <c:pt idx="741">
                  <c:v>3.31E-3</c:v>
                </c:pt>
                <c:pt idx="742">
                  <c:v>3.32E-3</c:v>
                </c:pt>
                <c:pt idx="743">
                  <c:v>3.3E-3</c:v>
                </c:pt>
                <c:pt idx="744">
                  <c:v>3.3400000000000001E-3</c:v>
                </c:pt>
                <c:pt idx="745">
                  <c:v>3.29E-3</c:v>
                </c:pt>
                <c:pt idx="746">
                  <c:v>3.2599999999999999E-3</c:v>
                </c:pt>
                <c:pt idx="747">
                  <c:v>3.2299999999999998E-3</c:v>
                </c:pt>
                <c:pt idx="748">
                  <c:v>3.2200000000000002E-3</c:v>
                </c:pt>
                <c:pt idx="749">
                  <c:v>3.1800000000000001E-3</c:v>
                </c:pt>
                <c:pt idx="750">
                  <c:v>3.2000000000000002E-3</c:v>
                </c:pt>
                <c:pt idx="751">
                  <c:v>3.2100000000000002E-3</c:v>
                </c:pt>
                <c:pt idx="752">
                  <c:v>3.1900000000000001E-3</c:v>
                </c:pt>
                <c:pt idx="753">
                  <c:v>3.2200000000000002E-3</c:v>
                </c:pt>
                <c:pt idx="754">
                  <c:v>3.2499999999999999E-3</c:v>
                </c:pt>
                <c:pt idx="755">
                  <c:v>3.2100000000000002E-3</c:v>
                </c:pt>
                <c:pt idx="756">
                  <c:v>3.2100000000000002E-3</c:v>
                </c:pt>
                <c:pt idx="757">
                  <c:v>3.2499999999999999E-3</c:v>
                </c:pt>
                <c:pt idx="758">
                  <c:v>3.2599999999999999E-3</c:v>
                </c:pt>
                <c:pt idx="759">
                  <c:v>3.2599999999999999E-3</c:v>
                </c:pt>
                <c:pt idx="760">
                  <c:v>3.2499999999999999E-3</c:v>
                </c:pt>
                <c:pt idx="761">
                  <c:v>3.2699999999999999E-3</c:v>
                </c:pt>
                <c:pt idx="762">
                  <c:v>3.3E-3</c:v>
                </c:pt>
                <c:pt idx="763">
                  <c:v>3.3300000000000001E-3</c:v>
                </c:pt>
                <c:pt idx="764">
                  <c:v>3.3400000000000001E-3</c:v>
                </c:pt>
                <c:pt idx="765">
                  <c:v>3.3300000000000001E-3</c:v>
                </c:pt>
                <c:pt idx="766">
                  <c:v>3.3899999999999998E-3</c:v>
                </c:pt>
                <c:pt idx="767">
                  <c:v>3.3999999999999998E-3</c:v>
                </c:pt>
                <c:pt idx="768">
                  <c:v>3.4399999999999999E-3</c:v>
                </c:pt>
                <c:pt idx="769">
                  <c:v>3.4099999999999998E-3</c:v>
                </c:pt>
                <c:pt idx="770">
                  <c:v>3.4399999999999999E-3</c:v>
                </c:pt>
                <c:pt idx="771">
                  <c:v>3.4199999999999999E-3</c:v>
                </c:pt>
                <c:pt idx="772">
                  <c:v>3.4199999999999999E-3</c:v>
                </c:pt>
                <c:pt idx="773">
                  <c:v>3.4199999999999999E-3</c:v>
                </c:pt>
                <c:pt idx="774">
                  <c:v>3.4399999999999999E-3</c:v>
                </c:pt>
                <c:pt idx="775">
                  <c:v>3.4199999999999999E-3</c:v>
                </c:pt>
                <c:pt idx="776">
                  <c:v>3.4099999999999998E-3</c:v>
                </c:pt>
                <c:pt idx="777">
                  <c:v>3.3999999999999998E-3</c:v>
                </c:pt>
                <c:pt idx="778">
                  <c:v>3.3800000000000002E-3</c:v>
                </c:pt>
                <c:pt idx="779">
                  <c:v>3.3500000000000001E-3</c:v>
                </c:pt>
                <c:pt idx="780">
                  <c:v>3.3500000000000001E-3</c:v>
                </c:pt>
                <c:pt idx="781">
                  <c:v>3.3600000000000001E-3</c:v>
                </c:pt>
                <c:pt idx="782">
                  <c:v>3.32E-3</c:v>
                </c:pt>
                <c:pt idx="783">
                  <c:v>3.29E-3</c:v>
                </c:pt>
                <c:pt idx="784">
                  <c:v>3.29E-3</c:v>
                </c:pt>
                <c:pt idx="785">
                  <c:v>3.2599999999999999E-3</c:v>
                </c:pt>
                <c:pt idx="786">
                  <c:v>3.2100000000000002E-3</c:v>
                </c:pt>
                <c:pt idx="787">
                  <c:v>3.2000000000000002E-3</c:v>
                </c:pt>
                <c:pt idx="788">
                  <c:v>3.1700000000000001E-3</c:v>
                </c:pt>
                <c:pt idx="789">
                  <c:v>3.16E-3</c:v>
                </c:pt>
                <c:pt idx="790">
                  <c:v>3.15E-3</c:v>
                </c:pt>
                <c:pt idx="791">
                  <c:v>3.16E-3</c:v>
                </c:pt>
                <c:pt idx="792">
                  <c:v>3.16E-3</c:v>
                </c:pt>
                <c:pt idx="793">
                  <c:v>3.1800000000000001E-3</c:v>
                </c:pt>
                <c:pt idx="794">
                  <c:v>3.1700000000000001E-3</c:v>
                </c:pt>
                <c:pt idx="795">
                  <c:v>3.2200000000000002E-3</c:v>
                </c:pt>
                <c:pt idx="796">
                  <c:v>3.2299999999999998E-3</c:v>
                </c:pt>
                <c:pt idx="797">
                  <c:v>3.2299999999999998E-3</c:v>
                </c:pt>
                <c:pt idx="798">
                  <c:v>3.31E-3</c:v>
                </c:pt>
                <c:pt idx="799">
                  <c:v>3.3300000000000001E-3</c:v>
                </c:pt>
                <c:pt idx="800">
                  <c:v>3.29E-3</c:v>
                </c:pt>
                <c:pt idx="801">
                  <c:v>3.3700000000000002E-3</c:v>
                </c:pt>
                <c:pt idx="802">
                  <c:v>3.3600000000000001E-3</c:v>
                </c:pt>
                <c:pt idx="803">
                  <c:v>3.4399999999999999E-3</c:v>
                </c:pt>
                <c:pt idx="804">
                  <c:v>3.4099999999999998E-3</c:v>
                </c:pt>
                <c:pt idx="805">
                  <c:v>3.4499999999999999E-3</c:v>
                </c:pt>
                <c:pt idx="806">
                  <c:v>3.4299999999999999E-3</c:v>
                </c:pt>
                <c:pt idx="807">
                  <c:v>3.4399999999999999E-3</c:v>
                </c:pt>
                <c:pt idx="808">
                  <c:v>3.4499999999999999E-3</c:v>
                </c:pt>
                <c:pt idx="809">
                  <c:v>3.4299999999999999E-3</c:v>
                </c:pt>
                <c:pt idx="810">
                  <c:v>3.48E-3</c:v>
                </c:pt>
                <c:pt idx="811">
                  <c:v>3.46E-3</c:v>
                </c:pt>
                <c:pt idx="812">
                  <c:v>3.4399999999999999E-3</c:v>
                </c:pt>
                <c:pt idx="813">
                  <c:v>3.3999999999999998E-3</c:v>
                </c:pt>
                <c:pt idx="814">
                  <c:v>3.3999999999999998E-3</c:v>
                </c:pt>
                <c:pt idx="815">
                  <c:v>3.3800000000000002E-3</c:v>
                </c:pt>
                <c:pt idx="816">
                  <c:v>3.3300000000000001E-3</c:v>
                </c:pt>
                <c:pt idx="817">
                  <c:v>3.3400000000000001E-3</c:v>
                </c:pt>
                <c:pt idx="818">
                  <c:v>3.32E-3</c:v>
                </c:pt>
                <c:pt idx="819">
                  <c:v>3.31E-3</c:v>
                </c:pt>
                <c:pt idx="820">
                  <c:v>3.2499999999999999E-3</c:v>
                </c:pt>
                <c:pt idx="821">
                  <c:v>3.2299999999999998E-3</c:v>
                </c:pt>
                <c:pt idx="822">
                  <c:v>3.2399999999999998E-3</c:v>
                </c:pt>
                <c:pt idx="823">
                  <c:v>3.2000000000000002E-3</c:v>
                </c:pt>
                <c:pt idx="824">
                  <c:v>3.14E-3</c:v>
                </c:pt>
                <c:pt idx="825">
                  <c:v>3.16E-3</c:v>
                </c:pt>
                <c:pt idx="826">
                  <c:v>3.16E-3</c:v>
                </c:pt>
                <c:pt idx="827">
                  <c:v>3.16E-3</c:v>
                </c:pt>
                <c:pt idx="828">
                  <c:v>3.1800000000000001E-3</c:v>
                </c:pt>
                <c:pt idx="829">
                  <c:v>3.1700000000000001E-3</c:v>
                </c:pt>
                <c:pt idx="830">
                  <c:v>3.16E-3</c:v>
                </c:pt>
                <c:pt idx="831">
                  <c:v>3.2100000000000002E-3</c:v>
                </c:pt>
                <c:pt idx="832">
                  <c:v>3.2299999999999998E-3</c:v>
                </c:pt>
                <c:pt idx="833">
                  <c:v>3.2599999999999999E-3</c:v>
                </c:pt>
                <c:pt idx="834">
                  <c:v>3.2799999999999999E-3</c:v>
                </c:pt>
                <c:pt idx="835">
                  <c:v>3.29E-3</c:v>
                </c:pt>
                <c:pt idx="836">
                  <c:v>3.29E-3</c:v>
                </c:pt>
                <c:pt idx="837">
                  <c:v>3.3500000000000001E-3</c:v>
                </c:pt>
                <c:pt idx="838">
                  <c:v>3.3700000000000002E-3</c:v>
                </c:pt>
                <c:pt idx="839">
                  <c:v>3.3999999999999998E-3</c:v>
                </c:pt>
                <c:pt idx="840">
                  <c:v>3.4099999999999998E-3</c:v>
                </c:pt>
                <c:pt idx="841">
                  <c:v>3.46E-3</c:v>
                </c:pt>
                <c:pt idx="842">
                  <c:v>3.48E-3</c:v>
                </c:pt>
                <c:pt idx="843">
                  <c:v>3.47E-3</c:v>
                </c:pt>
                <c:pt idx="844">
                  <c:v>3.4499999999999999E-3</c:v>
                </c:pt>
                <c:pt idx="845">
                  <c:v>3.4499999999999999E-3</c:v>
                </c:pt>
                <c:pt idx="846">
                  <c:v>3.49E-3</c:v>
                </c:pt>
                <c:pt idx="847">
                  <c:v>3.47E-3</c:v>
                </c:pt>
                <c:pt idx="848">
                  <c:v>3.4499999999999999E-3</c:v>
                </c:pt>
                <c:pt idx="849">
                  <c:v>3.46E-3</c:v>
                </c:pt>
                <c:pt idx="850">
                  <c:v>3.4299999999999999E-3</c:v>
                </c:pt>
                <c:pt idx="851">
                  <c:v>3.3899999999999998E-3</c:v>
                </c:pt>
                <c:pt idx="852">
                  <c:v>3.3500000000000001E-3</c:v>
                </c:pt>
                <c:pt idx="853">
                  <c:v>3.32E-3</c:v>
                </c:pt>
                <c:pt idx="854">
                  <c:v>3.3E-3</c:v>
                </c:pt>
                <c:pt idx="855">
                  <c:v>3.29E-3</c:v>
                </c:pt>
                <c:pt idx="856">
                  <c:v>3.2399999999999998E-3</c:v>
                </c:pt>
                <c:pt idx="857">
                  <c:v>3.2499999999999999E-3</c:v>
                </c:pt>
                <c:pt idx="858">
                  <c:v>3.1900000000000001E-3</c:v>
                </c:pt>
                <c:pt idx="859">
                  <c:v>3.16E-3</c:v>
                </c:pt>
                <c:pt idx="860">
                  <c:v>3.16E-3</c:v>
                </c:pt>
                <c:pt idx="861">
                  <c:v>3.14E-3</c:v>
                </c:pt>
                <c:pt idx="862">
                  <c:v>3.16E-3</c:v>
                </c:pt>
                <c:pt idx="863">
                  <c:v>3.15E-3</c:v>
                </c:pt>
                <c:pt idx="864">
                  <c:v>3.1700000000000001E-3</c:v>
                </c:pt>
                <c:pt idx="865">
                  <c:v>3.1800000000000001E-3</c:v>
                </c:pt>
                <c:pt idx="866">
                  <c:v>3.14E-3</c:v>
                </c:pt>
                <c:pt idx="867">
                  <c:v>3.2200000000000002E-3</c:v>
                </c:pt>
                <c:pt idx="868">
                  <c:v>3.2299999999999998E-3</c:v>
                </c:pt>
                <c:pt idx="869">
                  <c:v>3.2299999999999998E-3</c:v>
                </c:pt>
                <c:pt idx="870">
                  <c:v>3.29E-3</c:v>
                </c:pt>
                <c:pt idx="871">
                  <c:v>3.32E-3</c:v>
                </c:pt>
                <c:pt idx="872">
                  <c:v>3.32E-3</c:v>
                </c:pt>
                <c:pt idx="873">
                  <c:v>3.3500000000000001E-3</c:v>
                </c:pt>
                <c:pt idx="874">
                  <c:v>3.3400000000000001E-3</c:v>
                </c:pt>
                <c:pt idx="875">
                  <c:v>3.3600000000000001E-3</c:v>
                </c:pt>
                <c:pt idx="876">
                  <c:v>3.46E-3</c:v>
                </c:pt>
                <c:pt idx="877">
                  <c:v>3.4299999999999999E-3</c:v>
                </c:pt>
                <c:pt idx="878">
                  <c:v>3.4299999999999999E-3</c:v>
                </c:pt>
                <c:pt idx="879">
                  <c:v>3.4499999999999999E-3</c:v>
                </c:pt>
                <c:pt idx="880">
                  <c:v>3.48E-3</c:v>
                </c:pt>
                <c:pt idx="881">
                  <c:v>3.4099999999999998E-3</c:v>
                </c:pt>
                <c:pt idx="882">
                  <c:v>3.4199999999999999E-3</c:v>
                </c:pt>
                <c:pt idx="883">
                  <c:v>3.4499999999999999E-3</c:v>
                </c:pt>
                <c:pt idx="884">
                  <c:v>3.46E-3</c:v>
                </c:pt>
                <c:pt idx="885">
                  <c:v>3.4099999999999998E-3</c:v>
                </c:pt>
                <c:pt idx="886">
                  <c:v>3.3800000000000002E-3</c:v>
                </c:pt>
                <c:pt idx="887">
                  <c:v>3.3600000000000001E-3</c:v>
                </c:pt>
                <c:pt idx="888">
                  <c:v>3.31E-3</c:v>
                </c:pt>
                <c:pt idx="889">
                  <c:v>3.3300000000000001E-3</c:v>
                </c:pt>
                <c:pt idx="890">
                  <c:v>3.31E-3</c:v>
                </c:pt>
                <c:pt idx="891">
                  <c:v>3.2599999999999999E-3</c:v>
                </c:pt>
                <c:pt idx="892">
                  <c:v>3.2499999999999999E-3</c:v>
                </c:pt>
                <c:pt idx="893">
                  <c:v>3.2200000000000002E-3</c:v>
                </c:pt>
                <c:pt idx="894">
                  <c:v>3.1900000000000001E-3</c:v>
                </c:pt>
                <c:pt idx="895">
                  <c:v>3.2000000000000002E-3</c:v>
                </c:pt>
                <c:pt idx="896">
                  <c:v>3.16E-3</c:v>
                </c:pt>
                <c:pt idx="897">
                  <c:v>3.1900000000000001E-3</c:v>
                </c:pt>
                <c:pt idx="898">
                  <c:v>3.16E-3</c:v>
                </c:pt>
                <c:pt idx="899">
                  <c:v>3.13E-3</c:v>
                </c:pt>
                <c:pt idx="900">
                  <c:v>3.15E-3</c:v>
                </c:pt>
                <c:pt idx="901">
                  <c:v>3.1800000000000001E-3</c:v>
                </c:pt>
                <c:pt idx="902">
                  <c:v>3.2200000000000002E-3</c:v>
                </c:pt>
                <c:pt idx="903">
                  <c:v>3.2799999999999999E-3</c:v>
                </c:pt>
                <c:pt idx="904">
                  <c:v>3.2499999999999999E-3</c:v>
                </c:pt>
                <c:pt idx="905">
                  <c:v>3.29E-3</c:v>
                </c:pt>
                <c:pt idx="906">
                  <c:v>3.32E-3</c:v>
                </c:pt>
                <c:pt idx="907">
                  <c:v>3.3400000000000001E-3</c:v>
                </c:pt>
                <c:pt idx="908">
                  <c:v>3.3700000000000002E-3</c:v>
                </c:pt>
                <c:pt idx="909">
                  <c:v>3.3500000000000001E-3</c:v>
                </c:pt>
                <c:pt idx="910">
                  <c:v>3.3899999999999998E-3</c:v>
                </c:pt>
                <c:pt idx="911">
                  <c:v>3.4299999999999999E-3</c:v>
                </c:pt>
                <c:pt idx="912">
                  <c:v>3.3999999999999998E-3</c:v>
                </c:pt>
                <c:pt idx="913">
                  <c:v>3.4099999999999998E-3</c:v>
                </c:pt>
                <c:pt idx="914">
                  <c:v>3.48E-3</c:v>
                </c:pt>
                <c:pt idx="915">
                  <c:v>3.46E-3</c:v>
                </c:pt>
                <c:pt idx="916">
                  <c:v>3.46E-3</c:v>
                </c:pt>
                <c:pt idx="917">
                  <c:v>3.4499999999999999E-3</c:v>
                </c:pt>
                <c:pt idx="918">
                  <c:v>3.3999999999999998E-3</c:v>
                </c:pt>
                <c:pt idx="919">
                  <c:v>3.3999999999999998E-3</c:v>
                </c:pt>
                <c:pt idx="920">
                  <c:v>3.3899999999999998E-3</c:v>
                </c:pt>
                <c:pt idx="921">
                  <c:v>3.3700000000000002E-3</c:v>
                </c:pt>
                <c:pt idx="922">
                  <c:v>3.3800000000000002E-3</c:v>
                </c:pt>
                <c:pt idx="923">
                  <c:v>3.3600000000000001E-3</c:v>
                </c:pt>
                <c:pt idx="924">
                  <c:v>3.31E-3</c:v>
                </c:pt>
                <c:pt idx="925">
                  <c:v>3.2799999999999999E-3</c:v>
                </c:pt>
                <c:pt idx="926">
                  <c:v>3.2299999999999998E-3</c:v>
                </c:pt>
                <c:pt idx="927">
                  <c:v>3.2000000000000002E-3</c:v>
                </c:pt>
                <c:pt idx="928">
                  <c:v>3.1900000000000001E-3</c:v>
                </c:pt>
                <c:pt idx="929">
                  <c:v>3.1700000000000001E-3</c:v>
                </c:pt>
                <c:pt idx="930">
                  <c:v>3.15E-3</c:v>
                </c:pt>
                <c:pt idx="931">
                  <c:v>3.13E-3</c:v>
                </c:pt>
                <c:pt idx="932">
                  <c:v>3.1700000000000001E-3</c:v>
                </c:pt>
                <c:pt idx="933">
                  <c:v>3.15E-3</c:v>
                </c:pt>
                <c:pt idx="934">
                  <c:v>3.1700000000000001E-3</c:v>
                </c:pt>
                <c:pt idx="935">
                  <c:v>3.1900000000000001E-3</c:v>
                </c:pt>
                <c:pt idx="936">
                  <c:v>3.2200000000000002E-3</c:v>
                </c:pt>
                <c:pt idx="937">
                  <c:v>3.2000000000000002E-3</c:v>
                </c:pt>
                <c:pt idx="938">
                  <c:v>3.2599999999999999E-3</c:v>
                </c:pt>
                <c:pt idx="939">
                  <c:v>3.2699999999999999E-3</c:v>
                </c:pt>
                <c:pt idx="940">
                  <c:v>3.31E-3</c:v>
                </c:pt>
                <c:pt idx="941">
                  <c:v>3.3700000000000002E-3</c:v>
                </c:pt>
                <c:pt idx="942">
                  <c:v>3.3800000000000002E-3</c:v>
                </c:pt>
                <c:pt idx="943">
                  <c:v>3.3899999999999998E-3</c:v>
                </c:pt>
                <c:pt idx="944">
                  <c:v>3.4199999999999999E-3</c:v>
                </c:pt>
                <c:pt idx="945">
                  <c:v>3.3899999999999998E-3</c:v>
                </c:pt>
                <c:pt idx="946">
                  <c:v>3.4099999999999998E-3</c:v>
                </c:pt>
                <c:pt idx="947">
                  <c:v>3.4199999999999999E-3</c:v>
                </c:pt>
                <c:pt idx="948">
                  <c:v>3.47E-3</c:v>
                </c:pt>
                <c:pt idx="949">
                  <c:v>3.5100000000000001E-3</c:v>
                </c:pt>
                <c:pt idx="950">
                  <c:v>3.49E-3</c:v>
                </c:pt>
                <c:pt idx="951">
                  <c:v>3.47E-3</c:v>
                </c:pt>
                <c:pt idx="952">
                  <c:v>3.4499999999999999E-3</c:v>
                </c:pt>
                <c:pt idx="953">
                  <c:v>3.46E-3</c:v>
                </c:pt>
                <c:pt idx="954">
                  <c:v>3.4299999999999999E-3</c:v>
                </c:pt>
                <c:pt idx="955">
                  <c:v>3.3600000000000001E-3</c:v>
                </c:pt>
                <c:pt idx="956">
                  <c:v>3.3500000000000001E-3</c:v>
                </c:pt>
                <c:pt idx="957">
                  <c:v>3.3600000000000001E-3</c:v>
                </c:pt>
                <c:pt idx="958">
                  <c:v>3.3300000000000001E-3</c:v>
                </c:pt>
                <c:pt idx="959">
                  <c:v>3.2799999999999999E-3</c:v>
                </c:pt>
                <c:pt idx="960">
                  <c:v>3.2799999999999999E-3</c:v>
                </c:pt>
                <c:pt idx="961">
                  <c:v>3.2200000000000002E-3</c:v>
                </c:pt>
                <c:pt idx="962">
                  <c:v>3.2100000000000002E-3</c:v>
                </c:pt>
                <c:pt idx="963">
                  <c:v>3.1900000000000001E-3</c:v>
                </c:pt>
                <c:pt idx="964">
                  <c:v>3.1800000000000001E-3</c:v>
                </c:pt>
                <c:pt idx="965">
                  <c:v>3.1900000000000001E-3</c:v>
                </c:pt>
                <c:pt idx="966">
                  <c:v>3.14E-3</c:v>
                </c:pt>
                <c:pt idx="967">
                  <c:v>3.15E-3</c:v>
                </c:pt>
                <c:pt idx="968">
                  <c:v>3.14E-3</c:v>
                </c:pt>
                <c:pt idx="969">
                  <c:v>3.1900000000000001E-3</c:v>
                </c:pt>
                <c:pt idx="970">
                  <c:v>3.2200000000000002E-3</c:v>
                </c:pt>
                <c:pt idx="971">
                  <c:v>3.2200000000000002E-3</c:v>
                </c:pt>
                <c:pt idx="972">
                  <c:v>3.2200000000000002E-3</c:v>
                </c:pt>
                <c:pt idx="973">
                  <c:v>3.31E-3</c:v>
                </c:pt>
                <c:pt idx="974">
                  <c:v>3.32E-3</c:v>
                </c:pt>
                <c:pt idx="975">
                  <c:v>3.32E-3</c:v>
                </c:pt>
                <c:pt idx="976">
                  <c:v>3.32E-3</c:v>
                </c:pt>
                <c:pt idx="977">
                  <c:v>3.3600000000000001E-3</c:v>
                </c:pt>
                <c:pt idx="978">
                  <c:v>3.4199999999999999E-3</c:v>
                </c:pt>
                <c:pt idx="979">
                  <c:v>3.46E-3</c:v>
                </c:pt>
                <c:pt idx="980">
                  <c:v>3.4399999999999999E-3</c:v>
                </c:pt>
                <c:pt idx="981">
                  <c:v>3.4299999999999999E-3</c:v>
                </c:pt>
                <c:pt idx="982">
                  <c:v>3.4499999999999999E-3</c:v>
                </c:pt>
                <c:pt idx="983">
                  <c:v>3.47E-3</c:v>
                </c:pt>
                <c:pt idx="984">
                  <c:v>3.46E-3</c:v>
                </c:pt>
                <c:pt idx="985">
                  <c:v>3.4399999999999999E-3</c:v>
                </c:pt>
                <c:pt idx="986">
                  <c:v>3.4399999999999999E-3</c:v>
                </c:pt>
                <c:pt idx="987">
                  <c:v>3.4299999999999999E-3</c:v>
                </c:pt>
                <c:pt idx="988">
                  <c:v>3.4199999999999999E-3</c:v>
                </c:pt>
                <c:pt idx="989">
                  <c:v>3.3899999999999998E-3</c:v>
                </c:pt>
                <c:pt idx="990">
                  <c:v>3.4099999999999998E-3</c:v>
                </c:pt>
                <c:pt idx="991">
                  <c:v>3.3899999999999998E-3</c:v>
                </c:pt>
                <c:pt idx="992">
                  <c:v>3.3300000000000001E-3</c:v>
                </c:pt>
                <c:pt idx="993">
                  <c:v>3.2599999999999999E-3</c:v>
                </c:pt>
                <c:pt idx="994">
                  <c:v>3.2399999999999998E-3</c:v>
                </c:pt>
                <c:pt idx="995">
                  <c:v>3.2200000000000002E-3</c:v>
                </c:pt>
                <c:pt idx="996">
                  <c:v>3.2299999999999998E-3</c:v>
                </c:pt>
                <c:pt idx="997">
                  <c:v>3.2000000000000002E-3</c:v>
                </c:pt>
                <c:pt idx="998">
                  <c:v>3.1900000000000001E-3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38-4BFD-9A99-0CF46019EB02}"/>
            </c:ext>
          </c:extLst>
        </c:ser>
        <c:ser>
          <c:idx val="2"/>
          <c:order val="2"/>
          <c:tx>
            <c:strRef>
              <c:f>Lstability!$AC$1</c:f>
              <c:strCache>
                <c:ptCount val="1"/>
                <c:pt idx="0">
                  <c:v>DCI C</c:v>
                </c:pt>
              </c:strCache>
            </c:strRef>
          </c:tx>
          <c:marker>
            <c:symbol val="none"/>
          </c:marker>
          <c:xVal>
            <c:numRef>
              <c:f>Lstability!$A$2:$A$1000</c:f>
              <c:numCache>
                <c:formatCode>[$-F400]h:mm:ss\ AM/PM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</c:numCache>
            </c:numRef>
          </c:xVal>
          <c:yVal>
            <c:numRef>
              <c:f>Lstability!$AC$2:$AC$1000</c:f>
              <c:numCache>
                <c:formatCode>General</c:formatCode>
                <c:ptCount val="999"/>
                <c:pt idx="0">
                  <c:v>4.7099999999999998E-3</c:v>
                </c:pt>
                <c:pt idx="1">
                  <c:v>4.5700000000000003E-3</c:v>
                </c:pt>
                <c:pt idx="2">
                  <c:v>4.1200000000000004E-3</c:v>
                </c:pt>
                <c:pt idx="3">
                  <c:v>3.8999999999999998E-3</c:v>
                </c:pt>
                <c:pt idx="4">
                  <c:v>3.5000000000000001E-3</c:v>
                </c:pt>
                <c:pt idx="5">
                  <c:v>3.3E-3</c:v>
                </c:pt>
                <c:pt idx="6">
                  <c:v>2.8600000000000001E-3</c:v>
                </c:pt>
                <c:pt idx="7">
                  <c:v>2.63E-3</c:v>
                </c:pt>
                <c:pt idx="8">
                  <c:v>2.2300000000000002E-3</c:v>
                </c:pt>
                <c:pt idx="9">
                  <c:v>2.0999999999999999E-3</c:v>
                </c:pt>
                <c:pt idx="10">
                  <c:v>1.7600000000000001E-3</c:v>
                </c:pt>
                <c:pt idx="11">
                  <c:v>1.6199999999999999E-3</c:v>
                </c:pt>
                <c:pt idx="12">
                  <c:v>1.42E-3</c:v>
                </c:pt>
                <c:pt idx="13">
                  <c:v>1.31E-3</c:v>
                </c:pt>
                <c:pt idx="14">
                  <c:v>1.25E-3</c:v>
                </c:pt>
                <c:pt idx="15">
                  <c:v>1.2199999999999999E-3</c:v>
                </c:pt>
                <c:pt idx="16">
                  <c:v>1.24E-3</c:v>
                </c:pt>
                <c:pt idx="17">
                  <c:v>1.23E-3</c:v>
                </c:pt>
                <c:pt idx="18">
                  <c:v>1.23E-3</c:v>
                </c:pt>
                <c:pt idx="19">
                  <c:v>1.3500000000000001E-3</c:v>
                </c:pt>
                <c:pt idx="20">
                  <c:v>1.39E-3</c:v>
                </c:pt>
                <c:pt idx="21">
                  <c:v>1.5399999999999999E-3</c:v>
                </c:pt>
                <c:pt idx="22">
                  <c:v>1.6199999999999999E-3</c:v>
                </c:pt>
                <c:pt idx="23">
                  <c:v>1.65E-3</c:v>
                </c:pt>
                <c:pt idx="24">
                  <c:v>1.92E-3</c:v>
                </c:pt>
                <c:pt idx="25">
                  <c:v>2E-3</c:v>
                </c:pt>
                <c:pt idx="26">
                  <c:v>2.15E-3</c:v>
                </c:pt>
                <c:pt idx="27">
                  <c:v>2.32E-3</c:v>
                </c:pt>
                <c:pt idx="28">
                  <c:v>2.5699999999999998E-3</c:v>
                </c:pt>
                <c:pt idx="29">
                  <c:v>2.65E-3</c:v>
                </c:pt>
                <c:pt idx="30">
                  <c:v>2.8500000000000001E-3</c:v>
                </c:pt>
                <c:pt idx="31">
                  <c:v>2.9499999999999999E-3</c:v>
                </c:pt>
                <c:pt idx="32">
                  <c:v>3.1099999999999999E-3</c:v>
                </c:pt>
                <c:pt idx="33">
                  <c:v>3.1900000000000001E-3</c:v>
                </c:pt>
                <c:pt idx="34">
                  <c:v>3.3600000000000001E-3</c:v>
                </c:pt>
                <c:pt idx="35">
                  <c:v>3.49E-3</c:v>
                </c:pt>
                <c:pt idx="36">
                  <c:v>3.7000000000000002E-3</c:v>
                </c:pt>
                <c:pt idx="37">
                  <c:v>3.7499999999999999E-3</c:v>
                </c:pt>
                <c:pt idx="38">
                  <c:v>4.1000000000000003E-3</c:v>
                </c:pt>
                <c:pt idx="39">
                  <c:v>4.1799999999999997E-3</c:v>
                </c:pt>
                <c:pt idx="40">
                  <c:v>4.2100000000000002E-3</c:v>
                </c:pt>
                <c:pt idx="41">
                  <c:v>4.3E-3</c:v>
                </c:pt>
                <c:pt idx="42">
                  <c:v>4.4400000000000004E-3</c:v>
                </c:pt>
                <c:pt idx="43">
                  <c:v>4.5399999999999998E-3</c:v>
                </c:pt>
                <c:pt idx="44">
                  <c:v>4.5700000000000003E-3</c:v>
                </c:pt>
                <c:pt idx="45">
                  <c:v>4.6800000000000001E-3</c:v>
                </c:pt>
                <c:pt idx="46">
                  <c:v>4.7099999999999998E-3</c:v>
                </c:pt>
                <c:pt idx="47">
                  <c:v>4.81E-3</c:v>
                </c:pt>
                <c:pt idx="48">
                  <c:v>4.8500000000000001E-3</c:v>
                </c:pt>
                <c:pt idx="49">
                  <c:v>4.7800000000000004E-3</c:v>
                </c:pt>
                <c:pt idx="50">
                  <c:v>4.81E-3</c:v>
                </c:pt>
                <c:pt idx="51">
                  <c:v>4.8900000000000002E-3</c:v>
                </c:pt>
                <c:pt idx="52">
                  <c:v>4.9399999999999999E-3</c:v>
                </c:pt>
                <c:pt idx="53">
                  <c:v>4.8300000000000001E-3</c:v>
                </c:pt>
                <c:pt idx="54">
                  <c:v>4.8300000000000001E-3</c:v>
                </c:pt>
                <c:pt idx="55">
                  <c:v>4.8900000000000002E-3</c:v>
                </c:pt>
                <c:pt idx="56">
                  <c:v>4.8599999999999997E-3</c:v>
                </c:pt>
                <c:pt idx="57">
                  <c:v>4.6699999999999997E-3</c:v>
                </c:pt>
                <c:pt idx="58">
                  <c:v>4.6100000000000004E-3</c:v>
                </c:pt>
                <c:pt idx="59">
                  <c:v>4.5799999999999999E-3</c:v>
                </c:pt>
                <c:pt idx="60">
                  <c:v>4.47E-3</c:v>
                </c:pt>
                <c:pt idx="61">
                  <c:v>4.4000000000000003E-3</c:v>
                </c:pt>
                <c:pt idx="62">
                  <c:v>4.2199999999999998E-3</c:v>
                </c:pt>
                <c:pt idx="63">
                  <c:v>4.0800000000000003E-3</c:v>
                </c:pt>
                <c:pt idx="64">
                  <c:v>3.8500000000000001E-3</c:v>
                </c:pt>
                <c:pt idx="65">
                  <c:v>3.8E-3</c:v>
                </c:pt>
                <c:pt idx="66">
                  <c:v>3.5599999999999998E-3</c:v>
                </c:pt>
                <c:pt idx="67">
                  <c:v>3.4299999999999999E-3</c:v>
                </c:pt>
                <c:pt idx="68">
                  <c:v>3.2399999999999998E-3</c:v>
                </c:pt>
                <c:pt idx="69">
                  <c:v>3.0400000000000002E-3</c:v>
                </c:pt>
                <c:pt idx="70">
                  <c:v>2.7499999999999998E-3</c:v>
                </c:pt>
                <c:pt idx="71">
                  <c:v>2.5899999999999999E-3</c:v>
                </c:pt>
                <c:pt idx="72">
                  <c:v>2.48E-3</c:v>
                </c:pt>
                <c:pt idx="73">
                  <c:v>2.33E-3</c:v>
                </c:pt>
                <c:pt idx="74">
                  <c:v>2.32E-3</c:v>
                </c:pt>
                <c:pt idx="75">
                  <c:v>2.2499999999999998E-3</c:v>
                </c:pt>
                <c:pt idx="76">
                  <c:v>2.1299999999999999E-3</c:v>
                </c:pt>
                <c:pt idx="77">
                  <c:v>2.0799999999999998E-3</c:v>
                </c:pt>
                <c:pt idx="78">
                  <c:v>2.0899999999999998E-3</c:v>
                </c:pt>
                <c:pt idx="79">
                  <c:v>2.0600000000000002E-3</c:v>
                </c:pt>
                <c:pt idx="80">
                  <c:v>2.0799999999999998E-3</c:v>
                </c:pt>
                <c:pt idx="81">
                  <c:v>2.0600000000000002E-3</c:v>
                </c:pt>
                <c:pt idx="82">
                  <c:v>2.0500000000000002E-3</c:v>
                </c:pt>
                <c:pt idx="83">
                  <c:v>2.16E-3</c:v>
                </c:pt>
                <c:pt idx="84">
                  <c:v>2.1700000000000001E-3</c:v>
                </c:pt>
                <c:pt idx="85">
                  <c:v>2.3400000000000001E-3</c:v>
                </c:pt>
                <c:pt idx="86">
                  <c:v>2.4199999999999998E-3</c:v>
                </c:pt>
                <c:pt idx="87">
                  <c:v>2.5200000000000001E-3</c:v>
                </c:pt>
                <c:pt idx="88">
                  <c:v>2.64E-3</c:v>
                </c:pt>
                <c:pt idx="89">
                  <c:v>2.7000000000000001E-3</c:v>
                </c:pt>
                <c:pt idx="90">
                  <c:v>2.7499999999999998E-3</c:v>
                </c:pt>
                <c:pt idx="91">
                  <c:v>3.0500000000000002E-3</c:v>
                </c:pt>
                <c:pt idx="92">
                  <c:v>3.1199999999999999E-3</c:v>
                </c:pt>
                <c:pt idx="93">
                  <c:v>3.2399999999999998E-3</c:v>
                </c:pt>
                <c:pt idx="94">
                  <c:v>3.31E-3</c:v>
                </c:pt>
                <c:pt idx="95">
                  <c:v>3.49E-3</c:v>
                </c:pt>
                <c:pt idx="96">
                  <c:v>3.5799999999999998E-3</c:v>
                </c:pt>
                <c:pt idx="97">
                  <c:v>3.79E-3</c:v>
                </c:pt>
                <c:pt idx="98">
                  <c:v>3.8500000000000001E-3</c:v>
                </c:pt>
                <c:pt idx="99">
                  <c:v>3.9100000000000003E-3</c:v>
                </c:pt>
                <c:pt idx="100">
                  <c:v>4.0299999999999997E-3</c:v>
                </c:pt>
                <c:pt idx="101">
                  <c:v>4.1700000000000001E-3</c:v>
                </c:pt>
                <c:pt idx="102">
                  <c:v>4.2700000000000004E-3</c:v>
                </c:pt>
                <c:pt idx="103">
                  <c:v>4.4000000000000003E-3</c:v>
                </c:pt>
                <c:pt idx="104">
                  <c:v>4.4099999999999999E-3</c:v>
                </c:pt>
                <c:pt idx="105">
                  <c:v>4.3899999999999998E-3</c:v>
                </c:pt>
                <c:pt idx="106">
                  <c:v>4.4900000000000001E-3</c:v>
                </c:pt>
                <c:pt idx="107">
                  <c:v>4.6499999999999996E-3</c:v>
                </c:pt>
                <c:pt idx="108">
                  <c:v>4.64E-3</c:v>
                </c:pt>
                <c:pt idx="109">
                  <c:v>4.6699999999999997E-3</c:v>
                </c:pt>
                <c:pt idx="110">
                  <c:v>4.6699999999999997E-3</c:v>
                </c:pt>
                <c:pt idx="111">
                  <c:v>4.6600000000000001E-3</c:v>
                </c:pt>
                <c:pt idx="112">
                  <c:v>4.6600000000000001E-3</c:v>
                </c:pt>
                <c:pt idx="113">
                  <c:v>4.7200000000000002E-3</c:v>
                </c:pt>
                <c:pt idx="114">
                  <c:v>4.6899999999999997E-3</c:v>
                </c:pt>
                <c:pt idx="115">
                  <c:v>4.5500000000000002E-3</c:v>
                </c:pt>
                <c:pt idx="116">
                  <c:v>4.5599999999999998E-3</c:v>
                </c:pt>
                <c:pt idx="117">
                  <c:v>4.5500000000000002E-3</c:v>
                </c:pt>
                <c:pt idx="118">
                  <c:v>4.47E-3</c:v>
                </c:pt>
                <c:pt idx="119">
                  <c:v>4.4200000000000003E-3</c:v>
                </c:pt>
                <c:pt idx="120">
                  <c:v>4.3299999999999996E-3</c:v>
                </c:pt>
                <c:pt idx="121">
                  <c:v>4.2100000000000002E-3</c:v>
                </c:pt>
                <c:pt idx="122">
                  <c:v>4.1700000000000001E-3</c:v>
                </c:pt>
                <c:pt idx="123">
                  <c:v>3.8999999999999998E-3</c:v>
                </c:pt>
                <c:pt idx="124">
                  <c:v>3.81E-3</c:v>
                </c:pt>
                <c:pt idx="125">
                  <c:v>3.6600000000000001E-3</c:v>
                </c:pt>
                <c:pt idx="126">
                  <c:v>3.62E-3</c:v>
                </c:pt>
                <c:pt idx="127">
                  <c:v>3.49E-3</c:v>
                </c:pt>
                <c:pt idx="128">
                  <c:v>3.3500000000000001E-3</c:v>
                </c:pt>
                <c:pt idx="129">
                  <c:v>3.0100000000000001E-3</c:v>
                </c:pt>
                <c:pt idx="130">
                  <c:v>2.9199999999999999E-3</c:v>
                </c:pt>
                <c:pt idx="131">
                  <c:v>2.7699999999999999E-3</c:v>
                </c:pt>
                <c:pt idx="132">
                  <c:v>2.7000000000000001E-3</c:v>
                </c:pt>
                <c:pt idx="133">
                  <c:v>2.66E-3</c:v>
                </c:pt>
                <c:pt idx="134">
                  <c:v>2.5999999999999999E-3</c:v>
                </c:pt>
                <c:pt idx="135">
                  <c:v>2.3700000000000001E-3</c:v>
                </c:pt>
                <c:pt idx="136">
                  <c:v>2.32E-3</c:v>
                </c:pt>
                <c:pt idx="137">
                  <c:v>2.3900000000000002E-3</c:v>
                </c:pt>
                <c:pt idx="138">
                  <c:v>2.4199999999999998E-3</c:v>
                </c:pt>
                <c:pt idx="139">
                  <c:v>2.33E-3</c:v>
                </c:pt>
                <c:pt idx="140">
                  <c:v>2.3E-3</c:v>
                </c:pt>
                <c:pt idx="141">
                  <c:v>2.4099999999999998E-3</c:v>
                </c:pt>
                <c:pt idx="142">
                  <c:v>2.47E-3</c:v>
                </c:pt>
                <c:pt idx="143">
                  <c:v>2.4599999999999999E-3</c:v>
                </c:pt>
                <c:pt idx="144">
                  <c:v>2.4399999999999999E-3</c:v>
                </c:pt>
                <c:pt idx="145">
                  <c:v>2.5899999999999999E-3</c:v>
                </c:pt>
                <c:pt idx="146">
                  <c:v>2.6700000000000001E-3</c:v>
                </c:pt>
                <c:pt idx="147">
                  <c:v>2.7399999999999998E-3</c:v>
                </c:pt>
                <c:pt idx="148">
                  <c:v>2.7599999999999999E-3</c:v>
                </c:pt>
                <c:pt idx="149">
                  <c:v>2.8999999999999998E-3</c:v>
                </c:pt>
                <c:pt idx="150">
                  <c:v>2.99E-3</c:v>
                </c:pt>
                <c:pt idx="151">
                  <c:v>3.14E-3</c:v>
                </c:pt>
                <c:pt idx="152">
                  <c:v>3.2299999999999998E-3</c:v>
                </c:pt>
                <c:pt idx="153">
                  <c:v>3.3300000000000001E-3</c:v>
                </c:pt>
                <c:pt idx="154">
                  <c:v>3.4399999999999999E-3</c:v>
                </c:pt>
                <c:pt idx="155">
                  <c:v>3.5899999999999999E-3</c:v>
                </c:pt>
                <c:pt idx="156">
                  <c:v>3.63E-3</c:v>
                </c:pt>
                <c:pt idx="157">
                  <c:v>3.79E-3</c:v>
                </c:pt>
                <c:pt idx="158">
                  <c:v>3.82E-3</c:v>
                </c:pt>
                <c:pt idx="159">
                  <c:v>3.9899999999999996E-3</c:v>
                </c:pt>
                <c:pt idx="160">
                  <c:v>4.0899999999999999E-3</c:v>
                </c:pt>
                <c:pt idx="161">
                  <c:v>4.1399999999999996E-3</c:v>
                </c:pt>
                <c:pt idx="162">
                  <c:v>4.1599999999999996E-3</c:v>
                </c:pt>
                <c:pt idx="163">
                  <c:v>4.2900000000000004E-3</c:v>
                </c:pt>
                <c:pt idx="164">
                  <c:v>4.3099999999999996E-3</c:v>
                </c:pt>
                <c:pt idx="165">
                  <c:v>4.3200000000000001E-3</c:v>
                </c:pt>
                <c:pt idx="166">
                  <c:v>4.3800000000000002E-3</c:v>
                </c:pt>
                <c:pt idx="167">
                  <c:v>4.4900000000000001E-3</c:v>
                </c:pt>
                <c:pt idx="168">
                  <c:v>4.45E-3</c:v>
                </c:pt>
                <c:pt idx="169">
                  <c:v>4.47E-3</c:v>
                </c:pt>
                <c:pt idx="170">
                  <c:v>4.5199999999999997E-3</c:v>
                </c:pt>
                <c:pt idx="171">
                  <c:v>4.4299999999999999E-3</c:v>
                </c:pt>
                <c:pt idx="172">
                  <c:v>4.4299999999999999E-3</c:v>
                </c:pt>
                <c:pt idx="173">
                  <c:v>4.4999999999999997E-3</c:v>
                </c:pt>
                <c:pt idx="174">
                  <c:v>4.4799999999999996E-3</c:v>
                </c:pt>
                <c:pt idx="175">
                  <c:v>4.3899999999999998E-3</c:v>
                </c:pt>
                <c:pt idx="176">
                  <c:v>4.3600000000000002E-3</c:v>
                </c:pt>
                <c:pt idx="177">
                  <c:v>4.2599999999999999E-3</c:v>
                </c:pt>
                <c:pt idx="178">
                  <c:v>4.1799999999999997E-3</c:v>
                </c:pt>
                <c:pt idx="179">
                  <c:v>4.13E-3</c:v>
                </c:pt>
                <c:pt idx="180">
                  <c:v>4.0499999999999998E-3</c:v>
                </c:pt>
                <c:pt idx="181">
                  <c:v>3.9500000000000004E-3</c:v>
                </c:pt>
                <c:pt idx="182">
                  <c:v>3.9100000000000003E-3</c:v>
                </c:pt>
                <c:pt idx="183">
                  <c:v>3.7200000000000002E-3</c:v>
                </c:pt>
                <c:pt idx="184">
                  <c:v>3.64E-3</c:v>
                </c:pt>
                <c:pt idx="185">
                  <c:v>3.3899999999999998E-3</c:v>
                </c:pt>
                <c:pt idx="186">
                  <c:v>3.3700000000000002E-3</c:v>
                </c:pt>
                <c:pt idx="187">
                  <c:v>3.29E-3</c:v>
                </c:pt>
                <c:pt idx="188">
                  <c:v>3.1800000000000001E-3</c:v>
                </c:pt>
                <c:pt idx="189">
                  <c:v>2.9399999999999999E-3</c:v>
                </c:pt>
                <c:pt idx="190">
                  <c:v>2.9099999999999998E-3</c:v>
                </c:pt>
                <c:pt idx="191">
                  <c:v>2.9099999999999998E-3</c:v>
                </c:pt>
                <c:pt idx="192">
                  <c:v>2.8E-3</c:v>
                </c:pt>
                <c:pt idx="193">
                  <c:v>2.65E-3</c:v>
                </c:pt>
                <c:pt idx="194">
                  <c:v>2.5999999999999999E-3</c:v>
                </c:pt>
                <c:pt idx="195">
                  <c:v>2.6099999999999999E-3</c:v>
                </c:pt>
                <c:pt idx="196">
                  <c:v>2.6099999999999999E-3</c:v>
                </c:pt>
                <c:pt idx="197">
                  <c:v>2.5200000000000001E-3</c:v>
                </c:pt>
                <c:pt idx="198">
                  <c:v>2.5400000000000002E-3</c:v>
                </c:pt>
                <c:pt idx="199">
                  <c:v>2.5600000000000002E-3</c:v>
                </c:pt>
                <c:pt idx="200">
                  <c:v>2.5899999999999999E-3</c:v>
                </c:pt>
                <c:pt idx="201">
                  <c:v>2.5799999999999998E-3</c:v>
                </c:pt>
                <c:pt idx="202">
                  <c:v>2.64E-3</c:v>
                </c:pt>
                <c:pt idx="203">
                  <c:v>2.7599999999999999E-3</c:v>
                </c:pt>
                <c:pt idx="204">
                  <c:v>2.7299999999999998E-3</c:v>
                </c:pt>
                <c:pt idx="205">
                  <c:v>2.7699999999999999E-3</c:v>
                </c:pt>
                <c:pt idx="206">
                  <c:v>2.8E-3</c:v>
                </c:pt>
                <c:pt idx="207">
                  <c:v>2.8900000000000002E-3</c:v>
                </c:pt>
                <c:pt idx="208">
                  <c:v>3.0400000000000002E-3</c:v>
                </c:pt>
                <c:pt idx="209">
                  <c:v>3.0599999999999998E-3</c:v>
                </c:pt>
                <c:pt idx="210">
                  <c:v>3.1900000000000001E-3</c:v>
                </c:pt>
                <c:pt idx="211">
                  <c:v>3.2399999999999998E-3</c:v>
                </c:pt>
                <c:pt idx="212">
                  <c:v>3.3600000000000001E-3</c:v>
                </c:pt>
                <c:pt idx="213">
                  <c:v>3.46E-3</c:v>
                </c:pt>
                <c:pt idx="214">
                  <c:v>3.63E-3</c:v>
                </c:pt>
                <c:pt idx="215">
                  <c:v>3.6900000000000001E-3</c:v>
                </c:pt>
                <c:pt idx="216">
                  <c:v>3.7699999999999999E-3</c:v>
                </c:pt>
                <c:pt idx="217">
                  <c:v>3.8E-3</c:v>
                </c:pt>
                <c:pt idx="218">
                  <c:v>3.9300000000000003E-3</c:v>
                </c:pt>
                <c:pt idx="219">
                  <c:v>4.0400000000000002E-3</c:v>
                </c:pt>
                <c:pt idx="220">
                  <c:v>4.1099999999999999E-3</c:v>
                </c:pt>
                <c:pt idx="221">
                  <c:v>4.1200000000000004E-3</c:v>
                </c:pt>
                <c:pt idx="222">
                  <c:v>4.2700000000000004E-3</c:v>
                </c:pt>
                <c:pt idx="223">
                  <c:v>4.3899999999999998E-3</c:v>
                </c:pt>
                <c:pt idx="224">
                  <c:v>4.3400000000000001E-3</c:v>
                </c:pt>
                <c:pt idx="225">
                  <c:v>4.2900000000000004E-3</c:v>
                </c:pt>
                <c:pt idx="226">
                  <c:v>4.4299999999999999E-3</c:v>
                </c:pt>
                <c:pt idx="227">
                  <c:v>4.4099999999999999E-3</c:v>
                </c:pt>
                <c:pt idx="228">
                  <c:v>4.3699999999999998E-3</c:v>
                </c:pt>
                <c:pt idx="229">
                  <c:v>4.3800000000000002E-3</c:v>
                </c:pt>
                <c:pt idx="230">
                  <c:v>4.3400000000000001E-3</c:v>
                </c:pt>
                <c:pt idx="231">
                  <c:v>4.3299999999999996E-3</c:v>
                </c:pt>
                <c:pt idx="232">
                  <c:v>4.3400000000000001E-3</c:v>
                </c:pt>
                <c:pt idx="233">
                  <c:v>4.3200000000000001E-3</c:v>
                </c:pt>
                <c:pt idx="234">
                  <c:v>4.2199999999999998E-3</c:v>
                </c:pt>
                <c:pt idx="235">
                  <c:v>4.1799999999999997E-3</c:v>
                </c:pt>
                <c:pt idx="236">
                  <c:v>4.15E-3</c:v>
                </c:pt>
                <c:pt idx="237">
                  <c:v>4.13E-3</c:v>
                </c:pt>
                <c:pt idx="238">
                  <c:v>4.0000000000000001E-3</c:v>
                </c:pt>
                <c:pt idx="239">
                  <c:v>3.9199999999999999E-3</c:v>
                </c:pt>
                <c:pt idx="240">
                  <c:v>3.7799999999999999E-3</c:v>
                </c:pt>
                <c:pt idx="241">
                  <c:v>3.7100000000000002E-3</c:v>
                </c:pt>
                <c:pt idx="242">
                  <c:v>3.5500000000000002E-3</c:v>
                </c:pt>
                <c:pt idx="243">
                  <c:v>3.5200000000000001E-3</c:v>
                </c:pt>
                <c:pt idx="244">
                  <c:v>3.46E-3</c:v>
                </c:pt>
                <c:pt idx="245">
                  <c:v>3.3300000000000001E-3</c:v>
                </c:pt>
                <c:pt idx="246">
                  <c:v>3.1700000000000001E-3</c:v>
                </c:pt>
                <c:pt idx="247">
                  <c:v>3.15E-3</c:v>
                </c:pt>
                <c:pt idx="248">
                  <c:v>3.0300000000000001E-3</c:v>
                </c:pt>
                <c:pt idx="249">
                  <c:v>2.9499999999999999E-3</c:v>
                </c:pt>
                <c:pt idx="250">
                  <c:v>2.8500000000000001E-3</c:v>
                </c:pt>
                <c:pt idx="251">
                  <c:v>2.8E-3</c:v>
                </c:pt>
                <c:pt idx="252">
                  <c:v>2.7499999999999998E-3</c:v>
                </c:pt>
                <c:pt idx="253">
                  <c:v>2.7299999999999998E-3</c:v>
                </c:pt>
                <c:pt idx="254">
                  <c:v>2.6700000000000001E-3</c:v>
                </c:pt>
                <c:pt idx="255">
                  <c:v>2.66E-3</c:v>
                </c:pt>
                <c:pt idx="256">
                  <c:v>2.6099999999999999E-3</c:v>
                </c:pt>
                <c:pt idx="257">
                  <c:v>2.6700000000000001E-3</c:v>
                </c:pt>
                <c:pt idx="258">
                  <c:v>2.7799999999999999E-3</c:v>
                </c:pt>
                <c:pt idx="259">
                  <c:v>2.7299999999999998E-3</c:v>
                </c:pt>
                <c:pt idx="260">
                  <c:v>2.7100000000000002E-3</c:v>
                </c:pt>
                <c:pt idx="261">
                  <c:v>2.7499999999999998E-3</c:v>
                </c:pt>
                <c:pt idx="262">
                  <c:v>2.7799999999999999E-3</c:v>
                </c:pt>
                <c:pt idx="263">
                  <c:v>2.82E-3</c:v>
                </c:pt>
                <c:pt idx="264">
                  <c:v>2.9299999999999999E-3</c:v>
                </c:pt>
                <c:pt idx="265">
                  <c:v>2.99E-3</c:v>
                </c:pt>
                <c:pt idx="266">
                  <c:v>3.1099999999999999E-3</c:v>
                </c:pt>
                <c:pt idx="267">
                  <c:v>3.1700000000000001E-3</c:v>
                </c:pt>
                <c:pt idx="268">
                  <c:v>3.3E-3</c:v>
                </c:pt>
                <c:pt idx="269">
                  <c:v>3.3500000000000001E-3</c:v>
                </c:pt>
                <c:pt idx="270">
                  <c:v>3.4499999999999999E-3</c:v>
                </c:pt>
                <c:pt idx="271">
                  <c:v>3.5200000000000001E-3</c:v>
                </c:pt>
                <c:pt idx="272">
                  <c:v>3.6900000000000001E-3</c:v>
                </c:pt>
                <c:pt idx="273">
                  <c:v>3.7299999999999998E-3</c:v>
                </c:pt>
                <c:pt idx="274">
                  <c:v>3.8400000000000001E-3</c:v>
                </c:pt>
                <c:pt idx="275">
                  <c:v>3.9199999999999999E-3</c:v>
                </c:pt>
                <c:pt idx="276">
                  <c:v>3.9399999999999999E-3</c:v>
                </c:pt>
                <c:pt idx="277">
                  <c:v>4.0000000000000001E-3</c:v>
                </c:pt>
                <c:pt idx="278">
                  <c:v>4.0899999999999999E-3</c:v>
                </c:pt>
                <c:pt idx="279">
                  <c:v>4.1000000000000003E-3</c:v>
                </c:pt>
                <c:pt idx="280">
                  <c:v>4.2100000000000002E-3</c:v>
                </c:pt>
                <c:pt idx="281">
                  <c:v>4.2399999999999998E-3</c:v>
                </c:pt>
                <c:pt idx="282">
                  <c:v>4.28E-3</c:v>
                </c:pt>
                <c:pt idx="283">
                  <c:v>4.2900000000000004E-3</c:v>
                </c:pt>
                <c:pt idx="284">
                  <c:v>4.28E-3</c:v>
                </c:pt>
                <c:pt idx="285">
                  <c:v>4.3099999999999996E-3</c:v>
                </c:pt>
                <c:pt idx="286">
                  <c:v>4.3899999999999998E-3</c:v>
                </c:pt>
                <c:pt idx="287">
                  <c:v>4.3600000000000002E-3</c:v>
                </c:pt>
                <c:pt idx="288">
                  <c:v>4.3200000000000001E-3</c:v>
                </c:pt>
                <c:pt idx="289">
                  <c:v>4.3200000000000001E-3</c:v>
                </c:pt>
                <c:pt idx="290">
                  <c:v>4.2500000000000003E-3</c:v>
                </c:pt>
                <c:pt idx="291">
                  <c:v>4.2500000000000003E-3</c:v>
                </c:pt>
                <c:pt idx="292">
                  <c:v>4.1599999999999996E-3</c:v>
                </c:pt>
                <c:pt idx="293">
                  <c:v>4.1000000000000003E-3</c:v>
                </c:pt>
                <c:pt idx="294">
                  <c:v>4.0299999999999997E-3</c:v>
                </c:pt>
                <c:pt idx="295">
                  <c:v>3.9899999999999996E-3</c:v>
                </c:pt>
                <c:pt idx="296">
                  <c:v>3.9500000000000004E-3</c:v>
                </c:pt>
                <c:pt idx="297">
                  <c:v>3.8300000000000001E-3</c:v>
                </c:pt>
                <c:pt idx="298">
                  <c:v>3.7100000000000002E-3</c:v>
                </c:pt>
                <c:pt idx="299">
                  <c:v>3.6800000000000001E-3</c:v>
                </c:pt>
                <c:pt idx="300">
                  <c:v>3.5300000000000002E-3</c:v>
                </c:pt>
                <c:pt idx="301">
                  <c:v>3.4299999999999999E-3</c:v>
                </c:pt>
                <c:pt idx="302">
                  <c:v>3.2599999999999999E-3</c:v>
                </c:pt>
                <c:pt idx="303">
                  <c:v>3.1700000000000001E-3</c:v>
                </c:pt>
                <c:pt idx="304">
                  <c:v>3.0599999999999998E-3</c:v>
                </c:pt>
                <c:pt idx="305">
                  <c:v>3.0200000000000001E-3</c:v>
                </c:pt>
                <c:pt idx="306">
                  <c:v>2.9099999999999998E-3</c:v>
                </c:pt>
                <c:pt idx="307">
                  <c:v>2.8500000000000001E-3</c:v>
                </c:pt>
                <c:pt idx="308">
                  <c:v>2.81E-3</c:v>
                </c:pt>
                <c:pt idx="309">
                  <c:v>2.81E-3</c:v>
                </c:pt>
                <c:pt idx="310">
                  <c:v>2.65E-3</c:v>
                </c:pt>
                <c:pt idx="311">
                  <c:v>2.7000000000000001E-3</c:v>
                </c:pt>
                <c:pt idx="312">
                  <c:v>2.6900000000000001E-3</c:v>
                </c:pt>
                <c:pt idx="313">
                  <c:v>2.7000000000000001E-3</c:v>
                </c:pt>
                <c:pt idx="314">
                  <c:v>2.7000000000000001E-3</c:v>
                </c:pt>
                <c:pt idx="315">
                  <c:v>2.6700000000000001E-3</c:v>
                </c:pt>
                <c:pt idx="316">
                  <c:v>2.7200000000000002E-3</c:v>
                </c:pt>
                <c:pt idx="317">
                  <c:v>2.7799999999999999E-3</c:v>
                </c:pt>
                <c:pt idx="318">
                  <c:v>2.81E-3</c:v>
                </c:pt>
                <c:pt idx="319">
                  <c:v>2.8500000000000001E-3</c:v>
                </c:pt>
                <c:pt idx="320">
                  <c:v>2.9399999999999999E-3</c:v>
                </c:pt>
                <c:pt idx="321">
                  <c:v>2.96E-3</c:v>
                </c:pt>
                <c:pt idx="322">
                  <c:v>3.0899999999999999E-3</c:v>
                </c:pt>
                <c:pt idx="323">
                  <c:v>3.16E-3</c:v>
                </c:pt>
                <c:pt idx="324">
                  <c:v>3.2200000000000002E-3</c:v>
                </c:pt>
                <c:pt idx="325">
                  <c:v>3.2499999999999999E-3</c:v>
                </c:pt>
                <c:pt idx="326">
                  <c:v>3.32E-3</c:v>
                </c:pt>
                <c:pt idx="327">
                  <c:v>3.3999999999999998E-3</c:v>
                </c:pt>
                <c:pt idx="328">
                  <c:v>3.5200000000000001E-3</c:v>
                </c:pt>
                <c:pt idx="329">
                  <c:v>3.5599999999999998E-3</c:v>
                </c:pt>
                <c:pt idx="330">
                  <c:v>3.6900000000000001E-3</c:v>
                </c:pt>
                <c:pt idx="331">
                  <c:v>3.7499999999999999E-3</c:v>
                </c:pt>
                <c:pt idx="332">
                  <c:v>3.8999999999999998E-3</c:v>
                </c:pt>
                <c:pt idx="333">
                  <c:v>3.9399999999999999E-3</c:v>
                </c:pt>
                <c:pt idx="334">
                  <c:v>4.0000000000000001E-3</c:v>
                </c:pt>
                <c:pt idx="335">
                  <c:v>4.0499999999999998E-3</c:v>
                </c:pt>
                <c:pt idx="336">
                  <c:v>4.15E-3</c:v>
                </c:pt>
                <c:pt idx="337">
                  <c:v>4.1999999999999997E-3</c:v>
                </c:pt>
                <c:pt idx="338">
                  <c:v>4.2500000000000003E-3</c:v>
                </c:pt>
                <c:pt idx="339">
                  <c:v>4.2900000000000004E-3</c:v>
                </c:pt>
                <c:pt idx="340">
                  <c:v>4.28E-3</c:v>
                </c:pt>
                <c:pt idx="341">
                  <c:v>4.2900000000000004E-3</c:v>
                </c:pt>
                <c:pt idx="342">
                  <c:v>4.3299999999999996E-3</c:v>
                </c:pt>
                <c:pt idx="343">
                  <c:v>4.3299999999999996E-3</c:v>
                </c:pt>
                <c:pt idx="344">
                  <c:v>4.3099999999999996E-3</c:v>
                </c:pt>
                <c:pt idx="345">
                  <c:v>4.3099999999999996E-3</c:v>
                </c:pt>
                <c:pt idx="346">
                  <c:v>4.28E-3</c:v>
                </c:pt>
                <c:pt idx="347">
                  <c:v>4.1799999999999997E-3</c:v>
                </c:pt>
                <c:pt idx="348">
                  <c:v>4.1700000000000001E-3</c:v>
                </c:pt>
                <c:pt idx="349">
                  <c:v>4.1700000000000001E-3</c:v>
                </c:pt>
                <c:pt idx="350">
                  <c:v>4.0899999999999999E-3</c:v>
                </c:pt>
                <c:pt idx="351">
                  <c:v>3.96E-3</c:v>
                </c:pt>
                <c:pt idx="352">
                  <c:v>3.9300000000000003E-3</c:v>
                </c:pt>
                <c:pt idx="353">
                  <c:v>3.8500000000000001E-3</c:v>
                </c:pt>
                <c:pt idx="354">
                  <c:v>3.81E-3</c:v>
                </c:pt>
                <c:pt idx="355">
                  <c:v>3.6700000000000001E-3</c:v>
                </c:pt>
                <c:pt idx="356">
                  <c:v>3.6099999999999999E-3</c:v>
                </c:pt>
                <c:pt idx="357">
                  <c:v>3.46E-3</c:v>
                </c:pt>
                <c:pt idx="358">
                  <c:v>3.3800000000000002E-3</c:v>
                </c:pt>
                <c:pt idx="359">
                  <c:v>3.2299999999999998E-3</c:v>
                </c:pt>
                <c:pt idx="360">
                  <c:v>3.16E-3</c:v>
                </c:pt>
                <c:pt idx="361">
                  <c:v>3.0999999999999999E-3</c:v>
                </c:pt>
                <c:pt idx="362">
                  <c:v>3.0300000000000001E-3</c:v>
                </c:pt>
                <c:pt idx="363">
                  <c:v>2.9099999999999998E-3</c:v>
                </c:pt>
                <c:pt idx="364">
                  <c:v>2.8800000000000002E-3</c:v>
                </c:pt>
                <c:pt idx="365">
                  <c:v>2.8E-3</c:v>
                </c:pt>
                <c:pt idx="366">
                  <c:v>2.7799999999999999E-3</c:v>
                </c:pt>
                <c:pt idx="367">
                  <c:v>2.7299999999999998E-3</c:v>
                </c:pt>
                <c:pt idx="368">
                  <c:v>2.7100000000000002E-3</c:v>
                </c:pt>
                <c:pt idx="369">
                  <c:v>2.7000000000000001E-3</c:v>
                </c:pt>
                <c:pt idx="370">
                  <c:v>2.7200000000000002E-3</c:v>
                </c:pt>
                <c:pt idx="371">
                  <c:v>2.7399999999999998E-3</c:v>
                </c:pt>
                <c:pt idx="372">
                  <c:v>2.7299999999999998E-3</c:v>
                </c:pt>
                <c:pt idx="373">
                  <c:v>2.7499999999999998E-3</c:v>
                </c:pt>
                <c:pt idx="374">
                  <c:v>2.7799999999999999E-3</c:v>
                </c:pt>
                <c:pt idx="375">
                  <c:v>2.82E-3</c:v>
                </c:pt>
                <c:pt idx="376">
                  <c:v>2.8900000000000002E-3</c:v>
                </c:pt>
                <c:pt idx="377">
                  <c:v>2.8999999999999998E-3</c:v>
                </c:pt>
                <c:pt idx="378">
                  <c:v>3.0200000000000001E-3</c:v>
                </c:pt>
                <c:pt idx="379">
                  <c:v>3.0899999999999999E-3</c:v>
                </c:pt>
                <c:pt idx="380">
                  <c:v>3.2399999999999998E-3</c:v>
                </c:pt>
                <c:pt idx="381">
                  <c:v>3.3E-3</c:v>
                </c:pt>
                <c:pt idx="382">
                  <c:v>3.32E-3</c:v>
                </c:pt>
                <c:pt idx="383">
                  <c:v>3.3600000000000001E-3</c:v>
                </c:pt>
                <c:pt idx="384">
                  <c:v>3.48E-3</c:v>
                </c:pt>
                <c:pt idx="385">
                  <c:v>3.5400000000000002E-3</c:v>
                </c:pt>
                <c:pt idx="386">
                  <c:v>3.6700000000000001E-3</c:v>
                </c:pt>
                <c:pt idx="387">
                  <c:v>3.7499999999999999E-3</c:v>
                </c:pt>
                <c:pt idx="388">
                  <c:v>3.8600000000000001E-3</c:v>
                </c:pt>
                <c:pt idx="389">
                  <c:v>3.9300000000000003E-3</c:v>
                </c:pt>
                <c:pt idx="390">
                  <c:v>3.98E-3</c:v>
                </c:pt>
                <c:pt idx="391">
                  <c:v>4.0899999999999999E-3</c:v>
                </c:pt>
                <c:pt idx="392">
                  <c:v>4.1099999999999999E-3</c:v>
                </c:pt>
                <c:pt idx="393">
                  <c:v>4.15E-3</c:v>
                </c:pt>
                <c:pt idx="394">
                  <c:v>4.1999999999999997E-3</c:v>
                </c:pt>
                <c:pt idx="395">
                  <c:v>4.2100000000000002E-3</c:v>
                </c:pt>
                <c:pt idx="396">
                  <c:v>4.2100000000000002E-3</c:v>
                </c:pt>
                <c:pt idx="397">
                  <c:v>4.2900000000000004E-3</c:v>
                </c:pt>
                <c:pt idx="398">
                  <c:v>4.3099999999999996E-3</c:v>
                </c:pt>
                <c:pt idx="399">
                  <c:v>4.3E-3</c:v>
                </c:pt>
                <c:pt idx="400">
                  <c:v>4.2900000000000004E-3</c:v>
                </c:pt>
                <c:pt idx="401">
                  <c:v>4.3099999999999996E-3</c:v>
                </c:pt>
                <c:pt idx="402">
                  <c:v>4.3099999999999996E-3</c:v>
                </c:pt>
                <c:pt idx="403">
                  <c:v>4.3E-3</c:v>
                </c:pt>
                <c:pt idx="404">
                  <c:v>4.2500000000000003E-3</c:v>
                </c:pt>
                <c:pt idx="405">
                  <c:v>4.1900000000000001E-3</c:v>
                </c:pt>
                <c:pt idx="406">
                  <c:v>4.1399999999999996E-3</c:v>
                </c:pt>
                <c:pt idx="407">
                  <c:v>4.1200000000000004E-3</c:v>
                </c:pt>
                <c:pt idx="408">
                  <c:v>3.9399999999999999E-3</c:v>
                </c:pt>
                <c:pt idx="409">
                  <c:v>3.8300000000000001E-3</c:v>
                </c:pt>
                <c:pt idx="410">
                  <c:v>3.8300000000000001E-3</c:v>
                </c:pt>
                <c:pt idx="411">
                  <c:v>3.7599999999999999E-3</c:v>
                </c:pt>
                <c:pt idx="412">
                  <c:v>3.7000000000000002E-3</c:v>
                </c:pt>
                <c:pt idx="413">
                  <c:v>3.5100000000000001E-3</c:v>
                </c:pt>
                <c:pt idx="414">
                  <c:v>3.4199999999999999E-3</c:v>
                </c:pt>
                <c:pt idx="415">
                  <c:v>3.32E-3</c:v>
                </c:pt>
                <c:pt idx="416">
                  <c:v>3.2699999999999999E-3</c:v>
                </c:pt>
                <c:pt idx="417">
                  <c:v>3.14E-3</c:v>
                </c:pt>
                <c:pt idx="418">
                  <c:v>3.0500000000000002E-3</c:v>
                </c:pt>
                <c:pt idx="419">
                  <c:v>2.8600000000000001E-3</c:v>
                </c:pt>
                <c:pt idx="420">
                  <c:v>2.9099999999999998E-3</c:v>
                </c:pt>
                <c:pt idx="421">
                  <c:v>2.8600000000000001E-3</c:v>
                </c:pt>
                <c:pt idx="422">
                  <c:v>2.82E-3</c:v>
                </c:pt>
                <c:pt idx="423">
                  <c:v>2.7100000000000002E-3</c:v>
                </c:pt>
                <c:pt idx="424">
                  <c:v>2.7100000000000002E-3</c:v>
                </c:pt>
                <c:pt idx="425">
                  <c:v>2.7000000000000001E-3</c:v>
                </c:pt>
                <c:pt idx="426">
                  <c:v>2.7100000000000002E-3</c:v>
                </c:pt>
                <c:pt idx="427">
                  <c:v>2.66E-3</c:v>
                </c:pt>
                <c:pt idx="428">
                  <c:v>2.6700000000000001E-3</c:v>
                </c:pt>
                <c:pt idx="429">
                  <c:v>2.7699999999999999E-3</c:v>
                </c:pt>
                <c:pt idx="430">
                  <c:v>2.7899999999999999E-3</c:v>
                </c:pt>
                <c:pt idx="431">
                  <c:v>2.8400000000000001E-3</c:v>
                </c:pt>
                <c:pt idx="432">
                  <c:v>2.8700000000000002E-3</c:v>
                </c:pt>
                <c:pt idx="433">
                  <c:v>2.96E-3</c:v>
                </c:pt>
                <c:pt idx="434">
                  <c:v>3.0000000000000001E-3</c:v>
                </c:pt>
                <c:pt idx="435">
                  <c:v>3.0699999999999998E-3</c:v>
                </c:pt>
                <c:pt idx="436">
                  <c:v>3.13E-3</c:v>
                </c:pt>
                <c:pt idx="437">
                  <c:v>3.2299999999999998E-3</c:v>
                </c:pt>
                <c:pt idx="438">
                  <c:v>3.2699999999999999E-3</c:v>
                </c:pt>
                <c:pt idx="439">
                  <c:v>3.3700000000000002E-3</c:v>
                </c:pt>
                <c:pt idx="440">
                  <c:v>3.4199999999999999E-3</c:v>
                </c:pt>
                <c:pt idx="441">
                  <c:v>3.5500000000000002E-3</c:v>
                </c:pt>
                <c:pt idx="442">
                  <c:v>3.6099999999999999E-3</c:v>
                </c:pt>
                <c:pt idx="443">
                  <c:v>3.7399999999999998E-3</c:v>
                </c:pt>
                <c:pt idx="444">
                  <c:v>3.8E-3</c:v>
                </c:pt>
                <c:pt idx="445">
                  <c:v>3.9300000000000003E-3</c:v>
                </c:pt>
                <c:pt idx="446">
                  <c:v>3.98E-3</c:v>
                </c:pt>
                <c:pt idx="447">
                  <c:v>4.0299999999999997E-3</c:v>
                </c:pt>
                <c:pt idx="448">
                  <c:v>4.0899999999999999E-3</c:v>
                </c:pt>
                <c:pt idx="449">
                  <c:v>4.1599999999999996E-3</c:v>
                </c:pt>
                <c:pt idx="450">
                  <c:v>4.2100000000000002E-3</c:v>
                </c:pt>
                <c:pt idx="451">
                  <c:v>4.2399999999999998E-3</c:v>
                </c:pt>
                <c:pt idx="452">
                  <c:v>4.2199999999999998E-3</c:v>
                </c:pt>
                <c:pt idx="453">
                  <c:v>4.2500000000000003E-3</c:v>
                </c:pt>
                <c:pt idx="454">
                  <c:v>4.2700000000000004E-3</c:v>
                </c:pt>
                <c:pt idx="455">
                  <c:v>4.3200000000000001E-3</c:v>
                </c:pt>
                <c:pt idx="456">
                  <c:v>4.2599999999999999E-3</c:v>
                </c:pt>
                <c:pt idx="457">
                  <c:v>4.2500000000000003E-3</c:v>
                </c:pt>
                <c:pt idx="458">
                  <c:v>4.2900000000000004E-3</c:v>
                </c:pt>
                <c:pt idx="459">
                  <c:v>4.28E-3</c:v>
                </c:pt>
                <c:pt idx="460">
                  <c:v>4.1700000000000001E-3</c:v>
                </c:pt>
                <c:pt idx="461">
                  <c:v>4.1200000000000004E-3</c:v>
                </c:pt>
                <c:pt idx="462">
                  <c:v>4.1000000000000003E-3</c:v>
                </c:pt>
                <c:pt idx="463">
                  <c:v>4.0200000000000001E-3</c:v>
                </c:pt>
                <c:pt idx="464">
                  <c:v>3.9899999999999996E-3</c:v>
                </c:pt>
                <c:pt idx="465">
                  <c:v>3.9199999999999999E-3</c:v>
                </c:pt>
                <c:pt idx="466">
                  <c:v>3.8500000000000001E-3</c:v>
                </c:pt>
                <c:pt idx="467">
                  <c:v>3.7299999999999998E-3</c:v>
                </c:pt>
                <c:pt idx="468">
                  <c:v>3.6700000000000001E-3</c:v>
                </c:pt>
                <c:pt idx="469">
                  <c:v>3.5200000000000001E-3</c:v>
                </c:pt>
                <c:pt idx="470">
                  <c:v>3.46E-3</c:v>
                </c:pt>
                <c:pt idx="471">
                  <c:v>3.3999999999999998E-3</c:v>
                </c:pt>
                <c:pt idx="472">
                  <c:v>3.3E-3</c:v>
                </c:pt>
                <c:pt idx="473">
                  <c:v>3.15E-3</c:v>
                </c:pt>
                <c:pt idx="474">
                  <c:v>3.0699999999999998E-3</c:v>
                </c:pt>
                <c:pt idx="475">
                  <c:v>2.99E-3</c:v>
                </c:pt>
                <c:pt idx="476">
                  <c:v>2.9499999999999999E-3</c:v>
                </c:pt>
                <c:pt idx="477">
                  <c:v>2.8400000000000001E-3</c:v>
                </c:pt>
                <c:pt idx="478">
                  <c:v>2.82E-3</c:v>
                </c:pt>
                <c:pt idx="479">
                  <c:v>2.7699999999999999E-3</c:v>
                </c:pt>
                <c:pt idx="480">
                  <c:v>2.7399999999999998E-3</c:v>
                </c:pt>
                <c:pt idx="481">
                  <c:v>2.7000000000000001E-3</c:v>
                </c:pt>
                <c:pt idx="482">
                  <c:v>2.7100000000000002E-3</c:v>
                </c:pt>
                <c:pt idx="483">
                  <c:v>2.7299999999999998E-3</c:v>
                </c:pt>
                <c:pt idx="484">
                  <c:v>2.7100000000000002E-3</c:v>
                </c:pt>
                <c:pt idx="485">
                  <c:v>2.7499999999999998E-3</c:v>
                </c:pt>
                <c:pt idx="486">
                  <c:v>2.8E-3</c:v>
                </c:pt>
                <c:pt idx="487">
                  <c:v>2.8600000000000001E-3</c:v>
                </c:pt>
                <c:pt idx="488">
                  <c:v>2.8500000000000001E-3</c:v>
                </c:pt>
                <c:pt idx="489">
                  <c:v>2.8999999999999998E-3</c:v>
                </c:pt>
                <c:pt idx="490">
                  <c:v>2.96E-3</c:v>
                </c:pt>
                <c:pt idx="491">
                  <c:v>3.0300000000000001E-3</c:v>
                </c:pt>
                <c:pt idx="492">
                  <c:v>3.14E-3</c:v>
                </c:pt>
                <c:pt idx="493">
                  <c:v>3.1700000000000001E-3</c:v>
                </c:pt>
                <c:pt idx="494">
                  <c:v>3.2799999999999999E-3</c:v>
                </c:pt>
                <c:pt idx="495">
                  <c:v>3.3600000000000001E-3</c:v>
                </c:pt>
                <c:pt idx="496">
                  <c:v>3.4299999999999999E-3</c:v>
                </c:pt>
                <c:pt idx="497">
                  <c:v>3.49E-3</c:v>
                </c:pt>
                <c:pt idx="498">
                  <c:v>3.64E-3</c:v>
                </c:pt>
                <c:pt idx="499">
                  <c:v>3.7200000000000002E-3</c:v>
                </c:pt>
                <c:pt idx="500">
                  <c:v>3.81E-3</c:v>
                </c:pt>
                <c:pt idx="501">
                  <c:v>3.8300000000000001E-3</c:v>
                </c:pt>
                <c:pt idx="502">
                  <c:v>3.98E-3</c:v>
                </c:pt>
                <c:pt idx="503">
                  <c:v>4.0299999999999997E-3</c:v>
                </c:pt>
                <c:pt idx="504">
                  <c:v>4.0400000000000002E-3</c:v>
                </c:pt>
                <c:pt idx="505">
                  <c:v>4.0800000000000003E-3</c:v>
                </c:pt>
                <c:pt idx="506">
                  <c:v>4.2100000000000002E-3</c:v>
                </c:pt>
                <c:pt idx="507">
                  <c:v>4.2399999999999998E-3</c:v>
                </c:pt>
                <c:pt idx="508">
                  <c:v>4.2599999999999999E-3</c:v>
                </c:pt>
                <c:pt idx="509">
                  <c:v>4.28E-3</c:v>
                </c:pt>
                <c:pt idx="510">
                  <c:v>4.3E-3</c:v>
                </c:pt>
                <c:pt idx="511">
                  <c:v>4.2900000000000004E-3</c:v>
                </c:pt>
                <c:pt idx="512">
                  <c:v>4.2900000000000004E-3</c:v>
                </c:pt>
                <c:pt idx="513">
                  <c:v>4.3200000000000001E-3</c:v>
                </c:pt>
                <c:pt idx="514">
                  <c:v>4.3099999999999996E-3</c:v>
                </c:pt>
                <c:pt idx="515">
                  <c:v>4.2700000000000004E-3</c:v>
                </c:pt>
                <c:pt idx="516">
                  <c:v>4.28E-3</c:v>
                </c:pt>
                <c:pt idx="517">
                  <c:v>4.2399999999999998E-3</c:v>
                </c:pt>
                <c:pt idx="518">
                  <c:v>4.1700000000000001E-3</c:v>
                </c:pt>
                <c:pt idx="519">
                  <c:v>4.1000000000000003E-3</c:v>
                </c:pt>
                <c:pt idx="520">
                  <c:v>4.0699999999999998E-3</c:v>
                </c:pt>
                <c:pt idx="521">
                  <c:v>3.9300000000000003E-3</c:v>
                </c:pt>
                <c:pt idx="522">
                  <c:v>3.8800000000000002E-3</c:v>
                </c:pt>
                <c:pt idx="523">
                  <c:v>3.8400000000000001E-3</c:v>
                </c:pt>
                <c:pt idx="524">
                  <c:v>3.7000000000000002E-3</c:v>
                </c:pt>
                <c:pt idx="525">
                  <c:v>3.63E-3</c:v>
                </c:pt>
                <c:pt idx="526">
                  <c:v>3.5200000000000001E-3</c:v>
                </c:pt>
                <c:pt idx="527">
                  <c:v>3.4299999999999999E-3</c:v>
                </c:pt>
                <c:pt idx="528">
                  <c:v>3.3E-3</c:v>
                </c:pt>
                <c:pt idx="529">
                  <c:v>3.2399999999999998E-3</c:v>
                </c:pt>
                <c:pt idx="530">
                  <c:v>3.0699999999999998E-3</c:v>
                </c:pt>
                <c:pt idx="531">
                  <c:v>3.0200000000000001E-3</c:v>
                </c:pt>
                <c:pt idx="532">
                  <c:v>2.9099999999999998E-3</c:v>
                </c:pt>
                <c:pt idx="533">
                  <c:v>2.8400000000000001E-3</c:v>
                </c:pt>
                <c:pt idx="534">
                  <c:v>2.7899999999999999E-3</c:v>
                </c:pt>
                <c:pt idx="535">
                  <c:v>2.7899999999999999E-3</c:v>
                </c:pt>
                <c:pt idx="536">
                  <c:v>2.7299999999999998E-3</c:v>
                </c:pt>
                <c:pt idx="537">
                  <c:v>2.7000000000000001E-3</c:v>
                </c:pt>
                <c:pt idx="538">
                  <c:v>2.7299999999999998E-3</c:v>
                </c:pt>
                <c:pt idx="539">
                  <c:v>2.7200000000000002E-3</c:v>
                </c:pt>
                <c:pt idx="540">
                  <c:v>2.6700000000000001E-3</c:v>
                </c:pt>
                <c:pt idx="541">
                  <c:v>2.6700000000000001E-3</c:v>
                </c:pt>
                <c:pt idx="542">
                  <c:v>2.7499999999999998E-3</c:v>
                </c:pt>
                <c:pt idx="543">
                  <c:v>2.7899999999999999E-3</c:v>
                </c:pt>
                <c:pt idx="544">
                  <c:v>2.7499999999999998E-3</c:v>
                </c:pt>
                <c:pt idx="545">
                  <c:v>2.8500000000000001E-3</c:v>
                </c:pt>
                <c:pt idx="546">
                  <c:v>2.9499999999999999E-3</c:v>
                </c:pt>
                <c:pt idx="547">
                  <c:v>2.9399999999999999E-3</c:v>
                </c:pt>
                <c:pt idx="548">
                  <c:v>2.99E-3</c:v>
                </c:pt>
                <c:pt idx="549">
                  <c:v>3.0899999999999999E-3</c:v>
                </c:pt>
                <c:pt idx="550">
                  <c:v>3.1700000000000001E-3</c:v>
                </c:pt>
                <c:pt idx="551">
                  <c:v>3.32E-3</c:v>
                </c:pt>
                <c:pt idx="552">
                  <c:v>3.3700000000000002E-3</c:v>
                </c:pt>
                <c:pt idx="553">
                  <c:v>3.49E-3</c:v>
                </c:pt>
                <c:pt idx="554">
                  <c:v>3.5300000000000002E-3</c:v>
                </c:pt>
                <c:pt idx="555">
                  <c:v>3.6099999999999999E-3</c:v>
                </c:pt>
                <c:pt idx="556">
                  <c:v>3.6700000000000001E-3</c:v>
                </c:pt>
                <c:pt idx="557">
                  <c:v>3.7699999999999999E-3</c:v>
                </c:pt>
                <c:pt idx="558">
                  <c:v>3.8400000000000001E-3</c:v>
                </c:pt>
                <c:pt idx="559">
                  <c:v>3.9899999999999996E-3</c:v>
                </c:pt>
                <c:pt idx="560">
                  <c:v>4.0099999999999997E-3</c:v>
                </c:pt>
                <c:pt idx="561">
                  <c:v>4.1200000000000004E-3</c:v>
                </c:pt>
                <c:pt idx="562">
                  <c:v>4.1900000000000001E-3</c:v>
                </c:pt>
                <c:pt idx="563">
                  <c:v>4.1900000000000001E-3</c:v>
                </c:pt>
                <c:pt idx="564">
                  <c:v>4.2100000000000002E-3</c:v>
                </c:pt>
                <c:pt idx="565">
                  <c:v>4.28E-3</c:v>
                </c:pt>
                <c:pt idx="566">
                  <c:v>4.3E-3</c:v>
                </c:pt>
                <c:pt idx="567">
                  <c:v>4.3099999999999996E-3</c:v>
                </c:pt>
                <c:pt idx="568">
                  <c:v>4.3099999999999996E-3</c:v>
                </c:pt>
                <c:pt idx="569">
                  <c:v>4.3E-3</c:v>
                </c:pt>
                <c:pt idx="570">
                  <c:v>4.3400000000000001E-3</c:v>
                </c:pt>
                <c:pt idx="571">
                  <c:v>4.3699999999999998E-3</c:v>
                </c:pt>
                <c:pt idx="572">
                  <c:v>4.2900000000000004E-3</c:v>
                </c:pt>
                <c:pt idx="573">
                  <c:v>4.2399999999999998E-3</c:v>
                </c:pt>
                <c:pt idx="574">
                  <c:v>4.2500000000000003E-3</c:v>
                </c:pt>
                <c:pt idx="575">
                  <c:v>4.15E-3</c:v>
                </c:pt>
                <c:pt idx="576">
                  <c:v>4.13E-3</c:v>
                </c:pt>
                <c:pt idx="577">
                  <c:v>4.0299999999999997E-3</c:v>
                </c:pt>
                <c:pt idx="578">
                  <c:v>3.9500000000000004E-3</c:v>
                </c:pt>
                <c:pt idx="579">
                  <c:v>3.8999999999999998E-3</c:v>
                </c:pt>
                <c:pt idx="580">
                  <c:v>3.81E-3</c:v>
                </c:pt>
                <c:pt idx="581">
                  <c:v>3.7599999999999999E-3</c:v>
                </c:pt>
                <c:pt idx="582">
                  <c:v>3.7000000000000002E-3</c:v>
                </c:pt>
                <c:pt idx="583">
                  <c:v>3.5300000000000002E-3</c:v>
                </c:pt>
                <c:pt idx="584">
                  <c:v>3.4499999999999999E-3</c:v>
                </c:pt>
                <c:pt idx="585">
                  <c:v>3.31E-3</c:v>
                </c:pt>
                <c:pt idx="586">
                  <c:v>3.2499999999999999E-3</c:v>
                </c:pt>
                <c:pt idx="587">
                  <c:v>3.1099999999999999E-3</c:v>
                </c:pt>
                <c:pt idx="588">
                  <c:v>3.0400000000000002E-3</c:v>
                </c:pt>
                <c:pt idx="589">
                  <c:v>2.9499999999999999E-3</c:v>
                </c:pt>
                <c:pt idx="590">
                  <c:v>2.81E-3</c:v>
                </c:pt>
                <c:pt idx="591">
                  <c:v>2.7899999999999999E-3</c:v>
                </c:pt>
                <c:pt idx="592">
                  <c:v>2.7499999999999998E-3</c:v>
                </c:pt>
                <c:pt idx="593">
                  <c:v>2.6900000000000001E-3</c:v>
                </c:pt>
                <c:pt idx="594">
                  <c:v>2.7000000000000001E-3</c:v>
                </c:pt>
                <c:pt idx="595">
                  <c:v>2.6900000000000001E-3</c:v>
                </c:pt>
                <c:pt idx="596">
                  <c:v>2.6700000000000001E-3</c:v>
                </c:pt>
                <c:pt idx="597">
                  <c:v>2.6800000000000001E-3</c:v>
                </c:pt>
                <c:pt idx="598">
                  <c:v>2.7100000000000002E-3</c:v>
                </c:pt>
                <c:pt idx="599">
                  <c:v>2.7399999999999998E-3</c:v>
                </c:pt>
                <c:pt idx="600">
                  <c:v>2.7599999999999999E-3</c:v>
                </c:pt>
                <c:pt idx="601">
                  <c:v>2.7599999999999999E-3</c:v>
                </c:pt>
                <c:pt idx="602">
                  <c:v>2.8500000000000001E-3</c:v>
                </c:pt>
                <c:pt idx="603">
                  <c:v>2.9199999999999999E-3</c:v>
                </c:pt>
                <c:pt idx="604">
                  <c:v>3.0000000000000001E-3</c:v>
                </c:pt>
                <c:pt idx="605">
                  <c:v>3.0599999999999998E-3</c:v>
                </c:pt>
                <c:pt idx="606">
                  <c:v>3.16E-3</c:v>
                </c:pt>
                <c:pt idx="607">
                  <c:v>3.1900000000000001E-3</c:v>
                </c:pt>
                <c:pt idx="608">
                  <c:v>3.32E-3</c:v>
                </c:pt>
                <c:pt idx="609">
                  <c:v>3.3899999999999998E-3</c:v>
                </c:pt>
                <c:pt idx="610">
                  <c:v>3.5000000000000001E-3</c:v>
                </c:pt>
                <c:pt idx="611">
                  <c:v>3.5500000000000002E-3</c:v>
                </c:pt>
                <c:pt idx="612">
                  <c:v>3.6700000000000001E-3</c:v>
                </c:pt>
                <c:pt idx="613">
                  <c:v>3.7399999999999998E-3</c:v>
                </c:pt>
                <c:pt idx="614">
                  <c:v>3.8600000000000001E-3</c:v>
                </c:pt>
                <c:pt idx="615">
                  <c:v>3.9500000000000004E-3</c:v>
                </c:pt>
                <c:pt idx="616">
                  <c:v>4.0400000000000002E-3</c:v>
                </c:pt>
                <c:pt idx="617">
                  <c:v>4.1099999999999999E-3</c:v>
                </c:pt>
                <c:pt idx="618">
                  <c:v>4.1700000000000001E-3</c:v>
                </c:pt>
                <c:pt idx="619">
                  <c:v>4.2500000000000003E-3</c:v>
                </c:pt>
                <c:pt idx="620">
                  <c:v>4.3E-3</c:v>
                </c:pt>
                <c:pt idx="621">
                  <c:v>4.3E-3</c:v>
                </c:pt>
                <c:pt idx="622">
                  <c:v>4.3600000000000002E-3</c:v>
                </c:pt>
                <c:pt idx="623">
                  <c:v>4.3400000000000001E-3</c:v>
                </c:pt>
                <c:pt idx="624">
                  <c:v>4.3E-3</c:v>
                </c:pt>
                <c:pt idx="625">
                  <c:v>4.2900000000000004E-3</c:v>
                </c:pt>
                <c:pt idx="626">
                  <c:v>4.2599999999999999E-3</c:v>
                </c:pt>
                <c:pt idx="627">
                  <c:v>4.1599999999999996E-3</c:v>
                </c:pt>
                <c:pt idx="628">
                  <c:v>4.1099999999999999E-3</c:v>
                </c:pt>
                <c:pt idx="629">
                  <c:v>4.0299999999999997E-3</c:v>
                </c:pt>
                <c:pt idx="630">
                  <c:v>3.8899999999999998E-3</c:v>
                </c:pt>
                <c:pt idx="631">
                  <c:v>3.7699999999999999E-3</c:v>
                </c:pt>
                <c:pt idx="632">
                  <c:v>3.63E-3</c:v>
                </c:pt>
                <c:pt idx="633">
                  <c:v>3.5000000000000001E-3</c:v>
                </c:pt>
                <c:pt idx="634">
                  <c:v>3.3700000000000002E-3</c:v>
                </c:pt>
                <c:pt idx="635">
                  <c:v>3.2499999999999999E-3</c:v>
                </c:pt>
                <c:pt idx="636">
                  <c:v>3.1099999999999999E-3</c:v>
                </c:pt>
                <c:pt idx="637">
                  <c:v>2.9099999999999998E-3</c:v>
                </c:pt>
                <c:pt idx="638">
                  <c:v>2.82E-3</c:v>
                </c:pt>
                <c:pt idx="639">
                  <c:v>2.7299999999999998E-3</c:v>
                </c:pt>
                <c:pt idx="640">
                  <c:v>2.7000000000000001E-3</c:v>
                </c:pt>
                <c:pt idx="641">
                  <c:v>2.66E-3</c:v>
                </c:pt>
                <c:pt idx="642">
                  <c:v>2.63E-3</c:v>
                </c:pt>
                <c:pt idx="643">
                  <c:v>2.6700000000000001E-3</c:v>
                </c:pt>
                <c:pt idx="644">
                  <c:v>2.7000000000000001E-3</c:v>
                </c:pt>
                <c:pt idx="645">
                  <c:v>2.7799999999999999E-3</c:v>
                </c:pt>
                <c:pt idx="646">
                  <c:v>2.8700000000000002E-3</c:v>
                </c:pt>
                <c:pt idx="647">
                  <c:v>2.9099999999999998E-3</c:v>
                </c:pt>
                <c:pt idx="648">
                  <c:v>3.0000000000000001E-3</c:v>
                </c:pt>
                <c:pt idx="649">
                  <c:v>3.1199999999999999E-3</c:v>
                </c:pt>
                <c:pt idx="650">
                  <c:v>3.2499999999999999E-3</c:v>
                </c:pt>
                <c:pt idx="651">
                  <c:v>3.3300000000000001E-3</c:v>
                </c:pt>
                <c:pt idx="652">
                  <c:v>3.46E-3</c:v>
                </c:pt>
                <c:pt idx="653">
                  <c:v>3.64E-3</c:v>
                </c:pt>
                <c:pt idx="654">
                  <c:v>3.7100000000000002E-3</c:v>
                </c:pt>
                <c:pt idx="655">
                  <c:v>3.8600000000000001E-3</c:v>
                </c:pt>
                <c:pt idx="656">
                  <c:v>3.98E-3</c:v>
                </c:pt>
                <c:pt idx="657">
                  <c:v>4.0800000000000003E-3</c:v>
                </c:pt>
                <c:pt idx="658">
                  <c:v>4.1700000000000001E-3</c:v>
                </c:pt>
                <c:pt idx="659">
                  <c:v>4.2599999999999999E-3</c:v>
                </c:pt>
                <c:pt idx="660">
                  <c:v>4.3200000000000001E-3</c:v>
                </c:pt>
                <c:pt idx="661">
                  <c:v>4.3499999999999997E-3</c:v>
                </c:pt>
                <c:pt idx="662">
                  <c:v>4.3699999999999998E-3</c:v>
                </c:pt>
                <c:pt idx="663">
                  <c:v>4.3699999999999998E-3</c:v>
                </c:pt>
                <c:pt idx="664">
                  <c:v>4.3699999999999998E-3</c:v>
                </c:pt>
                <c:pt idx="665">
                  <c:v>4.3499999999999997E-3</c:v>
                </c:pt>
                <c:pt idx="666">
                  <c:v>4.3E-3</c:v>
                </c:pt>
                <c:pt idx="667">
                  <c:v>4.1700000000000001E-3</c:v>
                </c:pt>
                <c:pt idx="668">
                  <c:v>4.1099999999999999E-3</c:v>
                </c:pt>
                <c:pt idx="669">
                  <c:v>4.0299999999999997E-3</c:v>
                </c:pt>
                <c:pt idx="670">
                  <c:v>3.8400000000000001E-3</c:v>
                </c:pt>
                <c:pt idx="671">
                  <c:v>3.6700000000000001E-3</c:v>
                </c:pt>
                <c:pt idx="672">
                  <c:v>3.5400000000000002E-3</c:v>
                </c:pt>
                <c:pt idx="673">
                  <c:v>3.3899999999999998E-3</c:v>
                </c:pt>
                <c:pt idx="674">
                  <c:v>3.2499999999999999E-3</c:v>
                </c:pt>
                <c:pt idx="675">
                  <c:v>3.1099999999999999E-3</c:v>
                </c:pt>
                <c:pt idx="676">
                  <c:v>2.98E-3</c:v>
                </c:pt>
                <c:pt idx="677">
                  <c:v>2.8600000000000001E-3</c:v>
                </c:pt>
                <c:pt idx="678">
                  <c:v>2.7100000000000002E-3</c:v>
                </c:pt>
                <c:pt idx="679">
                  <c:v>2.64E-3</c:v>
                </c:pt>
                <c:pt idx="680">
                  <c:v>2.65E-3</c:v>
                </c:pt>
                <c:pt idx="681">
                  <c:v>2.63E-3</c:v>
                </c:pt>
                <c:pt idx="682">
                  <c:v>2.6099999999999999E-3</c:v>
                </c:pt>
                <c:pt idx="683">
                  <c:v>2.65E-3</c:v>
                </c:pt>
                <c:pt idx="684">
                  <c:v>2.6900000000000001E-3</c:v>
                </c:pt>
                <c:pt idx="685">
                  <c:v>2.7399999999999998E-3</c:v>
                </c:pt>
                <c:pt idx="686">
                  <c:v>2.81E-3</c:v>
                </c:pt>
                <c:pt idx="687">
                  <c:v>2.98E-3</c:v>
                </c:pt>
                <c:pt idx="688">
                  <c:v>3.0599999999999998E-3</c:v>
                </c:pt>
                <c:pt idx="689">
                  <c:v>3.14E-3</c:v>
                </c:pt>
                <c:pt idx="690">
                  <c:v>3.2699999999999999E-3</c:v>
                </c:pt>
                <c:pt idx="691">
                  <c:v>3.3600000000000001E-3</c:v>
                </c:pt>
                <c:pt idx="692">
                  <c:v>3.5100000000000001E-3</c:v>
                </c:pt>
                <c:pt idx="693">
                  <c:v>3.6700000000000001E-3</c:v>
                </c:pt>
                <c:pt idx="694">
                  <c:v>3.82E-3</c:v>
                </c:pt>
                <c:pt idx="695">
                  <c:v>3.9399999999999999E-3</c:v>
                </c:pt>
                <c:pt idx="696">
                  <c:v>3.98E-3</c:v>
                </c:pt>
                <c:pt idx="697">
                  <c:v>4.13E-3</c:v>
                </c:pt>
                <c:pt idx="698">
                  <c:v>4.2300000000000003E-3</c:v>
                </c:pt>
                <c:pt idx="699">
                  <c:v>4.2700000000000004E-3</c:v>
                </c:pt>
                <c:pt idx="700">
                  <c:v>4.3099999999999996E-3</c:v>
                </c:pt>
                <c:pt idx="701">
                  <c:v>4.3800000000000002E-3</c:v>
                </c:pt>
                <c:pt idx="702">
                  <c:v>4.3800000000000002E-3</c:v>
                </c:pt>
                <c:pt idx="703">
                  <c:v>4.3899999999999998E-3</c:v>
                </c:pt>
                <c:pt idx="704">
                  <c:v>4.3699999999999998E-3</c:v>
                </c:pt>
                <c:pt idx="705">
                  <c:v>4.3200000000000001E-3</c:v>
                </c:pt>
                <c:pt idx="706">
                  <c:v>4.2300000000000003E-3</c:v>
                </c:pt>
                <c:pt idx="707">
                  <c:v>4.1900000000000001E-3</c:v>
                </c:pt>
                <c:pt idx="708">
                  <c:v>4.0499999999999998E-3</c:v>
                </c:pt>
                <c:pt idx="709">
                  <c:v>3.9500000000000004E-3</c:v>
                </c:pt>
                <c:pt idx="710">
                  <c:v>3.8300000000000001E-3</c:v>
                </c:pt>
                <c:pt idx="711">
                  <c:v>3.64E-3</c:v>
                </c:pt>
                <c:pt idx="712">
                  <c:v>3.5100000000000001E-3</c:v>
                </c:pt>
                <c:pt idx="713">
                  <c:v>3.3400000000000001E-3</c:v>
                </c:pt>
                <c:pt idx="714">
                  <c:v>3.1800000000000001E-3</c:v>
                </c:pt>
                <c:pt idx="715">
                  <c:v>2.98E-3</c:v>
                </c:pt>
                <c:pt idx="716">
                  <c:v>2.81E-3</c:v>
                </c:pt>
                <c:pt idx="717">
                  <c:v>2.7200000000000002E-3</c:v>
                </c:pt>
                <c:pt idx="718">
                  <c:v>2.6800000000000001E-3</c:v>
                </c:pt>
                <c:pt idx="719">
                  <c:v>2.63E-3</c:v>
                </c:pt>
                <c:pt idx="720">
                  <c:v>2.5899999999999999E-3</c:v>
                </c:pt>
                <c:pt idx="721">
                  <c:v>2.5899999999999999E-3</c:v>
                </c:pt>
                <c:pt idx="722">
                  <c:v>2.6700000000000001E-3</c:v>
                </c:pt>
                <c:pt idx="723">
                  <c:v>2.7200000000000002E-3</c:v>
                </c:pt>
                <c:pt idx="724">
                  <c:v>2.7599999999999999E-3</c:v>
                </c:pt>
                <c:pt idx="725">
                  <c:v>2.8800000000000002E-3</c:v>
                </c:pt>
                <c:pt idx="726">
                  <c:v>3.0400000000000002E-3</c:v>
                </c:pt>
                <c:pt idx="727">
                  <c:v>3.13E-3</c:v>
                </c:pt>
                <c:pt idx="728">
                  <c:v>3.2100000000000002E-3</c:v>
                </c:pt>
                <c:pt idx="729">
                  <c:v>3.3600000000000001E-3</c:v>
                </c:pt>
                <c:pt idx="730">
                  <c:v>3.5200000000000001E-3</c:v>
                </c:pt>
                <c:pt idx="731">
                  <c:v>3.6900000000000001E-3</c:v>
                </c:pt>
                <c:pt idx="732">
                  <c:v>3.8400000000000001E-3</c:v>
                </c:pt>
                <c:pt idx="733">
                  <c:v>3.9300000000000003E-3</c:v>
                </c:pt>
                <c:pt idx="734">
                  <c:v>4.0200000000000001E-3</c:v>
                </c:pt>
                <c:pt idx="735">
                  <c:v>4.1000000000000003E-3</c:v>
                </c:pt>
                <c:pt idx="736">
                  <c:v>4.1999999999999997E-3</c:v>
                </c:pt>
                <c:pt idx="737">
                  <c:v>4.3E-3</c:v>
                </c:pt>
                <c:pt idx="738">
                  <c:v>4.3400000000000001E-3</c:v>
                </c:pt>
                <c:pt idx="739">
                  <c:v>4.3699999999999998E-3</c:v>
                </c:pt>
                <c:pt idx="740">
                  <c:v>4.4099999999999999E-3</c:v>
                </c:pt>
                <c:pt idx="741">
                  <c:v>4.3800000000000002E-3</c:v>
                </c:pt>
                <c:pt idx="742">
                  <c:v>4.3899999999999998E-3</c:v>
                </c:pt>
                <c:pt idx="743">
                  <c:v>4.3299999999999996E-3</c:v>
                </c:pt>
                <c:pt idx="744">
                  <c:v>4.2700000000000004E-3</c:v>
                </c:pt>
                <c:pt idx="745">
                  <c:v>4.1700000000000001E-3</c:v>
                </c:pt>
                <c:pt idx="746">
                  <c:v>4.1000000000000003E-3</c:v>
                </c:pt>
                <c:pt idx="747">
                  <c:v>3.9500000000000004E-3</c:v>
                </c:pt>
                <c:pt idx="748">
                  <c:v>3.8500000000000001E-3</c:v>
                </c:pt>
                <c:pt idx="749">
                  <c:v>3.63E-3</c:v>
                </c:pt>
                <c:pt idx="750">
                  <c:v>3.47E-3</c:v>
                </c:pt>
                <c:pt idx="751">
                  <c:v>3.2000000000000002E-3</c:v>
                </c:pt>
                <c:pt idx="752">
                  <c:v>3.0699999999999998E-3</c:v>
                </c:pt>
                <c:pt idx="753">
                  <c:v>2.9399999999999999E-3</c:v>
                </c:pt>
                <c:pt idx="754">
                  <c:v>2.8400000000000001E-3</c:v>
                </c:pt>
                <c:pt idx="755">
                  <c:v>2.7599999999999999E-3</c:v>
                </c:pt>
                <c:pt idx="756">
                  <c:v>2.65E-3</c:v>
                </c:pt>
                <c:pt idx="757">
                  <c:v>2.5999999999999999E-3</c:v>
                </c:pt>
                <c:pt idx="758">
                  <c:v>2.5999999999999999E-3</c:v>
                </c:pt>
                <c:pt idx="759">
                  <c:v>2.6099999999999999E-3</c:v>
                </c:pt>
                <c:pt idx="760">
                  <c:v>2.65E-3</c:v>
                </c:pt>
                <c:pt idx="761">
                  <c:v>2.66E-3</c:v>
                </c:pt>
                <c:pt idx="762">
                  <c:v>2.7000000000000001E-3</c:v>
                </c:pt>
                <c:pt idx="763">
                  <c:v>2.7699999999999999E-3</c:v>
                </c:pt>
                <c:pt idx="764">
                  <c:v>2.8800000000000002E-3</c:v>
                </c:pt>
                <c:pt idx="765">
                  <c:v>3.0000000000000001E-3</c:v>
                </c:pt>
                <c:pt idx="766">
                  <c:v>3.1199999999999999E-3</c:v>
                </c:pt>
                <c:pt idx="767">
                  <c:v>3.2699999999999999E-3</c:v>
                </c:pt>
                <c:pt idx="768">
                  <c:v>3.4399999999999999E-3</c:v>
                </c:pt>
                <c:pt idx="769">
                  <c:v>3.5899999999999999E-3</c:v>
                </c:pt>
                <c:pt idx="770">
                  <c:v>3.6900000000000001E-3</c:v>
                </c:pt>
                <c:pt idx="771">
                  <c:v>3.8400000000000001E-3</c:v>
                </c:pt>
                <c:pt idx="772">
                  <c:v>4.0299999999999997E-3</c:v>
                </c:pt>
                <c:pt idx="773">
                  <c:v>4.1200000000000004E-3</c:v>
                </c:pt>
                <c:pt idx="774">
                  <c:v>4.2100000000000002E-3</c:v>
                </c:pt>
                <c:pt idx="775">
                  <c:v>4.3499999999999997E-3</c:v>
                </c:pt>
                <c:pt idx="776">
                  <c:v>4.4099999999999999E-3</c:v>
                </c:pt>
                <c:pt idx="777">
                  <c:v>4.4400000000000004E-3</c:v>
                </c:pt>
                <c:pt idx="778">
                  <c:v>4.45E-3</c:v>
                </c:pt>
                <c:pt idx="779">
                  <c:v>4.4799999999999996E-3</c:v>
                </c:pt>
                <c:pt idx="780">
                  <c:v>4.4600000000000004E-3</c:v>
                </c:pt>
                <c:pt idx="781">
                  <c:v>4.4200000000000003E-3</c:v>
                </c:pt>
                <c:pt idx="782">
                  <c:v>4.3600000000000002E-3</c:v>
                </c:pt>
                <c:pt idx="783">
                  <c:v>4.2700000000000004E-3</c:v>
                </c:pt>
                <c:pt idx="784">
                  <c:v>4.1700000000000001E-3</c:v>
                </c:pt>
                <c:pt idx="785">
                  <c:v>4.0800000000000003E-3</c:v>
                </c:pt>
                <c:pt idx="786">
                  <c:v>3.9199999999999999E-3</c:v>
                </c:pt>
                <c:pt idx="787">
                  <c:v>3.81E-3</c:v>
                </c:pt>
                <c:pt idx="788">
                  <c:v>3.64E-3</c:v>
                </c:pt>
                <c:pt idx="789">
                  <c:v>3.3899999999999998E-3</c:v>
                </c:pt>
                <c:pt idx="790">
                  <c:v>3.2200000000000002E-3</c:v>
                </c:pt>
                <c:pt idx="791">
                  <c:v>3.0500000000000002E-3</c:v>
                </c:pt>
                <c:pt idx="792">
                  <c:v>2.8900000000000002E-3</c:v>
                </c:pt>
                <c:pt idx="793">
                  <c:v>2.7699999999999999E-3</c:v>
                </c:pt>
                <c:pt idx="794">
                  <c:v>2.66E-3</c:v>
                </c:pt>
                <c:pt idx="795">
                  <c:v>2.5699999999999998E-3</c:v>
                </c:pt>
                <c:pt idx="796">
                  <c:v>2.5300000000000001E-3</c:v>
                </c:pt>
                <c:pt idx="797">
                  <c:v>2.5400000000000002E-3</c:v>
                </c:pt>
                <c:pt idx="798">
                  <c:v>2.5200000000000001E-3</c:v>
                </c:pt>
                <c:pt idx="799">
                  <c:v>2.5899999999999999E-3</c:v>
                </c:pt>
                <c:pt idx="800">
                  <c:v>2.6199999999999999E-3</c:v>
                </c:pt>
                <c:pt idx="801">
                  <c:v>2.6900000000000001E-3</c:v>
                </c:pt>
                <c:pt idx="802">
                  <c:v>2.7799999999999999E-3</c:v>
                </c:pt>
                <c:pt idx="803">
                  <c:v>2.9099999999999998E-3</c:v>
                </c:pt>
                <c:pt idx="804">
                  <c:v>3.0500000000000002E-3</c:v>
                </c:pt>
                <c:pt idx="805">
                  <c:v>3.2499999999999999E-3</c:v>
                </c:pt>
                <c:pt idx="806">
                  <c:v>3.3999999999999998E-3</c:v>
                </c:pt>
                <c:pt idx="807">
                  <c:v>3.5599999999999998E-3</c:v>
                </c:pt>
                <c:pt idx="808">
                  <c:v>3.6800000000000001E-3</c:v>
                </c:pt>
                <c:pt idx="809">
                  <c:v>3.82E-3</c:v>
                </c:pt>
                <c:pt idx="810">
                  <c:v>4.0000000000000001E-3</c:v>
                </c:pt>
                <c:pt idx="811">
                  <c:v>4.13E-3</c:v>
                </c:pt>
                <c:pt idx="812">
                  <c:v>4.1799999999999997E-3</c:v>
                </c:pt>
                <c:pt idx="813">
                  <c:v>4.3299999999999996E-3</c:v>
                </c:pt>
                <c:pt idx="814">
                  <c:v>4.4000000000000003E-3</c:v>
                </c:pt>
                <c:pt idx="815">
                  <c:v>4.4200000000000003E-3</c:v>
                </c:pt>
                <c:pt idx="816">
                  <c:v>4.4400000000000004E-3</c:v>
                </c:pt>
                <c:pt idx="817">
                  <c:v>4.4900000000000001E-3</c:v>
                </c:pt>
                <c:pt idx="818">
                  <c:v>4.4400000000000004E-3</c:v>
                </c:pt>
                <c:pt idx="819">
                  <c:v>4.4099999999999999E-3</c:v>
                </c:pt>
                <c:pt idx="820">
                  <c:v>4.3899999999999998E-3</c:v>
                </c:pt>
                <c:pt idx="821">
                  <c:v>4.3600000000000002E-3</c:v>
                </c:pt>
                <c:pt idx="822">
                  <c:v>4.2300000000000003E-3</c:v>
                </c:pt>
                <c:pt idx="823">
                  <c:v>4.1599999999999996E-3</c:v>
                </c:pt>
                <c:pt idx="824">
                  <c:v>3.9899999999999996E-3</c:v>
                </c:pt>
                <c:pt idx="825">
                  <c:v>3.82E-3</c:v>
                </c:pt>
                <c:pt idx="826">
                  <c:v>3.6600000000000001E-3</c:v>
                </c:pt>
                <c:pt idx="827">
                  <c:v>3.5100000000000001E-3</c:v>
                </c:pt>
                <c:pt idx="828">
                  <c:v>3.3400000000000001E-3</c:v>
                </c:pt>
                <c:pt idx="829">
                  <c:v>3.1700000000000001E-3</c:v>
                </c:pt>
                <c:pt idx="830">
                  <c:v>2.96E-3</c:v>
                </c:pt>
                <c:pt idx="831">
                  <c:v>2.8300000000000001E-3</c:v>
                </c:pt>
                <c:pt idx="832">
                  <c:v>2.6800000000000001E-3</c:v>
                </c:pt>
                <c:pt idx="833">
                  <c:v>2.5999999999999999E-3</c:v>
                </c:pt>
                <c:pt idx="834">
                  <c:v>2.5500000000000002E-3</c:v>
                </c:pt>
                <c:pt idx="835">
                  <c:v>2.5200000000000001E-3</c:v>
                </c:pt>
                <c:pt idx="836">
                  <c:v>2.5200000000000001E-3</c:v>
                </c:pt>
                <c:pt idx="837">
                  <c:v>2.5300000000000001E-3</c:v>
                </c:pt>
                <c:pt idx="838">
                  <c:v>2.5699999999999998E-3</c:v>
                </c:pt>
                <c:pt idx="839">
                  <c:v>2.66E-3</c:v>
                </c:pt>
                <c:pt idx="840">
                  <c:v>2.7699999999999999E-3</c:v>
                </c:pt>
                <c:pt idx="841">
                  <c:v>2.9299999999999999E-3</c:v>
                </c:pt>
                <c:pt idx="842">
                  <c:v>3.0500000000000002E-3</c:v>
                </c:pt>
                <c:pt idx="843">
                  <c:v>3.16E-3</c:v>
                </c:pt>
                <c:pt idx="844">
                  <c:v>3.3E-3</c:v>
                </c:pt>
                <c:pt idx="845">
                  <c:v>3.3899999999999998E-3</c:v>
                </c:pt>
                <c:pt idx="846">
                  <c:v>3.6099999999999999E-3</c:v>
                </c:pt>
                <c:pt idx="847">
                  <c:v>3.7399999999999998E-3</c:v>
                </c:pt>
                <c:pt idx="848">
                  <c:v>3.8600000000000001E-3</c:v>
                </c:pt>
                <c:pt idx="849">
                  <c:v>3.98E-3</c:v>
                </c:pt>
                <c:pt idx="850">
                  <c:v>4.1599999999999996E-3</c:v>
                </c:pt>
                <c:pt idx="851">
                  <c:v>4.2599999999999999E-3</c:v>
                </c:pt>
                <c:pt idx="852">
                  <c:v>4.3200000000000001E-3</c:v>
                </c:pt>
                <c:pt idx="853">
                  <c:v>4.3800000000000002E-3</c:v>
                </c:pt>
                <c:pt idx="854">
                  <c:v>4.45E-3</c:v>
                </c:pt>
                <c:pt idx="855">
                  <c:v>4.45E-3</c:v>
                </c:pt>
                <c:pt idx="856">
                  <c:v>4.4900000000000001E-3</c:v>
                </c:pt>
                <c:pt idx="857">
                  <c:v>4.4400000000000004E-3</c:v>
                </c:pt>
                <c:pt idx="858">
                  <c:v>4.4099999999999999E-3</c:v>
                </c:pt>
                <c:pt idx="859">
                  <c:v>4.3400000000000001E-3</c:v>
                </c:pt>
                <c:pt idx="860">
                  <c:v>4.28E-3</c:v>
                </c:pt>
                <c:pt idx="861">
                  <c:v>4.2100000000000002E-3</c:v>
                </c:pt>
                <c:pt idx="862">
                  <c:v>4.0899999999999999E-3</c:v>
                </c:pt>
                <c:pt idx="863">
                  <c:v>3.8800000000000002E-3</c:v>
                </c:pt>
                <c:pt idx="864">
                  <c:v>3.65E-3</c:v>
                </c:pt>
                <c:pt idx="865">
                  <c:v>3.5000000000000001E-3</c:v>
                </c:pt>
                <c:pt idx="866">
                  <c:v>3.3300000000000001E-3</c:v>
                </c:pt>
                <c:pt idx="867">
                  <c:v>3.0799999999999998E-3</c:v>
                </c:pt>
                <c:pt idx="868">
                  <c:v>2.9299999999999999E-3</c:v>
                </c:pt>
                <c:pt idx="869">
                  <c:v>2.82E-3</c:v>
                </c:pt>
                <c:pt idx="870">
                  <c:v>2.64E-3</c:v>
                </c:pt>
                <c:pt idx="871">
                  <c:v>2.5699999999999998E-3</c:v>
                </c:pt>
                <c:pt idx="872">
                  <c:v>2.5500000000000002E-3</c:v>
                </c:pt>
                <c:pt idx="873">
                  <c:v>2.5000000000000001E-3</c:v>
                </c:pt>
                <c:pt idx="874">
                  <c:v>2.5500000000000002E-3</c:v>
                </c:pt>
                <c:pt idx="875">
                  <c:v>2.5699999999999998E-3</c:v>
                </c:pt>
                <c:pt idx="876">
                  <c:v>2.64E-3</c:v>
                </c:pt>
                <c:pt idx="877">
                  <c:v>2.7299999999999998E-3</c:v>
                </c:pt>
                <c:pt idx="878">
                  <c:v>2.8300000000000001E-3</c:v>
                </c:pt>
                <c:pt idx="879">
                  <c:v>2.97E-3</c:v>
                </c:pt>
                <c:pt idx="880">
                  <c:v>3.0899999999999999E-3</c:v>
                </c:pt>
                <c:pt idx="881">
                  <c:v>3.2299999999999998E-3</c:v>
                </c:pt>
                <c:pt idx="882">
                  <c:v>3.4199999999999999E-3</c:v>
                </c:pt>
                <c:pt idx="883">
                  <c:v>3.6099999999999999E-3</c:v>
                </c:pt>
                <c:pt idx="884">
                  <c:v>3.8E-3</c:v>
                </c:pt>
                <c:pt idx="885">
                  <c:v>3.8899999999999998E-3</c:v>
                </c:pt>
                <c:pt idx="886">
                  <c:v>4.1099999999999999E-3</c:v>
                </c:pt>
                <c:pt idx="887">
                  <c:v>4.1999999999999997E-3</c:v>
                </c:pt>
                <c:pt idx="888">
                  <c:v>4.28E-3</c:v>
                </c:pt>
                <c:pt idx="889">
                  <c:v>4.3600000000000002E-3</c:v>
                </c:pt>
                <c:pt idx="890">
                  <c:v>4.4299999999999999E-3</c:v>
                </c:pt>
                <c:pt idx="891">
                  <c:v>4.4999999999999997E-3</c:v>
                </c:pt>
                <c:pt idx="892">
                  <c:v>4.4900000000000001E-3</c:v>
                </c:pt>
                <c:pt idx="893">
                  <c:v>4.4900000000000001E-3</c:v>
                </c:pt>
                <c:pt idx="894">
                  <c:v>4.4600000000000004E-3</c:v>
                </c:pt>
                <c:pt idx="895">
                  <c:v>4.3699999999999998E-3</c:v>
                </c:pt>
                <c:pt idx="896">
                  <c:v>4.3E-3</c:v>
                </c:pt>
                <c:pt idx="897">
                  <c:v>4.1999999999999997E-3</c:v>
                </c:pt>
                <c:pt idx="898">
                  <c:v>4.0099999999999997E-3</c:v>
                </c:pt>
                <c:pt idx="899">
                  <c:v>3.8700000000000002E-3</c:v>
                </c:pt>
                <c:pt idx="900">
                  <c:v>3.7000000000000002E-3</c:v>
                </c:pt>
                <c:pt idx="901">
                  <c:v>3.5599999999999998E-3</c:v>
                </c:pt>
                <c:pt idx="902">
                  <c:v>3.31E-3</c:v>
                </c:pt>
                <c:pt idx="903">
                  <c:v>3.14E-3</c:v>
                </c:pt>
                <c:pt idx="904">
                  <c:v>3.0100000000000001E-3</c:v>
                </c:pt>
                <c:pt idx="905">
                  <c:v>2.81E-3</c:v>
                </c:pt>
                <c:pt idx="906">
                  <c:v>2.6900000000000001E-3</c:v>
                </c:pt>
                <c:pt idx="907">
                  <c:v>2.5400000000000002E-3</c:v>
                </c:pt>
                <c:pt idx="908">
                  <c:v>2.5000000000000001E-3</c:v>
                </c:pt>
                <c:pt idx="909">
                  <c:v>2.49E-3</c:v>
                </c:pt>
                <c:pt idx="910">
                  <c:v>2.48E-3</c:v>
                </c:pt>
                <c:pt idx="911">
                  <c:v>2.5699999999999998E-3</c:v>
                </c:pt>
                <c:pt idx="912">
                  <c:v>2.64E-3</c:v>
                </c:pt>
                <c:pt idx="913">
                  <c:v>2.7100000000000002E-3</c:v>
                </c:pt>
                <c:pt idx="914">
                  <c:v>2.8500000000000001E-3</c:v>
                </c:pt>
                <c:pt idx="915">
                  <c:v>2.96E-3</c:v>
                </c:pt>
                <c:pt idx="916">
                  <c:v>3.1099999999999999E-3</c:v>
                </c:pt>
                <c:pt idx="917">
                  <c:v>3.2399999999999998E-3</c:v>
                </c:pt>
                <c:pt idx="918">
                  <c:v>3.4299999999999999E-3</c:v>
                </c:pt>
                <c:pt idx="919">
                  <c:v>3.5400000000000002E-3</c:v>
                </c:pt>
                <c:pt idx="920">
                  <c:v>3.7799999999999999E-3</c:v>
                </c:pt>
                <c:pt idx="921">
                  <c:v>3.9300000000000003E-3</c:v>
                </c:pt>
                <c:pt idx="922">
                  <c:v>4.0600000000000002E-3</c:v>
                </c:pt>
                <c:pt idx="923">
                  <c:v>4.15E-3</c:v>
                </c:pt>
                <c:pt idx="924">
                  <c:v>4.2900000000000004E-3</c:v>
                </c:pt>
                <c:pt idx="925">
                  <c:v>4.4000000000000003E-3</c:v>
                </c:pt>
                <c:pt idx="926">
                  <c:v>4.4400000000000004E-3</c:v>
                </c:pt>
                <c:pt idx="927">
                  <c:v>4.47E-3</c:v>
                </c:pt>
                <c:pt idx="928">
                  <c:v>4.4999999999999997E-3</c:v>
                </c:pt>
                <c:pt idx="929">
                  <c:v>4.5100000000000001E-3</c:v>
                </c:pt>
                <c:pt idx="930">
                  <c:v>4.4799999999999996E-3</c:v>
                </c:pt>
                <c:pt idx="931">
                  <c:v>4.4400000000000004E-3</c:v>
                </c:pt>
                <c:pt idx="932">
                  <c:v>4.3499999999999997E-3</c:v>
                </c:pt>
                <c:pt idx="933">
                  <c:v>4.2500000000000003E-3</c:v>
                </c:pt>
                <c:pt idx="934">
                  <c:v>4.1399999999999996E-3</c:v>
                </c:pt>
                <c:pt idx="935">
                  <c:v>3.9100000000000003E-3</c:v>
                </c:pt>
                <c:pt idx="936">
                  <c:v>3.7799999999999999E-3</c:v>
                </c:pt>
                <c:pt idx="937">
                  <c:v>3.5300000000000002E-3</c:v>
                </c:pt>
                <c:pt idx="938">
                  <c:v>3.3500000000000001E-3</c:v>
                </c:pt>
                <c:pt idx="939">
                  <c:v>3.0899999999999999E-3</c:v>
                </c:pt>
                <c:pt idx="940">
                  <c:v>2.9399999999999999E-3</c:v>
                </c:pt>
                <c:pt idx="941">
                  <c:v>2.8E-3</c:v>
                </c:pt>
                <c:pt idx="942">
                  <c:v>2.6800000000000001E-3</c:v>
                </c:pt>
                <c:pt idx="943">
                  <c:v>2.5699999999999998E-3</c:v>
                </c:pt>
                <c:pt idx="944">
                  <c:v>2.5200000000000001E-3</c:v>
                </c:pt>
                <c:pt idx="945">
                  <c:v>2.48E-3</c:v>
                </c:pt>
                <c:pt idx="946">
                  <c:v>2.49E-3</c:v>
                </c:pt>
                <c:pt idx="947">
                  <c:v>2.49E-3</c:v>
                </c:pt>
                <c:pt idx="948">
                  <c:v>2.5799999999999998E-3</c:v>
                </c:pt>
                <c:pt idx="949">
                  <c:v>2.63E-3</c:v>
                </c:pt>
                <c:pt idx="950">
                  <c:v>2.7599999999999999E-3</c:v>
                </c:pt>
                <c:pt idx="951">
                  <c:v>2.8500000000000001E-3</c:v>
                </c:pt>
                <c:pt idx="952">
                  <c:v>3.0300000000000001E-3</c:v>
                </c:pt>
                <c:pt idx="953">
                  <c:v>3.1800000000000001E-3</c:v>
                </c:pt>
                <c:pt idx="954">
                  <c:v>3.29E-3</c:v>
                </c:pt>
                <c:pt idx="955">
                  <c:v>3.5100000000000001E-3</c:v>
                </c:pt>
                <c:pt idx="956">
                  <c:v>3.64E-3</c:v>
                </c:pt>
                <c:pt idx="957">
                  <c:v>3.8600000000000001E-3</c:v>
                </c:pt>
                <c:pt idx="958">
                  <c:v>3.9899999999999996E-3</c:v>
                </c:pt>
                <c:pt idx="959">
                  <c:v>4.1599999999999996E-3</c:v>
                </c:pt>
                <c:pt idx="960">
                  <c:v>4.2500000000000003E-3</c:v>
                </c:pt>
                <c:pt idx="961">
                  <c:v>4.4099999999999999E-3</c:v>
                </c:pt>
                <c:pt idx="962">
                  <c:v>4.4400000000000004E-3</c:v>
                </c:pt>
                <c:pt idx="963">
                  <c:v>4.47E-3</c:v>
                </c:pt>
                <c:pt idx="964">
                  <c:v>4.5199999999999997E-3</c:v>
                </c:pt>
                <c:pt idx="965">
                  <c:v>4.5100000000000001E-3</c:v>
                </c:pt>
                <c:pt idx="966">
                  <c:v>4.4900000000000001E-3</c:v>
                </c:pt>
                <c:pt idx="967">
                  <c:v>4.45E-3</c:v>
                </c:pt>
                <c:pt idx="968">
                  <c:v>4.4000000000000003E-3</c:v>
                </c:pt>
                <c:pt idx="969">
                  <c:v>4.3E-3</c:v>
                </c:pt>
                <c:pt idx="970">
                  <c:v>4.1999999999999997E-3</c:v>
                </c:pt>
                <c:pt idx="971">
                  <c:v>4.0099999999999997E-3</c:v>
                </c:pt>
                <c:pt idx="972">
                  <c:v>3.8999999999999998E-3</c:v>
                </c:pt>
                <c:pt idx="973">
                  <c:v>3.62E-3</c:v>
                </c:pt>
                <c:pt idx="974">
                  <c:v>3.4399999999999999E-3</c:v>
                </c:pt>
                <c:pt idx="975">
                  <c:v>3.2000000000000002E-3</c:v>
                </c:pt>
                <c:pt idx="976">
                  <c:v>3.0000000000000001E-3</c:v>
                </c:pt>
                <c:pt idx="977">
                  <c:v>2.8300000000000001E-3</c:v>
                </c:pt>
                <c:pt idx="978">
                  <c:v>2.6700000000000001E-3</c:v>
                </c:pt>
                <c:pt idx="979">
                  <c:v>2.5799999999999998E-3</c:v>
                </c:pt>
                <c:pt idx="980">
                  <c:v>2.5100000000000001E-3</c:v>
                </c:pt>
                <c:pt idx="981">
                  <c:v>2.4599999999999999E-3</c:v>
                </c:pt>
                <c:pt idx="982">
                  <c:v>2.4399999999999999E-3</c:v>
                </c:pt>
                <c:pt idx="983">
                  <c:v>2.48E-3</c:v>
                </c:pt>
                <c:pt idx="984">
                  <c:v>2.5500000000000002E-3</c:v>
                </c:pt>
                <c:pt idx="985">
                  <c:v>2.65E-3</c:v>
                </c:pt>
                <c:pt idx="986">
                  <c:v>2.7399999999999998E-3</c:v>
                </c:pt>
                <c:pt idx="987">
                  <c:v>2.8300000000000001E-3</c:v>
                </c:pt>
                <c:pt idx="988">
                  <c:v>2.98E-3</c:v>
                </c:pt>
                <c:pt idx="989">
                  <c:v>3.0999999999999999E-3</c:v>
                </c:pt>
                <c:pt idx="990">
                  <c:v>3.2799999999999999E-3</c:v>
                </c:pt>
                <c:pt idx="991">
                  <c:v>3.4399999999999999E-3</c:v>
                </c:pt>
                <c:pt idx="992">
                  <c:v>3.6800000000000001E-3</c:v>
                </c:pt>
                <c:pt idx="993">
                  <c:v>3.8700000000000002E-3</c:v>
                </c:pt>
                <c:pt idx="994">
                  <c:v>4.0099999999999997E-3</c:v>
                </c:pt>
                <c:pt idx="995">
                  <c:v>4.1399999999999996E-3</c:v>
                </c:pt>
                <c:pt idx="996">
                  <c:v>4.3E-3</c:v>
                </c:pt>
                <c:pt idx="997">
                  <c:v>4.4299999999999999E-3</c:v>
                </c:pt>
                <c:pt idx="998">
                  <c:v>4.45E-3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38-4BFD-9A99-0CF46019EB02}"/>
            </c:ext>
          </c:extLst>
        </c:ser>
        <c:axId val="110382080"/>
        <c:axId val="110383872"/>
      </c:scatterChart>
      <c:valAx>
        <c:axId val="110382080"/>
        <c:scaling>
          <c:orientation val="minMax"/>
          <c:max val="1000"/>
          <c:min val="1"/>
        </c:scaling>
        <c:axPos val="b"/>
        <c:numFmt formatCode="0_ " sourceLinked="0"/>
        <c:tickLblPos val="nextTo"/>
        <c:crossAx val="110383872"/>
        <c:crosses val="autoZero"/>
        <c:crossBetween val="midCat"/>
      </c:valAx>
      <c:valAx>
        <c:axId val="110383872"/>
        <c:scaling>
          <c:orientation val="minMax"/>
        </c:scaling>
        <c:axPos val="l"/>
        <c:majorGridlines/>
        <c:numFmt formatCode="General" sourceLinked="1"/>
        <c:tickLblPos val="nextTo"/>
        <c:crossAx val="110382080"/>
        <c:crosses val="autoZero"/>
        <c:crossBetween val="midCat"/>
        <c:majorUnit val="5.0000000000000034E-4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7"/>
          <c:order val="0"/>
          <c:tx>
            <c:strRef>
              <c:f>Steady_output!$I$1</c:f>
              <c:strCache>
                <c:ptCount val="1"/>
                <c:pt idx="0">
                  <c:v>UA.Acc</c:v>
                </c:pt>
              </c:strCache>
            </c:strRef>
          </c:tx>
          <c:marker>
            <c:symbol val="none"/>
          </c:marker>
          <c:val>
            <c:numRef>
              <c:f>Steady_output!$I$3:$I$30</c:f>
              <c:numCache>
                <c:formatCode>0.000%</c:formatCode>
                <c:ptCount val="28"/>
                <c:pt idx="0">
                  <c:v>5.6521739130457519E-5</c:v>
                </c:pt>
                <c:pt idx="1">
                  <c:v>8.6956521739545643E-6</c:v>
                </c:pt>
                <c:pt idx="2">
                  <c:v>3.4782608695694685E-5</c:v>
                </c:pt>
                <c:pt idx="3">
                  <c:v>3.4782608695694685E-5</c:v>
                </c:pt>
                <c:pt idx="4">
                  <c:v>0</c:v>
                </c:pt>
                <c:pt idx="5">
                  <c:v>4.3478260869772821E-6</c:v>
                </c:pt>
                <c:pt idx="6">
                  <c:v>-8.6956521739545643E-6</c:v>
                </c:pt>
                <c:pt idx="7">
                  <c:v>4.3478260869772821E-6</c:v>
                </c:pt>
                <c:pt idx="8">
                  <c:v>-1.3043478260808273E-5</c:v>
                </c:pt>
                <c:pt idx="9">
                  <c:v>4.3478260869772821E-6</c:v>
                </c:pt>
                <c:pt idx="10">
                  <c:v>1.3043478260808273E-5</c:v>
                </c:pt>
                <c:pt idx="11">
                  <c:v>-2.6086956521740117E-5</c:v>
                </c:pt>
                <c:pt idx="12">
                  <c:v>0</c:v>
                </c:pt>
                <c:pt idx="13">
                  <c:v>8.6956521739545643E-6</c:v>
                </c:pt>
                <c:pt idx="14">
                  <c:v>0</c:v>
                </c:pt>
                <c:pt idx="15">
                  <c:v>1.7391304347785557E-5</c:v>
                </c:pt>
                <c:pt idx="16">
                  <c:v>-4.3478260869772821E-6</c:v>
                </c:pt>
                <c:pt idx="17">
                  <c:v>8.6956521739545643E-6</c:v>
                </c:pt>
                <c:pt idx="18">
                  <c:v>-8.6956521739545643E-6</c:v>
                </c:pt>
                <c:pt idx="19">
                  <c:v>-8.6956521739545643E-6</c:v>
                </c:pt>
                <c:pt idx="20">
                  <c:v>-4.3478260869772821E-6</c:v>
                </c:pt>
                <c:pt idx="21">
                  <c:v>-1.3043478260808273E-5</c:v>
                </c:pt>
                <c:pt idx="22">
                  <c:v>4.3478260869772821E-6</c:v>
                </c:pt>
                <c:pt idx="23">
                  <c:v>1.7391304347785557E-5</c:v>
                </c:pt>
                <c:pt idx="24">
                  <c:v>-3.4782608695694685E-5</c:v>
                </c:pt>
                <c:pt idx="25">
                  <c:v>0</c:v>
                </c:pt>
                <c:pt idx="26">
                  <c:v>-4.3478260869525674E-5</c:v>
                </c:pt>
                <c:pt idx="27">
                  <c:v>8.6956521739545643E-6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DB4-4D65-B73F-A3904B749D7D}"/>
            </c:ext>
          </c:extLst>
        </c:ser>
        <c:ser>
          <c:idx val="8"/>
          <c:order val="1"/>
          <c:tx>
            <c:strRef>
              <c:f>Steady_output!$J$1</c:f>
              <c:strCache>
                <c:ptCount val="1"/>
                <c:pt idx="0">
                  <c:v>UB.Acc</c:v>
                </c:pt>
              </c:strCache>
            </c:strRef>
          </c:tx>
          <c:marker>
            <c:symbol val="none"/>
          </c:marker>
          <c:val>
            <c:numRef>
              <c:f>Steady_output!$J$3:$J$30</c:f>
              <c:numCache>
                <c:formatCode>0.000%</c:formatCode>
                <c:ptCount val="28"/>
                <c:pt idx="0">
                  <c:v>6.9565217391265798E-5</c:v>
                </c:pt>
                <c:pt idx="1">
                  <c:v>3.913043478254839E-5</c:v>
                </c:pt>
                <c:pt idx="2">
                  <c:v>4.3478260869772821E-6</c:v>
                </c:pt>
                <c:pt idx="3">
                  <c:v>3.0434782608717401E-5</c:v>
                </c:pt>
                <c:pt idx="4">
                  <c:v>0</c:v>
                </c:pt>
                <c:pt idx="5">
                  <c:v>4.3478260869772821E-6</c:v>
                </c:pt>
                <c:pt idx="6">
                  <c:v>-2.6086956521740117E-5</c:v>
                </c:pt>
                <c:pt idx="7">
                  <c:v>4.3478260869772821E-6</c:v>
                </c:pt>
                <c:pt idx="8">
                  <c:v>4.3478260869772821E-6</c:v>
                </c:pt>
                <c:pt idx="9">
                  <c:v>4.3478260869772821E-6</c:v>
                </c:pt>
                <c:pt idx="10">
                  <c:v>8.6956521739545643E-6</c:v>
                </c:pt>
                <c:pt idx="11">
                  <c:v>0</c:v>
                </c:pt>
                <c:pt idx="12">
                  <c:v>-1.3043478260808273E-5</c:v>
                </c:pt>
                <c:pt idx="13">
                  <c:v>2.6086956521740117E-5</c:v>
                </c:pt>
                <c:pt idx="14">
                  <c:v>1.3043478260808273E-5</c:v>
                </c:pt>
                <c:pt idx="15">
                  <c:v>-4.3478260869772821E-6</c:v>
                </c:pt>
                <c:pt idx="16">
                  <c:v>4.3478260869772821E-6</c:v>
                </c:pt>
                <c:pt idx="17">
                  <c:v>0</c:v>
                </c:pt>
                <c:pt idx="18">
                  <c:v>0</c:v>
                </c:pt>
                <c:pt idx="19">
                  <c:v>-2.1739130434762837E-5</c:v>
                </c:pt>
                <c:pt idx="20">
                  <c:v>-8.6956521739545643E-6</c:v>
                </c:pt>
                <c:pt idx="21">
                  <c:v>-1.7391304347785557E-5</c:v>
                </c:pt>
                <c:pt idx="22">
                  <c:v>0</c:v>
                </c:pt>
                <c:pt idx="23">
                  <c:v>1.3043478260808273E-5</c:v>
                </c:pt>
                <c:pt idx="24">
                  <c:v>-4.3478260869772821E-6</c:v>
                </c:pt>
                <c:pt idx="25">
                  <c:v>8.6956521739545643E-6</c:v>
                </c:pt>
                <c:pt idx="26">
                  <c:v>4.3478260869772821E-6</c:v>
                </c:pt>
                <c:pt idx="27">
                  <c:v>-4.3478260869772821E-6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DB4-4D65-B73F-A3904B749D7D}"/>
            </c:ext>
          </c:extLst>
        </c:ser>
        <c:ser>
          <c:idx val="9"/>
          <c:order val="2"/>
          <c:tx>
            <c:strRef>
              <c:f>Steady_output!$K$1</c:f>
              <c:strCache>
                <c:ptCount val="1"/>
                <c:pt idx="0">
                  <c:v>UC.Acc</c:v>
                </c:pt>
              </c:strCache>
            </c:strRef>
          </c:tx>
          <c:marker>
            <c:symbol val="none"/>
          </c:marker>
          <c:val>
            <c:numRef>
              <c:f>Steady_output!$K$3:$K$30</c:f>
              <c:numCache>
                <c:formatCode>0.000%</c:formatCode>
                <c:ptCount val="28"/>
                <c:pt idx="0">
                  <c:v>5.6521739130457519E-5</c:v>
                </c:pt>
                <c:pt idx="1">
                  <c:v>3.913043478254839E-5</c:v>
                </c:pt>
                <c:pt idx="2">
                  <c:v>3.0434782608717401E-5</c:v>
                </c:pt>
                <c:pt idx="3">
                  <c:v>1.7391304347785557E-5</c:v>
                </c:pt>
                <c:pt idx="4">
                  <c:v>-8.6956521739545643E-6</c:v>
                </c:pt>
                <c:pt idx="5">
                  <c:v>0</c:v>
                </c:pt>
                <c:pt idx="6">
                  <c:v>8.6956521739545643E-6</c:v>
                </c:pt>
                <c:pt idx="7">
                  <c:v>-2.1739130434762837E-5</c:v>
                </c:pt>
                <c:pt idx="8">
                  <c:v>-3.0434782608717401E-5</c:v>
                </c:pt>
                <c:pt idx="9">
                  <c:v>3.4782608695694685E-5</c:v>
                </c:pt>
                <c:pt idx="10">
                  <c:v>4.3478260869772821E-6</c:v>
                </c:pt>
                <c:pt idx="11">
                  <c:v>-8.6956521739545643E-6</c:v>
                </c:pt>
                <c:pt idx="12">
                  <c:v>0</c:v>
                </c:pt>
                <c:pt idx="13">
                  <c:v>8.6956521739545643E-6</c:v>
                </c:pt>
                <c:pt idx="14">
                  <c:v>-2.6086956521740117E-5</c:v>
                </c:pt>
                <c:pt idx="15">
                  <c:v>1.7391304347785557E-5</c:v>
                </c:pt>
                <c:pt idx="16">
                  <c:v>1.3043478260808273E-5</c:v>
                </c:pt>
                <c:pt idx="17">
                  <c:v>-4.3478260869772821E-6</c:v>
                </c:pt>
                <c:pt idx="18">
                  <c:v>8.6956521739545643E-6</c:v>
                </c:pt>
                <c:pt idx="19">
                  <c:v>-2.6086956521740117E-5</c:v>
                </c:pt>
                <c:pt idx="20">
                  <c:v>1.3043478260808273E-5</c:v>
                </c:pt>
                <c:pt idx="21">
                  <c:v>-1.7391304347785557E-5</c:v>
                </c:pt>
                <c:pt idx="22">
                  <c:v>8.6956521739545643E-6</c:v>
                </c:pt>
                <c:pt idx="23">
                  <c:v>-3.913043478254839E-5</c:v>
                </c:pt>
                <c:pt idx="24">
                  <c:v>-8.6956521739545643E-6</c:v>
                </c:pt>
                <c:pt idx="25">
                  <c:v>8.6956521739545643E-6</c:v>
                </c:pt>
                <c:pt idx="26">
                  <c:v>-1.7391304347785557E-5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DB4-4D65-B73F-A3904B749D7D}"/>
            </c:ext>
          </c:extLst>
        </c:ser>
        <c:ser>
          <c:idx val="16"/>
          <c:order val="3"/>
          <c:tx>
            <c:strRef>
              <c:f>Steady_output!$R$1</c:f>
              <c:strCache>
                <c:ptCount val="1"/>
                <c:pt idx="0">
                  <c:v>IA.Acc</c:v>
                </c:pt>
              </c:strCache>
            </c:strRef>
          </c:tx>
          <c:marker>
            <c:symbol val="none"/>
          </c:marker>
          <c:val>
            <c:numRef>
              <c:f>Steady_output!$R$3:$R$30</c:f>
              <c:numCache>
                <c:formatCode>0.000%</c:formatCode>
                <c:ptCount val="28"/>
                <c:pt idx="0">
                  <c:v>6.5652173913044936E-5</c:v>
                </c:pt>
                <c:pt idx="1">
                  <c:v>5.0869565217396321E-5</c:v>
                </c:pt>
                <c:pt idx="2">
                  <c:v>3.2173913043480508E-5</c:v>
                </c:pt>
                <c:pt idx="3">
                  <c:v>2.5217391304350843E-5</c:v>
                </c:pt>
                <c:pt idx="4">
                  <c:v>1.869565217391581E-5</c:v>
                </c:pt>
                <c:pt idx="5">
                  <c:v>0.19565652173913045</c:v>
                </c:pt>
                <c:pt idx="6">
                  <c:v>0.19565260869565218</c:v>
                </c:pt>
                <c:pt idx="7">
                  <c:v>0.19565347826086954</c:v>
                </c:pt>
                <c:pt idx="8">
                  <c:v>0.19565434782608696</c:v>
                </c:pt>
                <c:pt idx="9">
                  <c:v>0.19565260869565218</c:v>
                </c:pt>
                <c:pt idx="10">
                  <c:v>0.1956530434782609</c:v>
                </c:pt>
                <c:pt idx="11">
                  <c:v>0.19565391304347826</c:v>
                </c:pt>
                <c:pt idx="12">
                  <c:v>0.19565173913043477</c:v>
                </c:pt>
                <c:pt idx="13">
                  <c:v>0.19565260869565218</c:v>
                </c:pt>
                <c:pt idx="14">
                  <c:v>0.19565391304347826</c:v>
                </c:pt>
                <c:pt idx="15">
                  <c:v>0.1956530434782609</c:v>
                </c:pt>
                <c:pt idx="16">
                  <c:v>0.19565173913043477</c:v>
                </c:pt>
                <c:pt idx="17">
                  <c:v>0.19565478260869568</c:v>
                </c:pt>
                <c:pt idx="18">
                  <c:v>0.19565217391304349</c:v>
                </c:pt>
                <c:pt idx="19">
                  <c:v>0.19564913043478263</c:v>
                </c:pt>
                <c:pt idx="20">
                  <c:v>0.19564956521739127</c:v>
                </c:pt>
                <c:pt idx="21">
                  <c:v>0.19565130434782607</c:v>
                </c:pt>
                <c:pt idx="22">
                  <c:v>0.19565217391304349</c:v>
                </c:pt>
                <c:pt idx="23">
                  <c:v>0.19565130434782607</c:v>
                </c:pt>
                <c:pt idx="24">
                  <c:v>0.19565086956521741</c:v>
                </c:pt>
                <c:pt idx="25">
                  <c:v>0.19564608695652172</c:v>
                </c:pt>
                <c:pt idx="26">
                  <c:v>0.19564956521739127</c:v>
                </c:pt>
                <c:pt idx="27">
                  <c:v>0.19564739130434786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DB4-4D65-B73F-A3904B749D7D}"/>
            </c:ext>
          </c:extLst>
        </c:ser>
        <c:ser>
          <c:idx val="17"/>
          <c:order val="4"/>
          <c:tx>
            <c:strRef>
              <c:f>Steady_output!$S$1</c:f>
              <c:strCache>
                <c:ptCount val="1"/>
                <c:pt idx="0">
                  <c:v>IB.Acc</c:v>
                </c:pt>
              </c:strCache>
            </c:strRef>
          </c:tx>
          <c:marker>
            <c:symbol val="none"/>
          </c:marker>
          <c:val>
            <c:numRef>
              <c:f>Steady_output!$S$3:$S$30</c:f>
              <c:numCache>
                <c:formatCode>0.000%</c:formatCode>
                <c:ptCount val="28"/>
                <c:pt idx="0">
                  <c:v>1.7043478260870006E-4</c:v>
                </c:pt>
                <c:pt idx="1">
                  <c:v>1.2956521739131133E-4</c:v>
                </c:pt>
                <c:pt idx="2">
                  <c:v>9.5217391304342166E-5</c:v>
                </c:pt>
                <c:pt idx="3">
                  <c:v>7.0434782608701406E-5</c:v>
                </c:pt>
                <c:pt idx="4">
                  <c:v>5.8695652173915268E-5</c:v>
                </c:pt>
                <c:pt idx="5">
                  <c:v>0.19564391304347822</c:v>
                </c:pt>
                <c:pt idx="6">
                  <c:v>0.19564478260869567</c:v>
                </c:pt>
                <c:pt idx="7">
                  <c:v>0.19564478260869567</c:v>
                </c:pt>
                <c:pt idx="8">
                  <c:v>0.19564217391304345</c:v>
                </c:pt>
                <c:pt idx="9">
                  <c:v>0.19564434782608695</c:v>
                </c:pt>
                <c:pt idx="10">
                  <c:v>0.19564478260869567</c:v>
                </c:pt>
                <c:pt idx="11">
                  <c:v>0.19564260869565217</c:v>
                </c:pt>
                <c:pt idx="12">
                  <c:v>0.19564260869565217</c:v>
                </c:pt>
                <c:pt idx="13">
                  <c:v>0.19564347826086959</c:v>
                </c:pt>
                <c:pt idx="14">
                  <c:v>0.19564173913043481</c:v>
                </c:pt>
                <c:pt idx="15">
                  <c:v>0.19564304347826086</c:v>
                </c:pt>
                <c:pt idx="16">
                  <c:v>0.19564260869565217</c:v>
                </c:pt>
                <c:pt idx="17">
                  <c:v>0.19564347826086959</c:v>
                </c:pt>
                <c:pt idx="18">
                  <c:v>0.19564260869565217</c:v>
                </c:pt>
                <c:pt idx="19">
                  <c:v>0.19564130434782609</c:v>
                </c:pt>
                <c:pt idx="20">
                  <c:v>0.19564260869565217</c:v>
                </c:pt>
                <c:pt idx="21">
                  <c:v>0.1956408695652174</c:v>
                </c:pt>
                <c:pt idx="22">
                  <c:v>0.19564304347826086</c:v>
                </c:pt>
                <c:pt idx="23">
                  <c:v>0.19564173913043481</c:v>
                </c:pt>
                <c:pt idx="24">
                  <c:v>0.19564260869565217</c:v>
                </c:pt>
                <c:pt idx="25">
                  <c:v>0.1956408695652174</c:v>
                </c:pt>
                <c:pt idx="26">
                  <c:v>0.19564000000000004</c:v>
                </c:pt>
                <c:pt idx="27">
                  <c:v>0.19564043478260867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DB4-4D65-B73F-A3904B749D7D}"/>
            </c:ext>
          </c:extLst>
        </c:ser>
        <c:ser>
          <c:idx val="18"/>
          <c:order val="5"/>
          <c:tx>
            <c:strRef>
              <c:f>Steady_output!$T$1</c:f>
              <c:strCache>
                <c:ptCount val="1"/>
                <c:pt idx="0">
                  <c:v>IC.Acc</c:v>
                </c:pt>
              </c:strCache>
            </c:strRef>
          </c:tx>
          <c:marker>
            <c:symbol val="none"/>
          </c:marker>
          <c:val>
            <c:numRef>
              <c:f>Steady_output!$T$3:$T$30</c:f>
              <c:numCache>
                <c:formatCode>0.000%</c:formatCode>
                <c:ptCount val="28"/>
                <c:pt idx="0">
                  <c:v>1.7652173913044043E-4</c:v>
                </c:pt>
                <c:pt idx="1">
                  <c:v>1.3565217391303626E-4</c:v>
                </c:pt>
                <c:pt idx="2">
                  <c:v>9.1304347826090418E-5</c:v>
                </c:pt>
                <c:pt idx="3">
                  <c:v>6.3478260869571744E-5</c:v>
                </c:pt>
                <c:pt idx="4">
                  <c:v>5.5217391304342712E-5</c:v>
                </c:pt>
                <c:pt idx="5">
                  <c:v>0.19565608695652176</c:v>
                </c:pt>
                <c:pt idx="6">
                  <c:v>0.19565652173913045</c:v>
                </c:pt>
                <c:pt idx="7">
                  <c:v>0.19565565217391304</c:v>
                </c:pt>
                <c:pt idx="8">
                  <c:v>0.19565695652173912</c:v>
                </c:pt>
                <c:pt idx="9">
                  <c:v>0.19565478260869568</c:v>
                </c:pt>
                <c:pt idx="10">
                  <c:v>0.19565478260869568</c:v>
                </c:pt>
                <c:pt idx="11">
                  <c:v>0.19565478260869568</c:v>
                </c:pt>
                <c:pt idx="12">
                  <c:v>0.19565608695652176</c:v>
                </c:pt>
                <c:pt idx="13">
                  <c:v>0.19565260869565218</c:v>
                </c:pt>
                <c:pt idx="14">
                  <c:v>0.19565434782608696</c:v>
                </c:pt>
                <c:pt idx="15">
                  <c:v>0.1956530434782609</c:v>
                </c:pt>
                <c:pt idx="16">
                  <c:v>0.19565391304347826</c:v>
                </c:pt>
                <c:pt idx="17">
                  <c:v>0.1956530434782609</c:v>
                </c:pt>
                <c:pt idx="18">
                  <c:v>0.19565260869565218</c:v>
                </c:pt>
                <c:pt idx="19">
                  <c:v>0.19565521739130431</c:v>
                </c:pt>
                <c:pt idx="20">
                  <c:v>0.19565434782608696</c:v>
                </c:pt>
                <c:pt idx="21">
                  <c:v>0.19565347826086954</c:v>
                </c:pt>
                <c:pt idx="22">
                  <c:v>0.19564999999999999</c:v>
                </c:pt>
                <c:pt idx="23">
                  <c:v>0.19565173913043477</c:v>
                </c:pt>
                <c:pt idx="24">
                  <c:v>0.19565260869565218</c:v>
                </c:pt>
                <c:pt idx="25">
                  <c:v>0.19565260869565218</c:v>
                </c:pt>
                <c:pt idx="26">
                  <c:v>0.19565347826086954</c:v>
                </c:pt>
                <c:pt idx="27">
                  <c:v>0.19565260869565218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2DB4-4D65-B73F-A3904B749D7D}"/>
            </c:ext>
          </c:extLst>
        </c:ser>
        <c:marker val="1"/>
        <c:axId val="110720128"/>
        <c:axId val="110721664"/>
      </c:lineChart>
      <c:catAx>
        <c:axId val="110720128"/>
        <c:scaling>
          <c:orientation val="minMax"/>
        </c:scaling>
        <c:axPos val="b"/>
        <c:tickLblPos val="nextTo"/>
        <c:crossAx val="110721664"/>
        <c:crosses val="autoZero"/>
        <c:auto val="1"/>
        <c:lblAlgn val="ctr"/>
        <c:lblOffset val="100"/>
      </c:catAx>
      <c:valAx>
        <c:axId val="110721664"/>
        <c:scaling>
          <c:orientation val="minMax"/>
        </c:scaling>
        <c:axPos val="l"/>
        <c:majorGridlines/>
        <c:numFmt formatCode="0.000%" sourceLinked="1"/>
        <c:tickLblPos val="nextTo"/>
        <c:crossAx val="11072012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2"/>
          <c:order val="0"/>
          <c:tx>
            <c:strRef>
              <c:f>Steady_output!$D$1</c:f>
              <c:strCache>
                <c:ptCount val="1"/>
                <c:pt idx="0">
                  <c:v>U_A(fine)</c:v>
                </c:pt>
              </c:strCache>
            </c:strRef>
          </c:tx>
          <c:marker>
            <c:symbol val="none"/>
          </c:marker>
          <c:val>
            <c:numRef>
              <c:f>Steady_output!$D$2:$D$30</c:f>
              <c:numCache>
                <c:formatCode>0.000_);[Red]\(0.000\)</c:formatCode>
                <c:ptCount val="29"/>
                <c:pt idx="0">
                  <c:v>230</c:v>
                </c:pt>
                <c:pt idx="1">
                  <c:v>229.9948</c:v>
                </c:pt>
                <c:pt idx="2">
                  <c:v>229.99029999999999</c:v>
                </c:pt>
                <c:pt idx="3">
                  <c:v>229.9896</c:v>
                </c:pt>
                <c:pt idx="4">
                  <c:v>229.98679999999999</c:v>
                </c:pt>
                <c:pt idx="5">
                  <c:v>229.98400000000001</c:v>
                </c:pt>
                <c:pt idx="6">
                  <c:v>229.98400000000001</c:v>
                </c:pt>
                <c:pt idx="7">
                  <c:v>229.9837</c:v>
                </c:pt>
                <c:pt idx="8">
                  <c:v>229.98439999999999</c:v>
                </c:pt>
                <c:pt idx="9">
                  <c:v>229.98410000000001</c:v>
                </c:pt>
                <c:pt idx="10">
                  <c:v>229.98519999999999</c:v>
                </c:pt>
                <c:pt idx="11">
                  <c:v>229.98490000000001</c:v>
                </c:pt>
                <c:pt idx="12">
                  <c:v>229.98390000000001</c:v>
                </c:pt>
                <c:pt idx="13">
                  <c:v>229.98599999999999</c:v>
                </c:pt>
                <c:pt idx="14">
                  <c:v>229.98599999999999</c:v>
                </c:pt>
                <c:pt idx="15">
                  <c:v>229.9853</c:v>
                </c:pt>
                <c:pt idx="16">
                  <c:v>229.9853</c:v>
                </c:pt>
                <c:pt idx="17">
                  <c:v>229.98390000000001</c:v>
                </c:pt>
                <c:pt idx="18">
                  <c:v>229.98429999999999</c:v>
                </c:pt>
                <c:pt idx="19">
                  <c:v>229.9836</c:v>
                </c:pt>
                <c:pt idx="20">
                  <c:v>229.98429999999999</c:v>
                </c:pt>
                <c:pt idx="21">
                  <c:v>229.98500000000001</c:v>
                </c:pt>
                <c:pt idx="22">
                  <c:v>229.9854</c:v>
                </c:pt>
                <c:pt idx="23">
                  <c:v>229.98650000000001</c:v>
                </c:pt>
                <c:pt idx="24">
                  <c:v>229.9862</c:v>
                </c:pt>
                <c:pt idx="25">
                  <c:v>229.98480000000001</c:v>
                </c:pt>
                <c:pt idx="26">
                  <c:v>229.98759999999999</c:v>
                </c:pt>
                <c:pt idx="27">
                  <c:v>229.98759999999999</c:v>
                </c:pt>
                <c:pt idx="28">
                  <c:v>229.99109999999999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A0-4412-BDCD-7543C8AB8384}"/>
            </c:ext>
          </c:extLst>
        </c:ser>
        <c:ser>
          <c:idx val="4"/>
          <c:order val="1"/>
          <c:tx>
            <c:strRef>
              <c:f>Steady_output!$F$1</c:f>
              <c:strCache>
                <c:ptCount val="1"/>
                <c:pt idx="0">
                  <c:v>U_B(fine)</c:v>
                </c:pt>
              </c:strCache>
            </c:strRef>
          </c:tx>
          <c:marker>
            <c:symbol val="none"/>
          </c:marker>
          <c:val>
            <c:numRef>
              <c:f>Steady_output!$F$2:$F$30</c:f>
              <c:numCache>
                <c:formatCode>0.000_);[Red]\(0.000\)</c:formatCode>
                <c:ptCount val="29"/>
                <c:pt idx="0">
                  <c:v>230</c:v>
                </c:pt>
                <c:pt idx="1">
                  <c:v>229.99299999999999</c:v>
                </c:pt>
                <c:pt idx="2">
                  <c:v>229.98740000000001</c:v>
                </c:pt>
                <c:pt idx="3">
                  <c:v>229.98429999999999</c:v>
                </c:pt>
                <c:pt idx="4">
                  <c:v>229.98400000000001</c:v>
                </c:pt>
                <c:pt idx="5">
                  <c:v>229.98159999999999</c:v>
                </c:pt>
                <c:pt idx="6">
                  <c:v>229.98159999999999</c:v>
                </c:pt>
                <c:pt idx="7">
                  <c:v>229.9813</c:v>
                </c:pt>
                <c:pt idx="8">
                  <c:v>229.98339999999999</c:v>
                </c:pt>
                <c:pt idx="9">
                  <c:v>229.98310000000001</c:v>
                </c:pt>
                <c:pt idx="10">
                  <c:v>229.9828</c:v>
                </c:pt>
                <c:pt idx="11">
                  <c:v>229.98249999999999</c:v>
                </c:pt>
                <c:pt idx="12">
                  <c:v>229.98179999999999</c:v>
                </c:pt>
                <c:pt idx="13">
                  <c:v>229.98179999999999</c:v>
                </c:pt>
                <c:pt idx="14">
                  <c:v>229.9829</c:v>
                </c:pt>
                <c:pt idx="15">
                  <c:v>229.98079999999999</c:v>
                </c:pt>
                <c:pt idx="16">
                  <c:v>229.97980000000001</c:v>
                </c:pt>
                <c:pt idx="17">
                  <c:v>229.9802</c:v>
                </c:pt>
                <c:pt idx="18">
                  <c:v>229.97989999999999</c:v>
                </c:pt>
                <c:pt idx="19">
                  <c:v>229.97989999999999</c:v>
                </c:pt>
                <c:pt idx="20">
                  <c:v>229.97989999999999</c:v>
                </c:pt>
                <c:pt idx="21">
                  <c:v>229.98169999999999</c:v>
                </c:pt>
                <c:pt idx="22">
                  <c:v>229.98240000000001</c:v>
                </c:pt>
                <c:pt idx="23">
                  <c:v>229.9838</c:v>
                </c:pt>
                <c:pt idx="24">
                  <c:v>229.9838</c:v>
                </c:pt>
                <c:pt idx="25">
                  <c:v>229.9828</c:v>
                </c:pt>
                <c:pt idx="26">
                  <c:v>229.98320000000001</c:v>
                </c:pt>
                <c:pt idx="27">
                  <c:v>229.98249999999999</c:v>
                </c:pt>
                <c:pt idx="28">
                  <c:v>229.98220000000001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A0-4412-BDCD-7543C8AB8384}"/>
            </c:ext>
          </c:extLst>
        </c:ser>
        <c:ser>
          <c:idx val="6"/>
          <c:order val="2"/>
          <c:tx>
            <c:strRef>
              <c:f>Steady_output!$H$1</c:f>
              <c:strCache>
                <c:ptCount val="1"/>
                <c:pt idx="0">
                  <c:v>U_C(fine)</c:v>
                </c:pt>
              </c:strCache>
            </c:strRef>
          </c:tx>
          <c:marker>
            <c:symbol val="none"/>
          </c:marker>
          <c:val>
            <c:numRef>
              <c:f>Steady_output!$H$2:$H$30</c:f>
              <c:numCache>
                <c:formatCode>0.000_);[Red]\(0.000\)</c:formatCode>
                <c:ptCount val="29"/>
                <c:pt idx="0">
                  <c:v>230</c:v>
                </c:pt>
                <c:pt idx="1">
                  <c:v>229.99199999999999</c:v>
                </c:pt>
                <c:pt idx="2">
                  <c:v>229.98750000000001</c:v>
                </c:pt>
                <c:pt idx="3">
                  <c:v>229.98439999999999</c:v>
                </c:pt>
                <c:pt idx="4">
                  <c:v>229.982</c:v>
                </c:pt>
                <c:pt idx="5">
                  <c:v>229.98060000000001</c:v>
                </c:pt>
                <c:pt idx="6">
                  <c:v>229.9813</c:v>
                </c:pt>
                <c:pt idx="7">
                  <c:v>229.9813</c:v>
                </c:pt>
                <c:pt idx="8">
                  <c:v>229.98060000000001</c:v>
                </c:pt>
                <c:pt idx="9">
                  <c:v>229.98240000000001</c:v>
                </c:pt>
                <c:pt idx="10">
                  <c:v>229.98490000000001</c:v>
                </c:pt>
                <c:pt idx="11">
                  <c:v>229.9821</c:v>
                </c:pt>
                <c:pt idx="12">
                  <c:v>229.98179999999999</c:v>
                </c:pt>
                <c:pt idx="13">
                  <c:v>229.98249999999999</c:v>
                </c:pt>
                <c:pt idx="14">
                  <c:v>229.98249999999999</c:v>
                </c:pt>
                <c:pt idx="15">
                  <c:v>229.98179999999999</c:v>
                </c:pt>
                <c:pt idx="16">
                  <c:v>229.98390000000001</c:v>
                </c:pt>
                <c:pt idx="17">
                  <c:v>229.98249999999999</c:v>
                </c:pt>
                <c:pt idx="18">
                  <c:v>229.98150000000001</c:v>
                </c:pt>
                <c:pt idx="19">
                  <c:v>229.9819</c:v>
                </c:pt>
                <c:pt idx="20">
                  <c:v>229.9812</c:v>
                </c:pt>
                <c:pt idx="21">
                  <c:v>229.98330000000001</c:v>
                </c:pt>
                <c:pt idx="22">
                  <c:v>229.98230000000001</c:v>
                </c:pt>
                <c:pt idx="23">
                  <c:v>229.9837</c:v>
                </c:pt>
                <c:pt idx="24">
                  <c:v>229.983</c:v>
                </c:pt>
                <c:pt idx="25">
                  <c:v>229.9862</c:v>
                </c:pt>
                <c:pt idx="26">
                  <c:v>229.98689999999999</c:v>
                </c:pt>
                <c:pt idx="27">
                  <c:v>229.9862</c:v>
                </c:pt>
                <c:pt idx="28">
                  <c:v>229.98759999999999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1A0-4412-BDCD-7543C8AB8384}"/>
            </c:ext>
          </c:extLst>
        </c:ser>
        <c:marker val="1"/>
        <c:axId val="110456192"/>
        <c:axId val="110462080"/>
      </c:lineChart>
      <c:catAx>
        <c:axId val="110456192"/>
        <c:scaling>
          <c:orientation val="minMax"/>
        </c:scaling>
        <c:axPos val="b"/>
        <c:tickLblPos val="nextTo"/>
        <c:crossAx val="110462080"/>
        <c:crosses val="autoZero"/>
        <c:auto val="1"/>
        <c:lblAlgn val="ctr"/>
        <c:lblOffset val="100"/>
      </c:catAx>
      <c:valAx>
        <c:axId val="110462080"/>
        <c:scaling>
          <c:orientation val="minMax"/>
        </c:scaling>
        <c:axPos val="l"/>
        <c:majorGridlines/>
        <c:numFmt formatCode="0.000_);[Red]\(0.000\)" sourceLinked="1"/>
        <c:tickLblPos val="nextTo"/>
        <c:crossAx val="11045619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11"/>
          <c:order val="0"/>
          <c:tx>
            <c:strRef>
              <c:f>Steady_output!$M$1</c:f>
              <c:strCache>
                <c:ptCount val="1"/>
                <c:pt idx="0">
                  <c:v>I_A(fine)</c:v>
                </c:pt>
              </c:strCache>
            </c:strRef>
          </c:tx>
          <c:marker>
            <c:symbol val="none"/>
          </c:marker>
          <c:val>
            <c:numRef>
              <c:f>Steady_output!$M$2:$M$30</c:f>
              <c:numCache>
                <c:formatCode>0.000_);[Red]\(0.000\)</c:formatCode>
                <c:ptCount val="29"/>
                <c:pt idx="0">
                  <c:v>25</c:v>
                </c:pt>
                <c:pt idx="1">
                  <c:v>-3.8899999999999997E-2</c:v>
                </c:pt>
                <c:pt idx="2">
                  <c:v>-2.1100000000000001E-2</c:v>
                </c:pt>
                <c:pt idx="3">
                  <c:v>-1.6400000000000001E-2</c:v>
                </c:pt>
                <c:pt idx="4">
                  <c:v>-1.04E-2</c:v>
                </c:pt>
                <c:pt idx="5">
                  <c:v>-8.0999999999999996E-3</c:v>
                </c:pt>
                <c:pt idx="6">
                  <c:v>-6.0000000000000001E-3</c:v>
                </c:pt>
                <c:pt idx="7">
                  <c:v>-63.001399999999997</c:v>
                </c:pt>
                <c:pt idx="8">
                  <c:v>-63.000100000000003</c:v>
                </c:pt>
                <c:pt idx="9">
                  <c:v>-63.000399999999999</c:v>
                </c:pt>
                <c:pt idx="10">
                  <c:v>-63.000700000000002</c:v>
                </c:pt>
                <c:pt idx="11">
                  <c:v>-63.000100000000003</c:v>
                </c:pt>
                <c:pt idx="12">
                  <c:v>-63.000300000000003</c:v>
                </c:pt>
                <c:pt idx="13">
                  <c:v>-63.000599999999999</c:v>
                </c:pt>
                <c:pt idx="14">
                  <c:v>-62.999899999999997</c:v>
                </c:pt>
                <c:pt idx="15">
                  <c:v>-63.000100000000003</c:v>
                </c:pt>
                <c:pt idx="16">
                  <c:v>-63.000599999999999</c:v>
                </c:pt>
                <c:pt idx="17">
                  <c:v>-63.000300000000003</c:v>
                </c:pt>
                <c:pt idx="18">
                  <c:v>-62.999899999999997</c:v>
                </c:pt>
                <c:pt idx="19">
                  <c:v>-63.000799999999998</c:v>
                </c:pt>
                <c:pt idx="20">
                  <c:v>-63</c:v>
                </c:pt>
                <c:pt idx="21">
                  <c:v>-62.999000000000002</c:v>
                </c:pt>
                <c:pt idx="22">
                  <c:v>-62.999200000000002</c:v>
                </c:pt>
                <c:pt idx="23">
                  <c:v>-62.999699999999997</c:v>
                </c:pt>
                <c:pt idx="24">
                  <c:v>-63</c:v>
                </c:pt>
                <c:pt idx="25">
                  <c:v>-62.999699999999997</c:v>
                </c:pt>
                <c:pt idx="26">
                  <c:v>-62.999600000000001</c:v>
                </c:pt>
                <c:pt idx="27">
                  <c:v>-62.997999999999998</c:v>
                </c:pt>
                <c:pt idx="28">
                  <c:v>-62.999200000000002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6B-4D3A-ACE6-E13310E5E3CC}"/>
            </c:ext>
          </c:extLst>
        </c:ser>
        <c:ser>
          <c:idx val="13"/>
          <c:order val="1"/>
          <c:tx>
            <c:strRef>
              <c:f>Steady_output!$O$1</c:f>
              <c:strCache>
                <c:ptCount val="1"/>
                <c:pt idx="0">
                  <c:v>I_B(fine)</c:v>
                </c:pt>
              </c:strCache>
            </c:strRef>
          </c:tx>
          <c:marker>
            <c:symbol val="none"/>
          </c:marker>
          <c:val>
            <c:numRef>
              <c:f>Steady_output!$O$2:$O$30</c:f>
              <c:numCache>
                <c:formatCode>0.000_);[Red]\(0.000\)</c:formatCode>
                <c:ptCount val="29"/>
                <c:pt idx="0">
                  <c:v>25</c:v>
                </c:pt>
                <c:pt idx="1">
                  <c:v>-7.6899999999999996E-2</c:v>
                </c:pt>
                <c:pt idx="2">
                  <c:v>-5.4899999999999997E-2</c:v>
                </c:pt>
                <c:pt idx="3">
                  <c:v>-4.1700000000000001E-2</c:v>
                </c:pt>
                <c:pt idx="4">
                  <c:v>-3.0700000000000002E-2</c:v>
                </c:pt>
                <c:pt idx="5">
                  <c:v>-2.2700000000000001E-2</c:v>
                </c:pt>
                <c:pt idx="6">
                  <c:v>-1.89E-2</c:v>
                </c:pt>
                <c:pt idx="7">
                  <c:v>-62.997300000000003</c:v>
                </c:pt>
                <c:pt idx="8">
                  <c:v>-62.997599999999998</c:v>
                </c:pt>
                <c:pt idx="9">
                  <c:v>-62.997599999999998</c:v>
                </c:pt>
                <c:pt idx="10">
                  <c:v>-62.9968</c:v>
                </c:pt>
                <c:pt idx="11">
                  <c:v>-62.997500000000002</c:v>
                </c:pt>
                <c:pt idx="12">
                  <c:v>-62.997599999999998</c:v>
                </c:pt>
                <c:pt idx="13">
                  <c:v>-62.996899999999997</c:v>
                </c:pt>
                <c:pt idx="14">
                  <c:v>-62.996899999999997</c:v>
                </c:pt>
                <c:pt idx="15">
                  <c:v>-62.997199999999999</c:v>
                </c:pt>
                <c:pt idx="16">
                  <c:v>-62.996600000000001</c:v>
                </c:pt>
                <c:pt idx="17">
                  <c:v>-62.997100000000003</c:v>
                </c:pt>
                <c:pt idx="18">
                  <c:v>-62.996899999999997</c:v>
                </c:pt>
                <c:pt idx="19">
                  <c:v>-62.997199999999999</c:v>
                </c:pt>
                <c:pt idx="20">
                  <c:v>-62.996899999999997</c:v>
                </c:pt>
                <c:pt idx="21">
                  <c:v>-62.996499999999997</c:v>
                </c:pt>
                <c:pt idx="22">
                  <c:v>-62.996899999999997</c:v>
                </c:pt>
                <c:pt idx="23">
                  <c:v>-62.996400000000001</c:v>
                </c:pt>
                <c:pt idx="24">
                  <c:v>-62.997100000000003</c:v>
                </c:pt>
                <c:pt idx="25">
                  <c:v>-62.996600000000001</c:v>
                </c:pt>
                <c:pt idx="26">
                  <c:v>-62.996899999999997</c:v>
                </c:pt>
                <c:pt idx="27">
                  <c:v>-62.996400000000001</c:v>
                </c:pt>
                <c:pt idx="28">
                  <c:v>-62.996099999999998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6B-4D3A-ACE6-E13310E5E3CC}"/>
            </c:ext>
          </c:extLst>
        </c:ser>
        <c:ser>
          <c:idx val="15"/>
          <c:order val="2"/>
          <c:tx>
            <c:strRef>
              <c:f>Steady_output!$Q$1</c:f>
              <c:strCache>
                <c:ptCount val="1"/>
                <c:pt idx="0">
                  <c:v>I_C(fine)</c:v>
                </c:pt>
              </c:strCache>
            </c:strRef>
          </c:tx>
          <c:marker>
            <c:symbol val="none"/>
          </c:marker>
          <c:val>
            <c:numRef>
              <c:f>Steady_output!$Q$2:$Q$30</c:f>
              <c:numCache>
                <c:formatCode>0.000_);[Red]\(0.000\)</c:formatCode>
                <c:ptCount val="29"/>
                <c:pt idx="0">
                  <c:v>25</c:v>
                </c:pt>
                <c:pt idx="1">
                  <c:v>-7.7399999999999997E-2</c:v>
                </c:pt>
                <c:pt idx="2">
                  <c:v>-5.6800000000000003E-2</c:v>
                </c:pt>
                <c:pt idx="3">
                  <c:v>-4.3700000000000003E-2</c:v>
                </c:pt>
                <c:pt idx="4">
                  <c:v>-2.9399999999999999E-2</c:v>
                </c:pt>
                <c:pt idx="5">
                  <c:v>-2.0400000000000001E-2</c:v>
                </c:pt>
                <c:pt idx="6">
                  <c:v>-1.78E-2</c:v>
                </c:pt>
                <c:pt idx="7">
                  <c:v>-63.001300000000001</c:v>
                </c:pt>
                <c:pt idx="8">
                  <c:v>-63.001399999999997</c:v>
                </c:pt>
                <c:pt idx="9">
                  <c:v>-63.001100000000001</c:v>
                </c:pt>
                <c:pt idx="10">
                  <c:v>-63.0015</c:v>
                </c:pt>
                <c:pt idx="11">
                  <c:v>-63.000799999999998</c:v>
                </c:pt>
                <c:pt idx="12">
                  <c:v>-63.000799999999998</c:v>
                </c:pt>
                <c:pt idx="13">
                  <c:v>-63.000799999999998</c:v>
                </c:pt>
                <c:pt idx="14">
                  <c:v>-63.001300000000001</c:v>
                </c:pt>
                <c:pt idx="15">
                  <c:v>-63.000100000000003</c:v>
                </c:pt>
                <c:pt idx="16">
                  <c:v>-63.000700000000002</c:v>
                </c:pt>
                <c:pt idx="17">
                  <c:v>-63.000300000000003</c:v>
                </c:pt>
                <c:pt idx="18">
                  <c:v>-63.000599999999999</c:v>
                </c:pt>
                <c:pt idx="19">
                  <c:v>-63.000300000000003</c:v>
                </c:pt>
                <c:pt idx="20">
                  <c:v>-63.000100000000003</c:v>
                </c:pt>
                <c:pt idx="21">
                  <c:v>-63.000999999999998</c:v>
                </c:pt>
                <c:pt idx="22">
                  <c:v>-63.000700000000002</c:v>
                </c:pt>
                <c:pt idx="23">
                  <c:v>-63.000399999999999</c:v>
                </c:pt>
                <c:pt idx="24">
                  <c:v>-62.999299999999998</c:v>
                </c:pt>
                <c:pt idx="25">
                  <c:v>-62.999899999999997</c:v>
                </c:pt>
                <c:pt idx="26">
                  <c:v>-63.000100000000003</c:v>
                </c:pt>
                <c:pt idx="27">
                  <c:v>-63.000100000000003</c:v>
                </c:pt>
                <c:pt idx="28">
                  <c:v>-63.000399999999999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76B-4D3A-ACE6-E13310E5E3CC}"/>
            </c:ext>
          </c:extLst>
        </c:ser>
        <c:marker val="1"/>
        <c:axId val="110479232"/>
        <c:axId val="110480768"/>
      </c:lineChart>
      <c:catAx>
        <c:axId val="110479232"/>
        <c:scaling>
          <c:orientation val="minMax"/>
        </c:scaling>
        <c:axPos val="b"/>
        <c:tickLblPos val="nextTo"/>
        <c:crossAx val="110480768"/>
        <c:crosses val="autoZero"/>
        <c:auto val="1"/>
        <c:lblAlgn val="ctr"/>
        <c:lblOffset val="100"/>
      </c:catAx>
      <c:valAx>
        <c:axId val="110480768"/>
        <c:scaling>
          <c:orientation val="minMax"/>
        </c:scaling>
        <c:axPos val="l"/>
        <c:majorGridlines/>
        <c:numFmt formatCode="0.000_);[Red]\(0.000\)" sourceLinked="1"/>
        <c:tickLblPos val="nextTo"/>
        <c:crossAx val="11047923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PSU!$C$1</c:f>
              <c:strCache>
                <c:ptCount val="1"/>
                <c:pt idx="0">
                  <c:v>UA_PSU</c:v>
                </c:pt>
              </c:strCache>
            </c:strRef>
          </c:tx>
          <c:marker>
            <c:symbol val="none"/>
          </c:marker>
          <c:yVal>
            <c:numRef>
              <c:f>PSU!$C$2:$C$102</c:f>
              <c:numCache>
                <c:formatCode>General</c:formatCode>
                <c:ptCount val="101"/>
                <c:pt idx="0">
                  <c:v>6.6669999999999993E-2</c:v>
                </c:pt>
                <c:pt idx="1">
                  <c:v>6.4860000000000001E-2</c:v>
                </c:pt>
                <c:pt idx="2">
                  <c:v>6.447E-2</c:v>
                </c:pt>
                <c:pt idx="3">
                  <c:v>6.3799999999999996E-2</c:v>
                </c:pt>
                <c:pt idx="4">
                  <c:v>6.5680000000000002E-2</c:v>
                </c:pt>
                <c:pt idx="5">
                  <c:v>6.3880000000000006E-2</c:v>
                </c:pt>
                <c:pt idx="6">
                  <c:v>6.4170000000000005E-2</c:v>
                </c:pt>
                <c:pt idx="7">
                  <c:v>6.6559999999999994E-2</c:v>
                </c:pt>
                <c:pt idx="8">
                  <c:v>6.3920000000000005E-2</c:v>
                </c:pt>
                <c:pt idx="9">
                  <c:v>6.5299999999999997E-2</c:v>
                </c:pt>
                <c:pt idx="10">
                  <c:v>6.5850000000000006E-2</c:v>
                </c:pt>
                <c:pt idx="11">
                  <c:v>6.6100000000000006E-2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837-45DE-BA9E-081FCFA40AB7}"/>
            </c:ext>
          </c:extLst>
        </c:ser>
        <c:ser>
          <c:idx val="1"/>
          <c:order val="1"/>
          <c:tx>
            <c:strRef>
              <c:f>RSM!$C$1</c:f>
              <c:strCache>
                <c:ptCount val="1"/>
                <c:pt idx="0">
                  <c:v>UA_RSM</c:v>
                </c:pt>
              </c:strCache>
            </c:strRef>
          </c:tx>
          <c:marker>
            <c:symbol val="none"/>
          </c:marker>
          <c:yVal>
            <c:numRef>
              <c:f>RSM!$C$2:$C$102</c:f>
              <c:numCache>
                <c:formatCode>[$-F400]h:mm:ss\ AM/PM</c:formatCode>
                <c:ptCount val="101"/>
                <c:pt idx="0">
                  <c:v>6.4860000000000001E-2</c:v>
                </c:pt>
                <c:pt idx="1">
                  <c:v>6.447E-2</c:v>
                </c:pt>
                <c:pt idx="2">
                  <c:v>6.3799999999999996E-2</c:v>
                </c:pt>
                <c:pt idx="3">
                  <c:v>6.5680000000000002E-2</c:v>
                </c:pt>
                <c:pt idx="4">
                  <c:v>6.5439999999999998E-2</c:v>
                </c:pt>
                <c:pt idx="5">
                  <c:v>6.3880000000000006E-2</c:v>
                </c:pt>
                <c:pt idx="6">
                  <c:v>6.4170000000000005E-2</c:v>
                </c:pt>
                <c:pt idx="7">
                  <c:v>6.6559999999999994E-2</c:v>
                </c:pt>
                <c:pt idx="8">
                  <c:v>6.3920000000000005E-2</c:v>
                </c:pt>
                <c:pt idx="9">
                  <c:v>6.5850000000000006E-2</c:v>
                </c:pt>
                <c:pt idx="10">
                  <c:v>6.2530000000000002E-2</c:v>
                </c:pt>
                <c:pt idx="11">
                  <c:v>6.4759999999999998E-2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837-45DE-BA9E-081FCFA40AB7}"/>
            </c:ext>
          </c:extLst>
        </c:ser>
        <c:axId val="111601920"/>
        <c:axId val="113508352"/>
      </c:scatterChart>
      <c:valAx>
        <c:axId val="111601920"/>
        <c:scaling>
          <c:orientation val="minMax"/>
        </c:scaling>
        <c:axPos val="b"/>
        <c:tickLblPos val="nextTo"/>
        <c:crossAx val="113508352"/>
        <c:crosses val="autoZero"/>
        <c:crossBetween val="midCat"/>
      </c:valAx>
      <c:valAx>
        <c:axId val="113508352"/>
        <c:scaling>
          <c:orientation val="minMax"/>
        </c:scaling>
        <c:axPos val="l"/>
        <c:majorGridlines/>
        <c:numFmt formatCode="General" sourceLinked="1"/>
        <c:tickLblPos val="nextTo"/>
        <c:crossAx val="11160192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3.8783267550031392E-2"/>
          <c:y val="0.14386816652001491"/>
          <c:w val="0.88256129559194929"/>
          <c:h val="0.80909714553188561"/>
        </c:manualLayout>
      </c:layout>
      <c:lineChart>
        <c:grouping val="standard"/>
        <c:ser>
          <c:idx val="0"/>
          <c:order val="0"/>
          <c:tx>
            <c:strRef>
              <c:f>PPM!$A$1</c:f>
              <c:strCache>
                <c:ptCount val="1"/>
                <c:pt idx="0">
                  <c:v>UA_PPM</c:v>
                </c:pt>
              </c:strCache>
            </c:strRef>
          </c:tx>
          <c:marker>
            <c:symbol val="none"/>
          </c:marker>
          <c:val>
            <c:numRef>
              <c:f>PPM!$A$2:$A$101</c:f>
              <c:numCache>
                <c:formatCode>0_);[Red]\(0\)</c:formatCode>
                <c:ptCount val="100"/>
                <c:pt idx="0">
                  <c:v>-27906.259636139253</c:v>
                </c:pt>
                <c:pt idx="1">
                  <c:v>-6049.3252675663325</c:v>
                </c:pt>
                <c:pt idx="2">
                  <c:v>-10501.567398119185</c:v>
                </c:pt>
                <c:pt idx="3">
                  <c:v>28623.62971985394</c:v>
                </c:pt>
                <c:pt idx="4">
                  <c:v>-3667.4816625917497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8352.315869400285</c:v>
                </c:pt>
                <c:pt idx="10">
                  <c:v>-53094.514632976221</c:v>
                </c:pt>
                <c:pt idx="11">
                  <c:v>-20691.785052501666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CF-4E4B-9F3E-56D3AEBD318D}"/>
            </c:ext>
          </c:extLst>
        </c:ser>
        <c:marker val="1"/>
        <c:axId val="113519616"/>
        <c:axId val="113537792"/>
      </c:lineChart>
      <c:catAx>
        <c:axId val="113519616"/>
        <c:scaling>
          <c:orientation val="minMax"/>
        </c:scaling>
        <c:axPos val="b"/>
        <c:tickLblPos val="nextTo"/>
        <c:crossAx val="113537792"/>
        <c:crosses val="autoZero"/>
        <c:auto val="1"/>
        <c:lblAlgn val="ctr"/>
        <c:lblOffset val="100"/>
        <c:tickLblSkip val="10"/>
      </c:catAx>
      <c:valAx>
        <c:axId val="113537792"/>
        <c:scaling>
          <c:orientation val="minMax"/>
          <c:max val="100"/>
          <c:min val="-100"/>
        </c:scaling>
        <c:axPos val="l"/>
        <c:majorGridlines/>
        <c:numFmt formatCode="0_);[Red]\(0\)" sourceLinked="1"/>
        <c:tickLblPos val="nextTo"/>
        <c:crossAx val="11351961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PSU!$F$1</c:f>
              <c:strCache>
                <c:ptCount val="1"/>
                <c:pt idx="0">
                  <c:v>IA_PSU</c:v>
                </c:pt>
              </c:strCache>
            </c:strRef>
          </c:tx>
          <c:marker>
            <c:symbol val="none"/>
          </c:marker>
          <c:yVal>
            <c:numRef>
              <c:f>PSU!$F$2:$F$102</c:f>
              <c:numCache>
                <c:formatCode>General</c:formatCode>
                <c:ptCount val="101"/>
                <c:pt idx="0">
                  <c:v>10.010199999999999</c:v>
                </c:pt>
                <c:pt idx="1">
                  <c:v>10.010199999999999</c:v>
                </c:pt>
                <c:pt idx="2">
                  <c:v>10.010199999999999</c:v>
                </c:pt>
                <c:pt idx="3">
                  <c:v>10.010199999999999</c:v>
                </c:pt>
                <c:pt idx="4">
                  <c:v>10.010199999999999</c:v>
                </c:pt>
                <c:pt idx="5">
                  <c:v>10.010199999999999</c:v>
                </c:pt>
                <c:pt idx="6">
                  <c:v>10.010199999999999</c:v>
                </c:pt>
                <c:pt idx="7">
                  <c:v>10.010199999999999</c:v>
                </c:pt>
                <c:pt idx="8">
                  <c:v>10.010199999999999</c:v>
                </c:pt>
                <c:pt idx="9">
                  <c:v>10.010199999999999</c:v>
                </c:pt>
                <c:pt idx="10">
                  <c:v>10.010199999999999</c:v>
                </c:pt>
                <c:pt idx="11">
                  <c:v>10.010199999999999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83-45C0-AFC1-77E43610168E}"/>
            </c:ext>
          </c:extLst>
        </c:ser>
        <c:ser>
          <c:idx val="1"/>
          <c:order val="1"/>
          <c:tx>
            <c:strRef>
              <c:f>RSM!$F$1</c:f>
              <c:strCache>
                <c:ptCount val="1"/>
                <c:pt idx="0">
                  <c:v>IA_RSM</c:v>
                </c:pt>
              </c:strCache>
            </c:strRef>
          </c:tx>
          <c:marker>
            <c:symbol val="none"/>
          </c:marker>
          <c:yVal>
            <c:numRef>
              <c:f>RSM!$F$2:$F$102</c:f>
              <c:numCache>
                <c:formatCode>[$-F400]h:mm:ss\ AM/PM</c:formatCode>
                <c:ptCount val="101"/>
                <c:pt idx="0">
                  <c:v>10.010199999999999</c:v>
                </c:pt>
                <c:pt idx="1">
                  <c:v>10.010199999999999</c:v>
                </c:pt>
                <c:pt idx="2">
                  <c:v>10.010199999999999</c:v>
                </c:pt>
                <c:pt idx="3">
                  <c:v>10.010199999999999</c:v>
                </c:pt>
                <c:pt idx="4">
                  <c:v>10.010199999999999</c:v>
                </c:pt>
                <c:pt idx="5">
                  <c:v>10.010199999999999</c:v>
                </c:pt>
                <c:pt idx="6">
                  <c:v>10.010199999999999</c:v>
                </c:pt>
                <c:pt idx="7">
                  <c:v>10.010199999999999</c:v>
                </c:pt>
                <c:pt idx="8">
                  <c:v>10.010199999999999</c:v>
                </c:pt>
                <c:pt idx="9">
                  <c:v>10.010199999999999</c:v>
                </c:pt>
                <c:pt idx="10">
                  <c:v>10.010199999999999</c:v>
                </c:pt>
                <c:pt idx="11">
                  <c:v>10.010199999999999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83-45C0-AFC1-77E43610168E}"/>
            </c:ext>
          </c:extLst>
        </c:ser>
        <c:axId val="113562752"/>
        <c:axId val="113564288"/>
      </c:scatterChart>
      <c:valAx>
        <c:axId val="113562752"/>
        <c:scaling>
          <c:orientation val="minMax"/>
        </c:scaling>
        <c:axPos val="b"/>
        <c:tickLblPos val="nextTo"/>
        <c:crossAx val="113564288"/>
        <c:crosses val="autoZero"/>
        <c:crossBetween val="midCat"/>
      </c:valAx>
      <c:valAx>
        <c:axId val="113564288"/>
        <c:scaling>
          <c:orientation val="minMax"/>
        </c:scaling>
        <c:axPos val="l"/>
        <c:majorGridlines/>
        <c:numFmt formatCode="General" sourceLinked="1"/>
        <c:tickLblPos val="nextTo"/>
        <c:crossAx val="11356275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/>
      <c:lineChart>
        <c:grouping val="standard"/>
        <c:ser>
          <c:idx val="0"/>
          <c:order val="0"/>
          <c:tx>
            <c:strRef>
              <c:f>PPM!$D$1</c:f>
              <c:strCache>
                <c:ptCount val="1"/>
                <c:pt idx="0">
                  <c:v>IA_PPM</c:v>
                </c:pt>
              </c:strCache>
            </c:strRef>
          </c:tx>
          <c:marker>
            <c:symbol val="none"/>
          </c:marker>
          <c:val>
            <c:numRef>
              <c:f>PPM!$D$2:$D$101</c:f>
              <c:numCache>
                <c:formatCode>0_);[Red]\(0\)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D0-49E0-BCB4-06DF430C4287}"/>
            </c:ext>
          </c:extLst>
        </c:ser>
        <c:marker val="1"/>
        <c:axId val="113006464"/>
        <c:axId val="113008000"/>
      </c:lineChart>
      <c:catAx>
        <c:axId val="113006464"/>
        <c:scaling>
          <c:orientation val="minMax"/>
        </c:scaling>
        <c:axPos val="b"/>
        <c:tickLblPos val="nextTo"/>
        <c:crossAx val="113008000"/>
        <c:crosses val="autoZero"/>
        <c:auto val="1"/>
        <c:lblAlgn val="ctr"/>
        <c:lblOffset val="100"/>
        <c:tickLblSkip val="10"/>
      </c:catAx>
      <c:valAx>
        <c:axId val="113008000"/>
        <c:scaling>
          <c:orientation val="minMax"/>
          <c:max val="100"/>
          <c:min val="-100"/>
        </c:scaling>
        <c:axPos val="l"/>
        <c:majorGridlines/>
        <c:numFmt formatCode="0_);[Red]\(0\)" sourceLinked="1"/>
        <c:tickLblPos val="nextTo"/>
        <c:crossAx val="1130064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PSU!$L$1</c:f>
              <c:strCache>
                <c:ptCount val="1"/>
                <c:pt idx="0">
                  <c:v>PA_PSU</c:v>
                </c:pt>
              </c:strCache>
            </c:strRef>
          </c:tx>
          <c:marker>
            <c:symbol val="none"/>
          </c:marker>
          <c:yVal>
            <c:numRef>
              <c:f>PSU!$L$2:$L$102</c:f>
              <c:numCache>
                <c:formatCode>General</c:formatCode>
                <c:ptCount val="101"/>
                <c:pt idx="0">
                  <c:v>9.8399999999999998E-3</c:v>
                </c:pt>
                <c:pt idx="1">
                  <c:v>4.786E-2</c:v>
                </c:pt>
                <c:pt idx="2">
                  <c:v>4.53E-2</c:v>
                </c:pt>
                <c:pt idx="3">
                  <c:v>6.5710000000000005E-2</c:v>
                </c:pt>
                <c:pt idx="4">
                  <c:v>5.3670000000000002E-2</c:v>
                </c:pt>
                <c:pt idx="5">
                  <c:v>5.1810000000000002E-2</c:v>
                </c:pt>
                <c:pt idx="6">
                  <c:v>3.1419999999999997E-2</c:v>
                </c:pt>
                <c:pt idx="7">
                  <c:v>4.24E-2</c:v>
                </c:pt>
                <c:pt idx="8">
                  <c:v>3.4660000000000003E-2</c:v>
                </c:pt>
                <c:pt idx="9">
                  <c:v>3.9469999999999998E-2</c:v>
                </c:pt>
                <c:pt idx="10">
                  <c:v>2.8989999999999998E-2</c:v>
                </c:pt>
                <c:pt idx="11">
                  <c:v>4.2970000000000001E-2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F-4446-BF7E-872D6226015B}"/>
            </c:ext>
          </c:extLst>
        </c:ser>
        <c:ser>
          <c:idx val="1"/>
          <c:order val="1"/>
          <c:tx>
            <c:strRef>
              <c:f>RSM!$L$1</c:f>
              <c:strCache>
                <c:ptCount val="1"/>
                <c:pt idx="0">
                  <c:v>PA_RSM</c:v>
                </c:pt>
              </c:strCache>
            </c:strRef>
          </c:tx>
          <c:marker>
            <c:symbol val="none"/>
          </c:marker>
          <c:yVal>
            <c:numRef>
              <c:f>RSM!$L$2:$L$102</c:f>
              <c:numCache>
                <c:formatCode>[$-F400]h:mm:ss\ AM/PM</c:formatCode>
                <c:ptCount val="101"/>
                <c:pt idx="0">
                  <c:v>4.786E-2</c:v>
                </c:pt>
                <c:pt idx="1">
                  <c:v>4.53E-2</c:v>
                </c:pt>
                <c:pt idx="2">
                  <c:v>6.5710000000000005E-2</c:v>
                </c:pt>
                <c:pt idx="3">
                  <c:v>5.3670000000000002E-2</c:v>
                </c:pt>
                <c:pt idx="4">
                  <c:v>6.4689999999999998E-2</c:v>
                </c:pt>
                <c:pt idx="5">
                  <c:v>5.1810000000000002E-2</c:v>
                </c:pt>
                <c:pt idx="6">
                  <c:v>3.1419999999999997E-2</c:v>
                </c:pt>
                <c:pt idx="7">
                  <c:v>4.24E-2</c:v>
                </c:pt>
                <c:pt idx="8">
                  <c:v>3.4660000000000003E-2</c:v>
                </c:pt>
                <c:pt idx="9">
                  <c:v>2.8989999999999998E-2</c:v>
                </c:pt>
                <c:pt idx="10">
                  <c:v>2.879E-2</c:v>
                </c:pt>
                <c:pt idx="11">
                  <c:v>5.0680000000000003E-2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F-4446-BF7E-872D6226015B}"/>
            </c:ext>
          </c:extLst>
        </c:ser>
        <c:axId val="113049600"/>
        <c:axId val="113051136"/>
      </c:scatterChart>
      <c:valAx>
        <c:axId val="113049600"/>
        <c:scaling>
          <c:orientation val="minMax"/>
        </c:scaling>
        <c:axPos val="b"/>
        <c:tickLblPos val="nextTo"/>
        <c:crossAx val="113051136"/>
        <c:crosses val="autoZero"/>
        <c:crossBetween val="midCat"/>
      </c:valAx>
      <c:valAx>
        <c:axId val="113051136"/>
        <c:scaling>
          <c:orientation val="minMax"/>
        </c:scaling>
        <c:axPos val="l"/>
        <c:majorGridlines/>
        <c:numFmt formatCode="General" sourceLinked="1"/>
        <c:tickLblPos val="nextTo"/>
        <c:crossAx val="11304960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4.0017090669840424E-2"/>
          <c:y val="0.14043609933373721"/>
          <c:w val="0.89949054737634859"/>
          <c:h val="0.81818776499090473"/>
        </c:manualLayout>
      </c:layout>
      <c:lineChart>
        <c:grouping val="standard"/>
        <c:ser>
          <c:idx val="0"/>
          <c:order val="0"/>
          <c:tx>
            <c:strRef>
              <c:f>PPM!$J$1</c:f>
              <c:strCache>
                <c:ptCount val="1"/>
                <c:pt idx="0">
                  <c:v>PA_%</c:v>
                </c:pt>
              </c:strCache>
            </c:strRef>
          </c:tx>
          <c:marker>
            <c:symbol val="none"/>
          </c:marker>
          <c:val>
            <c:numRef>
              <c:f>PPM!$J$2:$J$101</c:f>
              <c:numCache>
                <c:formatCode>0_);[Red]\(0\)</c:formatCode>
                <c:ptCount val="100"/>
                <c:pt idx="0">
                  <c:v>794400.33430839947</c:v>
                </c:pt>
                <c:pt idx="1">
                  <c:v>-56512.141280353193</c:v>
                </c:pt>
                <c:pt idx="2">
                  <c:v>310607.21351392491</c:v>
                </c:pt>
                <c:pt idx="3">
                  <c:v>-224333.8923048258</c:v>
                </c:pt>
                <c:pt idx="4">
                  <c:v>170350.90431287672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-361503.96688513283</c:v>
                </c:pt>
                <c:pt idx="10">
                  <c:v>-6946.8565474122543</c:v>
                </c:pt>
                <c:pt idx="11">
                  <c:v>152131.01815311765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F5E-4799-A18F-2DC342935BFB}"/>
            </c:ext>
          </c:extLst>
        </c:ser>
        <c:marker val="1"/>
        <c:axId val="113095424"/>
        <c:axId val="113096960"/>
      </c:lineChart>
      <c:catAx>
        <c:axId val="113095424"/>
        <c:scaling>
          <c:orientation val="minMax"/>
        </c:scaling>
        <c:axPos val="b"/>
        <c:tickLblPos val="nextTo"/>
        <c:crossAx val="113096960"/>
        <c:crosses val="autoZero"/>
        <c:auto val="1"/>
        <c:lblAlgn val="ctr"/>
        <c:lblOffset val="100"/>
        <c:tickLblSkip val="10"/>
      </c:catAx>
      <c:valAx>
        <c:axId val="113096960"/>
        <c:scaling>
          <c:orientation val="minMax"/>
          <c:max val="100"/>
          <c:min val="-100"/>
        </c:scaling>
        <c:axPos val="l"/>
        <c:majorGridlines/>
        <c:numFmt formatCode="0_);[Red]\(0\)" sourceLinked="1"/>
        <c:tickLblPos val="nextTo"/>
        <c:crossAx val="11309542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PSU!$D$1</c:f>
              <c:strCache>
                <c:ptCount val="1"/>
                <c:pt idx="0">
                  <c:v>UB_PSU</c:v>
                </c:pt>
              </c:strCache>
            </c:strRef>
          </c:tx>
          <c:marker>
            <c:symbol val="none"/>
          </c:marker>
          <c:yVal>
            <c:numRef>
              <c:f>PSU!$D$2:$D$102</c:f>
              <c:numCache>
                <c:formatCode>General</c:formatCode>
                <c:ptCount val="101"/>
                <c:pt idx="0">
                  <c:v>5.5530000000000003E-2</c:v>
                </c:pt>
                <c:pt idx="1">
                  <c:v>5.654E-2</c:v>
                </c:pt>
                <c:pt idx="2">
                  <c:v>5.3749999999999999E-2</c:v>
                </c:pt>
                <c:pt idx="3">
                  <c:v>5.314E-2</c:v>
                </c:pt>
                <c:pt idx="4">
                  <c:v>5.2740000000000002E-2</c:v>
                </c:pt>
                <c:pt idx="5">
                  <c:v>5.484E-2</c:v>
                </c:pt>
                <c:pt idx="6">
                  <c:v>5.4239999999999997E-2</c:v>
                </c:pt>
                <c:pt idx="7">
                  <c:v>5.5899999999999998E-2</c:v>
                </c:pt>
                <c:pt idx="8">
                  <c:v>5.4359999999999999E-2</c:v>
                </c:pt>
                <c:pt idx="9">
                  <c:v>5.3969999999999997E-2</c:v>
                </c:pt>
                <c:pt idx="10">
                  <c:v>5.4469999999999998E-2</c:v>
                </c:pt>
                <c:pt idx="11">
                  <c:v>5.2449999999999997E-2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36-4809-8A19-B0D49AEB2EA5}"/>
            </c:ext>
          </c:extLst>
        </c:ser>
        <c:ser>
          <c:idx val="1"/>
          <c:order val="1"/>
          <c:tx>
            <c:strRef>
              <c:f>RSM!$D$1</c:f>
              <c:strCache>
                <c:ptCount val="1"/>
                <c:pt idx="0">
                  <c:v>UB_RSM</c:v>
                </c:pt>
              </c:strCache>
            </c:strRef>
          </c:tx>
          <c:marker>
            <c:symbol val="none"/>
          </c:marker>
          <c:yVal>
            <c:numRef>
              <c:f>RSM!$D$2:$D$102</c:f>
              <c:numCache>
                <c:formatCode>[$-F400]h:mm:ss\ AM/PM</c:formatCode>
                <c:ptCount val="101"/>
                <c:pt idx="0">
                  <c:v>5.654E-2</c:v>
                </c:pt>
                <c:pt idx="1">
                  <c:v>5.3749999999999999E-2</c:v>
                </c:pt>
                <c:pt idx="2">
                  <c:v>5.314E-2</c:v>
                </c:pt>
                <c:pt idx="3">
                  <c:v>5.2740000000000002E-2</c:v>
                </c:pt>
                <c:pt idx="4">
                  <c:v>5.357E-2</c:v>
                </c:pt>
                <c:pt idx="5">
                  <c:v>5.484E-2</c:v>
                </c:pt>
                <c:pt idx="6">
                  <c:v>5.4239999999999997E-2</c:v>
                </c:pt>
                <c:pt idx="7">
                  <c:v>5.5899999999999998E-2</c:v>
                </c:pt>
                <c:pt idx="8">
                  <c:v>5.4359999999999999E-2</c:v>
                </c:pt>
                <c:pt idx="9">
                  <c:v>5.4469999999999998E-2</c:v>
                </c:pt>
                <c:pt idx="10">
                  <c:v>5.4940000000000003E-2</c:v>
                </c:pt>
                <c:pt idx="11">
                  <c:v>5.518E-2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36-4809-8A19-B0D49AEB2EA5}"/>
            </c:ext>
          </c:extLst>
        </c:ser>
        <c:axId val="113793664"/>
        <c:axId val="113799552"/>
      </c:scatterChart>
      <c:valAx>
        <c:axId val="113793664"/>
        <c:scaling>
          <c:orientation val="minMax"/>
        </c:scaling>
        <c:axPos val="b"/>
        <c:tickLblPos val="nextTo"/>
        <c:crossAx val="113799552"/>
        <c:crosses val="autoZero"/>
        <c:crossBetween val="midCat"/>
      </c:valAx>
      <c:valAx>
        <c:axId val="113799552"/>
        <c:scaling>
          <c:orientation val="minMax"/>
        </c:scaling>
        <c:axPos val="l"/>
        <c:majorGridlines/>
        <c:numFmt formatCode="General" sourceLinked="1"/>
        <c:tickLblPos val="nextTo"/>
        <c:crossAx val="11379366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PSU!$G$1</c:f>
              <c:strCache>
                <c:ptCount val="1"/>
                <c:pt idx="0">
                  <c:v>IB_PSU</c:v>
                </c:pt>
              </c:strCache>
            </c:strRef>
          </c:tx>
          <c:marker>
            <c:symbol val="none"/>
          </c:marker>
          <c:yVal>
            <c:numRef>
              <c:f>PSU!$G$2:$G$102</c:f>
              <c:numCache>
                <c:formatCode>General</c:formatCode>
                <c:ptCount val="101"/>
                <c:pt idx="0">
                  <c:v>9.9861900000000006</c:v>
                </c:pt>
                <c:pt idx="1">
                  <c:v>9.9861900000000006</c:v>
                </c:pt>
                <c:pt idx="2">
                  <c:v>9.9862699999999993</c:v>
                </c:pt>
                <c:pt idx="3">
                  <c:v>9.9863300000000006</c:v>
                </c:pt>
                <c:pt idx="4">
                  <c:v>9.9863599999999995</c:v>
                </c:pt>
                <c:pt idx="5">
                  <c:v>9.9863499999999998</c:v>
                </c:pt>
                <c:pt idx="6">
                  <c:v>9.9863300000000006</c:v>
                </c:pt>
                <c:pt idx="7">
                  <c:v>9.9862699999999993</c:v>
                </c:pt>
                <c:pt idx="8">
                  <c:v>9.9862199999999994</c:v>
                </c:pt>
                <c:pt idx="9">
                  <c:v>9.9861699999999995</c:v>
                </c:pt>
                <c:pt idx="10">
                  <c:v>9.9861500000000003</c:v>
                </c:pt>
                <c:pt idx="11">
                  <c:v>9.9861299999999993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B1F-4640-B5EA-145631047B9D}"/>
            </c:ext>
          </c:extLst>
        </c:ser>
        <c:ser>
          <c:idx val="1"/>
          <c:order val="1"/>
          <c:tx>
            <c:strRef>
              <c:f>RSM!$G$1</c:f>
              <c:strCache>
                <c:ptCount val="1"/>
                <c:pt idx="0">
                  <c:v>IB_RSM</c:v>
                </c:pt>
              </c:strCache>
            </c:strRef>
          </c:tx>
          <c:marker>
            <c:symbol val="none"/>
          </c:marker>
          <c:yVal>
            <c:numRef>
              <c:f>RSM!$G$2:$G$102</c:f>
              <c:numCache>
                <c:formatCode>[$-F400]h:mm:ss\ AM/PM</c:formatCode>
                <c:ptCount val="101"/>
                <c:pt idx="0">
                  <c:v>9.9861900000000006</c:v>
                </c:pt>
                <c:pt idx="1">
                  <c:v>9.9862699999999993</c:v>
                </c:pt>
                <c:pt idx="2">
                  <c:v>9.9863300000000006</c:v>
                </c:pt>
                <c:pt idx="3">
                  <c:v>9.9863599999999995</c:v>
                </c:pt>
                <c:pt idx="4">
                  <c:v>9.9863700000000009</c:v>
                </c:pt>
                <c:pt idx="5">
                  <c:v>9.9863499999999998</c:v>
                </c:pt>
                <c:pt idx="6">
                  <c:v>9.9863300000000006</c:v>
                </c:pt>
                <c:pt idx="7">
                  <c:v>9.9862699999999993</c:v>
                </c:pt>
                <c:pt idx="8">
                  <c:v>9.9862199999999994</c:v>
                </c:pt>
                <c:pt idx="9">
                  <c:v>9.9861500000000003</c:v>
                </c:pt>
                <c:pt idx="10">
                  <c:v>9.9861400000000007</c:v>
                </c:pt>
                <c:pt idx="11">
                  <c:v>9.9861699999999995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B1F-4640-B5EA-145631047B9D}"/>
            </c:ext>
          </c:extLst>
        </c:ser>
        <c:axId val="113820032"/>
        <c:axId val="113821568"/>
      </c:scatterChart>
      <c:valAx>
        <c:axId val="113820032"/>
        <c:scaling>
          <c:orientation val="minMax"/>
        </c:scaling>
        <c:axPos val="b"/>
        <c:tickLblPos val="nextTo"/>
        <c:crossAx val="113821568"/>
        <c:crosses val="autoZero"/>
        <c:crossBetween val="midCat"/>
      </c:valAx>
      <c:valAx>
        <c:axId val="113821568"/>
        <c:scaling>
          <c:orientation val="minMax"/>
        </c:scaling>
        <c:axPos val="l"/>
        <c:majorGridlines/>
        <c:numFmt formatCode="General" sourceLinked="1"/>
        <c:tickLblPos val="nextTo"/>
        <c:crossAx val="11382003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PSU!$H$1</c:f>
              <c:strCache>
                <c:ptCount val="1"/>
                <c:pt idx="0">
                  <c:v>IC_PSU</c:v>
                </c:pt>
              </c:strCache>
            </c:strRef>
          </c:tx>
          <c:marker>
            <c:symbol val="none"/>
          </c:marker>
          <c:yVal>
            <c:numRef>
              <c:f>PSU!$H$2:$H$102</c:f>
              <c:numCache>
                <c:formatCode>General</c:formatCode>
                <c:ptCount val="101"/>
                <c:pt idx="0">
                  <c:v>10.0166</c:v>
                </c:pt>
                <c:pt idx="1">
                  <c:v>10.016500000000001</c:v>
                </c:pt>
                <c:pt idx="2">
                  <c:v>10.016500000000001</c:v>
                </c:pt>
                <c:pt idx="3">
                  <c:v>10.016500000000001</c:v>
                </c:pt>
                <c:pt idx="4">
                  <c:v>10.016500000000001</c:v>
                </c:pt>
                <c:pt idx="5">
                  <c:v>10.0166</c:v>
                </c:pt>
                <c:pt idx="6">
                  <c:v>10.0166</c:v>
                </c:pt>
                <c:pt idx="7">
                  <c:v>10.0166</c:v>
                </c:pt>
                <c:pt idx="8">
                  <c:v>10.0166</c:v>
                </c:pt>
                <c:pt idx="9">
                  <c:v>10.0166</c:v>
                </c:pt>
                <c:pt idx="10">
                  <c:v>10.0166</c:v>
                </c:pt>
                <c:pt idx="11">
                  <c:v>10.0166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81-404E-9889-9B7B1A381E75}"/>
            </c:ext>
          </c:extLst>
        </c:ser>
        <c:ser>
          <c:idx val="1"/>
          <c:order val="1"/>
          <c:tx>
            <c:strRef>
              <c:f>RSM!$H$1</c:f>
              <c:strCache>
                <c:ptCount val="1"/>
                <c:pt idx="0">
                  <c:v>IC_RSM</c:v>
                </c:pt>
              </c:strCache>
            </c:strRef>
          </c:tx>
          <c:marker>
            <c:symbol val="none"/>
          </c:marker>
          <c:yVal>
            <c:numRef>
              <c:f>RSM!$H$2:$H$102</c:f>
              <c:numCache>
                <c:formatCode>[$-F400]h:mm:ss\ AM/PM</c:formatCode>
                <c:ptCount val="101"/>
                <c:pt idx="0">
                  <c:v>10.016500000000001</c:v>
                </c:pt>
                <c:pt idx="1">
                  <c:v>10.016500000000001</c:v>
                </c:pt>
                <c:pt idx="2">
                  <c:v>10.016500000000001</c:v>
                </c:pt>
                <c:pt idx="3">
                  <c:v>10.016500000000001</c:v>
                </c:pt>
                <c:pt idx="4">
                  <c:v>10.016500000000001</c:v>
                </c:pt>
                <c:pt idx="5">
                  <c:v>10.0166</c:v>
                </c:pt>
                <c:pt idx="6">
                  <c:v>10.0166</c:v>
                </c:pt>
                <c:pt idx="7">
                  <c:v>10.0166</c:v>
                </c:pt>
                <c:pt idx="8">
                  <c:v>10.0166</c:v>
                </c:pt>
                <c:pt idx="9">
                  <c:v>10.0166</c:v>
                </c:pt>
                <c:pt idx="10">
                  <c:v>10.0166</c:v>
                </c:pt>
                <c:pt idx="11">
                  <c:v>10.0166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81-404E-9889-9B7B1A381E75}"/>
            </c:ext>
          </c:extLst>
        </c:ser>
        <c:axId val="113850240"/>
        <c:axId val="113851776"/>
      </c:scatterChart>
      <c:valAx>
        <c:axId val="113850240"/>
        <c:scaling>
          <c:orientation val="minMax"/>
        </c:scaling>
        <c:axPos val="b"/>
        <c:tickLblPos val="nextTo"/>
        <c:crossAx val="113851776"/>
        <c:crosses val="autoZero"/>
        <c:crossBetween val="midCat"/>
      </c:valAx>
      <c:valAx>
        <c:axId val="113851776"/>
        <c:scaling>
          <c:orientation val="minMax"/>
        </c:scaling>
        <c:axPos val="l"/>
        <c:majorGridlines/>
        <c:numFmt formatCode="General" sourceLinked="1"/>
        <c:tickLblPos val="nextTo"/>
        <c:crossAx val="11385024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PSU!$E$1</c:f>
              <c:strCache>
                <c:ptCount val="1"/>
                <c:pt idx="0">
                  <c:v>UC_PSU</c:v>
                </c:pt>
              </c:strCache>
            </c:strRef>
          </c:tx>
          <c:marker>
            <c:symbol val="none"/>
          </c:marker>
          <c:yVal>
            <c:numRef>
              <c:f>PSU!$E$2:$E$102</c:f>
              <c:numCache>
                <c:formatCode>General</c:formatCode>
                <c:ptCount val="101"/>
                <c:pt idx="0">
                  <c:v>6.4769999999999994E-2</c:v>
                </c:pt>
                <c:pt idx="1">
                  <c:v>6.4829999999999999E-2</c:v>
                </c:pt>
                <c:pt idx="2">
                  <c:v>6.5809999999999994E-2</c:v>
                </c:pt>
                <c:pt idx="3">
                  <c:v>6.3570000000000002E-2</c:v>
                </c:pt>
                <c:pt idx="4">
                  <c:v>6.5799999999999997E-2</c:v>
                </c:pt>
                <c:pt idx="5">
                  <c:v>6.5930000000000002E-2</c:v>
                </c:pt>
                <c:pt idx="6">
                  <c:v>6.5189999999999998E-2</c:v>
                </c:pt>
                <c:pt idx="7">
                  <c:v>6.6430000000000003E-2</c:v>
                </c:pt>
                <c:pt idx="8">
                  <c:v>6.4600000000000005E-2</c:v>
                </c:pt>
                <c:pt idx="9">
                  <c:v>6.5320000000000003E-2</c:v>
                </c:pt>
                <c:pt idx="10">
                  <c:v>6.4399999999999999E-2</c:v>
                </c:pt>
                <c:pt idx="11">
                  <c:v>6.4189999999999997E-2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09D-492A-9BDA-19FE8BA8F7A3}"/>
            </c:ext>
          </c:extLst>
        </c:ser>
        <c:ser>
          <c:idx val="1"/>
          <c:order val="1"/>
          <c:tx>
            <c:strRef>
              <c:f>RSM!$E$1</c:f>
              <c:strCache>
                <c:ptCount val="1"/>
                <c:pt idx="0">
                  <c:v>UC_RSM</c:v>
                </c:pt>
              </c:strCache>
            </c:strRef>
          </c:tx>
          <c:marker>
            <c:symbol val="none"/>
          </c:marker>
          <c:yVal>
            <c:numRef>
              <c:f>RSM!$E$2:$E$102</c:f>
              <c:numCache>
                <c:formatCode>[$-F400]h:mm:ss\ AM/PM</c:formatCode>
                <c:ptCount val="101"/>
                <c:pt idx="0">
                  <c:v>6.4829999999999999E-2</c:v>
                </c:pt>
                <c:pt idx="1">
                  <c:v>6.5809999999999994E-2</c:v>
                </c:pt>
                <c:pt idx="2">
                  <c:v>6.3570000000000002E-2</c:v>
                </c:pt>
                <c:pt idx="3">
                  <c:v>6.5799999999999997E-2</c:v>
                </c:pt>
                <c:pt idx="4">
                  <c:v>6.3909999999999995E-2</c:v>
                </c:pt>
                <c:pt idx="5">
                  <c:v>6.5930000000000002E-2</c:v>
                </c:pt>
                <c:pt idx="6">
                  <c:v>6.5189999999999998E-2</c:v>
                </c:pt>
                <c:pt idx="7">
                  <c:v>6.6430000000000003E-2</c:v>
                </c:pt>
                <c:pt idx="8">
                  <c:v>6.4600000000000005E-2</c:v>
                </c:pt>
                <c:pt idx="9">
                  <c:v>6.4399999999999999E-2</c:v>
                </c:pt>
                <c:pt idx="10">
                  <c:v>6.5320000000000003E-2</c:v>
                </c:pt>
                <c:pt idx="11">
                  <c:v>6.522E-2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9D-492A-9BDA-19FE8BA8F7A3}"/>
            </c:ext>
          </c:extLst>
        </c:ser>
        <c:axId val="113880448"/>
        <c:axId val="113890432"/>
      </c:scatterChart>
      <c:valAx>
        <c:axId val="113880448"/>
        <c:scaling>
          <c:orientation val="minMax"/>
        </c:scaling>
        <c:axPos val="b"/>
        <c:tickLblPos val="nextTo"/>
        <c:crossAx val="113890432"/>
        <c:crosses val="autoZero"/>
        <c:crossBetween val="midCat"/>
      </c:valAx>
      <c:valAx>
        <c:axId val="113890432"/>
        <c:scaling>
          <c:orientation val="minMax"/>
        </c:scaling>
        <c:axPos val="l"/>
        <c:majorGridlines/>
        <c:numFmt formatCode="General" sourceLinked="1"/>
        <c:tickLblPos val="nextTo"/>
        <c:crossAx val="11388044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Radio" firstButton="1" lockText="1" noThreeD="1"/>
</file>

<file path=xl/ctrlProps/ctrlProp101.xml><?xml version="1.0" encoding="utf-8"?>
<formControlPr xmlns="http://schemas.microsoft.com/office/spreadsheetml/2009/9/main" objectType="Radio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jpe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43.emf"/><Relationship Id="rId18" Type="http://schemas.openxmlformats.org/officeDocument/2006/relationships/image" Target="../media/image48.emf"/><Relationship Id="rId3" Type="http://schemas.openxmlformats.org/officeDocument/2006/relationships/image" Target="../media/image33.emf"/><Relationship Id="rId7" Type="http://schemas.openxmlformats.org/officeDocument/2006/relationships/image" Target="../media/image37.emf"/><Relationship Id="rId12" Type="http://schemas.openxmlformats.org/officeDocument/2006/relationships/image" Target="../media/image42.emf"/><Relationship Id="rId17" Type="http://schemas.openxmlformats.org/officeDocument/2006/relationships/image" Target="../media/image47.emf"/><Relationship Id="rId2" Type="http://schemas.openxmlformats.org/officeDocument/2006/relationships/image" Target="../media/image32.emf"/><Relationship Id="rId16" Type="http://schemas.openxmlformats.org/officeDocument/2006/relationships/image" Target="../media/image46.emf"/><Relationship Id="rId1" Type="http://schemas.openxmlformats.org/officeDocument/2006/relationships/image" Target="../media/image31.emf"/><Relationship Id="rId6" Type="http://schemas.openxmlformats.org/officeDocument/2006/relationships/image" Target="../media/image36.emf"/><Relationship Id="rId11" Type="http://schemas.openxmlformats.org/officeDocument/2006/relationships/image" Target="../media/image41.emf"/><Relationship Id="rId5" Type="http://schemas.openxmlformats.org/officeDocument/2006/relationships/image" Target="../media/image35.emf"/><Relationship Id="rId15" Type="http://schemas.openxmlformats.org/officeDocument/2006/relationships/image" Target="../media/image45.emf"/><Relationship Id="rId10" Type="http://schemas.openxmlformats.org/officeDocument/2006/relationships/image" Target="../media/image40.emf"/><Relationship Id="rId19" Type="http://schemas.openxmlformats.org/officeDocument/2006/relationships/image" Target="../media/image49.emf"/><Relationship Id="rId4" Type="http://schemas.openxmlformats.org/officeDocument/2006/relationships/image" Target="../media/image34.emf"/><Relationship Id="rId9" Type="http://schemas.openxmlformats.org/officeDocument/2006/relationships/image" Target="../media/image39.emf"/><Relationship Id="rId14" Type="http://schemas.openxmlformats.org/officeDocument/2006/relationships/image" Target="../media/image4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2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Relationship Id="rId1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205468</xdr:colOff>
      <xdr:row>65</xdr:row>
      <xdr:rowOff>154100</xdr:rowOff>
    </xdr:from>
    <xdr:to>
      <xdr:col>20</xdr:col>
      <xdr:colOff>601509</xdr:colOff>
      <xdr:row>69</xdr:row>
      <xdr:rowOff>122724</xdr:rowOff>
    </xdr:to>
    <xdr:pic>
      <xdr:nvPicPr>
        <xdr:cNvPr id="3" name="图片 2" descr="JJG.png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885624" y="16775225"/>
          <a:ext cx="4453971" cy="968749"/>
        </a:xfrm>
        <a:prstGeom prst="rect">
          <a:avLst/>
        </a:prstGeom>
      </xdr:spPr>
    </xdr:pic>
    <xdr:clientData/>
  </xdr:twoCellAnchor>
  <xdr:twoCellAnchor editAs="oneCell">
    <xdr:from>
      <xdr:col>15</xdr:col>
      <xdr:colOff>649942</xdr:colOff>
      <xdr:row>73</xdr:row>
      <xdr:rowOff>89647</xdr:rowOff>
    </xdr:from>
    <xdr:to>
      <xdr:col>19</xdr:col>
      <xdr:colOff>526678</xdr:colOff>
      <xdr:row>76</xdr:row>
      <xdr:rowOff>201144</xdr:rowOff>
    </xdr:to>
    <xdr:pic>
      <xdr:nvPicPr>
        <xdr:cNvPr id="9312" name="Picture 96">
          <a:extLst>
            <a:ext uri="{FF2B5EF4-FFF2-40B4-BE49-F238E27FC236}">
              <a16:creationId xmlns="" xmlns:a16="http://schemas.microsoft.com/office/drawing/2014/main" id="{00000000-0008-0000-0000-00006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088471" y="20742088"/>
          <a:ext cx="3104030" cy="85108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0</xdr:colOff>
      <xdr:row>78</xdr:row>
      <xdr:rowOff>0</xdr:rowOff>
    </xdr:from>
    <xdr:to>
      <xdr:col>19</xdr:col>
      <xdr:colOff>512007</xdr:colOff>
      <xdr:row>82</xdr:row>
      <xdr:rowOff>22413</xdr:rowOff>
    </xdr:to>
    <xdr:pic>
      <xdr:nvPicPr>
        <xdr:cNvPr id="9313" name="Picture 97">
          <a:extLst>
            <a:ext uri="{FF2B5EF4-FFF2-40B4-BE49-F238E27FC236}">
              <a16:creationId xmlns="" xmlns:a16="http://schemas.microsoft.com/office/drawing/2014/main" id="{00000000-0008-0000-0000-000061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3245353" y="21885088"/>
          <a:ext cx="2932478" cy="100853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29</xdr:col>
      <xdr:colOff>470647</xdr:colOff>
      <xdr:row>71</xdr:row>
      <xdr:rowOff>145674</xdr:rowOff>
    </xdr:from>
    <xdr:to>
      <xdr:col>41</xdr:col>
      <xdr:colOff>638736</xdr:colOff>
      <xdr:row>76</xdr:row>
      <xdr:rowOff>166550</xdr:rowOff>
    </xdr:to>
    <xdr:pic>
      <xdr:nvPicPr>
        <xdr:cNvPr id="9314" name="Picture 98">
          <a:extLst>
            <a:ext uri="{FF2B5EF4-FFF2-40B4-BE49-F238E27FC236}">
              <a16:creationId xmlns="" xmlns:a16="http://schemas.microsoft.com/office/drawing/2014/main" id="{00000000-0008-0000-0000-000062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23341853" y="18086292"/>
          <a:ext cx="8370795" cy="125352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32</xdr:col>
      <xdr:colOff>291354</xdr:colOff>
      <xdr:row>77</xdr:row>
      <xdr:rowOff>235324</xdr:rowOff>
    </xdr:from>
    <xdr:to>
      <xdr:col>42</xdr:col>
      <xdr:colOff>578115</xdr:colOff>
      <xdr:row>81</xdr:row>
      <xdr:rowOff>235323</xdr:rowOff>
    </xdr:to>
    <xdr:pic>
      <xdr:nvPicPr>
        <xdr:cNvPr id="9315" name="Picture 99">
          <a:extLst>
            <a:ext uri="{FF2B5EF4-FFF2-40B4-BE49-F238E27FC236}">
              <a16:creationId xmlns="" xmlns:a16="http://schemas.microsoft.com/office/drawing/2014/main" id="{00000000-0008-0000-0000-000063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25213236" y="19655118"/>
          <a:ext cx="7122350" cy="98611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0</xdr:colOff>
      <xdr:row>85</xdr:row>
      <xdr:rowOff>0</xdr:rowOff>
    </xdr:from>
    <xdr:to>
      <xdr:col>24</xdr:col>
      <xdr:colOff>184752</xdr:colOff>
      <xdr:row>88</xdr:row>
      <xdr:rowOff>123264</xdr:rowOff>
    </xdr:to>
    <xdr:pic>
      <xdr:nvPicPr>
        <xdr:cNvPr id="9316" name="Picture 100">
          <a:extLst>
            <a:ext uri="{FF2B5EF4-FFF2-40B4-BE49-F238E27FC236}">
              <a16:creationId xmlns="" xmlns:a16="http://schemas.microsoft.com/office/drawing/2014/main" id="{00000000-0008-0000-0000-00006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13245353" y="23610794"/>
          <a:ext cx="6392811" cy="86285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22</xdr:col>
      <xdr:colOff>0</xdr:colOff>
      <xdr:row>65</xdr:row>
      <xdr:rowOff>56030</xdr:rowOff>
    </xdr:from>
    <xdr:to>
      <xdr:col>29</xdr:col>
      <xdr:colOff>76200</xdr:colOff>
      <xdr:row>68</xdr:row>
      <xdr:rowOff>189380</xdr:rowOff>
    </xdr:to>
    <xdr:pic>
      <xdr:nvPicPr>
        <xdr:cNvPr id="9317" name="Picture 101">
          <a:extLst>
            <a:ext uri="{FF2B5EF4-FFF2-40B4-BE49-F238E27FC236}">
              <a16:creationId xmlns="" xmlns:a16="http://schemas.microsoft.com/office/drawing/2014/main" id="{00000000-0008-0000-0000-00006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18086294" y="16517471"/>
          <a:ext cx="4861112" cy="87293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29</xdr:col>
      <xdr:colOff>638735</xdr:colOff>
      <xdr:row>64</xdr:row>
      <xdr:rowOff>11206</xdr:rowOff>
    </xdr:from>
    <xdr:to>
      <xdr:col>41</xdr:col>
      <xdr:colOff>526676</xdr:colOff>
      <xdr:row>70</xdr:row>
      <xdr:rowOff>49566</xdr:rowOff>
    </xdr:to>
    <xdr:pic>
      <xdr:nvPicPr>
        <xdr:cNvPr id="9318" name="Picture 102">
          <a:extLst>
            <a:ext uri="{FF2B5EF4-FFF2-40B4-BE49-F238E27FC236}">
              <a16:creationId xmlns="" xmlns:a16="http://schemas.microsoft.com/office/drawing/2014/main" id="{00000000-0008-0000-0000-000066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23509941" y="16226118"/>
          <a:ext cx="8090647" cy="151753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24</xdr:col>
      <xdr:colOff>0</xdr:colOff>
      <xdr:row>16</xdr:row>
      <xdr:rowOff>1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18</xdr:col>
      <xdr:colOff>0</xdr:colOff>
      <xdr:row>16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32</xdr:row>
      <xdr:rowOff>0</xdr:rowOff>
    </xdr:from>
    <xdr:to>
      <xdr:col>18</xdr:col>
      <xdr:colOff>0</xdr:colOff>
      <xdr:row>48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18</xdr:col>
      <xdr:colOff>1</xdr:colOff>
      <xdr:row>32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16</xdr:row>
      <xdr:rowOff>0</xdr:rowOff>
    </xdr:from>
    <xdr:to>
      <xdr:col>24</xdr:col>
      <xdr:colOff>0</xdr:colOff>
      <xdr:row>32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65</xdr:row>
      <xdr:rowOff>0</xdr:rowOff>
    </xdr:from>
    <xdr:to>
      <xdr:col>14</xdr:col>
      <xdr:colOff>0</xdr:colOff>
      <xdr:row>80</xdr:row>
      <xdr:rowOff>168087</xdr:rowOff>
    </xdr:to>
    <xdr:graphicFrame macro="">
      <xdr:nvGraphicFramePr>
        <xdr:cNvPr id="7" name="图表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14</xdr:col>
      <xdr:colOff>0</xdr:colOff>
      <xdr:row>65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81</xdr:row>
      <xdr:rowOff>1</xdr:rowOff>
    </xdr:from>
    <xdr:to>
      <xdr:col>14</xdr:col>
      <xdr:colOff>0</xdr:colOff>
      <xdr:row>97</xdr:row>
      <xdr:rowOff>1</xdr:rowOff>
    </xdr:to>
    <xdr:graphicFrame macro="">
      <xdr:nvGraphicFramePr>
        <xdr:cNvPr id="10" name="图表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97</xdr:row>
      <xdr:rowOff>1</xdr:rowOff>
    </xdr:from>
    <xdr:to>
      <xdr:col>14</xdr:col>
      <xdr:colOff>0</xdr:colOff>
      <xdr:row>113</xdr:row>
      <xdr:rowOff>1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14</xdr:col>
      <xdr:colOff>0</xdr:colOff>
      <xdr:row>129</xdr:row>
      <xdr:rowOff>0</xdr:rowOff>
    </xdr:to>
    <xdr:graphicFrame macro="">
      <xdr:nvGraphicFramePr>
        <xdr:cNvPr id="14" name="图表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14</xdr:col>
      <xdr:colOff>0</xdr:colOff>
      <xdr:row>65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65</xdr:row>
      <xdr:rowOff>0</xdr:rowOff>
    </xdr:from>
    <xdr:to>
      <xdr:col>14</xdr:col>
      <xdr:colOff>0</xdr:colOff>
      <xdr:row>81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81</xdr:row>
      <xdr:rowOff>0</xdr:rowOff>
    </xdr:from>
    <xdr:to>
      <xdr:col>14</xdr:col>
      <xdr:colOff>0</xdr:colOff>
      <xdr:row>97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14</xdr:col>
      <xdr:colOff>0</xdr:colOff>
      <xdr:row>113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65942</xdr:colOff>
      <xdr:row>0</xdr:row>
      <xdr:rowOff>139212</xdr:rowOff>
    </xdr:from>
    <xdr:to>
      <xdr:col>50</xdr:col>
      <xdr:colOff>337038</xdr:colOff>
      <xdr:row>17</xdr:row>
      <xdr:rowOff>14654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16</xdr:col>
      <xdr:colOff>0</xdr:colOff>
      <xdr:row>17</xdr:row>
      <xdr:rowOff>0</xdr:rowOff>
    </xdr:to>
    <xdr:graphicFrame macro="">
      <xdr:nvGraphicFramePr>
        <xdr:cNvPr id="24" name="Chart Uabc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16</xdr:col>
      <xdr:colOff>0</xdr:colOff>
      <xdr:row>51</xdr:row>
      <xdr:rowOff>1</xdr:rowOff>
    </xdr:to>
    <xdr:graphicFrame macro="">
      <xdr:nvGraphicFramePr>
        <xdr:cNvPr id="26" name="Chart UB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16</xdr:col>
      <xdr:colOff>0</xdr:colOff>
      <xdr:row>34</xdr:row>
      <xdr:rowOff>1</xdr:rowOff>
    </xdr:to>
    <xdr:graphicFrame macro="">
      <xdr:nvGraphicFramePr>
        <xdr:cNvPr id="30" name="Chart UA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16</xdr:col>
      <xdr:colOff>0</xdr:colOff>
      <xdr:row>68</xdr:row>
      <xdr:rowOff>1</xdr:rowOff>
    </xdr:to>
    <xdr:graphicFrame macro="">
      <xdr:nvGraphicFramePr>
        <xdr:cNvPr id="33" name="Chart UC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Voltage</a:t>
          </a:r>
          <a:r>
            <a:rPr lang="en-US" altLang="zh-CN" sz="1600" baseline="0"/>
            <a:t> magnetude</a:t>
          </a:r>
          <a:endParaRPr lang="zh-CN" altLang="en-US" sz="16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Voltage</a:t>
          </a:r>
          <a:r>
            <a:rPr lang="en-US" altLang="zh-CN" sz="1600" baseline="0"/>
            <a:t> magnetude B</a:t>
          </a:r>
          <a:endParaRPr lang="zh-CN" altLang="en-US" sz="16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Voltage</a:t>
          </a:r>
          <a:r>
            <a:rPr lang="en-US" altLang="zh-CN" sz="1600" baseline="0"/>
            <a:t> magnetude A</a:t>
          </a:r>
          <a:endParaRPr lang="zh-CN" altLang="en-US" sz="16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Voltage</a:t>
          </a:r>
          <a:r>
            <a:rPr lang="en-US" altLang="zh-CN" sz="1600" baseline="0"/>
            <a:t> magnetude C</a:t>
          </a:r>
          <a:endParaRPr lang="zh-CN" altLang="en-US" sz="16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119743</xdr:colOff>
      <xdr:row>1</xdr:row>
      <xdr:rowOff>32657</xdr:rowOff>
    </xdr:from>
    <xdr:to>
      <xdr:col>16</xdr:col>
      <xdr:colOff>119743</xdr:colOff>
      <xdr:row>17</xdr:row>
      <xdr:rowOff>32658</xdr:rowOff>
    </xdr:to>
    <xdr:graphicFrame macro="">
      <xdr:nvGraphicFramePr>
        <xdr:cNvPr id="2" name="Chart Iabc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16</xdr:col>
      <xdr:colOff>0</xdr:colOff>
      <xdr:row>34</xdr:row>
      <xdr:rowOff>1</xdr:rowOff>
    </xdr:to>
    <xdr:graphicFrame macro="">
      <xdr:nvGraphicFramePr>
        <xdr:cNvPr id="3" name="Chart IA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16</xdr:col>
      <xdr:colOff>0</xdr:colOff>
      <xdr:row>51</xdr:row>
      <xdr:rowOff>1</xdr:rowOff>
    </xdr:to>
    <xdr:graphicFrame macro="">
      <xdr:nvGraphicFramePr>
        <xdr:cNvPr id="4" name="Chart IB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16</xdr:col>
      <xdr:colOff>0</xdr:colOff>
      <xdr:row>68</xdr:row>
      <xdr:rowOff>1</xdr:rowOff>
    </xdr:to>
    <xdr:graphicFrame macro="">
      <xdr:nvGraphicFramePr>
        <xdr:cNvPr id="5" name="Chart IC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Current</a:t>
          </a:r>
          <a:r>
            <a:rPr lang="en-US" altLang="zh-CN" sz="1600" baseline="0"/>
            <a:t> magnetude</a:t>
          </a:r>
          <a:endParaRPr lang="zh-CN" altLang="en-US" sz="16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Current</a:t>
          </a:r>
          <a:r>
            <a:rPr lang="en-US" altLang="zh-CN" sz="1600" baseline="0"/>
            <a:t> magnetude A</a:t>
          </a:r>
          <a:endParaRPr lang="zh-CN" altLang="en-US" sz="16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Current</a:t>
          </a:r>
          <a:r>
            <a:rPr lang="en-US" altLang="zh-CN" sz="1600" baseline="0"/>
            <a:t> magnetude B</a:t>
          </a:r>
          <a:endParaRPr lang="zh-CN" altLang="en-US" sz="16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0.05533</cdr:x>
      <cdr:y>0.03169</cdr:y>
    </cdr:from>
    <cdr:to>
      <cdr:x>0.42418</cdr:x>
      <cdr:y>0.15141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05117" y="100852"/>
          <a:ext cx="403411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en-US" altLang="zh-CN" sz="1600"/>
            <a:t>Current</a:t>
          </a:r>
          <a:r>
            <a:rPr lang="en-US" altLang="zh-CN" sz="1600" baseline="0"/>
            <a:t> magnetude C</a:t>
          </a:r>
          <a:endParaRPr lang="zh-CN" altLang="en-US" sz="1600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16</xdr:col>
      <xdr:colOff>11206</xdr:colOff>
      <xdr:row>16</xdr:row>
      <xdr:rowOff>156882</xdr:rowOff>
    </xdr:to>
    <xdr:graphicFrame macro="">
      <xdr:nvGraphicFramePr>
        <xdr:cNvPr id="2" name="Chart PW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18</xdr:row>
      <xdr:rowOff>0</xdr:rowOff>
    </xdr:from>
    <xdr:to>
      <xdr:col>16</xdr:col>
      <xdr:colOff>11206</xdr:colOff>
      <xdr:row>33</xdr:row>
      <xdr:rowOff>156882</xdr:rowOff>
    </xdr:to>
    <xdr:graphicFrame macro="">
      <xdr:nvGraphicFramePr>
        <xdr:cNvPr id="3" name="Chart PA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16</xdr:col>
      <xdr:colOff>11206</xdr:colOff>
      <xdr:row>50</xdr:row>
      <xdr:rowOff>156882</xdr:rowOff>
    </xdr:to>
    <xdr:graphicFrame macro="">
      <xdr:nvGraphicFramePr>
        <xdr:cNvPr id="4" name="Chart PB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0</xdr:rowOff>
    </xdr:from>
    <xdr:to>
      <xdr:col>16</xdr:col>
      <xdr:colOff>11206</xdr:colOff>
      <xdr:row>67</xdr:row>
      <xdr:rowOff>156882</xdr:rowOff>
    </xdr:to>
    <xdr:graphicFrame macro="">
      <xdr:nvGraphicFramePr>
        <xdr:cNvPr id="5" name="Chart PC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0.32686</cdr:x>
      <cdr:y>0.0334</cdr:y>
    </cdr:from>
    <cdr:to>
      <cdr:x>0.5947</cdr:x>
      <cdr:y>0.1334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113314" y="94077"/>
          <a:ext cx="2551176" cy="2816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zh-CN" altLang="en-US" sz="1800" b="1"/>
            <a:t>有功功率（</a:t>
          </a:r>
          <a:r>
            <a:rPr lang="en-US" altLang="zh-CN" sz="1800" b="1"/>
            <a:t>PW</a:t>
          </a:r>
          <a:r>
            <a:rPr lang="zh-CN" altLang="en-US" sz="1800" b="1"/>
            <a:t>）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16</xdr:col>
      <xdr:colOff>11206</xdr:colOff>
      <xdr:row>17</xdr:row>
      <xdr:rowOff>156882</xdr:rowOff>
    </xdr:to>
    <xdr:graphicFrame macro="">
      <xdr:nvGraphicFramePr>
        <xdr:cNvPr id="2" name="Chart UDC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16</xdr:col>
      <xdr:colOff>11206</xdr:colOff>
      <xdr:row>34</xdr:row>
      <xdr:rowOff>156882</xdr:rowOff>
    </xdr:to>
    <xdr:graphicFrame macro="">
      <xdr:nvGraphicFramePr>
        <xdr:cNvPr id="3" name="Chart IDC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0.32686</cdr:x>
      <cdr:y>0.0334</cdr:y>
    </cdr:from>
    <cdr:to>
      <cdr:x>0.5947</cdr:x>
      <cdr:y>0.1334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113314" y="94077"/>
          <a:ext cx="2551176" cy="2816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altLang="zh-CN" sz="1800" b="1"/>
            <a:t>Voltage DC content</a:t>
          </a:r>
          <a:endParaRPr lang="zh-CN" altLang="en-US" sz="1800" b="1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0.30564</cdr:x>
      <cdr:y>0.05417</cdr:y>
    </cdr:from>
    <cdr:to>
      <cdr:x>0.54972</cdr:x>
      <cdr:y>0.12292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265" y="291352"/>
          <a:ext cx="2532529" cy="3697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0.32686</cdr:x>
      <cdr:y>0.0334</cdr:y>
    </cdr:from>
    <cdr:to>
      <cdr:x>0.5947</cdr:x>
      <cdr:y>0.1334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113314" y="94077"/>
          <a:ext cx="2551176" cy="2816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altLang="zh-CN" sz="1800" b="1"/>
            <a:t>Current</a:t>
          </a:r>
          <a:r>
            <a:rPr lang="en-US" altLang="zh-CN" sz="1800" b="1" baseline="0"/>
            <a:t> DC content</a:t>
          </a:r>
          <a:endParaRPr lang="zh-CN" altLang="en-US" sz="1800" b="1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31</xdr:row>
      <xdr:rowOff>0</xdr:rowOff>
    </xdr:from>
    <xdr:to>
      <xdr:col>19</xdr:col>
      <xdr:colOff>809624</xdr:colOff>
      <xdr:row>47</xdr:row>
      <xdr:rowOff>0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19</xdr:col>
      <xdr:colOff>809624</xdr:colOff>
      <xdr:row>63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63</xdr:row>
      <xdr:rowOff>0</xdr:rowOff>
    </xdr:from>
    <xdr:to>
      <xdr:col>19</xdr:col>
      <xdr:colOff>809624</xdr:colOff>
      <xdr:row>79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571502</xdr:colOff>
      <xdr:row>8</xdr:row>
      <xdr:rowOff>0</xdr:rowOff>
    </xdr:from>
    <xdr:to>
      <xdr:col>32</xdr:col>
      <xdr:colOff>0</xdr:colOff>
      <xdr:row>32</xdr:row>
      <xdr:rowOff>2924</xdr:rowOff>
    </xdr:to>
    <xdr:pic>
      <xdr:nvPicPr>
        <xdr:cNvPr id="47119" name="Picture 15">
          <a:extLst>
            <a:ext uri="{FF2B5EF4-FFF2-40B4-BE49-F238E27FC236}">
              <a16:creationId xmlns="" xmlns:a16="http://schemas.microsoft.com/office/drawing/2014/main" id="{00000000-0008-0000-1500-00000F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478752" y="1500188"/>
          <a:ext cx="4262436" cy="428138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23</xdr:col>
      <xdr:colOff>114299</xdr:colOff>
      <xdr:row>36</xdr:row>
      <xdr:rowOff>110217</xdr:rowOff>
    </xdr:from>
    <xdr:to>
      <xdr:col>31</xdr:col>
      <xdr:colOff>361950</xdr:colOff>
      <xdr:row>60</xdr:row>
      <xdr:rowOff>138934</xdr:rowOff>
    </xdr:to>
    <xdr:pic>
      <xdr:nvPicPr>
        <xdr:cNvPr id="47120" name="Picture 16">
          <a:extLst>
            <a:ext uri="{FF2B5EF4-FFF2-40B4-BE49-F238E27FC236}">
              <a16:creationId xmlns="" xmlns:a16="http://schemas.microsoft.com/office/drawing/2014/main" id="{00000000-0008-0000-1500-000010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8630899" y="6501492"/>
          <a:ext cx="5734051" cy="436259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17</xdr:col>
      <xdr:colOff>0</xdr:colOff>
      <xdr:row>8</xdr:row>
      <xdr:rowOff>9524</xdr:rowOff>
    </xdr:from>
    <xdr:to>
      <xdr:col>25</xdr:col>
      <xdr:colOff>74839</xdr:colOff>
      <xdr:row>34</xdr:row>
      <xdr:rowOff>161925</xdr:rowOff>
    </xdr:to>
    <xdr:pic>
      <xdr:nvPicPr>
        <xdr:cNvPr id="47121" name="Picture 17">
          <a:extLst>
            <a:ext uri="{FF2B5EF4-FFF2-40B4-BE49-F238E27FC236}">
              <a16:creationId xmlns="" xmlns:a16="http://schemas.microsoft.com/office/drawing/2014/main" id="{00000000-0008-0000-1500-000011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4025563" y="1509712"/>
          <a:ext cx="5956526" cy="480060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21</xdr:col>
      <xdr:colOff>258535</xdr:colOff>
      <xdr:row>8</xdr:row>
      <xdr:rowOff>95250</xdr:rowOff>
    </xdr:from>
    <xdr:to>
      <xdr:col>23</xdr:col>
      <xdr:colOff>258536</xdr:colOff>
      <xdr:row>11</xdr:row>
      <xdr:rowOff>27215</xdr:rowOff>
    </xdr:to>
    <xdr:sp macro="" textlink="">
      <xdr:nvSpPr>
        <xdr:cNvPr id="8" name="矩形 7">
          <a:extLst>
            <a:ext uri="{FF2B5EF4-FFF2-40B4-BE49-F238E27FC236}">
              <a16:creationId xmlns="" xmlns:a16="http://schemas.microsoft.com/office/drawing/2014/main" id="{00000000-0008-0000-1500-000008000000}"/>
            </a:ext>
          </a:extLst>
        </xdr:cNvPr>
        <xdr:cNvSpPr/>
      </xdr:nvSpPr>
      <xdr:spPr>
        <a:xfrm>
          <a:off x="16981714" y="1510393"/>
          <a:ext cx="1360715" cy="46264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 editAs="oneCell">
    <xdr:from>
      <xdr:col>11</xdr:col>
      <xdr:colOff>898070</xdr:colOff>
      <xdr:row>2</xdr:row>
      <xdr:rowOff>163286</xdr:rowOff>
    </xdr:from>
    <xdr:to>
      <xdr:col>12</xdr:col>
      <xdr:colOff>54426</xdr:colOff>
      <xdr:row>4</xdr:row>
      <xdr:rowOff>42893</xdr:rowOff>
    </xdr:to>
    <xdr:pic>
      <xdr:nvPicPr>
        <xdr:cNvPr id="10" name="Picture 15" descr="https://timgsa.baidu.com/timg?image&amp;quality=80&amp;size=b9999_10000&amp;sec=1596684898882&amp;di=30b52ef09c9d81f96ab62dfe4b796d1c&amp;imgtype=0&amp;src=http%3A%2F%2Fku.90sjimg.com%2Felement_origin_min_pic%2F16%2F12%2F17%2Fbd9165ce743eee36d24c9f5708fbf82e.jpg">
          <a:extLst>
            <a:ext uri="{FF2B5EF4-FFF2-40B4-BE49-F238E27FC236}">
              <a16:creationId xmlns="" xmlns:a16="http://schemas.microsoft.com/office/drawing/2014/main" id="{00000000-0008-0000-1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34499" y="517072"/>
          <a:ext cx="231320" cy="23339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11724</xdr:colOff>
      <xdr:row>3</xdr:row>
      <xdr:rowOff>104236</xdr:rowOff>
    </xdr:from>
    <xdr:to>
      <xdr:col>11</xdr:col>
      <xdr:colOff>873424</xdr:colOff>
      <xdr:row>3</xdr:row>
      <xdr:rowOff>105509</xdr:rowOff>
    </xdr:to>
    <xdr:cxnSp macro="">
      <xdr:nvCxnSpPr>
        <xdr:cNvPr id="12" name="直接连接符 11">
          <a:extLst>
            <a:ext uri="{FF2B5EF4-FFF2-40B4-BE49-F238E27FC236}">
              <a16:creationId xmlns="" xmlns:a16="http://schemas.microsoft.com/office/drawing/2014/main" id="{00000000-0008-0000-1500-00000C000000}"/>
            </a:ext>
          </a:extLst>
        </xdr:cNvPr>
        <xdr:cNvCxnSpPr/>
      </xdr:nvCxnSpPr>
      <xdr:spPr>
        <a:xfrm flipV="1">
          <a:off x="9184479" y="672142"/>
          <a:ext cx="861700" cy="1273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19</xdr:col>
      <xdr:colOff>0</xdr:colOff>
      <xdr:row>20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38</xdr:col>
      <xdr:colOff>1</xdr:colOff>
      <xdr:row>20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=""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19</xdr:col>
      <xdr:colOff>0</xdr:colOff>
      <xdr:row>41</xdr:row>
      <xdr:rowOff>0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1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20</xdr:row>
      <xdr:rowOff>0</xdr:rowOff>
    </xdr:from>
    <xdr:to>
      <xdr:col>37</xdr:col>
      <xdr:colOff>576943</xdr:colOff>
      <xdr:row>41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1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19</xdr:col>
      <xdr:colOff>0</xdr:colOff>
      <xdr:row>62</xdr:row>
      <xdr:rowOff>0</xdr:rowOff>
    </xdr:to>
    <xdr:graphicFrame macro="">
      <xdr:nvGraphicFramePr>
        <xdr:cNvPr id="14" name="图表 13">
          <a:extLst>
            <a:ext uri="{FF2B5EF4-FFF2-40B4-BE49-F238E27FC236}">
              <a16:creationId xmlns="" xmlns:a16="http://schemas.microsoft.com/office/drawing/2014/main" id="{00000000-0008-0000-1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41</xdr:row>
      <xdr:rowOff>0</xdr:rowOff>
    </xdr:from>
    <xdr:to>
      <xdr:col>37</xdr:col>
      <xdr:colOff>576943</xdr:colOff>
      <xdr:row>62</xdr:row>
      <xdr:rowOff>0</xdr:rowOff>
    </xdr:to>
    <xdr:graphicFrame macro="">
      <xdr:nvGraphicFramePr>
        <xdr:cNvPr id="15" name="图表 14">
          <a:extLst>
            <a:ext uri="{FF2B5EF4-FFF2-40B4-BE49-F238E27FC236}">
              <a16:creationId xmlns="" xmlns:a16="http://schemas.microsoft.com/office/drawing/2014/main" id="{00000000-0008-0000-19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19</xdr:col>
      <xdr:colOff>0</xdr:colOff>
      <xdr:row>99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="" xmlns:a16="http://schemas.microsoft.com/office/drawing/2014/main" id="{00000000-0008-0000-1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99</xdr:row>
      <xdr:rowOff>0</xdr:rowOff>
    </xdr:from>
    <xdr:to>
      <xdr:col>19</xdr:col>
      <xdr:colOff>0</xdr:colOff>
      <xdr:row>120</xdr:row>
      <xdr:rowOff>0</xdr:rowOff>
    </xdr:to>
    <xdr:graphicFrame macro="">
      <xdr:nvGraphicFramePr>
        <xdr:cNvPr id="9" name="图表 8">
          <a:extLst>
            <a:ext uri="{FF2B5EF4-FFF2-40B4-BE49-F238E27FC236}">
              <a16:creationId xmlns=""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120</xdr:row>
      <xdr:rowOff>0</xdr:rowOff>
    </xdr:from>
    <xdr:to>
      <xdr:col>19</xdr:col>
      <xdr:colOff>0</xdr:colOff>
      <xdr:row>141</xdr:row>
      <xdr:rowOff>0</xdr:rowOff>
    </xdr:to>
    <xdr:graphicFrame macro="">
      <xdr:nvGraphicFramePr>
        <xdr:cNvPr id="10" name="图表 9">
          <a:extLst>
            <a:ext uri="{FF2B5EF4-FFF2-40B4-BE49-F238E27FC236}">
              <a16:creationId xmlns="" xmlns:a16="http://schemas.microsoft.com/office/drawing/2014/main" id="{00000000-0008-0000-1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79</xdr:row>
      <xdr:rowOff>0</xdr:rowOff>
    </xdr:from>
    <xdr:to>
      <xdr:col>38</xdr:col>
      <xdr:colOff>1</xdr:colOff>
      <xdr:row>99</xdr:row>
      <xdr:rowOff>0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1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trlProp" Target="../ctrlProps/ctrlProp4.xm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4" Type="http://schemas.openxmlformats.org/officeDocument/2006/relationships/ctrlProp" Target="../ctrlProps/ctrlProp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Relationship Id="rId43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1" Type="http://schemas.openxmlformats.org/officeDocument/2006/relationships/vmlDrawing" Target="../drawings/vmlDrawing4.vml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51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18" Type="http://schemas.openxmlformats.org/officeDocument/2006/relationships/ctrlProp" Target="../ctrlProps/ctrlProp73.xml"/><Relationship Id="rId3" Type="http://schemas.openxmlformats.org/officeDocument/2006/relationships/ctrlProp" Target="../ctrlProps/ctrlProp58.xml"/><Relationship Id="rId21" Type="http://schemas.openxmlformats.org/officeDocument/2006/relationships/ctrlProp" Target="../ctrlProps/ctrlProp76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17" Type="http://schemas.openxmlformats.org/officeDocument/2006/relationships/ctrlProp" Target="../ctrlProps/ctrlProp7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71.xml"/><Relationship Id="rId20" Type="http://schemas.openxmlformats.org/officeDocument/2006/relationships/ctrlProp" Target="../ctrlProps/ctrlProp75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24" Type="http://schemas.openxmlformats.org/officeDocument/2006/relationships/ctrlProp" Target="../ctrlProps/ctrlProp79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23" Type="http://schemas.openxmlformats.org/officeDocument/2006/relationships/ctrlProp" Target="../ctrlProps/ctrlProp78.xml"/><Relationship Id="rId10" Type="http://schemas.openxmlformats.org/officeDocument/2006/relationships/ctrlProp" Target="../ctrlProps/ctrlProp65.xml"/><Relationship Id="rId19" Type="http://schemas.openxmlformats.org/officeDocument/2006/relationships/ctrlProp" Target="../ctrlProps/ctrlProp74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Relationship Id="rId22" Type="http://schemas.openxmlformats.org/officeDocument/2006/relationships/ctrlProp" Target="../ctrlProps/ctrlProp7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3" Type="http://schemas.openxmlformats.org/officeDocument/2006/relationships/ctrlProp" Target="../ctrlProps/ctrlProp80.xml"/><Relationship Id="rId7" Type="http://schemas.openxmlformats.org/officeDocument/2006/relationships/ctrlProp" Target="../ctrlProps/ctrlProp8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91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7.xml"/><Relationship Id="rId1" Type="http://schemas.openxmlformats.org/officeDocument/2006/relationships/vmlDrawing" Target="../drawings/vmlDrawing11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1" Type="http://schemas.openxmlformats.org/officeDocument/2006/relationships/vmlDrawing" Target="../drawings/vmlDrawing12.v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9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1" Type="http://schemas.openxmlformats.org/officeDocument/2006/relationships/vmlDrawing" Target="../drawings/vmlDrawing14.v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18" Type="http://schemas.openxmlformats.org/officeDocument/2006/relationships/control" Target="../activeX/activeX33.xml"/><Relationship Id="rId26" Type="http://schemas.openxmlformats.org/officeDocument/2006/relationships/ctrlProp" Target="../ctrlProps/ctrlProp98.xml"/><Relationship Id="rId3" Type="http://schemas.openxmlformats.org/officeDocument/2006/relationships/vmlDrawing" Target="../drawings/vmlDrawing15.vml"/><Relationship Id="rId21" Type="http://schemas.openxmlformats.org/officeDocument/2006/relationships/control" Target="../activeX/activeX36.xml"/><Relationship Id="rId7" Type="http://schemas.openxmlformats.org/officeDocument/2006/relationships/control" Target="../activeX/activeX22.xml"/><Relationship Id="rId12" Type="http://schemas.openxmlformats.org/officeDocument/2006/relationships/control" Target="../activeX/activeX27.xml"/><Relationship Id="rId17" Type="http://schemas.openxmlformats.org/officeDocument/2006/relationships/control" Target="../activeX/activeX32.xml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5.xml"/><Relationship Id="rId29" Type="http://schemas.openxmlformats.org/officeDocument/2006/relationships/ctrlProp" Target="../ctrlProps/ctrlProp10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0.xml"/><Relationship Id="rId15" Type="http://schemas.openxmlformats.org/officeDocument/2006/relationships/control" Target="../activeX/activeX30.xml"/><Relationship Id="rId28" Type="http://schemas.openxmlformats.org/officeDocument/2006/relationships/ctrlProp" Target="../ctrlProps/ctrlProp100.xml"/><Relationship Id="rId10" Type="http://schemas.openxmlformats.org/officeDocument/2006/relationships/control" Target="../activeX/activeX25.xml"/><Relationship Id="rId19" Type="http://schemas.openxmlformats.org/officeDocument/2006/relationships/control" Target="../activeX/activeX34.xml"/><Relationship Id="rId31" Type="http://schemas.openxmlformats.org/officeDocument/2006/relationships/ctrlProp" Target="../ctrlProps/ctrlProp103.xml"/><Relationship Id="rId4" Type="http://schemas.openxmlformats.org/officeDocument/2006/relationships/control" Target="../activeX/activeX19.xml"/><Relationship Id="rId9" Type="http://schemas.openxmlformats.org/officeDocument/2006/relationships/control" Target="../activeX/activeX24.xml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7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control" Target="../activeX/activeX38.xml"/><Relationship Id="rId7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26.xml"/><Relationship Id="rId6" Type="http://schemas.openxmlformats.org/officeDocument/2006/relationships/control" Target="../activeX/activeX41.xml"/><Relationship Id="rId5" Type="http://schemas.openxmlformats.org/officeDocument/2006/relationships/control" Target="../activeX/activeX40.xml"/><Relationship Id="rId10" Type="http://schemas.openxmlformats.org/officeDocument/2006/relationships/control" Target="../activeX/activeX45.xml"/><Relationship Id="rId19" Type="http://schemas.openxmlformats.org/officeDocument/2006/relationships/ctrlProp" Target="../ctrlProps/ctrlProp104.xml"/><Relationship Id="rId4" Type="http://schemas.openxmlformats.org/officeDocument/2006/relationships/control" Target="../activeX/activeX39.xml"/><Relationship Id="rId9" Type="http://schemas.openxmlformats.org/officeDocument/2006/relationships/control" Target="../activeX/activeX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control" Target="../activeX/activeX59.xml"/><Relationship Id="rId3" Type="http://schemas.openxmlformats.org/officeDocument/2006/relationships/control" Target="../activeX/activeX49.xml"/><Relationship Id="rId7" Type="http://schemas.openxmlformats.org/officeDocument/2006/relationships/control" Target="../activeX/activeX53.xml"/><Relationship Id="rId12" Type="http://schemas.openxmlformats.org/officeDocument/2006/relationships/control" Target="../activeX/activeX58.xml"/><Relationship Id="rId2" Type="http://schemas.openxmlformats.org/officeDocument/2006/relationships/control" Target="../activeX/activeX48.xml"/><Relationship Id="rId16" Type="http://schemas.openxmlformats.org/officeDocument/2006/relationships/control" Target="../activeX/activeX62.xml"/><Relationship Id="rId1" Type="http://schemas.openxmlformats.org/officeDocument/2006/relationships/vmlDrawing" Target="../drawings/vmlDrawing18.vml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7.xml"/><Relationship Id="rId5" Type="http://schemas.openxmlformats.org/officeDocument/2006/relationships/control" Target="../activeX/activeX51.xml"/><Relationship Id="rId15" Type="http://schemas.openxmlformats.org/officeDocument/2006/relationships/control" Target="../activeX/activeX61.xml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5.xml"/><Relationship Id="rId14" Type="http://schemas.openxmlformats.org/officeDocument/2006/relationships/control" Target="../activeX/activeX6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AE214"/>
  <sheetViews>
    <sheetView zoomScale="115" zoomScaleNormal="115" zoomScaleSheetLayoutView="100" workbookViewId="0">
      <pane xSplit="1" topLeftCell="B1" activePane="topRight" state="frozen"/>
      <selection activeCell="A11" sqref="A11"/>
      <selection pane="topRight"/>
    </sheetView>
  </sheetViews>
  <sheetFormatPr defaultColWidth="9" defaultRowHeight="14.25"/>
  <cols>
    <col min="1" max="1" width="3.625" style="76" customWidth="1"/>
    <col min="2" max="12" width="10.625" style="76" customWidth="1"/>
    <col min="13" max="13" width="10.5" style="76" bestFit="1" customWidth="1"/>
    <col min="14" max="14" width="26.875" style="76" customWidth="1"/>
    <col min="15" max="22" width="10.625" style="76" customWidth="1"/>
    <col min="23" max="16384" width="9" style="76"/>
  </cols>
  <sheetData>
    <row r="1" spans="1:27">
      <c r="B1" s="75" t="s">
        <v>15</v>
      </c>
      <c r="C1" s="75" t="s">
        <v>69</v>
      </c>
      <c r="D1" s="75" t="s">
        <v>18</v>
      </c>
      <c r="E1" s="75" t="s">
        <v>25</v>
      </c>
      <c r="F1" s="75" t="s">
        <v>16</v>
      </c>
      <c r="G1" s="75" t="s">
        <v>17</v>
      </c>
      <c r="H1" s="75" t="s">
        <v>19</v>
      </c>
      <c r="I1" s="75" t="s">
        <v>70</v>
      </c>
      <c r="J1" s="75" t="s">
        <v>71</v>
      </c>
      <c r="M1" s="75"/>
      <c r="N1" s="77" t="s">
        <v>562</v>
      </c>
      <c r="O1" s="77" t="s">
        <v>612</v>
      </c>
      <c r="P1" s="77" t="s">
        <v>220</v>
      </c>
      <c r="Q1" s="77" t="s">
        <v>221</v>
      </c>
      <c r="R1" s="78" t="s">
        <v>613</v>
      </c>
      <c r="S1" s="78" t="s">
        <v>1846</v>
      </c>
      <c r="U1" s="76" t="s">
        <v>72</v>
      </c>
      <c r="W1" s="242">
        <v>5</v>
      </c>
      <c r="X1" s="83" t="s">
        <v>73</v>
      </c>
      <c r="Y1" s="123">
        <v>1</v>
      </c>
      <c r="Z1" s="81"/>
    </row>
    <row r="2" spans="1:27">
      <c r="B2" s="262">
        <v>250</v>
      </c>
      <c r="C2" s="261">
        <v>5</v>
      </c>
      <c r="D2" s="261">
        <v>60</v>
      </c>
      <c r="E2" s="261">
        <v>50</v>
      </c>
      <c r="F2" s="263">
        <v>540</v>
      </c>
      <c r="G2" s="261">
        <v>1</v>
      </c>
      <c r="I2" s="124" t="str">
        <f>U9</f>
        <v>100000000</v>
      </c>
      <c r="J2" s="325">
        <f>QS_*I2/F2</f>
        <v>185185.1851851852</v>
      </c>
      <c r="K2" s="325"/>
      <c r="N2" s="77" t="s">
        <v>15</v>
      </c>
      <c r="O2" s="264">
        <v>36</v>
      </c>
      <c r="P2" s="264">
        <v>43</v>
      </c>
      <c r="Q2" s="264">
        <v>27</v>
      </c>
      <c r="R2" s="264">
        <v>250</v>
      </c>
      <c r="S2" s="125">
        <f>(Voltage_com-Vol_err_A-Vol_err_B-Vol_err_C)/Voltage_com</f>
        <v>0.57599999999999996</v>
      </c>
      <c r="U2" s="82" t="s">
        <v>614</v>
      </c>
      <c r="W2" s="243">
        <v>2</v>
      </c>
      <c r="Y2" s="80"/>
      <c r="Z2" s="80"/>
    </row>
    <row r="3" spans="1:27">
      <c r="B3" s="183"/>
      <c r="C3" s="183"/>
      <c r="D3" s="183"/>
      <c r="E3" s="183"/>
      <c r="F3" s="183"/>
      <c r="G3" s="184"/>
      <c r="H3" s="184"/>
      <c r="I3" s="184"/>
      <c r="J3" s="181"/>
      <c r="N3" s="77" t="s">
        <v>69</v>
      </c>
      <c r="O3" s="264">
        <v>24</v>
      </c>
      <c r="P3" s="264">
        <v>42</v>
      </c>
      <c r="Q3" s="264">
        <v>28</v>
      </c>
      <c r="R3" s="264">
        <v>416</v>
      </c>
      <c r="S3" s="125">
        <f>(Current_com-Cur_err_A-Cur_err_B-Cur_err_C)/Current_com</f>
        <v>0.77403846153846156</v>
      </c>
      <c r="U3" s="82" t="s">
        <v>1847</v>
      </c>
      <c r="W3" s="243">
        <v>2</v>
      </c>
      <c r="Y3" s="80"/>
      <c r="Z3" s="80"/>
    </row>
    <row r="4" spans="1:27">
      <c r="B4" s="183"/>
      <c r="C4" s="183"/>
      <c r="D4" s="183"/>
      <c r="E4" s="183"/>
      <c r="F4" s="183"/>
      <c r="G4" s="184"/>
      <c r="H4" s="186"/>
      <c r="I4" s="186"/>
      <c r="J4" s="181"/>
      <c r="N4" s="77" t="s">
        <v>215</v>
      </c>
      <c r="O4" s="264">
        <v>2</v>
      </c>
      <c r="P4" s="264">
        <v>6</v>
      </c>
      <c r="Q4" s="264">
        <v>5</v>
      </c>
      <c r="R4" s="264">
        <v>107</v>
      </c>
      <c r="S4" s="125">
        <f>(PF_com-Pha_err_A-Pha_err_B-Pha_err_C)/PF_com</f>
        <v>0.87850467289719625</v>
      </c>
      <c r="U4" s="82" t="s">
        <v>140</v>
      </c>
      <c r="W4" s="242">
        <v>1000</v>
      </c>
      <c r="Y4" s="80"/>
      <c r="Z4" s="80"/>
    </row>
    <row r="5" spans="1:27">
      <c r="B5" s="184">
        <v>0</v>
      </c>
      <c r="C5" s="184">
        <v>0</v>
      </c>
      <c r="D5" s="183">
        <v>0</v>
      </c>
      <c r="E5" s="183">
        <v>50</v>
      </c>
      <c r="F5" s="183"/>
      <c r="G5" s="184"/>
      <c r="H5" s="186"/>
      <c r="I5" s="186"/>
      <c r="J5" s="181"/>
      <c r="N5" s="77" t="s">
        <v>563</v>
      </c>
      <c r="O5" s="264">
        <v>0</v>
      </c>
      <c r="P5" s="264">
        <v>0</v>
      </c>
      <c r="Q5" s="264">
        <v>0</v>
      </c>
      <c r="R5" s="264">
        <v>20</v>
      </c>
      <c r="S5" s="125">
        <f>(Fr_com-Fr_err_A-Fr_err_B)/Fr_com</f>
        <v>1</v>
      </c>
      <c r="U5" s="82" t="s">
        <v>1848</v>
      </c>
      <c r="W5" s="242">
        <v>0</v>
      </c>
      <c r="Y5" s="80"/>
      <c r="Z5" s="80"/>
    </row>
    <row r="6" spans="1:27">
      <c r="B6" s="184"/>
      <c r="C6" s="184"/>
      <c r="D6" s="184"/>
      <c r="E6" s="184"/>
      <c r="F6" s="184"/>
      <c r="G6" s="184"/>
      <c r="H6" s="186"/>
      <c r="I6" s="186"/>
      <c r="J6" s="181"/>
      <c r="N6" s="77" t="s">
        <v>1849</v>
      </c>
      <c r="O6" s="264">
        <v>0</v>
      </c>
      <c r="P6" s="264">
        <v>0</v>
      </c>
      <c r="Q6" s="264">
        <v>0</v>
      </c>
      <c r="R6" s="264">
        <v>222</v>
      </c>
      <c r="S6" s="125">
        <f>(GEN_com-GEN_Acom_err-GEN_Bcom_err-GEN_Ccom_err)/GEN_com</f>
        <v>1</v>
      </c>
      <c r="U6" s="79" t="s">
        <v>295</v>
      </c>
      <c r="W6" s="242">
        <v>10</v>
      </c>
      <c r="Y6" s="80"/>
      <c r="Z6" s="80"/>
    </row>
    <row r="7" spans="1:27" ht="15" thickBot="1">
      <c r="B7" s="184"/>
      <c r="C7" s="184"/>
      <c r="D7" s="184"/>
      <c r="E7" s="184"/>
      <c r="F7" s="184"/>
      <c r="G7" s="184"/>
      <c r="H7" s="186"/>
      <c r="I7" s="186"/>
      <c r="J7" s="181"/>
      <c r="M7" s="82"/>
      <c r="N7" s="77" t="s">
        <v>564</v>
      </c>
      <c r="O7" s="351">
        <v>0</v>
      </c>
      <c r="P7" s="352"/>
      <c r="Q7" s="353"/>
      <c r="R7" s="264">
        <v>1759</v>
      </c>
      <c r="S7" s="125">
        <f>(R7-RSM_com_err)/R7</f>
        <v>1</v>
      </c>
      <c r="X7" s="80"/>
      <c r="Y7" s="80"/>
      <c r="Z7" s="80"/>
    </row>
    <row r="8" spans="1:27">
      <c r="A8" s="272"/>
      <c r="B8" s="185" t="s">
        <v>15</v>
      </c>
      <c r="C8" s="185" t="s">
        <v>660</v>
      </c>
      <c r="D8" s="185" t="s">
        <v>215</v>
      </c>
      <c r="E8" s="185" t="s">
        <v>216</v>
      </c>
      <c r="F8" s="185" t="s">
        <v>217</v>
      </c>
      <c r="G8" s="185" t="s">
        <v>1850</v>
      </c>
      <c r="H8" s="185" t="s">
        <v>218</v>
      </c>
      <c r="I8" s="185" t="s">
        <v>219</v>
      </c>
      <c r="J8" s="182" t="s">
        <v>223</v>
      </c>
      <c r="K8" s="84" t="s">
        <v>224</v>
      </c>
      <c r="L8" s="84" t="s">
        <v>225</v>
      </c>
      <c r="M8" s="85"/>
      <c r="X8" s="80"/>
      <c r="Y8" s="80"/>
      <c r="Z8" s="80"/>
    </row>
    <row r="9" spans="1:27" ht="39.950000000000003" customHeight="1">
      <c r="A9" s="86" t="s">
        <v>612</v>
      </c>
      <c r="B9" s="232">
        <v>249.916</v>
      </c>
      <c r="C9" s="236">
        <v>5.0053200000000002</v>
      </c>
      <c r="D9" s="234">
        <v>1</v>
      </c>
      <c r="E9" s="232">
        <v>359.97800000000001</v>
      </c>
      <c r="F9" s="232">
        <v>119.91</v>
      </c>
      <c r="G9" s="232">
        <v>49.997999999999998</v>
      </c>
      <c r="H9" s="87">
        <v>1250.9100000000001</v>
      </c>
      <c r="I9" s="87">
        <v>-0.46939999999999998</v>
      </c>
      <c r="J9" s="87">
        <v>3.363E-2</v>
      </c>
      <c r="K9" s="88">
        <v>3.9300000000000003E-3</v>
      </c>
      <c r="L9" s="330">
        <v>0.56145833333333328</v>
      </c>
      <c r="M9" s="331"/>
      <c r="O9" s="79"/>
      <c r="T9" s="76" t="s">
        <v>609</v>
      </c>
      <c r="U9" s="122" t="str">
        <f>IF(C2&lt;1.2001,1000000000,)&amp;IF(AND(1.2001&lt;C2,C2&lt;12),100000000,)&amp;IF(C2&gt;12,10000000,)</f>
        <v>100000000</v>
      </c>
      <c r="X9" s="80"/>
      <c r="Y9" s="80"/>
      <c r="Z9" s="80"/>
    </row>
    <row r="10" spans="1:27" ht="39.950000000000003" customHeight="1">
      <c r="A10" s="86" t="s">
        <v>220</v>
      </c>
      <c r="B10" s="232">
        <v>249.898</v>
      </c>
      <c r="C10" s="236">
        <v>4.9988799999999998</v>
      </c>
      <c r="D10" s="234">
        <v>1</v>
      </c>
      <c r="E10" s="232">
        <v>359.99</v>
      </c>
      <c r="F10" s="232">
        <v>120.25</v>
      </c>
      <c r="G10" s="232">
        <v>49.997999999999998</v>
      </c>
      <c r="H10" s="87">
        <v>1249.21</v>
      </c>
      <c r="I10" s="87">
        <v>-0.21379999999999999</v>
      </c>
      <c r="J10" s="87">
        <v>3.6769999999999997E-2</v>
      </c>
      <c r="K10" s="88">
        <v>2.4499999999999999E-3</v>
      </c>
      <c r="L10" s="332" t="s">
        <v>749</v>
      </c>
      <c r="M10" s="333"/>
      <c r="P10" s="92" t="s">
        <v>1922</v>
      </c>
      <c r="T10" s="76" t="s">
        <v>1851</v>
      </c>
      <c r="U10" s="122" t="str">
        <f>IF(C2&lt;=0.00125,1000000000000,)&amp;IF(AND(0.00125&lt;C2,C2&lt;=0.0125),100000000000,)&amp;IF(AND(0.0125&lt;C2,C2&lt;=0.125),10000000000,)&amp;IF(AND(0.125&lt;C2,C2&lt;=1.25),1000000000,)&amp;IF(AND(1.25&lt;C2,C2&lt;=12.5),100000000,)&amp;IF(12.5&lt;C2,10000000,)</f>
        <v>100000000</v>
      </c>
    </row>
    <row r="11" spans="1:27" ht="39.950000000000003" customHeight="1" thickBot="1">
      <c r="A11" s="90" t="s">
        <v>221</v>
      </c>
      <c r="B11" s="233">
        <v>249.87700000000001</v>
      </c>
      <c r="C11" s="237">
        <v>5.00197</v>
      </c>
      <c r="D11" s="235">
        <v>0.86624999999999996</v>
      </c>
      <c r="E11" s="233">
        <v>330.02600000000001</v>
      </c>
      <c r="F11" s="233">
        <v>119.839</v>
      </c>
      <c r="G11" s="233">
        <v>49.997999999999998</v>
      </c>
      <c r="H11" s="91">
        <v>1082.71</v>
      </c>
      <c r="I11" s="91">
        <v>-624.44000000000005</v>
      </c>
      <c r="J11" s="91">
        <v>3.6740000000000002E-2</v>
      </c>
      <c r="K11" s="91">
        <v>3.2699999999999999E-3</v>
      </c>
      <c r="L11" s="334"/>
      <c r="M11" s="335"/>
      <c r="O11" s="76" t="s">
        <v>69</v>
      </c>
      <c r="P11" s="262">
        <v>5</v>
      </c>
      <c r="Q11" s="262">
        <v>5</v>
      </c>
      <c r="R11" s="262">
        <v>5</v>
      </c>
      <c r="T11" s="76" t="s">
        <v>611</v>
      </c>
      <c r="U11" s="76">
        <v>1</v>
      </c>
      <c r="V11" s="76" t="s">
        <v>1852</v>
      </c>
      <c r="W11" s="122">
        <f>U11*1200*10/C2/(Voltage_all/100)</f>
        <v>960</v>
      </c>
      <c r="X11" s="76" t="s">
        <v>1853</v>
      </c>
    </row>
    <row r="12" spans="1:27" ht="39.950000000000003" customHeight="1">
      <c r="A12" s="272"/>
      <c r="B12" s="340" t="s">
        <v>751</v>
      </c>
      <c r="C12" s="340"/>
      <c r="D12" s="340"/>
      <c r="E12" s="340"/>
      <c r="F12" s="340"/>
      <c r="G12" s="340"/>
      <c r="H12" s="340"/>
      <c r="I12" s="340"/>
      <c r="J12" s="340"/>
      <c r="K12" s="340"/>
      <c r="L12" s="340"/>
      <c r="M12" s="93"/>
      <c r="O12" s="94" t="s">
        <v>15</v>
      </c>
      <c r="P12" s="262">
        <v>250</v>
      </c>
      <c r="Q12" s="262">
        <v>250</v>
      </c>
      <c r="R12" s="262">
        <v>250</v>
      </c>
    </row>
    <row r="13" spans="1:27">
      <c r="A13" s="86"/>
      <c r="B13" s="80"/>
      <c r="C13" s="80"/>
      <c r="D13" s="239"/>
      <c r="E13" s="239"/>
      <c r="F13" s="80"/>
      <c r="G13" s="80"/>
      <c r="H13" s="80"/>
      <c r="I13" s="80"/>
      <c r="J13" s="80"/>
      <c r="K13" s="80"/>
      <c r="L13" s="80"/>
      <c r="M13" s="95"/>
      <c r="O13" s="94"/>
    </row>
    <row r="14" spans="1:27" ht="20.100000000000001" customHeight="1">
      <c r="A14" s="86"/>
      <c r="B14" s="327" t="s">
        <v>248</v>
      </c>
      <c r="C14" s="327"/>
      <c r="D14" s="96" t="s">
        <v>1904</v>
      </c>
      <c r="E14" s="96"/>
      <c r="F14" s="96"/>
      <c r="G14" s="97"/>
      <c r="H14" s="97"/>
      <c r="I14" s="238" t="s">
        <v>249</v>
      </c>
      <c r="J14" s="273"/>
      <c r="K14" s="328">
        <v>44419.512199074074</v>
      </c>
      <c r="L14" s="328"/>
      <c r="M14" s="329"/>
      <c r="N14" s="238" t="s">
        <v>251</v>
      </c>
      <c r="O14" s="161" t="s">
        <v>765</v>
      </c>
      <c r="P14" s="322">
        <v>1</v>
      </c>
      <c r="Q14" s="322"/>
      <c r="R14" s="322"/>
      <c r="S14" s="323">
        <f>N33-N24</f>
        <v>2.4652777792653069E-3</v>
      </c>
      <c r="T14" s="323"/>
    </row>
    <row r="15" spans="1:27" ht="20.100000000000001" customHeight="1">
      <c r="A15" s="86"/>
      <c r="B15" s="238" t="s">
        <v>250</v>
      </c>
      <c r="C15" s="140"/>
      <c r="D15" s="99" t="s">
        <v>1914</v>
      </c>
      <c r="E15" s="97"/>
      <c r="F15" s="97"/>
      <c r="G15" s="97"/>
      <c r="H15" s="97"/>
      <c r="I15" s="238" t="s">
        <v>1854</v>
      </c>
      <c r="J15" s="80"/>
      <c r="K15" s="328">
        <v>44419.561574074076</v>
      </c>
      <c r="L15" s="328"/>
      <c r="M15" s="329"/>
      <c r="N15" s="238" t="s">
        <v>1855</v>
      </c>
      <c r="O15" s="161" t="s">
        <v>787</v>
      </c>
      <c r="P15" s="322">
        <v>1</v>
      </c>
      <c r="Q15" s="322"/>
      <c r="R15" s="322"/>
      <c r="S15" s="323">
        <f>N61-N42</f>
        <v>8.5185185234877281E-3</v>
      </c>
      <c r="T15" s="323"/>
      <c r="U15" s="100"/>
      <c r="V15" s="100"/>
      <c r="W15" s="100"/>
      <c r="X15" s="100"/>
      <c r="Y15" s="100"/>
      <c r="Z15" s="100"/>
      <c r="AA15" s="100"/>
    </row>
    <row r="16" spans="1:27" ht="20.100000000000001" customHeight="1">
      <c r="A16" s="86"/>
      <c r="B16" s="238" t="s">
        <v>252</v>
      </c>
      <c r="C16" s="127"/>
      <c r="D16" s="98" t="s">
        <v>1915</v>
      </c>
      <c r="E16" s="101"/>
      <c r="F16" s="101"/>
      <c r="G16" s="97"/>
      <c r="H16" s="97"/>
      <c r="I16" s="238" t="s">
        <v>1856</v>
      </c>
      <c r="J16" s="80"/>
      <c r="K16" s="265">
        <f>Voltage_all</f>
        <v>250</v>
      </c>
      <c r="L16" s="98" t="s">
        <v>253</v>
      </c>
      <c r="M16" s="95"/>
      <c r="N16" s="238" t="s">
        <v>1857</v>
      </c>
      <c r="O16" s="161" t="s">
        <v>787</v>
      </c>
      <c r="P16" s="322">
        <v>1</v>
      </c>
      <c r="Q16" s="322"/>
      <c r="R16" s="322"/>
      <c r="S16" s="323">
        <f>N85-N67</f>
        <v>3.6805555573664606E-3</v>
      </c>
      <c r="T16" s="323"/>
      <c r="U16" s="100"/>
      <c r="V16" s="100"/>
    </row>
    <row r="17" spans="1:27" ht="20.100000000000001" customHeight="1">
      <c r="A17" s="86"/>
      <c r="B17" s="238" t="s">
        <v>1858</v>
      </c>
      <c r="C17" s="140"/>
      <c r="D17" s="102" t="s">
        <v>750</v>
      </c>
      <c r="E17" s="80"/>
      <c r="F17" s="80"/>
      <c r="G17" s="80"/>
      <c r="H17" s="80"/>
      <c r="I17" s="238" t="s">
        <v>1859</v>
      </c>
      <c r="J17" s="80"/>
      <c r="K17" s="265">
        <f>Fre_</f>
        <v>50</v>
      </c>
      <c r="L17" s="98" t="s">
        <v>254</v>
      </c>
      <c r="M17" s="95"/>
      <c r="N17" s="238" t="s">
        <v>1860</v>
      </c>
      <c r="O17" s="161" t="s">
        <v>789</v>
      </c>
      <c r="P17" s="322">
        <v>1</v>
      </c>
      <c r="Q17" s="322"/>
      <c r="R17" s="322"/>
      <c r="S17" s="323">
        <f>N158-N142</f>
        <v>4.9421296353102662E-3</v>
      </c>
      <c r="T17" s="323"/>
    </row>
    <row r="18" spans="1:27" ht="20.100000000000001" customHeight="1">
      <c r="A18" s="86"/>
      <c r="B18" s="140"/>
      <c r="C18" s="140"/>
      <c r="D18" s="80"/>
      <c r="E18" s="80"/>
      <c r="F18" s="80"/>
      <c r="G18" s="80"/>
      <c r="H18" s="80"/>
      <c r="I18" s="238" t="s">
        <v>255</v>
      </c>
      <c r="J18" s="80"/>
      <c r="K18" s="80"/>
      <c r="L18" s="162">
        <f>K15-K14</f>
        <v>4.9375000002328306E-2</v>
      </c>
      <c r="M18" s="95"/>
      <c r="N18" s="238" t="s">
        <v>1861</v>
      </c>
      <c r="O18" s="161" t="s">
        <v>790</v>
      </c>
      <c r="P18" s="322">
        <v>1</v>
      </c>
      <c r="Q18" s="322"/>
      <c r="R18" s="322"/>
      <c r="S18" s="323">
        <f>N175-N172</f>
        <v>6.8287036992842332E-4</v>
      </c>
      <c r="T18" s="323"/>
    </row>
    <row r="19" spans="1:27" ht="20.100000000000001" customHeight="1">
      <c r="A19" s="86"/>
      <c r="B19" s="140"/>
      <c r="C19" s="140"/>
      <c r="D19" s="80"/>
      <c r="E19" s="80"/>
      <c r="F19" s="80"/>
      <c r="G19" s="80"/>
      <c r="H19" s="80"/>
      <c r="I19" s="238" t="s">
        <v>256</v>
      </c>
      <c r="J19" s="80"/>
      <c r="K19" s="80"/>
      <c r="L19" s="162">
        <v>5.2083333333333336E-2</v>
      </c>
      <c r="M19" s="95"/>
      <c r="N19" s="238" t="s">
        <v>257</v>
      </c>
      <c r="O19" s="161" t="s">
        <v>765</v>
      </c>
      <c r="P19" s="322">
        <v>1</v>
      </c>
      <c r="Q19" s="322"/>
      <c r="R19" s="322"/>
      <c r="S19" s="323">
        <f>N211-N205</f>
        <v>1.3310185240698047E-3</v>
      </c>
      <c r="T19" s="323"/>
      <c r="V19" s="274"/>
    </row>
    <row r="20" spans="1:27" ht="20.100000000000001" customHeight="1">
      <c r="A20" s="86"/>
      <c r="B20" s="128" t="s">
        <v>1862</v>
      </c>
      <c r="C20" s="129"/>
      <c r="D20" s="103"/>
      <c r="E20" s="103"/>
      <c r="F20" s="103"/>
      <c r="G20" s="104"/>
      <c r="H20" s="104"/>
      <c r="I20" s="80"/>
      <c r="J20" s="105"/>
      <c r="K20" s="105"/>
      <c r="L20" s="80"/>
      <c r="M20" s="95"/>
      <c r="N20" s="238" t="s">
        <v>258</v>
      </c>
      <c r="O20" s="161" t="s">
        <v>1801</v>
      </c>
      <c r="P20" s="322">
        <v>1</v>
      </c>
      <c r="Q20" s="322"/>
      <c r="R20" s="322"/>
      <c r="S20" s="323">
        <f>Lstability!B1001-Lstability!B2</f>
        <v>1.9881597218045499E-2</v>
      </c>
      <c r="T20" s="323"/>
      <c r="V20" s="76" t="s">
        <v>745</v>
      </c>
    </row>
    <row r="21" spans="1:27" ht="20.100000000000001" customHeight="1">
      <c r="A21" s="86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95"/>
      <c r="N21" s="238" t="s">
        <v>610</v>
      </c>
      <c r="O21" s="126"/>
      <c r="S21" s="358">
        <f>S14+S15+S16+S17+S18+S19+S20</f>
        <v>4.1501967607473489E-2</v>
      </c>
      <c r="T21" s="358"/>
      <c r="V21" s="259">
        <v>1</v>
      </c>
      <c r="W21" s="324" t="s">
        <v>746</v>
      </c>
      <c r="X21" s="324"/>
      <c r="Y21" s="324"/>
      <c r="Z21" s="324"/>
      <c r="AA21" s="241" t="s">
        <v>1830</v>
      </c>
    </row>
    <row r="22" spans="1:27" ht="20.100000000000001" customHeight="1">
      <c r="A22" s="86"/>
      <c r="B22" s="326" t="s">
        <v>561</v>
      </c>
      <c r="C22" s="326"/>
      <c r="D22" s="326"/>
      <c r="E22" s="326"/>
      <c r="F22" s="326"/>
      <c r="G22" s="326"/>
      <c r="H22" s="326"/>
      <c r="I22" s="80"/>
      <c r="J22" s="336" t="s">
        <v>1863</v>
      </c>
      <c r="K22" s="336"/>
      <c r="L22" s="336"/>
      <c r="M22" s="95"/>
      <c r="V22" s="259">
        <v>2</v>
      </c>
      <c r="W22" s="324" t="s">
        <v>1864</v>
      </c>
      <c r="X22" s="324"/>
      <c r="Y22" s="324"/>
      <c r="Z22" s="324"/>
      <c r="AA22" s="241" t="s">
        <v>1831</v>
      </c>
    </row>
    <row r="23" spans="1:27" ht="20.100000000000001" customHeight="1">
      <c r="A23" s="275" t="s">
        <v>1865</v>
      </c>
      <c r="B23" s="240" t="s">
        <v>1866</v>
      </c>
      <c r="C23" s="240" t="s">
        <v>74</v>
      </c>
      <c r="D23" s="240" t="s">
        <v>75</v>
      </c>
      <c r="E23" s="240" t="s">
        <v>76</v>
      </c>
      <c r="F23" s="240" t="s">
        <v>98</v>
      </c>
      <c r="G23" s="240" t="s">
        <v>99</v>
      </c>
      <c r="H23" s="240" t="s">
        <v>100</v>
      </c>
      <c r="I23" s="80"/>
      <c r="J23" s="240" t="s">
        <v>77</v>
      </c>
      <c r="K23" s="240" t="s">
        <v>78</v>
      </c>
      <c r="L23" s="240" t="s">
        <v>79</v>
      </c>
      <c r="M23" s="95" t="s">
        <v>1867</v>
      </c>
      <c r="N23" s="76" t="str">
        <f>Com_status</f>
        <v>UC=250V &gt;&gt;&gt;&gt;&gt;</v>
      </c>
      <c r="O23" s="106"/>
      <c r="P23" s="76" t="s">
        <v>297</v>
      </c>
      <c r="Q23" s="76" t="s">
        <v>322</v>
      </c>
      <c r="R23" s="76" t="s">
        <v>323</v>
      </c>
      <c r="S23" s="80"/>
      <c r="T23" s="80"/>
      <c r="U23" s="80"/>
      <c r="V23" s="259">
        <v>3</v>
      </c>
      <c r="W23" s="324" t="s">
        <v>1819</v>
      </c>
      <c r="X23" s="324"/>
      <c r="Y23" s="324"/>
      <c r="Z23" s="324"/>
      <c r="AA23" s="241" t="s">
        <v>1832</v>
      </c>
    </row>
    <row r="24" spans="1:27" ht="20.100000000000001" customHeight="1">
      <c r="A24" s="276">
        <v>1</v>
      </c>
      <c r="B24" s="258">
        <v>1E-3</v>
      </c>
      <c r="C24" s="266">
        <f>Range!F2</f>
        <v>1.0300000000000001E-3</v>
      </c>
      <c r="D24" s="266">
        <f>Range!G2</f>
        <v>1.0300000000000001E-3</v>
      </c>
      <c r="E24" s="266">
        <f>Range!H2</f>
        <v>1.0300000000000001E-3</v>
      </c>
      <c r="F24" s="134">
        <f>IF($M24="I(mA)",(C24/1000-Current1)/Current1,(C24-Current1)/Current1)</f>
        <v>3.0000000000000079E-2</v>
      </c>
      <c r="G24" s="134">
        <f>IF($M24="I(mA)",(D24/1000-Current1)/Current1,(D24-Current1)/Current1)</f>
        <v>3.0000000000000079E-2</v>
      </c>
      <c r="H24" s="134">
        <f>IF($M24="I(mA)",(E24/1000-Current1)/Current1,(E24-Current1)/Current1)</f>
        <v>3.0000000000000079E-2</v>
      </c>
      <c r="I24" s="303"/>
      <c r="J24" s="135">
        <f>Range!I2</f>
        <v>12.958600000000001</v>
      </c>
      <c r="K24" s="135">
        <f>Range!J2</f>
        <v>13.7638</v>
      </c>
      <c r="L24" s="135">
        <f>Range!K2</f>
        <v>347.685</v>
      </c>
      <c r="M24" s="95" t="s">
        <v>660</v>
      </c>
      <c r="N24" s="130" t="str">
        <f>Range!B2</f>
        <v>2021/08/11 12:18:03</v>
      </c>
      <c r="O24" s="131">
        <f t="shared" ref="O24:O33" si="0">N25-N24</f>
        <v>2.546296309446916E-4</v>
      </c>
      <c r="P24" s="258">
        <v>3.0000000000000001E-3</v>
      </c>
      <c r="Q24" s="258">
        <v>1E-3</v>
      </c>
      <c r="R24" s="258">
        <v>0.01</v>
      </c>
      <c r="S24" s="239"/>
      <c r="T24" s="239"/>
      <c r="U24" s="239"/>
      <c r="V24" s="259">
        <v>4</v>
      </c>
      <c r="W24" s="324" t="s">
        <v>1814</v>
      </c>
      <c r="X24" s="324"/>
      <c r="Y24" s="324"/>
      <c r="Z24" s="324"/>
      <c r="AA24" s="241" t="s">
        <v>1833</v>
      </c>
    </row>
    <row r="25" spans="1:27" ht="20.100000000000001" customHeight="1">
      <c r="A25" s="276">
        <v>2</v>
      </c>
      <c r="B25" s="258">
        <v>0.01</v>
      </c>
      <c r="C25" s="266">
        <f>Range!F3</f>
        <v>9.9799999999999993E-3</v>
      </c>
      <c r="D25" s="266">
        <f>Range!G3</f>
        <v>9.9699999999999997E-3</v>
      </c>
      <c r="E25" s="266">
        <f>Range!H3</f>
        <v>9.9699999999999997E-3</v>
      </c>
      <c r="F25" s="134">
        <f>IF($M25="I(mA)",(C25/1000-Current2)/Current2,(C25-Current2)/Current2)</f>
        <v>-2.000000000000092E-3</v>
      </c>
      <c r="G25" s="134">
        <f>IF($M25="I(mA)",(D25/1000-Current2)/Current2,(D25-Current2)/Current2)</f>
        <v>-3.0000000000000512E-3</v>
      </c>
      <c r="H25" s="134">
        <f>IF($M25="I(mA)",(E25/1000-Current2)/Current2,(E25-Current2)/Current2)</f>
        <v>-3.0000000000000512E-3</v>
      </c>
      <c r="I25" s="303"/>
      <c r="J25" s="135">
        <f>Range!I3</f>
        <v>359.93</v>
      </c>
      <c r="K25" s="135">
        <f>Range!J3</f>
        <v>359.93700000000001</v>
      </c>
      <c r="L25" s="135">
        <f>Range!K3</f>
        <v>359.96199999999999</v>
      </c>
      <c r="M25" s="95" t="s">
        <v>660</v>
      </c>
      <c r="N25" s="130" t="str">
        <f>Range!B3</f>
        <v>2021/08/11 12:18:25</v>
      </c>
      <c r="O25" s="131">
        <f t="shared" si="0"/>
        <v>3.0092592351138592E-4</v>
      </c>
      <c r="P25" s="258">
        <v>6.0000000000000001E-3</v>
      </c>
      <c r="Q25" s="258">
        <v>0.01</v>
      </c>
      <c r="R25" s="258">
        <v>0.1</v>
      </c>
      <c r="S25" s="239"/>
      <c r="T25" s="239"/>
      <c r="U25" s="239"/>
      <c r="V25" s="259">
        <v>5</v>
      </c>
      <c r="W25" s="324" t="s">
        <v>1820</v>
      </c>
      <c r="X25" s="324"/>
      <c r="Y25" s="324"/>
      <c r="Z25" s="324"/>
      <c r="AA25" s="241" t="s">
        <v>1834</v>
      </c>
    </row>
    <row r="26" spans="1:27" ht="20.100000000000001" customHeight="1">
      <c r="A26" s="276">
        <v>3</v>
      </c>
      <c r="B26" s="258">
        <v>0.1</v>
      </c>
      <c r="C26" s="266">
        <f>Range!F4</f>
        <v>0.10007000000000001</v>
      </c>
      <c r="D26" s="266">
        <f>Range!G4</f>
        <v>9.9919999999999995E-2</v>
      </c>
      <c r="E26" s="266">
        <f>Range!H4</f>
        <v>0.1</v>
      </c>
      <c r="F26" s="134">
        <f>IF($M26="I(mA)",(C26/1000-Current3)/Current3,(C26-Current3)/Current3)</f>
        <v>7.0000000000000617E-4</v>
      </c>
      <c r="G26" s="134">
        <f>IF($M26="I(mA)",(D26/1000-Current3)/Current3,(D26-Current3)/Current3)</f>
        <v>-8.0000000000010618E-4</v>
      </c>
      <c r="H26" s="134">
        <f>IF($M26="I(mA)",(E26/1000-Current3)/Current3,(E26-Current3)/Current3)</f>
        <v>0</v>
      </c>
      <c r="I26" s="303"/>
      <c r="J26" s="135">
        <f>Range!I4</f>
        <v>359.98500000000001</v>
      </c>
      <c r="K26" s="135">
        <f>Range!J4</f>
        <v>359.976</v>
      </c>
      <c r="L26" s="135">
        <f>Range!K4</f>
        <v>8.6599999999999993E-3</v>
      </c>
      <c r="M26" s="95" t="s">
        <v>660</v>
      </c>
      <c r="N26" s="130" t="str">
        <f>Range!B4</f>
        <v>2021/08/11 12:18:51</v>
      </c>
      <c r="O26" s="131">
        <f t="shared" si="0"/>
        <v>2.6620370772434399E-4</v>
      </c>
      <c r="P26" s="258">
        <v>0.01</v>
      </c>
      <c r="Q26" s="258">
        <v>0.1</v>
      </c>
      <c r="R26" s="258">
        <v>0.25</v>
      </c>
      <c r="S26" s="239"/>
      <c r="T26" s="239"/>
      <c r="U26" s="239"/>
      <c r="V26" s="259">
        <v>6</v>
      </c>
      <c r="W26" s="324" t="s">
        <v>1821</v>
      </c>
      <c r="X26" s="324"/>
      <c r="Y26" s="324"/>
      <c r="Z26" s="324"/>
      <c r="AA26" s="241" t="s">
        <v>1835</v>
      </c>
    </row>
    <row r="27" spans="1:27" ht="20.100000000000001" customHeight="1">
      <c r="A27" s="276">
        <v>4</v>
      </c>
      <c r="B27" s="258">
        <v>0.25</v>
      </c>
      <c r="C27" s="266">
        <f>Range!F5</f>
        <v>0.25018000000000001</v>
      </c>
      <c r="D27" s="266">
        <f>Range!G5</f>
        <v>0.24981</v>
      </c>
      <c r="E27" s="266">
        <f>Range!H5</f>
        <v>0.25003999999999998</v>
      </c>
      <c r="F27" s="134">
        <f>IF($M27="I(mA)",(C27/1000-Current4)/Current4,(C27-Current4)/Current4)</f>
        <v>7.2000000000005393E-4</v>
      </c>
      <c r="G27" s="134">
        <f>IF($M27="I(mA)",(D27/1000-Current4)/Current4,(D27-Current4)/Current4)</f>
        <v>-7.5999999999998291E-4</v>
      </c>
      <c r="H27" s="134">
        <f>IF($M27="I(mA)",(E27/1000-Current4)/Current4,(E27-Current4)/Current4)</f>
        <v>1.5999999999993797E-4</v>
      </c>
      <c r="I27" s="303"/>
      <c r="J27" s="135">
        <f>Range!I5</f>
        <v>359.98500000000001</v>
      </c>
      <c r="K27" s="135">
        <f>Range!J5</f>
        <v>359.983</v>
      </c>
      <c r="L27" s="135">
        <f>Range!K5</f>
        <v>8.77E-3</v>
      </c>
      <c r="M27" s="95" t="s">
        <v>660</v>
      </c>
      <c r="N27" s="130" t="str">
        <f>Range!B5</f>
        <v>2021/08/11 12:19:14</v>
      </c>
      <c r="O27" s="131">
        <f t="shared" si="0"/>
        <v>2.7777777722803876E-4</v>
      </c>
      <c r="P27" s="258">
        <v>0.05</v>
      </c>
      <c r="Q27" s="258">
        <v>0.25</v>
      </c>
      <c r="R27" s="258">
        <v>1</v>
      </c>
      <c r="S27" s="239"/>
      <c r="T27" s="239"/>
      <c r="U27" s="239"/>
      <c r="V27" s="259">
        <v>7</v>
      </c>
      <c r="W27" s="324" t="s">
        <v>1822</v>
      </c>
      <c r="X27" s="324"/>
      <c r="Y27" s="324"/>
      <c r="Z27" s="324"/>
      <c r="AA27" s="241" t="s">
        <v>1835</v>
      </c>
    </row>
    <row r="28" spans="1:27" ht="20.100000000000001" customHeight="1">
      <c r="A28" s="276">
        <v>5</v>
      </c>
      <c r="B28" s="258">
        <v>1</v>
      </c>
      <c r="C28" s="266">
        <f>Range!F6</f>
        <v>1.0006200000000001</v>
      </c>
      <c r="D28" s="266">
        <f>Range!G6</f>
        <v>0.99902999999999997</v>
      </c>
      <c r="E28" s="266">
        <f>Range!H6</f>
        <v>1.00007</v>
      </c>
      <c r="F28" s="134">
        <f>IF($M28="I(mA)",(C28/1000-Current5)/Current5,(C28-Current5)/Current5)</f>
        <v>6.2000000000006494E-4</v>
      </c>
      <c r="G28" s="134">
        <f>IF($M28="I(mA)",(D28/1000-Current5)/Current5,(D28-Current5)/Current5)</f>
        <v>-9.700000000000264E-4</v>
      </c>
      <c r="H28" s="134">
        <f>IF($M28="I(mA)",(E28/1000-Current5)/Current5,(E28-Current5)/Current5)</f>
        <v>7.0000000000014495E-5</v>
      </c>
      <c r="I28" s="303"/>
      <c r="J28" s="135">
        <f>Range!I6</f>
        <v>359.98700000000002</v>
      </c>
      <c r="K28" s="135">
        <f>Range!J6</f>
        <v>359.97699999999998</v>
      </c>
      <c r="L28" s="135">
        <f>Range!K6</f>
        <v>7.9799999999999992E-3</v>
      </c>
      <c r="M28" s="95" t="s">
        <v>660</v>
      </c>
      <c r="N28" s="130" t="str">
        <f>Range!B6</f>
        <v>2021/08/11 12:19:38</v>
      </c>
      <c r="O28" s="131">
        <f t="shared" si="0"/>
        <v>2.7777777722803876E-4</v>
      </c>
      <c r="P28" s="258">
        <v>0.1</v>
      </c>
      <c r="Q28" s="258">
        <v>1</v>
      </c>
      <c r="R28" s="258">
        <v>2</v>
      </c>
      <c r="S28" s="239"/>
      <c r="T28" s="239"/>
      <c r="U28" s="239"/>
      <c r="V28" s="259">
        <v>8</v>
      </c>
      <c r="W28" s="324" t="s">
        <v>1823</v>
      </c>
      <c r="X28" s="324"/>
      <c r="Y28" s="324"/>
      <c r="Z28" s="324"/>
      <c r="AA28" s="241" t="s">
        <v>1836</v>
      </c>
    </row>
    <row r="29" spans="1:27" ht="20.100000000000001" customHeight="1">
      <c r="A29" s="276">
        <v>6</v>
      </c>
      <c r="B29" s="258">
        <v>2.5</v>
      </c>
      <c r="C29" s="266">
        <f>Range!F7</f>
        <v>2.5015999999999998</v>
      </c>
      <c r="D29" s="266">
        <f>Range!G7</f>
        <v>2.4982500000000001</v>
      </c>
      <c r="E29" s="266">
        <f>Range!H7</f>
        <v>2.5005500000000001</v>
      </c>
      <c r="F29" s="134">
        <f>IF($M29="I(mA)",(C29/1000-Current6)/Current6,(C29-Current6)/Current6)</f>
        <v>6.3999999999992947E-4</v>
      </c>
      <c r="G29" s="134">
        <f>IF($M29="I(mA)",(D29/1000-Current6)/Current6,(D29-Current6)/Current6)</f>
        <v>-6.9999999999996736E-4</v>
      </c>
      <c r="H29" s="134">
        <f>IF($M29="I(mA)",(E29/1000-Current6)/Current6,(E29-Current6)/Current6)</f>
        <v>2.2000000000002017E-4</v>
      </c>
      <c r="I29" s="303"/>
      <c r="J29" s="135">
        <f>Range!I7</f>
        <v>359.98599999999999</v>
      </c>
      <c r="K29" s="135">
        <f>Range!J7</f>
        <v>359.97300000000001</v>
      </c>
      <c r="L29" s="135">
        <f>Range!K7</f>
        <v>7.92E-3</v>
      </c>
      <c r="M29" s="95" t="s">
        <v>660</v>
      </c>
      <c r="N29" s="130" t="str">
        <f>Range!B7</f>
        <v>2021/08/11 12:20:02</v>
      </c>
      <c r="O29" s="131">
        <f t="shared" si="0"/>
        <v>2.7777777722803876E-4</v>
      </c>
      <c r="P29" s="258">
        <v>0.5</v>
      </c>
      <c r="Q29" s="258">
        <v>2.5</v>
      </c>
      <c r="R29" s="258">
        <v>5</v>
      </c>
      <c r="S29" s="239"/>
      <c r="T29" s="239"/>
      <c r="U29" s="239"/>
      <c r="V29" s="259">
        <v>9</v>
      </c>
      <c r="W29" s="324" t="s">
        <v>1824</v>
      </c>
      <c r="X29" s="324"/>
      <c r="Y29" s="324"/>
      <c r="Z29" s="324"/>
      <c r="AA29" s="241" t="s">
        <v>1837</v>
      </c>
    </row>
    <row r="30" spans="1:27" ht="20.100000000000001" customHeight="1">
      <c r="A30" s="276">
        <v>7</v>
      </c>
      <c r="B30" s="258">
        <v>5</v>
      </c>
      <c r="C30" s="266">
        <f>Range!F8</f>
        <v>5.00563</v>
      </c>
      <c r="D30" s="266">
        <f>Range!G8</f>
        <v>4.99986</v>
      </c>
      <c r="E30" s="266">
        <f>Range!H8</f>
        <v>5.0022799999999998</v>
      </c>
      <c r="F30" s="134">
        <f>IF($M30="I(mA)",(C30/1000-Current7)/Current7,(C30-Current7)/Current7)</f>
        <v>1.1260000000000048E-3</v>
      </c>
      <c r="G30" s="134">
        <f>IF($M30="I(mA)",(D30/1000-Current7)/Current7,(D30-Current7)/Current7)</f>
        <v>-2.8000000000005797E-5</v>
      </c>
      <c r="H30" s="134">
        <f>IF($M30="I(mA)",(E30/1000-Current7)/Current7,(E30-Current7)/Current7)</f>
        <v>4.5599999999996755E-4</v>
      </c>
      <c r="I30" s="303"/>
      <c r="J30" s="135">
        <f>Range!I8</f>
        <v>359.983</v>
      </c>
      <c r="K30" s="135">
        <f>Range!J8</f>
        <v>359.98899999999998</v>
      </c>
      <c r="L30" s="135">
        <f>Range!K8</f>
        <v>1.8419999999999999E-2</v>
      </c>
      <c r="M30" s="95" t="s">
        <v>660</v>
      </c>
      <c r="N30" s="130" t="str">
        <f>Range!B8</f>
        <v>2021/08/11 12:20:26</v>
      </c>
      <c r="O30" s="131">
        <f t="shared" si="0"/>
        <v>2.546296309446916E-4</v>
      </c>
      <c r="P30" s="258">
        <v>1</v>
      </c>
      <c r="Q30" s="258">
        <v>5</v>
      </c>
      <c r="R30" s="258">
        <v>10</v>
      </c>
      <c r="S30" s="239"/>
      <c r="T30" s="239"/>
      <c r="U30" s="239"/>
      <c r="V30" s="259">
        <v>10</v>
      </c>
      <c r="W30" s="324" t="s">
        <v>1825</v>
      </c>
      <c r="X30" s="324"/>
      <c r="Y30" s="324"/>
      <c r="Z30" s="324"/>
      <c r="AA30" s="241" t="s">
        <v>1838</v>
      </c>
    </row>
    <row r="31" spans="1:27" ht="20.100000000000001" customHeight="1">
      <c r="A31" s="276">
        <v>8</v>
      </c>
      <c r="B31" s="258">
        <v>10</v>
      </c>
      <c r="C31" s="266">
        <f>Range!F9</f>
        <v>10.0084</v>
      </c>
      <c r="D31" s="266">
        <f>Range!G9</f>
        <v>9.9939800000000005</v>
      </c>
      <c r="E31" s="266">
        <f>Range!H9</f>
        <v>10.0002</v>
      </c>
      <c r="F31" s="134">
        <f>IF($M31="I(mA)",(C31/1000-Current8)/Current8,(C31-Current8)/Current8)</f>
        <v>8.3999999999999635E-4</v>
      </c>
      <c r="G31" s="134">
        <f>IF($M31="I(mA)",(D31/1000-Current8)/Current8,(D31-Current8)/Current8)</f>
        <v>-6.0199999999994698E-4</v>
      </c>
      <c r="H31" s="134">
        <f>IF($M31="I(mA)",(E31/1000-Current8)/Current8,(E31-Current8)/Current8)</f>
        <v>1.9999999999953388E-5</v>
      </c>
      <c r="I31" s="303"/>
      <c r="J31" s="135">
        <f>Range!I9</f>
        <v>2.5400000000000002E-3</v>
      </c>
      <c r="K31" s="135">
        <f>Range!J9</f>
        <v>359.98500000000001</v>
      </c>
      <c r="L31" s="135">
        <f>Range!K9</f>
        <v>3.5119999999999998E-2</v>
      </c>
      <c r="M31" s="95" t="s">
        <v>660</v>
      </c>
      <c r="N31" s="130" t="str">
        <f>Range!B9</f>
        <v>2021/08/11 12:20:48</v>
      </c>
      <c r="O31" s="131">
        <f t="shared" si="0"/>
        <v>2.6620370044838637E-4</v>
      </c>
      <c r="P31" s="258">
        <v>2</v>
      </c>
      <c r="Q31" s="258">
        <v>10</v>
      </c>
      <c r="R31" s="258">
        <v>20</v>
      </c>
      <c r="S31" s="239"/>
      <c r="T31" s="239"/>
      <c r="U31" s="239"/>
      <c r="V31" s="259">
        <v>11</v>
      </c>
      <c r="W31" s="324" t="s">
        <v>1826</v>
      </c>
      <c r="X31" s="324"/>
      <c r="Y31" s="324"/>
      <c r="Z31" s="324"/>
      <c r="AA31" s="241" t="s">
        <v>1839</v>
      </c>
    </row>
    <row r="32" spans="1:27" ht="20.100000000000001" customHeight="1">
      <c r="A32" s="276">
        <v>9</v>
      </c>
      <c r="B32" s="258">
        <v>25</v>
      </c>
      <c r="C32" s="266">
        <f>Range!F10</f>
        <v>25.029699999999998</v>
      </c>
      <c r="D32" s="266">
        <f>Range!G10</f>
        <v>24.991499999999998</v>
      </c>
      <c r="E32" s="266">
        <f>Range!H10</f>
        <v>25.001799999999999</v>
      </c>
      <c r="F32" s="134">
        <f>IF($M32="I(mA)",(C32/1000-Current9)/Current9,(C32-Current9)/Current9)</f>
        <v>1.1879999999999313E-3</v>
      </c>
      <c r="G32" s="134">
        <f>IF($M32="I(mA)",(D32/1000-Current9)/Current9,(D32-Current9)/Current9)</f>
        <v>-3.4000000000006025E-4</v>
      </c>
      <c r="H32" s="134">
        <f>IF($M32="I(mA)",(E32/1000-Current9)/Current9,(E32-Current9)/Current9)</f>
        <v>7.1999999999974306E-5</v>
      </c>
      <c r="I32" s="303"/>
      <c r="J32" s="135">
        <f>Range!I10</f>
        <v>9.1999999999999998E-3</v>
      </c>
      <c r="K32" s="135">
        <f>Range!J10</f>
        <v>359.99099999999999</v>
      </c>
      <c r="L32" s="135">
        <f>Range!K10</f>
        <v>4.0809999999999999E-2</v>
      </c>
      <c r="M32" s="95" t="s">
        <v>660</v>
      </c>
      <c r="N32" s="130" t="str">
        <f>Range!B10</f>
        <v>2021/08/11 12:21:11</v>
      </c>
      <c r="O32" s="131">
        <f t="shared" si="0"/>
        <v>2.8935185400769114E-4</v>
      </c>
      <c r="P32" s="258">
        <v>5</v>
      </c>
      <c r="Q32" s="258">
        <v>25</v>
      </c>
      <c r="R32" s="258">
        <v>100</v>
      </c>
      <c r="S32" s="239"/>
      <c r="T32" s="239"/>
      <c r="U32" s="239"/>
      <c r="V32" s="259">
        <v>12</v>
      </c>
      <c r="W32" s="324" t="s">
        <v>1827</v>
      </c>
      <c r="X32" s="324"/>
      <c r="Y32" s="324"/>
      <c r="Z32" s="324"/>
      <c r="AA32" s="241" t="s">
        <v>1840</v>
      </c>
    </row>
    <row r="33" spans="1:27" ht="20.100000000000001" customHeight="1">
      <c r="A33" s="276">
        <v>10</v>
      </c>
      <c r="B33" s="258">
        <v>100</v>
      </c>
      <c r="C33" s="266">
        <f>Range!F11</f>
        <v>100.08499999999999</v>
      </c>
      <c r="D33" s="266">
        <f>Range!G11</f>
        <v>99.927899999999994</v>
      </c>
      <c r="E33" s="266">
        <f>Range!H11</f>
        <v>99.984499999999997</v>
      </c>
      <c r="F33" s="134">
        <f>IF($M33="I(mA)",(C33/1000-Current10)/Current10,(C33-Current10)/Current10)</f>
        <v>8.499999999999375E-4</v>
      </c>
      <c r="G33" s="134">
        <f>IF($M33="I(mA)",(D33/1000-Current10)/Current10,(D33-Current10)/Current10)</f>
        <v>-7.2100000000006046E-4</v>
      </c>
      <c r="H33" s="134">
        <f>IF($M33="I(mA)",(E33/1000-Current10)/Current10,(E33-Current10)/Current10)</f>
        <v>-1.5500000000002957E-4</v>
      </c>
      <c r="I33" s="303"/>
      <c r="J33" s="135">
        <f>Range!I11</f>
        <v>359.99</v>
      </c>
      <c r="K33" s="135">
        <f>Range!J11</f>
        <v>359.98</v>
      </c>
      <c r="L33" s="135">
        <f>Range!K11</f>
        <v>2.4379999999999999E-2</v>
      </c>
      <c r="M33" s="95" t="s">
        <v>660</v>
      </c>
      <c r="N33" s="130" t="str">
        <f>Range!B11</f>
        <v>2021/08/11 12:21:36</v>
      </c>
      <c r="O33" s="131">
        <f t="shared" si="0"/>
        <v>-44419.514999999999</v>
      </c>
      <c r="P33" s="258">
        <v>10</v>
      </c>
      <c r="Q33" s="258">
        <v>100</v>
      </c>
      <c r="R33" s="258">
        <v>200</v>
      </c>
      <c r="S33" s="239"/>
      <c r="T33" s="239"/>
      <c r="U33" s="239"/>
      <c r="V33" s="259">
        <v>13</v>
      </c>
      <c r="W33" s="324" t="s">
        <v>1828</v>
      </c>
      <c r="X33" s="324"/>
      <c r="Y33" s="324"/>
      <c r="Z33" s="324"/>
      <c r="AA33" s="241" t="s">
        <v>1841</v>
      </c>
    </row>
    <row r="34" spans="1:27" ht="20.100000000000001" customHeight="1">
      <c r="A34" s="355" t="s">
        <v>1868</v>
      </c>
      <c r="B34" s="345"/>
      <c r="C34" s="343" t="s">
        <v>235</v>
      </c>
      <c r="D34" s="344"/>
      <c r="E34" s="344"/>
      <c r="F34" s="344"/>
      <c r="G34" s="344"/>
      <c r="H34" s="345"/>
      <c r="I34" s="303"/>
      <c r="J34" s="107"/>
      <c r="K34" s="107"/>
      <c r="L34" s="107"/>
      <c r="M34" s="95"/>
      <c r="N34" s="132"/>
      <c r="O34" s="126"/>
      <c r="V34" s="259">
        <v>14</v>
      </c>
      <c r="W34" s="324" t="s">
        <v>1829</v>
      </c>
      <c r="X34" s="324"/>
      <c r="Y34" s="324"/>
      <c r="Z34" s="324"/>
      <c r="AA34" s="241"/>
    </row>
    <row r="35" spans="1:27" ht="20.100000000000001" customHeight="1">
      <c r="A35" s="346" t="s">
        <v>1869</v>
      </c>
      <c r="B35" s="347"/>
      <c r="C35" s="108" t="s">
        <v>235</v>
      </c>
      <c r="D35" s="109" t="s">
        <v>1870</v>
      </c>
      <c r="E35" s="110" t="s">
        <v>214</v>
      </c>
      <c r="F35" s="80"/>
      <c r="G35" s="240"/>
      <c r="H35" s="240"/>
      <c r="I35" s="303"/>
      <c r="J35" s="111" t="s">
        <v>1871</v>
      </c>
      <c r="K35" s="356">
        <v>15820104002</v>
      </c>
      <c r="L35" s="357"/>
      <c r="M35" s="95"/>
      <c r="N35" s="132"/>
      <c r="O35" s="126"/>
    </row>
    <row r="36" spans="1:27" ht="20.100000000000001" customHeight="1">
      <c r="A36" s="348"/>
      <c r="B36" s="349"/>
      <c r="C36" s="277"/>
      <c r="D36" s="240"/>
      <c r="E36" s="240"/>
      <c r="F36" s="240">
        <v>0</v>
      </c>
      <c r="G36" s="240">
        <v>0</v>
      </c>
      <c r="H36" s="240"/>
      <c r="I36" s="303"/>
      <c r="J36" s="111" t="s">
        <v>565</v>
      </c>
      <c r="K36" s="356">
        <v>15820104006</v>
      </c>
      <c r="L36" s="357"/>
      <c r="M36" s="95"/>
      <c r="N36" s="132"/>
      <c r="O36" s="126"/>
    </row>
    <row r="37" spans="1:27" ht="20.100000000000001" customHeight="1">
      <c r="A37" s="86"/>
      <c r="B37" s="112"/>
      <c r="C37" s="112"/>
      <c r="D37" s="113"/>
      <c r="E37" s="113"/>
      <c r="F37" s="113"/>
      <c r="G37" s="113"/>
      <c r="H37" s="113"/>
      <c r="I37" s="303"/>
      <c r="J37" s="77" t="s">
        <v>1872</v>
      </c>
      <c r="K37" s="356">
        <v>15820104003</v>
      </c>
      <c r="L37" s="357"/>
      <c r="M37" s="95"/>
      <c r="N37" s="132"/>
      <c r="O37" s="126"/>
    </row>
    <row r="38" spans="1:27" ht="20.100000000000001" customHeight="1">
      <c r="A38" s="86"/>
      <c r="B38" s="114" t="s">
        <v>80</v>
      </c>
      <c r="C38" s="113"/>
      <c r="D38" s="113"/>
      <c r="E38" s="113"/>
      <c r="F38" s="113"/>
      <c r="G38" s="113"/>
      <c r="H38" s="113"/>
      <c r="I38" s="303"/>
      <c r="J38" s="80"/>
      <c r="K38" s="80"/>
      <c r="L38" s="80"/>
      <c r="M38" s="95"/>
      <c r="N38" s="132"/>
      <c r="O38" s="126"/>
    </row>
    <row r="39" spans="1:27" ht="20.100000000000001" customHeight="1">
      <c r="A39" s="86"/>
      <c r="B39" s="80"/>
      <c r="C39" s="80"/>
      <c r="D39" s="80"/>
      <c r="E39" s="80"/>
      <c r="F39" s="80"/>
      <c r="G39" s="80"/>
      <c r="H39" s="80"/>
      <c r="I39" s="303"/>
      <c r="J39" s="80"/>
      <c r="K39" s="80"/>
      <c r="L39" s="80"/>
      <c r="M39" s="95"/>
      <c r="N39" s="132"/>
      <c r="O39" s="126"/>
    </row>
    <row r="40" spans="1:27" ht="20.100000000000001" customHeight="1">
      <c r="A40" s="86"/>
      <c r="B40" s="326" t="str">
        <f>"Form 2.1 "&amp;"current setting at varing load piont"&amp;"，(Voltage at "&amp;Source!B2&amp;"V)"</f>
        <v>Form 2.1 current setting at varing load piont，(Voltage at 250V)</v>
      </c>
      <c r="C40" s="326"/>
      <c r="D40" s="326"/>
      <c r="E40" s="326"/>
      <c r="F40" s="326"/>
      <c r="G40" s="326"/>
      <c r="H40" s="326"/>
      <c r="I40" s="303"/>
      <c r="J40" s="326" t="s">
        <v>68</v>
      </c>
      <c r="K40" s="326"/>
      <c r="L40" s="326"/>
      <c r="M40" s="95"/>
      <c r="N40" s="132"/>
      <c r="O40" s="126"/>
    </row>
    <row r="41" spans="1:27" ht="20.100000000000001" customHeight="1">
      <c r="A41" s="278" t="s">
        <v>1865</v>
      </c>
      <c r="B41" s="240" t="s">
        <v>222</v>
      </c>
      <c r="C41" s="240" t="s">
        <v>74</v>
      </c>
      <c r="D41" s="240" t="s">
        <v>75</v>
      </c>
      <c r="E41" s="240" t="s">
        <v>76</v>
      </c>
      <c r="F41" s="240" t="s">
        <v>98</v>
      </c>
      <c r="G41" s="240" t="s">
        <v>1873</v>
      </c>
      <c r="H41" s="240" t="s">
        <v>1874</v>
      </c>
      <c r="I41" s="303"/>
      <c r="J41" s="240" t="s">
        <v>83</v>
      </c>
      <c r="K41" s="240" t="s">
        <v>26</v>
      </c>
      <c r="L41" s="240" t="s">
        <v>84</v>
      </c>
      <c r="M41" s="95"/>
      <c r="N41" s="132" t="str">
        <f>Com_status</f>
        <v>UC=250V &gt;&gt;&gt;&gt;&gt;</v>
      </c>
      <c r="O41" s="126"/>
      <c r="P41" s="76" t="s">
        <v>1875</v>
      </c>
      <c r="Q41" s="76" t="s">
        <v>322</v>
      </c>
      <c r="R41" s="76" t="s">
        <v>323</v>
      </c>
    </row>
    <row r="42" spans="1:27" ht="20.100000000000001" customHeight="1">
      <c r="A42" s="279">
        <v>1</v>
      </c>
      <c r="B42" s="260">
        <v>5</v>
      </c>
      <c r="C42" s="267">
        <f>Load!F2</f>
        <v>5.0063599999999999</v>
      </c>
      <c r="D42" s="267">
        <f>Load!G2</f>
        <v>4.9999399999999996</v>
      </c>
      <c r="E42" s="267">
        <f>Load!H2</f>
        <v>5.0021199999999997</v>
      </c>
      <c r="F42" s="137">
        <f>(C42-currentL1)/currentL1</f>
        <v>1.2719999999999843E-3</v>
      </c>
      <c r="G42" s="137">
        <f>(D42-currentL1)/currentL1</f>
        <v>-1.2000000000078615E-5</v>
      </c>
      <c r="H42" s="137">
        <f>(E42-currentL1)/currentL1</f>
        <v>4.2399999999993555E-4</v>
      </c>
      <c r="I42" s="303"/>
      <c r="J42" s="266">
        <f>Load!C2</f>
        <v>249.91499999999999</v>
      </c>
      <c r="K42" s="266">
        <f>Load!D2</f>
        <v>249.898</v>
      </c>
      <c r="L42" s="266">
        <f>Load!E2</f>
        <v>249.95500000000001</v>
      </c>
      <c r="M42" s="95"/>
      <c r="N42" s="130" t="str">
        <f>Load!B2</f>
        <v>2021/08/11 12:22:45</v>
      </c>
      <c r="O42" s="131">
        <f>N43-N42</f>
        <v>2.7777777722803876E-4</v>
      </c>
      <c r="P42" s="260">
        <v>1</v>
      </c>
      <c r="Q42" s="260">
        <v>5</v>
      </c>
      <c r="R42" s="260">
        <v>10</v>
      </c>
      <c r="X42" s="260">
        <v>5</v>
      </c>
      <c r="Y42" s="260">
        <v>1</v>
      </c>
    </row>
    <row r="43" spans="1:27" ht="20.100000000000001" customHeight="1">
      <c r="A43" s="279">
        <v>2</v>
      </c>
      <c r="B43" s="260">
        <v>10</v>
      </c>
      <c r="C43" s="267">
        <f>Load!F3</f>
        <v>10.0097</v>
      </c>
      <c r="D43" s="267">
        <f>Load!G3</f>
        <v>9.9941999999999993</v>
      </c>
      <c r="E43" s="267">
        <f>Load!H3</f>
        <v>10.0025</v>
      </c>
      <c r="F43" s="137">
        <f>(C43-currentL2)/currentL2</f>
        <v>9.7000000000004862E-4</v>
      </c>
      <c r="G43" s="137">
        <f>(D43-currentL2)/currentL2</f>
        <v>-5.8000000000006939E-4</v>
      </c>
      <c r="H43" s="137">
        <f>(E43-currentL2)/currentL2</f>
        <v>2.4999999999995024E-4</v>
      </c>
      <c r="I43" s="303"/>
      <c r="J43" s="266">
        <f>Load!C3</f>
        <v>249.91499999999999</v>
      </c>
      <c r="K43" s="266">
        <f>Load!D3</f>
        <v>249.898</v>
      </c>
      <c r="L43" s="266">
        <f>Load!E3</f>
        <v>249.95500000000001</v>
      </c>
      <c r="M43" s="95"/>
      <c r="N43" s="130" t="str">
        <f>Load!B3</f>
        <v>2021/08/11 12:23:09</v>
      </c>
      <c r="O43" s="131">
        <f t="shared" ref="O43:O61" si="1">N44-N43</f>
        <v>2.8935185400769114E-4</v>
      </c>
      <c r="P43" s="260">
        <v>2</v>
      </c>
      <c r="Q43" s="260">
        <v>10</v>
      </c>
      <c r="R43" s="260">
        <v>20</v>
      </c>
      <c r="X43" s="260">
        <v>10</v>
      </c>
      <c r="Y43" s="260">
        <v>2</v>
      </c>
    </row>
    <row r="44" spans="1:27" ht="20.100000000000001" customHeight="1">
      <c r="A44" s="279">
        <v>3</v>
      </c>
      <c r="B44" s="260">
        <v>15</v>
      </c>
      <c r="C44" s="267">
        <f>Load!F4</f>
        <v>15.012499999999999</v>
      </c>
      <c r="D44" s="267">
        <f>Load!G4</f>
        <v>15.02</v>
      </c>
      <c r="E44" s="267">
        <f>Load!H4</f>
        <v>15.043900000000001</v>
      </c>
      <c r="F44" s="137">
        <f>(C44-currentL3)/currentL3</f>
        <v>8.3333333333328601E-4</v>
      </c>
      <c r="G44" s="137">
        <f>(D44-currentL3)/currentL3</f>
        <v>1.3333333333333049E-3</v>
      </c>
      <c r="H44" s="137">
        <f>(E44-currentL3)/currentL3</f>
        <v>2.9266666666667145E-3</v>
      </c>
      <c r="I44" s="303"/>
      <c r="J44" s="266">
        <f>Load!C4</f>
        <v>249.90799999999999</v>
      </c>
      <c r="K44" s="266">
        <f>Load!D4</f>
        <v>249.893</v>
      </c>
      <c r="L44" s="266">
        <f>Load!E4</f>
        <v>249.952</v>
      </c>
      <c r="M44" s="95"/>
      <c r="N44" s="130" t="str">
        <f>Load!B4</f>
        <v>2021/08/11 12:23:34</v>
      </c>
      <c r="O44" s="131">
        <f t="shared" si="1"/>
        <v>2.7777777722803876E-4</v>
      </c>
      <c r="P44" s="260">
        <v>3</v>
      </c>
      <c r="Q44" s="260">
        <v>15</v>
      </c>
      <c r="R44" s="260">
        <v>30</v>
      </c>
      <c r="X44" s="260">
        <v>15</v>
      </c>
      <c r="Y44" s="260">
        <v>3</v>
      </c>
    </row>
    <row r="45" spans="1:27" ht="20.100000000000001" customHeight="1">
      <c r="A45" s="279">
        <v>4</v>
      </c>
      <c r="B45" s="260">
        <v>20</v>
      </c>
      <c r="C45" s="267">
        <f>Load!F5</f>
        <v>20.0197</v>
      </c>
      <c r="D45" s="267">
        <f>Load!G5</f>
        <v>19.990200000000002</v>
      </c>
      <c r="E45" s="267">
        <f>Load!H5</f>
        <v>20.004100000000001</v>
      </c>
      <c r="F45" s="137">
        <f>(C45-currentL4)/currentL4</f>
        <v>9.8500000000001364E-4</v>
      </c>
      <c r="G45" s="137">
        <f>(D45-currentL4)/currentL4</f>
        <v>-4.8999999999992387E-4</v>
      </c>
      <c r="H45" s="137">
        <f>(E45-currentL4)/currentL4</f>
        <v>2.0500000000005513E-4</v>
      </c>
      <c r="I45" s="303"/>
      <c r="J45" s="266">
        <f>Load!C5</f>
        <v>249.91</v>
      </c>
      <c r="K45" s="266">
        <f>Load!D5</f>
        <v>249.89400000000001</v>
      </c>
      <c r="L45" s="266">
        <f>Load!E5</f>
        <v>249.95500000000001</v>
      </c>
      <c r="M45" s="95"/>
      <c r="N45" s="130" t="str">
        <f>Load!B5</f>
        <v>2021/08/11 12:23:58</v>
      </c>
      <c r="O45" s="131">
        <f t="shared" si="1"/>
        <v>2.6620370772434399E-4</v>
      </c>
      <c r="P45" s="260">
        <v>4</v>
      </c>
      <c r="Q45" s="260">
        <v>20</v>
      </c>
      <c r="R45" s="260">
        <v>40</v>
      </c>
      <c r="X45" s="260">
        <v>20</v>
      </c>
      <c r="Y45" s="260">
        <v>4</v>
      </c>
    </row>
    <row r="46" spans="1:27" ht="20.100000000000001" customHeight="1">
      <c r="A46" s="279">
        <v>5</v>
      </c>
      <c r="B46" s="260">
        <v>25</v>
      </c>
      <c r="C46" s="267">
        <f>Load!F6</f>
        <v>25.027999999999999</v>
      </c>
      <c r="D46" s="267">
        <f>Load!G6</f>
        <v>24.989000000000001</v>
      </c>
      <c r="E46" s="267">
        <f>Load!H6</f>
        <v>25.0076</v>
      </c>
      <c r="F46" s="137">
        <f>(C46-currentL5)/currentL5</f>
        <v>1.1199999999999476E-3</v>
      </c>
      <c r="G46" s="137">
        <f>(D46-currentL5)/currentL5</f>
        <v>-4.3999999999996928E-4</v>
      </c>
      <c r="H46" s="137">
        <f>(E46-currentL5)/currentL5</f>
        <v>3.0400000000000202E-4</v>
      </c>
      <c r="I46" s="303"/>
      <c r="J46" s="266">
        <f>Load!C6</f>
        <v>249.91399999999999</v>
      </c>
      <c r="K46" s="266">
        <f>Load!D6</f>
        <v>249.89599999999999</v>
      </c>
      <c r="L46" s="266">
        <f>Load!E6</f>
        <v>249.95400000000001</v>
      </c>
      <c r="M46" s="95"/>
      <c r="N46" s="130" t="str">
        <f>Load!B6</f>
        <v>2021/08/11 12:24:21</v>
      </c>
      <c r="O46" s="131">
        <f t="shared" si="1"/>
        <v>3.2407406979473308E-4</v>
      </c>
      <c r="P46" s="260">
        <v>5</v>
      </c>
      <c r="Q46" s="260">
        <v>25</v>
      </c>
      <c r="R46" s="260">
        <v>50</v>
      </c>
      <c r="X46" s="260">
        <v>25</v>
      </c>
      <c r="Y46" s="260">
        <v>5</v>
      </c>
    </row>
    <row r="47" spans="1:27" ht="20.100000000000001" customHeight="1">
      <c r="A47" s="279">
        <v>6</v>
      </c>
      <c r="B47" s="260">
        <v>30</v>
      </c>
      <c r="C47" s="267">
        <f>Load!F7</f>
        <v>30.039200000000001</v>
      </c>
      <c r="D47" s="267">
        <f>Load!G7</f>
        <v>29.991599999999998</v>
      </c>
      <c r="E47" s="267">
        <f>Load!H7</f>
        <v>30.0154</v>
      </c>
      <c r="F47" s="137">
        <f>(C47-currentL6)/currentL6</f>
        <v>1.3066666666667003E-3</v>
      </c>
      <c r="G47" s="137">
        <f>(D47-currentL6)/currentL6</f>
        <v>-2.8000000000005798E-4</v>
      </c>
      <c r="H47" s="137">
        <f>(E47-currentL6)/currentL6</f>
        <v>5.1333333333332116E-4</v>
      </c>
      <c r="I47" s="303"/>
      <c r="J47" s="266">
        <f>Load!C7</f>
        <v>249.91800000000001</v>
      </c>
      <c r="K47" s="266">
        <f>Load!D7</f>
        <v>249.89699999999999</v>
      </c>
      <c r="L47" s="266">
        <f>Load!E7</f>
        <v>249.958</v>
      </c>
      <c r="M47" s="95"/>
      <c r="N47" s="130" t="str">
        <f>Load!B7</f>
        <v>2021/08/11 12:24:49</v>
      </c>
      <c r="O47" s="131">
        <f t="shared" si="1"/>
        <v>3.0092593078734353E-4</v>
      </c>
      <c r="P47" s="260">
        <v>6</v>
      </c>
      <c r="Q47" s="260">
        <v>30</v>
      </c>
      <c r="R47" s="260">
        <v>60</v>
      </c>
      <c r="X47" s="260">
        <v>30</v>
      </c>
      <c r="Y47" s="260">
        <v>6</v>
      </c>
    </row>
    <row r="48" spans="1:27" ht="20.100000000000001" customHeight="1">
      <c r="A48" s="279">
        <v>7</v>
      </c>
      <c r="B48" s="260">
        <v>35</v>
      </c>
      <c r="C48" s="267">
        <f>Load!F8</f>
        <v>35.064300000000003</v>
      </c>
      <c r="D48" s="267">
        <f>Load!G8</f>
        <v>35.0747</v>
      </c>
      <c r="E48" s="267">
        <f>Load!H8</f>
        <v>35.058100000000003</v>
      </c>
      <c r="F48" s="137">
        <f>(C48-currentL7)/currentL7</f>
        <v>1.8371428571429403E-3</v>
      </c>
      <c r="G48" s="137">
        <f>(D48-currentL7)/currentL7</f>
        <v>2.134285714285714E-3</v>
      </c>
      <c r="H48" s="137">
        <f>(E48-currentL7)/currentL7</f>
        <v>1.66000000000009E-3</v>
      </c>
      <c r="I48" s="303"/>
      <c r="J48" s="266">
        <f>Load!C8</f>
        <v>249.905</v>
      </c>
      <c r="K48" s="266">
        <f>Load!D8</f>
        <v>249.89</v>
      </c>
      <c r="L48" s="266">
        <f>Load!E8</f>
        <v>249.95099999999999</v>
      </c>
      <c r="M48" s="95"/>
      <c r="N48" s="130" t="str">
        <f>Load!B8</f>
        <v>2021/08/11 12:25:15</v>
      </c>
      <c r="O48" s="131">
        <f t="shared" si="1"/>
        <v>2.5462962366873398E-4</v>
      </c>
      <c r="P48" s="260">
        <v>7</v>
      </c>
      <c r="Q48" s="260">
        <v>35</v>
      </c>
      <c r="R48" s="260">
        <v>70</v>
      </c>
      <c r="X48" s="260">
        <v>35</v>
      </c>
      <c r="Y48" s="260">
        <v>7</v>
      </c>
    </row>
    <row r="49" spans="1:31" ht="20.100000000000001" customHeight="1">
      <c r="A49" s="279">
        <v>8</v>
      </c>
      <c r="B49" s="260">
        <v>40</v>
      </c>
      <c r="C49" s="267">
        <f>Load!F9</f>
        <v>40.184100000000001</v>
      </c>
      <c r="D49" s="267">
        <f>Load!G9</f>
        <v>40.009399999999999</v>
      </c>
      <c r="E49" s="267">
        <f>Load!H9</f>
        <v>40.068800000000003</v>
      </c>
      <c r="F49" s="137">
        <f>(C49-currentL8)/currentL8</f>
        <v>4.6025000000000206E-3</v>
      </c>
      <c r="G49" s="137">
        <f>(D49-currentL8)/currentL8</f>
        <v>2.3499999999998522E-4</v>
      </c>
      <c r="H49" s="137">
        <f>(E49-currentL8)/currentL8</f>
        <v>1.7200000000000769E-3</v>
      </c>
      <c r="I49" s="303"/>
      <c r="J49" s="266">
        <f>Load!C9</f>
        <v>249.90799999999999</v>
      </c>
      <c r="K49" s="266">
        <f>Load!D9</f>
        <v>249.88900000000001</v>
      </c>
      <c r="L49" s="266">
        <f>Load!E9</f>
        <v>249.95400000000001</v>
      </c>
      <c r="M49" s="95"/>
      <c r="N49" s="130" t="str">
        <f>Load!B9</f>
        <v>2021/08/11 12:25:37</v>
      </c>
      <c r="O49" s="131">
        <f t="shared" si="1"/>
        <v>3.4722222335403785E-4</v>
      </c>
      <c r="P49" s="260">
        <v>8</v>
      </c>
      <c r="Q49" s="260">
        <v>40</v>
      </c>
      <c r="R49" s="260">
        <v>80</v>
      </c>
      <c r="X49" s="260">
        <v>40</v>
      </c>
      <c r="Y49" s="260">
        <v>8</v>
      </c>
    </row>
    <row r="50" spans="1:31" ht="20.100000000000001" customHeight="1">
      <c r="A50" s="279">
        <v>9</v>
      </c>
      <c r="B50" s="260">
        <v>45</v>
      </c>
      <c r="C50" s="267">
        <f>Load!F10</f>
        <v>45.219299999999997</v>
      </c>
      <c r="D50" s="267">
        <f>Load!G10</f>
        <v>45.022100000000002</v>
      </c>
      <c r="E50" s="267">
        <f>Load!H10</f>
        <v>45.156399999999998</v>
      </c>
      <c r="F50" s="137">
        <f>(C50-currentL9)/currentL9</f>
        <v>4.8733333333332652E-3</v>
      </c>
      <c r="G50" s="137">
        <f>(D50-currentL9)/currentL9</f>
        <v>4.9111111111115079E-4</v>
      </c>
      <c r="H50" s="137">
        <f>(E50-currentL9)/currentL9</f>
        <v>3.4755555555555082E-3</v>
      </c>
      <c r="I50" s="303"/>
      <c r="J50" s="266">
        <f>Load!C10</f>
        <v>249.90799999999999</v>
      </c>
      <c r="K50" s="266">
        <f>Load!D10</f>
        <v>249.892</v>
      </c>
      <c r="L50" s="266">
        <f>Load!E10</f>
        <v>249.952</v>
      </c>
      <c r="M50" s="95"/>
      <c r="N50" s="130" t="str">
        <f>Load!B10</f>
        <v>2021/08/11 12:26:07</v>
      </c>
      <c r="O50" s="131">
        <f>N51-N50</f>
        <v>2.6620370772434399E-4</v>
      </c>
      <c r="P50" s="260">
        <v>9</v>
      </c>
      <c r="Q50" s="260">
        <v>45</v>
      </c>
      <c r="R50" s="260">
        <v>90</v>
      </c>
      <c r="X50" s="260">
        <v>45</v>
      </c>
      <c r="Y50" s="260">
        <v>9</v>
      </c>
    </row>
    <row r="51" spans="1:31" ht="20.100000000000001" customHeight="1">
      <c r="A51" s="279">
        <v>10</v>
      </c>
      <c r="B51" s="260">
        <v>50</v>
      </c>
      <c r="C51" s="267">
        <f>Load!F11</f>
        <v>50.103299999999997</v>
      </c>
      <c r="D51" s="267">
        <f>Load!G11</f>
        <v>50.105400000000003</v>
      </c>
      <c r="E51" s="267">
        <f>Load!H11</f>
        <v>50.191699999999997</v>
      </c>
      <c r="F51" s="137">
        <f>(C51-currentL10)/currentL10</f>
        <v>2.0659999999999455E-3</v>
      </c>
      <c r="G51" s="137">
        <f>(D51-currentL10)/currentL10</f>
        <v>2.1080000000000608E-3</v>
      </c>
      <c r="H51" s="137">
        <f>(E51-currentL10)/currentL10</f>
        <v>3.8339999999999464E-3</v>
      </c>
      <c r="I51" s="303"/>
      <c r="J51" s="266">
        <f>Load!C11</f>
        <v>249.90899999999999</v>
      </c>
      <c r="K51" s="266">
        <f>Load!D11</f>
        <v>249.892</v>
      </c>
      <c r="L51" s="266">
        <f>Load!E11</f>
        <v>249.953</v>
      </c>
      <c r="M51" s="95"/>
      <c r="N51" s="130" t="str">
        <f>Load!B11</f>
        <v>2021/08/11 12:26:30</v>
      </c>
      <c r="O51" s="131">
        <f t="shared" si="1"/>
        <v>2.7777777722803876E-4</v>
      </c>
      <c r="P51" s="260">
        <v>10</v>
      </c>
      <c r="Q51" s="260">
        <v>50</v>
      </c>
      <c r="R51" s="260">
        <v>100</v>
      </c>
      <c r="X51" s="260">
        <v>50</v>
      </c>
      <c r="Y51" s="260">
        <v>10</v>
      </c>
    </row>
    <row r="52" spans="1:31" ht="20.100000000000001" customHeight="1">
      <c r="A52" s="279">
        <v>11</v>
      </c>
      <c r="B52" s="260">
        <v>55</v>
      </c>
      <c r="C52" s="267">
        <f>Load!F12</f>
        <v>55.097099999999998</v>
      </c>
      <c r="D52" s="267">
        <f>Load!G12</f>
        <v>54.940399999999997</v>
      </c>
      <c r="E52" s="267">
        <f>Load!H12</f>
        <v>55.154400000000003</v>
      </c>
      <c r="F52" s="137">
        <f>(C52-currentL11)/currentL11</f>
        <v>1.7654545454545004E-3</v>
      </c>
      <c r="G52" s="137">
        <f>(D52-currentL11)/currentL11</f>
        <v>-1.083636363636422E-3</v>
      </c>
      <c r="H52" s="137">
        <f>(E52-currentL11)/currentL11</f>
        <v>2.8072727272727732E-3</v>
      </c>
      <c r="I52" s="303"/>
      <c r="J52" s="266">
        <f>Load!C12</f>
        <v>249.90899999999999</v>
      </c>
      <c r="K52" s="266">
        <f>Load!D12</f>
        <v>249.892</v>
      </c>
      <c r="L52" s="266">
        <f>Load!E12</f>
        <v>249.953</v>
      </c>
      <c r="M52" s="95"/>
      <c r="N52" s="130" t="str">
        <f>Load!B12</f>
        <v>2021/08/11 12:26:54</v>
      </c>
      <c r="O52" s="131">
        <f t="shared" si="1"/>
        <v>2.8935185400769114E-4</v>
      </c>
      <c r="P52" s="260">
        <v>11</v>
      </c>
      <c r="Q52" s="260">
        <v>55</v>
      </c>
      <c r="R52" s="260">
        <v>110</v>
      </c>
      <c r="X52" s="260">
        <v>55</v>
      </c>
      <c r="Y52" s="260">
        <v>11</v>
      </c>
    </row>
    <row r="53" spans="1:31" ht="20.100000000000001" customHeight="1">
      <c r="A53" s="279">
        <v>12</v>
      </c>
      <c r="B53" s="260">
        <v>60</v>
      </c>
      <c r="C53" s="267">
        <f>Load!F13</f>
        <v>60.18</v>
      </c>
      <c r="D53" s="267">
        <f>Load!G13</f>
        <v>60.067799999999998</v>
      </c>
      <c r="E53" s="267">
        <f>Load!H13</f>
        <v>59.987099999999998</v>
      </c>
      <c r="F53" s="137">
        <f>(C53-currentL12)/currentL12</f>
        <v>2.9999999999999953E-3</v>
      </c>
      <c r="G53" s="137">
        <f>(D53-currentL12)/currentL12</f>
        <v>1.1299999999999717E-3</v>
      </c>
      <c r="H53" s="137">
        <f>(E53-currentL12)/currentL12</f>
        <v>-2.1500000000003184E-4</v>
      </c>
      <c r="I53" s="303"/>
      <c r="J53" s="266">
        <f>Load!C13</f>
        <v>249.911</v>
      </c>
      <c r="K53" s="266">
        <f>Load!D13</f>
        <v>249.892</v>
      </c>
      <c r="L53" s="266">
        <f>Load!E13</f>
        <v>249.953</v>
      </c>
      <c r="M53" s="95"/>
      <c r="N53" s="130" t="str">
        <f>Load!B13</f>
        <v>2021/08/11 12:27:19</v>
      </c>
      <c r="O53" s="131">
        <f t="shared" si="1"/>
        <v>6.5972221636911854E-4</v>
      </c>
      <c r="P53" s="260">
        <v>12</v>
      </c>
      <c r="Q53" s="260">
        <v>60</v>
      </c>
      <c r="R53" s="260">
        <v>120</v>
      </c>
      <c r="X53" s="260">
        <v>60</v>
      </c>
      <c r="Y53" s="260">
        <v>12</v>
      </c>
    </row>
    <row r="54" spans="1:31" ht="20.100000000000001" customHeight="1">
      <c r="A54" s="279">
        <v>13</v>
      </c>
      <c r="B54" s="260">
        <v>65</v>
      </c>
      <c r="C54" s="267">
        <f>Load!F14</f>
        <v>65.046599999999998</v>
      </c>
      <c r="D54" s="267">
        <f>Load!G14</f>
        <v>64.933599999999998</v>
      </c>
      <c r="E54" s="267">
        <f>Load!H14</f>
        <v>64.985799999999998</v>
      </c>
      <c r="F54" s="137">
        <f>(C54-currentL13)/currentL13</f>
        <v>7.1692307692304579E-4</v>
      </c>
      <c r="G54" s="137">
        <f>(D54-currentL13)/currentL13</f>
        <v>-1.0215384615384856E-3</v>
      </c>
      <c r="H54" s="137">
        <f>(E54-currentL13)/currentL13</f>
        <v>-2.184615384615759E-4</v>
      </c>
      <c r="I54" s="303"/>
      <c r="J54" s="266">
        <f>Load!C14</f>
        <v>249.91</v>
      </c>
      <c r="K54" s="266">
        <f>Load!D14</f>
        <v>249.89099999999999</v>
      </c>
      <c r="L54" s="266">
        <f>Load!E14</f>
        <v>249.95699999999999</v>
      </c>
      <c r="M54" s="95"/>
      <c r="N54" s="130" t="str">
        <f>Load!B14</f>
        <v>2021/08/11 12:28:16</v>
      </c>
      <c r="O54" s="131">
        <f t="shared" si="1"/>
        <v>6.8287036992842332E-4</v>
      </c>
      <c r="P54" s="260">
        <v>13</v>
      </c>
      <c r="Q54" s="260">
        <v>65</v>
      </c>
      <c r="R54" s="260">
        <v>130</v>
      </c>
      <c r="X54" s="260">
        <v>65</v>
      </c>
      <c r="Y54" s="260">
        <v>13</v>
      </c>
    </row>
    <row r="55" spans="1:31" ht="20.100000000000001" customHeight="1">
      <c r="A55" s="279">
        <v>14</v>
      </c>
      <c r="B55" s="260">
        <v>70</v>
      </c>
      <c r="C55" s="267">
        <f>Load!F15</f>
        <v>70.053399999999996</v>
      </c>
      <c r="D55" s="267">
        <f>Load!G15</f>
        <v>69.9375</v>
      </c>
      <c r="E55" s="267">
        <f>Load!H15</f>
        <v>69.986199999999997</v>
      </c>
      <c r="F55" s="137">
        <f>(C55-currentL14)/currentL14</f>
        <v>7.6285714285709056E-4</v>
      </c>
      <c r="G55" s="137">
        <f>(D55-currentL14)/currentL14</f>
        <v>-8.9285714285714283E-4</v>
      </c>
      <c r="H55" s="137">
        <f>(E55-currentL14)/currentL14</f>
        <v>-1.9714285714290521E-4</v>
      </c>
      <c r="I55" s="303"/>
      <c r="J55" s="266">
        <f>Load!C15</f>
        <v>249.90899999999999</v>
      </c>
      <c r="K55" s="266">
        <f>Load!D15</f>
        <v>249.89099999999999</v>
      </c>
      <c r="L55" s="266">
        <f>Load!E15</f>
        <v>249.95500000000001</v>
      </c>
      <c r="M55" s="95"/>
      <c r="N55" s="130" t="str">
        <f>Load!B15</f>
        <v>2021/08/11 12:29:15</v>
      </c>
      <c r="O55" s="131">
        <f t="shared" si="1"/>
        <v>6.4814815414138138E-4</v>
      </c>
      <c r="P55" s="260">
        <v>14</v>
      </c>
      <c r="Q55" s="260">
        <v>70</v>
      </c>
      <c r="R55" s="260">
        <v>140</v>
      </c>
      <c r="X55" s="260">
        <v>70</v>
      </c>
      <c r="Y55" s="260">
        <v>14</v>
      </c>
    </row>
    <row r="56" spans="1:31" ht="20.100000000000001" customHeight="1">
      <c r="A56" s="279">
        <v>15</v>
      </c>
      <c r="B56" s="260">
        <v>75</v>
      </c>
      <c r="C56" s="267">
        <f>Load!F16</f>
        <v>75.056200000000004</v>
      </c>
      <c r="D56" s="267">
        <f>Load!G16</f>
        <v>74.935100000000006</v>
      </c>
      <c r="E56" s="267">
        <f>Load!H16</f>
        <v>74.988900000000001</v>
      </c>
      <c r="F56" s="137">
        <f>(C56-currentL15)/currentL15</f>
        <v>7.4933333333338696E-4</v>
      </c>
      <c r="G56" s="137">
        <f>(D56-currentL15)/currentL15</f>
        <v>-8.653333333332587E-4</v>
      </c>
      <c r="H56" s="137">
        <f>(E56-currentL15)/currentL15</f>
        <v>-1.4799999999998666E-4</v>
      </c>
      <c r="I56" s="303"/>
      <c r="J56" s="266">
        <f>Load!C16</f>
        <v>249.91300000000001</v>
      </c>
      <c r="K56" s="266">
        <f>Load!D16</f>
        <v>249.89099999999999</v>
      </c>
      <c r="L56" s="266">
        <f>Load!E16</f>
        <v>249.95599999999999</v>
      </c>
      <c r="M56" s="95"/>
      <c r="N56" s="130" t="str">
        <f>Load!B16</f>
        <v>2021/08/11 12:30:11</v>
      </c>
      <c r="O56" s="131">
        <f t="shared" si="1"/>
        <v>7.0601851621177047E-4</v>
      </c>
      <c r="P56" s="260">
        <v>15</v>
      </c>
      <c r="Q56" s="260">
        <v>75</v>
      </c>
      <c r="R56" s="260">
        <v>150</v>
      </c>
      <c r="X56" s="260">
        <v>75</v>
      </c>
      <c r="Y56" s="260">
        <v>15</v>
      </c>
    </row>
    <row r="57" spans="1:31" ht="20.100000000000001" customHeight="1">
      <c r="A57" s="279">
        <v>16</v>
      </c>
      <c r="B57" s="260">
        <v>80</v>
      </c>
      <c r="C57" s="267">
        <f>Load!F17</f>
        <v>80.071899999999999</v>
      </c>
      <c r="D57" s="267">
        <f>Load!G17</f>
        <v>79.933300000000003</v>
      </c>
      <c r="E57" s="267">
        <f>Load!H17</f>
        <v>79.989800000000002</v>
      </c>
      <c r="F57" s="137">
        <f>(C57-currentL16)/currentL16</f>
        <v>8.9874999999999265E-4</v>
      </c>
      <c r="G57" s="137">
        <f>(D57-currentL16)/currentL16</f>
        <v>-8.3374999999996646E-4</v>
      </c>
      <c r="H57" s="137">
        <f>(E57-currentL16)/currentL16</f>
        <v>-1.274999999999693E-4</v>
      </c>
      <c r="I57" s="303"/>
      <c r="J57" s="266">
        <f>Load!C17</f>
        <v>249.91300000000001</v>
      </c>
      <c r="K57" s="266">
        <f>Load!D17</f>
        <v>249.893</v>
      </c>
      <c r="L57" s="266">
        <f>Load!E17</f>
        <v>249.95500000000001</v>
      </c>
      <c r="M57" s="95"/>
      <c r="N57" s="130" t="str">
        <f>Load!B17</f>
        <v>2021/08/11 12:31:12</v>
      </c>
      <c r="O57" s="131">
        <f>N58-N57</f>
        <v>6.7129629314877093E-4</v>
      </c>
      <c r="P57" s="260">
        <v>16</v>
      </c>
      <c r="Q57" s="260">
        <v>80</v>
      </c>
      <c r="R57" s="260">
        <v>160</v>
      </c>
      <c r="X57" s="260">
        <v>80</v>
      </c>
      <c r="Y57" s="260">
        <v>16</v>
      </c>
    </row>
    <row r="58" spans="1:31" ht="20.100000000000001" customHeight="1">
      <c r="A58" s="279">
        <v>17</v>
      </c>
      <c r="B58" s="260">
        <v>85</v>
      </c>
      <c r="C58" s="267">
        <f>Load!F18</f>
        <v>85.073899999999995</v>
      </c>
      <c r="D58" s="267">
        <f>Load!G18</f>
        <v>84.930899999999994</v>
      </c>
      <c r="E58" s="267">
        <f>Load!H18</f>
        <v>84.985600000000005</v>
      </c>
      <c r="F58" s="137">
        <f>(C58-currentL17)/currentL17</f>
        <v>8.6941176470582053E-4</v>
      </c>
      <c r="G58" s="137">
        <f>(D58-currentL17)/currentL17</f>
        <v>-8.1294117647065804E-4</v>
      </c>
      <c r="H58" s="137">
        <f>(E58-currentL17)/currentL17</f>
        <v>-1.6941176470582189E-4</v>
      </c>
      <c r="I58" s="303"/>
      <c r="J58" s="266">
        <f>Load!C18</f>
        <v>249.916</v>
      </c>
      <c r="K58" s="266">
        <f>Load!D18</f>
        <v>249.89400000000001</v>
      </c>
      <c r="L58" s="266">
        <f>Load!E18</f>
        <v>249.958</v>
      </c>
      <c r="M58" s="95"/>
      <c r="N58" s="130" t="str">
        <f>Load!B18</f>
        <v>2021/08/11 12:32:10</v>
      </c>
      <c r="O58" s="131">
        <f t="shared" si="1"/>
        <v>6.7129630042472854E-4</v>
      </c>
      <c r="P58" s="260">
        <v>17</v>
      </c>
      <c r="Q58" s="260">
        <v>85</v>
      </c>
      <c r="R58" s="260">
        <v>170</v>
      </c>
      <c r="X58" s="260">
        <v>85</v>
      </c>
      <c r="Y58" s="260">
        <v>17</v>
      </c>
    </row>
    <row r="59" spans="1:31" ht="20.100000000000001" customHeight="1">
      <c r="A59" s="279">
        <v>18</v>
      </c>
      <c r="B59" s="260">
        <v>90</v>
      </c>
      <c r="C59" s="267">
        <f>Load!F19</f>
        <v>90.082499999999996</v>
      </c>
      <c r="D59" s="267">
        <f>Load!G19</f>
        <v>89.931200000000004</v>
      </c>
      <c r="E59" s="267">
        <f>Load!H19</f>
        <v>89.986900000000006</v>
      </c>
      <c r="F59" s="137">
        <f>(C59-currentL18)/currentL18</f>
        <v>9.1666666666662241E-4</v>
      </c>
      <c r="G59" s="137">
        <f>(D59-currentL18)/currentL18</f>
        <v>-7.6444444444439977E-4</v>
      </c>
      <c r="H59" s="137">
        <f>(E59-currentL18)/currentL18</f>
        <v>-1.4555555555549265E-4</v>
      </c>
      <c r="I59" s="303"/>
      <c r="J59" s="266">
        <f>Load!C19</f>
        <v>249.91800000000001</v>
      </c>
      <c r="K59" s="266">
        <f>Load!D19</f>
        <v>249.899</v>
      </c>
      <c r="L59" s="266">
        <f>Load!E19</f>
        <v>249.95599999999999</v>
      </c>
      <c r="M59" s="95"/>
      <c r="N59" s="130" t="str">
        <f>Load!B19</f>
        <v>2021/08/11 12:33:08</v>
      </c>
      <c r="O59" s="131">
        <f t="shared" si="1"/>
        <v>6.4814814686542377E-4</v>
      </c>
      <c r="P59" s="260">
        <v>18</v>
      </c>
      <c r="Q59" s="260">
        <v>90</v>
      </c>
      <c r="R59" s="260">
        <v>180</v>
      </c>
      <c r="X59" s="260">
        <v>90</v>
      </c>
      <c r="Y59" s="260">
        <v>18</v>
      </c>
    </row>
    <row r="60" spans="1:31" ht="20.100000000000001" customHeight="1">
      <c r="A60" s="279">
        <v>19</v>
      </c>
      <c r="B60" s="260">
        <v>95</v>
      </c>
      <c r="C60" s="267">
        <f>Load!F20</f>
        <v>95.088099999999997</v>
      </c>
      <c r="D60" s="267">
        <f>Load!G20</f>
        <v>94.928600000000003</v>
      </c>
      <c r="E60" s="267">
        <f>Load!H20</f>
        <v>95.010499999999993</v>
      </c>
      <c r="F60" s="137">
        <f>(C60-currentL19)/currentL19</f>
        <v>9.2736842105260188E-4</v>
      </c>
      <c r="G60" s="137">
        <f>(D60-currentL19)/currentL19</f>
        <v>-7.5157894736838972E-4</v>
      </c>
      <c r="H60" s="137">
        <f>(E60-currentL19)/currentL19</f>
        <v>1.1052631578940308E-4</v>
      </c>
      <c r="I60" s="303"/>
      <c r="J60" s="266">
        <f>Load!C20</f>
        <v>249.91800000000001</v>
      </c>
      <c r="K60" s="266">
        <f>Load!D20</f>
        <v>249.9</v>
      </c>
      <c r="L60" s="266">
        <f>Load!E20</f>
        <v>249.958</v>
      </c>
      <c r="M60" s="95"/>
      <c r="N60" s="130" t="str">
        <f>Load!B20</f>
        <v>2021/08/11 12:34:04</v>
      </c>
      <c r="O60" s="131">
        <f t="shared" si="1"/>
        <v>6.5972222364507616E-4</v>
      </c>
      <c r="P60" s="260">
        <v>19</v>
      </c>
      <c r="Q60" s="260">
        <v>95</v>
      </c>
      <c r="R60" s="260">
        <v>190</v>
      </c>
      <c r="X60" s="260">
        <v>95</v>
      </c>
      <c r="Y60" s="260">
        <v>19</v>
      </c>
    </row>
    <row r="61" spans="1:31" ht="20.100000000000001" customHeight="1">
      <c r="A61" s="279">
        <v>20</v>
      </c>
      <c r="B61" s="260">
        <v>100</v>
      </c>
      <c r="C61" s="267">
        <f>Load!F21</f>
        <v>100.092</v>
      </c>
      <c r="D61" s="267">
        <f>Load!G21</f>
        <v>99.929100000000005</v>
      </c>
      <c r="E61" s="267">
        <f>Load!H21</f>
        <v>100.008</v>
      </c>
      <c r="F61" s="137">
        <f>(C61-currentL20)/currentL20</f>
        <v>9.1999999999998745E-4</v>
      </c>
      <c r="G61" s="137">
        <f>(D61-currentL20)/currentL20</f>
        <v>-7.0899999999994633E-4</v>
      </c>
      <c r="H61" s="137">
        <f>(E61-currentL20)/currentL20</f>
        <v>7.9999999999955663E-5</v>
      </c>
      <c r="I61" s="303"/>
      <c r="J61" s="266">
        <f>Load!C21</f>
        <v>249.923</v>
      </c>
      <c r="K61" s="266">
        <f>Load!D21</f>
        <v>249.9</v>
      </c>
      <c r="L61" s="266">
        <f>Load!E21</f>
        <v>249.95699999999999</v>
      </c>
      <c r="M61" s="95"/>
      <c r="N61" s="130" t="str">
        <f>Load!B21</f>
        <v>2021/08/11 12:35:01</v>
      </c>
      <c r="O61" s="131">
        <f t="shared" si="1"/>
        <v>-44419.524317129632</v>
      </c>
      <c r="P61" s="260">
        <v>20</v>
      </c>
      <c r="Q61" s="260">
        <v>100</v>
      </c>
      <c r="R61" s="260">
        <v>200</v>
      </c>
      <c r="X61" s="260">
        <v>100</v>
      </c>
      <c r="Y61" s="260">
        <v>20</v>
      </c>
    </row>
    <row r="62" spans="1:31" ht="20.100000000000001" customHeight="1">
      <c r="A62" s="350" t="s">
        <v>1876</v>
      </c>
      <c r="B62" s="324"/>
      <c r="C62" s="108" t="s">
        <v>235</v>
      </c>
      <c r="D62" s="109" t="s">
        <v>1870</v>
      </c>
      <c r="E62" s="110" t="s">
        <v>214</v>
      </c>
      <c r="F62" s="80"/>
      <c r="G62" s="240"/>
      <c r="H62" s="240"/>
      <c r="I62" s="80"/>
      <c r="J62" s="354" t="s">
        <v>1877</v>
      </c>
      <c r="K62" s="354"/>
      <c r="L62" s="354"/>
      <c r="M62" s="95"/>
      <c r="N62" s="132"/>
      <c r="O62" s="126"/>
    </row>
    <row r="63" spans="1:31" ht="20.100000000000001" customHeight="1">
      <c r="A63" s="86"/>
      <c r="B63" s="80"/>
      <c r="C63" s="80"/>
      <c r="D63" s="80"/>
      <c r="E63" s="80"/>
      <c r="F63" s="115"/>
      <c r="G63" s="115"/>
      <c r="H63" s="115"/>
      <c r="I63" s="80"/>
      <c r="J63" s="116">
        <f>STDEV(J42:J61)</f>
        <v>4.5710761142361495E-3</v>
      </c>
      <c r="K63" s="116">
        <f>STDEV(K42:K61)</f>
        <v>3.4625819389903405E-3</v>
      </c>
      <c r="L63" s="116">
        <f>STDEV(L42:L61)</f>
        <v>2.1095023109715901E-3</v>
      </c>
      <c r="M63" s="117">
        <f>STDEV(J42:L61)</f>
        <v>2.5883370531223616E-2</v>
      </c>
      <c r="N63" s="132"/>
      <c r="O63" s="126"/>
    </row>
    <row r="64" spans="1:31" ht="20.100000000000001" customHeight="1">
      <c r="A64" s="86"/>
      <c r="B64" s="114" t="s">
        <v>1878</v>
      </c>
      <c r="C64" s="80"/>
      <c r="D64" s="80"/>
      <c r="E64" s="80"/>
      <c r="F64" s="115"/>
      <c r="G64" s="115"/>
      <c r="H64" s="115"/>
      <c r="I64" s="80"/>
      <c r="J64" s="118"/>
      <c r="K64" s="118"/>
      <c r="L64" s="118"/>
      <c r="M64" s="117"/>
      <c r="N64" s="132"/>
      <c r="O64" s="126"/>
      <c r="AE64" s="76" t="s">
        <v>1879</v>
      </c>
    </row>
    <row r="65" spans="1:23" ht="20.100000000000001" customHeight="1">
      <c r="A65" s="86"/>
      <c r="B65" s="80"/>
      <c r="C65" s="80"/>
      <c r="D65" s="80"/>
      <c r="E65" s="80"/>
      <c r="F65" s="115"/>
      <c r="G65" s="115"/>
      <c r="H65" s="115"/>
      <c r="I65" s="80" t="s">
        <v>296</v>
      </c>
      <c r="J65" s="119">
        <v>150</v>
      </c>
      <c r="K65" s="118" t="s">
        <v>1880</v>
      </c>
      <c r="L65" s="118"/>
      <c r="M65" s="117"/>
      <c r="N65" s="132"/>
      <c r="O65" s="126"/>
      <c r="P65" s="76" t="s">
        <v>618</v>
      </c>
      <c r="W65" s="76" t="s">
        <v>1881</v>
      </c>
    </row>
    <row r="66" spans="1:23" ht="20.100000000000001" customHeight="1">
      <c r="A66" s="280"/>
      <c r="B66" s="341" t="str">
        <f>"Form 3. power stability"&amp;"，voltage at ("&amp;Source!B2&amp;"V)"&amp;", current at ("&amp;Source!C2&amp;"A)"&amp;", PF=1&amp;0.5L"</f>
        <v>Form 3. power stability，voltage at (250V), current at (5A), PF=1&amp;0.5L</v>
      </c>
      <c r="C66" s="341"/>
      <c r="D66" s="341"/>
      <c r="E66" s="341"/>
      <c r="F66" s="341"/>
      <c r="G66" s="341"/>
      <c r="H66" s="341"/>
      <c r="I66" s="341"/>
      <c r="J66" s="341"/>
      <c r="K66" s="140"/>
      <c r="L66" s="80"/>
      <c r="M66" s="95"/>
      <c r="N66" s="132" t="str">
        <f>Com_status</f>
        <v>UC=250V &gt;&gt;&gt;&gt;&gt;</v>
      </c>
      <c r="O66" s="126"/>
    </row>
    <row r="67" spans="1:23" ht="20.100000000000001" customHeight="1">
      <c r="A67" s="281" t="s">
        <v>1865</v>
      </c>
      <c r="B67" s="136" t="s">
        <v>103</v>
      </c>
      <c r="C67" s="136" t="s">
        <v>81</v>
      </c>
      <c r="D67" s="136" t="s">
        <v>20</v>
      </c>
      <c r="E67" s="136" t="s">
        <v>23</v>
      </c>
      <c r="F67" s="136" t="s">
        <v>21</v>
      </c>
      <c r="G67" s="136" t="s">
        <v>22</v>
      </c>
      <c r="H67" s="136" t="s">
        <v>24</v>
      </c>
      <c r="I67" s="136" t="s">
        <v>101</v>
      </c>
      <c r="J67" s="136" t="s">
        <v>1882</v>
      </c>
      <c r="K67" s="141"/>
      <c r="L67" s="80"/>
      <c r="M67" s="120"/>
      <c r="N67" s="130">
        <f>Stability!B2</f>
        <v>44419.526736111111</v>
      </c>
      <c r="O67" s="131">
        <f t="shared" ref="O67:O85" si="2">N68-N67</f>
        <v>1.0416666918899864E-4</v>
      </c>
      <c r="P67" s="121"/>
      <c r="Q67" s="121"/>
      <c r="R67" s="121"/>
    </row>
    <row r="68" spans="1:23" ht="20.100000000000001" customHeight="1">
      <c r="A68" s="282">
        <v>1</v>
      </c>
      <c r="B68" s="136" t="s">
        <v>104</v>
      </c>
      <c r="C68" s="138">
        <f>Stability!L2</f>
        <v>1251.71</v>
      </c>
      <c r="D68" s="138">
        <f>Stability!M2</f>
        <v>1249.68</v>
      </c>
      <c r="E68" s="138">
        <f>Stability!N2</f>
        <v>1250.3699999999999</v>
      </c>
      <c r="F68" s="138">
        <f>Stability!L12</f>
        <v>626.66499999999996</v>
      </c>
      <c r="G68" s="138">
        <f>Stability!M12</f>
        <v>625.20399999999995</v>
      </c>
      <c r="H68" s="138">
        <f>Stability!N12</f>
        <v>625.13300000000004</v>
      </c>
      <c r="I68" s="138">
        <f>C68+E68+G68</f>
        <v>3127.2839999999997</v>
      </c>
      <c r="J68" s="138">
        <f>F68+G68+H68</f>
        <v>1877.002</v>
      </c>
      <c r="K68" s="141">
        <v>25</v>
      </c>
      <c r="L68" s="80">
        <f>K68^(1/2)</f>
        <v>5</v>
      </c>
      <c r="M68" s="95"/>
      <c r="N68" s="130">
        <f>Stability!B3</f>
        <v>44419.52684027778</v>
      </c>
      <c r="O68" s="131">
        <f t="shared" si="2"/>
        <v>1.0416666191304103E-4</v>
      </c>
      <c r="P68" s="121"/>
      <c r="Q68" s="121"/>
      <c r="R68" s="121"/>
    </row>
    <row r="69" spans="1:23" ht="20.100000000000001" customHeight="1">
      <c r="A69" s="282">
        <v>2</v>
      </c>
      <c r="B69" s="136" t="s">
        <v>105</v>
      </c>
      <c r="C69" s="138">
        <f>Stability!L3</f>
        <v>1251.69</v>
      </c>
      <c r="D69" s="138">
        <f>Stability!M3</f>
        <v>1249.69</v>
      </c>
      <c r="E69" s="138">
        <f>Stability!N3</f>
        <v>1250.44</v>
      </c>
      <c r="F69" s="138">
        <f>Stability!L13</f>
        <v>626.67399999999998</v>
      </c>
      <c r="G69" s="138">
        <f>Stability!M13</f>
        <v>625.22299999999996</v>
      </c>
      <c r="H69" s="138">
        <f>Stability!N13</f>
        <v>625.07600000000002</v>
      </c>
      <c r="I69" s="138">
        <f t="shared" ref="I69:I77" si="3">C69+E69+G69</f>
        <v>3127.3530000000001</v>
      </c>
      <c r="J69" s="138">
        <f t="shared" ref="J69:J77" si="4">F69+G69+H69</f>
        <v>1876.973</v>
      </c>
      <c r="K69" s="140"/>
      <c r="L69" s="80"/>
      <c r="M69" s="120"/>
      <c r="N69" s="130">
        <f>Stability!B4</f>
        <v>44419.526944444442</v>
      </c>
      <c r="O69" s="131">
        <f t="shared" si="2"/>
        <v>1.0416666918899864E-4</v>
      </c>
      <c r="P69" s="121"/>
      <c r="Q69" s="121"/>
      <c r="R69" s="121"/>
    </row>
    <row r="70" spans="1:23" ht="20.100000000000001" customHeight="1">
      <c r="A70" s="282">
        <v>3</v>
      </c>
      <c r="B70" s="136" t="s">
        <v>106</v>
      </c>
      <c r="C70" s="138">
        <f>Stability!L4</f>
        <v>1251.8599999999999</v>
      </c>
      <c r="D70" s="138">
        <f>Stability!M4</f>
        <v>1249.6300000000001</v>
      </c>
      <c r="E70" s="138">
        <f>Stability!N4</f>
        <v>1250.47</v>
      </c>
      <c r="F70" s="138">
        <f>Stability!L14</f>
        <v>626.66099999999994</v>
      </c>
      <c r="G70" s="138">
        <f>Stability!M14</f>
        <v>625.22400000000005</v>
      </c>
      <c r="H70" s="138">
        <f>Stability!N14</f>
        <v>625.14400000000001</v>
      </c>
      <c r="I70" s="138">
        <f t="shared" si="3"/>
        <v>3127.5540000000001</v>
      </c>
      <c r="J70" s="138">
        <f t="shared" si="4"/>
        <v>1877.029</v>
      </c>
      <c r="K70" s="140"/>
      <c r="L70" s="80"/>
      <c r="M70" s="120"/>
      <c r="N70" s="130">
        <f>Stability!B5</f>
        <v>44419.527048611111</v>
      </c>
      <c r="O70" s="131">
        <f t="shared" si="2"/>
        <v>1.0416666918899864E-4</v>
      </c>
      <c r="P70" s="121"/>
      <c r="Q70" s="121"/>
      <c r="R70" s="121"/>
    </row>
    <row r="71" spans="1:23" ht="20.100000000000001" customHeight="1">
      <c r="A71" s="282">
        <v>4</v>
      </c>
      <c r="B71" s="136" t="s">
        <v>112</v>
      </c>
      <c r="C71" s="138">
        <f>Stability!L5</f>
        <v>1251.95</v>
      </c>
      <c r="D71" s="138">
        <f>Stability!M5</f>
        <v>1249.6500000000001</v>
      </c>
      <c r="E71" s="138">
        <f>Stability!N5</f>
        <v>1250.52</v>
      </c>
      <c r="F71" s="138">
        <f>Stability!L15</f>
        <v>626.66700000000003</v>
      </c>
      <c r="G71" s="138">
        <f>Stability!M15</f>
        <v>625.22</v>
      </c>
      <c r="H71" s="138">
        <f>Stability!N15</f>
        <v>624.79999999999995</v>
      </c>
      <c r="I71" s="138">
        <f t="shared" si="3"/>
        <v>3127.6900000000005</v>
      </c>
      <c r="J71" s="138">
        <f t="shared" si="4"/>
        <v>1876.6870000000001</v>
      </c>
      <c r="K71" s="140"/>
      <c r="L71" s="80"/>
      <c r="M71" s="95"/>
      <c r="N71" s="130">
        <f>Stability!B6</f>
        <v>44419.52715277778</v>
      </c>
      <c r="O71" s="131">
        <f t="shared" si="2"/>
        <v>1.0416666191304103E-4</v>
      </c>
    </row>
    <row r="72" spans="1:23" ht="20.100000000000001" customHeight="1">
      <c r="A72" s="282">
        <v>5</v>
      </c>
      <c r="B72" s="136" t="s">
        <v>107</v>
      </c>
      <c r="C72" s="138">
        <f>Stability!L6</f>
        <v>1251.98</v>
      </c>
      <c r="D72" s="138">
        <f>Stability!M6</f>
        <v>1249.6300000000001</v>
      </c>
      <c r="E72" s="138">
        <f>Stability!N6</f>
        <v>1250.55</v>
      </c>
      <c r="F72" s="138">
        <f>Stability!L16</f>
        <v>626.70799999999997</v>
      </c>
      <c r="G72" s="138">
        <f>Stability!M16</f>
        <v>625.27700000000004</v>
      </c>
      <c r="H72" s="138">
        <f>Stability!N16</f>
        <v>625.00699999999995</v>
      </c>
      <c r="I72" s="138">
        <f t="shared" si="3"/>
        <v>3127.8069999999998</v>
      </c>
      <c r="J72" s="138">
        <f t="shared" si="4"/>
        <v>1876.9920000000002</v>
      </c>
      <c r="K72" s="140"/>
      <c r="L72" s="80"/>
      <c r="M72" s="120"/>
      <c r="N72" s="130">
        <f>Stability!B7</f>
        <v>44419.527256944442</v>
      </c>
      <c r="O72" s="131">
        <f t="shared" si="2"/>
        <v>1.0416666918899864E-4</v>
      </c>
    </row>
    <row r="73" spans="1:23" ht="20.100000000000001" customHeight="1">
      <c r="A73" s="282">
        <v>6</v>
      </c>
      <c r="B73" s="136" t="s">
        <v>113</v>
      </c>
      <c r="C73" s="138">
        <f>Stability!L7</f>
        <v>1251.96</v>
      </c>
      <c r="D73" s="138">
        <f>Stability!M7</f>
        <v>1249.6500000000001</v>
      </c>
      <c r="E73" s="138">
        <f>Stability!N7</f>
        <v>1250.71</v>
      </c>
      <c r="F73" s="138">
        <f>Stability!L17</f>
        <v>626.62900000000002</v>
      </c>
      <c r="G73" s="138">
        <f>Stability!M17</f>
        <v>625.31200000000001</v>
      </c>
      <c r="H73" s="138">
        <f>Stability!N17</f>
        <v>625.01</v>
      </c>
      <c r="I73" s="138">
        <f t="shared" si="3"/>
        <v>3127.982</v>
      </c>
      <c r="J73" s="138">
        <f t="shared" si="4"/>
        <v>1876.951</v>
      </c>
      <c r="K73" s="140"/>
      <c r="L73" s="80"/>
      <c r="M73" s="120"/>
      <c r="N73" s="130">
        <f>Stability!B8</f>
        <v>44419.527361111112</v>
      </c>
      <c r="O73" s="131">
        <f t="shared" si="2"/>
        <v>1.0416666918899864E-4</v>
      </c>
      <c r="P73" s="76" t="s">
        <v>615</v>
      </c>
      <c r="U73" s="76" t="s">
        <v>1883</v>
      </c>
    </row>
    <row r="74" spans="1:23" ht="20.100000000000001" customHeight="1">
      <c r="A74" s="282">
        <v>7</v>
      </c>
      <c r="B74" s="136" t="s">
        <v>108</v>
      </c>
      <c r="C74" s="138">
        <f>Stability!L8</f>
        <v>1251.93</v>
      </c>
      <c r="D74" s="138">
        <f>Stability!M8</f>
        <v>1249.71</v>
      </c>
      <c r="E74" s="138">
        <f>Stability!N8</f>
        <v>1250.6500000000001</v>
      </c>
      <c r="F74" s="138">
        <f>Stability!L18</f>
        <v>626.67999999999995</v>
      </c>
      <c r="G74" s="138">
        <f>Stability!M18</f>
        <v>625.25099999999998</v>
      </c>
      <c r="H74" s="138">
        <f>Stability!N18</f>
        <v>624.96</v>
      </c>
      <c r="I74" s="138">
        <f t="shared" si="3"/>
        <v>3127.8310000000001</v>
      </c>
      <c r="J74" s="138">
        <f t="shared" si="4"/>
        <v>1876.8910000000001</v>
      </c>
      <c r="K74" s="140"/>
      <c r="L74" s="80"/>
      <c r="M74" s="95"/>
      <c r="N74" s="130">
        <f>Stability!B9</f>
        <v>44419.527465277781</v>
      </c>
      <c r="O74" s="131">
        <f t="shared" si="2"/>
        <v>1.0416666191304103E-4</v>
      </c>
    </row>
    <row r="75" spans="1:23" ht="20.100000000000001" customHeight="1">
      <c r="A75" s="282">
        <v>8</v>
      </c>
      <c r="B75" s="136" t="s">
        <v>109</v>
      </c>
      <c r="C75" s="138">
        <f>Stability!L9</f>
        <v>1252.02</v>
      </c>
      <c r="D75" s="138">
        <f>Stability!M9</f>
        <v>1249.6500000000001</v>
      </c>
      <c r="E75" s="138">
        <f>Stability!N9</f>
        <v>1250.6600000000001</v>
      </c>
      <c r="F75" s="138">
        <f>Stability!L19</f>
        <v>626.702</v>
      </c>
      <c r="G75" s="138">
        <f>Stability!M19</f>
        <v>625.31500000000005</v>
      </c>
      <c r="H75" s="138">
        <f>Stability!N19</f>
        <v>624.98</v>
      </c>
      <c r="I75" s="138">
        <f t="shared" si="3"/>
        <v>3127.9950000000003</v>
      </c>
      <c r="J75" s="138">
        <f t="shared" si="4"/>
        <v>1876.9970000000001</v>
      </c>
      <c r="K75" s="140"/>
      <c r="L75" s="80"/>
      <c r="M75" s="120"/>
      <c r="N75" s="130">
        <f>Stability!B10</f>
        <v>44419.527569444443</v>
      </c>
      <c r="O75" s="131">
        <f t="shared" si="2"/>
        <v>1.1574074596865103E-4</v>
      </c>
    </row>
    <row r="76" spans="1:23" ht="20.100000000000001" customHeight="1">
      <c r="A76" s="282">
        <v>9</v>
      </c>
      <c r="B76" s="136" t="s">
        <v>110</v>
      </c>
      <c r="C76" s="138">
        <f>Stability!L10</f>
        <v>1251.94</v>
      </c>
      <c r="D76" s="138">
        <f>Stability!M10</f>
        <v>1249.6500000000001</v>
      </c>
      <c r="E76" s="138">
        <f>Stability!N10</f>
        <v>1250.71</v>
      </c>
      <c r="F76" s="138">
        <f>Stability!L20</f>
        <v>626.66700000000003</v>
      </c>
      <c r="G76" s="138">
        <f>Stability!M20</f>
        <v>625.375</v>
      </c>
      <c r="H76" s="138">
        <f>Stability!N20</f>
        <v>624.76700000000005</v>
      </c>
      <c r="I76" s="138">
        <f t="shared" si="3"/>
        <v>3128.0250000000001</v>
      </c>
      <c r="J76" s="138">
        <f t="shared" si="4"/>
        <v>1876.809</v>
      </c>
      <c r="K76" s="140"/>
      <c r="L76" s="80"/>
      <c r="M76" s="95"/>
      <c r="N76" s="130">
        <f>Stability!B11</f>
        <v>44419.527685185189</v>
      </c>
      <c r="O76" s="131">
        <f t="shared" si="2"/>
        <v>1.8865740712499246E-3</v>
      </c>
    </row>
    <row r="77" spans="1:23" ht="20.100000000000001" customHeight="1">
      <c r="A77" s="282">
        <v>10</v>
      </c>
      <c r="B77" s="136" t="s">
        <v>111</v>
      </c>
      <c r="C77" s="138">
        <f>Stability!L11</f>
        <v>1251.94</v>
      </c>
      <c r="D77" s="138">
        <f>Stability!M11</f>
        <v>1249.72</v>
      </c>
      <c r="E77" s="138">
        <f>Stability!N11</f>
        <v>1250.72</v>
      </c>
      <c r="F77" s="138">
        <f>Stability!L21</f>
        <v>626.68200000000002</v>
      </c>
      <c r="G77" s="138">
        <f>Stability!M21</f>
        <v>625.40499999999997</v>
      </c>
      <c r="H77" s="138">
        <f>Stability!N21</f>
        <v>624.83600000000001</v>
      </c>
      <c r="I77" s="138">
        <f t="shared" si="3"/>
        <v>3128.0649999999996</v>
      </c>
      <c r="J77" s="138">
        <f t="shared" si="4"/>
        <v>1876.923</v>
      </c>
      <c r="K77" s="140"/>
      <c r="L77" s="80"/>
      <c r="M77" s="95"/>
      <c r="N77" s="130">
        <f>Stability!B12</f>
        <v>44419.52957175926</v>
      </c>
      <c r="O77" s="131">
        <f t="shared" si="2"/>
        <v>1.0416666918899864E-4</v>
      </c>
    </row>
    <row r="78" spans="1:23" ht="20.100000000000001" customHeight="1">
      <c r="A78" s="280"/>
      <c r="B78" s="136" t="s">
        <v>102</v>
      </c>
      <c r="C78" s="139">
        <f t="shared" ref="C78:J78" si="5">(MAX(C68:C77)-MIN(C68:C77))/AVERAGE(C68:C77)</f>
        <v>2.635997501393302E-4</v>
      </c>
      <c r="D78" s="139">
        <f t="shared" si="5"/>
        <v>7.2019243541808901E-5</v>
      </c>
      <c r="E78" s="139">
        <f t="shared" si="5"/>
        <v>2.7987014025503089E-4</v>
      </c>
      <c r="F78" s="139">
        <f t="shared" si="5"/>
        <v>1.2606245516995831E-4</v>
      </c>
      <c r="G78" s="139">
        <f t="shared" si="5"/>
        <v>3.2145567925827517E-4</v>
      </c>
      <c r="H78" s="139">
        <f t="shared" si="5"/>
        <v>6.0322770021591825E-4</v>
      </c>
      <c r="I78" s="139">
        <f t="shared" si="5"/>
        <v>2.4969957719881233E-4</v>
      </c>
      <c r="J78" s="139">
        <f t="shared" si="5"/>
        <v>1.8221288922824042E-4</v>
      </c>
      <c r="K78" s="140"/>
      <c r="L78" s="80"/>
      <c r="M78" s="95"/>
      <c r="N78" s="130">
        <f>Stability!B13</f>
        <v>44419.529675925929</v>
      </c>
      <c r="O78" s="131">
        <f t="shared" si="2"/>
        <v>1.0416666191304103E-4</v>
      </c>
      <c r="P78" s="76" t="s">
        <v>616</v>
      </c>
    </row>
    <row r="79" spans="1:23" ht="20.100000000000001" customHeight="1">
      <c r="A79" s="280"/>
      <c r="B79" s="142" t="s">
        <v>1868</v>
      </c>
      <c r="C79" s="76" t="s">
        <v>621</v>
      </c>
      <c r="G79" s="138" t="s">
        <v>620</v>
      </c>
      <c r="H79" s="165" t="s">
        <v>1884</v>
      </c>
      <c r="I79" s="166" t="s">
        <v>1905</v>
      </c>
      <c r="J79" s="167" t="s">
        <v>1906</v>
      </c>
      <c r="K79" s="140"/>
      <c r="L79" s="80"/>
      <c r="M79" s="95"/>
      <c r="N79" s="130">
        <f>Stability!B14</f>
        <v>44419.529780092591</v>
      </c>
      <c r="O79" s="131">
        <f t="shared" si="2"/>
        <v>1.0416666918899864E-4</v>
      </c>
    </row>
    <row r="80" spans="1:23" ht="20.100000000000001" customHeight="1">
      <c r="A80" s="280"/>
      <c r="B80" s="140"/>
      <c r="C80" s="164"/>
      <c r="D80" s="164"/>
      <c r="E80" s="164"/>
      <c r="F80" s="163"/>
      <c r="G80" s="138" t="s">
        <v>1885</v>
      </c>
      <c r="H80" s="165" t="s">
        <v>619</v>
      </c>
      <c r="I80" s="166" t="s">
        <v>1906</v>
      </c>
      <c r="J80" s="167" t="s">
        <v>1907</v>
      </c>
      <c r="K80" s="140"/>
      <c r="L80" s="80"/>
      <c r="M80" s="95"/>
      <c r="N80" s="130">
        <f>Stability!B15</f>
        <v>44419.52988425926</v>
      </c>
      <c r="O80" s="131">
        <f t="shared" si="2"/>
        <v>1.1574073869269341E-4</v>
      </c>
    </row>
    <row r="81" spans="1:27" ht="20.100000000000001" customHeight="1">
      <c r="A81" s="280"/>
      <c r="B81" s="143" t="s">
        <v>1886</v>
      </c>
      <c r="C81" s="144"/>
      <c r="D81" s="144"/>
      <c r="E81" s="144"/>
      <c r="F81" s="144"/>
      <c r="G81" s="144"/>
      <c r="H81" s="144"/>
      <c r="I81" s="144"/>
      <c r="J81" s="144"/>
      <c r="K81" s="140"/>
      <c r="L81" s="80"/>
      <c r="M81" s="95"/>
      <c r="N81" s="130">
        <f>Stability!B16</f>
        <v>44419.53</v>
      </c>
      <c r="O81" s="131">
        <f t="shared" si="2"/>
        <v>1.0416666918899864E-4</v>
      </c>
    </row>
    <row r="82" spans="1:27" ht="20.100000000000001" customHeight="1">
      <c r="A82" s="280"/>
      <c r="B82" s="143"/>
      <c r="C82" s="144"/>
      <c r="D82" s="144"/>
      <c r="E82" s="144"/>
      <c r="F82" s="144"/>
      <c r="G82" s="144"/>
      <c r="H82" s="144"/>
      <c r="I82" s="144"/>
      <c r="J82" s="144"/>
      <c r="K82" s="140"/>
      <c r="L82" s="80"/>
      <c r="M82" s="95"/>
      <c r="N82" s="130">
        <f>Stability!B17</f>
        <v>44419.530104166668</v>
      </c>
      <c r="O82" s="131">
        <f t="shared" si="2"/>
        <v>1.0416666191304103E-4</v>
      </c>
    </row>
    <row r="83" spans="1:27" ht="20.100000000000001" customHeight="1">
      <c r="A83" s="281"/>
      <c r="B83" s="337" t="str">
        <f>"Form 4. Voltage stability"&amp;"，voltage at ("&amp;Source!B2&amp;"V)"&amp;", current at ("&amp;Source!C2&amp;"A)"&amp;", PF=1"</f>
        <v>Form 4. Voltage stability，voltage at (250V), current at (5A), PF=1</v>
      </c>
      <c r="C83" s="338"/>
      <c r="D83" s="338"/>
      <c r="E83" s="338"/>
      <c r="F83" s="338"/>
      <c r="G83" s="338"/>
      <c r="H83" s="339"/>
      <c r="I83" s="145"/>
      <c r="J83" s="145"/>
      <c r="K83" s="140"/>
      <c r="L83" s="80"/>
      <c r="M83" s="95"/>
      <c r="N83" s="130">
        <f>Stability!B18</f>
        <v>44419.53020833333</v>
      </c>
      <c r="O83" s="131">
        <f t="shared" si="2"/>
        <v>1.0416666918899864E-4</v>
      </c>
    </row>
    <row r="84" spans="1:27" ht="20.100000000000001" customHeight="1">
      <c r="A84" s="281" t="s">
        <v>1865</v>
      </c>
      <c r="B84" s="136" t="s">
        <v>103</v>
      </c>
      <c r="C84" s="136" t="s">
        <v>81</v>
      </c>
      <c r="D84" s="136" t="s">
        <v>20</v>
      </c>
      <c r="E84" s="136" t="s">
        <v>23</v>
      </c>
      <c r="F84" s="136" t="s">
        <v>21</v>
      </c>
      <c r="G84" s="136" t="s">
        <v>22</v>
      </c>
      <c r="H84" s="136" t="s">
        <v>24</v>
      </c>
      <c r="I84" s="140"/>
      <c r="J84" s="140"/>
      <c r="K84" s="140"/>
      <c r="L84" s="80"/>
      <c r="M84" s="95"/>
      <c r="N84" s="130">
        <f>Stability!B19</f>
        <v>44419.530312499999</v>
      </c>
      <c r="O84" s="131">
        <f t="shared" si="2"/>
        <v>1.0416666918899864E-4</v>
      </c>
    </row>
    <row r="85" spans="1:27" ht="20.100000000000001" customHeight="1">
      <c r="A85" s="282">
        <v>1</v>
      </c>
      <c r="B85" s="136" t="s">
        <v>104</v>
      </c>
      <c r="C85" s="138">
        <f>Stability!C2</f>
        <v>249.91900000000001</v>
      </c>
      <c r="D85" s="138">
        <f>Stability!D2</f>
        <v>249.9</v>
      </c>
      <c r="E85" s="138">
        <f>Stability!E2</f>
        <v>249.96700000000001</v>
      </c>
      <c r="F85" s="138">
        <f>Stability!C12</f>
        <v>249.90600000000001</v>
      </c>
      <c r="G85" s="138">
        <f>Stability!D12</f>
        <v>249.89099999999999</v>
      </c>
      <c r="H85" s="138">
        <f>Stability!E12</f>
        <v>249.911</v>
      </c>
      <c r="I85" s="140"/>
      <c r="J85" s="146"/>
      <c r="K85" s="140"/>
      <c r="L85" s="80"/>
      <c r="M85" s="95"/>
      <c r="N85" s="130">
        <f>Stability!B20</f>
        <v>44419.530416666668</v>
      </c>
      <c r="O85" s="131">
        <f t="shared" si="2"/>
        <v>-44419.530416666668</v>
      </c>
      <c r="P85" s="76" t="s">
        <v>617</v>
      </c>
      <c r="AA85" s="76" t="s">
        <v>1887</v>
      </c>
    </row>
    <row r="86" spans="1:27" ht="20.100000000000001" customHeight="1">
      <c r="A86" s="282">
        <v>2</v>
      </c>
      <c r="B86" s="136" t="s">
        <v>105</v>
      </c>
      <c r="C86" s="138">
        <f>Stability!C3</f>
        <v>249.91900000000001</v>
      </c>
      <c r="D86" s="138">
        <f>Stability!D3</f>
        <v>249.90100000000001</v>
      </c>
      <c r="E86" s="138">
        <f>Stability!E3</f>
        <v>249.96899999999999</v>
      </c>
      <c r="F86" s="138">
        <f>Stability!C13</f>
        <v>249.905</v>
      </c>
      <c r="G86" s="138">
        <f>Stability!D13</f>
        <v>249.89</v>
      </c>
      <c r="H86" s="138">
        <f>Stability!E13</f>
        <v>249.911</v>
      </c>
      <c r="I86" s="140"/>
      <c r="J86" s="146"/>
      <c r="K86" s="140"/>
      <c r="L86" s="80"/>
      <c r="M86" s="95"/>
      <c r="N86" s="133"/>
      <c r="O86" s="126"/>
    </row>
    <row r="87" spans="1:27" ht="20.100000000000001" customHeight="1">
      <c r="A87" s="282">
        <v>3</v>
      </c>
      <c r="B87" s="136" t="s">
        <v>106</v>
      </c>
      <c r="C87" s="138">
        <f>Stability!C4</f>
        <v>249.91800000000001</v>
      </c>
      <c r="D87" s="138">
        <f>Stability!D4</f>
        <v>249.899</v>
      </c>
      <c r="E87" s="138">
        <f>Stability!E4</f>
        <v>249.96899999999999</v>
      </c>
      <c r="F87" s="138">
        <f>Stability!C14</f>
        <v>249.904</v>
      </c>
      <c r="G87" s="138">
        <f>Stability!D14</f>
        <v>249.89</v>
      </c>
      <c r="H87" s="138">
        <f>Stability!E14</f>
        <v>249.911</v>
      </c>
      <c r="I87" s="140"/>
      <c r="J87" s="146"/>
      <c r="K87" s="140"/>
      <c r="L87" s="80"/>
      <c r="M87" s="95"/>
      <c r="N87" s="133"/>
      <c r="O87" s="126"/>
      <c r="AA87" s="76" t="s">
        <v>1888</v>
      </c>
    </row>
    <row r="88" spans="1:27" ht="20.100000000000001" customHeight="1">
      <c r="A88" s="282">
        <v>4</v>
      </c>
      <c r="B88" s="136" t="s">
        <v>112</v>
      </c>
      <c r="C88" s="138">
        <f>Stability!C5</f>
        <v>249.91900000000001</v>
      </c>
      <c r="D88" s="138">
        <f>Stability!D5</f>
        <v>249.9</v>
      </c>
      <c r="E88" s="138">
        <f>Stability!E5</f>
        <v>249.97</v>
      </c>
      <c r="F88" s="138">
        <f>Stability!C15</f>
        <v>249.904</v>
      </c>
      <c r="G88" s="138">
        <f>Stability!D15</f>
        <v>249.89</v>
      </c>
      <c r="H88" s="138">
        <f>Stability!E15</f>
        <v>249.90899999999999</v>
      </c>
      <c r="I88" s="140"/>
      <c r="J88" s="146"/>
      <c r="K88" s="140"/>
      <c r="L88" s="80"/>
      <c r="M88" s="95"/>
      <c r="N88" s="133"/>
      <c r="O88" s="126"/>
    </row>
    <row r="89" spans="1:27" ht="20.100000000000001" customHeight="1">
      <c r="A89" s="282">
        <v>5</v>
      </c>
      <c r="B89" s="136" t="s">
        <v>107</v>
      </c>
      <c r="C89" s="138">
        <f>Stability!C6</f>
        <v>249.91800000000001</v>
      </c>
      <c r="D89" s="138">
        <f>Stability!D6</f>
        <v>249.898</v>
      </c>
      <c r="E89" s="138">
        <f>Stability!E6</f>
        <v>249.96899999999999</v>
      </c>
      <c r="F89" s="138">
        <f>Stability!C16</f>
        <v>249.904</v>
      </c>
      <c r="G89" s="138">
        <f>Stability!D16</f>
        <v>249.89</v>
      </c>
      <c r="H89" s="138">
        <f>Stability!E16</f>
        <v>249.90700000000001</v>
      </c>
      <c r="I89" s="140"/>
      <c r="J89" s="146"/>
      <c r="K89" s="140"/>
      <c r="L89" s="80"/>
      <c r="M89" s="95"/>
      <c r="N89" s="133"/>
      <c r="O89" s="126"/>
    </row>
    <row r="90" spans="1:27" ht="20.100000000000001" customHeight="1">
      <c r="A90" s="282">
        <v>6</v>
      </c>
      <c r="B90" s="136" t="s">
        <v>113</v>
      </c>
      <c r="C90" s="138">
        <f>Stability!C7</f>
        <v>249.91900000000001</v>
      </c>
      <c r="D90" s="138">
        <f>Stability!D7</f>
        <v>249.898</v>
      </c>
      <c r="E90" s="138">
        <f>Stability!E7</f>
        <v>249.96899999999999</v>
      </c>
      <c r="F90" s="138">
        <f>Stability!C17</f>
        <v>249.904</v>
      </c>
      <c r="G90" s="138">
        <f>Stability!D17</f>
        <v>249.89099999999999</v>
      </c>
      <c r="H90" s="138">
        <f>Stability!E17</f>
        <v>249.90799999999999</v>
      </c>
      <c r="I90" s="140"/>
      <c r="J90" s="146"/>
      <c r="K90" s="140"/>
      <c r="L90" s="80"/>
      <c r="M90" s="95"/>
      <c r="N90" s="133"/>
      <c r="O90" s="126"/>
    </row>
    <row r="91" spans="1:27" ht="20.100000000000001" customHeight="1">
      <c r="A91" s="282">
        <v>7</v>
      </c>
      <c r="B91" s="136" t="s">
        <v>108</v>
      </c>
      <c r="C91" s="138">
        <f>Stability!C8</f>
        <v>249.917</v>
      </c>
      <c r="D91" s="138">
        <f>Stability!D8</f>
        <v>249.90100000000001</v>
      </c>
      <c r="E91" s="138">
        <f>Stability!E8</f>
        <v>249.96700000000001</v>
      </c>
      <c r="F91" s="138">
        <f>Stability!C18</f>
        <v>249.904</v>
      </c>
      <c r="G91" s="138">
        <f>Stability!D18</f>
        <v>249.89</v>
      </c>
      <c r="H91" s="138">
        <f>Stability!E18</f>
        <v>249.91</v>
      </c>
      <c r="I91" s="140"/>
      <c r="J91" s="146"/>
      <c r="K91" s="140"/>
      <c r="L91" s="80"/>
      <c r="M91" s="95"/>
      <c r="N91" s="133"/>
      <c r="O91" s="126"/>
    </row>
    <row r="92" spans="1:27" ht="20.100000000000001" customHeight="1">
      <c r="A92" s="282">
        <v>8</v>
      </c>
      <c r="B92" s="136" t="s">
        <v>109</v>
      </c>
      <c r="C92" s="138">
        <f>Stability!C9</f>
        <v>249.91900000000001</v>
      </c>
      <c r="D92" s="138">
        <f>Stability!D9</f>
        <v>249.899</v>
      </c>
      <c r="E92" s="138">
        <f>Stability!E9</f>
        <v>249.96600000000001</v>
      </c>
      <c r="F92" s="138">
        <f>Stability!C19</f>
        <v>249.904</v>
      </c>
      <c r="G92" s="138">
        <f>Stability!D19</f>
        <v>249.892</v>
      </c>
      <c r="H92" s="138">
        <f>Stability!E19</f>
        <v>249.90700000000001</v>
      </c>
      <c r="I92" s="140"/>
      <c r="J92" s="146"/>
      <c r="K92" s="140"/>
      <c r="L92" s="80"/>
      <c r="M92" s="95"/>
      <c r="N92" s="133"/>
      <c r="O92" s="126"/>
    </row>
    <row r="93" spans="1:27" ht="20.100000000000001" customHeight="1">
      <c r="A93" s="282">
        <v>9</v>
      </c>
      <c r="B93" s="136" t="s">
        <v>110</v>
      </c>
      <c r="C93" s="138">
        <f>Stability!C10</f>
        <v>249.91800000000001</v>
      </c>
      <c r="D93" s="138">
        <f>Stability!D10</f>
        <v>249.9</v>
      </c>
      <c r="E93" s="138">
        <f>Stability!E10</f>
        <v>249.96899999999999</v>
      </c>
      <c r="F93" s="138">
        <f>Stability!C20</f>
        <v>249.90299999999999</v>
      </c>
      <c r="G93" s="138">
        <f>Stability!D20</f>
        <v>249.892</v>
      </c>
      <c r="H93" s="138">
        <f>Stability!E20</f>
        <v>249.90600000000001</v>
      </c>
      <c r="I93" s="140"/>
      <c r="J93" s="146"/>
      <c r="K93" s="140"/>
      <c r="L93" s="80"/>
      <c r="M93" s="95"/>
      <c r="N93" s="133"/>
      <c r="O93" s="126"/>
    </row>
    <row r="94" spans="1:27" ht="20.100000000000001" customHeight="1">
      <c r="A94" s="282">
        <v>10</v>
      </c>
      <c r="B94" s="136" t="s">
        <v>111</v>
      </c>
      <c r="C94" s="138">
        <f>Stability!C11</f>
        <v>249.917</v>
      </c>
      <c r="D94" s="138">
        <f>Stability!D11</f>
        <v>249.9</v>
      </c>
      <c r="E94" s="138">
        <f>Stability!E11</f>
        <v>249.96799999999999</v>
      </c>
      <c r="F94" s="138">
        <f>Stability!C21</f>
        <v>249.90299999999999</v>
      </c>
      <c r="G94" s="138">
        <f>Stability!D21</f>
        <v>249.892</v>
      </c>
      <c r="H94" s="138">
        <f>Stability!E21</f>
        <v>249.905</v>
      </c>
      <c r="I94" s="140"/>
      <c r="J94" s="146"/>
      <c r="K94" s="140"/>
      <c r="L94" s="80"/>
      <c r="M94" s="95"/>
      <c r="N94" s="133"/>
      <c r="O94" s="126"/>
    </row>
    <row r="95" spans="1:27" ht="20.100000000000001" customHeight="1">
      <c r="A95" s="280"/>
      <c r="B95" s="136" t="s">
        <v>82</v>
      </c>
      <c r="C95" s="139">
        <f t="shared" ref="C95:H95" si="6">(MAX(C85:C94)-MIN(C85:C94))/AVERAGE(C85:C94)</f>
        <v>8.002615254703437E-6</v>
      </c>
      <c r="D95" s="139">
        <f t="shared" si="6"/>
        <v>1.2004821136225605E-5</v>
      </c>
      <c r="E95" s="139">
        <f t="shared" si="6"/>
        <v>1.6002029057247169E-5</v>
      </c>
      <c r="F95" s="139">
        <f t="shared" si="6"/>
        <v>1.2004604966522458E-5</v>
      </c>
      <c r="G95" s="139">
        <f t="shared" si="6"/>
        <v>8.003495927059138E-6</v>
      </c>
      <c r="H95" s="139">
        <f t="shared" si="6"/>
        <v>2.4008787216122009E-5</v>
      </c>
      <c r="I95" s="140"/>
      <c r="J95" s="147"/>
      <c r="K95" s="140"/>
      <c r="L95" s="80"/>
      <c r="M95" s="95"/>
      <c r="N95" s="132"/>
      <c r="O95" s="126"/>
    </row>
    <row r="96" spans="1:27" ht="20.100000000000001" customHeight="1">
      <c r="A96" s="280"/>
      <c r="B96" s="140"/>
      <c r="C96" s="147"/>
      <c r="D96" s="147"/>
      <c r="E96" s="147"/>
      <c r="F96" s="147"/>
      <c r="G96" s="147"/>
      <c r="H96" s="147"/>
      <c r="I96" s="147"/>
      <c r="J96" s="147"/>
      <c r="K96" s="140"/>
      <c r="L96" s="80"/>
      <c r="M96" s="95"/>
      <c r="N96" s="132"/>
      <c r="O96" s="126"/>
    </row>
    <row r="97" spans="1:15" ht="20.100000000000001" customHeight="1">
      <c r="A97" s="280"/>
      <c r="B97" s="143" t="s">
        <v>114</v>
      </c>
      <c r="C97" s="147"/>
      <c r="D97" s="147"/>
      <c r="E97" s="147"/>
      <c r="F97" s="147"/>
      <c r="G97" s="147"/>
      <c r="H97" s="147"/>
      <c r="I97" s="147"/>
      <c r="J97" s="147"/>
      <c r="K97" s="140"/>
      <c r="L97" s="80"/>
      <c r="M97" s="95"/>
      <c r="N97" s="132"/>
      <c r="O97" s="126"/>
    </row>
    <row r="98" spans="1:15" ht="20.100000000000001" customHeight="1">
      <c r="A98" s="280"/>
      <c r="B98" s="140"/>
      <c r="C98" s="147"/>
      <c r="D98" s="147"/>
      <c r="E98" s="147"/>
      <c r="F98" s="147"/>
      <c r="G98" s="147"/>
      <c r="H98" s="147"/>
      <c r="I98" s="147"/>
      <c r="J98" s="147"/>
      <c r="K98" s="140"/>
      <c r="L98" s="80"/>
      <c r="M98" s="95"/>
      <c r="N98" s="132"/>
      <c r="O98" s="126"/>
    </row>
    <row r="99" spans="1:15" ht="20.100000000000001" customHeight="1">
      <c r="A99" s="281" t="s">
        <v>1865</v>
      </c>
      <c r="B99" s="337" t="str">
        <f>"Form 5. Current stabilit"&amp;"，voltage at ("&amp;Source!B2&amp;"V)"&amp;", current at ("&amp;Source!C2&amp;"A)"&amp;", PF=1"</f>
        <v>Form 5. Current stabilit，voltage at (250V), current at (5A), PF=1</v>
      </c>
      <c r="C99" s="338"/>
      <c r="D99" s="338"/>
      <c r="E99" s="338"/>
      <c r="F99" s="338"/>
      <c r="G99" s="338"/>
      <c r="H99" s="339"/>
      <c r="I99" s="147"/>
      <c r="J99" s="147"/>
      <c r="K99" s="140"/>
      <c r="L99" s="80"/>
      <c r="M99" s="95"/>
      <c r="N99" s="132"/>
      <c r="O99" s="126"/>
    </row>
    <row r="100" spans="1:15" ht="20.100000000000001" customHeight="1">
      <c r="A100" s="281" t="s">
        <v>1865</v>
      </c>
      <c r="B100" s="136" t="s">
        <v>103</v>
      </c>
      <c r="C100" s="136" t="s">
        <v>81</v>
      </c>
      <c r="D100" s="136" t="s">
        <v>20</v>
      </c>
      <c r="E100" s="136" t="s">
        <v>23</v>
      </c>
      <c r="F100" s="136" t="s">
        <v>21</v>
      </c>
      <c r="G100" s="136" t="s">
        <v>22</v>
      </c>
      <c r="H100" s="136" t="s">
        <v>24</v>
      </c>
      <c r="I100" s="140"/>
      <c r="J100" s="140"/>
      <c r="K100" s="140"/>
      <c r="L100" s="80"/>
      <c r="M100" s="95"/>
      <c r="N100" s="132"/>
      <c r="O100" s="126"/>
    </row>
    <row r="101" spans="1:15" ht="20.100000000000001" customHeight="1">
      <c r="A101" s="282">
        <v>1</v>
      </c>
      <c r="B101" s="136" t="s">
        <v>104</v>
      </c>
      <c r="C101" s="148">
        <f>Stability!F2</f>
        <v>5.00847</v>
      </c>
      <c r="D101" s="148">
        <f>Stability!G2</f>
        <v>5.0007000000000001</v>
      </c>
      <c r="E101" s="148">
        <f>Stability!H2</f>
        <v>5.0021500000000003</v>
      </c>
      <c r="F101" s="148">
        <f>Stability!F12</f>
        <v>5.0092400000000001</v>
      </c>
      <c r="G101" s="148">
        <f>Stability!G12</f>
        <v>5.00047</v>
      </c>
      <c r="H101" s="148">
        <f>Stability!H12</f>
        <v>5.0034099999999997</v>
      </c>
      <c r="I101" s="140"/>
      <c r="J101" s="140"/>
      <c r="K101" s="140"/>
      <c r="L101" s="80"/>
      <c r="M101" s="95"/>
      <c r="N101" s="133"/>
      <c r="O101" s="126"/>
    </row>
    <row r="102" spans="1:15" ht="20.100000000000001" customHeight="1">
      <c r="A102" s="282">
        <v>2</v>
      </c>
      <c r="B102" s="136" t="s">
        <v>105</v>
      </c>
      <c r="C102" s="148">
        <f>Stability!F3</f>
        <v>5.0083900000000003</v>
      </c>
      <c r="D102" s="148">
        <f>Stability!G3</f>
        <v>5.0007400000000004</v>
      </c>
      <c r="E102" s="148">
        <f>Stability!H3</f>
        <v>5.0023499999999999</v>
      </c>
      <c r="F102" s="148">
        <f>Stability!F13</f>
        <v>5.0092400000000001</v>
      </c>
      <c r="G102" s="148">
        <f>Stability!G13</f>
        <v>5.0005600000000001</v>
      </c>
      <c r="H102" s="148">
        <f>Stability!H13</f>
        <v>5.0033899999999996</v>
      </c>
      <c r="I102" s="140"/>
      <c r="J102" s="140"/>
      <c r="K102" s="140"/>
      <c r="L102" s="80"/>
      <c r="M102" s="95"/>
      <c r="N102" s="133"/>
      <c r="O102" s="126"/>
    </row>
    <row r="103" spans="1:15" ht="20.100000000000001" customHeight="1">
      <c r="A103" s="282">
        <v>3</v>
      </c>
      <c r="B103" s="136" t="s">
        <v>106</v>
      </c>
      <c r="C103" s="148">
        <f>Stability!F4</f>
        <v>5.00908</v>
      </c>
      <c r="D103" s="148">
        <f>Stability!G4</f>
        <v>5.0005300000000004</v>
      </c>
      <c r="E103" s="148">
        <f>Stability!H4</f>
        <v>5.0025199999999996</v>
      </c>
      <c r="F103" s="148">
        <f>Stability!F14</f>
        <v>5.0092400000000001</v>
      </c>
      <c r="G103" s="148">
        <f>Stability!G14</f>
        <v>5.0005699999999997</v>
      </c>
      <c r="H103" s="148">
        <f>Stability!H14</f>
        <v>5.0034000000000001</v>
      </c>
      <c r="I103" s="140"/>
      <c r="J103" s="140"/>
      <c r="K103" s="140"/>
      <c r="L103" s="80"/>
      <c r="M103" s="95"/>
      <c r="N103" s="133"/>
      <c r="O103" s="126"/>
    </row>
    <row r="104" spans="1:15" ht="20.100000000000001" customHeight="1">
      <c r="A104" s="282">
        <v>4</v>
      </c>
      <c r="B104" s="136" t="s">
        <v>112</v>
      </c>
      <c r="C104" s="148">
        <f>Stability!F5</f>
        <v>5.0094200000000004</v>
      </c>
      <c r="D104" s="148">
        <f>Stability!G5</f>
        <v>5.00061</v>
      </c>
      <c r="E104" s="148">
        <f>Stability!H5</f>
        <v>5.0026900000000003</v>
      </c>
      <c r="F104" s="148">
        <f>Stability!F15</f>
        <v>5.0092499999999998</v>
      </c>
      <c r="G104" s="148">
        <f>Stability!G15</f>
        <v>5.0004999999999997</v>
      </c>
      <c r="H104" s="148">
        <f>Stability!H15</f>
        <v>5.0034400000000003</v>
      </c>
      <c r="I104" s="140"/>
      <c r="J104" s="140"/>
      <c r="K104" s="140"/>
      <c r="L104" s="80"/>
      <c r="M104" s="95"/>
      <c r="N104" s="133"/>
      <c r="O104" s="126"/>
    </row>
    <row r="105" spans="1:15" ht="20.100000000000001" customHeight="1">
      <c r="A105" s="282">
        <v>5</v>
      </c>
      <c r="B105" s="136" t="s">
        <v>107</v>
      </c>
      <c r="C105" s="148">
        <f>Stability!F6</f>
        <v>5.0095599999999996</v>
      </c>
      <c r="D105" s="148">
        <f>Stability!G6</f>
        <v>5.0005800000000002</v>
      </c>
      <c r="E105" s="148">
        <f>Stability!H6</f>
        <v>5.0028199999999998</v>
      </c>
      <c r="F105" s="148">
        <f>Stability!F16</f>
        <v>5.0094200000000004</v>
      </c>
      <c r="G105" s="148">
        <f>Stability!G16</f>
        <v>5.00054</v>
      </c>
      <c r="H105" s="148">
        <f>Stability!H16</f>
        <v>5.0033000000000003</v>
      </c>
      <c r="I105" s="140"/>
      <c r="J105" s="140"/>
      <c r="K105" s="140"/>
      <c r="L105" s="80"/>
      <c r="M105" s="95"/>
      <c r="N105" s="133"/>
      <c r="O105" s="126"/>
    </row>
    <row r="106" spans="1:15" ht="20.100000000000001" customHeight="1">
      <c r="A106" s="282">
        <v>6</v>
      </c>
      <c r="B106" s="136" t="s">
        <v>113</v>
      </c>
      <c r="C106" s="148">
        <f>Stability!F7</f>
        <v>5.0094700000000003</v>
      </c>
      <c r="D106" s="148">
        <f>Stability!G7</f>
        <v>5.0006599999999999</v>
      </c>
      <c r="E106" s="148">
        <f>Stability!H7</f>
        <v>5.0034400000000003</v>
      </c>
      <c r="F106" s="148">
        <f>Stability!F17</f>
        <v>5.0092999999999996</v>
      </c>
      <c r="G106" s="148">
        <f>Stability!G17</f>
        <v>5.00075</v>
      </c>
      <c r="H106" s="148">
        <f>Stability!H17</f>
        <v>5.00326</v>
      </c>
      <c r="I106" s="140"/>
      <c r="J106" s="140"/>
      <c r="K106" s="140"/>
      <c r="L106" s="80"/>
      <c r="M106" s="95"/>
      <c r="N106" s="133"/>
      <c r="O106" s="126"/>
    </row>
    <row r="107" spans="1:15" ht="20.100000000000001" customHeight="1">
      <c r="A107" s="282">
        <v>7</v>
      </c>
      <c r="B107" s="136" t="s">
        <v>108</v>
      </c>
      <c r="C107" s="148">
        <f>Stability!F8</f>
        <v>5.0093899999999998</v>
      </c>
      <c r="D107" s="148">
        <f>Stability!G8</f>
        <v>5.00082</v>
      </c>
      <c r="E107" s="148">
        <f>Stability!H8</f>
        <v>5.0032899999999998</v>
      </c>
      <c r="F107" s="148">
        <f>Stability!F18</f>
        <v>5.0092999999999996</v>
      </c>
      <c r="G107" s="148">
        <f>Stability!G18</f>
        <v>5.0006700000000004</v>
      </c>
      <c r="H107" s="148">
        <f>Stability!H18</f>
        <v>5.0033799999999999</v>
      </c>
      <c r="I107" s="140"/>
      <c r="J107" s="140"/>
      <c r="K107" s="140"/>
      <c r="L107" s="80"/>
      <c r="M107" s="95"/>
      <c r="N107" s="133"/>
      <c r="O107" s="126"/>
    </row>
    <row r="108" spans="1:15" ht="20.100000000000001" customHeight="1">
      <c r="A108" s="282">
        <v>8</v>
      </c>
      <c r="B108" s="136" t="s">
        <v>109</v>
      </c>
      <c r="C108" s="148">
        <f>Stability!F9</f>
        <v>5.0097100000000001</v>
      </c>
      <c r="D108" s="148">
        <f>Stability!G9</f>
        <v>5.00061</v>
      </c>
      <c r="E108" s="148">
        <f>Stability!H9</f>
        <v>5.0033500000000002</v>
      </c>
      <c r="F108" s="148">
        <f>Stability!F19</f>
        <v>5.0093500000000004</v>
      </c>
      <c r="G108" s="148">
        <f>Stability!G19</f>
        <v>5.00075</v>
      </c>
      <c r="H108" s="148">
        <f>Stability!H19</f>
        <v>5.0032800000000002</v>
      </c>
      <c r="I108" s="140"/>
      <c r="J108" s="140"/>
      <c r="K108" s="140"/>
      <c r="L108" s="80"/>
      <c r="M108" s="95"/>
      <c r="N108" s="133"/>
      <c r="O108" s="126"/>
    </row>
    <row r="109" spans="1:15" ht="20.100000000000001" customHeight="1">
      <c r="A109" s="282">
        <v>9</v>
      </c>
      <c r="B109" s="136" t="s">
        <v>110</v>
      </c>
      <c r="C109" s="148">
        <f>Stability!F10</f>
        <v>5.0094000000000003</v>
      </c>
      <c r="D109" s="148">
        <f>Stability!G10</f>
        <v>5.00061</v>
      </c>
      <c r="E109" s="148">
        <f>Stability!H10</f>
        <v>5.0034700000000001</v>
      </c>
      <c r="F109" s="148">
        <f>Stability!F20</f>
        <v>5.00943</v>
      </c>
      <c r="G109" s="148">
        <f>Stability!G20</f>
        <v>5.0009199999999998</v>
      </c>
      <c r="H109" s="148">
        <f>Stability!H20</f>
        <v>5.00326</v>
      </c>
      <c r="I109" s="140"/>
      <c r="J109" s="140"/>
      <c r="K109" s="140"/>
      <c r="L109" s="80"/>
      <c r="M109" s="95"/>
      <c r="N109" s="133"/>
      <c r="O109" s="126"/>
    </row>
    <row r="110" spans="1:15" ht="20.100000000000001" customHeight="1">
      <c r="A110" s="282">
        <v>10</v>
      </c>
      <c r="B110" s="136" t="s">
        <v>111</v>
      </c>
      <c r="C110" s="148">
        <f>Stability!F11</f>
        <v>5.0094099999999999</v>
      </c>
      <c r="D110" s="148">
        <f>Stability!G11</f>
        <v>5.0008900000000001</v>
      </c>
      <c r="E110" s="148">
        <f>Stability!H11</f>
        <v>5.0035100000000003</v>
      </c>
      <c r="F110" s="148">
        <f>Stability!F21</f>
        <v>5.0094099999999999</v>
      </c>
      <c r="G110" s="148">
        <f>Stability!G21</f>
        <v>5.0010399999999997</v>
      </c>
      <c r="H110" s="148">
        <f>Stability!H21</f>
        <v>5.0033500000000002</v>
      </c>
      <c r="I110" s="140"/>
      <c r="J110" s="140"/>
      <c r="K110" s="140"/>
      <c r="L110" s="80"/>
      <c r="M110" s="95"/>
      <c r="N110" s="133"/>
      <c r="O110" s="126"/>
    </row>
    <row r="111" spans="1:15" ht="20.100000000000001" customHeight="1">
      <c r="A111" s="280"/>
      <c r="B111" s="136" t="s">
        <v>82</v>
      </c>
      <c r="C111" s="139">
        <f t="shared" ref="C111:H111" si="7">(MAX(C101:C110)-MIN(C101:C110))/AVERAGE(C101:C110)</f>
        <v>2.6351355397930736E-4</v>
      </c>
      <c r="D111" s="139">
        <f t="shared" si="7"/>
        <v>7.1990281311961661E-5</v>
      </c>
      <c r="E111" s="139">
        <f t="shared" si="7"/>
        <v>2.7183912560547227E-4</v>
      </c>
      <c r="F111" s="139">
        <f t="shared" si="7"/>
        <v>3.7929314928681402E-5</v>
      </c>
      <c r="G111" s="139">
        <f t="shared" si="7"/>
        <v>1.1398456648964477E-4</v>
      </c>
      <c r="H111" s="139">
        <f t="shared" si="7"/>
        <v>3.5975917720735946E-5</v>
      </c>
      <c r="I111" s="140"/>
      <c r="J111" s="140"/>
      <c r="K111" s="140"/>
      <c r="L111" s="80"/>
      <c r="M111" s="95"/>
      <c r="N111" s="132"/>
      <c r="O111" s="126"/>
    </row>
    <row r="112" spans="1:15" ht="20.100000000000001" customHeight="1">
      <c r="A112" s="280"/>
      <c r="B112" s="140"/>
      <c r="C112" s="140"/>
      <c r="D112" s="140"/>
      <c r="E112" s="140"/>
      <c r="F112" s="140"/>
      <c r="G112" s="140"/>
      <c r="H112" s="140"/>
      <c r="I112" s="140"/>
      <c r="J112" s="140"/>
      <c r="K112" s="140"/>
      <c r="L112" s="80"/>
      <c r="M112" s="95"/>
      <c r="N112" s="132"/>
      <c r="O112" s="126"/>
    </row>
    <row r="113" spans="1:15" ht="20.100000000000001" customHeight="1">
      <c r="A113" s="280"/>
      <c r="B113" s="143" t="s">
        <v>1889</v>
      </c>
      <c r="C113" s="140"/>
      <c r="D113" s="140"/>
      <c r="E113" s="140"/>
      <c r="F113" s="140"/>
      <c r="G113" s="140"/>
      <c r="H113" s="140"/>
      <c r="I113" s="140"/>
      <c r="J113" s="140"/>
      <c r="K113" s="140"/>
      <c r="L113" s="80"/>
      <c r="M113" s="95"/>
      <c r="N113" s="132"/>
      <c r="O113" s="126"/>
    </row>
    <row r="114" spans="1:15" ht="20.100000000000001" customHeight="1">
      <c r="A114" s="280"/>
      <c r="B114" s="143"/>
      <c r="C114" s="140"/>
      <c r="D114" s="140"/>
      <c r="E114" s="140"/>
      <c r="F114" s="140"/>
      <c r="G114" s="140"/>
      <c r="H114" s="140"/>
      <c r="I114" s="140"/>
      <c r="J114" s="140"/>
      <c r="K114" s="140"/>
      <c r="L114" s="80"/>
      <c r="M114" s="95"/>
      <c r="N114" s="132"/>
      <c r="O114" s="126"/>
    </row>
    <row r="115" spans="1:15" ht="20.100000000000001" customHeight="1">
      <c r="A115" s="281"/>
      <c r="B115" s="337" t="str">
        <f>"Form 6. Phase position stability"&amp;"，voltage at ("&amp;Source!B2&amp;"V)"&amp;", current at ("&amp;Source!C2&amp;"A)"&amp;", PF=1"</f>
        <v>Form 6. Phase position stability，voltage at (250V), current at (5A), PF=1</v>
      </c>
      <c r="C115" s="338"/>
      <c r="D115" s="338"/>
      <c r="E115" s="338"/>
      <c r="F115" s="338"/>
      <c r="G115" s="338"/>
      <c r="H115" s="339"/>
      <c r="I115" s="140"/>
      <c r="J115" s="140"/>
      <c r="K115" s="140"/>
      <c r="L115" s="80"/>
      <c r="M115" s="95"/>
      <c r="N115" s="132"/>
      <c r="O115" s="126"/>
    </row>
    <row r="116" spans="1:15" ht="20.100000000000001" customHeight="1">
      <c r="A116" s="281" t="s">
        <v>1865</v>
      </c>
      <c r="B116" s="136" t="s">
        <v>103</v>
      </c>
      <c r="C116" s="136" t="s">
        <v>81</v>
      </c>
      <c r="D116" s="136" t="s">
        <v>20</v>
      </c>
      <c r="E116" s="136" t="s">
        <v>23</v>
      </c>
      <c r="F116" s="136" t="s">
        <v>21</v>
      </c>
      <c r="G116" s="136" t="s">
        <v>22</v>
      </c>
      <c r="H116" s="136" t="s">
        <v>24</v>
      </c>
      <c r="I116" s="140"/>
      <c r="J116" s="140"/>
      <c r="K116" s="140"/>
      <c r="L116" s="80"/>
      <c r="M116" s="95"/>
      <c r="N116" s="132"/>
      <c r="O116" s="126"/>
    </row>
    <row r="117" spans="1:15" ht="20.100000000000001" customHeight="1">
      <c r="A117" s="282">
        <v>1</v>
      </c>
      <c r="B117" s="136" t="s">
        <v>104</v>
      </c>
      <c r="C117" s="148">
        <f>IF(Stability!I2&lt;1,(Stability!I2),(Stability!I2-360))</f>
        <v>-2.199999999999136E-2</v>
      </c>
      <c r="D117" s="148">
        <f>IF(Stability!J2&lt;1,(Stability!J2),(Stability!J2-360))</f>
        <v>-1.799999999997226E-2</v>
      </c>
      <c r="E117" s="148">
        <f>IF(Stability!K2&lt;1,(Stability!K2),(Stability!K2-360))</f>
        <v>2.0500000000000001E-2</v>
      </c>
      <c r="F117" s="148">
        <f>Stability!I12</f>
        <v>59.960599999999999</v>
      </c>
      <c r="G117" s="148">
        <f>Stability!J12</f>
        <v>59.977899999999998</v>
      </c>
      <c r="H117" s="148">
        <f>Stability!K12</f>
        <v>60.003799999999998</v>
      </c>
      <c r="I117" s="140"/>
      <c r="J117" s="140"/>
      <c r="K117" s="140"/>
      <c r="L117" s="80"/>
      <c r="M117" s="95"/>
      <c r="N117" s="133"/>
      <c r="O117" s="126"/>
    </row>
    <row r="118" spans="1:15" ht="20.100000000000001" customHeight="1">
      <c r="A118" s="282">
        <v>2</v>
      </c>
      <c r="B118" s="136" t="s">
        <v>105</v>
      </c>
      <c r="C118" s="148">
        <f>IF(Stability!I3&lt;1,(Stability!I3),(Stability!I3-360))</f>
        <v>-2.3000000000024556E-2</v>
      </c>
      <c r="D118" s="148">
        <f>IF(Stability!J3&lt;1,(Stability!J3),(Stability!J3-360))</f>
        <v>-1.6000000000019554E-2</v>
      </c>
      <c r="E118" s="148">
        <f>IF(Stability!K3&lt;1,(Stability!K3),(Stability!K3-360))</f>
        <v>1.8939999999999999E-2</v>
      </c>
      <c r="F118" s="148">
        <f>Stability!I13</f>
        <v>59.96</v>
      </c>
      <c r="G118" s="148">
        <f>Stability!J13</f>
        <v>59.977400000000003</v>
      </c>
      <c r="H118" s="148">
        <f>Stability!K13</f>
        <v>60.006700000000002</v>
      </c>
      <c r="I118" s="140"/>
      <c r="J118" s="140"/>
      <c r="K118" s="140"/>
      <c r="L118" s="80"/>
      <c r="M118" s="95"/>
      <c r="N118" s="133"/>
      <c r="O118" s="126"/>
    </row>
    <row r="119" spans="1:15" ht="20.100000000000001" customHeight="1">
      <c r="A119" s="282">
        <v>3</v>
      </c>
      <c r="B119" s="136" t="s">
        <v>106</v>
      </c>
      <c r="C119" s="148">
        <f>IF(Stability!I4&lt;1,(Stability!I4),(Stability!I4-360))</f>
        <v>-2.9999999999972715E-2</v>
      </c>
      <c r="D119" s="148">
        <f>IF(Stability!J4&lt;1,(Stability!J4),(Stability!J4-360))</f>
        <v>-1.6000000000019554E-2</v>
      </c>
      <c r="E119" s="148">
        <f>IF(Stability!K4&lt;1,(Stability!K4),(Stability!K4-360))</f>
        <v>1.899E-2</v>
      </c>
      <c r="F119" s="148">
        <f>Stability!I14</f>
        <v>59.960599999999999</v>
      </c>
      <c r="G119" s="148">
        <f>Stability!J14</f>
        <v>59.977499999999999</v>
      </c>
      <c r="H119" s="148">
        <f>Stability!K14</f>
        <v>60.003100000000003</v>
      </c>
      <c r="I119" s="140"/>
      <c r="J119" s="140"/>
      <c r="K119" s="140"/>
      <c r="L119" s="80"/>
      <c r="M119" s="95"/>
      <c r="N119" s="133"/>
      <c r="O119" s="126"/>
    </row>
    <row r="120" spans="1:15" ht="20.100000000000001" customHeight="1">
      <c r="A120" s="282">
        <v>4</v>
      </c>
      <c r="B120" s="136" t="s">
        <v>112</v>
      </c>
      <c r="C120" s="148">
        <f>IF(Stability!I5&lt;1,(Stability!I5),(Stability!I5-360))</f>
        <v>-3.1999999999982265E-2</v>
      </c>
      <c r="D120" s="148">
        <f>IF(Stability!J5&lt;1,(Stability!J5),(Stability!J5-360))</f>
        <v>-1.6999999999995907E-2</v>
      </c>
      <c r="E120" s="148">
        <f>IF(Stability!K5&lt;1,(Stability!K5),(Stability!K5-360))</f>
        <v>1.865E-2</v>
      </c>
      <c r="F120" s="148">
        <f>Stability!I15</f>
        <v>59.9604</v>
      </c>
      <c r="G120" s="148">
        <f>Stability!J15</f>
        <v>59.977200000000003</v>
      </c>
      <c r="H120" s="148">
        <f>Stability!K15</f>
        <v>60.021299999999997</v>
      </c>
      <c r="I120" s="140"/>
      <c r="J120" s="140"/>
      <c r="K120" s="140"/>
      <c r="L120" s="80"/>
      <c r="M120" s="95"/>
      <c r="N120" s="133"/>
      <c r="O120" s="126"/>
    </row>
    <row r="121" spans="1:15" ht="20.100000000000001" customHeight="1">
      <c r="A121" s="282">
        <v>5</v>
      </c>
      <c r="B121" s="136" t="s">
        <v>107</v>
      </c>
      <c r="C121" s="148">
        <f>IF(Stability!I6&lt;1,(Stability!I6),(Stability!I6-360))</f>
        <v>-3.1999999999982265E-2</v>
      </c>
      <c r="D121" s="148">
        <f>IF(Stability!J6&lt;1,(Stability!J6),(Stability!J6-360))</f>
        <v>-1.6999999999995907E-2</v>
      </c>
      <c r="E121" s="148">
        <f>IF(Stability!K6&lt;1,(Stability!K6),(Stability!K6-360))</f>
        <v>1.8620000000000001E-2</v>
      </c>
      <c r="F121" s="148">
        <f>Stability!I16</f>
        <v>59.959299999999999</v>
      </c>
      <c r="G121" s="148">
        <f>Stability!J16</f>
        <v>59.974400000000003</v>
      </c>
      <c r="H121" s="148">
        <f>Stability!K16</f>
        <v>60.009099999999997</v>
      </c>
      <c r="I121" s="140"/>
      <c r="J121" s="140"/>
      <c r="K121" s="140"/>
      <c r="L121" s="80"/>
      <c r="M121" s="95"/>
      <c r="N121" s="133"/>
      <c r="O121" s="126"/>
    </row>
    <row r="122" spans="1:15" ht="20.100000000000001" customHeight="1">
      <c r="A122" s="282">
        <v>6</v>
      </c>
      <c r="B122" s="136" t="s">
        <v>113</v>
      </c>
      <c r="C122" s="148">
        <f>IF(Stability!I7&lt;1,(Stability!I7),(Stability!I7-360))</f>
        <v>-3.3000000000015461E-2</v>
      </c>
      <c r="D122" s="148">
        <f>IF(Stability!J7&lt;1,(Stability!J7),(Stability!J7-360))</f>
        <v>-1.6999999999995907E-2</v>
      </c>
      <c r="E122" s="148">
        <f>IF(Stability!K7&lt;1,(Stability!K7),(Stability!K7-360))</f>
        <v>1.4069999999999999E-2</v>
      </c>
      <c r="F122" s="148">
        <f>Stability!I17</f>
        <v>59.962600000000002</v>
      </c>
      <c r="G122" s="148">
        <f>Stability!J17</f>
        <v>59.973999999999997</v>
      </c>
      <c r="H122" s="148">
        <f>Stability!K17</f>
        <v>60.008800000000001</v>
      </c>
      <c r="I122" s="140"/>
      <c r="J122" s="140"/>
      <c r="K122" s="140"/>
      <c r="L122" s="80"/>
      <c r="M122" s="95"/>
      <c r="N122" s="133"/>
      <c r="O122" s="126"/>
    </row>
    <row r="123" spans="1:15" ht="20.100000000000001" customHeight="1">
      <c r="A123" s="282">
        <v>7</v>
      </c>
      <c r="B123" s="136" t="s">
        <v>108</v>
      </c>
      <c r="C123" s="148">
        <f>IF(Stability!I8&lt;1,(Stability!I8),(Stability!I8-360))</f>
        <v>-3.1000000000005912E-2</v>
      </c>
      <c r="D123" s="148">
        <f>IF(Stability!J8&lt;1,(Stability!J8),(Stability!J8-360))</f>
        <v>-1.6999999999995907E-2</v>
      </c>
      <c r="E123" s="148">
        <f>IF(Stability!K8&lt;1,(Stability!K8),(Stability!K8-360))</f>
        <v>1.4460000000000001E-2</v>
      </c>
      <c r="F123" s="148">
        <f>Stability!I18</f>
        <v>59.959899999999998</v>
      </c>
      <c r="G123" s="148">
        <f>Stability!J18</f>
        <v>59.976700000000001</v>
      </c>
      <c r="H123" s="148">
        <f>Stability!K18</f>
        <v>60.012500000000003</v>
      </c>
      <c r="I123" s="140"/>
      <c r="J123" s="140"/>
      <c r="K123" s="140"/>
      <c r="L123" s="80"/>
      <c r="M123" s="95"/>
      <c r="N123" s="133"/>
      <c r="O123" s="126"/>
    </row>
    <row r="124" spans="1:15" ht="20.100000000000001" customHeight="1">
      <c r="A124" s="282">
        <v>8</v>
      </c>
      <c r="B124" s="136" t="s">
        <v>109</v>
      </c>
      <c r="C124" s="148">
        <f>IF(Stability!I9&lt;1,(Stability!I9),(Stability!I9-360))</f>
        <v>-3.3000000000015461E-2</v>
      </c>
      <c r="D124" s="148">
        <f>IF(Stability!J9&lt;1,(Stability!J9),(Stability!J9-360))</f>
        <v>-1.9000000000005457E-2</v>
      </c>
      <c r="E124" s="148">
        <f>IF(Stability!K9&lt;1,(Stability!K9),(Stability!K9-360))</f>
        <v>1.4659999999999999E-2</v>
      </c>
      <c r="F124" s="148">
        <f>Stability!I19</f>
        <v>59.959200000000003</v>
      </c>
      <c r="G124" s="148">
        <f>Stability!J19</f>
        <v>59.9739</v>
      </c>
      <c r="H124" s="148">
        <f>Stability!K19</f>
        <v>60.0105</v>
      </c>
      <c r="I124" s="140"/>
      <c r="J124" s="140"/>
      <c r="K124" s="140"/>
      <c r="L124" s="80"/>
      <c r="M124" s="95"/>
      <c r="N124" s="133"/>
      <c r="O124" s="126"/>
    </row>
    <row r="125" spans="1:15" ht="20.100000000000001" customHeight="1">
      <c r="A125" s="282">
        <v>9</v>
      </c>
      <c r="B125" s="136" t="s">
        <v>110</v>
      </c>
      <c r="C125" s="148">
        <f>IF(Stability!I10&lt;1,(Stability!I10),(Stability!I10-360))</f>
        <v>-3.3999999999991815E-2</v>
      </c>
      <c r="D125" s="148">
        <f>IF(Stability!J10&lt;1,(Stability!J10),(Stability!J10-360))</f>
        <v>-1.6000000000019554E-2</v>
      </c>
      <c r="E125" s="148">
        <f>IF(Stability!K10&lt;1,(Stability!K10),(Stability!K10-360))</f>
        <v>1.259E-2</v>
      </c>
      <c r="F125" s="148">
        <f>Stability!I20</f>
        <v>59.961300000000001</v>
      </c>
      <c r="G125" s="148">
        <f>Stability!J20</f>
        <v>59.972000000000001</v>
      </c>
      <c r="H125" s="148">
        <f>Stability!K20</f>
        <v>60.0214</v>
      </c>
      <c r="I125" s="140"/>
      <c r="J125" s="140"/>
      <c r="K125" s="140"/>
      <c r="L125" s="80"/>
      <c r="M125" s="95"/>
      <c r="N125" s="133"/>
      <c r="O125" s="126"/>
    </row>
    <row r="126" spans="1:15" ht="20.100000000000001" customHeight="1">
      <c r="A126" s="282">
        <v>10</v>
      </c>
      <c r="B126" s="136" t="s">
        <v>111</v>
      </c>
      <c r="C126" s="148">
        <f>IF(Stability!I11&lt;1,(Stability!I11),(Stability!I11-360))</f>
        <v>-3.1999999999982265E-2</v>
      </c>
      <c r="D126" s="148">
        <f>IF(Stability!J11&lt;1,(Stability!J11),(Stability!J11-360))</f>
        <v>-1.6999999999995907E-2</v>
      </c>
      <c r="E126" s="148">
        <f>IF(Stability!K11&lt;1,(Stability!K11),(Stability!K11-360))</f>
        <v>9.4699999999999993E-3</v>
      </c>
      <c r="F126" s="148">
        <f>Stability!I21</f>
        <v>59.9604</v>
      </c>
      <c r="G126" s="148">
        <f>Stability!J21</f>
        <v>59.9711</v>
      </c>
      <c r="H126" s="148">
        <f>Stability!K21</f>
        <v>60.018300000000004</v>
      </c>
      <c r="I126" s="140"/>
      <c r="J126" s="140"/>
      <c r="K126" s="140"/>
      <c r="L126" s="80"/>
      <c r="M126" s="95"/>
      <c r="N126" s="133"/>
      <c r="O126" s="126"/>
    </row>
    <row r="127" spans="1:15" ht="20.100000000000001" customHeight="1">
      <c r="A127" s="280"/>
      <c r="B127" s="136" t="s">
        <v>1890</v>
      </c>
      <c r="C127" s="266">
        <f t="shared" ref="C127:H127" si="8">(MAX(C117:C126)-MIN(C117:C126))</f>
        <v>1.2000000000000455E-2</v>
      </c>
      <c r="D127" s="266">
        <f t="shared" si="8"/>
        <v>2.9999999999859028E-3</v>
      </c>
      <c r="E127" s="266">
        <f t="shared" si="8"/>
        <v>1.1030000000000002E-2</v>
      </c>
      <c r="F127" s="148">
        <f t="shared" si="8"/>
        <v>3.3999999999991815E-3</v>
      </c>
      <c r="G127" s="148">
        <f t="shared" si="8"/>
        <v>6.7999999999983629E-3</v>
      </c>
      <c r="H127" s="148">
        <f t="shared" si="8"/>
        <v>1.829999999999643E-2</v>
      </c>
      <c r="I127" s="140"/>
      <c r="J127" s="140"/>
      <c r="K127" s="140"/>
      <c r="L127" s="80"/>
      <c r="M127" s="95"/>
      <c r="N127" s="132"/>
      <c r="O127" s="126"/>
    </row>
    <row r="128" spans="1:15" ht="20.100000000000001" customHeight="1">
      <c r="A128" s="280"/>
      <c r="B128" s="140"/>
      <c r="C128" s="140"/>
      <c r="D128" s="140"/>
      <c r="E128" s="140"/>
      <c r="F128" s="140"/>
      <c r="G128" s="140"/>
      <c r="H128" s="140"/>
      <c r="I128" s="140"/>
      <c r="J128" s="140"/>
      <c r="K128" s="140"/>
      <c r="L128" s="80"/>
      <c r="M128" s="95"/>
      <c r="N128" s="132"/>
      <c r="O128" s="126"/>
    </row>
    <row r="129" spans="1:15" ht="20.100000000000001" customHeight="1">
      <c r="A129" s="280"/>
      <c r="B129" s="143" t="s">
        <v>115</v>
      </c>
      <c r="C129" s="140"/>
      <c r="D129" s="140"/>
      <c r="E129" s="140"/>
      <c r="F129" s="140"/>
      <c r="G129" s="140"/>
      <c r="H129" s="140"/>
      <c r="I129" s="140"/>
      <c r="J129" s="140"/>
      <c r="K129" s="140"/>
      <c r="L129" s="80"/>
      <c r="M129" s="95"/>
      <c r="N129" s="132"/>
      <c r="O129" s="126"/>
    </row>
    <row r="130" spans="1:15" ht="20.100000000000001" customHeight="1">
      <c r="A130" s="280"/>
      <c r="B130" s="140"/>
      <c r="C130" s="140"/>
      <c r="D130" s="140"/>
      <c r="E130" s="140"/>
      <c r="F130" s="140"/>
      <c r="G130" s="140"/>
      <c r="H130" s="140"/>
      <c r="I130" s="140"/>
      <c r="J130" s="140"/>
      <c r="K130" s="140"/>
      <c r="L130" s="80"/>
      <c r="M130" s="95"/>
      <c r="N130" s="132"/>
      <c r="O130" s="126"/>
    </row>
    <row r="131" spans="1:15" ht="20.100000000000001" customHeight="1">
      <c r="A131" s="281"/>
      <c r="B131" s="337" t="s">
        <v>117</v>
      </c>
      <c r="C131" s="338"/>
      <c r="D131" s="338"/>
      <c r="E131" s="338"/>
      <c r="F131" s="338"/>
      <c r="G131" s="338"/>
      <c r="H131" s="339"/>
      <c r="I131" s="140"/>
      <c r="J131" s="140"/>
      <c r="K131" s="140"/>
      <c r="L131" s="80"/>
      <c r="M131" s="95"/>
      <c r="N131" s="132"/>
      <c r="O131" s="126"/>
    </row>
    <row r="132" spans="1:15" ht="20.100000000000001" customHeight="1">
      <c r="A132" s="281" t="s">
        <v>1865</v>
      </c>
      <c r="B132" s="136" t="s">
        <v>116</v>
      </c>
      <c r="C132" s="136" t="s">
        <v>83</v>
      </c>
      <c r="D132" s="136" t="s">
        <v>98</v>
      </c>
      <c r="E132" s="136" t="s">
        <v>26</v>
      </c>
      <c r="F132" s="136" t="s">
        <v>99</v>
      </c>
      <c r="G132" s="136" t="s">
        <v>84</v>
      </c>
      <c r="H132" s="136" t="s">
        <v>100</v>
      </c>
      <c r="I132" s="149"/>
      <c r="J132" s="140"/>
      <c r="K132" s="140"/>
      <c r="L132" s="80"/>
      <c r="M132" s="95"/>
      <c r="N132" s="132" t="str">
        <f>Com_status</f>
        <v>UC=250V &gt;&gt;&gt;&gt;&gt;</v>
      </c>
      <c r="O132" s="126"/>
    </row>
    <row r="133" spans="1:15" ht="20.100000000000001" customHeight="1">
      <c r="A133" s="282">
        <v>1</v>
      </c>
      <c r="B133" s="150">
        <v>50</v>
      </c>
      <c r="C133" s="135">
        <f>Monitor!C2</f>
        <v>50.293700000000001</v>
      </c>
      <c r="D133" s="135">
        <f>Monitor!D2</f>
        <v>50.291899999999998</v>
      </c>
      <c r="E133" s="135">
        <f>Monitor!E2</f>
        <v>50.296599999999998</v>
      </c>
      <c r="F133" s="134">
        <f>(C133-Monitor_V1)/Monitor_V1</f>
        <v>5.8740000000000233E-3</v>
      </c>
      <c r="G133" s="134">
        <f>(D133-Monitor_V1)/Monitor_V1</f>
        <v>5.8379999999999656E-3</v>
      </c>
      <c r="H133" s="134">
        <f>(E133-Monitor_V1)/Monitor_V1</f>
        <v>5.9319999999999599E-3</v>
      </c>
      <c r="I133" s="140"/>
      <c r="J133" s="140"/>
      <c r="K133" s="140"/>
      <c r="L133" s="80"/>
      <c r="M133" s="95"/>
      <c r="N133" s="130">
        <f>Monitor!B2</f>
        <v>44419.530856481484</v>
      </c>
      <c r="O133" s="131">
        <f t="shared" ref="O133:O138" si="9">N134-N133</f>
        <v>2.3148147738538682E-4</v>
      </c>
    </row>
    <row r="134" spans="1:15" ht="20.100000000000001" customHeight="1">
      <c r="A134" s="282">
        <v>2</v>
      </c>
      <c r="B134" s="150">
        <v>100</v>
      </c>
      <c r="C134" s="135">
        <f>Monitor!C3</f>
        <v>99.978099999999998</v>
      </c>
      <c r="D134" s="135">
        <f>Monitor!D3</f>
        <v>99.992199999999997</v>
      </c>
      <c r="E134" s="135">
        <f>Monitor!E3</f>
        <v>100.024</v>
      </c>
      <c r="F134" s="134">
        <f>(C134-Monitor_V2)/Monitor_V2</f>
        <v>-2.1900000000002251E-4</v>
      </c>
      <c r="G134" s="134">
        <f>(D134-Monitor_V2)/Monitor_V2</f>
        <v>-7.8000000000031373E-5</v>
      </c>
      <c r="H134" s="134">
        <f>(E134-Monitor_V2)/Monitor_V2</f>
        <v>2.4000000000000909E-4</v>
      </c>
      <c r="I134" s="140"/>
      <c r="J134" s="140"/>
      <c r="K134" s="140"/>
      <c r="L134" s="80"/>
      <c r="M134" s="95"/>
      <c r="N134" s="130">
        <f>Monitor!B3</f>
        <v>44419.531087962961</v>
      </c>
      <c r="O134" s="131">
        <f t="shared" si="9"/>
        <v>2.546296309446916E-4</v>
      </c>
    </row>
    <row r="135" spans="1:15" ht="20.100000000000001" customHeight="1">
      <c r="A135" s="282">
        <v>3</v>
      </c>
      <c r="B135" s="150">
        <v>150</v>
      </c>
      <c r="C135" s="135">
        <f>Monitor!C4</f>
        <v>149.977</v>
      </c>
      <c r="D135" s="135">
        <f>Monitor!D4</f>
        <v>149.97900000000001</v>
      </c>
      <c r="E135" s="135">
        <f>Monitor!E4</f>
        <v>150.01</v>
      </c>
      <c r="F135" s="134">
        <f>(C135-Monitor_V3)/Monitor_V3</f>
        <v>-1.5333333333330756E-4</v>
      </c>
      <c r="G135" s="134">
        <f>(D135-Monitor_V3)/Monitor_V3</f>
        <v>-1.3999999999991057E-4</v>
      </c>
      <c r="H135" s="134">
        <f>(E135-Monitor_V3)/Monitor_V3</f>
        <v>6.6666666666606036E-5</v>
      </c>
      <c r="I135" s="140"/>
      <c r="J135" s="140"/>
      <c r="K135" s="140"/>
      <c r="L135" s="80"/>
      <c r="M135" s="95"/>
      <c r="N135" s="130">
        <f>Monitor!B4</f>
        <v>44419.531342592592</v>
      </c>
      <c r="O135" s="131">
        <f t="shared" si="9"/>
        <v>2.3148148466134444E-4</v>
      </c>
    </row>
    <row r="136" spans="1:15" ht="20.100000000000001" customHeight="1">
      <c r="A136" s="282">
        <v>4</v>
      </c>
      <c r="B136" s="150">
        <v>200</v>
      </c>
      <c r="C136" s="135">
        <f>Monitor!C5</f>
        <v>199.959</v>
      </c>
      <c r="D136" s="135">
        <f>Monitor!D5</f>
        <v>199.947</v>
      </c>
      <c r="E136" s="135">
        <f>Monitor!E5</f>
        <v>199.96799999999999</v>
      </c>
      <c r="F136" s="134">
        <f>(C136-Monitor_V4)/Monitor_V4</f>
        <v>-2.0499999999998408E-4</v>
      </c>
      <c r="G136" s="134">
        <f>(D136-Monitor_V4)/Monitor_V4</f>
        <v>-2.6499999999998638E-4</v>
      </c>
      <c r="H136" s="134">
        <f>(E136-Monitor_V4)/Monitor_V4</f>
        <v>-1.6000000000005344E-4</v>
      </c>
      <c r="I136" s="140"/>
      <c r="J136" s="140"/>
      <c r="K136" s="140"/>
      <c r="L136" s="80"/>
      <c r="M136" s="95"/>
      <c r="N136" s="130">
        <f>Monitor!B5</f>
        <v>44419.531574074077</v>
      </c>
      <c r="O136" s="131">
        <f t="shared" si="9"/>
        <v>2.4305555416503921E-4</v>
      </c>
    </row>
    <row r="137" spans="1:15" ht="20.100000000000001" customHeight="1">
      <c r="A137" s="282">
        <v>5</v>
      </c>
      <c r="B137" s="150">
        <v>250</v>
      </c>
      <c r="C137" s="135">
        <f>Monitor!C6</f>
        <v>249.91800000000001</v>
      </c>
      <c r="D137" s="135">
        <f>Monitor!D6</f>
        <v>249.90100000000001</v>
      </c>
      <c r="E137" s="135">
        <f>Monitor!E6</f>
        <v>249.90600000000001</v>
      </c>
      <c r="F137" s="134">
        <f>(C137-Monitor_V5)/Monitor_V5</f>
        <v>-3.2799999999997453E-4</v>
      </c>
      <c r="G137" s="134">
        <f>(D137-Monitor_V5)/Monitor_V5</f>
        <v>-3.9599999999995818E-4</v>
      </c>
      <c r="H137" s="134">
        <f>(E137-Monitor_V5)/Monitor_V5</f>
        <v>-3.7599999999997634E-4</v>
      </c>
      <c r="I137" s="140"/>
      <c r="J137" s="140"/>
      <c r="K137" s="140"/>
      <c r="L137" s="80"/>
      <c r="M137" s="95"/>
      <c r="N137" s="130">
        <f>Monitor!B6</f>
        <v>44419.531817129631</v>
      </c>
      <c r="O137" s="131">
        <f t="shared" si="9"/>
        <v>2.3148147738538682E-4</v>
      </c>
    </row>
    <row r="138" spans="1:15" ht="20.100000000000001" customHeight="1">
      <c r="A138" s="282">
        <v>6</v>
      </c>
      <c r="B138" s="150">
        <v>220</v>
      </c>
      <c r="C138" s="135">
        <f>Monitor!C7</f>
        <v>219.95</v>
      </c>
      <c r="D138" s="135">
        <f>Monitor!D7</f>
        <v>219.93</v>
      </c>
      <c r="E138" s="135">
        <f>Monitor!E7</f>
        <v>219.947</v>
      </c>
      <c r="F138" s="134">
        <f>(C138-Monitor_V6)/Monitor_V6</f>
        <v>-2.2727272727277896E-4</v>
      </c>
      <c r="G138" s="134">
        <f>(D138-Monitor_V6)/Monitor_V6</f>
        <v>-3.181818181817872E-4</v>
      </c>
      <c r="H138" s="134">
        <f>(E138-Monitor_V6)/Monitor_V6</f>
        <v>-2.409090909090785E-4</v>
      </c>
      <c r="I138" s="140"/>
      <c r="J138" s="140"/>
      <c r="K138" s="140"/>
      <c r="L138" s="80"/>
      <c r="M138" s="95"/>
      <c r="N138" s="130">
        <f>Monitor!B7</f>
        <v>44419.532048611109</v>
      </c>
      <c r="O138" s="131">
        <f t="shared" si="9"/>
        <v>-44419.532048611109</v>
      </c>
    </row>
    <row r="139" spans="1:15" ht="20.100000000000001" customHeight="1">
      <c r="A139" s="280"/>
      <c r="B139" s="151"/>
      <c r="C139" s="140"/>
      <c r="D139" s="140"/>
      <c r="E139" s="140"/>
      <c r="F139" s="152"/>
      <c r="G139" s="140"/>
      <c r="H139" s="140"/>
      <c r="I139" s="140"/>
      <c r="J139" s="140"/>
      <c r="K139" s="140"/>
      <c r="L139" s="80"/>
      <c r="M139" s="95"/>
      <c r="N139" s="133"/>
      <c r="O139" s="126"/>
    </row>
    <row r="140" spans="1:15" ht="20.100000000000001" customHeight="1">
      <c r="A140" s="280"/>
      <c r="B140" s="337" t="s">
        <v>118</v>
      </c>
      <c r="C140" s="338"/>
      <c r="D140" s="338"/>
      <c r="E140" s="338"/>
      <c r="F140" s="338"/>
      <c r="G140" s="338"/>
      <c r="H140" s="339"/>
      <c r="I140" s="140"/>
      <c r="J140" s="140"/>
      <c r="K140" s="140"/>
      <c r="L140" s="80"/>
      <c r="M140" s="95"/>
      <c r="N140" s="133"/>
      <c r="O140" s="126"/>
    </row>
    <row r="141" spans="1:15" ht="20.100000000000001" customHeight="1">
      <c r="A141" s="281" t="s">
        <v>1865</v>
      </c>
      <c r="B141" s="136" t="s">
        <v>69</v>
      </c>
      <c r="C141" s="136" t="s">
        <v>74</v>
      </c>
      <c r="D141" s="136" t="s">
        <v>75</v>
      </c>
      <c r="E141" s="136" t="s">
        <v>76</v>
      </c>
      <c r="F141" s="136" t="s">
        <v>98</v>
      </c>
      <c r="G141" s="136" t="s">
        <v>99</v>
      </c>
      <c r="H141" s="136" t="s">
        <v>100</v>
      </c>
      <c r="I141" s="140"/>
      <c r="J141" s="140"/>
      <c r="K141" s="140"/>
      <c r="L141" s="80"/>
      <c r="M141" s="95"/>
      <c r="N141" s="133" t="str">
        <f>Com_status</f>
        <v>UC=250V &gt;&gt;&gt;&gt;&gt;</v>
      </c>
      <c r="O141" s="126"/>
    </row>
    <row r="142" spans="1:15" ht="20.100000000000001" customHeight="1">
      <c r="A142" s="282">
        <v>1</v>
      </c>
      <c r="B142" s="266">
        <v>2.5000000000000001E-2</v>
      </c>
      <c r="C142" s="153">
        <f>Monitor!F8</f>
        <v>2.4979999999999999E-2</v>
      </c>
      <c r="D142" s="153">
        <f>Monitor!G8</f>
        <v>2.495E-2</v>
      </c>
      <c r="E142" s="153">
        <f>Monitor!H8</f>
        <v>2.5010000000000001E-2</v>
      </c>
      <c r="F142" s="134">
        <f>(C142-Monitor_I1)/Monitor_I1</f>
        <v>-8.0000000000010618E-4</v>
      </c>
      <c r="G142" s="134">
        <f>(D142-Monitor_I1)/Monitor_I1</f>
        <v>-2.0000000000000573E-3</v>
      </c>
      <c r="H142" s="134">
        <f>(E142-Monitor_I1)/Monitor_I1</f>
        <v>3.999999999999837E-4</v>
      </c>
      <c r="I142" s="140"/>
      <c r="J142" s="140"/>
      <c r="K142" s="140"/>
      <c r="L142" s="80"/>
      <c r="M142" s="95"/>
      <c r="N142" s="130">
        <f>Monitor!B8</f>
        <v>44419.532326388886</v>
      </c>
      <c r="O142" s="131">
        <f t="shared" ref="O142:O147" si="10">N143-N142</f>
        <v>2.4305556144099683E-4</v>
      </c>
    </row>
    <row r="143" spans="1:15" ht="20.100000000000001" customHeight="1">
      <c r="A143" s="282">
        <v>2</v>
      </c>
      <c r="B143" s="266">
        <v>2.5</v>
      </c>
      <c r="C143" s="153">
        <f>Monitor!F9</f>
        <v>2.50162</v>
      </c>
      <c r="D143" s="153">
        <f>Monitor!G9</f>
        <v>2.49777</v>
      </c>
      <c r="E143" s="153">
        <f>Monitor!H9</f>
        <v>2.5005500000000001</v>
      </c>
      <c r="F143" s="134">
        <f>(C143-Monitor_I2)/Monitor_I2</f>
        <v>6.4799999999998192E-4</v>
      </c>
      <c r="G143" s="134">
        <f>(D143-Monitor_I2)/Monitor_I2</f>
        <v>-8.9199999999998167E-4</v>
      </c>
      <c r="H143" s="134">
        <f>(E143-Monitor_I2)/Monitor_I2</f>
        <v>2.2000000000002017E-4</v>
      </c>
      <c r="I143" s="140"/>
      <c r="J143" s="140"/>
      <c r="K143" s="140"/>
      <c r="L143" s="80"/>
      <c r="M143" s="95"/>
      <c r="N143" s="130">
        <f>Monitor!B9</f>
        <v>44419.532569444447</v>
      </c>
      <c r="O143" s="131">
        <f t="shared" si="10"/>
        <v>2.4305555416503921E-4</v>
      </c>
    </row>
    <row r="144" spans="1:15" ht="20.100000000000001" customHeight="1">
      <c r="A144" s="282">
        <v>3</v>
      </c>
      <c r="B144" s="266">
        <v>4</v>
      </c>
      <c r="C144" s="153">
        <f>Monitor!F10</f>
        <v>4.0040300000000002</v>
      </c>
      <c r="D144" s="153">
        <f>Monitor!G10</f>
        <v>4</v>
      </c>
      <c r="E144" s="153">
        <f>Monitor!H10</f>
        <v>4.0018000000000002</v>
      </c>
      <c r="F144" s="134">
        <f>(C144-Monitor_I3)/Monitor_I3</f>
        <v>1.00750000000005E-3</v>
      </c>
      <c r="G144" s="134">
        <f>(D144-Monitor_I3)/Monitor_I3</f>
        <v>0</v>
      </c>
      <c r="H144" s="134">
        <f>(E144-Monitor_I3)/Monitor_I3</f>
        <v>4.5000000000006146E-4</v>
      </c>
      <c r="I144" s="140"/>
      <c r="J144" s="140"/>
      <c r="K144" s="140"/>
      <c r="L144" s="80"/>
      <c r="M144" s="95"/>
      <c r="N144" s="130">
        <f>Monitor!B10</f>
        <v>44419.532812500001</v>
      </c>
      <c r="O144" s="131">
        <f t="shared" si="10"/>
        <v>2.3148147738538682E-4</v>
      </c>
    </row>
    <row r="145" spans="1:15" ht="20.100000000000001" customHeight="1">
      <c r="A145" s="282">
        <v>4</v>
      </c>
      <c r="B145" s="266">
        <v>5</v>
      </c>
      <c r="C145" s="153">
        <f>Monitor!F11</f>
        <v>5.0050999999999997</v>
      </c>
      <c r="D145" s="153">
        <f>Monitor!G11</f>
        <v>4.9991500000000002</v>
      </c>
      <c r="E145" s="153">
        <f>Monitor!H11</f>
        <v>5.0021100000000001</v>
      </c>
      <c r="F145" s="134">
        <f>(C145-Monitor_I4)/Monitor_I4</f>
        <v>1.019999999999932E-3</v>
      </c>
      <c r="G145" s="134">
        <f>(D145-Monitor_I4)/Monitor_I4</f>
        <v>-1.6999999999995908E-4</v>
      </c>
      <c r="H145" s="134">
        <f>(E145-Monitor_I4)/Monitor_I4</f>
        <v>4.2200000000001123E-4</v>
      </c>
      <c r="I145" s="140"/>
      <c r="J145" s="140"/>
      <c r="K145" s="140"/>
      <c r="L145" s="80"/>
      <c r="M145" s="95"/>
      <c r="N145" s="130">
        <f>Monitor!B11</f>
        <v>44419.533043981479</v>
      </c>
      <c r="O145" s="131">
        <f t="shared" si="10"/>
        <v>2.546296309446916E-4</v>
      </c>
    </row>
    <row r="146" spans="1:15" ht="20.100000000000001" customHeight="1">
      <c r="A146" s="282">
        <v>5</v>
      </c>
      <c r="B146" s="266">
        <v>6</v>
      </c>
      <c r="C146" s="153">
        <f>Monitor!F12</f>
        <v>6.0061799999999996</v>
      </c>
      <c r="D146" s="153">
        <f>Monitor!G12</f>
        <v>6.00082</v>
      </c>
      <c r="E146" s="153">
        <f>Monitor!H12</f>
        <v>6.0034900000000002</v>
      </c>
      <c r="F146" s="134">
        <f>(C146-Monitor_I5)/Monitor_I5</f>
        <v>1.0299999999999383E-3</v>
      </c>
      <c r="G146" s="134">
        <f>(D146-Monitor_I5)/Monitor_I5</f>
        <v>1.3666666666667382E-4</v>
      </c>
      <c r="H146" s="134">
        <f>(E146-Monitor_I5)/Monitor_I5</f>
        <v>5.8166666666670253E-4</v>
      </c>
      <c r="I146" s="140"/>
      <c r="J146" s="140"/>
      <c r="K146" s="140"/>
      <c r="L146" s="80"/>
      <c r="M146" s="95"/>
      <c r="N146" s="130">
        <f>Monitor!B12</f>
        <v>44419.53329861111</v>
      </c>
      <c r="O146" s="131">
        <f t="shared" si="10"/>
        <v>3.125000002910383E-4</v>
      </c>
    </row>
    <row r="147" spans="1:15" ht="20.100000000000001" customHeight="1">
      <c r="A147" s="280"/>
      <c r="B147" s="140"/>
      <c r="C147" s="140"/>
      <c r="D147" s="140"/>
      <c r="E147" s="140"/>
      <c r="F147" s="140"/>
      <c r="G147" s="140"/>
      <c r="H147" s="140"/>
      <c r="I147" s="140"/>
      <c r="J147" s="140"/>
      <c r="K147" s="140"/>
      <c r="L147" s="80"/>
      <c r="M147" s="95"/>
      <c r="N147" s="130">
        <f>Monitor!B13</f>
        <v>44419.53361111111</v>
      </c>
      <c r="O147" s="131">
        <f t="shared" si="10"/>
        <v>-44419.53361111111</v>
      </c>
    </row>
    <row r="148" spans="1:15" ht="20.100000000000001" customHeight="1">
      <c r="A148" s="280"/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80"/>
      <c r="M148" s="95"/>
      <c r="N148" s="133"/>
      <c r="O148" s="126"/>
    </row>
    <row r="149" spans="1:15" ht="20.100000000000001" customHeight="1">
      <c r="A149" s="280"/>
      <c r="B149" s="337" t="str">
        <f>"Form 7.3 phase position"&amp;"，voltage at ("&amp;Source!B2&amp;"V)"&amp;", current at ("&amp;Source!C2&amp;"A)"</f>
        <v>Form 7.3 phase position，voltage at (250V), current at (5A)</v>
      </c>
      <c r="C149" s="338"/>
      <c r="D149" s="338"/>
      <c r="E149" s="338"/>
      <c r="F149" s="338"/>
      <c r="G149" s="338"/>
      <c r="H149" s="339"/>
      <c r="I149" s="140"/>
      <c r="J149" s="140"/>
      <c r="K149" s="140"/>
      <c r="L149" s="80"/>
      <c r="M149" s="95"/>
      <c r="N149" s="133"/>
      <c r="O149" s="126"/>
    </row>
    <row r="150" spans="1:15" ht="20.100000000000001" customHeight="1">
      <c r="A150" s="281" t="s">
        <v>1865</v>
      </c>
      <c r="B150" s="142" t="s">
        <v>120</v>
      </c>
      <c r="C150" s="136" t="s">
        <v>121</v>
      </c>
      <c r="D150" s="136" t="s">
        <v>122</v>
      </c>
      <c r="E150" s="136" t="s">
        <v>1891</v>
      </c>
      <c r="F150" s="136" t="s">
        <v>123</v>
      </c>
      <c r="G150" s="136" t="s">
        <v>1892</v>
      </c>
      <c r="H150" s="136" t="s">
        <v>124</v>
      </c>
      <c r="I150" s="140"/>
      <c r="J150" s="140"/>
      <c r="K150" s="140"/>
      <c r="L150" s="80"/>
      <c r="M150" s="95"/>
      <c r="N150" s="133" t="str">
        <f>Com_status</f>
        <v>UC=250V &gt;&gt;&gt;&gt;&gt;</v>
      </c>
      <c r="O150" s="126"/>
    </row>
    <row r="151" spans="1:15" ht="20.100000000000001" customHeight="1">
      <c r="A151" s="282">
        <v>1</v>
      </c>
      <c r="B151" s="266">
        <v>0</v>
      </c>
      <c r="C151" s="135">
        <f>Monitor!I13</f>
        <v>359.97500000000002</v>
      </c>
      <c r="D151" s="135">
        <f>Monitor!J13</f>
        <v>359.98899999999998</v>
      </c>
      <c r="E151" s="135">
        <f>Monitor!K13</f>
        <v>2.3630000000000002E-2</v>
      </c>
      <c r="F151" s="135">
        <f>IF(C151&lt;1,(C151-0),(C151-360))</f>
        <v>-2.4999999999977263E-2</v>
      </c>
      <c r="G151" s="135">
        <f>IF(D151&lt;1,(D151-0),(D151-360))</f>
        <v>-1.1000000000024102E-2</v>
      </c>
      <c r="H151" s="135">
        <f>IF(E151&lt;1,(E151-0),(E151-360))</f>
        <v>2.3630000000000002E-2</v>
      </c>
      <c r="I151" s="140"/>
      <c r="J151" s="140"/>
      <c r="K151" s="140"/>
      <c r="L151" s="80"/>
      <c r="M151" s="95"/>
      <c r="N151" s="130">
        <f>Monitor!B17</f>
        <v>44419.534872685188</v>
      </c>
      <c r="O151" s="131">
        <f t="shared" ref="O151:O158" si="11">N152-N151</f>
        <v>3.2407406979473308E-4</v>
      </c>
    </row>
    <row r="152" spans="1:15" ht="20.100000000000001" customHeight="1">
      <c r="A152" s="282">
        <v>2</v>
      </c>
      <c r="B152" s="266">
        <v>30</v>
      </c>
      <c r="C152" s="135">
        <f>Monitor!I14</f>
        <v>29.970199999999998</v>
      </c>
      <c r="D152" s="135">
        <f>Monitor!J14</f>
        <v>29.986000000000001</v>
      </c>
      <c r="E152" s="135">
        <f>Monitor!K14</f>
        <v>30.028400000000001</v>
      </c>
      <c r="F152" s="135">
        <f>C152-Monitor_COS2</f>
        <v>-2.9800000000001603E-2</v>
      </c>
      <c r="G152" s="135">
        <f>D152-Monitor_COS2</f>
        <v>-1.3999999999999346E-2</v>
      </c>
      <c r="H152" s="135">
        <f>E152-Monitor_COS2</f>
        <v>2.8400000000001313E-2</v>
      </c>
      <c r="I152" s="140"/>
      <c r="J152" s="140"/>
      <c r="K152" s="140"/>
      <c r="L152" s="80"/>
      <c r="M152" s="95"/>
      <c r="N152" s="130">
        <f>Monitor!B18</f>
        <v>44419.535196759258</v>
      </c>
      <c r="O152" s="131">
        <f t="shared" si="11"/>
        <v>3.2407407707069069E-4</v>
      </c>
    </row>
    <row r="153" spans="1:15" ht="20.100000000000001" customHeight="1">
      <c r="A153" s="282">
        <v>3</v>
      </c>
      <c r="B153" s="266">
        <v>60</v>
      </c>
      <c r="C153" s="135">
        <f>Monitor!I15</f>
        <v>59.968600000000002</v>
      </c>
      <c r="D153" s="135">
        <f>Monitor!J15</f>
        <v>59.9833</v>
      </c>
      <c r="E153" s="135">
        <f>Monitor!K15</f>
        <v>60.052500000000002</v>
      </c>
      <c r="F153" s="135">
        <f>C153-Monitor_COS3</f>
        <v>-3.1399999999997874E-2</v>
      </c>
      <c r="G153" s="135">
        <f>D153-Monitor_COS3</f>
        <v>-1.6700000000000159E-2</v>
      </c>
      <c r="H153" s="135">
        <f>E153-Monitor_COS3</f>
        <v>5.250000000000199E-2</v>
      </c>
      <c r="I153" s="140"/>
      <c r="J153" s="140"/>
      <c r="K153" s="140"/>
      <c r="L153" s="80"/>
      <c r="M153" s="95"/>
      <c r="N153" s="130">
        <f>Monitor!B19</f>
        <v>44419.535520833335</v>
      </c>
      <c r="O153" s="131">
        <f t="shared" si="11"/>
        <v>3.125000002910383E-4</v>
      </c>
    </row>
    <row r="154" spans="1:15" ht="20.100000000000001" customHeight="1">
      <c r="A154" s="282">
        <v>4</v>
      </c>
      <c r="B154" s="266">
        <v>90</v>
      </c>
      <c r="C154" s="135">
        <f>Monitor!I16</f>
        <v>89.969099999999997</v>
      </c>
      <c r="D154" s="135">
        <f>Monitor!J16</f>
        <v>89.978999999999999</v>
      </c>
      <c r="E154" s="135">
        <f>Monitor!K16</f>
        <v>90.021000000000001</v>
      </c>
      <c r="F154" s="135">
        <f>C154-Monitor_COS4</f>
        <v>-3.0900000000002592E-2</v>
      </c>
      <c r="G154" s="135">
        <f>D154-Monitor_COS4</f>
        <v>-2.1000000000000796E-2</v>
      </c>
      <c r="H154" s="135">
        <f>E154-Monitor_COS4</f>
        <v>2.1000000000000796E-2</v>
      </c>
      <c r="I154" s="140"/>
      <c r="J154" s="140"/>
      <c r="K154" s="140"/>
      <c r="L154" s="80"/>
      <c r="M154" s="95"/>
      <c r="N154" s="130">
        <f>Monitor!B20</f>
        <v>44419.535833333335</v>
      </c>
      <c r="O154" s="131">
        <f t="shared" si="11"/>
        <v>3.8194443914107978E-4</v>
      </c>
    </row>
    <row r="155" spans="1:15" ht="20.100000000000001" customHeight="1">
      <c r="A155" s="282">
        <v>5</v>
      </c>
      <c r="B155" s="266">
        <v>180</v>
      </c>
      <c r="C155" s="135">
        <f>Monitor!I17</f>
        <v>179.976</v>
      </c>
      <c r="D155" s="135">
        <f>Monitor!J17</f>
        <v>179.99100000000001</v>
      </c>
      <c r="E155" s="135">
        <f>Monitor!K17</f>
        <v>180.04599999999999</v>
      </c>
      <c r="F155" s="135">
        <f>C155-Monitor_COS5</f>
        <v>-2.4000000000000909E-2</v>
      </c>
      <c r="G155" s="135">
        <f>D155-Monitor_COS5</f>
        <v>-8.9999999999861302E-3</v>
      </c>
      <c r="H155" s="135">
        <f>E155-Monitor_COS5</f>
        <v>4.5999999999992269E-2</v>
      </c>
      <c r="I155" s="140"/>
      <c r="J155" s="140"/>
      <c r="K155" s="140"/>
      <c r="L155" s="80"/>
      <c r="M155" s="95"/>
      <c r="N155" s="130">
        <f>Monitor!B21</f>
        <v>44419.536215277774</v>
      </c>
      <c r="O155" s="131">
        <f t="shared" si="11"/>
        <v>3.5879630013369024E-4</v>
      </c>
    </row>
    <row r="156" spans="1:15" ht="20.100000000000001" customHeight="1">
      <c r="A156" s="282">
        <v>6</v>
      </c>
      <c r="B156" s="266">
        <v>270</v>
      </c>
      <c r="C156" s="135">
        <f>Monitor!I18</f>
        <v>269.97500000000002</v>
      </c>
      <c r="D156" s="135">
        <f>Monitor!J18</f>
        <v>269.98700000000002</v>
      </c>
      <c r="E156" s="135">
        <f>Monitor!K18</f>
        <v>270.024</v>
      </c>
      <c r="F156" s="135">
        <f>C156-Monitor_COS6</f>
        <v>-2.4999999999977263E-2</v>
      </c>
      <c r="G156" s="135">
        <f>D156-Monitor_COS6</f>
        <v>-1.2999999999976808E-2</v>
      </c>
      <c r="H156" s="135">
        <f>E156-Monitor_COS6</f>
        <v>2.4000000000000909E-2</v>
      </c>
      <c r="I156" s="140"/>
      <c r="J156" s="140"/>
      <c r="K156" s="140"/>
      <c r="L156" s="80"/>
      <c r="M156" s="95"/>
      <c r="N156" s="130">
        <f>Monitor!B22</f>
        <v>44419.536574074074</v>
      </c>
      <c r="O156" s="131">
        <f t="shared" si="11"/>
        <v>3.4722222335403785E-4</v>
      </c>
    </row>
    <row r="157" spans="1:15" ht="20.100000000000001" customHeight="1">
      <c r="A157" s="282">
        <v>7</v>
      </c>
      <c r="B157" s="266">
        <v>300</v>
      </c>
      <c r="C157" s="135">
        <f>Monitor!I19</f>
        <v>299.97199999999998</v>
      </c>
      <c r="D157" s="135">
        <f>Monitor!J19</f>
        <v>299.98500000000001</v>
      </c>
      <c r="E157" s="135">
        <f>Monitor!K19</f>
        <v>300.02100000000002</v>
      </c>
      <c r="F157" s="135">
        <f>C157-Monitor_COS7</f>
        <v>-2.8000000000020009E-2</v>
      </c>
      <c r="G157" s="135">
        <f>D157-Monitor_COS7</f>
        <v>-1.4999999999986358E-2</v>
      </c>
      <c r="H157" s="135">
        <f>E157-Monitor_COS7</f>
        <v>2.1000000000015007E-2</v>
      </c>
      <c r="I157" s="140"/>
      <c r="J157" s="140"/>
      <c r="K157" s="140"/>
      <c r="L157" s="80"/>
      <c r="M157" s="95"/>
      <c r="N157" s="130">
        <f>Monitor!B23</f>
        <v>44419.536921296298</v>
      </c>
      <c r="O157" s="131">
        <f t="shared" si="11"/>
        <v>3.4722222335403785E-4</v>
      </c>
    </row>
    <row r="158" spans="1:15" ht="20.100000000000001" customHeight="1">
      <c r="A158" s="282">
        <v>8</v>
      </c>
      <c r="B158" s="266">
        <v>330</v>
      </c>
      <c r="C158" s="135">
        <f>Monitor!I20</f>
        <v>329.971</v>
      </c>
      <c r="D158" s="135">
        <f>Monitor!J20</f>
        <v>329.98399999999998</v>
      </c>
      <c r="E158" s="135">
        <f>Monitor!K20</f>
        <v>330.03300000000002</v>
      </c>
      <c r="F158" s="135">
        <f>C158-Monitor_COS8</f>
        <v>-2.8999999999996362E-2</v>
      </c>
      <c r="G158" s="135">
        <f>D158-Monitor_COS8</f>
        <v>-1.6000000000019554E-2</v>
      </c>
      <c r="H158" s="135">
        <f>E158-Monitor_COS8</f>
        <v>3.3000000000015461E-2</v>
      </c>
      <c r="I158" s="140"/>
      <c r="J158" s="140"/>
      <c r="K158" s="140"/>
      <c r="L158" s="80"/>
      <c r="M158" s="95"/>
      <c r="N158" s="130">
        <f>Monitor!B24</f>
        <v>44419.537268518521</v>
      </c>
      <c r="O158" s="131">
        <f t="shared" si="11"/>
        <v>-44419.537268518521</v>
      </c>
    </row>
    <row r="159" spans="1:15" ht="20.100000000000001" customHeight="1">
      <c r="A159" s="280"/>
      <c r="B159" s="140"/>
      <c r="C159" s="140"/>
      <c r="D159" s="140"/>
      <c r="E159" s="140"/>
      <c r="F159" s="140"/>
      <c r="G159" s="140"/>
      <c r="H159" s="140"/>
      <c r="I159" s="140"/>
      <c r="J159" s="140"/>
      <c r="K159" s="140"/>
      <c r="L159" s="80"/>
      <c r="M159" s="95"/>
      <c r="N159" s="132"/>
      <c r="O159" s="126"/>
    </row>
    <row r="160" spans="1:15" ht="20.100000000000001" customHeight="1">
      <c r="A160" s="280"/>
      <c r="B160" s="342" t="str">
        <f>"Form 7.4 frequency, phase angle mornitoring"&amp;"，voltage at ("&amp;Source!B2&amp;"V)"&amp;",current at ("&amp;Source!C2&amp;"A)"</f>
        <v>Form 7.4 frequency, phase angle mornitoring，voltage at (250V),current at (5A)</v>
      </c>
      <c r="C160" s="342"/>
      <c r="D160" s="342"/>
      <c r="E160" s="342"/>
      <c r="F160" s="342"/>
      <c r="G160" s="342"/>
      <c r="H160" s="342"/>
      <c r="I160" s="140"/>
      <c r="J160" s="140"/>
      <c r="K160" s="140"/>
      <c r="L160" s="80"/>
      <c r="M160" s="95"/>
      <c r="N160" s="132"/>
      <c r="O160" s="126"/>
    </row>
    <row r="161" spans="1:16" ht="20.100000000000001" customHeight="1">
      <c r="A161" s="281" t="s">
        <v>1865</v>
      </c>
      <c r="B161" s="136" t="s">
        <v>119</v>
      </c>
      <c r="C161" s="136" t="s">
        <v>1893</v>
      </c>
      <c r="D161" s="136" t="s">
        <v>1894</v>
      </c>
      <c r="E161" s="142"/>
      <c r="F161" s="136" t="s">
        <v>216</v>
      </c>
      <c r="G161" s="136" t="s">
        <v>1895</v>
      </c>
      <c r="H161" s="154" t="s">
        <v>1896</v>
      </c>
      <c r="I161" s="140"/>
      <c r="J161" s="140"/>
      <c r="K161" s="140"/>
      <c r="L161" s="80"/>
      <c r="M161" s="95"/>
      <c r="N161" s="132"/>
      <c r="O161" s="126"/>
    </row>
    <row r="162" spans="1:16" ht="20.100000000000001" customHeight="1">
      <c r="A162" s="282">
        <v>1</v>
      </c>
      <c r="B162" s="266">
        <v>45</v>
      </c>
      <c r="C162" s="266">
        <f>Monitor!AD21</f>
        <v>44.997999999999998</v>
      </c>
      <c r="D162" s="266">
        <f>C162-Monitor_Fr1</f>
        <v>-2.0000000000024443E-3</v>
      </c>
      <c r="E162" s="268"/>
      <c r="F162" s="266" t="s">
        <v>85</v>
      </c>
      <c r="G162" s="266">
        <f>Monitor!U2</f>
        <v>119.92400000000001</v>
      </c>
      <c r="H162" s="266">
        <f>Source!G162-0</f>
        <v>119.92400000000001</v>
      </c>
      <c r="I162" s="140"/>
      <c r="J162" s="140"/>
      <c r="K162" s="140"/>
      <c r="L162" s="80"/>
      <c r="M162" s="95"/>
      <c r="N162" s="132"/>
      <c r="O162" s="126"/>
    </row>
    <row r="163" spans="1:16" ht="20.100000000000001" customHeight="1">
      <c r="A163" s="282">
        <v>2</v>
      </c>
      <c r="B163" s="266">
        <v>50</v>
      </c>
      <c r="C163" s="266">
        <f>Monitor!AD22</f>
        <v>49.997999999999998</v>
      </c>
      <c r="D163" s="266">
        <f>C163-Monitor_Fr2</f>
        <v>-2.0000000000024443E-3</v>
      </c>
      <c r="E163" s="268"/>
      <c r="F163" s="266" t="s">
        <v>86</v>
      </c>
      <c r="G163" s="266">
        <f>Monitor!V2</f>
        <v>120.235</v>
      </c>
      <c r="H163" s="266">
        <f>Source!G163-120</f>
        <v>0.23499999999999943</v>
      </c>
      <c r="I163" s="140"/>
      <c r="J163" s="140"/>
      <c r="K163" s="140"/>
      <c r="L163" s="80"/>
      <c r="M163" s="95"/>
      <c r="N163" s="132"/>
      <c r="O163" s="126"/>
    </row>
    <row r="164" spans="1:16" ht="20.100000000000001" customHeight="1">
      <c r="A164" s="282">
        <v>3</v>
      </c>
      <c r="B164" s="266">
        <v>55</v>
      </c>
      <c r="C164" s="266">
        <f>Monitor!AD23</f>
        <v>54.999000000000002</v>
      </c>
      <c r="D164" s="266">
        <f>C164-Monitor_Fr3</f>
        <v>-9.9999999999766942E-4</v>
      </c>
      <c r="E164" s="268"/>
      <c r="F164" s="266" t="s">
        <v>87</v>
      </c>
      <c r="G164" s="266">
        <f>Monitor!W2</f>
        <v>119.839</v>
      </c>
      <c r="H164" s="266">
        <f>Source!G164-240</f>
        <v>-120.161</v>
      </c>
      <c r="I164" s="140"/>
      <c r="J164" s="140"/>
      <c r="K164" s="140"/>
      <c r="L164" s="80"/>
      <c r="M164" s="95"/>
      <c r="N164" s="132"/>
      <c r="O164" s="126"/>
    </row>
    <row r="165" spans="1:16" ht="20.100000000000001" customHeight="1">
      <c r="A165" s="282">
        <v>4</v>
      </c>
      <c r="B165" s="266">
        <v>60</v>
      </c>
      <c r="C165" s="266">
        <f>Monitor!AD24</f>
        <v>59.997999999999998</v>
      </c>
      <c r="D165" s="266">
        <f>C165-Monitor_Fr4</f>
        <v>-2.0000000000024443E-3</v>
      </c>
      <c r="E165" s="268"/>
      <c r="F165" s="266"/>
      <c r="G165" s="266"/>
      <c r="H165" s="266"/>
      <c r="I165" s="140"/>
      <c r="J165" s="140"/>
      <c r="K165" s="140"/>
      <c r="L165" s="80"/>
      <c r="M165" s="95"/>
      <c r="N165" s="132"/>
      <c r="O165" s="126"/>
    </row>
    <row r="166" spans="1:16" ht="20.100000000000001" customHeight="1">
      <c r="A166" s="282">
        <v>5</v>
      </c>
      <c r="B166" s="266">
        <v>65</v>
      </c>
      <c r="C166" s="266">
        <f>Monitor!AD25</f>
        <v>64.998999999999995</v>
      </c>
      <c r="D166" s="266">
        <f>C166-Monitor_Fr5</f>
        <v>-1.0000000000047748E-3</v>
      </c>
      <c r="E166" s="268"/>
      <c r="F166" s="266"/>
      <c r="G166" s="266"/>
      <c r="H166" s="266"/>
      <c r="I166" s="140"/>
      <c r="J166" s="140"/>
      <c r="K166" s="140"/>
      <c r="L166" s="80"/>
      <c r="M166" s="95"/>
      <c r="N166" s="132"/>
      <c r="O166" s="126"/>
    </row>
    <row r="167" spans="1:16" ht="20.100000000000001" customHeight="1">
      <c r="A167" s="280"/>
      <c r="B167" s="140"/>
      <c r="C167" s="140"/>
      <c r="D167" s="140"/>
      <c r="E167" s="140"/>
      <c r="F167" s="140"/>
      <c r="G167" s="140"/>
      <c r="H167" s="140"/>
      <c r="I167" s="140"/>
      <c r="J167" s="140"/>
      <c r="K167" s="140"/>
      <c r="L167" s="80"/>
      <c r="M167" s="95"/>
      <c r="N167" s="132"/>
      <c r="O167" s="126"/>
    </row>
    <row r="168" spans="1:16" ht="20.100000000000001" customHeight="1">
      <c r="A168" s="280"/>
      <c r="B168" s="143" t="s">
        <v>1897</v>
      </c>
      <c r="C168" s="140"/>
      <c r="D168" s="140"/>
      <c r="E168" s="140"/>
      <c r="F168" s="140"/>
      <c r="G168" s="140"/>
      <c r="H168" s="140"/>
      <c r="I168" s="140"/>
      <c r="J168" s="140"/>
      <c r="K168" s="140"/>
      <c r="L168" s="80"/>
      <c r="M168" s="95"/>
      <c r="N168" s="132"/>
      <c r="O168" s="126"/>
    </row>
    <row r="169" spans="1:16" ht="20.100000000000001" customHeight="1">
      <c r="A169" s="280"/>
      <c r="B169" s="140"/>
      <c r="C169" s="140"/>
      <c r="D169" s="140"/>
      <c r="E169" s="140"/>
      <c r="F169" s="140"/>
      <c r="G169" s="140"/>
      <c r="H169" s="140"/>
      <c r="I169" s="140"/>
      <c r="J169" s="140"/>
      <c r="K169" s="140"/>
      <c r="L169" s="80"/>
      <c r="M169" s="95"/>
      <c r="N169" s="132"/>
      <c r="O169" s="126"/>
    </row>
    <row r="170" spans="1:16" ht="20.100000000000001" customHeight="1">
      <c r="A170" s="280"/>
      <c r="B170" s="337" t="s">
        <v>125</v>
      </c>
      <c r="C170" s="338"/>
      <c r="D170" s="338"/>
      <c r="E170" s="338"/>
      <c r="F170" s="338"/>
      <c r="G170" s="338"/>
      <c r="H170" s="338"/>
      <c r="I170" s="339"/>
      <c r="J170" s="140"/>
      <c r="K170" s="140"/>
      <c r="L170" s="80"/>
      <c r="M170" s="95"/>
      <c r="N170" s="132"/>
      <c r="O170" s="126"/>
    </row>
    <row r="171" spans="1:16" ht="20.100000000000001" customHeight="1">
      <c r="A171" s="281" t="s">
        <v>1865</v>
      </c>
      <c r="B171" s="142" t="s">
        <v>120</v>
      </c>
      <c r="C171" s="136" t="s">
        <v>83</v>
      </c>
      <c r="D171" s="136" t="s">
        <v>26</v>
      </c>
      <c r="E171" s="136" t="s">
        <v>84</v>
      </c>
      <c r="F171" s="136" t="s">
        <v>1898</v>
      </c>
      <c r="G171" s="136" t="s">
        <v>129</v>
      </c>
      <c r="H171" s="136" t="s">
        <v>1899</v>
      </c>
      <c r="I171" s="136" t="s">
        <v>130</v>
      </c>
      <c r="J171" s="140"/>
      <c r="K171" s="140"/>
      <c r="L171" s="80"/>
      <c r="M171" s="95"/>
      <c r="N171" s="132" t="str">
        <f>Com_status</f>
        <v>UC=250V &gt;&gt;&gt;&gt;&gt;</v>
      </c>
      <c r="O171" s="126"/>
    </row>
    <row r="172" spans="1:16" ht="20.100000000000001" customHeight="1">
      <c r="A172" s="282">
        <v>1</v>
      </c>
      <c r="B172" s="266">
        <v>0</v>
      </c>
      <c r="C172" s="266">
        <f>Unbalance!C2</f>
        <v>249.91800000000001</v>
      </c>
      <c r="D172" s="266">
        <f>Unbalance!D2</f>
        <v>249.90299999999999</v>
      </c>
      <c r="E172" s="266">
        <f>Unbalance!E2</f>
        <v>249.88800000000001</v>
      </c>
      <c r="F172" s="135">
        <f>AVERAGE(C172:E172)</f>
        <v>249.90300000000002</v>
      </c>
      <c r="G172" s="155">
        <f>(C172-F172)/F172</f>
        <v>6.0023289036091432E-5</v>
      </c>
      <c r="H172" s="155">
        <f>(D172-F172)/F172</f>
        <v>-1.1373096533616644E-16</v>
      </c>
      <c r="I172" s="155">
        <f>(E172-F172)/F172</f>
        <v>-6.0023289036205158E-5</v>
      </c>
      <c r="J172" s="140"/>
      <c r="K172" s="140"/>
      <c r="L172" s="80"/>
      <c r="M172" s="95"/>
      <c r="N172" s="130">
        <f>Unbalance!B2</f>
        <v>44419.538032407407</v>
      </c>
      <c r="O172" s="131">
        <f>N173-N172</f>
        <v>2.3148148466134444E-4</v>
      </c>
    </row>
    <row r="173" spans="1:16" ht="20.100000000000001" customHeight="1">
      <c r="A173" s="282">
        <v>2</v>
      </c>
      <c r="B173" s="266">
        <v>60</v>
      </c>
      <c r="C173" s="266">
        <f>Unbalance!C3</f>
        <v>249.90899999999999</v>
      </c>
      <c r="D173" s="266">
        <f>Unbalance!D3</f>
        <v>249.89400000000001</v>
      </c>
      <c r="E173" s="266">
        <f>Unbalance!E3</f>
        <v>249.88200000000001</v>
      </c>
      <c r="F173" s="135">
        <f>AVERAGE(C173:E173)</f>
        <v>249.89499999999998</v>
      </c>
      <c r="G173" s="155">
        <f>(C173-F173)/F173</f>
        <v>5.6023529882590709E-5</v>
      </c>
      <c r="H173" s="155">
        <f>(D173-F173)/F173</f>
        <v>-4.0016807058018496E-6</v>
      </c>
      <c r="I173" s="155">
        <f>(E173-F173)/F173</f>
        <v>-5.2021849176561393E-5</v>
      </c>
      <c r="J173" s="140"/>
      <c r="K173" s="140"/>
      <c r="L173" s="80"/>
      <c r="M173" s="95"/>
      <c r="N173" s="130">
        <f>Unbalance!B3</f>
        <v>44419.538263888891</v>
      </c>
      <c r="O173" s="131">
        <f>N174-N173</f>
        <v>2.3148147738538682E-4</v>
      </c>
    </row>
    <row r="174" spans="1:16" ht="20.100000000000001" customHeight="1">
      <c r="A174" s="282">
        <v>3</v>
      </c>
      <c r="B174" s="266">
        <v>330</v>
      </c>
      <c r="C174" s="266">
        <f>Unbalance!C4</f>
        <v>249.91</v>
      </c>
      <c r="D174" s="266">
        <f>Unbalance!D4</f>
        <v>249.892</v>
      </c>
      <c r="E174" s="266">
        <f>Unbalance!E4</f>
        <v>249.88200000000001</v>
      </c>
      <c r="F174" s="135">
        <f>AVERAGE(C174:E174)</f>
        <v>249.89466666666667</v>
      </c>
      <c r="G174" s="155">
        <f>(C174-F174)/F174</f>
        <v>6.1359186003692585E-5</v>
      </c>
      <c r="H174" s="155">
        <f>(D174-F174)/F174</f>
        <v>-1.0671162783265718E-5</v>
      </c>
      <c r="I174" s="155">
        <f>(E174-F174)/F174</f>
        <v>-5.0688023220426863E-5</v>
      </c>
      <c r="J174" s="140"/>
      <c r="K174" s="140"/>
      <c r="L174" s="80"/>
      <c r="M174" s="95"/>
      <c r="N174" s="130">
        <f>Unbalance!B4</f>
        <v>44419.538495370369</v>
      </c>
      <c r="O174" s="131">
        <f>N175-N174</f>
        <v>2.1990740788169205E-4</v>
      </c>
    </row>
    <row r="175" spans="1:16" ht="20.100000000000001" customHeight="1">
      <c r="A175" s="282">
        <v>4</v>
      </c>
      <c r="B175" s="266">
        <v>90</v>
      </c>
      <c r="C175" s="266">
        <f>Unbalance!C5</f>
        <v>249.90199999999999</v>
      </c>
      <c r="D175" s="266">
        <f>Unbalance!D5</f>
        <v>249.89</v>
      </c>
      <c r="E175" s="266">
        <f>Unbalance!E5</f>
        <v>249.881</v>
      </c>
      <c r="F175" s="135">
        <f>AVERAGE(C175:E175)</f>
        <v>249.89099999999999</v>
      </c>
      <c r="G175" s="155">
        <f>(C175-F175)/F175</f>
        <v>4.4019192367855105E-5</v>
      </c>
      <c r="H175" s="155">
        <f>(D175-F175)/F175</f>
        <v>-4.0017447607347798E-6</v>
      </c>
      <c r="I175" s="155">
        <f>(E175-F175)/F175</f>
        <v>-4.0017447607120327E-5</v>
      </c>
      <c r="J175" s="140"/>
      <c r="K175" s="140"/>
      <c r="L175" s="80"/>
      <c r="M175" s="95"/>
      <c r="N175" s="130">
        <f>Unbalance!B5</f>
        <v>44419.538715277777</v>
      </c>
      <c r="O175" s="131">
        <f>N176-N175</f>
        <v>-44419.538715277777</v>
      </c>
      <c r="P175" s="76" t="s">
        <v>1900</v>
      </c>
    </row>
    <row r="176" spans="1:16" ht="20.100000000000001" customHeight="1">
      <c r="A176" s="280"/>
      <c r="B176" s="156"/>
      <c r="C176" s="156"/>
      <c r="D176" s="156"/>
      <c r="E176" s="156"/>
      <c r="F176" s="157"/>
      <c r="G176" s="157"/>
      <c r="H176" s="157"/>
      <c r="I176" s="157"/>
      <c r="J176" s="157"/>
      <c r="K176" s="140"/>
      <c r="L176" s="80"/>
      <c r="M176" s="95"/>
      <c r="N176" s="132"/>
      <c r="O176" s="126"/>
    </row>
    <row r="177" spans="1:15" ht="20.100000000000001" customHeight="1">
      <c r="A177" s="280"/>
      <c r="B177" s="156"/>
      <c r="C177" s="156"/>
      <c r="D177" s="156"/>
      <c r="E177" s="156"/>
      <c r="F177" s="157"/>
      <c r="G177" s="157"/>
      <c r="H177" s="157"/>
      <c r="I177" s="157"/>
      <c r="J177" s="157"/>
      <c r="K177" s="140"/>
      <c r="L177" s="80"/>
      <c r="M177" s="95"/>
      <c r="N177" s="132"/>
      <c r="O177" s="126"/>
    </row>
    <row r="178" spans="1:15" ht="20.100000000000001" customHeight="1">
      <c r="A178" s="280"/>
      <c r="B178" s="337" t="s">
        <v>126</v>
      </c>
      <c r="C178" s="338"/>
      <c r="D178" s="338"/>
      <c r="E178" s="338"/>
      <c r="F178" s="338"/>
      <c r="G178" s="338"/>
      <c r="H178" s="338"/>
      <c r="I178" s="339"/>
      <c r="J178" s="157"/>
      <c r="K178" s="140"/>
      <c r="L178" s="80"/>
      <c r="M178" s="95"/>
      <c r="N178" s="132"/>
      <c r="O178" s="126"/>
    </row>
    <row r="179" spans="1:15" ht="20.100000000000001" customHeight="1">
      <c r="A179" s="281" t="s">
        <v>1865</v>
      </c>
      <c r="B179" s="142" t="s">
        <v>120</v>
      </c>
      <c r="C179" s="142" t="s">
        <v>88</v>
      </c>
      <c r="D179" s="142" t="s">
        <v>89</v>
      </c>
      <c r="E179" s="142" t="s">
        <v>90</v>
      </c>
      <c r="F179" s="136" t="s">
        <v>1898</v>
      </c>
      <c r="G179" s="136" t="s">
        <v>131</v>
      </c>
      <c r="H179" s="136" t="s">
        <v>132</v>
      </c>
      <c r="I179" s="136" t="s">
        <v>133</v>
      </c>
      <c r="J179" s="140"/>
      <c r="K179" s="140"/>
      <c r="L179" s="80"/>
      <c r="M179" s="95"/>
      <c r="N179" s="132"/>
      <c r="O179" s="126"/>
    </row>
    <row r="180" spans="1:15" ht="20.100000000000001" customHeight="1">
      <c r="A180" s="282">
        <v>1</v>
      </c>
      <c r="B180" s="266">
        <v>0</v>
      </c>
      <c r="C180" s="135">
        <f>SQRT(POWER(Unbalance!D2,2)+POWER(Unbalance!E2,2)-2*Unbalance!D2*Unbalance!E2*COS(RADIANS(Unbalance!V2)))</f>
        <v>433.37585955967887</v>
      </c>
      <c r="D180" s="135">
        <f>SQRT(POWER(Unbalance!C2,2)+POWER(Unbalance!E2,2)-2*Unbalance!C2*Unbalance!E2*COS(RADIANS(Unbalance!W2-Unbalance!V2)))</f>
        <v>1.7928771601528584</v>
      </c>
      <c r="E180" s="135">
        <f>SQRT(POWER(Unbalance!C2,2)+POWER(Unbalance!D2,2)-2*Unbalance!C2*Unbalance!D2*COS(RADIANS(Unbalance!W2)))</f>
        <v>432.50613453062954</v>
      </c>
      <c r="F180" s="135">
        <f>AVERAGE(C180:E180)</f>
        <v>289.22495708348708</v>
      </c>
      <c r="G180" s="155">
        <f>(C180-F180)/F180</f>
        <v>0.49840409323522344</v>
      </c>
      <c r="H180" s="155">
        <f>(D180-F180)/F180</f>
        <v>-0.99380109801646432</v>
      </c>
      <c r="I180" s="155">
        <f>(E180-F180)/F180</f>
        <v>0.49539700478124093</v>
      </c>
      <c r="J180" s="140"/>
      <c r="K180" s="140"/>
      <c r="L180" s="80"/>
      <c r="M180" s="95"/>
      <c r="N180" s="132"/>
      <c r="O180" s="126"/>
    </row>
    <row r="181" spans="1:15" ht="20.100000000000001" customHeight="1">
      <c r="A181" s="282">
        <v>2</v>
      </c>
      <c r="B181" s="266">
        <v>60</v>
      </c>
      <c r="C181" s="135">
        <f>SQRT(POWER(Unbalance!D3,2)+POWER(Unbalance!E3,2)-2*Unbalance!D3*Unbalance!E3*COS(RADIANS(Unbalance!V3)))</f>
        <v>433.36285282390264</v>
      </c>
      <c r="D181" s="135">
        <f>SQRT(POWER(Unbalance!C3,2)+POWER(Unbalance!E3,2)-2*Unbalance!C3*Unbalance!E3*COS(RADIANS(Unbalance!W3-Unbalance!V3)))</f>
        <v>1.7840537293331749</v>
      </c>
      <c r="E181" s="135">
        <f>SQRT(POWER(Unbalance!C3,2)+POWER(Unbalance!D3,2)-2*Unbalance!C3*Unbalance!D3*COS(RADIANS(Unbalance!W3)))</f>
        <v>432.49493088147619</v>
      </c>
      <c r="F181" s="135">
        <f>AVERAGE(C181:E181)</f>
        <v>289.21394581157068</v>
      </c>
      <c r="G181" s="155">
        <f>(C181-F181)/F181</f>
        <v>0.49841616941338013</v>
      </c>
      <c r="H181" s="155">
        <f>(D181-F181)/F181</f>
        <v>-0.99383137032231672</v>
      </c>
      <c r="I181" s="155">
        <f>(E181-F181)/F181</f>
        <v>0.49541520090893632</v>
      </c>
      <c r="J181" s="140"/>
      <c r="K181" s="140"/>
      <c r="L181" s="80"/>
      <c r="M181" s="95"/>
      <c r="N181" s="132"/>
      <c r="O181" s="126"/>
    </row>
    <row r="182" spans="1:15" ht="20.100000000000001" customHeight="1">
      <c r="A182" s="282">
        <v>3</v>
      </c>
      <c r="B182" s="266">
        <v>330</v>
      </c>
      <c r="C182" s="135">
        <f>SQRT(POWER(Unbalance!D4,2)+POWER(Unbalance!E4,2)-2*Unbalance!D4*Unbalance!E4*COS(RADIANS(Unbalance!V4)))</f>
        <v>433.36329099650584</v>
      </c>
      <c r="D182" s="135">
        <f>SQRT(POWER(Unbalance!C4,2)+POWER(Unbalance!E4,2)-2*Unbalance!C4*Unbalance!E4*COS(RADIANS(Unbalance!W4-Unbalance!V4)))</f>
        <v>1.8058774579744634</v>
      </c>
      <c r="E182" s="135">
        <f>SQRT(POWER(Unbalance!C4,2)+POWER(Unbalance!D4,2)-2*Unbalance!C4*Unbalance!D4*COS(RADIANS(Unbalance!W4)))</f>
        <v>432.48532116953999</v>
      </c>
      <c r="F182" s="135">
        <f>AVERAGE(C182:E182)</f>
        <v>289.21816320800673</v>
      </c>
      <c r="G182" s="155">
        <f>(C182-F182)/F182</f>
        <v>0.49839583444428909</v>
      </c>
      <c r="H182" s="155">
        <f>(D182-F182)/F182</f>
        <v>-0.99375600260390395</v>
      </c>
      <c r="I182" s="155">
        <f>(E182-F182)/F182</f>
        <v>0.49536016815961526</v>
      </c>
      <c r="J182" s="140"/>
      <c r="K182" s="140"/>
      <c r="L182" s="80"/>
      <c r="M182" s="95"/>
      <c r="N182" s="132"/>
      <c r="O182" s="126"/>
    </row>
    <row r="183" spans="1:15" ht="20.100000000000001" customHeight="1">
      <c r="A183" s="282">
        <v>4</v>
      </c>
      <c r="B183" s="266">
        <v>90</v>
      </c>
      <c r="C183" s="135">
        <f>SQRT(POWER(Unbalance!D5,2)+POWER(Unbalance!E5,2)-2*Unbalance!D5*Unbalance!E5*COS(RADIANS(Unbalance!V5)))</f>
        <v>433.35851723500457</v>
      </c>
      <c r="D183" s="135">
        <f>SQRT(POWER(Unbalance!C5,2)+POWER(Unbalance!E5,2)-2*Unbalance!C5*Unbalance!E5*COS(RADIANS(Unbalance!W5-Unbalance!V5)))</f>
        <v>1.779583363137746</v>
      </c>
      <c r="E183" s="135">
        <f>SQRT(POWER(Unbalance!C5,2)+POWER(Unbalance!D5,2)-2*Unbalance!C5*Unbalance!D5*COS(RADIANS(Unbalance!W5)))</f>
        <v>432.4875981955272</v>
      </c>
      <c r="F183" s="135">
        <f>AVERAGE(C183:E183)</f>
        <v>289.20856626455651</v>
      </c>
      <c r="G183" s="155">
        <f>(C183-F183)/F183</f>
        <v>0.49842905012220629</v>
      </c>
      <c r="H183" s="155">
        <f>(D183-F183)/F183</f>
        <v>-0.99384671282001424</v>
      </c>
      <c r="I183" s="155">
        <f>(E183-F183)/F183</f>
        <v>0.4954176626978079</v>
      </c>
      <c r="J183" s="140"/>
      <c r="K183" s="140"/>
      <c r="L183" s="80"/>
      <c r="M183" s="95"/>
      <c r="N183" s="132"/>
      <c r="O183" s="126"/>
    </row>
    <row r="184" spans="1:15" ht="20.100000000000001" customHeight="1">
      <c r="A184" s="280"/>
      <c r="B184" s="156"/>
      <c r="C184" s="157"/>
      <c r="D184" s="157"/>
      <c r="E184" s="157"/>
      <c r="F184" s="157"/>
      <c r="G184" s="157"/>
      <c r="H184" s="157"/>
      <c r="I184" s="157"/>
      <c r="J184" s="140"/>
      <c r="K184" s="140"/>
      <c r="L184" s="80"/>
      <c r="M184" s="95"/>
      <c r="N184" s="132"/>
      <c r="O184" s="126"/>
    </row>
    <row r="185" spans="1:15" ht="20.100000000000001" customHeight="1">
      <c r="A185" s="280"/>
      <c r="B185" s="156"/>
      <c r="C185" s="157"/>
      <c r="D185" s="157"/>
      <c r="E185" s="157"/>
      <c r="F185" s="157"/>
      <c r="G185" s="157"/>
      <c r="H185" s="157"/>
      <c r="I185" s="157"/>
      <c r="J185" s="140"/>
      <c r="K185" s="140"/>
      <c r="L185" s="80"/>
      <c r="M185" s="95"/>
      <c r="N185" s="132"/>
      <c r="O185" s="126"/>
    </row>
    <row r="186" spans="1:15" ht="20.100000000000001" customHeight="1">
      <c r="A186" s="280"/>
      <c r="B186" s="337" t="s">
        <v>127</v>
      </c>
      <c r="C186" s="338"/>
      <c r="D186" s="338"/>
      <c r="E186" s="338"/>
      <c r="F186" s="338"/>
      <c r="G186" s="338"/>
      <c r="H186" s="338"/>
      <c r="I186" s="339"/>
      <c r="J186" s="140"/>
      <c r="K186" s="140"/>
      <c r="L186" s="80"/>
      <c r="M186" s="95"/>
      <c r="N186" s="132"/>
      <c r="O186" s="126"/>
    </row>
    <row r="187" spans="1:15" ht="20.100000000000001" customHeight="1">
      <c r="A187" s="281" t="s">
        <v>1865</v>
      </c>
      <c r="B187" s="142" t="s">
        <v>120</v>
      </c>
      <c r="C187" s="142" t="s">
        <v>74</v>
      </c>
      <c r="D187" s="142" t="s">
        <v>75</v>
      </c>
      <c r="E187" s="142" t="s">
        <v>76</v>
      </c>
      <c r="F187" s="136" t="s">
        <v>1898</v>
      </c>
      <c r="G187" s="136" t="s">
        <v>134</v>
      </c>
      <c r="H187" s="136" t="s">
        <v>135</v>
      </c>
      <c r="I187" s="136" t="s">
        <v>1901</v>
      </c>
      <c r="J187" s="140"/>
      <c r="K187" s="140"/>
      <c r="L187" s="80"/>
      <c r="M187" s="95"/>
      <c r="N187" s="132"/>
      <c r="O187" s="126"/>
    </row>
    <row r="188" spans="1:15" ht="20.100000000000001" customHeight="1">
      <c r="A188" s="282">
        <v>1</v>
      </c>
      <c r="B188" s="266">
        <v>0</v>
      </c>
      <c r="C188" s="269">
        <f>Unbalance!F2</f>
        <v>5.0057299999999998</v>
      </c>
      <c r="D188" s="269">
        <f>Unbalance!G2</f>
        <v>5.0001800000000003</v>
      </c>
      <c r="E188" s="269">
        <f>Unbalance!H2</f>
        <v>5.0021300000000002</v>
      </c>
      <c r="F188" s="158">
        <f t="shared" ref="F188:F199" si="12">AVERAGE(C188:E188)</f>
        <v>5.0026800000000007</v>
      </c>
      <c r="G188" s="155">
        <f>(C188-F188)/F188</f>
        <v>6.0967321515649779E-4</v>
      </c>
      <c r="H188" s="155">
        <f>(D188-F188)/F188</f>
        <v>-4.9973214357112398E-4</v>
      </c>
      <c r="I188" s="155">
        <f>(E188-F188)/F188</f>
        <v>-1.0994107158572895E-4</v>
      </c>
      <c r="J188" s="140"/>
      <c r="K188" s="140"/>
      <c r="L188" s="80"/>
      <c r="M188" s="95"/>
      <c r="N188" s="132"/>
      <c r="O188" s="126"/>
    </row>
    <row r="189" spans="1:15" ht="20.100000000000001" customHeight="1">
      <c r="A189" s="282">
        <v>2</v>
      </c>
      <c r="B189" s="266">
        <v>60</v>
      </c>
      <c r="C189" s="269">
        <f>Unbalance!F3</f>
        <v>5.0055500000000004</v>
      </c>
      <c r="D189" s="269">
        <f>Unbalance!G3</f>
        <v>5.0001199999999999</v>
      </c>
      <c r="E189" s="269">
        <f>Unbalance!H3</f>
        <v>5.0018799999999999</v>
      </c>
      <c r="F189" s="158">
        <f t="shared" si="12"/>
        <v>5.0025166666666667</v>
      </c>
      <c r="G189" s="155">
        <f>(C189-F189)/F189</f>
        <v>6.0636146472948594E-4</v>
      </c>
      <c r="H189" s="155">
        <f>(D189-F189)/F189</f>
        <v>-4.7909219026426525E-4</v>
      </c>
      <c r="I189" s="155">
        <f>(E189-F189)/F189</f>
        <v>-1.2726927446522066E-4</v>
      </c>
      <c r="J189" s="140"/>
      <c r="K189" s="140"/>
      <c r="L189" s="80"/>
      <c r="M189" s="95"/>
      <c r="N189" s="132"/>
      <c r="O189" s="126"/>
    </row>
    <row r="190" spans="1:15" ht="20.100000000000001" customHeight="1">
      <c r="A190" s="282">
        <v>3</v>
      </c>
      <c r="B190" s="266">
        <v>330</v>
      </c>
      <c r="C190" s="269">
        <f>Unbalance!F4</f>
        <v>5.0055800000000001</v>
      </c>
      <c r="D190" s="269">
        <f>Unbalance!G4</f>
        <v>4.9997299999999996</v>
      </c>
      <c r="E190" s="269">
        <f>Unbalance!H4</f>
        <v>5.0022500000000001</v>
      </c>
      <c r="F190" s="158">
        <f t="shared" si="12"/>
        <v>5.0025199999999996</v>
      </c>
      <c r="G190" s="155">
        <f>(C190-F190)/F190</f>
        <v>6.1169170737958214E-4</v>
      </c>
      <c r="H190" s="155">
        <f>(D190-F190)/F190</f>
        <v>-5.5771890966954066E-4</v>
      </c>
      <c r="I190" s="155">
        <f>(E190-F190)/F190</f>
        <v>-5.3972797709863908E-5</v>
      </c>
      <c r="J190" s="140"/>
      <c r="K190" s="140"/>
      <c r="L190" s="80"/>
      <c r="M190" s="95"/>
      <c r="N190" s="132"/>
      <c r="O190" s="126"/>
    </row>
    <row r="191" spans="1:15" ht="20.100000000000001" customHeight="1">
      <c r="A191" s="282">
        <v>4</v>
      </c>
      <c r="B191" s="266">
        <v>90</v>
      </c>
      <c r="C191" s="269">
        <f>Unbalance!F5</f>
        <v>5.0055500000000004</v>
      </c>
      <c r="D191" s="269">
        <f>Unbalance!G5</f>
        <v>4.9997999999999996</v>
      </c>
      <c r="E191" s="269">
        <f>Unbalance!H5</f>
        <v>5.00223</v>
      </c>
      <c r="F191" s="158">
        <f t="shared" si="12"/>
        <v>5.0025266666666672</v>
      </c>
      <c r="G191" s="155">
        <f>(C191-F191)/F191</f>
        <v>6.0436126277517541E-4</v>
      </c>
      <c r="H191" s="155">
        <f>(D191-F191)/F191</f>
        <v>-5.4505789740937321E-4</v>
      </c>
      <c r="I191" s="155">
        <f>(E191-F191)/F191</f>
        <v>-5.9303365366157215E-5</v>
      </c>
      <c r="J191" s="140"/>
      <c r="K191" s="140"/>
      <c r="L191" s="80"/>
      <c r="M191" s="95"/>
      <c r="N191" s="132"/>
      <c r="O191" s="126"/>
    </row>
    <row r="192" spans="1:15" ht="20.100000000000001" customHeight="1">
      <c r="A192" s="280"/>
      <c r="B192" s="156"/>
      <c r="C192" s="159"/>
      <c r="D192" s="159"/>
      <c r="E192" s="159"/>
      <c r="F192" s="160"/>
      <c r="G192" s="160"/>
      <c r="H192" s="160"/>
      <c r="I192" s="160"/>
      <c r="J192" s="140"/>
      <c r="K192" s="140"/>
      <c r="L192" s="80"/>
      <c r="M192" s="95"/>
      <c r="N192" s="132"/>
      <c r="O192" s="126"/>
    </row>
    <row r="193" spans="1:15" ht="20.100000000000001" customHeight="1">
      <c r="A193" s="280"/>
      <c r="B193" s="156"/>
      <c r="C193" s="159"/>
      <c r="D193" s="159"/>
      <c r="E193" s="159"/>
      <c r="F193" s="160"/>
      <c r="G193" s="160"/>
      <c r="H193" s="160"/>
      <c r="I193" s="160"/>
      <c r="J193" s="140"/>
      <c r="K193" s="140"/>
      <c r="L193" s="80"/>
      <c r="M193" s="95"/>
      <c r="N193" s="132"/>
      <c r="O193" s="126"/>
    </row>
    <row r="194" spans="1:15" ht="20.100000000000001" customHeight="1">
      <c r="A194" s="280"/>
      <c r="B194" s="337" t="s">
        <v>128</v>
      </c>
      <c r="C194" s="338"/>
      <c r="D194" s="338"/>
      <c r="E194" s="338"/>
      <c r="F194" s="338"/>
      <c r="G194" s="338"/>
      <c r="H194" s="338"/>
      <c r="I194" s="339"/>
      <c r="J194" s="140"/>
      <c r="K194" s="140"/>
      <c r="L194" s="80"/>
      <c r="M194" s="95"/>
      <c r="N194" s="132"/>
      <c r="O194" s="126"/>
    </row>
    <row r="195" spans="1:15" ht="20.100000000000001" customHeight="1">
      <c r="A195" s="281" t="s">
        <v>1865</v>
      </c>
      <c r="B195" s="142" t="s">
        <v>120</v>
      </c>
      <c r="C195" s="142" t="s">
        <v>91</v>
      </c>
      <c r="D195" s="142" t="s">
        <v>92</v>
      </c>
      <c r="E195" s="142" t="s">
        <v>93</v>
      </c>
      <c r="F195" s="136" t="s">
        <v>1898</v>
      </c>
      <c r="G195" s="136" t="s">
        <v>136</v>
      </c>
      <c r="H195" s="136" t="s">
        <v>137</v>
      </c>
      <c r="I195" s="136" t="s">
        <v>138</v>
      </c>
      <c r="J195" s="140"/>
      <c r="K195" s="140"/>
      <c r="L195" s="80"/>
      <c r="M195" s="95"/>
      <c r="N195" s="132"/>
      <c r="O195" s="126"/>
    </row>
    <row r="196" spans="1:15" ht="20.100000000000001" customHeight="1">
      <c r="A196" s="282">
        <v>1</v>
      </c>
      <c r="B196" s="266">
        <v>0</v>
      </c>
      <c r="C196" s="266">
        <f>IF(Unbalance!I2&lt;1,(Unbalance!I2),(Unbalance!I2-360))</f>
        <v>-1.9000000000005457E-2</v>
      </c>
      <c r="D196" s="266">
        <f>IF(Unbalance!J2&lt;1,(Unbalance!J2),(Unbalance!J2-360))</f>
        <v>-1.1000000000024102E-2</v>
      </c>
      <c r="E196" s="266">
        <f>IF(Unbalance!K2&lt;1,(Unbalance!K2),(Unbalance!K2-360))</f>
        <v>3.5770000000000003E-2</v>
      </c>
      <c r="F196" s="153">
        <f t="shared" si="12"/>
        <v>1.9233333333234816E-3</v>
      </c>
      <c r="G196" s="148">
        <f>C196-F196</f>
        <v>-2.092333333332894E-2</v>
      </c>
      <c r="H196" s="148">
        <f>D196-F196</f>
        <v>-1.2923333333347583E-2</v>
      </c>
      <c r="I196" s="148">
        <f>E196-F196</f>
        <v>3.3846666666676524E-2</v>
      </c>
      <c r="J196" s="140"/>
      <c r="K196" s="140"/>
      <c r="L196" s="80"/>
      <c r="M196" s="95"/>
      <c r="N196" s="132"/>
      <c r="O196" s="126"/>
    </row>
    <row r="197" spans="1:15" ht="20.100000000000001" customHeight="1">
      <c r="A197" s="282">
        <v>2</v>
      </c>
      <c r="B197" s="266">
        <v>60</v>
      </c>
      <c r="C197" s="266">
        <f>Unbalance!I3</f>
        <v>59.973599999999998</v>
      </c>
      <c r="D197" s="266">
        <f>Unbalance!J3</f>
        <v>59.983699999999999</v>
      </c>
      <c r="E197" s="266">
        <f>Unbalance!K3</f>
        <v>60.0212</v>
      </c>
      <c r="F197" s="153">
        <f t="shared" si="12"/>
        <v>59.99283333333333</v>
      </c>
      <c r="G197" s="148">
        <f>C197-F197</f>
        <v>-1.9233333333332325E-2</v>
      </c>
      <c r="H197" s="148">
        <f>D197-F197</f>
        <v>-9.1333333333309952E-3</v>
      </c>
      <c r="I197" s="148">
        <f>E197-F197</f>
        <v>2.8366666666670426E-2</v>
      </c>
      <c r="J197" s="140"/>
      <c r="K197" s="140"/>
      <c r="L197" s="80"/>
      <c r="M197" s="95"/>
      <c r="N197" s="132"/>
      <c r="O197" s="126"/>
    </row>
    <row r="198" spans="1:15" ht="20.100000000000001" customHeight="1">
      <c r="A198" s="282">
        <v>3</v>
      </c>
      <c r="B198" s="266">
        <v>330</v>
      </c>
      <c r="C198" s="266">
        <f>Unbalance!I4</f>
        <v>329.976</v>
      </c>
      <c r="D198" s="266">
        <f>Unbalance!J4</f>
        <v>329.98500000000001</v>
      </c>
      <c r="E198" s="266">
        <f>Unbalance!K4</f>
        <v>330.03399999999999</v>
      </c>
      <c r="F198" s="153">
        <f t="shared" si="12"/>
        <v>329.99833333333333</v>
      </c>
      <c r="G198" s="148">
        <f>C198-F198</f>
        <v>-2.2333333333335759E-2</v>
      </c>
      <c r="H198" s="148">
        <f>D198-F198</f>
        <v>-1.3333333333321207E-2</v>
      </c>
      <c r="I198" s="148">
        <f>E198-F198</f>
        <v>3.5666666666656965E-2</v>
      </c>
      <c r="J198" s="140"/>
      <c r="K198" s="140"/>
      <c r="L198" s="80"/>
      <c r="M198" s="95"/>
      <c r="N198" s="132"/>
      <c r="O198" s="126"/>
    </row>
    <row r="199" spans="1:15" ht="20.100000000000001" customHeight="1">
      <c r="A199" s="282">
        <v>4</v>
      </c>
      <c r="B199" s="266">
        <v>90</v>
      </c>
      <c r="C199" s="266">
        <f>Unbalance!I5</f>
        <v>89.969800000000006</v>
      </c>
      <c r="D199" s="266">
        <f>Unbalance!J5</f>
        <v>89.983999999999995</v>
      </c>
      <c r="E199" s="266">
        <f>Unbalance!K5</f>
        <v>90.028000000000006</v>
      </c>
      <c r="F199" s="153">
        <f t="shared" si="12"/>
        <v>89.993933333333345</v>
      </c>
      <c r="G199" s="148">
        <f>C199-F199</f>
        <v>-2.4133333333338669E-2</v>
      </c>
      <c r="H199" s="148">
        <f>D199-F199</f>
        <v>-9.933333333350447E-3</v>
      </c>
      <c r="I199" s="148">
        <f>E199-F199</f>
        <v>3.4066666666660694E-2</v>
      </c>
      <c r="J199" s="140"/>
      <c r="K199" s="140"/>
      <c r="L199" s="80"/>
      <c r="M199" s="95"/>
      <c r="N199" s="132"/>
      <c r="O199" s="126"/>
    </row>
    <row r="200" spans="1:15" ht="20.100000000000001" customHeight="1">
      <c r="A200" s="28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80"/>
      <c r="M200" s="95"/>
      <c r="N200" s="132"/>
      <c r="O200" s="126"/>
    </row>
    <row r="201" spans="1:15" ht="20.100000000000001" customHeight="1">
      <c r="A201" s="280"/>
      <c r="B201" s="143" t="s">
        <v>1902</v>
      </c>
      <c r="C201" s="140"/>
      <c r="D201" s="140"/>
      <c r="E201" s="140"/>
      <c r="F201" s="140"/>
      <c r="G201" s="140"/>
      <c r="H201" s="140"/>
      <c r="I201" s="140"/>
      <c r="J201" s="140"/>
      <c r="K201" s="140"/>
      <c r="L201" s="80"/>
      <c r="M201" s="95"/>
      <c r="N201" s="132"/>
      <c r="O201" s="126"/>
    </row>
    <row r="202" spans="1:15" ht="20.100000000000001" customHeight="1">
      <c r="A202" s="280"/>
      <c r="B202" s="140"/>
      <c r="C202" s="140"/>
      <c r="D202" s="140"/>
      <c r="E202" s="140"/>
      <c r="F202" s="140"/>
      <c r="G202" s="140"/>
      <c r="H202" s="140"/>
      <c r="I202" s="140"/>
      <c r="J202" s="140"/>
      <c r="K202" s="140"/>
      <c r="L202" s="80"/>
      <c r="M202" s="95"/>
      <c r="N202" s="132"/>
      <c r="O202" s="126"/>
    </row>
    <row r="203" spans="1:15" ht="20.100000000000001" customHeight="1">
      <c r="A203" s="280"/>
      <c r="B203" s="337" t="s">
        <v>139</v>
      </c>
      <c r="C203" s="338"/>
      <c r="D203" s="338"/>
      <c r="E203" s="338"/>
      <c r="F203" s="338"/>
      <c r="G203" s="338"/>
      <c r="H203" s="338"/>
      <c r="I203" s="338"/>
      <c r="J203" s="338"/>
      <c r="K203" s="339"/>
      <c r="L203" s="80"/>
      <c r="M203" s="95"/>
      <c r="N203" s="132"/>
      <c r="O203" s="126"/>
    </row>
    <row r="204" spans="1:15" ht="20.100000000000001" customHeight="1">
      <c r="A204" s="281" t="s">
        <v>1865</v>
      </c>
      <c r="B204" s="142"/>
      <c r="C204" s="142" t="s">
        <v>83</v>
      </c>
      <c r="D204" s="142" t="s">
        <v>26</v>
      </c>
      <c r="E204" s="142" t="s">
        <v>84</v>
      </c>
      <c r="F204" s="142" t="s">
        <v>74</v>
      </c>
      <c r="G204" s="142" t="s">
        <v>75</v>
      </c>
      <c r="H204" s="142" t="s">
        <v>76</v>
      </c>
      <c r="I204" s="142" t="s">
        <v>94</v>
      </c>
      <c r="J204" s="142" t="s">
        <v>95</v>
      </c>
      <c r="K204" s="142" t="s">
        <v>96</v>
      </c>
      <c r="L204" s="80"/>
      <c r="M204" s="95"/>
      <c r="N204" s="132" t="str">
        <f>Com_status</f>
        <v>UC=250V &gt;&gt;&gt;&gt;&gt;</v>
      </c>
      <c r="O204" s="126"/>
    </row>
    <row r="205" spans="1:15" ht="20.100000000000001" customHeight="1">
      <c r="A205" s="282">
        <v>1</v>
      </c>
      <c r="B205" s="268" t="s">
        <v>97</v>
      </c>
      <c r="C205" s="266">
        <f>Mutual!C2</f>
        <v>249.92</v>
      </c>
      <c r="D205" s="266">
        <f>Mutual!D2</f>
        <v>249.90100000000001</v>
      </c>
      <c r="E205" s="266">
        <f>Mutual!E2</f>
        <v>249.887</v>
      </c>
      <c r="F205" s="266">
        <f>Mutual!F2</f>
        <v>5.0049999999999999</v>
      </c>
      <c r="G205" s="266">
        <f>Mutual!G2</f>
        <v>4.9997600000000002</v>
      </c>
      <c r="H205" s="266">
        <f>Mutual!H2</f>
        <v>5.00204</v>
      </c>
      <c r="I205" s="266">
        <f>Mutual!I2</f>
        <v>359.97800000000001</v>
      </c>
      <c r="J205" s="266">
        <f>Mutual!J2</f>
        <v>359.988</v>
      </c>
      <c r="K205" s="266">
        <f>Mutual!K2</f>
        <v>3.3550000000000003E-2</v>
      </c>
      <c r="L205" s="80"/>
      <c r="M205" s="95"/>
      <c r="N205" s="130" t="str">
        <f>Mutual!B2</f>
        <v>2021/08/11 12:56:11</v>
      </c>
      <c r="O205" s="131">
        <f t="shared" ref="O205:O214" si="13">N206-N205</f>
        <v>1.9675926159834489E-4</v>
      </c>
    </row>
    <row r="206" spans="1:15" ht="20.100000000000001" customHeight="1">
      <c r="A206" s="282">
        <v>2</v>
      </c>
      <c r="B206" s="268" t="s">
        <v>83</v>
      </c>
      <c r="C206" s="266">
        <f>Mutual!C3</f>
        <v>124.983</v>
      </c>
      <c r="D206" s="266">
        <f>Mutual!D3</f>
        <v>249.90199999999999</v>
      </c>
      <c r="E206" s="266">
        <f>Mutual!E3</f>
        <v>249.88800000000001</v>
      </c>
      <c r="F206" s="266">
        <f>Mutual!F3</f>
        <v>5.00467</v>
      </c>
      <c r="G206" s="266">
        <f>Mutual!G3</f>
        <v>4.9997400000000001</v>
      </c>
      <c r="H206" s="266">
        <f>Mutual!H3</f>
        <v>5.0019900000000002</v>
      </c>
      <c r="I206" s="266">
        <f>Mutual!I3</f>
        <v>359.947</v>
      </c>
      <c r="J206" s="266">
        <f>Mutual!J3</f>
        <v>359.98599999999999</v>
      </c>
      <c r="K206" s="266">
        <f>Mutual!K3</f>
        <v>3.1489999999999997E-2</v>
      </c>
      <c r="L206" s="80"/>
      <c r="M206" s="95"/>
      <c r="N206" s="130" t="str">
        <f>Mutual!B3</f>
        <v>2021/08/11 12:56:28</v>
      </c>
      <c r="O206" s="131">
        <f t="shared" si="13"/>
        <v>1.9675926159834489E-4</v>
      </c>
    </row>
    <row r="207" spans="1:15" ht="20.100000000000001" customHeight="1">
      <c r="A207" s="282">
        <v>3</v>
      </c>
      <c r="B207" s="268" t="s">
        <v>26</v>
      </c>
      <c r="C207" s="266">
        <f>Mutual!C4</f>
        <v>249.91800000000001</v>
      </c>
      <c r="D207" s="266">
        <f>Mutual!D4</f>
        <v>125</v>
      </c>
      <c r="E207" s="266">
        <f>Mutual!E4</f>
        <v>249.88900000000001</v>
      </c>
      <c r="F207" s="266">
        <f>Mutual!F4</f>
        <v>5.0048500000000002</v>
      </c>
      <c r="G207" s="266">
        <f>Mutual!G4</f>
        <v>4.9996999999999998</v>
      </c>
      <c r="H207" s="266">
        <f>Mutual!H4</f>
        <v>5.0021699999999996</v>
      </c>
      <c r="I207" s="266">
        <f>Mutual!I4</f>
        <v>359.976</v>
      </c>
      <c r="J207" s="266">
        <f>Mutual!J4</f>
        <v>359.94499999999999</v>
      </c>
      <c r="K207" s="266">
        <f>Mutual!K4</f>
        <v>2.5340000000000001E-2</v>
      </c>
      <c r="L207" s="80"/>
      <c r="M207" s="95"/>
      <c r="N207" s="130" t="str">
        <f>Mutual!B4</f>
        <v>2021/08/11 12:56:45</v>
      </c>
      <c r="O207" s="131">
        <f t="shared" si="13"/>
        <v>2.1990740788169205E-4</v>
      </c>
    </row>
    <row r="208" spans="1:15" ht="20.100000000000001" customHeight="1">
      <c r="A208" s="282">
        <v>4</v>
      </c>
      <c r="B208" s="268" t="s">
        <v>84</v>
      </c>
      <c r="C208" s="266">
        <f>Mutual!C5</f>
        <v>249.92099999999999</v>
      </c>
      <c r="D208" s="266">
        <f>Mutual!D5</f>
        <v>249.9</v>
      </c>
      <c r="E208" s="266">
        <f>Mutual!E5</f>
        <v>125</v>
      </c>
      <c r="F208" s="266">
        <f>Mutual!F5</f>
        <v>5.0049099999999997</v>
      </c>
      <c r="G208" s="266">
        <f>Mutual!G5</f>
        <v>4.9997299999999996</v>
      </c>
      <c r="H208" s="266">
        <f>Mutual!H5</f>
        <v>5.0022500000000001</v>
      </c>
      <c r="I208" s="266">
        <f>Mutual!I5</f>
        <v>359.97699999999998</v>
      </c>
      <c r="J208" s="266">
        <f>Mutual!J5</f>
        <v>359.988</v>
      </c>
      <c r="K208" s="266">
        <f>Mutual!K5</f>
        <v>359.99</v>
      </c>
      <c r="L208" s="80"/>
      <c r="M208" s="95"/>
      <c r="N208" s="130" t="str">
        <f>Mutual!B5</f>
        <v>2021/08/11 12:57:04</v>
      </c>
      <c r="O208" s="131">
        <f t="shared" si="13"/>
        <v>2.4305555416503921E-4</v>
      </c>
    </row>
    <row r="209" spans="1:15" ht="20.100000000000001" customHeight="1">
      <c r="A209" s="282">
        <v>5</v>
      </c>
      <c r="B209" s="268" t="s">
        <v>74</v>
      </c>
      <c r="C209" s="266">
        <f>Mutual!C6</f>
        <v>249.917</v>
      </c>
      <c r="D209" s="266">
        <f>Mutual!D6</f>
        <v>249.9</v>
      </c>
      <c r="E209" s="266">
        <f>Mutual!E6</f>
        <v>249.88499999999999</v>
      </c>
      <c r="F209" s="266">
        <f>Mutual!F6</f>
        <v>2.50177</v>
      </c>
      <c r="G209" s="266">
        <f>Mutual!G6</f>
        <v>4.9999399999999996</v>
      </c>
      <c r="H209" s="266">
        <f>Mutual!H6</f>
        <v>5.0021399999999998</v>
      </c>
      <c r="I209" s="266">
        <f>Mutual!I6</f>
        <v>359.98200000000003</v>
      </c>
      <c r="J209" s="266">
        <f>Mutual!J6</f>
        <v>359.98700000000002</v>
      </c>
      <c r="K209" s="266">
        <f>Mutual!K6</f>
        <v>2.4889999999999999E-2</v>
      </c>
      <c r="L209" s="80"/>
      <c r="M209" s="95"/>
      <c r="N209" s="130" t="str">
        <f>Mutual!B6</f>
        <v>2021/08/11 12:57:25</v>
      </c>
      <c r="O209" s="131">
        <f t="shared" si="13"/>
        <v>2.4305555416503921E-4</v>
      </c>
    </row>
    <row r="210" spans="1:15" ht="20.100000000000001" customHeight="1">
      <c r="A210" s="282">
        <v>6</v>
      </c>
      <c r="B210" s="268" t="s">
        <v>75</v>
      </c>
      <c r="C210" s="266">
        <f>Mutual!C7</f>
        <v>249.91800000000001</v>
      </c>
      <c r="D210" s="266">
        <f>Mutual!D7</f>
        <v>249.89599999999999</v>
      </c>
      <c r="E210" s="266">
        <f>Mutual!E7</f>
        <v>249.886</v>
      </c>
      <c r="F210" s="266">
        <f>Mutual!F7</f>
        <v>5.0053400000000003</v>
      </c>
      <c r="G210" s="266">
        <f>Mutual!G7</f>
        <v>2.49776</v>
      </c>
      <c r="H210" s="266">
        <f>Mutual!H7</f>
        <v>5.0023600000000004</v>
      </c>
      <c r="I210" s="266">
        <f>Mutual!I7</f>
        <v>359.98</v>
      </c>
      <c r="J210" s="266">
        <f>Mutual!J7</f>
        <v>359.97500000000002</v>
      </c>
      <c r="K210" s="266">
        <f>Mutual!K7</f>
        <v>3.074E-2</v>
      </c>
      <c r="L210" s="80"/>
      <c r="M210" s="95"/>
      <c r="N210" s="130" t="str">
        <f>Mutual!B7</f>
        <v>2021/08/11 12:57:46</v>
      </c>
      <c r="O210" s="131">
        <f t="shared" si="13"/>
        <v>2.3148148466134444E-4</v>
      </c>
    </row>
    <row r="211" spans="1:15" ht="20.100000000000001" customHeight="1">
      <c r="A211" s="282">
        <v>7</v>
      </c>
      <c r="B211" s="268" t="s">
        <v>76</v>
      </c>
      <c r="C211" s="266">
        <f>Mutual!C8</f>
        <v>249.91800000000001</v>
      </c>
      <c r="D211" s="266">
        <f>Mutual!D8</f>
        <v>249.89699999999999</v>
      </c>
      <c r="E211" s="266">
        <f>Mutual!E8</f>
        <v>249.88300000000001</v>
      </c>
      <c r="F211" s="266">
        <f>Mutual!F8</f>
        <v>5.0053999999999998</v>
      </c>
      <c r="G211" s="266">
        <f>Mutual!G8</f>
        <v>4.9983899999999997</v>
      </c>
      <c r="H211" s="266">
        <f>Mutual!H8</f>
        <v>2.5000399999999998</v>
      </c>
      <c r="I211" s="266">
        <f>Mutual!I8</f>
        <v>359.97899999999998</v>
      </c>
      <c r="J211" s="266">
        <f>Mutual!J8</f>
        <v>359.99099999999999</v>
      </c>
      <c r="K211" s="266">
        <f>Mutual!K8</f>
        <v>1.8859999999999998E-2</v>
      </c>
      <c r="L211" s="80"/>
      <c r="M211" s="95"/>
      <c r="N211" s="130" t="str">
        <f>Mutual!B8</f>
        <v>2021/08/11 12:58:06</v>
      </c>
      <c r="O211" s="131">
        <f t="shared" si="13"/>
        <v>2.3148147738538682E-4</v>
      </c>
    </row>
    <row r="212" spans="1:15" ht="20.100000000000001" customHeight="1">
      <c r="A212" s="282">
        <v>8</v>
      </c>
      <c r="B212" s="268" t="s">
        <v>566</v>
      </c>
      <c r="C212" s="266">
        <f>Mutual!C9</f>
        <v>249.90600000000001</v>
      </c>
      <c r="D212" s="266">
        <f>Mutual!D9</f>
        <v>249.898</v>
      </c>
      <c r="E212" s="266">
        <f>Mutual!E9</f>
        <v>249.88399999999999</v>
      </c>
      <c r="F212" s="266">
        <f>Mutual!F9</f>
        <v>5.0051300000000003</v>
      </c>
      <c r="G212" s="266">
        <f>Mutual!G9</f>
        <v>4.9982800000000003</v>
      </c>
      <c r="H212" s="266">
        <f>Mutual!H9</f>
        <v>5.00197</v>
      </c>
      <c r="I212" s="266">
        <f>Mutual!I9</f>
        <v>329.97500000000002</v>
      </c>
      <c r="J212" s="266">
        <f>Mutual!J9</f>
        <v>359.995</v>
      </c>
      <c r="K212" s="266">
        <f>Mutual!K9</f>
        <v>4.2939999999999999E-2</v>
      </c>
      <c r="L212" s="80"/>
      <c r="M212" s="95"/>
      <c r="N212" s="130" t="str">
        <f>Mutual!B9</f>
        <v>2021/08/11 12:58:26</v>
      </c>
      <c r="O212" s="131">
        <f t="shared" si="13"/>
        <v>2.1990740788169205E-4</v>
      </c>
    </row>
    <row r="213" spans="1:15" ht="20.100000000000001" customHeight="1">
      <c r="A213" s="282">
        <v>9</v>
      </c>
      <c r="B213" s="268" t="s">
        <v>567</v>
      </c>
      <c r="C213" s="266">
        <f>Mutual!C10</f>
        <v>249.916</v>
      </c>
      <c r="D213" s="266">
        <f>Mutual!D10</f>
        <v>249.89099999999999</v>
      </c>
      <c r="E213" s="266">
        <f>Mutual!E10</f>
        <v>249.88399999999999</v>
      </c>
      <c r="F213" s="266">
        <f>Mutual!F10</f>
        <v>5.00542</v>
      </c>
      <c r="G213" s="266">
        <f>Mutual!G10</f>
        <v>4.9984900000000003</v>
      </c>
      <c r="H213" s="266">
        <f>Mutual!H10</f>
        <v>5.0019</v>
      </c>
      <c r="I213" s="266">
        <f>Mutual!I10</f>
        <v>359.976</v>
      </c>
      <c r="J213" s="266">
        <f>Mutual!J10</f>
        <v>329.98700000000002</v>
      </c>
      <c r="K213" s="266">
        <f>Mutual!K10</f>
        <v>2.1260000000000001E-2</v>
      </c>
      <c r="L213" s="80"/>
      <c r="M213" s="95"/>
      <c r="N213" s="130" t="str">
        <f>Mutual!B10</f>
        <v>2021/08/11 12:58:45</v>
      </c>
      <c r="O213" s="131">
        <f t="shared" si="13"/>
        <v>2.546296309446916E-4</v>
      </c>
    </row>
    <row r="214" spans="1:15" ht="20.100000000000001" customHeight="1" thickBot="1">
      <c r="A214" s="283">
        <v>10</v>
      </c>
      <c r="B214" s="270" t="s">
        <v>1903</v>
      </c>
      <c r="C214" s="271">
        <f>Mutual!C11</f>
        <v>249.916</v>
      </c>
      <c r="D214" s="271">
        <f>Mutual!D11</f>
        <v>249.898</v>
      </c>
      <c r="E214" s="271">
        <f>Mutual!E11</f>
        <v>249.87700000000001</v>
      </c>
      <c r="F214" s="271">
        <f>Mutual!F11</f>
        <v>5.0053200000000002</v>
      </c>
      <c r="G214" s="271">
        <f>Mutual!G11</f>
        <v>4.9988799999999998</v>
      </c>
      <c r="H214" s="271">
        <f>Mutual!H11</f>
        <v>5.00197</v>
      </c>
      <c r="I214" s="271">
        <f>Mutual!I11</f>
        <v>359.97800000000001</v>
      </c>
      <c r="J214" s="271">
        <f>Mutual!J11</f>
        <v>359.99</v>
      </c>
      <c r="K214" s="271">
        <f>Mutual!K11</f>
        <v>330.02600000000001</v>
      </c>
      <c r="L214" s="284"/>
      <c r="M214" s="285"/>
      <c r="N214" s="130" t="str">
        <f>Mutual!B11</f>
        <v>2021/08/11 12:59:07</v>
      </c>
      <c r="O214" s="131">
        <f t="shared" si="13"/>
        <v>-44419.54105324074</v>
      </c>
    </row>
  </sheetData>
  <sheetProtection formatCells="0"/>
  <dataConsolidate/>
  <mergeCells count="62">
    <mergeCell ref="W34:Z34"/>
    <mergeCell ref="A35:B36"/>
    <mergeCell ref="A62:B62"/>
    <mergeCell ref="O7:Q7"/>
    <mergeCell ref="P17:R17"/>
    <mergeCell ref="P18:R18"/>
    <mergeCell ref="J40:L40"/>
    <mergeCell ref="J62:L62"/>
    <mergeCell ref="A34:B34"/>
    <mergeCell ref="K36:L36"/>
    <mergeCell ref="K37:L37"/>
    <mergeCell ref="P14:R14"/>
    <mergeCell ref="S14:T14"/>
    <mergeCell ref="K35:L35"/>
    <mergeCell ref="S20:T20"/>
    <mergeCell ref="S21:T21"/>
    <mergeCell ref="B203:K203"/>
    <mergeCell ref="B12:L12"/>
    <mergeCell ref="B170:I170"/>
    <mergeCell ref="B178:I178"/>
    <mergeCell ref="B186:I186"/>
    <mergeCell ref="B194:I194"/>
    <mergeCell ref="B99:H99"/>
    <mergeCell ref="B115:H115"/>
    <mergeCell ref="B131:H131"/>
    <mergeCell ref="B140:H140"/>
    <mergeCell ref="B149:H149"/>
    <mergeCell ref="B66:J66"/>
    <mergeCell ref="B160:H160"/>
    <mergeCell ref="B40:H40"/>
    <mergeCell ref="B83:H83"/>
    <mergeCell ref="C34:H34"/>
    <mergeCell ref="J2:K2"/>
    <mergeCell ref="B22:H22"/>
    <mergeCell ref="B14:C14"/>
    <mergeCell ref="K14:M14"/>
    <mergeCell ref="K15:M15"/>
    <mergeCell ref="L9:M9"/>
    <mergeCell ref="L10:M11"/>
    <mergeCell ref="J22:L22"/>
    <mergeCell ref="W33:Z33"/>
    <mergeCell ref="W21:Z21"/>
    <mergeCell ref="W22:Z22"/>
    <mergeCell ref="W24:Z24"/>
    <mergeCell ref="W26:Z26"/>
    <mergeCell ref="W27:Z27"/>
    <mergeCell ref="W28:Z28"/>
    <mergeCell ref="W32:Z32"/>
    <mergeCell ref="W29:Z29"/>
    <mergeCell ref="W30:Z30"/>
    <mergeCell ref="W31:Z31"/>
    <mergeCell ref="W25:Z25"/>
    <mergeCell ref="W23:Z23"/>
    <mergeCell ref="P19:R19"/>
    <mergeCell ref="P20:R20"/>
    <mergeCell ref="P15:R15"/>
    <mergeCell ref="P16:R16"/>
    <mergeCell ref="S15:T15"/>
    <mergeCell ref="S16:T16"/>
    <mergeCell ref="S17:T17"/>
    <mergeCell ref="S18:T18"/>
    <mergeCell ref="S19:T19"/>
  </mergeCells>
  <phoneticPr fontId="5" type="noConversion"/>
  <conditionalFormatting sqref="F24:H33">
    <cfRule type="cellIs" dxfId="29" priority="122" operator="notBetween">
      <formula>0.01</formula>
      <formula>-0.01</formula>
    </cfRule>
    <cfRule type="cellIs" dxfId="28" priority="123" operator="notBetween">
      <formula>0.003</formula>
      <formula>-0.003</formula>
    </cfRule>
    <cfRule type="cellIs" dxfId="27" priority="129" operator="between">
      <formula>0.003</formula>
      <formula>-0.003</formula>
    </cfRule>
  </conditionalFormatting>
  <conditionalFormatting sqref="F42:H61">
    <cfRule type="cellIs" dxfId="26" priority="124" operator="notBetween">
      <formula>-0.01</formula>
      <formula>0.01</formula>
    </cfRule>
    <cfRule type="cellIs" dxfId="25" priority="125" operator="notBetween">
      <formula>-0.003</formula>
      <formula>0.003</formula>
    </cfRule>
    <cfRule type="cellIs" dxfId="24" priority="126" operator="between">
      <formula>-0.003</formula>
      <formula>0.003</formula>
    </cfRule>
  </conditionalFormatting>
  <conditionalFormatting sqref="C81:J82">
    <cfRule type="cellIs" dxfId="23" priority="121" operator="notBetween">
      <formula>0.0002</formula>
      <formula>-0.0002</formula>
    </cfRule>
  </conditionalFormatting>
  <conditionalFormatting sqref="D81:D82 H81:H82 J81:J82 F81:F82 C78:E78 I78">
    <cfRule type="cellIs" dxfId="22" priority="3" operator="notBetween">
      <formula>0.0004</formula>
      <formula>-0.0004</formula>
    </cfRule>
  </conditionalFormatting>
  <conditionalFormatting sqref="F142:H146 F133:H138">
    <cfRule type="cellIs" dxfId="21" priority="79" operator="between">
      <formula>0.003</formula>
      <formula>-0.003</formula>
    </cfRule>
  </conditionalFormatting>
  <conditionalFormatting sqref="F142:H146 F147:F148 F133:H138">
    <cfRule type="cellIs" dxfId="20" priority="78" operator="notBetween">
      <formula>0.003</formula>
      <formula>-0.003</formula>
    </cfRule>
  </conditionalFormatting>
  <conditionalFormatting sqref="F151:H158">
    <cfRule type="cellIs" dxfId="19" priority="75" operator="between">
      <formula>2</formula>
      <formula>-2</formula>
    </cfRule>
  </conditionalFormatting>
  <conditionalFormatting sqref="F151:H158">
    <cfRule type="cellIs" dxfId="18" priority="74" operator="notBetween">
      <formula>2</formula>
      <formula>-2</formula>
    </cfRule>
  </conditionalFormatting>
  <conditionalFormatting sqref="D162:D166">
    <cfRule type="cellIs" dxfId="17" priority="68" operator="notBetween">
      <formula>0.01</formula>
      <formula>-0.01</formula>
    </cfRule>
    <cfRule type="cellIs" dxfId="16" priority="69" operator="between">
      <formula>0.01</formula>
      <formula>-0.01</formula>
    </cfRule>
  </conditionalFormatting>
  <conditionalFormatting sqref="G180:I183 G172:I175 G188:I191">
    <cfRule type="cellIs" dxfId="15" priority="67" operator="between">
      <formula>0.002</formula>
      <formula>-0.002</formula>
    </cfRule>
  </conditionalFormatting>
  <conditionalFormatting sqref="G180:I183 G172:I175 G188:I191">
    <cfRule type="cellIs" dxfId="14" priority="66" operator="notBetween">
      <formula>0.002</formula>
      <formula>-0.002</formula>
    </cfRule>
  </conditionalFormatting>
  <conditionalFormatting sqref="G196:I199">
    <cfRule type="cellIs" dxfId="13" priority="64" operator="between">
      <formula>0.3</formula>
      <formula>-0.3</formula>
    </cfRule>
  </conditionalFormatting>
  <conditionalFormatting sqref="G196:I199">
    <cfRule type="cellIs" dxfId="12" priority="63" operator="notBetween">
      <formula>0.3</formula>
      <formula>-0.3</formula>
    </cfRule>
  </conditionalFormatting>
  <conditionalFormatting sqref="J24:L33">
    <cfRule type="colorScale" priority="29">
      <colorScale>
        <cfvo type="min" val="0"/>
        <cfvo type="max" val="0"/>
        <color rgb="FFFFEF9C"/>
        <color rgb="FF63BE7B"/>
      </colorScale>
    </cfRule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ellIs" dxfId="11" priority="59" operator="between">
      <formula>0</formula>
      <formula>0.5</formula>
    </cfRule>
    <cfRule type="cellIs" dxfId="10" priority="60" operator="between">
      <formula>359.5</formula>
      <formula>359.999</formula>
    </cfRule>
    <cfRule type="cellIs" dxfId="9" priority="61" operator="notBetween">
      <formula>359.5</formula>
      <formula>359.9999</formula>
    </cfRule>
    <cfRule type="cellIs" dxfId="8" priority="62" operator="notBetween">
      <formula>0</formula>
      <formula>0.5</formula>
    </cfRule>
  </conditionalFormatting>
  <conditionalFormatting sqref="J42:L61">
    <cfRule type="colorScale" priority="5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127:H127">
    <cfRule type="cellIs" dxfId="7" priority="44" operator="notBetween">
      <formula>0.01</formula>
      <formula>-0.01</formula>
    </cfRule>
    <cfRule type="cellIs" dxfId="6" priority="45" operator="between">
      <formula>0.01</formula>
      <formula>-0.01</formula>
    </cfRule>
    <cfRule type="cellIs" dxfId="5" priority="46" operator="between">
      <formula>0.01</formula>
      <formula>0.01</formula>
    </cfRule>
  </conditionalFormatting>
  <conditionalFormatting sqref="P14:P20 P15:R20">
    <cfRule type="dataBar" priority="24">
      <dataBar>
        <cfvo type="num" val="0"/>
        <cfvo type="num" val="1"/>
        <color rgb="FF638EC6"/>
      </dataBar>
    </cfRule>
  </conditionalFormatting>
  <conditionalFormatting sqref="B9:B11">
    <cfRule type="colorScale" priority="2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9:K11">
    <cfRule type="colorScale" priority="2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9:C11">
    <cfRule type="colorScale" priority="2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9:D11">
    <cfRule type="colorScale" priority="2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E9:E11">
    <cfRule type="colorScale" priority="1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9:F11">
    <cfRule type="colorScale" priority="1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9:G11">
    <cfRule type="colorScale" priority="1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9:H11">
    <cfRule type="colorScale" priority="1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I9:I11">
    <cfRule type="colorScale" priority="1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9:J11">
    <cfRule type="colorScale" priority="1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K9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P11:R11">
    <cfRule type="colorScale" priority="9">
      <colorScale>
        <cfvo type="num" val="0"/>
        <cfvo type="num" val="50"/>
        <cfvo type="num" val="100"/>
        <color rgb="FF5A8AC6"/>
        <color rgb="FFFFEB84"/>
        <color rgb="FFF8696B"/>
      </colorScale>
    </cfRule>
  </conditionalFormatting>
  <conditionalFormatting sqref="O2:P7 Q2:Q4 Q6:Q7">
    <cfRule type="colorScale" priority="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78:E78 I78">
    <cfRule type="cellIs" dxfId="4" priority="5" operator="notBetween">
      <formula>-0.0002</formula>
      <formula>0.0002</formula>
    </cfRule>
  </conditionalFormatting>
  <conditionalFormatting sqref="F78:H78 J78">
    <cfRule type="cellIs" dxfId="3" priority="4" operator="notBetween">
      <formula>0.0006</formula>
      <formula>-0.0006</formula>
    </cfRule>
    <cfRule type="cellIs" dxfId="2" priority="104" operator="notBetween">
      <formula>-0.0004</formula>
      <formula>0.0004</formula>
    </cfRule>
    <cfRule type="cellIs" dxfId="1" priority="106" operator="between">
      <formula>0.0002</formula>
      <formula>-0.0002</formula>
    </cfRule>
  </conditionalFormatting>
  <conditionalFormatting sqref="C78 C78:E78 I78">
    <cfRule type="cellIs" dxfId="0" priority="120" operator="between">
      <formula>0.0001</formula>
      <formula>-0.0001</formula>
    </cfRule>
  </conditionalFormatting>
  <pageMargins left="0.7" right="0.7" top="0.75" bottom="0.75" header="0.3" footer="0.3"/>
  <pageSetup paperSize="9" scale="67" orientation="portrait" verticalDpi="1200" r:id="rId1"/>
  <rowBreaks count="3" manualBreakCount="3">
    <brk id="63" min="1" max="11" man="1"/>
    <brk id="112" min="1" max="11" man="1"/>
    <brk id="166" min="1" max="11" man="1"/>
  </rowBreaks>
  <ignoredErrors>
    <ignoredError sqref="S3" formula="1"/>
  </ignoredErrors>
  <drawing r:id="rId2"/>
  <legacyDrawing r:id="rId3"/>
  <controls>
    <control shapeId="9314" r:id="rId4" name="log_file"/>
    <control shapeId="9313" r:id="rId5" name="Read_GF"/>
    <control shapeId="9311" r:id="rId6" name="Voice_enable"/>
    <control shapeId="9292" r:id="rId7" name="I200A_"/>
    <control shapeId="9291" r:id="rId8" name="I100A_"/>
    <control shapeId="9290" r:id="rId9" name="ICT_"/>
    <control shapeId="9288" r:id="rId10" name="Auto_test_3p"/>
    <control shapeId="9286" r:id="rId11" name="optD"/>
    <control shapeId="9287" r:id="rId12" name="optS"/>
    <control shapeId="9289" r:id="rId13" name="Delect_all_data_good"/>
    <control shapeId="9304" r:id="rId14" name="K8F"/>
    <control shapeId="9305" r:id="rId15" name="RD_3X"/>
    <control shapeId="9306" r:id="rId16" name="K_3_6_8"/>
    <control shapeId="9310" r:id="rId17" name="Stop"/>
    <control shapeId="9312" r:id="rId18" name="K3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AE2368"/>
  <sheetViews>
    <sheetView topLeftCell="J1" workbookViewId="0">
      <pane ySplit="1" topLeftCell="A2" activePane="bottomLeft" state="frozen"/>
      <selection activeCell="F17" activeCellId="1" sqref="D11:E11 F17:H22"/>
      <selection pane="bottomLeft" activeCell="V20" sqref="V20"/>
    </sheetView>
  </sheetViews>
  <sheetFormatPr defaultRowHeight="13.5"/>
  <cols>
    <col min="1" max="1" width="3.625" style="287" customWidth="1"/>
    <col min="2" max="2" width="20.625" customWidth="1"/>
    <col min="3" max="14" width="10.625" customWidth="1"/>
    <col min="15" max="30" width="10.625" style="287" customWidth="1"/>
  </cols>
  <sheetData>
    <row r="1" spans="1:31">
      <c r="A1" s="290" t="s">
        <v>141</v>
      </c>
      <c r="B1" s="9" t="s">
        <v>747</v>
      </c>
      <c r="C1" s="36">
        <v>249.96100000000001</v>
      </c>
      <c r="D1" s="36">
        <v>249.95</v>
      </c>
      <c r="E1" s="36">
        <v>249.99700000000001</v>
      </c>
      <c r="F1" s="36">
        <v>9.9840699999999991</v>
      </c>
      <c r="G1" s="36">
        <v>9.9890399999999993</v>
      </c>
      <c r="H1" s="36">
        <v>9.99146</v>
      </c>
      <c r="I1" s="36">
        <v>359.94499999999999</v>
      </c>
      <c r="J1" s="36">
        <v>359.923</v>
      </c>
      <c r="K1" s="36">
        <v>359.92899999999997</v>
      </c>
      <c r="L1" s="36">
        <v>2.4956200000000002</v>
      </c>
      <c r="M1" s="36">
        <v>2.4967600000000001</v>
      </c>
      <c r="N1" s="36">
        <v>2.4978400000000001</v>
      </c>
      <c r="O1" s="291">
        <v>-2.3E-3</v>
      </c>
      <c r="P1" s="291">
        <v>-3.3E-3</v>
      </c>
      <c r="Q1" s="291">
        <v>-3.0000000000000001E-3</v>
      </c>
      <c r="R1" s="291">
        <v>1</v>
      </c>
      <c r="S1" s="291">
        <v>0.99999000000000005</v>
      </c>
      <c r="T1" s="291">
        <v>0.99999000000000005</v>
      </c>
      <c r="U1" s="291">
        <v>0</v>
      </c>
      <c r="V1" s="291">
        <v>119.935</v>
      </c>
      <c r="W1" s="291">
        <v>239.971</v>
      </c>
      <c r="X1" s="291">
        <v>2.4956299999999998</v>
      </c>
      <c r="Y1" s="291">
        <v>2.4967700000000002</v>
      </c>
      <c r="Z1" s="291">
        <v>2.4978400000000001</v>
      </c>
      <c r="AA1" s="291">
        <v>7.6999999999999996E-4</v>
      </c>
      <c r="AB1" s="291">
        <v>-4.0000000000000002E-4</v>
      </c>
      <c r="AC1" s="291">
        <v>-5.9999999999999995E-4</v>
      </c>
      <c r="AD1" s="292">
        <v>49.997999999999998</v>
      </c>
      <c r="AE1" s="3" t="s">
        <v>0</v>
      </c>
    </row>
    <row r="2" spans="1:31">
      <c r="A2" s="298">
        <v>1</v>
      </c>
      <c r="B2" s="42" t="s">
        <v>752</v>
      </c>
      <c r="C2" s="38">
        <v>249.922</v>
      </c>
      <c r="D2" s="40">
        <v>249.9</v>
      </c>
      <c r="E2" s="40">
        <v>249.95699999999999</v>
      </c>
      <c r="F2" s="49">
        <v>1.0300000000000001E-3</v>
      </c>
      <c r="G2" s="49">
        <v>1.0300000000000001E-3</v>
      </c>
      <c r="H2" s="49">
        <v>1.0300000000000001E-3</v>
      </c>
      <c r="I2" s="40">
        <v>12.958600000000001</v>
      </c>
      <c r="J2" s="40">
        <v>13.7638</v>
      </c>
      <c r="K2" s="40">
        <v>347.685</v>
      </c>
      <c r="L2" s="40">
        <v>0.25185000000000002</v>
      </c>
      <c r="M2" s="40">
        <v>0.25051000000000001</v>
      </c>
      <c r="N2" s="39">
        <v>0.25151000000000001</v>
      </c>
      <c r="O2" s="302">
        <v>5.7950000000000002E-2</v>
      </c>
      <c r="P2" s="302">
        <v>6.1359999999999998E-2</v>
      </c>
      <c r="Q2" s="302">
        <v>-5.4899999999999997E-2</v>
      </c>
      <c r="R2" s="298">
        <v>0.97453000000000001</v>
      </c>
      <c r="S2" s="298">
        <v>0.97128000000000003</v>
      </c>
      <c r="T2" s="298">
        <v>0.97699000000000003</v>
      </c>
      <c r="U2" s="298">
        <v>119.90900000000001</v>
      </c>
      <c r="V2" s="298">
        <v>120.25</v>
      </c>
      <c r="W2" s="298">
        <v>119.84</v>
      </c>
      <c r="X2" s="302">
        <v>3.2730000000000002E-2</v>
      </c>
      <c r="Y2" s="302">
        <v>3.4729999999999997E-2</v>
      </c>
      <c r="Z2" s="302">
        <v>3.4909999999999997E-2</v>
      </c>
      <c r="AA2" s="302">
        <v>1.7000000000000001E-4</v>
      </c>
      <c r="AB2" s="302">
        <v>1.2999999999999999E-4</v>
      </c>
      <c r="AC2" s="302">
        <v>2.0000000000000001E-4</v>
      </c>
      <c r="AD2" s="298">
        <v>49.997999999999998</v>
      </c>
    </row>
    <row r="3" spans="1:31">
      <c r="A3" s="298">
        <v>2</v>
      </c>
      <c r="B3" s="42" t="s">
        <v>756</v>
      </c>
      <c r="C3" s="38">
        <v>249.92099999999999</v>
      </c>
      <c r="D3" s="40">
        <v>249.9</v>
      </c>
      <c r="E3" s="40">
        <v>249.95500000000001</v>
      </c>
      <c r="F3" s="49">
        <v>9.9799999999999993E-3</v>
      </c>
      <c r="G3" s="49">
        <v>9.9699999999999997E-3</v>
      </c>
      <c r="H3" s="49">
        <v>9.9699999999999997E-3</v>
      </c>
      <c r="I3" s="40">
        <v>359.93</v>
      </c>
      <c r="J3" s="40">
        <v>359.93700000000001</v>
      </c>
      <c r="K3" s="40">
        <v>359.96199999999999</v>
      </c>
      <c r="L3" s="40">
        <v>2.4960100000000001</v>
      </c>
      <c r="M3" s="40">
        <v>2.4915799999999999</v>
      </c>
      <c r="N3" s="39">
        <v>2.4926200000000001</v>
      </c>
      <c r="O3" s="302">
        <v>-3.0000000000000001E-3</v>
      </c>
      <c r="P3" s="302">
        <v>-2.7000000000000001E-3</v>
      </c>
      <c r="Q3" s="302">
        <v>-1.6000000000000001E-3</v>
      </c>
      <c r="R3" s="298">
        <v>0.99999000000000005</v>
      </c>
      <c r="S3" s="298">
        <v>0.99999000000000005</v>
      </c>
      <c r="T3" s="298">
        <v>1</v>
      </c>
      <c r="U3" s="298">
        <v>119.90900000000001</v>
      </c>
      <c r="V3" s="298">
        <v>120.25</v>
      </c>
      <c r="W3" s="298">
        <v>119.84</v>
      </c>
      <c r="X3" s="302">
        <v>3.3829999999999999E-2</v>
      </c>
      <c r="Y3" s="302">
        <v>3.4860000000000002E-2</v>
      </c>
      <c r="Z3" s="302">
        <v>3.5680000000000003E-2</v>
      </c>
      <c r="AA3" s="302">
        <v>1.2E-4</v>
      </c>
      <c r="AB3" s="302">
        <v>1.1E-4</v>
      </c>
      <c r="AC3" s="302">
        <v>1.4999999999999999E-4</v>
      </c>
      <c r="AD3" s="298">
        <v>49.997999999999998</v>
      </c>
    </row>
    <row r="4" spans="1:31">
      <c r="A4" s="298">
        <v>3</v>
      </c>
      <c r="B4" s="42" t="s">
        <v>757</v>
      </c>
      <c r="C4" s="38">
        <v>249.92</v>
      </c>
      <c r="D4" s="40">
        <v>249.898</v>
      </c>
      <c r="E4" s="40">
        <v>249.953</v>
      </c>
      <c r="F4" s="49">
        <v>0.10007000000000001</v>
      </c>
      <c r="G4" s="49">
        <v>9.9919999999999995E-2</v>
      </c>
      <c r="H4" s="49">
        <v>0.1</v>
      </c>
      <c r="I4" s="40">
        <v>359.98500000000001</v>
      </c>
      <c r="J4" s="40">
        <v>359.976</v>
      </c>
      <c r="K4" s="40">
        <v>8.6599999999999993E-3</v>
      </c>
      <c r="L4" s="40">
        <v>25.010400000000001</v>
      </c>
      <c r="M4" s="40">
        <v>24.971499999999999</v>
      </c>
      <c r="N4" s="39">
        <v>24.997499999999999</v>
      </c>
      <c r="O4" s="302">
        <v>-6.3E-3</v>
      </c>
      <c r="P4" s="302">
        <v>-1.03E-2</v>
      </c>
      <c r="Q4" s="302">
        <v>3.7799999999999999E-3</v>
      </c>
      <c r="R4" s="298">
        <v>1</v>
      </c>
      <c r="S4" s="298">
        <v>1</v>
      </c>
      <c r="T4" s="298">
        <v>1</v>
      </c>
      <c r="U4" s="298">
        <v>119.90900000000001</v>
      </c>
      <c r="V4" s="298">
        <v>120.25</v>
      </c>
      <c r="W4" s="298">
        <v>119.84</v>
      </c>
      <c r="X4" s="302">
        <v>3.3599999999999998E-2</v>
      </c>
      <c r="Y4" s="302">
        <v>3.6049999999999999E-2</v>
      </c>
      <c r="Z4" s="302">
        <v>3.3919999999999999E-2</v>
      </c>
      <c r="AA4" s="302">
        <v>1.2E-4</v>
      </c>
      <c r="AB4" s="302">
        <v>1.2E-4</v>
      </c>
      <c r="AC4" s="302">
        <v>1.2999999999999999E-4</v>
      </c>
      <c r="AD4" s="298">
        <v>49.997999999999998</v>
      </c>
    </row>
    <row r="5" spans="1:31">
      <c r="A5" s="298">
        <v>4</v>
      </c>
      <c r="B5" s="42" t="s">
        <v>758</v>
      </c>
      <c r="C5" s="38">
        <v>249.917</v>
      </c>
      <c r="D5" s="40">
        <v>249.898</v>
      </c>
      <c r="E5" s="40">
        <v>249.95599999999999</v>
      </c>
      <c r="F5" s="49">
        <v>0.25018000000000001</v>
      </c>
      <c r="G5" s="49">
        <v>0.24981</v>
      </c>
      <c r="H5" s="49">
        <v>0.25003999999999998</v>
      </c>
      <c r="I5" s="40">
        <v>359.98500000000001</v>
      </c>
      <c r="J5" s="40">
        <v>359.983</v>
      </c>
      <c r="K5" s="40">
        <v>8.77E-3</v>
      </c>
      <c r="L5" s="40">
        <v>62.524900000000002</v>
      </c>
      <c r="M5" s="40">
        <v>62.427700000000002</v>
      </c>
      <c r="N5" s="39">
        <v>62.500700000000002</v>
      </c>
      <c r="O5" s="302">
        <v>-1.6299999999999999E-2</v>
      </c>
      <c r="P5" s="302">
        <v>-1.84E-2</v>
      </c>
      <c r="Q5" s="302">
        <v>9.5600000000000008E-3</v>
      </c>
      <c r="R5" s="298">
        <v>1</v>
      </c>
      <c r="S5" s="298">
        <v>1</v>
      </c>
      <c r="T5" s="298">
        <v>1</v>
      </c>
      <c r="U5" s="298">
        <v>119.90900000000001</v>
      </c>
      <c r="V5" s="298">
        <v>120.25</v>
      </c>
      <c r="W5" s="298">
        <v>119.839</v>
      </c>
      <c r="X5" s="302">
        <v>3.3480000000000003E-2</v>
      </c>
      <c r="Y5" s="302">
        <v>3.3930000000000002E-2</v>
      </c>
      <c r="Z5" s="302">
        <v>3.6330000000000001E-2</v>
      </c>
      <c r="AA5" s="302">
        <v>1.4999999999999999E-4</v>
      </c>
      <c r="AB5" s="302">
        <v>1.1E-4</v>
      </c>
      <c r="AC5" s="302">
        <v>1.2999999999999999E-4</v>
      </c>
      <c r="AD5" s="298">
        <v>49.997999999999998</v>
      </c>
    </row>
    <row r="6" spans="1:31">
      <c r="A6" s="298">
        <v>5</v>
      </c>
      <c r="B6" s="42" t="s">
        <v>759</v>
      </c>
      <c r="C6" s="38">
        <v>249.91800000000001</v>
      </c>
      <c r="D6" s="40">
        <v>249.89699999999999</v>
      </c>
      <c r="E6" s="40">
        <v>249.95400000000001</v>
      </c>
      <c r="F6" s="49">
        <v>1.0006200000000001</v>
      </c>
      <c r="G6" s="49">
        <v>0.99902999999999997</v>
      </c>
      <c r="H6" s="49">
        <v>1.00007</v>
      </c>
      <c r="I6" s="40">
        <v>359.98700000000002</v>
      </c>
      <c r="J6" s="40">
        <v>359.97699999999998</v>
      </c>
      <c r="K6" s="40">
        <v>7.9799999999999992E-3</v>
      </c>
      <c r="L6" s="40">
        <v>250.07300000000001</v>
      </c>
      <c r="M6" s="40">
        <v>249.65600000000001</v>
      </c>
      <c r="N6" s="39">
        <v>249.97200000000001</v>
      </c>
      <c r="O6" s="302">
        <v>-5.6899999999999999E-2</v>
      </c>
      <c r="P6" s="302">
        <v>-9.6500000000000002E-2</v>
      </c>
      <c r="Q6" s="302">
        <v>3.4840000000000003E-2</v>
      </c>
      <c r="R6" s="298">
        <v>1</v>
      </c>
      <c r="S6" s="298">
        <v>1</v>
      </c>
      <c r="T6" s="298">
        <v>1</v>
      </c>
      <c r="U6" s="298">
        <v>119.90900000000001</v>
      </c>
      <c r="V6" s="298">
        <v>120.25</v>
      </c>
      <c r="W6" s="298">
        <v>119.84</v>
      </c>
      <c r="X6" s="302">
        <v>3.2230000000000002E-2</v>
      </c>
      <c r="Y6" s="302">
        <v>3.4410000000000003E-2</v>
      </c>
      <c r="Z6" s="302">
        <v>3.6600000000000001E-2</v>
      </c>
      <c r="AA6" s="302">
        <v>2.4000000000000001E-4</v>
      </c>
      <c r="AB6" s="302">
        <v>0</v>
      </c>
      <c r="AC6" s="302">
        <v>8.7000000000000001E-4</v>
      </c>
      <c r="AD6" s="298">
        <v>49.997999999999998</v>
      </c>
    </row>
    <row r="7" spans="1:31">
      <c r="A7" s="298">
        <v>6</v>
      </c>
      <c r="B7" s="42" t="s">
        <v>760</v>
      </c>
      <c r="C7" s="38">
        <v>249.916</v>
      </c>
      <c r="D7" s="40">
        <v>249.898</v>
      </c>
      <c r="E7" s="40">
        <v>249.953</v>
      </c>
      <c r="F7" s="49">
        <v>2.5015999999999998</v>
      </c>
      <c r="G7" s="49">
        <v>2.4982500000000001</v>
      </c>
      <c r="H7" s="49">
        <v>2.5005500000000001</v>
      </c>
      <c r="I7" s="40">
        <v>359.98599999999999</v>
      </c>
      <c r="J7" s="40">
        <v>359.97300000000001</v>
      </c>
      <c r="K7" s="40">
        <v>7.92E-3</v>
      </c>
      <c r="L7" s="40">
        <v>625.19299999999998</v>
      </c>
      <c r="M7" s="40">
        <v>624.30899999999997</v>
      </c>
      <c r="N7" s="39">
        <v>625.024</v>
      </c>
      <c r="O7" s="302">
        <v>-0.15260000000000001</v>
      </c>
      <c r="P7" s="302">
        <v>-0.28639999999999999</v>
      </c>
      <c r="Q7" s="302">
        <v>8.6430000000000007E-2</v>
      </c>
      <c r="R7" s="298">
        <v>1</v>
      </c>
      <c r="S7" s="298">
        <v>1</v>
      </c>
      <c r="T7" s="298">
        <v>1</v>
      </c>
      <c r="U7" s="298">
        <v>119.908</v>
      </c>
      <c r="V7" s="298">
        <v>120.25</v>
      </c>
      <c r="W7" s="298">
        <v>119.84</v>
      </c>
      <c r="X7" s="302">
        <v>3.3090000000000001E-2</v>
      </c>
      <c r="Y7" s="302">
        <v>3.5839999999999997E-2</v>
      </c>
      <c r="Z7" s="302">
        <v>3.4849999999999999E-2</v>
      </c>
      <c r="AA7" s="302">
        <v>1.7700000000000001E-3</v>
      </c>
      <c r="AB7" s="302">
        <v>1.56E-3</v>
      </c>
      <c r="AC7" s="302">
        <v>5.5999999999999995E-4</v>
      </c>
      <c r="AD7" s="298">
        <v>49.997999999999998</v>
      </c>
    </row>
    <row r="8" spans="1:31">
      <c r="A8" s="298">
        <v>7</v>
      </c>
      <c r="B8" s="42" t="s">
        <v>761</v>
      </c>
      <c r="C8" s="38">
        <v>249.916</v>
      </c>
      <c r="D8" s="40">
        <v>249.89599999999999</v>
      </c>
      <c r="E8" s="40">
        <v>249.953</v>
      </c>
      <c r="F8" s="49">
        <v>5.00563</v>
      </c>
      <c r="G8" s="49">
        <v>4.99986</v>
      </c>
      <c r="H8" s="49">
        <v>5.0022799999999998</v>
      </c>
      <c r="I8" s="40">
        <v>359.983</v>
      </c>
      <c r="J8" s="40">
        <v>359.98899999999998</v>
      </c>
      <c r="K8" s="40">
        <v>1.8419999999999999E-2</v>
      </c>
      <c r="L8" s="40">
        <v>1250.99</v>
      </c>
      <c r="M8" s="40">
        <v>1249.44</v>
      </c>
      <c r="N8" s="39">
        <v>1250.33</v>
      </c>
      <c r="O8" s="302">
        <v>-0.35089999999999999</v>
      </c>
      <c r="P8" s="302">
        <v>-0.22500000000000001</v>
      </c>
      <c r="Q8" s="302">
        <v>0.40206999999999998</v>
      </c>
      <c r="R8" s="298">
        <v>1</v>
      </c>
      <c r="S8" s="298">
        <v>1</v>
      </c>
      <c r="T8" s="298">
        <v>1</v>
      </c>
      <c r="U8" s="298">
        <v>119.90900000000001</v>
      </c>
      <c r="V8" s="298">
        <v>120.25</v>
      </c>
      <c r="W8" s="298">
        <v>119.84</v>
      </c>
      <c r="X8" s="302">
        <v>3.2370000000000003E-2</v>
      </c>
      <c r="Y8" s="302">
        <v>3.542E-2</v>
      </c>
      <c r="Z8" s="302">
        <v>3.5459999999999998E-2</v>
      </c>
      <c r="AA8" s="302">
        <v>2.2000000000000001E-3</v>
      </c>
      <c r="AB8" s="302">
        <v>2.4299999999999999E-3</v>
      </c>
      <c r="AC8" s="302">
        <v>4.0699999999999998E-3</v>
      </c>
      <c r="AD8" s="298">
        <v>49.997999999999998</v>
      </c>
    </row>
    <row r="9" spans="1:31">
      <c r="A9" s="298">
        <v>8</v>
      </c>
      <c r="B9" s="42" t="s">
        <v>762</v>
      </c>
      <c r="C9" s="38">
        <v>249.916</v>
      </c>
      <c r="D9" s="40">
        <v>249.89599999999999</v>
      </c>
      <c r="E9" s="40">
        <v>249.952</v>
      </c>
      <c r="F9" s="49">
        <v>10.0084</v>
      </c>
      <c r="G9" s="49">
        <v>9.9939800000000005</v>
      </c>
      <c r="H9" s="49">
        <v>10.0002</v>
      </c>
      <c r="I9" s="40">
        <v>2.5400000000000002E-3</v>
      </c>
      <c r="J9" s="40">
        <v>359.98500000000001</v>
      </c>
      <c r="K9" s="40">
        <v>3.5119999999999998E-2</v>
      </c>
      <c r="L9" s="40">
        <v>2501.2800000000002</v>
      </c>
      <c r="M9" s="40">
        <v>2497.46</v>
      </c>
      <c r="N9" s="39">
        <v>2499.59</v>
      </c>
      <c r="O9" s="302">
        <v>0.11114</v>
      </c>
      <c r="P9" s="302">
        <v>-0.62749999999999995</v>
      </c>
      <c r="Q9" s="302">
        <v>1.5324199999999999</v>
      </c>
      <c r="R9" s="298">
        <v>1</v>
      </c>
      <c r="S9" s="298">
        <v>1</v>
      </c>
      <c r="T9" s="298">
        <v>1</v>
      </c>
      <c r="U9" s="298">
        <v>119.90900000000001</v>
      </c>
      <c r="V9" s="298">
        <v>120.25</v>
      </c>
      <c r="W9" s="298">
        <v>119.839</v>
      </c>
      <c r="X9" s="302">
        <v>3.3169999999999998E-2</v>
      </c>
      <c r="Y9" s="302">
        <v>3.594E-2</v>
      </c>
      <c r="Z9" s="302">
        <v>3.4840000000000003E-2</v>
      </c>
      <c r="AA9" s="302">
        <v>1.58E-3</v>
      </c>
      <c r="AB9" s="302">
        <v>2.0000000000000001E-4</v>
      </c>
      <c r="AC9" s="302">
        <v>8.43E-3</v>
      </c>
      <c r="AD9" s="298">
        <v>49.997999999999998</v>
      </c>
    </row>
    <row r="10" spans="1:31">
      <c r="A10" s="298">
        <v>9</v>
      </c>
      <c r="B10" s="42" t="s">
        <v>763</v>
      </c>
      <c r="C10" s="38">
        <v>249.91499999999999</v>
      </c>
      <c r="D10" s="40">
        <v>249.89699999999999</v>
      </c>
      <c r="E10" s="40">
        <v>249.95400000000001</v>
      </c>
      <c r="F10" s="49">
        <v>25.029699999999998</v>
      </c>
      <c r="G10" s="49">
        <v>24.991499999999998</v>
      </c>
      <c r="H10" s="49">
        <v>25.001799999999999</v>
      </c>
      <c r="I10" s="40">
        <v>9.1999999999999998E-3</v>
      </c>
      <c r="J10" s="40">
        <v>359.99099999999999</v>
      </c>
      <c r="K10" s="40">
        <v>4.0809999999999999E-2</v>
      </c>
      <c r="L10" s="40">
        <v>6255.3</v>
      </c>
      <c r="M10" s="40">
        <v>6245.3</v>
      </c>
      <c r="N10" s="39">
        <v>6249.32</v>
      </c>
      <c r="O10" s="302">
        <v>1.0047699999999999</v>
      </c>
      <c r="P10" s="302">
        <v>-0.91449999999999998</v>
      </c>
      <c r="Q10" s="302">
        <v>4.4511500000000002</v>
      </c>
      <c r="R10" s="298">
        <v>1</v>
      </c>
      <c r="S10" s="298">
        <v>1</v>
      </c>
      <c r="T10" s="298">
        <v>1</v>
      </c>
      <c r="U10" s="298">
        <v>119.90900000000001</v>
      </c>
      <c r="V10" s="298">
        <v>120.251</v>
      </c>
      <c r="W10" s="298">
        <v>119.839</v>
      </c>
      <c r="X10" s="302">
        <v>3.3590000000000002E-2</v>
      </c>
      <c r="Y10" s="302">
        <v>3.5959999999999999E-2</v>
      </c>
      <c r="Z10" s="302">
        <v>3.508E-2</v>
      </c>
      <c r="AA10" s="302">
        <v>1.447E-2</v>
      </c>
      <c r="AB10" s="302">
        <v>1.0319999999999999E-2</v>
      </c>
      <c r="AC10" s="302">
        <v>-1.7999999999999999E-2</v>
      </c>
      <c r="AD10" s="298">
        <v>49.997999999999998</v>
      </c>
    </row>
    <row r="11" spans="1:31">
      <c r="A11" s="298">
        <v>10</v>
      </c>
      <c r="B11" s="42" t="s">
        <v>764</v>
      </c>
      <c r="C11" s="38">
        <v>249.92099999999999</v>
      </c>
      <c r="D11" s="40">
        <v>249.89599999999999</v>
      </c>
      <c r="E11" s="40">
        <v>249.94900000000001</v>
      </c>
      <c r="F11" s="49">
        <v>100.08499999999999</v>
      </c>
      <c r="G11" s="49">
        <v>99.927899999999994</v>
      </c>
      <c r="H11" s="49">
        <v>99.984499999999997</v>
      </c>
      <c r="I11" s="40">
        <v>359.99</v>
      </c>
      <c r="J11" s="40">
        <v>359.98</v>
      </c>
      <c r="K11" s="40">
        <v>2.4379999999999999E-2</v>
      </c>
      <c r="L11" s="40">
        <v>25013.5</v>
      </c>
      <c r="M11" s="40">
        <v>24971.599999999999</v>
      </c>
      <c r="N11" s="39">
        <v>24991</v>
      </c>
      <c r="O11" s="302">
        <v>-4.1311</v>
      </c>
      <c r="P11" s="302">
        <v>-8.5009999999999994</v>
      </c>
      <c r="Q11" s="302">
        <v>10.633900000000001</v>
      </c>
      <c r="R11" s="298">
        <v>1</v>
      </c>
      <c r="S11" s="298">
        <v>1</v>
      </c>
      <c r="T11" s="298">
        <v>1</v>
      </c>
      <c r="U11" s="298">
        <v>119.91</v>
      </c>
      <c r="V11" s="298">
        <v>120.25</v>
      </c>
      <c r="W11" s="298">
        <v>119.83799999999999</v>
      </c>
      <c r="X11" s="302">
        <v>3.3210000000000003E-2</v>
      </c>
      <c r="Y11" s="302">
        <v>3.4349999999999999E-2</v>
      </c>
      <c r="Z11" s="302">
        <v>3.6720000000000003E-2</v>
      </c>
      <c r="AA11" s="302">
        <v>5.3339999999999999E-2</v>
      </c>
      <c r="AB11" s="302">
        <v>6.5680000000000002E-2</v>
      </c>
      <c r="AC11" s="302">
        <v>4.2369999999999998E-2</v>
      </c>
      <c r="AD11" s="298">
        <v>49.997999999999998</v>
      </c>
    </row>
    <row r="12" spans="1:31">
      <c r="B12" s="9"/>
      <c r="C12" s="1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31">
      <c r="B13" s="9"/>
      <c r="C13" s="1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 spans="1:31">
      <c r="B14" s="9"/>
      <c r="C14" s="1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31">
      <c r="B15" s="9"/>
      <c r="C15" s="1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31">
      <c r="B16" s="9"/>
      <c r="C16" s="1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2:13">
      <c r="B17" s="9"/>
      <c r="C17" s="1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3">
      <c r="B18" s="9"/>
      <c r="C18" s="1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3">
      <c r="B19" s="9"/>
      <c r="C19" s="1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 spans="2:13">
      <c r="B20" s="9"/>
      <c r="C20" s="1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spans="2:13">
      <c r="B21" s="9"/>
      <c r="C21" s="1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3">
      <c r="B22" s="9"/>
      <c r="C22" s="1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3">
      <c r="B23" s="9"/>
      <c r="C23" s="1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2:13">
      <c r="B24" s="9"/>
      <c r="C24" s="1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2:13">
      <c r="B25" s="9"/>
      <c r="C25" s="1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2:13">
      <c r="B26" s="9"/>
      <c r="C26" s="1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2:13">
      <c r="B27" s="9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2:13">
      <c r="B28" s="9"/>
      <c r="C28" s="1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2:13">
      <c r="B29" s="9"/>
      <c r="C29" s="1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2:13">
      <c r="B30" s="9"/>
      <c r="C30" s="1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2:13">
      <c r="B31" s="9"/>
      <c r="C31" s="1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2:13">
      <c r="B32" s="9"/>
      <c r="C32" s="1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2:13">
      <c r="B33" s="9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2:13">
      <c r="B34" s="9"/>
      <c r="C34" s="1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2:13">
      <c r="B35" s="9"/>
      <c r="C35" s="13"/>
      <c r="D35" s="3"/>
      <c r="E35" s="3"/>
      <c r="F35" s="3"/>
      <c r="G35" s="3"/>
      <c r="H35" s="3"/>
      <c r="I35" s="3"/>
      <c r="J35" s="3"/>
      <c r="K35" s="3"/>
      <c r="L35" s="3"/>
    </row>
    <row r="36" spans="2:13">
      <c r="B36" s="9"/>
      <c r="C36" s="13"/>
      <c r="D36" s="3"/>
      <c r="E36" s="3"/>
      <c r="F36" s="3"/>
      <c r="G36" s="3"/>
      <c r="H36" s="3"/>
      <c r="I36" s="3"/>
      <c r="J36" s="3"/>
      <c r="K36" s="3"/>
      <c r="L36" s="3"/>
    </row>
    <row r="37" spans="2:13">
      <c r="B37" s="9"/>
      <c r="C37" s="13"/>
      <c r="D37" s="3"/>
      <c r="E37" s="3"/>
      <c r="F37" s="3"/>
      <c r="G37" s="3"/>
      <c r="H37" s="3"/>
      <c r="I37" s="3"/>
      <c r="J37" s="3"/>
      <c r="K37" s="3"/>
      <c r="L37" s="3"/>
    </row>
    <row r="38" spans="2:13">
      <c r="B38" s="9"/>
      <c r="C38" s="13"/>
      <c r="D38" s="3"/>
      <c r="E38" s="3"/>
      <c r="F38" s="3"/>
      <c r="G38" s="3"/>
      <c r="H38" s="3"/>
      <c r="I38" s="3"/>
      <c r="J38" s="3"/>
      <c r="K38" s="3"/>
      <c r="L38" s="3"/>
    </row>
    <row r="39" spans="2:13">
      <c r="B39" s="9"/>
      <c r="C39" s="13"/>
      <c r="D39" s="3"/>
      <c r="E39" s="3"/>
      <c r="F39" s="3"/>
      <c r="G39" s="3"/>
      <c r="H39" s="3"/>
      <c r="I39" s="3"/>
      <c r="J39" s="3"/>
      <c r="K39" s="3"/>
      <c r="L39" s="3"/>
    </row>
    <row r="40" spans="2:13">
      <c r="B40" s="9"/>
      <c r="C40" s="13"/>
      <c r="D40" s="3"/>
      <c r="E40" s="3"/>
      <c r="F40" s="3"/>
      <c r="G40" s="3"/>
      <c r="H40" s="3"/>
      <c r="I40" s="3"/>
      <c r="J40" s="3"/>
      <c r="K40" s="3"/>
      <c r="L40" s="3"/>
    </row>
    <row r="41" spans="2:13">
      <c r="B41" s="9"/>
      <c r="C41" s="13"/>
      <c r="D41" s="3"/>
      <c r="E41" s="3"/>
      <c r="F41" s="3"/>
      <c r="G41" s="3"/>
      <c r="H41" s="3"/>
      <c r="I41" s="3"/>
      <c r="J41" s="3"/>
      <c r="K41" s="3"/>
      <c r="L41" s="3"/>
    </row>
    <row r="42" spans="2:13">
      <c r="B42" s="9"/>
      <c r="C42" s="13"/>
      <c r="D42" s="3"/>
      <c r="E42" s="3"/>
      <c r="F42" s="3"/>
      <c r="G42" s="3"/>
      <c r="H42" s="3"/>
      <c r="I42" s="3"/>
      <c r="J42" s="3"/>
      <c r="K42" s="3"/>
      <c r="L42" s="3"/>
    </row>
    <row r="43" spans="2:13">
      <c r="B43" s="9"/>
      <c r="C43" s="13"/>
      <c r="D43" s="3"/>
      <c r="E43" s="3"/>
      <c r="F43" s="3"/>
      <c r="G43" s="3"/>
      <c r="H43" s="3"/>
      <c r="I43" s="3"/>
      <c r="J43" s="3"/>
      <c r="K43" s="3"/>
      <c r="L43" s="3"/>
    </row>
    <row r="44" spans="2:13">
      <c r="B44" s="9"/>
      <c r="C44" s="13"/>
      <c r="D44" s="3"/>
      <c r="E44" s="3"/>
      <c r="F44" s="3"/>
      <c r="G44" s="3"/>
      <c r="H44" s="3"/>
      <c r="I44" s="3"/>
      <c r="J44" s="3"/>
      <c r="K44" s="3"/>
      <c r="L44" s="3"/>
    </row>
    <row r="45" spans="2:13">
      <c r="B45" s="9"/>
      <c r="C45" s="13"/>
      <c r="D45" s="3"/>
      <c r="E45" s="3"/>
      <c r="F45" s="3"/>
      <c r="G45" s="3"/>
      <c r="H45" s="3"/>
      <c r="I45" s="3"/>
      <c r="J45" s="3"/>
      <c r="K45" s="3"/>
      <c r="L45" s="3"/>
    </row>
    <row r="46" spans="2:13">
      <c r="B46" s="9"/>
      <c r="C46" s="13"/>
      <c r="D46" s="3"/>
      <c r="E46" s="3"/>
      <c r="F46" s="3"/>
      <c r="G46" s="3"/>
      <c r="H46" s="3"/>
      <c r="I46" s="3"/>
      <c r="J46" s="3"/>
      <c r="K46" s="3"/>
      <c r="L46" s="3"/>
    </row>
    <row r="47" spans="2:13">
      <c r="B47" s="9"/>
      <c r="C47" s="13"/>
      <c r="D47" s="3"/>
      <c r="E47" s="3"/>
      <c r="F47" s="3"/>
      <c r="G47" s="3"/>
      <c r="H47" s="3"/>
      <c r="I47" s="3"/>
      <c r="J47" s="3"/>
      <c r="K47" s="3"/>
      <c r="L47" s="3"/>
    </row>
    <row r="48" spans="2:13">
      <c r="B48" s="9"/>
      <c r="C48" s="13"/>
      <c r="D48" s="3"/>
      <c r="E48" s="3"/>
      <c r="F48" s="3"/>
      <c r="G48" s="3"/>
      <c r="H48" s="3"/>
      <c r="I48" s="3"/>
      <c r="J48" s="3"/>
      <c r="K48" s="3"/>
      <c r="L48" s="3"/>
    </row>
    <row r="49" spans="2:12">
      <c r="B49" s="9"/>
      <c r="C49" s="13"/>
      <c r="D49" s="3"/>
      <c r="E49" s="3"/>
      <c r="F49" s="3"/>
      <c r="G49" s="3"/>
      <c r="H49" s="3"/>
      <c r="I49" s="3"/>
      <c r="J49" s="3"/>
      <c r="K49" s="3"/>
      <c r="L49" s="3"/>
    </row>
    <row r="50" spans="2:12">
      <c r="B50" s="9"/>
      <c r="C50" s="13"/>
      <c r="D50" s="3"/>
      <c r="E50" s="3"/>
      <c r="F50" s="3"/>
      <c r="G50" s="3"/>
      <c r="H50" s="3"/>
      <c r="I50" s="3"/>
      <c r="J50" s="3"/>
      <c r="K50" s="3"/>
      <c r="L50" s="3"/>
    </row>
    <row r="51" spans="2:12">
      <c r="B51" s="9"/>
      <c r="C51" s="13"/>
      <c r="D51" s="3"/>
      <c r="E51" s="3"/>
      <c r="F51" s="3"/>
      <c r="G51" s="3"/>
      <c r="H51" s="3"/>
      <c r="I51" s="3"/>
      <c r="J51" s="3"/>
      <c r="K51" s="3"/>
      <c r="L51" s="3"/>
    </row>
    <row r="52" spans="2:12">
      <c r="B52" s="9"/>
      <c r="C52" s="13"/>
      <c r="D52" s="3"/>
      <c r="E52" s="3"/>
      <c r="F52" s="3"/>
      <c r="G52" s="3"/>
      <c r="H52" s="3"/>
      <c r="I52" s="3"/>
      <c r="J52" s="3"/>
      <c r="K52" s="3"/>
      <c r="L52" s="3"/>
    </row>
    <row r="53" spans="2:12">
      <c r="B53" s="9"/>
      <c r="C53" s="13"/>
      <c r="D53" s="3"/>
      <c r="E53" s="3"/>
      <c r="F53" s="3"/>
      <c r="G53" s="3"/>
      <c r="H53" s="3"/>
      <c r="I53" s="3"/>
      <c r="J53" s="3"/>
      <c r="K53" s="3"/>
      <c r="L53" s="3"/>
    </row>
    <row r="54" spans="2:12">
      <c r="B54" s="9"/>
      <c r="C54" s="13"/>
      <c r="D54" s="3"/>
      <c r="E54" s="3"/>
      <c r="F54" s="3"/>
      <c r="G54" s="3"/>
      <c r="H54" s="3"/>
      <c r="I54" s="3"/>
      <c r="J54" s="3"/>
      <c r="K54" s="3"/>
      <c r="L54" s="3"/>
    </row>
    <row r="55" spans="2:12">
      <c r="B55" s="9"/>
      <c r="C55" s="13"/>
      <c r="D55" s="3"/>
      <c r="E55" s="3"/>
      <c r="F55" s="3"/>
      <c r="G55" s="3"/>
      <c r="H55" s="3"/>
      <c r="I55" s="3"/>
      <c r="J55" s="3"/>
      <c r="K55" s="3"/>
      <c r="L55" s="3"/>
    </row>
    <row r="56" spans="2:12">
      <c r="B56" s="9"/>
      <c r="C56" s="13"/>
      <c r="D56" s="3"/>
      <c r="E56" s="3"/>
      <c r="F56" s="3"/>
      <c r="G56" s="3"/>
      <c r="H56" s="3"/>
      <c r="I56" s="3"/>
      <c r="J56" s="3"/>
      <c r="K56" s="3"/>
      <c r="L56" s="3"/>
    </row>
    <row r="57" spans="2:12">
      <c r="B57" s="9"/>
      <c r="C57" s="13"/>
      <c r="D57" s="3"/>
      <c r="E57" s="3"/>
      <c r="F57" s="3"/>
      <c r="G57" s="3"/>
      <c r="H57" s="3"/>
      <c r="I57" s="3"/>
      <c r="J57" s="3"/>
      <c r="K57" s="3"/>
      <c r="L57" s="3"/>
    </row>
    <row r="58" spans="2:12">
      <c r="B58" s="9"/>
      <c r="C58" s="13"/>
      <c r="D58" s="3"/>
      <c r="E58" s="3"/>
      <c r="F58" s="3"/>
      <c r="G58" s="3"/>
      <c r="H58" s="3"/>
      <c r="I58" s="3"/>
      <c r="J58" s="3"/>
      <c r="K58" s="3"/>
      <c r="L58" s="3"/>
    </row>
    <row r="59" spans="2:12">
      <c r="B59" s="9"/>
      <c r="C59" s="13"/>
      <c r="D59" s="3"/>
      <c r="E59" s="3"/>
      <c r="F59" s="3"/>
      <c r="G59" s="3"/>
      <c r="H59" s="3"/>
      <c r="I59" s="3"/>
      <c r="J59" s="3"/>
      <c r="K59" s="3"/>
      <c r="L59" s="3"/>
    </row>
    <row r="60" spans="2:12">
      <c r="B60" s="9"/>
      <c r="C60" s="13"/>
      <c r="D60" s="3"/>
      <c r="E60" s="3"/>
      <c r="F60" s="3"/>
      <c r="G60" s="3"/>
      <c r="H60" s="3"/>
      <c r="I60" s="3"/>
      <c r="J60" s="3"/>
      <c r="K60" s="3"/>
      <c r="L60" s="3"/>
    </row>
    <row r="61" spans="2:12">
      <c r="B61" s="9"/>
      <c r="C61" s="13"/>
      <c r="D61" s="3"/>
      <c r="E61" s="3"/>
      <c r="F61" s="3"/>
      <c r="G61" s="3"/>
      <c r="H61" s="3"/>
      <c r="I61" s="3"/>
      <c r="J61" s="3"/>
      <c r="K61" s="3"/>
      <c r="L61" s="3"/>
    </row>
    <row r="62" spans="2:12">
      <c r="B62" s="9"/>
      <c r="C62" s="13"/>
      <c r="D62" s="3"/>
      <c r="E62" s="3"/>
      <c r="F62" s="3"/>
      <c r="G62" s="3"/>
      <c r="H62" s="3"/>
      <c r="I62" s="3"/>
      <c r="J62" s="3"/>
      <c r="K62" s="3"/>
      <c r="L62" s="3"/>
    </row>
    <row r="63" spans="2:12">
      <c r="B63" s="9"/>
      <c r="C63" s="13"/>
      <c r="D63" s="3"/>
      <c r="E63" s="3"/>
      <c r="F63" s="3"/>
      <c r="G63" s="3"/>
      <c r="H63" s="3"/>
      <c r="I63" s="3"/>
      <c r="J63" s="3"/>
      <c r="K63" s="3"/>
      <c r="L63" s="3"/>
    </row>
    <row r="64" spans="2:12">
      <c r="B64" s="9"/>
      <c r="C64" s="13"/>
      <c r="D64" s="3"/>
      <c r="E64" s="3"/>
      <c r="F64" s="3"/>
      <c r="G64" s="3"/>
      <c r="H64" s="3"/>
      <c r="I64" s="3"/>
      <c r="J64" s="3"/>
      <c r="K64" s="3"/>
      <c r="L64" s="3"/>
    </row>
    <row r="65" spans="2:12">
      <c r="B65" s="9"/>
      <c r="C65" s="13"/>
      <c r="D65" s="3"/>
      <c r="E65" s="3"/>
      <c r="F65" s="3"/>
      <c r="G65" s="3"/>
      <c r="H65" s="3"/>
      <c r="I65" s="3"/>
      <c r="J65" s="3"/>
      <c r="K65" s="3"/>
      <c r="L65" s="3"/>
    </row>
    <row r="66" spans="2:12">
      <c r="B66" s="9"/>
      <c r="C66" s="13"/>
      <c r="D66" s="3"/>
      <c r="E66" s="3"/>
      <c r="F66" s="3"/>
      <c r="G66" s="3"/>
      <c r="H66" s="3"/>
      <c r="I66" s="3"/>
      <c r="J66" s="3"/>
      <c r="K66" s="3"/>
      <c r="L66" s="3"/>
    </row>
    <row r="67" spans="2:12">
      <c r="B67" s="9"/>
      <c r="C67" s="13"/>
      <c r="D67" s="3"/>
      <c r="E67" s="3"/>
      <c r="F67" s="3"/>
      <c r="G67" s="3"/>
      <c r="H67" s="3"/>
      <c r="I67" s="3"/>
      <c r="J67" s="3"/>
      <c r="K67" s="3"/>
      <c r="L67" s="3"/>
    </row>
    <row r="68" spans="2:12">
      <c r="B68" s="9"/>
      <c r="C68" s="13"/>
      <c r="D68" s="3"/>
      <c r="E68" s="3"/>
      <c r="F68" s="3"/>
      <c r="G68" s="3"/>
      <c r="H68" s="3"/>
      <c r="I68" s="3"/>
      <c r="J68" s="3"/>
      <c r="K68" s="3"/>
      <c r="L68" s="3"/>
    </row>
    <row r="69" spans="2:12">
      <c r="B69" s="9"/>
      <c r="C69" s="13"/>
      <c r="D69" s="3"/>
      <c r="E69" s="3"/>
      <c r="F69" s="3"/>
      <c r="G69" s="3"/>
      <c r="H69" s="3"/>
      <c r="I69" s="3"/>
      <c r="J69" s="3"/>
      <c r="K69" s="3"/>
      <c r="L69" s="3"/>
    </row>
    <row r="70" spans="2:12">
      <c r="B70" s="9"/>
      <c r="C70" s="13"/>
      <c r="D70" s="3"/>
      <c r="E70" s="3"/>
      <c r="F70" s="3"/>
      <c r="G70" s="3"/>
      <c r="H70" s="3"/>
      <c r="I70" s="3"/>
      <c r="J70" s="3"/>
      <c r="K70" s="3"/>
      <c r="L70" s="3"/>
    </row>
    <row r="71" spans="2:12">
      <c r="B71" s="9"/>
      <c r="C71" s="13"/>
      <c r="D71" s="3"/>
      <c r="E71" s="3"/>
      <c r="F71" s="3"/>
      <c r="G71" s="3"/>
      <c r="H71" s="3"/>
      <c r="I71" s="3"/>
      <c r="J71" s="3"/>
      <c r="K71" s="3"/>
      <c r="L71" s="3"/>
    </row>
    <row r="72" spans="2:12">
      <c r="B72" s="9"/>
      <c r="C72" s="13"/>
      <c r="D72" s="3"/>
      <c r="E72" s="3"/>
      <c r="F72" s="3"/>
      <c r="G72" s="3"/>
      <c r="H72" s="3"/>
      <c r="I72" s="3"/>
      <c r="J72" s="3"/>
      <c r="K72" s="3"/>
      <c r="L72" s="3"/>
    </row>
    <row r="73" spans="2:12">
      <c r="B73" s="9"/>
      <c r="C73" s="13"/>
      <c r="D73" s="3"/>
      <c r="E73" s="3"/>
      <c r="F73" s="3"/>
      <c r="G73" s="3"/>
      <c r="H73" s="3"/>
      <c r="I73" s="3"/>
      <c r="J73" s="3"/>
      <c r="K73" s="3"/>
      <c r="L73" s="3"/>
    </row>
    <row r="74" spans="2:12">
      <c r="B74" s="9"/>
      <c r="C74" s="13"/>
      <c r="D74" s="3"/>
      <c r="E74" s="3"/>
      <c r="F74" s="3"/>
      <c r="G74" s="3"/>
      <c r="H74" s="3"/>
      <c r="I74" s="3"/>
      <c r="J74" s="3"/>
      <c r="K74" s="3"/>
      <c r="L74" s="3"/>
    </row>
    <row r="75" spans="2:12">
      <c r="B75" s="9"/>
      <c r="C75" s="13"/>
      <c r="D75" s="3"/>
      <c r="E75" s="3"/>
      <c r="F75" s="3"/>
      <c r="G75" s="3"/>
      <c r="H75" s="3"/>
      <c r="I75" s="3"/>
      <c r="J75" s="3"/>
      <c r="K75" s="3"/>
      <c r="L75" s="3"/>
    </row>
    <row r="76" spans="2:12">
      <c r="B76" s="9"/>
      <c r="C76" s="13"/>
      <c r="D76" s="3"/>
      <c r="E76" s="3"/>
      <c r="F76" s="3"/>
      <c r="G76" s="3"/>
      <c r="H76" s="3"/>
      <c r="I76" s="3"/>
      <c r="J76" s="3"/>
      <c r="K76" s="3"/>
      <c r="L76" s="3"/>
    </row>
    <row r="77" spans="2:12">
      <c r="B77" s="9"/>
      <c r="C77" s="13"/>
      <c r="D77" s="3"/>
      <c r="E77" s="3"/>
      <c r="F77" s="3"/>
      <c r="G77" s="3"/>
      <c r="H77" s="3"/>
      <c r="I77" s="3"/>
      <c r="J77" s="3"/>
      <c r="K77" s="3"/>
      <c r="L77" s="3"/>
    </row>
    <row r="78" spans="2:12">
      <c r="B78" s="9"/>
      <c r="C78" s="13"/>
      <c r="D78" s="3"/>
      <c r="E78" s="3"/>
      <c r="F78" s="3"/>
      <c r="G78" s="3"/>
      <c r="H78" s="3"/>
      <c r="I78" s="3"/>
      <c r="J78" s="3"/>
      <c r="K78" s="3"/>
      <c r="L78" s="3"/>
    </row>
    <row r="79" spans="2:12">
      <c r="B79" s="9"/>
      <c r="C79" s="13"/>
      <c r="D79" s="3"/>
      <c r="E79" s="3"/>
      <c r="F79" s="3"/>
      <c r="G79" s="3"/>
      <c r="H79" s="3"/>
      <c r="I79" s="3"/>
      <c r="J79" s="3"/>
      <c r="K79" s="3"/>
      <c r="L79" s="3"/>
    </row>
    <row r="80" spans="2:12">
      <c r="B80" s="9"/>
      <c r="C80" s="13"/>
      <c r="D80" s="3"/>
      <c r="E80" s="3"/>
      <c r="F80" s="3"/>
      <c r="G80" s="3"/>
      <c r="H80" s="3"/>
      <c r="I80" s="3"/>
      <c r="J80" s="3"/>
      <c r="K80" s="3"/>
      <c r="L80" s="3"/>
    </row>
    <row r="81" spans="2:12">
      <c r="B81" s="9"/>
      <c r="C81" s="13"/>
      <c r="D81" s="3"/>
      <c r="E81" s="3"/>
      <c r="F81" s="3"/>
      <c r="G81" s="3"/>
      <c r="H81" s="3"/>
      <c r="I81" s="3"/>
      <c r="J81" s="3"/>
      <c r="K81" s="3"/>
      <c r="L81" s="3"/>
    </row>
    <row r="82" spans="2:12">
      <c r="B82" s="9"/>
      <c r="C82" s="13"/>
      <c r="D82" s="3"/>
      <c r="E82" s="3"/>
      <c r="F82" s="3"/>
      <c r="G82" s="3"/>
      <c r="H82" s="3"/>
      <c r="I82" s="3"/>
      <c r="J82" s="3"/>
      <c r="K82" s="3"/>
      <c r="L82" s="3"/>
    </row>
    <row r="83" spans="2:12">
      <c r="B83" s="9"/>
      <c r="C83" s="13"/>
      <c r="D83" s="3"/>
      <c r="E83" s="3"/>
      <c r="F83" s="3"/>
      <c r="G83" s="3"/>
      <c r="H83" s="3"/>
      <c r="I83" s="3"/>
      <c r="J83" s="3"/>
      <c r="K83" s="3"/>
      <c r="L83" s="3"/>
    </row>
    <row r="84" spans="2:12">
      <c r="B84" s="9"/>
      <c r="C84" s="13"/>
      <c r="D84" s="3"/>
      <c r="E84" s="3"/>
      <c r="F84" s="3"/>
      <c r="G84" s="3"/>
      <c r="H84" s="3"/>
      <c r="I84" s="3"/>
      <c r="J84" s="3"/>
      <c r="K84" s="3"/>
      <c r="L84" s="3"/>
    </row>
    <row r="85" spans="2:12">
      <c r="B85" s="9"/>
      <c r="C85" s="13"/>
      <c r="D85" s="3"/>
      <c r="E85" s="3"/>
      <c r="F85" s="3"/>
      <c r="G85" s="3"/>
      <c r="H85" s="3"/>
      <c r="I85" s="3"/>
      <c r="J85" s="3"/>
      <c r="K85" s="3"/>
      <c r="L85" s="3"/>
    </row>
    <row r="86" spans="2:12">
      <c r="B86" s="9"/>
      <c r="C86" s="13"/>
      <c r="D86" s="3"/>
      <c r="E86" s="3"/>
      <c r="F86" s="3"/>
      <c r="G86" s="3"/>
      <c r="H86" s="3"/>
      <c r="I86" s="3"/>
      <c r="J86" s="3"/>
      <c r="K86" s="3"/>
      <c r="L86" s="3"/>
    </row>
    <row r="87" spans="2:12">
      <c r="B87" s="9"/>
      <c r="C87" s="13"/>
      <c r="D87" s="3"/>
      <c r="E87" s="3"/>
      <c r="F87" s="3"/>
      <c r="G87" s="3"/>
      <c r="H87" s="3"/>
      <c r="I87" s="3"/>
      <c r="J87" s="3"/>
      <c r="K87" s="3"/>
      <c r="L87" s="3"/>
    </row>
    <row r="88" spans="2:12">
      <c r="B88" s="9"/>
      <c r="C88" s="13"/>
      <c r="D88" s="3"/>
      <c r="E88" s="3"/>
      <c r="F88" s="3"/>
      <c r="G88" s="3"/>
      <c r="H88" s="3"/>
      <c r="I88" s="3"/>
      <c r="J88" s="3"/>
      <c r="K88" s="3"/>
      <c r="L88" s="3"/>
    </row>
    <row r="89" spans="2:12">
      <c r="B89" s="9"/>
      <c r="C89" s="13"/>
      <c r="D89" s="3"/>
      <c r="E89" s="3"/>
      <c r="F89" s="3"/>
      <c r="G89" s="3"/>
      <c r="H89" s="3"/>
      <c r="I89" s="3"/>
      <c r="J89" s="3"/>
      <c r="K89" s="3"/>
      <c r="L89" s="3"/>
    </row>
    <row r="90" spans="2:12">
      <c r="B90" s="9"/>
      <c r="C90" s="13"/>
      <c r="D90" s="3"/>
      <c r="E90" s="3"/>
      <c r="F90" s="3"/>
      <c r="G90" s="3"/>
      <c r="H90" s="3"/>
      <c r="I90" s="3"/>
      <c r="J90" s="3"/>
      <c r="K90" s="3"/>
      <c r="L90" s="3"/>
    </row>
    <row r="91" spans="2:12">
      <c r="B91" s="9"/>
      <c r="C91" s="13"/>
      <c r="D91" s="3"/>
      <c r="E91" s="3"/>
      <c r="F91" s="3"/>
      <c r="G91" s="3"/>
      <c r="H91" s="3"/>
      <c r="I91" s="3"/>
      <c r="J91" s="3"/>
      <c r="K91" s="3"/>
      <c r="L91" s="3"/>
    </row>
    <row r="92" spans="2:12">
      <c r="B92" s="9"/>
      <c r="C92" s="13"/>
      <c r="D92" s="3"/>
      <c r="E92" s="3"/>
      <c r="F92" s="3"/>
      <c r="G92" s="3"/>
      <c r="H92" s="3"/>
      <c r="I92" s="3"/>
      <c r="J92" s="3"/>
      <c r="K92" s="3"/>
      <c r="L92" s="3"/>
    </row>
    <row r="93" spans="2:12">
      <c r="B93" s="9"/>
      <c r="C93" s="13"/>
      <c r="D93" s="3"/>
      <c r="E93" s="3"/>
      <c r="F93" s="3"/>
      <c r="G93" s="3"/>
      <c r="H93" s="3"/>
      <c r="I93" s="3"/>
      <c r="J93" s="3"/>
      <c r="K93" s="3"/>
      <c r="L93" s="3"/>
    </row>
    <row r="94" spans="2:12">
      <c r="B94" s="9"/>
      <c r="C94" s="13"/>
      <c r="D94" s="3"/>
      <c r="E94" s="3"/>
      <c r="F94" s="3"/>
      <c r="G94" s="3"/>
      <c r="H94" s="3"/>
      <c r="I94" s="3"/>
      <c r="J94" s="3"/>
      <c r="K94" s="3"/>
      <c r="L94" s="3"/>
    </row>
    <row r="95" spans="2:12">
      <c r="B95" s="9"/>
      <c r="C95" s="13"/>
      <c r="D95" s="3"/>
      <c r="E95" s="3"/>
      <c r="F95" s="3"/>
      <c r="G95" s="3"/>
      <c r="H95" s="3"/>
      <c r="I95" s="3"/>
      <c r="J95" s="3"/>
      <c r="K95" s="3"/>
      <c r="L95" s="3"/>
    </row>
    <row r="96" spans="2:12">
      <c r="B96" s="9"/>
      <c r="C96" s="13"/>
      <c r="D96" s="3"/>
      <c r="E96" s="3"/>
      <c r="F96" s="3"/>
      <c r="G96" s="3"/>
      <c r="H96" s="3"/>
      <c r="I96" s="3"/>
      <c r="J96" s="3"/>
      <c r="K96" s="3"/>
      <c r="L96" s="3"/>
    </row>
    <row r="97" spans="2:12">
      <c r="B97" s="9"/>
      <c r="C97" s="13"/>
      <c r="D97" s="3"/>
      <c r="E97" s="3"/>
      <c r="F97" s="3"/>
      <c r="G97" s="3"/>
      <c r="H97" s="3"/>
      <c r="I97" s="3"/>
      <c r="J97" s="3"/>
      <c r="K97" s="3"/>
      <c r="L97" s="3"/>
    </row>
    <row r="98" spans="2:12">
      <c r="B98" s="9"/>
      <c r="C98" s="13"/>
      <c r="D98" s="3"/>
      <c r="E98" s="3"/>
      <c r="F98" s="3"/>
      <c r="G98" s="3"/>
      <c r="H98" s="3"/>
      <c r="I98" s="3"/>
      <c r="J98" s="3"/>
      <c r="K98" s="3"/>
      <c r="L98" s="3"/>
    </row>
    <row r="99" spans="2:12">
      <c r="B99" s="9"/>
      <c r="C99" s="13"/>
      <c r="D99" s="3"/>
      <c r="E99" s="3"/>
      <c r="F99" s="3"/>
      <c r="G99" s="3"/>
      <c r="H99" s="3"/>
      <c r="I99" s="3"/>
      <c r="J99" s="3"/>
      <c r="K99" s="3"/>
      <c r="L99" s="3"/>
    </row>
    <row r="100" spans="2:12">
      <c r="B100" s="9"/>
      <c r="C100" s="13"/>
      <c r="D100" s="3"/>
      <c r="E100" s="3"/>
      <c r="F100" s="3"/>
      <c r="G100" s="3"/>
      <c r="H100" s="3"/>
      <c r="I100" s="3"/>
      <c r="J100" s="3"/>
      <c r="K100" s="3"/>
      <c r="L100" s="3"/>
    </row>
    <row r="101" spans="2:12">
      <c r="B101" s="9"/>
      <c r="C101" s="13"/>
      <c r="D101" s="3"/>
      <c r="E101" s="3"/>
      <c r="F101" s="3"/>
      <c r="G101" s="3"/>
      <c r="H101" s="3"/>
      <c r="I101" s="3"/>
      <c r="J101" s="3"/>
      <c r="K101" s="3"/>
      <c r="L101" s="3"/>
    </row>
    <row r="102" spans="2:12">
      <c r="B102" s="9"/>
      <c r="C102" s="13"/>
      <c r="D102" s="3"/>
      <c r="E102" s="3"/>
      <c r="F102" s="3"/>
      <c r="G102" s="3"/>
      <c r="H102" s="3"/>
      <c r="I102" s="3"/>
      <c r="J102" s="3"/>
      <c r="K102" s="3"/>
      <c r="L102" s="3"/>
    </row>
    <row r="103" spans="2:12">
      <c r="B103" s="9"/>
      <c r="C103" s="13"/>
      <c r="D103" s="3"/>
      <c r="E103" s="3"/>
      <c r="F103" s="3"/>
      <c r="G103" s="3"/>
      <c r="H103" s="3"/>
      <c r="I103" s="3"/>
      <c r="J103" s="3"/>
      <c r="K103" s="3"/>
      <c r="L103" s="3"/>
    </row>
    <row r="104" spans="2:12">
      <c r="B104" s="9"/>
      <c r="C104" s="13"/>
      <c r="D104" s="3"/>
      <c r="E104" s="3"/>
      <c r="F104" s="3"/>
      <c r="G104" s="3"/>
      <c r="H104" s="3"/>
      <c r="I104" s="3"/>
      <c r="J104" s="3"/>
      <c r="K104" s="3"/>
      <c r="L104" s="3"/>
    </row>
    <row r="105" spans="2:12">
      <c r="B105" s="9"/>
      <c r="C105" s="13"/>
      <c r="D105" s="3"/>
      <c r="E105" s="3"/>
      <c r="F105" s="3"/>
      <c r="G105" s="3"/>
      <c r="H105" s="3"/>
      <c r="I105" s="3"/>
      <c r="J105" s="3"/>
      <c r="K105" s="3"/>
      <c r="L105" s="3"/>
    </row>
    <row r="106" spans="2:12">
      <c r="B106" s="9"/>
      <c r="C106" s="13"/>
      <c r="D106" s="3"/>
      <c r="E106" s="3"/>
      <c r="F106" s="3"/>
      <c r="G106" s="3"/>
      <c r="H106" s="3"/>
      <c r="I106" s="3"/>
      <c r="J106" s="3"/>
      <c r="K106" s="3"/>
      <c r="L106" s="3"/>
    </row>
    <row r="107" spans="2:12">
      <c r="B107" s="9"/>
      <c r="C107" s="13"/>
      <c r="D107" s="3"/>
      <c r="E107" s="3"/>
      <c r="F107" s="3"/>
      <c r="G107" s="3"/>
      <c r="H107" s="3"/>
      <c r="I107" s="3"/>
      <c r="J107" s="3"/>
      <c r="K107" s="3"/>
      <c r="L107" s="3"/>
    </row>
    <row r="108" spans="2:12">
      <c r="B108" s="9"/>
      <c r="C108" s="13"/>
      <c r="D108" s="3"/>
      <c r="E108" s="3"/>
      <c r="F108" s="3"/>
      <c r="G108" s="3"/>
      <c r="H108" s="3"/>
      <c r="I108" s="3"/>
      <c r="J108" s="3"/>
      <c r="K108" s="3"/>
      <c r="L108" s="3"/>
    </row>
    <row r="109" spans="2:12">
      <c r="B109" s="9"/>
      <c r="C109" s="13"/>
      <c r="D109" s="3"/>
      <c r="E109" s="3"/>
      <c r="F109" s="3"/>
      <c r="G109" s="3"/>
      <c r="H109" s="3"/>
      <c r="I109" s="3"/>
      <c r="J109" s="3"/>
      <c r="K109" s="3"/>
      <c r="L109" s="3"/>
    </row>
    <row r="110" spans="2:12">
      <c r="B110" s="9"/>
      <c r="C110" s="13"/>
      <c r="D110" s="3"/>
      <c r="E110" s="3"/>
      <c r="F110" s="3"/>
      <c r="G110" s="3"/>
      <c r="H110" s="3"/>
      <c r="I110" s="3"/>
      <c r="J110" s="3"/>
      <c r="K110" s="3"/>
      <c r="L110" s="3"/>
    </row>
    <row r="111" spans="2:12">
      <c r="B111" s="9"/>
      <c r="C111" s="13"/>
      <c r="D111" s="3"/>
      <c r="E111" s="3"/>
      <c r="F111" s="3"/>
      <c r="G111" s="3"/>
      <c r="H111" s="3"/>
      <c r="I111" s="3"/>
      <c r="J111" s="3"/>
      <c r="K111" s="3"/>
      <c r="L111" s="3"/>
    </row>
    <row r="112" spans="2:12">
      <c r="B112" s="9"/>
      <c r="C112" s="13"/>
      <c r="D112" s="3"/>
      <c r="E112" s="3"/>
      <c r="F112" s="3"/>
      <c r="G112" s="3"/>
      <c r="H112" s="3"/>
      <c r="I112" s="3"/>
      <c r="J112" s="3"/>
      <c r="K112" s="3"/>
      <c r="L112" s="3"/>
    </row>
    <row r="113" spans="2:12">
      <c r="B113" s="9"/>
      <c r="C113" s="13"/>
      <c r="D113" s="3"/>
      <c r="E113" s="3"/>
      <c r="F113" s="3"/>
      <c r="G113" s="3"/>
      <c r="H113" s="3"/>
      <c r="I113" s="3"/>
      <c r="J113" s="3"/>
      <c r="K113" s="3"/>
      <c r="L113" s="3"/>
    </row>
    <row r="114" spans="2:12">
      <c r="B114" s="9"/>
      <c r="C114" s="13"/>
      <c r="D114" s="3"/>
      <c r="E114" s="3"/>
      <c r="F114" s="3"/>
      <c r="G114" s="3"/>
      <c r="H114" s="3"/>
      <c r="I114" s="3"/>
      <c r="J114" s="3"/>
      <c r="K114" s="3"/>
      <c r="L114" s="3"/>
    </row>
    <row r="115" spans="2:12">
      <c r="B115" s="9"/>
      <c r="C115" s="13"/>
      <c r="D115" s="3"/>
      <c r="E115" s="3"/>
      <c r="F115" s="3"/>
      <c r="G115" s="3"/>
      <c r="H115" s="3"/>
      <c r="I115" s="3"/>
      <c r="J115" s="3"/>
      <c r="K115" s="3"/>
      <c r="L115" s="3"/>
    </row>
    <row r="116" spans="2:12">
      <c r="B116" s="9"/>
      <c r="C116" s="13"/>
      <c r="D116" s="3"/>
      <c r="E116" s="3"/>
      <c r="F116" s="3"/>
      <c r="G116" s="3"/>
      <c r="H116" s="3"/>
      <c r="I116" s="3"/>
      <c r="J116" s="3"/>
      <c r="K116" s="3"/>
      <c r="L116" s="3"/>
    </row>
    <row r="117" spans="2:12">
      <c r="B117" s="9"/>
      <c r="C117" s="13"/>
      <c r="D117" s="3"/>
      <c r="E117" s="3"/>
      <c r="F117" s="3"/>
      <c r="G117" s="3"/>
      <c r="H117" s="3"/>
      <c r="I117" s="3"/>
      <c r="J117" s="3"/>
      <c r="K117" s="3"/>
      <c r="L117" s="3"/>
    </row>
    <row r="118" spans="2:12">
      <c r="B118" s="9"/>
      <c r="C118" s="13"/>
      <c r="D118" s="3"/>
      <c r="E118" s="3"/>
      <c r="F118" s="3"/>
      <c r="G118" s="3"/>
      <c r="H118" s="3"/>
      <c r="I118" s="3"/>
      <c r="J118" s="3"/>
      <c r="K118" s="3"/>
      <c r="L118" s="3"/>
    </row>
    <row r="119" spans="2:12">
      <c r="B119" s="9"/>
      <c r="C119" s="13"/>
      <c r="D119" s="3"/>
      <c r="E119" s="3"/>
      <c r="F119" s="3"/>
      <c r="G119" s="3"/>
      <c r="H119" s="3"/>
      <c r="I119" s="3"/>
      <c r="J119" s="3"/>
      <c r="K119" s="3"/>
      <c r="L119" s="3"/>
    </row>
    <row r="120" spans="2:12">
      <c r="B120" s="9"/>
      <c r="C120" s="13"/>
      <c r="D120" s="3"/>
      <c r="E120" s="3"/>
      <c r="F120" s="3"/>
      <c r="G120" s="3"/>
      <c r="H120" s="3"/>
      <c r="I120" s="3"/>
      <c r="J120" s="3"/>
      <c r="K120" s="3"/>
      <c r="L120" s="3"/>
    </row>
    <row r="121" spans="2:12">
      <c r="B121" s="9"/>
      <c r="C121" s="13"/>
      <c r="D121" s="3"/>
      <c r="E121" s="3"/>
      <c r="F121" s="3"/>
      <c r="G121" s="3"/>
      <c r="H121" s="3"/>
      <c r="I121" s="3"/>
      <c r="J121" s="3"/>
      <c r="K121" s="3"/>
      <c r="L121" s="3"/>
    </row>
    <row r="122" spans="2:12">
      <c r="B122" s="9"/>
      <c r="C122" s="13"/>
      <c r="D122" s="3"/>
      <c r="E122" s="3"/>
      <c r="F122" s="3"/>
      <c r="G122" s="3"/>
      <c r="H122" s="3"/>
      <c r="I122" s="3"/>
      <c r="J122" s="3"/>
      <c r="K122" s="3"/>
      <c r="L122" s="3"/>
    </row>
    <row r="123" spans="2:12">
      <c r="B123" s="9"/>
      <c r="C123" s="13"/>
      <c r="D123" s="3"/>
      <c r="E123" s="3"/>
      <c r="F123" s="3"/>
      <c r="G123" s="3"/>
      <c r="H123" s="3"/>
      <c r="I123" s="3"/>
      <c r="J123" s="3"/>
      <c r="K123" s="3"/>
      <c r="L123" s="3"/>
    </row>
    <row r="124" spans="2:12">
      <c r="B124" s="9"/>
      <c r="C124" s="13"/>
      <c r="D124" s="3"/>
      <c r="E124" s="3"/>
      <c r="F124" s="3"/>
      <c r="G124" s="3"/>
      <c r="H124" s="3"/>
      <c r="I124" s="3"/>
      <c r="J124" s="3"/>
      <c r="K124" s="3"/>
      <c r="L124" s="3"/>
    </row>
    <row r="125" spans="2:12">
      <c r="B125" s="9"/>
      <c r="C125" s="13"/>
      <c r="D125" s="3"/>
      <c r="E125" s="3"/>
      <c r="F125" s="3"/>
      <c r="G125" s="3"/>
      <c r="H125" s="3"/>
      <c r="I125" s="3"/>
      <c r="J125" s="3"/>
      <c r="K125" s="3"/>
      <c r="L125" s="3"/>
    </row>
    <row r="126" spans="2:12">
      <c r="B126" s="9"/>
      <c r="C126" s="13"/>
      <c r="D126" s="3"/>
      <c r="E126" s="3"/>
      <c r="F126" s="3"/>
      <c r="G126" s="3"/>
      <c r="H126" s="3"/>
      <c r="I126" s="3"/>
      <c r="J126" s="3"/>
      <c r="K126" s="3"/>
      <c r="L126" s="3"/>
    </row>
    <row r="127" spans="2:12">
      <c r="B127" s="9"/>
      <c r="C127" s="13"/>
      <c r="D127" s="3"/>
      <c r="E127" s="3"/>
      <c r="F127" s="3"/>
      <c r="G127" s="3"/>
      <c r="H127" s="3"/>
      <c r="I127" s="3"/>
      <c r="J127" s="3"/>
      <c r="K127" s="3"/>
      <c r="L127" s="3"/>
    </row>
    <row r="128" spans="2:12">
      <c r="B128" s="9"/>
      <c r="C128" s="13"/>
      <c r="D128" s="3"/>
      <c r="E128" s="3"/>
      <c r="F128" s="3"/>
      <c r="G128" s="3"/>
      <c r="H128" s="3"/>
      <c r="I128" s="3"/>
      <c r="J128" s="3"/>
      <c r="K128" s="3"/>
      <c r="L128" s="3"/>
    </row>
    <row r="129" spans="2:12">
      <c r="B129" s="9"/>
      <c r="C129" s="13"/>
      <c r="D129" s="3"/>
      <c r="E129" s="3"/>
      <c r="F129" s="3"/>
      <c r="G129" s="3"/>
      <c r="H129" s="3"/>
      <c r="I129" s="3"/>
      <c r="J129" s="3"/>
      <c r="K129" s="3"/>
      <c r="L129" s="3"/>
    </row>
    <row r="130" spans="2:12">
      <c r="B130" s="9"/>
      <c r="C130" s="13"/>
      <c r="D130" s="3"/>
      <c r="E130" s="3"/>
      <c r="F130" s="3"/>
      <c r="G130" s="3"/>
      <c r="H130" s="3"/>
      <c r="I130" s="3"/>
      <c r="J130" s="3"/>
      <c r="K130" s="3"/>
      <c r="L130" s="3"/>
    </row>
    <row r="131" spans="2:12">
      <c r="B131" s="9"/>
      <c r="C131" s="13"/>
      <c r="D131" s="3"/>
      <c r="E131" s="3"/>
      <c r="F131" s="3"/>
      <c r="G131" s="3"/>
      <c r="H131" s="3"/>
      <c r="I131" s="3"/>
      <c r="J131" s="3"/>
      <c r="K131" s="3"/>
      <c r="L131" s="3"/>
    </row>
    <row r="132" spans="2:12">
      <c r="B132" s="9"/>
      <c r="C132" s="13"/>
      <c r="D132" s="3"/>
      <c r="E132" s="3"/>
      <c r="F132" s="3"/>
      <c r="G132" s="3"/>
      <c r="H132" s="3"/>
      <c r="I132" s="3"/>
      <c r="J132" s="3"/>
      <c r="K132" s="3"/>
      <c r="L132" s="3"/>
    </row>
    <row r="133" spans="2:12">
      <c r="B133" s="9"/>
      <c r="C133" s="13"/>
      <c r="D133" s="3"/>
      <c r="E133" s="3"/>
      <c r="F133" s="3"/>
      <c r="G133" s="3"/>
      <c r="H133" s="3"/>
      <c r="I133" s="3"/>
      <c r="J133" s="3"/>
      <c r="K133" s="3"/>
      <c r="L133" s="3"/>
    </row>
    <row r="134" spans="2:12">
      <c r="B134" s="9"/>
      <c r="C134" s="13"/>
      <c r="D134" s="3"/>
      <c r="E134" s="3"/>
      <c r="F134" s="3"/>
      <c r="G134" s="3"/>
      <c r="H134" s="3"/>
      <c r="I134" s="3"/>
      <c r="J134" s="3"/>
      <c r="K134" s="3"/>
      <c r="L134" s="3"/>
    </row>
    <row r="135" spans="2:12">
      <c r="B135" s="9"/>
      <c r="C135" s="13"/>
      <c r="D135" s="3"/>
      <c r="E135" s="3"/>
      <c r="F135" s="3"/>
      <c r="G135" s="3"/>
      <c r="H135" s="3"/>
      <c r="I135" s="3"/>
      <c r="J135" s="3"/>
      <c r="K135" s="3"/>
      <c r="L135" s="3"/>
    </row>
    <row r="136" spans="2:12">
      <c r="B136" s="9"/>
      <c r="C136" s="13"/>
      <c r="D136" s="3"/>
      <c r="E136" s="3"/>
      <c r="F136" s="3"/>
      <c r="G136" s="3"/>
      <c r="H136" s="3"/>
      <c r="I136" s="3"/>
      <c r="J136" s="3"/>
      <c r="K136" s="3"/>
      <c r="L136" s="3"/>
    </row>
    <row r="137" spans="2:12">
      <c r="B137" s="9"/>
      <c r="C137" s="13"/>
      <c r="D137" s="3"/>
      <c r="E137" s="3"/>
      <c r="F137" s="3"/>
      <c r="G137" s="3"/>
      <c r="H137" s="3"/>
      <c r="I137" s="3"/>
      <c r="J137" s="3"/>
      <c r="K137" s="3"/>
      <c r="L137" s="3"/>
    </row>
    <row r="138" spans="2:12">
      <c r="B138" s="9"/>
      <c r="C138" s="13"/>
      <c r="D138" s="3"/>
      <c r="E138" s="3"/>
      <c r="F138" s="3"/>
      <c r="G138" s="3"/>
      <c r="H138" s="3"/>
      <c r="I138" s="3"/>
      <c r="J138" s="3"/>
      <c r="K138" s="3"/>
      <c r="L138" s="3"/>
    </row>
    <row r="139" spans="2:12">
      <c r="B139" s="9"/>
      <c r="C139" s="13"/>
      <c r="D139" s="3"/>
      <c r="E139" s="3"/>
      <c r="F139" s="3"/>
      <c r="G139" s="3"/>
      <c r="H139" s="3"/>
      <c r="I139" s="3"/>
      <c r="J139" s="3"/>
      <c r="K139" s="3"/>
      <c r="L139" s="3"/>
    </row>
    <row r="140" spans="2:12">
      <c r="B140" s="9"/>
      <c r="C140" s="13"/>
      <c r="D140" s="3"/>
      <c r="E140" s="3"/>
      <c r="F140" s="3"/>
      <c r="G140" s="3"/>
      <c r="H140" s="3"/>
      <c r="I140" s="3"/>
      <c r="J140" s="3"/>
      <c r="K140" s="3"/>
      <c r="L140" s="3"/>
    </row>
    <row r="141" spans="2:12">
      <c r="B141" s="9"/>
      <c r="C141" s="13"/>
      <c r="D141" s="3"/>
      <c r="E141" s="3"/>
      <c r="F141" s="3"/>
      <c r="G141" s="3"/>
      <c r="H141" s="3"/>
      <c r="I141" s="3"/>
      <c r="J141" s="3"/>
      <c r="K141" s="3"/>
      <c r="L141" s="3"/>
    </row>
    <row r="142" spans="2:12">
      <c r="B142" s="9"/>
      <c r="C142" s="13"/>
      <c r="D142" s="3"/>
      <c r="E142" s="3"/>
      <c r="F142" s="3"/>
      <c r="G142" s="3"/>
      <c r="H142" s="3"/>
      <c r="I142" s="3"/>
      <c r="J142" s="3"/>
      <c r="K142" s="3"/>
      <c r="L142" s="3"/>
    </row>
    <row r="143" spans="2:12">
      <c r="B143" s="9"/>
      <c r="C143" s="13"/>
      <c r="D143" s="3"/>
      <c r="E143" s="3"/>
      <c r="F143" s="3"/>
      <c r="G143" s="3"/>
      <c r="H143" s="3"/>
      <c r="I143" s="3"/>
      <c r="J143" s="3"/>
      <c r="K143" s="3"/>
      <c r="L143" s="3"/>
    </row>
    <row r="144" spans="2:12">
      <c r="B144" s="9"/>
      <c r="C144" s="13"/>
      <c r="D144" s="3"/>
      <c r="E144" s="3"/>
      <c r="F144" s="3"/>
      <c r="G144" s="3"/>
      <c r="H144" s="3"/>
      <c r="I144" s="3"/>
      <c r="J144" s="3"/>
      <c r="K144" s="3"/>
      <c r="L144" s="3"/>
    </row>
    <row r="145" spans="2:12">
      <c r="B145" s="9"/>
      <c r="C145" s="13"/>
      <c r="D145" s="3"/>
      <c r="E145" s="3"/>
      <c r="F145" s="3"/>
      <c r="G145" s="3"/>
      <c r="H145" s="3"/>
      <c r="I145" s="3"/>
      <c r="J145" s="3"/>
      <c r="K145" s="3"/>
      <c r="L145" s="3"/>
    </row>
    <row r="146" spans="2:12">
      <c r="B146" s="9"/>
      <c r="C146" s="13"/>
      <c r="D146" s="3"/>
      <c r="E146" s="3"/>
      <c r="F146" s="3"/>
      <c r="G146" s="3"/>
      <c r="H146" s="3"/>
      <c r="I146" s="3"/>
      <c r="J146" s="3"/>
      <c r="K146" s="3"/>
      <c r="L146" s="3"/>
    </row>
    <row r="147" spans="2:12">
      <c r="B147" s="9"/>
      <c r="C147" s="13"/>
      <c r="D147" s="3"/>
      <c r="E147" s="3"/>
      <c r="F147" s="3"/>
      <c r="G147" s="3"/>
      <c r="H147" s="3"/>
      <c r="I147" s="3"/>
      <c r="J147" s="3"/>
      <c r="K147" s="3"/>
      <c r="L147" s="3"/>
    </row>
    <row r="148" spans="2:12">
      <c r="B148" s="9"/>
      <c r="C148" s="13"/>
      <c r="D148" s="3"/>
      <c r="E148" s="3"/>
      <c r="F148" s="3"/>
      <c r="G148" s="3"/>
      <c r="H148" s="3"/>
      <c r="I148" s="3"/>
      <c r="J148" s="3"/>
      <c r="K148" s="3"/>
      <c r="L148" s="3"/>
    </row>
    <row r="149" spans="2:12">
      <c r="B149" s="9"/>
      <c r="C149" s="13"/>
      <c r="D149" s="3"/>
      <c r="E149" s="3"/>
      <c r="F149" s="3"/>
      <c r="G149" s="3"/>
      <c r="H149" s="3"/>
      <c r="I149" s="3"/>
      <c r="J149" s="3"/>
      <c r="K149" s="3"/>
      <c r="L149" s="3"/>
    </row>
    <row r="150" spans="2:12">
      <c r="B150" s="9"/>
      <c r="C150" s="13"/>
      <c r="D150" s="3"/>
      <c r="E150" s="3"/>
      <c r="F150" s="3"/>
      <c r="G150" s="3"/>
      <c r="H150" s="3"/>
      <c r="I150" s="3"/>
      <c r="J150" s="3"/>
      <c r="K150" s="3"/>
      <c r="L150" s="3"/>
    </row>
    <row r="151" spans="2:12">
      <c r="B151" s="9"/>
      <c r="C151" s="13"/>
      <c r="D151" s="3"/>
      <c r="E151" s="3"/>
      <c r="F151" s="3"/>
      <c r="G151" s="3"/>
      <c r="H151" s="3"/>
      <c r="I151" s="3"/>
      <c r="J151" s="3"/>
      <c r="K151" s="3"/>
      <c r="L151" s="3"/>
    </row>
    <row r="152" spans="2:12">
      <c r="B152" s="9"/>
      <c r="C152" s="13"/>
      <c r="D152" s="3"/>
      <c r="E152" s="3"/>
      <c r="F152" s="3"/>
      <c r="G152" s="3"/>
      <c r="H152" s="3"/>
      <c r="I152" s="3"/>
      <c r="J152" s="3"/>
      <c r="K152" s="3"/>
      <c r="L152" s="3"/>
    </row>
    <row r="153" spans="2:12">
      <c r="B153" s="9"/>
      <c r="C153" s="13"/>
      <c r="D153" s="3"/>
      <c r="E153" s="3"/>
      <c r="F153" s="3"/>
      <c r="G153" s="3"/>
      <c r="H153" s="3"/>
      <c r="I153" s="3"/>
      <c r="J153" s="3"/>
      <c r="K153" s="3"/>
      <c r="L153" s="3"/>
    </row>
    <row r="154" spans="2:12">
      <c r="B154" s="9"/>
      <c r="C154" s="13"/>
      <c r="D154" s="3"/>
      <c r="E154" s="3"/>
      <c r="F154" s="3"/>
      <c r="G154" s="3"/>
      <c r="H154" s="3"/>
      <c r="I154" s="3"/>
      <c r="J154" s="3"/>
      <c r="K154" s="3"/>
      <c r="L154" s="3"/>
    </row>
    <row r="155" spans="2:12">
      <c r="B155" s="9"/>
      <c r="C155" s="13"/>
      <c r="D155" s="3"/>
      <c r="E155" s="3"/>
      <c r="F155" s="3"/>
      <c r="G155" s="3"/>
      <c r="H155" s="3"/>
      <c r="I155" s="3"/>
      <c r="J155" s="3"/>
      <c r="K155" s="3"/>
      <c r="L155" s="3"/>
    </row>
    <row r="156" spans="2:12">
      <c r="B156" s="9"/>
      <c r="C156" s="13"/>
      <c r="D156" s="3"/>
      <c r="E156" s="3"/>
      <c r="F156" s="3"/>
      <c r="G156" s="3"/>
      <c r="H156" s="3"/>
      <c r="I156" s="3"/>
      <c r="J156" s="3"/>
      <c r="K156" s="3"/>
      <c r="L156" s="3"/>
    </row>
    <row r="157" spans="2:12">
      <c r="B157" s="9"/>
      <c r="C157" s="13"/>
      <c r="D157" s="3"/>
      <c r="E157" s="3"/>
      <c r="F157" s="3"/>
      <c r="G157" s="3"/>
      <c r="H157" s="3"/>
      <c r="I157" s="3"/>
      <c r="J157" s="3"/>
      <c r="K157" s="3"/>
      <c r="L157" s="3"/>
    </row>
    <row r="158" spans="2:12">
      <c r="B158" s="9"/>
      <c r="C158" s="13"/>
      <c r="D158" s="3"/>
      <c r="E158" s="3"/>
      <c r="F158" s="3"/>
      <c r="G158" s="3"/>
      <c r="H158" s="3"/>
      <c r="I158" s="3"/>
      <c r="J158" s="3"/>
      <c r="K158" s="3"/>
      <c r="L158" s="3"/>
    </row>
    <row r="159" spans="2:12">
      <c r="B159" s="9"/>
      <c r="C159" s="13"/>
      <c r="D159" s="3"/>
      <c r="E159" s="3"/>
      <c r="F159" s="3"/>
      <c r="G159" s="3"/>
      <c r="H159" s="3"/>
      <c r="I159" s="3"/>
      <c r="J159" s="3"/>
      <c r="K159" s="3"/>
      <c r="L159" s="3"/>
    </row>
    <row r="160" spans="2:12">
      <c r="B160" s="9"/>
      <c r="C160" s="13"/>
      <c r="D160" s="3"/>
      <c r="E160" s="3"/>
      <c r="F160" s="3"/>
      <c r="G160" s="3"/>
      <c r="H160" s="3"/>
      <c r="I160" s="3"/>
      <c r="J160" s="3"/>
      <c r="K160" s="3"/>
      <c r="L160" s="3"/>
    </row>
    <row r="161" spans="2:12">
      <c r="B161" s="9"/>
      <c r="C161" s="13"/>
      <c r="D161" s="3"/>
      <c r="E161" s="3"/>
      <c r="F161" s="3"/>
      <c r="G161" s="3"/>
      <c r="H161" s="3"/>
      <c r="I161" s="3"/>
      <c r="J161" s="3"/>
      <c r="K161" s="3"/>
      <c r="L161" s="3"/>
    </row>
    <row r="162" spans="2:12">
      <c r="B162" s="9"/>
      <c r="C162" s="13"/>
      <c r="D162" s="3"/>
      <c r="E162" s="3"/>
      <c r="F162" s="3"/>
      <c r="G162" s="3"/>
      <c r="H162" s="3"/>
      <c r="I162" s="3"/>
      <c r="J162" s="3"/>
      <c r="K162" s="3"/>
      <c r="L162" s="3"/>
    </row>
    <row r="163" spans="2:12">
      <c r="B163" s="9"/>
      <c r="C163" s="13"/>
      <c r="D163" s="3"/>
      <c r="E163" s="3"/>
      <c r="F163" s="3"/>
      <c r="G163" s="3"/>
      <c r="H163" s="3"/>
      <c r="I163" s="3"/>
      <c r="J163" s="3"/>
      <c r="K163" s="3"/>
      <c r="L163" s="3"/>
    </row>
    <row r="164" spans="2:12">
      <c r="B164" s="9"/>
      <c r="C164" s="13"/>
      <c r="D164" s="3"/>
      <c r="E164" s="3"/>
      <c r="F164" s="3"/>
      <c r="G164" s="3"/>
      <c r="H164" s="3"/>
      <c r="I164" s="3"/>
      <c r="J164" s="3"/>
      <c r="K164" s="3"/>
      <c r="L164" s="3"/>
    </row>
    <row r="165" spans="2:12">
      <c r="B165" s="9"/>
      <c r="C165" s="13"/>
      <c r="D165" s="3"/>
      <c r="E165" s="3"/>
      <c r="F165" s="3"/>
      <c r="G165" s="3"/>
      <c r="H165" s="3"/>
      <c r="I165" s="3"/>
      <c r="J165" s="3"/>
      <c r="K165" s="3"/>
      <c r="L165" s="3"/>
    </row>
    <row r="166" spans="2:12">
      <c r="B166" s="9"/>
      <c r="C166" s="13"/>
      <c r="D166" s="3"/>
      <c r="E166" s="3"/>
      <c r="F166" s="3"/>
      <c r="G166" s="3"/>
      <c r="H166" s="3"/>
      <c r="I166" s="3"/>
      <c r="J166" s="3"/>
      <c r="K166" s="3"/>
      <c r="L166" s="3"/>
    </row>
    <row r="167" spans="2:12">
      <c r="B167" s="9"/>
      <c r="C167" s="13"/>
      <c r="D167" s="3"/>
      <c r="E167" s="3"/>
      <c r="F167" s="3"/>
      <c r="G167" s="3"/>
      <c r="H167" s="3"/>
      <c r="I167" s="3"/>
      <c r="J167" s="3"/>
      <c r="K167" s="3"/>
      <c r="L167" s="3"/>
    </row>
    <row r="168" spans="2:12">
      <c r="B168" s="9"/>
      <c r="C168" s="13"/>
      <c r="D168" s="3"/>
      <c r="E168" s="3"/>
      <c r="F168" s="3"/>
      <c r="G168" s="3"/>
      <c r="H168" s="3"/>
      <c r="I168" s="3"/>
      <c r="J168" s="3"/>
      <c r="K168" s="3"/>
      <c r="L168" s="3"/>
    </row>
    <row r="169" spans="2:12">
      <c r="B169" s="9"/>
      <c r="C169" s="13"/>
      <c r="D169" s="3"/>
      <c r="E169" s="3"/>
      <c r="F169" s="3"/>
      <c r="G169" s="3"/>
      <c r="H169" s="3"/>
      <c r="I169" s="3"/>
      <c r="J169" s="3"/>
      <c r="K169" s="3"/>
      <c r="L169" s="3"/>
    </row>
    <row r="170" spans="2:12">
      <c r="B170" s="9"/>
      <c r="C170" s="13"/>
      <c r="D170" s="3"/>
      <c r="E170" s="3"/>
      <c r="F170" s="3"/>
      <c r="G170" s="3"/>
      <c r="H170" s="3"/>
      <c r="I170" s="3"/>
      <c r="J170" s="3"/>
      <c r="K170" s="3"/>
      <c r="L170" s="3"/>
    </row>
    <row r="171" spans="2:12">
      <c r="B171" s="9"/>
      <c r="C171" s="13"/>
      <c r="D171" s="3"/>
      <c r="E171" s="3"/>
      <c r="F171" s="3"/>
      <c r="G171" s="3"/>
      <c r="H171" s="3"/>
      <c r="I171" s="3"/>
      <c r="J171" s="3"/>
      <c r="K171" s="3"/>
      <c r="L171" s="3"/>
    </row>
    <row r="172" spans="2:12">
      <c r="B172" s="9"/>
      <c r="C172" s="13"/>
      <c r="D172" s="3"/>
      <c r="E172" s="3"/>
      <c r="F172" s="3"/>
      <c r="G172" s="3"/>
      <c r="H172" s="3"/>
      <c r="I172" s="3"/>
      <c r="J172" s="3"/>
      <c r="K172" s="3"/>
      <c r="L172" s="3"/>
    </row>
    <row r="173" spans="2:12">
      <c r="B173" s="9"/>
      <c r="C173" s="13"/>
      <c r="D173" s="3"/>
      <c r="E173" s="3"/>
      <c r="F173" s="3"/>
      <c r="G173" s="3"/>
      <c r="H173" s="3"/>
      <c r="I173" s="3"/>
      <c r="J173" s="3"/>
      <c r="K173" s="3"/>
      <c r="L173" s="3"/>
    </row>
    <row r="174" spans="2:12">
      <c r="B174" s="9"/>
      <c r="C174" s="13"/>
      <c r="D174" s="3"/>
      <c r="E174" s="3"/>
      <c r="F174" s="3"/>
      <c r="G174" s="3"/>
      <c r="H174" s="3"/>
      <c r="I174" s="3"/>
      <c r="J174" s="3"/>
      <c r="K174" s="3"/>
      <c r="L174" s="3"/>
    </row>
    <row r="175" spans="2:12">
      <c r="B175" s="9"/>
      <c r="C175" s="13"/>
      <c r="D175" s="3"/>
      <c r="E175" s="3"/>
      <c r="F175" s="3"/>
      <c r="G175" s="3"/>
      <c r="H175" s="3"/>
      <c r="I175" s="3"/>
      <c r="J175" s="3"/>
      <c r="K175" s="3"/>
      <c r="L175" s="3"/>
    </row>
    <row r="176" spans="2:12">
      <c r="B176" s="9"/>
      <c r="C176" s="13"/>
      <c r="D176" s="3"/>
      <c r="E176" s="3"/>
      <c r="F176" s="3"/>
      <c r="G176" s="3"/>
      <c r="H176" s="3"/>
      <c r="I176" s="3"/>
      <c r="J176" s="3"/>
      <c r="K176" s="3"/>
      <c r="L176" s="3"/>
    </row>
    <row r="177" spans="2:12">
      <c r="B177" s="9"/>
      <c r="C177" s="13"/>
      <c r="D177" s="3"/>
      <c r="E177" s="3"/>
      <c r="F177" s="3"/>
      <c r="G177" s="3"/>
      <c r="H177" s="3"/>
      <c r="I177" s="3"/>
      <c r="J177" s="3"/>
      <c r="K177" s="3"/>
      <c r="L177" s="3"/>
    </row>
    <row r="178" spans="2:12">
      <c r="B178" s="9"/>
      <c r="C178" s="13"/>
      <c r="D178" s="3"/>
      <c r="E178" s="3"/>
      <c r="F178" s="3"/>
      <c r="G178" s="3"/>
      <c r="H178" s="3"/>
      <c r="I178" s="3"/>
      <c r="J178" s="3"/>
      <c r="K178" s="3"/>
      <c r="L178" s="3"/>
    </row>
    <row r="179" spans="2:12">
      <c r="B179" s="9"/>
      <c r="C179" s="13"/>
      <c r="D179" s="3"/>
      <c r="E179" s="3"/>
      <c r="F179" s="3"/>
      <c r="G179" s="3"/>
      <c r="H179" s="3"/>
      <c r="I179" s="3"/>
      <c r="J179" s="3"/>
      <c r="K179" s="3"/>
      <c r="L179" s="3"/>
    </row>
    <row r="180" spans="2:12">
      <c r="B180" s="9"/>
      <c r="C180" s="13"/>
      <c r="D180" s="3"/>
      <c r="E180" s="3"/>
      <c r="F180" s="3"/>
      <c r="G180" s="3"/>
      <c r="H180" s="3"/>
      <c r="I180" s="3"/>
      <c r="J180" s="3"/>
      <c r="K180" s="3"/>
      <c r="L180" s="3"/>
    </row>
    <row r="181" spans="2:12">
      <c r="B181" s="9"/>
      <c r="C181" s="13"/>
      <c r="D181" s="3"/>
      <c r="E181" s="3"/>
      <c r="F181" s="3"/>
      <c r="G181" s="3"/>
      <c r="H181" s="3"/>
      <c r="I181" s="3"/>
      <c r="J181" s="3"/>
      <c r="K181" s="3"/>
      <c r="L181" s="3"/>
    </row>
    <row r="182" spans="2:12">
      <c r="B182" s="9"/>
      <c r="C182" s="13"/>
      <c r="D182" s="3"/>
      <c r="E182" s="3"/>
      <c r="F182" s="3"/>
      <c r="G182" s="3"/>
      <c r="H182" s="3"/>
      <c r="I182" s="3"/>
      <c r="J182" s="3"/>
      <c r="K182" s="3"/>
      <c r="L182" s="3"/>
    </row>
    <row r="183" spans="2:12">
      <c r="B183" s="9"/>
      <c r="C183" s="13"/>
      <c r="D183" s="3"/>
      <c r="E183" s="3"/>
      <c r="F183" s="3"/>
      <c r="G183" s="3"/>
      <c r="H183" s="3"/>
      <c r="I183" s="3"/>
      <c r="J183" s="3"/>
      <c r="K183" s="3"/>
      <c r="L183" s="3"/>
    </row>
    <row r="184" spans="2:12">
      <c r="B184" s="9"/>
      <c r="C184" s="13"/>
      <c r="D184" s="3"/>
      <c r="E184" s="3"/>
      <c r="F184" s="3"/>
      <c r="G184" s="3"/>
      <c r="H184" s="3"/>
      <c r="I184" s="3"/>
      <c r="J184" s="3"/>
      <c r="K184" s="3"/>
      <c r="L184" s="3"/>
    </row>
    <row r="185" spans="2:12">
      <c r="B185" s="9"/>
      <c r="C185" s="13"/>
      <c r="D185" s="3"/>
      <c r="E185" s="3"/>
      <c r="F185" s="3"/>
      <c r="G185" s="3"/>
      <c r="H185" s="3"/>
      <c r="I185" s="3"/>
      <c r="J185" s="3"/>
      <c r="K185" s="3"/>
      <c r="L185" s="3"/>
    </row>
    <row r="186" spans="2:12">
      <c r="B186" s="9"/>
      <c r="C186" s="13"/>
      <c r="D186" s="3"/>
      <c r="E186" s="3"/>
      <c r="F186" s="3"/>
      <c r="G186" s="3"/>
      <c r="H186" s="3"/>
      <c r="I186" s="3"/>
      <c r="J186" s="3"/>
      <c r="K186" s="3"/>
      <c r="L186" s="3"/>
    </row>
    <row r="187" spans="2:12">
      <c r="B187" s="9"/>
      <c r="C187" s="13"/>
      <c r="D187" s="3"/>
      <c r="E187" s="3"/>
      <c r="F187" s="3"/>
      <c r="G187" s="3"/>
      <c r="H187" s="3"/>
      <c r="I187" s="3"/>
      <c r="J187" s="3"/>
      <c r="K187" s="3"/>
      <c r="L187" s="3"/>
    </row>
    <row r="188" spans="2:12">
      <c r="B188" s="9"/>
      <c r="C188" s="13"/>
      <c r="D188" s="3"/>
      <c r="E188" s="3"/>
      <c r="F188" s="3"/>
      <c r="G188" s="3"/>
      <c r="H188" s="3"/>
      <c r="I188" s="3"/>
      <c r="J188" s="3"/>
      <c r="K188" s="3"/>
      <c r="L188" s="3"/>
    </row>
    <row r="189" spans="2:12">
      <c r="B189" s="9"/>
      <c r="C189" s="13"/>
      <c r="D189" s="3"/>
      <c r="E189" s="3"/>
      <c r="F189" s="3"/>
      <c r="G189" s="3"/>
      <c r="H189" s="3"/>
      <c r="I189" s="3"/>
      <c r="J189" s="3"/>
      <c r="K189" s="3"/>
      <c r="L189" s="3"/>
    </row>
    <row r="190" spans="2:12">
      <c r="B190" s="9"/>
      <c r="C190" s="13"/>
      <c r="D190" s="3"/>
      <c r="E190" s="3"/>
      <c r="F190" s="3"/>
      <c r="G190" s="3"/>
      <c r="H190" s="3"/>
      <c r="I190" s="3"/>
      <c r="J190" s="3"/>
      <c r="K190" s="3"/>
      <c r="L190" s="3"/>
    </row>
    <row r="191" spans="2:12">
      <c r="B191" s="9"/>
      <c r="C191" s="13"/>
      <c r="D191" s="3"/>
      <c r="E191" s="3"/>
      <c r="F191" s="3"/>
      <c r="G191" s="3"/>
      <c r="H191" s="3"/>
      <c r="I191" s="3"/>
      <c r="J191" s="3"/>
      <c r="K191" s="3"/>
      <c r="L191" s="3"/>
    </row>
    <row r="192" spans="2:12">
      <c r="B192" s="9"/>
      <c r="C192" s="13"/>
      <c r="D192" s="3"/>
      <c r="E192" s="3"/>
      <c r="F192" s="3"/>
      <c r="G192" s="3"/>
      <c r="H192" s="3"/>
      <c r="I192" s="3"/>
      <c r="J192" s="3"/>
      <c r="K192" s="3"/>
      <c r="L192" s="3"/>
    </row>
    <row r="193" spans="2:12">
      <c r="B193" s="9"/>
      <c r="C193" s="13"/>
      <c r="D193" s="3"/>
      <c r="E193" s="3"/>
      <c r="F193" s="3"/>
      <c r="G193" s="3"/>
      <c r="H193" s="3"/>
      <c r="I193" s="3"/>
      <c r="J193" s="3"/>
      <c r="K193" s="3"/>
      <c r="L193" s="3"/>
    </row>
    <row r="194" spans="2:12">
      <c r="B194" s="9"/>
      <c r="C194" s="13"/>
      <c r="D194" s="3"/>
      <c r="E194" s="3"/>
      <c r="F194" s="3"/>
      <c r="G194" s="3"/>
      <c r="H194" s="3"/>
      <c r="I194" s="3"/>
      <c r="J194" s="3"/>
      <c r="K194" s="3"/>
      <c r="L194" s="3"/>
    </row>
    <row r="195" spans="2:12">
      <c r="B195" s="9"/>
      <c r="C195" s="13"/>
      <c r="D195" s="3"/>
      <c r="E195" s="3"/>
      <c r="F195" s="3"/>
      <c r="G195" s="3"/>
      <c r="H195" s="3"/>
      <c r="I195" s="3"/>
      <c r="J195" s="3"/>
      <c r="K195" s="3"/>
      <c r="L195" s="3"/>
    </row>
    <row r="196" spans="2:12">
      <c r="B196" s="9"/>
      <c r="C196" s="13"/>
      <c r="D196" s="3"/>
      <c r="E196" s="3"/>
      <c r="F196" s="3"/>
      <c r="G196" s="3"/>
      <c r="H196" s="3"/>
      <c r="I196" s="3"/>
      <c r="J196" s="3"/>
      <c r="K196" s="3"/>
      <c r="L196" s="3"/>
    </row>
    <row r="197" spans="2:12">
      <c r="B197" s="9"/>
      <c r="C197" s="13"/>
      <c r="D197" s="3"/>
      <c r="E197" s="3"/>
      <c r="F197" s="3"/>
      <c r="G197" s="3"/>
      <c r="H197" s="3"/>
      <c r="I197" s="3"/>
      <c r="J197" s="3"/>
      <c r="K197" s="3"/>
      <c r="L197" s="3"/>
    </row>
    <row r="198" spans="2:12">
      <c r="B198" s="9"/>
      <c r="C198" s="13"/>
      <c r="D198" s="3"/>
      <c r="E198" s="3"/>
      <c r="F198" s="3"/>
      <c r="G198" s="3"/>
      <c r="H198" s="3"/>
      <c r="I198" s="3"/>
      <c r="J198" s="3"/>
      <c r="K198" s="3"/>
      <c r="L198" s="3"/>
    </row>
    <row r="199" spans="2:12">
      <c r="B199" s="9"/>
      <c r="C199" s="13"/>
      <c r="D199" s="3"/>
      <c r="E199" s="3"/>
      <c r="F199" s="3"/>
      <c r="G199" s="3"/>
      <c r="H199" s="3"/>
      <c r="I199" s="3"/>
      <c r="J199" s="3"/>
      <c r="K199" s="3"/>
      <c r="L199" s="3"/>
    </row>
    <row r="200" spans="2:12">
      <c r="B200" s="9"/>
      <c r="C200" s="13"/>
      <c r="D200" s="3"/>
      <c r="E200" s="3"/>
      <c r="F200" s="3"/>
      <c r="G200" s="3"/>
      <c r="H200" s="3"/>
      <c r="I200" s="3"/>
      <c r="J200" s="3"/>
      <c r="K200" s="3"/>
      <c r="L200" s="3"/>
    </row>
    <row r="201" spans="2:12">
      <c r="B201" s="9"/>
      <c r="C201" s="13"/>
      <c r="D201" s="3"/>
      <c r="E201" s="3"/>
      <c r="F201" s="3"/>
      <c r="G201" s="3"/>
      <c r="H201" s="3"/>
      <c r="I201" s="3"/>
      <c r="J201" s="3"/>
      <c r="K201" s="3"/>
      <c r="L201" s="3"/>
    </row>
    <row r="202" spans="2:12">
      <c r="B202" s="9"/>
      <c r="C202" s="13"/>
      <c r="D202" s="3"/>
      <c r="E202" s="3"/>
      <c r="F202" s="3"/>
      <c r="G202" s="3"/>
      <c r="H202" s="3"/>
      <c r="I202" s="3"/>
      <c r="J202" s="3"/>
      <c r="K202" s="3"/>
      <c r="L202" s="3"/>
    </row>
    <row r="203" spans="2:12">
      <c r="B203" s="9"/>
      <c r="C203" s="13"/>
      <c r="D203" s="3"/>
      <c r="E203" s="3"/>
      <c r="F203" s="3"/>
      <c r="G203" s="3"/>
      <c r="H203" s="3"/>
      <c r="I203" s="3"/>
      <c r="J203" s="3"/>
      <c r="K203" s="3"/>
      <c r="L203" s="3"/>
    </row>
    <row r="204" spans="2:12">
      <c r="B204" s="9"/>
      <c r="C204" s="13"/>
      <c r="D204" s="3"/>
      <c r="E204" s="3"/>
      <c r="F204" s="3"/>
      <c r="G204" s="3"/>
      <c r="H204" s="3"/>
      <c r="I204" s="3"/>
      <c r="J204" s="3"/>
      <c r="K204" s="3"/>
      <c r="L204" s="3"/>
    </row>
    <row r="205" spans="2:12">
      <c r="B205" s="9"/>
      <c r="C205" s="13"/>
      <c r="D205" s="3"/>
      <c r="E205" s="3"/>
      <c r="F205" s="3"/>
      <c r="G205" s="3"/>
      <c r="H205" s="3"/>
      <c r="I205" s="3"/>
      <c r="J205" s="3"/>
      <c r="K205" s="3"/>
      <c r="L205" s="3"/>
    </row>
    <row r="206" spans="2:12">
      <c r="B206" s="9"/>
      <c r="C206" s="13"/>
      <c r="D206" s="3"/>
      <c r="E206" s="3"/>
      <c r="F206" s="3"/>
      <c r="G206" s="3"/>
      <c r="H206" s="3"/>
      <c r="I206" s="3"/>
      <c r="J206" s="3"/>
      <c r="K206" s="3"/>
      <c r="L206" s="3"/>
    </row>
    <row r="207" spans="2:12">
      <c r="B207" s="9"/>
      <c r="C207" s="13"/>
      <c r="D207" s="3"/>
      <c r="E207" s="3"/>
      <c r="F207" s="3"/>
      <c r="G207" s="3"/>
      <c r="H207" s="3"/>
      <c r="I207" s="3"/>
      <c r="J207" s="3"/>
      <c r="K207" s="3"/>
      <c r="L207" s="3"/>
    </row>
    <row r="208" spans="2:12">
      <c r="B208" s="9"/>
      <c r="C208" s="13"/>
      <c r="D208" s="3"/>
      <c r="E208" s="3"/>
      <c r="F208" s="3"/>
      <c r="G208" s="3"/>
      <c r="H208" s="3"/>
      <c r="I208" s="3"/>
      <c r="J208" s="3"/>
      <c r="K208" s="3"/>
      <c r="L208" s="3"/>
    </row>
    <row r="209" spans="2:12">
      <c r="B209" s="9"/>
      <c r="C209" s="13"/>
      <c r="D209" s="3"/>
      <c r="E209" s="3"/>
      <c r="F209" s="3"/>
      <c r="G209" s="3"/>
      <c r="H209" s="3"/>
      <c r="I209" s="3"/>
      <c r="J209" s="3"/>
      <c r="K209" s="3"/>
      <c r="L209" s="3"/>
    </row>
    <row r="210" spans="2:12">
      <c r="B210" s="9"/>
      <c r="C210" s="13"/>
      <c r="D210" s="3"/>
      <c r="E210" s="3"/>
      <c r="F210" s="3"/>
      <c r="G210" s="3"/>
      <c r="H210" s="3"/>
      <c r="I210" s="3"/>
      <c r="J210" s="3"/>
      <c r="K210" s="3"/>
      <c r="L210" s="3"/>
    </row>
    <row r="211" spans="2:12">
      <c r="B211" s="9"/>
      <c r="C211" s="13"/>
      <c r="D211" s="3"/>
      <c r="E211" s="3"/>
      <c r="F211" s="3"/>
      <c r="G211" s="3"/>
      <c r="H211" s="3"/>
      <c r="I211" s="3"/>
      <c r="J211" s="3"/>
      <c r="K211" s="3"/>
      <c r="L211" s="3"/>
    </row>
    <row r="212" spans="2:12">
      <c r="B212" s="9"/>
      <c r="C212" s="13"/>
      <c r="D212" s="3"/>
      <c r="E212" s="3"/>
      <c r="F212" s="3"/>
      <c r="G212" s="3"/>
      <c r="H212" s="3"/>
      <c r="I212" s="3"/>
      <c r="J212" s="3"/>
      <c r="K212" s="3"/>
      <c r="L212" s="3"/>
    </row>
    <row r="213" spans="2:12">
      <c r="B213" s="9"/>
      <c r="C213" s="13"/>
      <c r="D213" s="3"/>
      <c r="E213" s="3"/>
      <c r="F213" s="3"/>
      <c r="G213" s="3"/>
      <c r="H213" s="3"/>
      <c r="I213" s="3"/>
      <c r="J213" s="3"/>
      <c r="K213" s="3"/>
      <c r="L213" s="3"/>
    </row>
    <row r="214" spans="2:12">
      <c r="B214" s="9"/>
      <c r="C214" s="13"/>
      <c r="D214" s="3"/>
      <c r="E214" s="3"/>
      <c r="F214" s="3"/>
      <c r="G214" s="3"/>
      <c r="H214" s="3"/>
      <c r="I214" s="3"/>
      <c r="J214" s="3"/>
      <c r="K214" s="3"/>
      <c r="L214" s="3"/>
    </row>
    <row r="215" spans="2:12">
      <c r="B215" s="9"/>
      <c r="C215" s="13"/>
      <c r="D215" s="3"/>
      <c r="E215" s="3"/>
      <c r="F215" s="3"/>
      <c r="G215" s="3"/>
      <c r="H215" s="3"/>
      <c r="I215" s="3"/>
      <c r="J215" s="3"/>
      <c r="K215" s="3"/>
      <c r="L215" s="3"/>
    </row>
    <row r="216" spans="2:12">
      <c r="B216" s="9"/>
      <c r="C216" s="13"/>
      <c r="D216" s="3"/>
      <c r="E216" s="3"/>
      <c r="F216" s="3"/>
      <c r="G216" s="3"/>
      <c r="H216" s="3"/>
      <c r="I216" s="3"/>
      <c r="J216" s="3"/>
      <c r="K216" s="3"/>
      <c r="L216" s="3"/>
    </row>
    <row r="217" spans="2:12">
      <c r="B217" s="9"/>
      <c r="C217" s="13"/>
      <c r="D217" s="3"/>
      <c r="E217" s="3"/>
      <c r="F217" s="3"/>
      <c r="G217" s="3"/>
      <c r="H217" s="3"/>
      <c r="I217" s="3"/>
      <c r="J217" s="3"/>
      <c r="K217" s="3"/>
      <c r="L217" s="3"/>
    </row>
    <row r="218" spans="2:12">
      <c r="B218" s="9"/>
      <c r="C218" s="13"/>
      <c r="D218" s="3"/>
      <c r="E218" s="3"/>
      <c r="F218" s="3"/>
      <c r="G218" s="3"/>
      <c r="H218" s="3"/>
      <c r="I218" s="3"/>
      <c r="J218" s="3"/>
      <c r="K218" s="3"/>
      <c r="L218" s="3"/>
    </row>
    <row r="219" spans="2:12">
      <c r="B219" s="9"/>
      <c r="C219" s="13"/>
      <c r="D219" s="3"/>
      <c r="E219" s="3"/>
      <c r="F219" s="3"/>
      <c r="G219" s="3"/>
      <c r="H219" s="3"/>
      <c r="I219" s="3"/>
      <c r="J219" s="3"/>
      <c r="K219" s="3"/>
      <c r="L219" s="3"/>
    </row>
    <row r="220" spans="2:12">
      <c r="B220" s="9"/>
      <c r="C220" s="13"/>
      <c r="D220" s="3"/>
      <c r="E220" s="3"/>
      <c r="F220" s="3"/>
      <c r="G220" s="3"/>
      <c r="H220" s="3"/>
      <c r="I220" s="3"/>
      <c r="J220" s="3"/>
      <c r="K220" s="3"/>
      <c r="L220" s="3"/>
    </row>
    <row r="221" spans="2:12">
      <c r="B221" s="9"/>
      <c r="C221" s="13"/>
      <c r="D221" s="3"/>
      <c r="E221" s="3"/>
      <c r="F221" s="3"/>
      <c r="G221" s="3"/>
      <c r="H221" s="3"/>
      <c r="I221" s="3"/>
      <c r="J221" s="3"/>
      <c r="K221" s="3"/>
      <c r="L221" s="3"/>
    </row>
    <row r="222" spans="2:12">
      <c r="B222" s="9"/>
      <c r="C222" s="13"/>
      <c r="D222" s="3"/>
      <c r="E222" s="3"/>
      <c r="F222" s="3"/>
      <c r="G222" s="3"/>
      <c r="H222" s="3"/>
      <c r="I222" s="3"/>
      <c r="J222" s="3"/>
      <c r="K222" s="3"/>
      <c r="L222" s="3"/>
    </row>
    <row r="223" spans="2:12">
      <c r="B223" s="9"/>
      <c r="C223" s="13"/>
      <c r="D223" s="3"/>
      <c r="E223" s="3"/>
      <c r="F223" s="3"/>
      <c r="G223" s="3"/>
      <c r="H223" s="3"/>
      <c r="I223" s="3"/>
      <c r="J223" s="3"/>
      <c r="K223" s="3"/>
      <c r="L223" s="3"/>
    </row>
    <row r="224" spans="2:12">
      <c r="B224" s="9"/>
      <c r="C224" s="13"/>
      <c r="D224" s="3"/>
      <c r="E224" s="3"/>
      <c r="F224" s="3"/>
      <c r="G224" s="3"/>
      <c r="H224" s="3"/>
      <c r="I224" s="3"/>
      <c r="J224" s="3"/>
      <c r="K224" s="3"/>
      <c r="L224" s="3"/>
    </row>
    <row r="225" spans="2:12">
      <c r="B225" s="9"/>
      <c r="C225" s="13"/>
      <c r="D225" s="3"/>
      <c r="E225" s="3"/>
      <c r="F225" s="3"/>
      <c r="G225" s="3"/>
      <c r="H225" s="3"/>
      <c r="I225" s="3"/>
      <c r="J225" s="3"/>
      <c r="K225" s="3"/>
      <c r="L225" s="3"/>
    </row>
    <row r="226" spans="2:12">
      <c r="B226" s="9"/>
      <c r="C226" s="13"/>
      <c r="D226" s="3"/>
      <c r="E226" s="3"/>
      <c r="F226" s="3"/>
      <c r="G226" s="3"/>
      <c r="H226" s="3"/>
      <c r="I226" s="3"/>
      <c r="J226" s="3"/>
      <c r="K226" s="3"/>
      <c r="L226" s="3"/>
    </row>
    <row r="227" spans="2:12">
      <c r="B227" s="9"/>
      <c r="C227" s="13"/>
      <c r="D227" s="3"/>
      <c r="E227" s="3"/>
      <c r="F227" s="3"/>
      <c r="G227" s="3"/>
      <c r="H227" s="3"/>
      <c r="I227" s="3"/>
      <c r="J227" s="3"/>
      <c r="K227" s="3"/>
      <c r="L227" s="3"/>
    </row>
    <row r="228" spans="2:12">
      <c r="B228" s="9"/>
      <c r="C228" s="13"/>
      <c r="D228" s="3"/>
      <c r="E228" s="3"/>
      <c r="F228" s="3"/>
      <c r="G228" s="3"/>
      <c r="H228" s="3"/>
      <c r="I228" s="3"/>
      <c r="J228" s="3"/>
      <c r="K228" s="3"/>
      <c r="L228" s="3"/>
    </row>
    <row r="229" spans="2:12">
      <c r="B229" s="9"/>
      <c r="C229" s="13"/>
      <c r="D229" s="3"/>
      <c r="E229" s="3"/>
      <c r="F229" s="3"/>
      <c r="G229" s="3"/>
      <c r="H229" s="3"/>
      <c r="I229" s="3"/>
      <c r="J229" s="3"/>
      <c r="K229" s="3"/>
      <c r="L229" s="3"/>
    </row>
    <row r="230" spans="2:12">
      <c r="B230" s="9"/>
      <c r="C230" s="13"/>
      <c r="D230" s="3"/>
      <c r="E230" s="3"/>
      <c r="F230" s="3"/>
      <c r="G230" s="3"/>
      <c r="H230" s="3"/>
      <c r="I230" s="3"/>
      <c r="J230" s="3"/>
      <c r="K230" s="3"/>
      <c r="L230" s="3"/>
    </row>
    <row r="231" spans="2:12">
      <c r="B231" s="9"/>
      <c r="C231" s="13"/>
      <c r="D231" s="3"/>
      <c r="E231" s="3"/>
      <c r="F231" s="3"/>
      <c r="G231" s="3"/>
      <c r="H231" s="3"/>
      <c r="I231" s="3"/>
      <c r="J231" s="3"/>
      <c r="K231" s="3"/>
      <c r="L231" s="3"/>
    </row>
    <row r="232" spans="2:12">
      <c r="B232" s="9"/>
      <c r="C232" s="13"/>
      <c r="D232" s="3"/>
      <c r="E232" s="3"/>
      <c r="F232" s="3"/>
      <c r="G232" s="3"/>
      <c r="H232" s="3"/>
      <c r="I232" s="3"/>
      <c r="J232" s="3"/>
      <c r="K232" s="3"/>
      <c r="L232" s="3"/>
    </row>
    <row r="233" spans="2:12">
      <c r="B233" s="9"/>
      <c r="C233" s="13"/>
      <c r="D233" s="3"/>
      <c r="E233" s="3"/>
      <c r="F233" s="3"/>
      <c r="G233" s="3"/>
      <c r="H233" s="3"/>
      <c r="I233" s="3"/>
      <c r="J233" s="3"/>
      <c r="K233" s="3"/>
      <c r="L233" s="3"/>
    </row>
    <row r="234" spans="2:12">
      <c r="B234" s="9"/>
      <c r="C234" s="13"/>
      <c r="D234" s="3"/>
      <c r="E234" s="3"/>
      <c r="F234" s="3"/>
      <c r="G234" s="3"/>
      <c r="H234" s="3"/>
      <c r="I234" s="3"/>
      <c r="J234" s="3"/>
      <c r="K234" s="3"/>
      <c r="L234" s="3"/>
    </row>
    <row r="235" spans="2:12">
      <c r="B235" s="9"/>
      <c r="C235" s="13"/>
      <c r="D235" s="3"/>
      <c r="E235" s="3"/>
      <c r="F235" s="3"/>
      <c r="G235" s="3"/>
      <c r="H235" s="3"/>
      <c r="I235" s="3"/>
      <c r="J235" s="3"/>
      <c r="K235" s="3"/>
      <c r="L235" s="3"/>
    </row>
    <row r="236" spans="2:12">
      <c r="B236" s="9"/>
      <c r="C236" s="13"/>
      <c r="D236" s="3"/>
      <c r="E236" s="3"/>
      <c r="F236" s="3"/>
      <c r="G236" s="3"/>
      <c r="H236" s="3"/>
      <c r="I236" s="3"/>
      <c r="J236" s="3"/>
      <c r="K236" s="3"/>
      <c r="L236" s="3"/>
    </row>
    <row r="237" spans="2:12">
      <c r="B237" s="9"/>
      <c r="C237" s="13"/>
      <c r="D237" s="3"/>
      <c r="E237" s="3"/>
      <c r="F237" s="3"/>
      <c r="G237" s="3"/>
      <c r="H237" s="3"/>
      <c r="I237" s="3"/>
      <c r="J237" s="3"/>
      <c r="K237" s="3"/>
      <c r="L237" s="3"/>
    </row>
    <row r="238" spans="2:12">
      <c r="B238" s="9"/>
      <c r="C238" s="13"/>
      <c r="D238" s="3"/>
      <c r="E238" s="3"/>
      <c r="F238" s="3"/>
      <c r="G238" s="3"/>
      <c r="H238" s="3"/>
      <c r="I238" s="3"/>
      <c r="J238" s="3"/>
      <c r="K238" s="3"/>
      <c r="L238" s="3"/>
    </row>
    <row r="239" spans="2:12">
      <c r="B239" s="9"/>
      <c r="C239" s="13"/>
      <c r="D239" s="3"/>
      <c r="E239" s="3"/>
      <c r="F239" s="3"/>
      <c r="G239" s="3"/>
      <c r="H239" s="3"/>
      <c r="I239" s="3"/>
      <c r="J239" s="3"/>
      <c r="K239" s="3"/>
      <c r="L239" s="3"/>
    </row>
    <row r="240" spans="2:12">
      <c r="B240" s="9"/>
      <c r="C240" s="13"/>
      <c r="D240" s="3"/>
      <c r="E240" s="3"/>
      <c r="F240" s="3"/>
      <c r="G240" s="3"/>
      <c r="H240" s="3"/>
      <c r="I240" s="3"/>
      <c r="J240" s="3"/>
      <c r="K240" s="3"/>
      <c r="L240" s="3"/>
    </row>
    <row r="241" spans="2:12">
      <c r="B241" s="9"/>
      <c r="C241" s="13"/>
      <c r="D241" s="3"/>
      <c r="E241" s="3"/>
      <c r="F241" s="3"/>
      <c r="G241" s="3"/>
      <c r="H241" s="3"/>
      <c r="I241" s="3"/>
      <c r="J241" s="3"/>
      <c r="K241" s="3"/>
      <c r="L241" s="3"/>
    </row>
    <row r="242" spans="2:12">
      <c r="B242" s="9"/>
      <c r="C242" s="13"/>
      <c r="D242" s="3"/>
      <c r="E242" s="3"/>
      <c r="F242" s="3"/>
      <c r="G242" s="3"/>
      <c r="H242" s="3"/>
      <c r="I242" s="3"/>
      <c r="J242" s="3"/>
      <c r="K242" s="3"/>
      <c r="L242" s="3"/>
    </row>
    <row r="243" spans="2:12">
      <c r="B243" s="9"/>
      <c r="C243" s="13"/>
      <c r="D243" s="3"/>
      <c r="E243" s="3"/>
      <c r="F243" s="3"/>
      <c r="G243" s="3"/>
      <c r="H243" s="3"/>
      <c r="I243" s="3"/>
      <c r="J243" s="3"/>
      <c r="K243" s="3"/>
      <c r="L243" s="3"/>
    </row>
    <row r="244" spans="2:12">
      <c r="B244" s="9"/>
      <c r="C244" s="13"/>
      <c r="D244" s="3"/>
      <c r="E244" s="3"/>
      <c r="F244" s="3"/>
      <c r="G244" s="3"/>
      <c r="H244" s="3"/>
      <c r="I244" s="3"/>
      <c r="J244" s="3"/>
      <c r="K244" s="3"/>
      <c r="L244" s="3"/>
    </row>
    <row r="245" spans="2:12">
      <c r="B245" s="9"/>
      <c r="C245" s="13"/>
      <c r="D245" s="3"/>
      <c r="E245" s="3"/>
      <c r="F245" s="3"/>
      <c r="G245" s="3"/>
      <c r="H245" s="3"/>
      <c r="I245" s="3"/>
      <c r="J245" s="3"/>
      <c r="K245" s="3"/>
      <c r="L245" s="3"/>
    </row>
    <row r="246" spans="2:12">
      <c r="B246" s="9"/>
      <c r="C246" s="13"/>
      <c r="D246" s="3"/>
      <c r="E246" s="3"/>
      <c r="F246" s="3"/>
      <c r="G246" s="3"/>
      <c r="H246" s="3"/>
      <c r="I246" s="3"/>
      <c r="J246" s="3"/>
      <c r="K246" s="3"/>
      <c r="L246" s="3"/>
    </row>
    <row r="247" spans="2:12">
      <c r="B247" s="9"/>
      <c r="C247" s="13"/>
      <c r="D247" s="3"/>
      <c r="E247" s="3"/>
      <c r="F247" s="3"/>
      <c r="G247" s="3"/>
      <c r="H247" s="3"/>
      <c r="I247" s="3"/>
      <c r="J247" s="3"/>
      <c r="K247" s="3"/>
      <c r="L247" s="3"/>
    </row>
    <row r="248" spans="2:12">
      <c r="B248" s="9"/>
      <c r="C248" s="13"/>
      <c r="D248" s="3"/>
      <c r="E248" s="3"/>
      <c r="F248" s="3"/>
      <c r="G248" s="3"/>
      <c r="H248" s="3"/>
      <c r="I248" s="3"/>
      <c r="J248" s="3"/>
      <c r="K248" s="3"/>
      <c r="L248" s="3"/>
    </row>
    <row r="249" spans="2:12">
      <c r="B249" s="9"/>
      <c r="C249" s="13"/>
      <c r="D249" s="3"/>
      <c r="E249" s="3"/>
      <c r="F249" s="3"/>
      <c r="G249" s="3"/>
      <c r="H249" s="3"/>
      <c r="I249" s="3"/>
      <c r="J249" s="3"/>
      <c r="K249" s="3"/>
      <c r="L249" s="3"/>
    </row>
    <row r="250" spans="2:12">
      <c r="B250" s="9"/>
      <c r="C250" s="13"/>
      <c r="D250" s="3"/>
      <c r="E250" s="3"/>
      <c r="F250" s="3"/>
      <c r="G250" s="3"/>
      <c r="H250" s="3"/>
      <c r="I250" s="3"/>
      <c r="J250" s="3"/>
      <c r="K250" s="3"/>
      <c r="L250" s="3"/>
    </row>
    <row r="251" spans="2:12">
      <c r="B251" s="9"/>
      <c r="C251" s="13"/>
      <c r="D251" s="3"/>
      <c r="E251" s="3"/>
      <c r="F251" s="3"/>
      <c r="G251" s="3"/>
      <c r="H251" s="3"/>
      <c r="I251" s="3"/>
      <c r="J251" s="3"/>
      <c r="K251" s="3"/>
      <c r="L251" s="3"/>
    </row>
    <row r="252" spans="2:12">
      <c r="B252" s="9"/>
      <c r="C252" s="13"/>
      <c r="D252" s="3"/>
      <c r="E252" s="3"/>
      <c r="F252" s="3"/>
      <c r="G252" s="3"/>
      <c r="H252" s="3"/>
      <c r="I252" s="3"/>
      <c r="J252" s="3"/>
      <c r="K252" s="3"/>
      <c r="L252" s="3"/>
    </row>
    <row r="253" spans="2:12">
      <c r="B253" s="9"/>
      <c r="C253" s="13"/>
      <c r="D253" s="3"/>
      <c r="E253" s="3"/>
      <c r="F253" s="3"/>
      <c r="G253" s="3"/>
      <c r="H253" s="3"/>
      <c r="I253" s="3"/>
      <c r="J253" s="3"/>
      <c r="K253" s="3"/>
      <c r="L253" s="3"/>
    </row>
    <row r="254" spans="2:12">
      <c r="B254" s="9"/>
      <c r="C254" s="13"/>
      <c r="D254" s="3"/>
      <c r="E254" s="3"/>
      <c r="F254" s="3"/>
      <c r="G254" s="3"/>
      <c r="H254" s="3"/>
      <c r="I254" s="3"/>
      <c r="J254" s="3"/>
      <c r="K254" s="3"/>
      <c r="L254" s="3"/>
    </row>
    <row r="255" spans="2:12">
      <c r="B255" s="9"/>
      <c r="C255" s="13"/>
      <c r="D255" s="3"/>
      <c r="E255" s="3"/>
      <c r="F255" s="3"/>
      <c r="G255" s="3"/>
      <c r="H255" s="3"/>
      <c r="I255" s="3"/>
      <c r="J255" s="3"/>
      <c r="K255" s="3"/>
      <c r="L255" s="3"/>
    </row>
    <row r="256" spans="2:12">
      <c r="B256" s="9"/>
      <c r="C256" s="13"/>
      <c r="D256" s="3"/>
      <c r="E256" s="3"/>
      <c r="F256" s="3"/>
      <c r="G256" s="3"/>
      <c r="H256" s="3"/>
      <c r="I256" s="3"/>
      <c r="J256" s="3"/>
      <c r="K256" s="3"/>
      <c r="L256" s="3"/>
    </row>
    <row r="257" spans="2:12">
      <c r="B257" s="9"/>
      <c r="C257" s="13"/>
      <c r="D257" s="3"/>
      <c r="E257" s="3"/>
      <c r="F257" s="3"/>
      <c r="G257" s="3"/>
      <c r="H257" s="3"/>
      <c r="I257" s="3"/>
      <c r="J257" s="3"/>
      <c r="K257" s="3"/>
      <c r="L257" s="3"/>
    </row>
    <row r="258" spans="2:12">
      <c r="B258" s="9"/>
      <c r="C258" s="13"/>
      <c r="D258" s="3"/>
      <c r="E258" s="3"/>
      <c r="F258" s="3"/>
      <c r="G258" s="3"/>
      <c r="H258" s="3"/>
      <c r="I258" s="3"/>
      <c r="J258" s="3"/>
      <c r="K258" s="3"/>
      <c r="L258" s="3"/>
    </row>
    <row r="259" spans="2:12">
      <c r="B259" s="9"/>
      <c r="C259" s="13"/>
      <c r="D259" s="3"/>
      <c r="E259" s="3"/>
      <c r="F259" s="3"/>
      <c r="G259" s="3"/>
      <c r="H259" s="3"/>
      <c r="I259" s="3"/>
      <c r="J259" s="3"/>
      <c r="K259" s="3"/>
      <c r="L259" s="3"/>
    </row>
    <row r="260" spans="2:12">
      <c r="B260" s="9"/>
      <c r="C260" s="13"/>
      <c r="D260" s="3"/>
      <c r="E260" s="3"/>
      <c r="F260" s="3"/>
      <c r="G260" s="3"/>
      <c r="H260" s="3"/>
      <c r="I260" s="3"/>
      <c r="J260" s="3"/>
      <c r="K260" s="3"/>
      <c r="L260" s="3"/>
    </row>
    <row r="261" spans="2:12">
      <c r="B261" s="9"/>
      <c r="C261" s="13"/>
      <c r="D261" s="3"/>
      <c r="E261" s="3"/>
      <c r="F261" s="3"/>
      <c r="G261" s="3"/>
      <c r="H261" s="3"/>
      <c r="I261" s="3"/>
      <c r="J261" s="3"/>
      <c r="K261" s="3"/>
      <c r="L261" s="3"/>
    </row>
    <row r="262" spans="2:12">
      <c r="B262" s="9"/>
      <c r="C262" s="13"/>
      <c r="D262" s="3"/>
      <c r="E262" s="3"/>
      <c r="F262" s="3"/>
      <c r="G262" s="3"/>
      <c r="H262" s="3"/>
      <c r="I262" s="3"/>
      <c r="J262" s="3"/>
      <c r="K262" s="3"/>
      <c r="L262" s="3"/>
    </row>
    <row r="263" spans="2:12">
      <c r="B263" s="9"/>
      <c r="C263" s="13"/>
      <c r="D263" s="3"/>
      <c r="E263" s="3"/>
      <c r="F263" s="3"/>
      <c r="G263" s="3"/>
      <c r="H263" s="3"/>
      <c r="I263" s="3"/>
      <c r="J263" s="3"/>
      <c r="K263" s="3"/>
      <c r="L263" s="3"/>
    </row>
    <row r="264" spans="2:12">
      <c r="B264" s="9"/>
      <c r="C264" s="13"/>
      <c r="D264" s="3"/>
      <c r="E264" s="3"/>
      <c r="F264" s="3"/>
      <c r="G264" s="3"/>
      <c r="H264" s="3"/>
      <c r="I264" s="3"/>
      <c r="J264" s="3"/>
      <c r="K264" s="3"/>
      <c r="L264" s="3"/>
    </row>
    <row r="265" spans="2:12">
      <c r="B265" s="9"/>
      <c r="C265" s="13"/>
      <c r="D265" s="3"/>
      <c r="E265" s="3"/>
      <c r="F265" s="3"/>
      <c r="G265" s="3"/>
      <c r="H265" s="3"/>
      <c r="I265" s="3"/>
      <c r="J265" s="3"/>
      <c r="K265" s="3"/>
      <c r="L265" s="3"/>
    </row>
    <row r="266" spans="2:12">
      <c r="B266" s="9"/>
      <c r="C266" s="13"/>
      <c r="D266" s="3"/>
      <c r="E266" s="3"/>
      <c r="F266" s="3"/>
      <c r="G266" s="3"/>
      <c r="H266" s="3"/>
      <c r="I266" s="3"/>
      <c r="J266" s="3"/>
      <c r="K266" s="3"/>
      <c r="L266" s="3"/>
    </row>
    <row r="267" spans="2:12">
      <c r="B267" s="9"/>
      <c r="C267" s="13"/>
      <c r="D267" s="3"/>
      <c r="E267" s="3"/>
      <c r="F267" s="3"/>
      <c r="G267" s="3"/>
      <c r="H267" s="3"/>
      <c r="I267" s="3"/>
      <c r="J267" s="3"/>
      <c r="K267" s="3"/>
      <c r="L267" s="3"/>
    </row>
    <row r="268" spans="2:12">
      <c r="B268" s="9"/>
      <c r="C268" s="13"/>
      <c r="D268" s="3"/>
      <c r="E268" s="3"/>
      <c r="F268" s="3"/>
      <c r="G268" s="3"/>
      <c r="H268" s="3"/>
      <c r="I268" s="3"/>
      <c r="J268" s="3"/>
      <c r="K268" s="3"/>
      <c r="L268" s="3"/>
    </row>
    <row r="269" spans="2:12">
      <c r="B269" s="9"/>
      <c r="C269" s="13"/>
      <c r="D269" s="3"/>
      <c r="E269" s="3"/>
      <c r="F269" s="3"/>
      <c r="G269" s="3"/>
      <c r="H269" s="3"/>
      <c r="I269" s="3"/>
      <c r="J269" s="3"/>
      <c r="K269" s="3"/>
      <c r="L269" s="3"/>
    </row>
    <row r="270" spans="2:12">
      <c r="B270" s="9"/>
      <c r="C270" s="13"/>
      <c r="D270" s="3"/>
      <c r="E270" s="3"/>
      <c r="F270" s="3"/>
      <c r="G270" s="3"/>
      <c r="H270" s="3"/>
      <c r="I270" s="3"/>
      <c r="J270" s="3"/>
      <c r="K270" s="3"/>
      <c r="L270" s="3"/>
    </row>
    <row r="271" spans="2:12">
      <c r="B271" s="9"/>
      <c r="C271" s="13"/>
      <c r="D271" s="3"/>
      <c r="E271" s="3"/>
      <c r="F271" s="3"/>
      <c r="G271" s="3"/>
      <c r="H271" s="3"/>
      <c r="I271" s="3"/>
      <c r="J271" s="3"/>
      <c r="K271" s="3"/>
      <c r="L271" s="3"/>
    </row>
    <row r="272" spans="2:12">
      <c r="B272" s="9"/>
      <c r="C272" s="13"/>
      <c r="D272" s="3"/>
      <c r="E272" s="3"/>
      <c r="F272" s="3"/>
      <c r="G272" s="3"/>
      <c r="H272" s="3"/>
      <c r="I272" s="3"/>
      <c r="J272" s="3"/>
      <c r="K272" s="3"/>
      <c r="L272" s="3"/>
    </row>
    <row r="273" spans="2:12">
      <c r="B273" s="9"/>
      <c r="C273" s="13"/>
      <c r="D273" s="3"/>
      <c r="E273" s="3"/>
      <c r="F273" s="3"/>
      <c r="G273" s="3"/>
      <c r="H273" s="3"/>
      <c r="I273" s="3"/>
      <c r="J273" s="3"/>
      <c r="K273" s="3"/>
      <c r="L273" s="3"/>
    </row>
    <row r="274" spans="2:12">
      <c r="B274" s="9"/>
      <c r="C274" s="13"/>
      <c r="D274" s="3"/>
      <c r="E274" s="3"/>
      <c r="F274" s="3"/>
      <c r="G274" s="3"/>
      <c r="H274" s="3"/>
      <c r="I274" s="3"/>
      <c r="J274" s="3"/>
      <c r="K274" s="3"/>
      <c r="L274" s="3"/>
    </row>
    <row r="275" spans="2:12">
      <c r="B275" s="9"/>
      <c r="C275" s="13"/>
      <c r="D275" s="3"/>
      <c r="E275" s="3"/>
      <c r="F275" s="3"/>
      <c r="G275" s="3"/>
      <c r="H275" s="3"/>
      <c r="I275" s="3"/>
      <c r="J275" s="3"/>
      <c r="K275" s="3"/>
      <c r="L275" s="3"/>
    </row>
    <row r="276" spans="2:12">
      <c r="B276" s="9"/>
      <c r="C276" s="13"/>
      <c r="D276" s="3"/>
      <c r="E276" s="3"/>
      <c r="F276" s="3"/>
      <c r="G276" s="3"/>
      <c r="H276" s="3"/>
      <c r="I276" s="3"/>
      <c r="J276" s="3"/>
      <c r="K276" s="3"/>
      <c r="L276" s="3"/>
    </row>
    <row r="277" spans="2:12">
      <c r="B277" s="9"/>
      <c r="C277" s="13"/>
      <c r="D277" s="3"/>
      <c r="E277" s="3"/>
      <c r="F277" s="3"/>
      <c r="G277" s="3"/>
      <c r="H277" s="3"/>
      <c r="I277" s="3"/>
      <c r="J277" s="3"/>
      <c r="K277" s="3"/>
      <c r="L277" s="3"/>
    </row>
    <row r="278" spans="2:12">
      <c r="B278" s="9"/>
      <c r="C278" s="13"/>
      <c r="D278" s="3"/>
      <c r="E278" s="3"/>
      <c r="F278" s="3"/>
      <c r="G278" s="3"/>
      <c r="H278" s="3"/>
      <c r="I278" s="3"/>
      <c r="J278" s="3"/>
      <c r="K278" s="3"/>
      <c r="L278" s="3"/>
    </row>
    <row r="279" spans="2:12">
      <c r="B279" s="9"/>
      <c r="C279" s="13"/>
      <c r="D279" s="3"/>
      <c r="E279" s="3"/>
      <c r="F279" s="3"/>
      <c r="G279" s="3"/>
      <c r="H279" s="3"/>
      <c r="I279" s="3"/>
      <c r="J279" s="3"/>
      <c r="K279" s="3"/>
      <c r="L279" s="3"/>
    </row>
    <row r="280" spans="2:12">
      <c r="B280" s="9"/>
      <c r="C280" s="13"/>
      <c r="D280" s="3"/>
      <c r="E280" s="3"/>
      <c r="F280" s="3"/>
      <c r="G280" s="3"/>
      <c r="H280" s="3"/>
      <c r="I280" s="3"/>
      <c r="J280" s="3"/>
      <c r="K280" s="3"/>
      <c r="L280" s="3"/>
    </row>
    <row r="281" spans="2:12">
      <c r="B281" s="9"/>
      <c r="C281" s="13"/>
      <c r="D281" s="3"/>
      <c r="E281" s="3"/>
      <c r="F281" s="3"/>
      <c r="G281" s="3"/>
      <c r="H281" s="3"/>
      <c r="I281" s="3"/>
      <c r="J281" s="3"/>
      <c r="K281" s="3"/>
      <c r="L281" s="3"/>
    </row>
    <row r="282" spans="2:12">
      <c r="B282" s="9"/>
      <c r="C282" s="13"/>
      <c r="D282" s="3"/>
      <c r="E282" s="3"/>
      <c r="F282" s="3"/>
      <c r="G282" s="3"/>
      <c r="H282" s="3"/>
      <c r="I282" s="3"/>
      <c r="J282" s="3"/>
      <c r="K282" s="3"/>
      <c r="L282" s="3"/>
    </row>
    <row r="283" spans="2:12">
      <c r="B283" s="9"/>
      <c r="C283" s="13"/>
      <c r="D283" s="3"/>
      <c r="E283" s="3"/>
      <c r="F283" s="3"/>
      <c r="G283" s="3"/>
      <c r="H283" s="3"/>
      <c r="I283" s="3"/>
      <c r="J283" s="3"/>
      <c r="K283" s="3"/>
      <c r="L283" s="3"/>
    </row>
    <row r="284" spans="2:12">
      <c r="B284" s="9"/>
      <c r="C284" s="13"/>
      <c r="D284" s="3"/>
      <c r="E284" s="3"/>
      <c r="F284" s="3"/>
      <c r="G284" s="3"/>
      <c r="H284" s="3"/>
      <c r="I284" s="3"/>
      <c r="J284" s="3"/>
      <c r="K284" s="3"/>
      <c r="L284" s="3"/>
    </row>
    <row r="285" spans="2:12">
      <c r="B285" s="9"/>
      <c r="C285" s="13"/>
      <c r="D285" s="3"/>
      <c r="E285" s="3"/>
      <c r="F285" s="3"/>
      <c r="G285" s="3"/>
      <c r="H285" s="3"/>
      <c r="I285" s="3"/>
      <c r="J285" s="3"/>
      <c r="K285" s="3"/>
      <c r="L285" s="3"/>
    </row>
    <row r="286" spans="2:12">
      <c r="B286" s="9"/>
      <c r="C286" s="13"/>
      <c r="D286" s="3"/>
      <c r="E286" s="3"/>
      <c r="F286" s="3"/>
      <c r="G286" s="3"/>
      <c r="H286" s="3"/>
      <c r="I286" s="3"/>
      <c r="J286" s="3"/>
      <c r="K286" s="3"/>
      <c r="L286" s="3"/>
    </row>
    <row r="287" spans="2:12">
      <c r="B287" s="9"/>
      <c r="C287" s="13"/>
      <c r="D287" s="3"/>
      <c r="E287" s="3"/>
      <c r="F287" s="3"/>
      <c r="G287" s="3"/>
      <c r="H287" s="3"/>
      <c r="I287" s="3"/>
      <c r="J287" s="3"/>
      <c r="K287" s="3"/>
      <c r="L287" s="3"/>
    </row>
    <row r="288" spans="2:12">
      <c r="B288" s="9"/>
      <c r="C288" s="13"/>
      <c r="D288" s="3"/>
      <c r="E288" s="3"/>
      <c r="F288" s="3"/>
      <c r="G288" s="3"/>
      <c r="H288" s="3"/>
      <c r="I288" s="3"/>
      <c r="J288" s="3"/>
      <c r="K288" s="3"/>
      <c r="L288" s="3"/>
    </row>
    <row r="289" spans="2:12">
      <c r="B289" s="9"/>
      <c r="C289" s="13"/>
      <c r="D289" s="3"/>
      <c r="E289" s="3"/>
      <c r="F289" s="3"/>
      <c r="G289" s="3"/>
      <c r="H289" s="3"/>
      <c r="I289" s="3"/>
      <c r="J289" s="3"/>
      <c r="K289" s="3"/>
      <c r="L289" s="3"/>
    </row>
    <row r="290" spans="2:12">
      <c r="B290" s="9"/>
      <c r="C290" s="13"/>
      <c r="D290" s="3"/>
      <c r="E290" s="3"/>
      <c r="F290" s="3"/>
      <c r="G290" s="3"/>
      <c r="H290" s="3"/>
      <c r="I290" s="3"/>
      <c r="J290" s="3"/>
      <c r="K290" s="3"/>
      <c r="L290" s="3"/>
    </row>
    <row r="291" spans="2:12">
      <c r="B291" s="9"/>
      <c r="C291" s="13"/>
      <c r="D291" s="3"/>
      <c r="E291" s="3"/>
      <c r="F291" s="3"/>
      <c r="G291" s="3"/>
      <c r="H291" s="3"/>
      <c r="I291" s="3"/>
      <c r="J291" s="3"/>
      <c r="K291" s="3"/>
      <c r="L291" s="3"/>
    </row>
    <row r="292" spans="2:12">
      <c r="B292" s="9"/>
      <c r="C292" s="13"/>
      <c r="D292" s="3"/>
      <c r="E292" s="3"/>
      <c r="F292" s="3"/>
      <c r="G292" s="3"/>
      <c r="H292" s="3"/>
      <c r="I292" s="3"/>
      <c r="J292" s="3"/>
      <c r="K292" s="3"/>
      <c r="L292" s="3"/>
    </row>
    <row r="293" spans="2:12">
      <c r="B293" s="9"/>
      <c r="C293" s="13"/>
      <c r="D293" s="3"/>
      <c r="E293" s="3"/>
      <c r="F293" s="3"/>
      <c r="G293" s="3"/>
      <c r="H293" s="3"/>
      <c r="I293" s="3"/>
      <c r="J293" s="3"/>
      <c r="K293" s="3"/>
      <c r="L293" s="3"/>
    </row>
    <row r="294" spans="2:12">
      <c r="B294" s="9"/>
      <c r="C294" s="13"/>
      <c r="D294" s="3"/>
      <c r="E294" s="3"/>
      <c r="F294" s="3"/>
      <c r="G294" s="3"/>
      <c r="H294" s="3"/>
      <c r="I294" s="3"/>
      <c r="J294" s="3"/>
      <c r="K294" s="3"/>
      <c r="L294" s="3"/>
    </row>
    <row r="295" spans="2:12">
      <c r="B295" s="9"/>
      <c r="C295" s="13"/>
      <c r="D295" s="3"/>
      <c r="E295" s="3"/>
      <c r="F295" s="3"/>
      <c r="G295" s="3"/>
      <c r="H295" s="3"/>
      <c r="I295" s="3"/>
      <c r="J295" s="3"/>
      <c r="K295" s="3"/>
      <c r="L295" s="3"/>
    </row>
    <row r="296" spans="2:12">
      <c r="B296" s="9"/>
      <c r="C296" s="13"/>
      <c r="D296" s="3"/>
      <c r="E296" s="3"/>
      <c r="F296" s="3"/>
      <c r="G296" s="3"/>
      <c r="H296" s="3"/>
      <c r="I296" s="3"/>
      <c r="J296" s="3"/>
      <c r="K296" s="3"/>
      <c r="L296" s="3"/>
    </row>
    <row r="297" spans="2:12">
      <c r="B297" s="9"/>
      <c r="C297" s="13"/>
      <c r="D297" s="3"/>
      <c r="E297" s="3"/>
      <c r="F297" s="3"/>
      <c r="G297" s="3"/>
      <c r="H297" s="3"/>
      <c r="I297" s="3"/>
      <c r="J297" s="3"/>
      <c r="K297" s="3"/>
      <c r="L297" s="3"/>
    </row>
    <row r="298" spans="2:12">
      <c r="B298" s="9"/>
      <c r="C298" s="13"/>
      <c r="D298" s="3"/>
      <c r="E298" s="3"/>
      <c r="F298" s="3"/>
      <c r="G298" s="3"/>
      <c r="H298" s="3"/>
      <c r="I298" s="3"/>
      <c r="J298" s="3"/>
      <c r="K298" s="3"/>
      <c r="L298" s="3"/>
    </row>
    <row r="299" spans="2:12">
      <c r="B299" s="9"/>
      <c r="C299" s="13"/>
      <c r="D299" s="3"/>
      <c r="E299" s="3"/>
      <c r="F299" s="3"/>
      <c r="G299" s="3"/>
      <c r="H299" s="3"/>
      <c r="I299" s="3"/>
      <c r="J299" s="3"/>
      <c r="K299" s="3"/>
      <c r="L299" s="3"/>
    </row>
    <row r="300" spans="2:12">
      <c r="B300" s="9"/>
      <c r="C300" s="13"/>
      <c r="D300" s="3"/>
      <c r="E300" s="3"/>
      <c r="F300" s="3"/>
      <c r="G300" s="3"/>
      <c r="H300" s="3"/>
      <c r="I300" s="3"/>
      <c r="J300" s="3"/>
      <c r="K300" s="3"/>
      <c r="L300" s="3"/>
    </row>
    <row r="301" spans="2:12">
      <c r="B301" s="9"/>
      <c r="C301" s="13"/>
      <c r="D301" s="3"/>
      <c r="E301" s="3"/>
      <c r="F301" s="3"/>
      <c r="G301" s="3"/>
      <c r="H301" s="3"/>
      <c r="I301" s="3"/>
      <c r="J301" s="3"/>
      <c r="K301" s="3"/>
      <c r="L301" s="3"/>
    </row>
    <row r="302" spans="2:12">
      <c r="B302" s="9"/>
      <c r="C302" s="13"/>
      <c r="D302" s="3"/>
      <c r="E302" s="3"/>
      <c r="F302" s="3"/>
      <c r="G302" s="3"/>
      <c r="H302" s="3"/>
      <c r="I302" s="3"/>
      <c r="J302" s="3"/>
      <c r="K302" s="3"/>
      <c r="L302" s="3"/>
    </row>
    <row r="303" spans="2:12">
      <c r="B303" s="9"/>
      <c r="C303" s="13"/>
      <c r="D303" s="3"/>
      <c r="E303" s="3"/>
      <c r="F303" s="3"/>
      <c r="G303" s="3"/>
      <c r="H303" s="3"/>
      <c r="I303" s="3"/>
      <c r="J303" s="3"/>
      <c r="K303" s="3"/>
      <c r="L303" s="3"/>
    </row>
    <row r="304" spans="2:12">
      <c r="B304" s="9"/>
      <c r="C304" s="13"/>
      <c r="D304" s="3"/>
      <c r="E304" s="3"/>
      <c r="F304" s="3"/>
      <c r="G304" s="3"/>
      <c r="H304" s="3"/>
      <c r="I304" s="3"/>
      <c r="J304" s="3"/>
      <c r="K304" s="3"/>
      <c r="L304" s="3"/>
    </row>
    <row r="305" spans="2:12">
      <c r="B305" s="9"/>
      <c r="C305" s="13"/>
      <c r="D305" s="3"/>
      <c r="E305" s="3"/>
      <c r="F305" s="3"/>
      <c r="G305" s="3"/>
      <c r="H305" s="3"/>
      <c r="I305" s="3"/>
      <c r="J305" s="3"/>
      <c r="K305" s="3"/>
      <c r="L305" s="3"/>
    </row>
    <row r="306" spans="2:12">
      <c r="B306" s="9"/>
      <c r="C306" s="13"/>
      <c r="D306" s="3"/>
      <c r="E306" s="3"/>
      <c r="F306" s="3"/>
      <c r="G306" s="3"/>
      <c r="H306" s="3"/>
      <c r="I306" s="3"/>
      <c r="J306" s="3"/>
      <c r="K306" s="3"/>
      <c r="L306" s="3"/>
    </row>
    <row r="307" spans="2:12">
      <c r="B307" s="9"/>
      <c r="C307" s="13"/>
      <c r="D307" s="3"/>
      <c r="E307" s="3"/>
      <c r="F307" s="3"/>
      <c r="G307" s="3"/>
      <c r="H307" s="3"/>
      <c r="I307" s="3"/>
      <c r="J307" s="3"/>
      <c r="K307" s="3"/>
      <c r="L307" s="3"/>
    </row>
    <row r="308" spans="2:12">
      <c r="B308" s="9"/>
      <c r="C308" s="13"/>
      <c r="D308" s="3"/>
      <c r="E308" s="3"/>
      <c r="F308" s="3"/>
      <c r="G308" s="3"/>
      <c r="H308" s="3"/>
      <c r="I308" s="3"/>
      <c r="J308" s="3"/>
      <c r="K308" s="3"/>
      <c r="L308" s="3"/>
    </row>
    <row r="309" spans="2:12">
      <c r="B309" s="9"/>
      <c r="C309" s="13"/>
      <c r="D309" s="3"/>
      <c r="E309" s="3"/>
      <c r="F309" s="3"/>
      <c r="G309" s="3"/>
      <c r="H309" s="3"/>
      <c r="I309" s="3"/>
      <c r="J309" s="3"/>
      <c r="K309" s="3"/>
      <c r="L309" s="3"/>
    </row>
    <row r="310" spans="2:12">
      <c r="B310" s="9"/>
      <c r="C310" s="13"/>
      <c r="D310" s="3"/>
      <c r="E310" s="3"/>
      <c r="F310" s="3"/>
      <c r="G310" s="3"/>
      <c r="H310" s="3"/>
      <c r="I310" s="3"/>
      <c r="J310" s="3"/>
      <c r="K310" s="3"/>
      <c r="L310" s="3"/>
    </row>
    <row r="311" spans="2:12">
      <c r="B311" s="9"/>
      <c r="C311" s="13"/>
      <c r="D311" s="3"/>
      <c r="E311" s="3"/>
      <c r="F311" s="3"/>
      <c r="G311" s="3"/>
      <c r="H311" s="3"/>
      <c r="I311" s="3"/>
      <c r="J311" s="3"/>
      <c r="K311" s="3"/>
      <c r="L311" s="3"/>
    </row>
    <row r="312" spans="2:12">
      <c r="B312" s="9"/>
      <c r="C312" s="13"/>
      <c r="D312" s="3"/>
      <c r="E312" s="3"/>
      <c r="F312" s="3"/>
      <c r="G312" s="3"/>
      <c r="H312" s="3"/>
      <c r="I312" s="3"/>
      <c r="J312" s="3"/>
      <c r="K312" s="3"/>
      <c r="L312" s="3"/>
    </row>
    <row r="313" spans="2:12">
      <c r="B313" s="9"/>
      <c r="C313" s="13"/>
      <c r="D313" s="3"/>
      <c r="E313" s="3"/>
      <c r="F313" s="3"/>
      <c r="G313" s="3"/>
      <c r="H313" s="3"/>
      <c r="I313" s="3"/>
      <c r="J313" s="3"/>
      <c r="K313" s="3"/>
      <c r="L313" s="3"/>
    </row>
    <row r="314" spans="2:12">
      <c r="B314" s="9"/>
      <c r="C314" s="13"/>
      <c r="D314" s="3"/>
      <c r="E314" s="3"/>
      <c r="F314" s="3"/>
      <c r="G314" s="3"/>
      <c r="H314" s="3"/>
      <c r="I314" s="3"/>
      <c r="J314" s="3"/>
      <c r="K314" s="3"/>
      <c r="L314" s="3"/>
    </row>
    <row r="315" spans="2:12">
      <c r="B315" s="9"/>
      <c r="C315" s="13"/>
      <c r="D315" s="3"/>
      <c r="E315" s="3"/>
      <c r="F315" s="3"/>
      <c r="G315" s="3"/>
      <c r="H315" s="3"/>
      <c r="I315" s="3"/>
      <c r="J315" s="3"/>
      <c r="K315" s="3"/>
      <c r="L315" s="3"/>
    </row>
    <row r="316" spans="2:12">
      <c r="B316" s="9"/>
      <c r="C316" s="13"/>
      <c r="D316" s="3"/>
      <c r="E316" s="3"/>
      <c r="F316" s="3"/>
      <c r="G316" s="3"/>
      <c r="H316" s="3"/>
      <c r="I316" s="3"/>
      <c r="J316" s="3"/>
      <c r="K316" s="3"/>
      <c r="L316" s="3"/>
    </row>
    <row r="317" spans="2:12">
      <c r="B317" s="9"/>
      <c r="C317" s="13"/>
      <c r="D317" s="3"/>
      <c r="E317" s="3"/>
      <c r="F317" s="3"/>
      <c r="G317" s="3"/>
      <c r="H317" s="3"/>
      <c r="I317" s="3"/>
      <c r="J317" s="3"/>
      <c r="K317" s="3"/>
      <c r="L317" s="3"/>
    </row>
    <row r="318" spans="2:12">
      <c r="B318" s="9"/>
      <c r="C318" s="13"/>
      <c r="D318" s="3"/>
      <c r="E318" s="3"/>
      <c r="F318" s="3"/>
      <c r="G318" s="3"/>
      <c r="H318" s="3"/>
      <c r="I318" s="3"/>
      <c r="J318" s="3"/>
      <c r="K318" s="3"/>
      <c r="L318" s="3"/>
    </row>
    <row r="319" spans="2:12">
      <c r="B319" s="9"/>
      <c r="C319" s="13"/>
      <c r="D319" s="3"/>
      <c r="E319" s="3"/>
      <c r="F319" s="3"/>
      <c r="G319" s="3"/>
      <c r="H319" s="3"/>
      <c r="I319" s="3"/>
      <c r="J319" s="3"/>
      <c r="K319" s="3"/>
      <c r="L319" s="3"/>
    </row>
    <row r="320" spans="2:12">
      <c r="B320" s="9"/>
      <c r="C320" s="13"/>
      <c r="D320" s="3"/>
      <c r="E320" s="3"/>
      <c r="F320" s="3"/>
      <c r="G320" s="3"/>
      <c r="H320" s="3"/>
      <c r="I320" s="3"/>
      <c r="J320" s="3"/>
      <c r="K320" s="3"/>
      <c r="L320" s="3"/>
    </row>
    <row r="321" spans="2:12">
      <c r="B321" s="9"/>
      <c r="C321" s="13"/>
      <c r="D321" s="3"/>
      <c r="E321" s="3"/>
      <c r="F321" s="3"/>
      <c r="G321" s="3"/>
      <c r="H321" s="3"/>
      <c r="I321" s="3"/>
      <c r="J321" s="3"/>
      <c r="K321" s="3"/>
      <c r="L321" s="3"/>
    </row>
    <row r="322" spans="2:12">
      <c r="B322" s="9"/>
      <c r="C322" s="13"/>
      <c r="D322" s="3"/>
      <c r="E322" s="3"/>
      <c r="F322" s="3"/>
      <c r="G322" s="3"/>
      <c r="H322" s="3"/>
      <c r="I322" s="3"/>
      <c r="J322" s="3"/>
      <c r="K322" s="3"/>
      <c r="L322" s="3"/>
    </row>
    <row r="323" spans="2:12">
      <c r="B323" s="9"/>
      <c r="C323" s="13"/>
      <c r="D323" s="3"/>
      <c r="E323" s="3"/>
      <c r="F323" s="3"/>
      <c r="G323" s="3"/>
      <c r="H323" s="3"/>
      <c r="I323" s="3"/>
      <c r="J323" s="3"/>
      <c r="K323" s="3"/>
      <c r="L323" s="3"/>
    </row>
    <row r="324" spans="2:12">
      <c r="B324" s="9"/>
      <c r="C324" s="13"/>
      <c r="D324" s="3"/>
      <c r="E324" s="3"/>
      <c r="F324" s="3"/>
      <c r="G324" s="3"/>
      <c r="H324" s="3"/>
      <c r="I324" s="3"/>
      <c r="J324" s="3"/>
      <c r="K324" s="3"/>
      <c r="L324" s="3"/>
    </row>
    <row r="325" spans="2:12">
      <c r="B325" s="9"/>
      <c r="C325" s="13"/>
      <c r="D325" s="3"/>
      <c r="E325" s="3"/>
      <c r="F325" s="3"/>
      <c r="G325" s="3"/>
      <c r="H325" s="3"/>
      <c r="I325" s="3"/>
      <c r="J325" s="3"/>
      <c r="K325" s="3"/>
      <c r="L325" s="3"/>
    </row>
    <row r="326" spans="2:12">
      <c r="B326" s="9"/>
      <c r="C326" s="13"/>
      <c r="D326" s="3"/>
      <c r="E326" s="3"/>
      <c r="F326" s="3"/>
      <c r="G326" s="3"/>
      <c r="H326" s="3"/>
      <c r="I326" s="3"/>
      <c r="J326" s="3"/>
      <c r="K326" s="3"/>
      <c r="L326" s="3"/>
    </row>
    <row r="327" spans="2:12">
      <c r="B327" s="9"/>
      <c r="C327" s="13"/>
      <c r="D327" s="3"/>
      <c r="E327" s="3"/>
      <c r="F327" s="3"/>
      <c r="G327" s="3"/>
      <c r="H327" s="3"/>
      <c r="I327" s="3"/>
      <c r="J327" s="3"/>
      <c r="K327" s="3"/>
      <c r="L327" s="3"/>
    </row>
    <row r="328" spans="2:12">
      <c r="B328" s="9"/>
      <c r="C328" s="13"/>
      <c r="D328" s="3"/>
      <c r="E328" s="3"/>
      <c r="F328" s="3"/>
      <c r="G328" s="3"/>
      <c r="H328" s="3"/>
      <c r="I328" s="3"/>
      <c r="J328" s="3"/>
      <c r="K328" s="3"/>
      <c r="L328" s="3"/>
    </row>
    <row r="329" spans="2:12">
      <c r="B329" s="9"/>
      <c r="C329" s="13"/>
      <c r="D329" s="3"/>
      <c r="E329" s="3"/>
      <c r="F329" s="3"/>
      <c r="G329" s="3"/>
      <c r="H329" s="3"/>
      <c r="I329" s="3"/>
      <c r="J329" s="3"/>
      <c r="K329" s="3"/>
      <c r="L329" s="3"/>
    </row>
    <row r="330" spans="2:12">
      <c r="B330" s="9"/>
      <c r="C330" s="13"/>
      <c r="D330" s="3"/>
      <c r="E330" s="3"/>
      <c r="F330" s="3"/>
      <c r="G330" s="3"/>
      <c r="H330" s="3"/>
      <c r="I330" s="3"/>
      <c r="J330" s="3"/>
      <c r="K330" s="3"/>
      <c r="L330" s="3"/>
    </row>
    <row r="331" spans="2:12">
      <c r="B331" s="9"/>
      <c r="C331" s="13"/>
      <c r="D331" s="3"/>
      <c r="E331" s="3"/>
      <c r="F331" s="3"/>
      <c r="G331" s="3"/>
      <c r="H331" s="3"/>
      <c r="I331" s="3"/>
      <c r="J331" s="3"/>
      <c r="K331" s="3"/>
      <c r="L331" s="3"/>
    </row>
    <row r="332" spans="2:12">
      <c r="B332" s="9"/>
      <c r="C332" s="13"/>
      <c r="D332" s="3"/>
      <c r="E332" s="3"/>
      <c r="F332" s="3"/>
      <c r="G332" s="3"/>
      <c r="H332" s="3"/>
      <c r="I332" s="3"/>
      <c r="J332" s="3"/>
      <c r="K332" s="3"/>
      <c r="L332" s="3"/>
    </row>
    <row r="333" spans="2:12">
      <c r="B333" s="9"/>
      <c r="C333" s="13"/>
      <c r="D333" s="3"/>
      <c r="E333" s="3"/>
      <c r="F333" s="3"/>
      <c r="G333" s="3"/>
      <c r="H333" s="3"/>
      <c r="I333" s="3"/>
      <c r="J333" s="3"/>
      <c r="K333" s="3"/>
      <c r="L333" s="3"/>
    </row>
    <row r="334" spans="2:12">
      <c r="B334" s="9"/>
      <c r="C334" s="13"/>
      <c r="D334" s="3"/>
      <c r="E334" s="3"/>
      <c r="F334" s="3"/>
      <c r="G334" s="3"/>
      <c r="H334" s="3"/>
      <c r="I334" s="3"/>
      <c r="J334" s="3"/>
      <c r="K334" s="3"/>
      <c r="L334" s="3"/>
    </row>
    <row r="335" spans="2:12">
      <c r="B335" s="9"/>
      <c r="C335" s="13"/>
      <c r="D335" s="3"/>
      <c r="E335" s="3"/>
      <c r="F335" s="3"/>
      <c r="G335" s="3"/>
      <c r="H335" s="3"/>
      <c r="I335" s="3"/>
      <c r="J335" s="3"/>
      <c r="K335" s="3"/>
      <c r="L335" s="3"/>
    </row>
    <row r="336" spans="2:12">
      <c r="B336" s="9"/>
      <c r="C336" s="13"/>
      <c r="D336" s="3"/>
      <c r="E336" s="3"/>
      <c r="F336" s="3"/>
      <c r="G336" s="3"/>
      <c r="H336" s="3"/>
      <c r="I336" s="3"/>
      <c r="J336" s="3"/>
      <c r="K336" s="3"/>
      <c r="L336" s="3"/>
    </row>
    <row r="337" spans="2:12">
      <c r="B337" s="9"/>
      <c r="C337" s="13"/>
      <c r="D337" s="3"/>
      <c r="E337" s="3"/>
      <c r="F337" s="3"/>
      <c r="G337" s="3"/>
      <c r="H337" s="3"/>
      <c r="I337" s="3"/>
      <c r="J337" s="3"/>
      <c r="K337" s="3"/>
      <c r="L337" s="3"/>
    </row>
    <row r="338" spans="2:12">
      <c r="B338" s="9"/>
      <c r="C338" s="13"/>
      <c r="D338" s="3"/>
      <c r="E338" s="3"/>
      <c r="F338" s="3"/>
      <c r="G338" s="3"/>
      <c r="H338" s="3"/>
      <c r="I338" s="3"/>
      <c r="J338" s="3"/>
      <c r="K338" s="3"/>
      <c r="L338" s="3"/>
    </row>
    <row r="339" spans="2:12">
      <c r="B339" s="9"/>
      <c r="C339" s="13"/>
      <c r="D339" s="3"/>
      <c r="E339" s="3"/>
      <c r="F339" s="3"/>
      <c r="G339" s="3"/>
      <c r="H339" s="3"/>
      <c r="I339" s="3"/>
      <c r="J339" s="3"/>
      <c r="K339" s="3"/>
      <c r="L339" s="3"/>
    </row>
    <row r="340" spans="2:12">
      <c r="B340" s="9"/>
      <c r="C340" s="13"/>
      <c r="D340" s="3"/>
      <c r="E340" s="3"/>
      <c r="F340" s="3"/>
      <c r="G340" s="3"/>
      <c r="H340" s="3"/>
      <c r="I340" s="3"/>
      <c r="J340" s="3"/>
      <c r="K340" s="3"/>
      <c r="L340" s="3"/>
    </row>
    <row r="341" spans="2:12">
      <c r="B341" s="9"/>
      <c r="C341" s="13"/>
      <c r="D341" s="3"/>
      <c r="E341" s="3"/>
      <c r="F341" s="3"/>
      <c r="G341" s="3"/>
      <c r="H341" s="3"/>
      <c r="I341" s="3"/>
      <c r="J341" s="3"/>
      <c r="K341" s="3"/>
      <c r="L341" s="3"/>
    </row>
    <row r="342" spans="2:12">
      <c r="B342" s="9"/>
      <c r="C342" s="13"/>
      <c r="D342" s="3"/>
      <c r="E342" s="3"/>
      <c r="F342" s="3"/>
      <c r="G342" s="3"/>
      <c r="H342" s="3"/>
      <c r="I342" s="3"/>
      <c r="J342" s="3"/>
      <c r="K342" s="3"/>
      <c r="L342" s="3"/>
    </row>
    <row r="343" spans="2:12">
      <c r="B343" s="9"/>
      <c r="C343" s="13"/>
      <c r="D343" s="3"/>
      <c r="E343" s="3"/>
      <c r="F343" s="3"/>
      <c r="G343" s="3"/>
      <c r="H343" s="3"/>
      <c r="I343" s="3"/>
      <c r="J343" s="3"/>
      <c r="K343" s="3"/>
      <c r="L343" s="3"/>
    </row>
    <row r="344" spans="2:12">
      <c r="B344" s="9"/>
      <c r="C344" s="13"/>
      <c r="D344" s="3"/>
      <c r="E344" s="3"/>
      <c r="F344" s="3"/>
      <c r="G344" s="3"/>
      <c r="H344" s="3"/>
      <c r="I344" s="3"/>
      <c r="J344" s="3"/>
      <c r="K344" s="3"/>
      <c r="L344" s="3"/>
    </row>
    <row r="345" spans="2:12">
      <c r="B345" s="9"/>
      <c r="C345" s="13"/>
      <c r="D345" s="3"/>
      <c r="E345" s="3"/>
      <c r="F345" s="3"/>
      <c r="G345" s="3"/>
      <c r="H345" s="3"/>
      <c r="I345" s="3"/>
      <c r="J345" s="3"/>
      <c r="K345" s="3"/>
      <c r="L345" s="3"/>
    </row>
    <row r="346" spans="2:12">
      <c r="B346" s="9"/>
      <c r="C346" s="13"/>
      <c r="D346" s="3"/>
      <c r="E346" s="3"/>
      <c r="F346" s="3"/>
      <c r="G346" s="3"/>
      <c r="H346" s="3"/>
      <c r="I346" s="3"/>
      <c r="J346" s="3"/>
      <c r="K346" s="3"/>
      <c r="L346" s="3"/>
    </row>
    <row r="347" spans="2:12">
      <c r="B347" s="9"/>
      <c r="C347" s="13"/>
      <c r="D347" s="3"/>
      <c r="E347" s="3"/>
      <c r="F347" s="3"/>
      <c r="G347" s="3"/>
      <c r="H347" s="3"/>
      <c r="I347" s="3"/>
      <c r="J347" s="3"/>
      <c r="K347" s="3"/>
      <c r="L347" s="3"/>
    </row>
    <row r="348" spans="2:12">
      <c r="B348" s="9"/>
      <c r="C348" s="13"/>
      <c r="D348" s="3"/>
      <c r="E348" s="3"/>
      <c r="F348" s="3"/>
      <c r="G348" s="3"/>
      <c r="H348" s="3"/>
      <c r="I348" s="3"/>
      <c r="J348" s="3"/>
      <c r="K348" s="3"/>
      <c r="L348" s="3"/>
    </row>
    <row r="349" spans="2:12">
      <c r="B349" s="9"/>
      <c r="C349" s="13"/>
      <c r="D349" s="3"/>
      <c r="E349" s="3"/>
      <c r="F349" s="3"/>
      <c r="G349" s="3"/>
      <c r="H349" s="3"/>
      <c r="I349" s="3"/>
      <c r="J349" s="3"/>
      <c r="K349" s="3"/>
      <c r="L349" s="3"/>
    </row>
    <row r="350" spans="2:12">
      <c r="B350" s="9"/>
      <c r="C350" s="13"/>
      <c r="D350" s="3"/>
      <c r="E350" s="3"/>
      <c r="F350" s="3"/>
      <c r="G350" s="3"/>
      <c r="H350" s="3"/>
      <c r="I350" s="3"/>
      <c r="J350" s="3"/>
      <c r="K350" s="3"/>
      <c r="L350" s="3"/>
    </row>
    <row r="351" spans="2:12">
      <c r="B351" s="9"/>
      <c r="C351" s="13"/>
      <c r="D351" s="3"/>
      <c r="E351" s="3"/>
      <c r="F351" s="3"/>
      <c r="G351" s="3"/>
      <c r="H351" s="3"/>
      <c r="I351" s="3"/>
      <c r="J351" s="3"/>
      <c r="K351" s="3"/>
      <c r="L351" s="3"/>
    </row>
    <row r="352" spans="2:12">
      <c r="B352" s="9"/>
      <c r="C352" s="13"/>
      <c r="D352" s="3"/>
      <c r="E352" s="3"/>
      <c r="F352" s="3"/>
      <c r="G352" s="3"/>
      <c r="H352" s="3"/>
      <c r="I352" s="3"/>
      <c r="J352" s="3"/>
      <c r="K352" s="3"/>
      <c r="L352" s="3"/>
    </row>
    <row r="353" spans="2:12">
      <c r="B353" s="9"/>
      <c r="C353" s="13"/>
      <c r="D353" s="3"/>
      <c r="E353" s="3"/>
      <c r="F353" s="3"/>
      <c r="G353" s="3"/>
      <c r="H353" s="3"/>
      <c r="I353" s="3"/>
      <c r="J353" s="3"/>
      <c r="K353" s="3"/>
      <c r="L353" s="3"/>
    </row>
    <row r="354" spans="2:12">
      <c r="B354" s="9"/>
      <c r="C354" s="13"/>
      <c r="D354" s="3"/>
      <c r="E354" s="3"/>
      <c r="F354" s="3"/>
      <c r="G354" s="3"/>
      <c r="H354" s="3"/>
      <c r="I354" s="3"/>
      <c r="J354" s="3"/>
      <c r="K354" s="3"/>
      <c r="L354" s="3"/>
    </row>
    <row r="355" spans="2:12">
      <c r="B355" s="9"/>
      <c r="C355" s="13"/>
      <c r="D355" s="3"/>
      <c r="E355" s="3"/>
      <c r="F355" s="3"/>
      <c r="G355" s="3"/>
      <c r="H355" s="3"/>
      <c r="I355" s="3"/>
      <c r="J355" s="3"/>
      <c r="K355" s="3"/>
      <c r="L355" s="3"/>
    </row>
    <row r="356" spans="2:12">
      <c r="B356" s="9"/>
      <c r="C356" s="13"/>
      <c r="D356" s="3"/>
      <c r="E356" s="3"/>
      <c r="F356" s="3"/>
      <c r="G356" s="3"/>
      <c r="H356" s="3"/>
      <c r="I356" s="3"/>
      <c r="J356" s="3"/>
      <c r="K356" s="3"/>
      <c r="L356" s="3"/>
    </row>
    <row r="357" spans="2:12">
      <c r="B357" s="9"/>
      <c r="C357" s="13"/>
      <c r="D357" s="3"/>
      <c r="E357" s="3"/>
      <c r="F357" s="3"/>
      <c r="G357" s="3"/>
      <c r="H357" s="3"/>
      <c r="I357" s="3"/>
      <c r="J357" s="3"/>
      <c r="K357" s="3"/>
      <c r="L357" s="3"/>
    </row>
    <row r="358" spans="2:12">
      <c r="B358" s="9"/>
      <c r="C358" s="13"/>
      <c r="D358" s="3"/>
      <c r="E358" s="3"/>
      <c r="F358" s="3"/>
      <c r="G358" s="3"/>
      <c r="H358" s="3"/>
      <c r="I358" s="3"/>
      <c r="J358" s="3"/>
      <c r="K358" s="3"/>
      <c r="L358" s="3"/>
    </row>
    <row r="359" spans="2:12">
      <c r="B359" s="9"/>
      <c r="C359" s="13"/>
      <c r="D359" s="3"/>
      <c r="E359" s="3"/>
      <c r="F359" s="3"/>
      <c r="G359" s="3"/>
      <c r="H359" s="3"/>
      <c r="I359" s="3"/>
      <c r="J359" s="3"/>
      <c r="K359" s="3"/>
      <c r="L359" s="3"/>
    </row>
    <row r="360" spans="2:12">
      <c r="B360" s="9"/>
      <c r="C360" s="13"/>
      <c r="D360" s="3"/>
      <c r="E360" s="3"/>
      <c r="F360" s="3"/>
      <c r="G360" s="3"/>
      <c r="H360" s="3"/>
      <c r="I360" s="3"/>
      <c r="J360" s="3"/>
      <c r="K360" s="3"/>
      <c r="L360" s="3"/>
    </row>
    <row r="361" spans="2:12">
      <c r="B361" s="9"/>
      <c r="C361" s="13"/>
      <c r="D361" s="3"/>
      <c r="E361" s="3"/>
      <c r="F361" s="3"/>
      <c r="G361" s="3"/>
      <c r="H361" s="3"/>
      <c r="I361" s="3"/>
      <c r="J361" s="3"/>
      <c r="K361" s="3"/>
      <c r="L361" s="3"/>
    </row>
    <row r="362" spans="2:12">
      <c r="B362" s="9"/>
      <c r="C362" s="13"/>
      <c r="D362" s="3"/>
      <c r="E362" s="3"/>
      <c r="F362" s="3"/>
      <c r="G362" s="3"/>
      <c r="H362" s="3"/>
      <c r="I362" s="3"/>
      <c r="J362" s="3"/>
      <c r="K362" s="3"/>
      <c r="L362" s="3"/>
    </row>
    <row r="363" spans="2:12">
      <c r="B363" s="9"/>
      <c r="C363" s="13"/>
      <c r="D363" s="3"/>
      <c r="E363" s="3"/>
      <c r="F363" s="3"/>
      <c r="G363" s="3"/>
      <c r="H363" s="3"/>
      <c r="I363" s="3"/>
      <c r="J363" s="3"/>
      <c r="K363" s="3"/>
      <c r="L363" s="3"/>
    </row>
    <row r="364" spans="2:12">
      <c r="B364" s="9"/>
      <c r="C364" s="13"/>
      <c r="D364" s="3"/>
      <c r="E364" s="3"/>
      <c r="F364" s="3"/>
      <c r="G364" s="3"/>
      <c r="H364" s="3"/>
      <c r="I364" s="3"/>
      <c r="J364" s="3"/>
      <c r="K364" s="3"/>
      <c r="L364" s="3"/>
    </row>
    <row r="365" spans="2:12">
      <c r="B365" s="9"/>
      <c r="C365" s="13"/>
      <c r="D365" s="3"/>
      <c r="E365" s="3"/>
      <c r="F365" s="3"/>
      <c r="G365" s="3"/>
      <c r="H365" s="3"/>
      <c r="I365" s="3"/>
      <c r="J365" s="3"/>
      <c r="K365" s="3"/>
      <c r="L365" s="3"/>
    </row>
    <row r="366" spans="2:12">
      <c r="B366" s="9"/>
      <c r="C366" s="13"/>
      <c r="D366" s="3"/>
      <c r="E366" s="3"/>
      <c r="F366" s="3"/>
      <c r="G366" s="3"/>
      <c r="H366" s="3"/>
      <c r="I366" s="3"/>
      <c r="J366" s="3"/>
      <c r="K366" s="3"/>
      <c r="L366" s="3"/>
    </row>
    <row r="367" spans="2:12">
      <c r="B367" s="9"/>
      <c r="C367" s="13"/>
      <c r="D367" s="3"/>
      <c r="E367" s="3"/>
      <c r="F367" s="3"/>
      <c r="G367" s="3"/>
      <c r="H367" s="3"/>
      <c r="I367" s="3"/>
      <c r="J367" s="3"/>
      <c r="K367" s="3"/>
      <c r="L367" s="3"/>
    </row>
    <row r="368" spans="2:12">
      <c r="B368" s="9"/>
      <c r="C368" s="13"/>
      <c r="D368" s="3"/>
      <c r="E368" s="3"/>
      <c r="F368" s="3"/>
      <c r="G368" s="3"/>
      <c r="H368" s="3"/>
      <c r="I368" s="3"/>
      <c r="J368" s="3"/>
      <c r="K368" s="3"/>
      <c r="L368" s="3"/>
    </row>
    <row r="369" spans="2:12">
      <c r="B369" s="9"/>
      <c r="C369" s="13"/>
      <c r="D369" s="3"/>
      <c r="E369" s="3"/>
      <c r="F369" s="3"/>
      <c r="G369" s="3"/>
      <c r="H369" s="3"/>
      <c r="I369" s="3"/>
      <c r="J369" s="3"/>
      <c r="K369" s="3"/>
      <c r="L369" s="3"/>
    </row>
    <row r="370" spans="2:12">
      <c r="B370" s="9"/>
      <c r="C370" s="13"/>
      <c r="D370" s="3"/>
      <c r="E370" s="3"/>
      <c r="F370" s="3"/>
      <c r="G370" s="3"/>
      <c r="H370" s="3"/>
      <c r="I370" s="3"/>
      <c r="J370" s="3"/>
      <c r="K370" s="3"/>
      <c r="L370" s="3"/>
    </row>
    <row r="371" spans="2:12">
      <c r="B371" s="9"/>
      <c r="C371" s="13"/>
      <c r="D371" s="3"/>
      <c r="E371" s="3"/>
      <c r="F371" s="3"/>
      <c r="G371" s="3"/>
      <c r="H371" s="3"/>
      <c r="I371" s="3"/>
      <c r="J371" s="3"/>
      <c r="K371" s="3"/>
      <c r="L371" s="3"/>
    </row>
    <row r="372" spans="2:12">
      <c r="B372" s="9"/>
      <c r="C372" s="13"/>
      <c r="D372" s="3"/>
      <c r="E372" s="3"/>
      <c r="F372" s="3"/>
      <c r="G372" s="3"/>
      <c r="H372" s="3"/>
      <c r="I372" s="3"/>
      <c r="J372" s="3"/>
      <c r="K372" s="3"/>
      <c r="L372" s="3"/>
    </row>
    <row r="373" spans="2:12">
      <c r="B373" s="9"/>
      <c r="C373" s="13"/>
      <c r="D373" s="3"/>
      <c r="E373" s="3"/>
      <c r="F373" s="3"/>
      <c r="G373" s="3"/>
      <c r="H373" s="3"/>
      <c r="I373" s="3"/>
      <c r="J373" s="3"/>
      <c r="K373" s="3"/>
      <c r="L373" s="3"/>
    </row>
    <row r="374" spans="2:12">
      <c r="B374" s="9"/>
      <c r="C374" s="13"/>
      <c r="D374" s="3"/>
      <c r="E374" s="3"/>
      <c r="F374" s="3"/>
      <c r="G374" s="3"/>
      <c r="H374" s="3"/>
      <c r="I374" s="3"/>
      <c r="J374" s="3"/>
      <c r="K374" s="3"/>
      <c r="L374" s="3"/>
    </row>
    <row r="375" spans="2:12">
      <c r="B375" s="9"/>
      <c r="C375" s="13"/>
      <c r="D375" s="3"/>
      <c r="E375" s="3"/>
      <c r="F375" s="3"/>
      <c r="G375" s="3"/>
      <c r="H375" s="3"/>
      <c r="I375" s="3"/>
      <c r="J375" s="3"/>
      <c r="K375" s="3"/>
      <c r="L375" s="3"/>
    </row>
    <row r="376" spans="2:12">
      <c r="B376" s="9"/>
      <c r="C376" s="13"/>
      <c r="D376" s="3"/>
      <c r="E376" s="3"/>
      <c r="F376" s="3"/>
      <c r="G376" s="3"/>
      <c r="H376" s="3"/>
      <c r="I376" s="3"/>
      <c r="J376" s="3"/>
      <c r="K376" s="3"/>
      <c r="L376" s="3"/>
    </row>
    <row r="377" spans="2:12">
      <c r="B377" s="9"/>
      <c r="C377" s="13"/>
      <c r="D377" s="3"/>
      <c r="E377" s="3"/>
      <c r="F377" s="3"/>
      <c r="G377" s="3"/>
      <c r="H377" s="3"/>
      <c r="I377" s="3"/>
      <c r="J377" s="3"/>
      <c r="K377" s="3"/>
      <c r="L377" s="3"/>
    </row>
    <row r="378" spans="2:12">
      <c r="B378" s="9"/>
      <c r="C378" s="13"/>
      <c r="D378" s="3"/>
      <c r="E378" s="3"/>
      <c r="F378" s="3"/>
      <c r="G378" s="3"/>
      <c r="H378" s="3"/>
      <c r="I378" s="3"/>
      <c r="J378" s="3"/>
      <c r="K378" s="3"/>
      <c r="L378" s="3"/>
    </row>
    <row r="379" spans="2:12">
      <c r="B379" s="9"/>
      <c r="C379" s="13"/>
      <c r="D379" s="3"/>
      <c r="E379" s="3"/>
      <c r="F379" s="3"/>
      <c r="G379" s="3"/>
      <c r="H379" s="3"/>
      <c r="I379" s="3"/>
      <c r="J379" s="3"/>
      <c r="K379" s="3"/>
      <c r="L379" s="3"/>
    </row>
    <row r="380" spans="2:12">
      <c r="B380" s="9"/>
      <c r="C380" s="13"/>
      <c r="D380" s="3"/>
      <c r="E380" s="3"/>
      <c r="F380" s="3"/>
      <c r="G380" s="3"/>
      <c r="H380" s="3"/>
      <c r="I380" s="3"/>
      <c r="J380" s="3"/>
      <c r="K380" s="3"/>
      <c r="L380" s="3"/>
    </row>
    <row r="381" spans="2:12">
      <c r="B381" s="9"/>
      <c r="C381" s="13"/>
      <c r="D381" s="3"/>
      <c r="E381" s="3"/>
      <c r="F381" s="3"/>
      <c r="G381" s="3"/>
      <c r="H381" s="3"/>
      <c r="I381" s="3"/>
      <c r="J381" s="3"/>
      <c r="K381" s="3"/>
      <c r="L381" s="3"/>
    </row>
    <row r="382" spans="2:12">
      <c r="B382" s="9"/>
      <c r="C382" s="13"/>
      <c r="D382" s="3"/>
      <c r="E382" s="3"/>
      <c r="F382" s="3"/>
      <c r="G382" s="3"/>
      <c r="H382" s="3"/>
      <c r="I382" s="3"/>
      <c r="J382" s="3"/>
      <c r="K382" s="3"/>
      <c r="L382" s="3"/>
    </row>
    <row r="383" spans="2:12">
      <c r="B383" s="9"/>
      <c r="C383" s="13"/>
      <c r="D383" s="3"/>
      <c r="E383" s="3"/>
      <c r="F383" s="3"/>
      <c r="G383" s="3"/>
      <c r="H383" s="3"/>
      <c r="I383" s="3"/>
      <c r="J383" s="3"/>
      <c r="K383" s="3"/>
      <c r="L383" s="3"/>
    </row>
    <row r="384" spans="2:12">
      <c r="B384" s="9"/>
      <c r="C384" s="13"/>
      <c r="D384" s="3"/>
      <c r="E384" s="3"/>
      <c r="F384" s="3"/>
      <c r="G384" s="3"/>
      <c r="H384" s="3"/>
      <c r="I384" s="3"/>
      <c r="J384" s="3"/>
      <c r="K384" s="3"/>
      <c r="L384" s="3"/>
    </row>
    <row r="385" spans="2:12">
      <c r="B385" s="9"/>
      <c r="C385" s="13"/>
      <c r="D385" s="3"/>
      <c r="E385" s="3"/>
      <c r="F385" s="3"/>
      <c r="G385" s="3"/>
      <c r="H385" s="3"/>
      <c r="I385" s="3"/>
      <c r="J385" s="3"/>
      <c r="K385" s="3"/>
      <c r="L385" s="3"/>
    </row>
    <row r="386" spans="2:12">
      <c r="B386" s="9"/>
      <c r="C386" s="13"/>
      <c r="D386" s="3"/>
      <c r="E386" s="3"/>
      <c r="F386" s="3"/>
      <c r="G386" s="3"/>
      <c r="H386" s="3"/>
      <c r="I386" s="3"/>
      <c r="J386" s="3"/>
      <c r="K386" s="3"/>
      <c r="L386" s="3"/>
    </row>
    <row r="387" spans="2:12">
      <c r="B387" s="9"/>
      <c r="C387" s="13"/>
      <c r="D387" s="3"/>
      <c r="E387" s="3"/>
      <c r="F387" s="3"/>
      <c r="G387" s="3"/>
      <c r="H387" s="3"/>
      <c r="I387" s="3"/>
      <c r="J387" s="3"/>
      <c r="K387" s="3"/>
      <c r="L387" s="3"/>
    </row>
    <row r="388" spans="2:12">
      <c r="B388" s="9"/>
      <c r="C388" s="13"/>
      <c r="D388" s="3"/>
      <c r="E388" s="3"/>
      <c r="F388" s="3"/>
      <c r="G388" s="3"/>
      <c r="H388" s="3"/>
      <c r="I388" s="3"/>
      <c r="J388" s="3"/>
      <c r="K388" s="3"/>
      <c r="L388" s="3"/>
    </row>
    <row r="389" spans="2:12">
      <c r="B389" s="9"/>
      <c r="C389" s="13"/>
      <c r="D389" s="3"/>
      <c r="E389" s="3"/>
      <c r="F389" s="3"/>
      <c r="G389" s="3"/>
      <c r="H389" s="3"/>
      <c r="I389" s="3"/>
      <c r="J389" s="3"/>
      <c r="K389" s="3"/>
      <c r="L389" s="3"/>
    </row>
    <row r="390" spans="2:12">
      <c r="B390" s="9"/>
      <c r="C390" s="13"/>
      <c r="D390" s="3"/>
      <c r="E390" s="3"/>
      <c r="F390" s="3"/>
      <c r="G390" s="3"/>
      <c r="H390" s="3"/>
      <c r="I390" s="3"/>
      <c r="J390" s="3"/>
      <c r="K390" s="3"/>
      <c r="L390" s="3"/>
    </row>
    <row r="391" spans="2:12">
      <c r="B391" s="9"/>
      <c r="C391" s="13"/>
      <c r="D391" s="3"/>
      <c r="E391" s="3"/>
      <c r="F391" s="3"/>
      <c r="G391" s="3"/>
      <c r="H391" s="3"/>
      <c r="I391" s="3"/>
      <c r="J391" s="3"/>
      <c r="K391" s="3"/>
      <c r="L391" s="3"/>
    </row>
    <row r="392" spans="2:12">
      <c r="B392" s="9"/>
      <c r="C392" s="13"/>
      <c r="D392" s="3"/>
      <c r="E392" s="3"/>
      <c r="F392" s="3"/>
      <c r="G392" s="3"/>
      <c r="H392" s="3"/>
      <c r="I392" s="3"/>
      <c r="J392" s="3"/>
      <c r="K392" s="3"/>
      <c r="L392" s="3"/>
    </row>
    <row r="393" spans="2:12">
      <c r="B393" s="9"/>
      <c r="C393" s="13"/>
      <c r="D393" s="3"/>
      <c r="E393" s="3"/>
      <c r="F393" s="3"/>
      <c r="G393" s="3"/>
      <c r="H393" s="3"/>
      <c r="I393" s="3"/>
      <c r="J393" s="3"/>
      <c r="K393" s="3"/>
      <c r="L393" s="3"/>
    </row>
    <row r="394" spans="2:12">
      <c r="B394" s="9"/>
      <c r="C394" s="13"/>
      <c r="D394" s="3"/>
      <c r="E394" s="3"/>
      <c r="F394" s="3"/>
      <c r="G394" s="3"/>
      <c r="H394" s="3"/>
      <c r="I394" s="3"/>
      <c r="J394" s="3"/>
      <c r="K394" s="3"/>
      <c r="L394" s="3"/>
    </row>
    <row r="395" spans="2:12">
      <c r="B395" s="9"/>
      <c r="C395" s="13"/>
      <c r="D395" s="3"/>
      <c r="E395" s="3"/>
      <c r="F395" s="3"/>
      <c r="G395" s="3"/>
      <c r="H395" s="3"/>
      <c r="I395" s="3"/>
      <c r="J395" s="3"/>
      <c r="K395" s="3"/>
      <c r="L395" s="3"/>
    </row>
    <row r="396" spans="2:12">
      <c r="B396" s="9"/>
      <c r="C396" s="13"/>
      <c r="D396" s="3"/>
      <c r="E396" s="3"/>
      <c r="F396" s="3"/>
      <c r="G396" s="3"/>
      <c r="H396" s="3"/>
      <c r="I396" s="3"/>
      <c r="J396" s="3"/>
      <c r="K396" s="3"/>
      <c r="L396" s="3"/>
    </row>
    <row r="397" spans="2:12">
      <c r="B397" s="9"/>
      <c r="C397" s="13"/>
      <c r="D397" s="3"/>
      <c r="E397" s="3"/>
      <c r="F397" s="3"/>
      <c r="G397" s="3"/>
      <c r="H397" s="3"/>
      <c r="I397" s="3"/>
      <c r="J397" s="3"/>
      <c r="K397" s="3"/>
      <c r="L397" s="3"/>
    </row>
    <row r="398" spans="2:12">
      <c r="B398" s="9"/>
      <c r="C398" s="13"/>
      <c r="D398" s="3"/>
      <c r="E398" s="3"/>
      <c r="F398" s="3"/>
      <c r="G398" s="3"/>
      <c r="H398" s="3"/>
      <c r="I398" s="3"/>
      <c r="J398" s="3"/>
      <c r="K398" s="3"/>
      <c r="L398" s="3"/>
    </row>
    <row r="399" spans="2:12">
      <c r="B399" s="9"/>
      <c r="C399" s="13"/>
      <c r="D399" s="3"/>
      <c r="E399" s="3"/>
      <c r="F399" s="3"/>
      <c r="G399" s="3"/>
      <c r="H399" s="3"/>
      <c r="I399" s="3"/>
      <c r="J399" s="3"/>
      <c r="K399" s="3"/>
      <c r="L399" s="3"/>
    </row>
    <row r="400" spans="2:12">
      <c r="B400" s="9"/>
      <c r="C400" s="13"/>
      <c r="D400" s="3"/>
      <c r="E400" s="3"/>
      <c r="F400" s="3"/>
      <c r="G400" s="3"/>
      <c r="H400" s="3"/>
      <c r="I400" s="3"/>
      <c r="J400" s="3"/>
      <c r="K400" s="3"/>
      <c r="L400" s="3"/>
    </row>
    <row r="401" spans="2:12">
      <c r="B401" s="9"/>
      <c r="C401" s="13"/>
      <c r="D401" s="3"/>
      <c r="E401" s="3"/>
      <c r="F401" s="3"/>
      <c r="G401" s="3"/>
      <c r="H401" s="3"/>
      <c r="I401" s="3"/>
      <c r="J401" s="3"/>
      <c r="K401" s="3"/>
      <c r="L401" s="3"/>
    </row>
    <row r="402" spans="2:12">
      <c r="B402" s="9"/>
      <c r="C402" s="13"/>
      <c r="D402" s="3"/>
      <c r="E402" s="3"/>
      <c r="F402" s="3"/>
      <c r="G402" s="3"/>
      <c r="H402" s="3"/>
      <c r="I402" s="3"/>
      <c r="J402" s="3"/>
      <c r="K402" s="3"/>
      <c r="L402" s="3"/>
    </row>
    <row r="403" spans="2:12">
      <c r="B403" s="9"/>
      <c r="C403" s="13"/>
      <c r="D403" s="3"/>
      <c r="E403" s="3"/>
      <c r="F403" s="3"/>
      <c r="G403" s="3"/>
      <c r="H403" s="3"/>
      <c r="I403" s="3"/>
      <c r="J403" s="3"/>
      <c r="K403" s="3"/>
      <c r="L403" s="3"/>
    </row>
    <row r="404" spans="2:12">
      <c r="B404" s="9"/>
      <c r="C404" s="13"/>
      <c r="D404" s="3"/>
      <c r="E404" s="3"/>
      <c r="F404" s="3"/>
      <c r="G404" s="3"/>
      <c r="H404" s="3"/>
      <c r="I404" s="3"/>
      <c r="J404" s="3"/>
      <c r="K404" s="3"/>
      <c r="L404" s="3"/>
    </row>
    <row r="405" spans="2:12">
      <c r="B405" s="9"/>
      <c r="C405" s="13"/>
      <c r="D405" s="3"/>
      <c r="E405" s="3"/>
      <c r="F405" s="3"/>
      <c r="G405" s="3"/>
      <c r="H405" s="3"/>
      <c r="I405" s="3"/>
      <c r="J405" s="3"/>
      <c r="K405" s="3"/>
      <c r="L405" s="3"/>
    </row>
    <row r="406" spans="2:12">
      <c r="B406" s="9"/>
      <c r="C406" s="13"/>
      <c r="D406" s="3"/>
      <c r="E406" s="3"/>
      <c r="F406" s="3"/>
      <c r="G406" s="3"/>
      <c r="H406" s="3"/>
      <c r="I406" s="3"/>
      <c r="J406" s="3"/>
      <c r="K406" s="3"/>
      <c r="L406" s="3"/>
    </row>
    <row r="407" spans="2:12">
      <c r="B407" s="9"/>
      <c r="C407" s="13"/>
      <c r="D407" s="3"/>
      <c r="E407" s="3"/>
      <c r="F407" s="3"/>
      <c r="G407" s="3"/>
      <c r="H407" s="3"/>
      <c r="I407" s="3"/>
      <c r="J407" s="3"/>
      <c r="K407" s="3"/>
      <c r="L407" s="3"/>
    </row>
    <row r="408" spans="2:12">
      <c r="B408" s="9"/>
      <c r="C408" s="13"/>
      <c r="D408" s="3"/>
      <c r="E408" s="3"/>
      <c r="F408" s="3"/>
      <c r="G408" s="3"/>
      <c r="H408" s="3"/>
      <c r="I408" s="3"/>
      <c r="J408" s="3"/>
      <c r="K408" s="3"/>
      <c r="L408" s="3"/>
    </row>
    <row r="409" spans="2:12">
      <c r="B409" s="9"/>
      <c r="C409" s="13"/>
      <c r="D409" s="3"/>
      <c r="E409" s="3"/>
      <c r="F409" s="3"/>
      <c r="G409" s="3"/>
      <c r="H409" s="3"/>
      <c r="I409" s="3"/>
      <c r="J409" s="3"/>
      <c r="K409" s="3"/>
      <c r="L409" s="3"/>
    </row>
    <row r="410" spans="2:12">
      <c r="B410" s="9"/>
      <c r="C410" s="13"/>
      <c r="D410" s="3"/>
      <c r="E410" s="3"/>
      <c r="F410" s="3"/>
      <c r="G410" s="3"/>
      <c r="H410" s="3"/>
      <c r="I410" s="3"/>
      <c r="J410" s="3"/>
      <c r="K410" s="3"/>
      <c r="L410" s="3"/>
    </row>
    <row r="411" spans="2:12">
      <c r="B411" s="9"/>
      <c r="C411" s="13"/>
      <c r="D411" s="3"/>
      <c r="E411" s="3"/>
      <c r="F411" s="3"/>
      <c r="G411" s="3"/>
      <c r="H411" s="3"/>
      <c r="I411" s="3"/>
      <c r="J411" s="3"/>
      <c r="K411" s="3"/>
      <c r="L411" s="3"/>
    </row>
    <row r="412" spans="2:12">
      <c r="B412" s="9"/>
      <c r="C412" s="13"/>
      <c r="D412" s="3"/>
      <c r="E412" s="3"/>
      <c r="F412" s="3"/>
      <c r="G412" s="3"/>
      <c r="H412" s="3"/>
      <c r="I412" s="3"/>
      <c r="J412" s="3"/>
      <c r="K412" s="3"/>
      <c r="L412" s="3"/>
    </row>
    <row r="413" spans="2:12">
      <c r="B413" s="9"/>
      <c r="C413" s="13"/>
      <c r="D413" s="3"/>
      <c r="E413" s="3"/>
      <c r="F413" s="3"/>
      <c r="G413" s="3"/>
      <c r="H413" s="3"/>
      <c r="I413" s="3"/>
      <c r="J413" s="3"/>
      <c r="K413" s="3"/>
      <c r="L413" s="3"/>
    </row>
    <row r="414" spans="2:12">
      <c r="B414" s="9"/>
      <c r="C414" s="13"/>
      <c r="D414" s="3"/>
      <c r="E414" s="3"/>
      <c r="F414" s="3"/>
      <c r="G414" s="3"/>
      <c r="H414" s="3"/>
      <c r="I414" s="3"/>
      <c r="J414" s="3"/>
      <c r="K414" s="3"/>
      <c r="L414" s="3"/>
    </row>
    <row r="415" spans="2:12">
      <c r="B415" s="9"/>
      <c r="C415" s="13"/>
      <c r="D415" s="3"/>
      <c r="E415" s="3"/>
      <c r="F415" s="3"/>
      <c r="G415" s="3"/>
      <c r="H415" s="3"/>
      <c r="I415" s="3"/>
      <c r="J415" s="3"/>
      <c r="K415" s="3"/>
      <c r="L415" s="3"/>
    </row>
    <row r="416" spans="2:12">
      <c r="B416" s="9"/>
      <c r="C416" s="13"/>
      <c r="D416" s="3"/>
      <c r="E416" s="3"/>
      <c r="F416" s="3"/>
      <c r="G416" s="3"/>
      <c r="H416" s="3"/>
      <c r="I416" s="3"/>
      <c r="J416" s="3"/>
      <c r="K416" s="3"/>
      <c r="L416" s="3"/>
    </row>
    <row r="417" spans="2:12">
      <c r="B417" s="9"/>
      <c r="C417" s="13"/>
      <c r="D417" s="3"/>
      <c r="E417" s="3"/>
      <c r="F417" s="3"/>
      <c r="G417" s="3"/>
      <c r="H417" s="3"/>
      <c r="I417" s="3"/>
      <c r="J417" s="3"/>
      <c r="K417" s="3"/>
      <c r="L417" s="3"/>
    </row>
    <row r="418" spans="2:12">
      <c r="B418" s="9"/>
      <c r="C418" s="13"/>
      <c r="D418" s="3"/>
      <c r="E418" s="3"/>
      <c r="F418" s="3"/>
      <c r="G418" s="3"/>
      <c r="H418" s="3"/>
      <c r="I418" s="3"/>
      <c r="J418" s="3"/>
      <c r="K418" s="3"/>
      <c r="L418" s="3"/>
    </row>
    <row r="419" spans="2:12">
      <c r="B419" s="9"/>
      <c r="C419" s="13"/>
      <c r="D419" s="3"/>
      <c r="E419" s="3"/>
      <c r="F419" s="3"/>
      <c r="G419" s="3"/>
      <c r="H419" s="3"/>
      <c r="I419" s="3"/>
      <c r="J419" s="3"/>
      <c r="K419" s="3"/>
      <c r="L419" s="3"/>
    </row>
    <row r="420" spans="2:12">
      <c r="B420" s="9"/>
      <c r="C420" s="13"/>
      <c r="D420" s="3"/>
      <c r="E420" s="3"/>
      <c r="F420" s="3"/>
      <c r="G420" s="3"/>
      <c r="H420" s="3"/>
      <c r="I420" s="3"/>
      <c r="J420" s="3"/>
      <c r="K420" s="3"/>
      <c r="L420" s="3"/>
    </row>
    <row r="421" spans="2:12">
      <c r="B421" s="9"/>
      <c r="C421" s="13"/>
      <c r="D421" s="3"/>
      <c r="E421" s="3"/>
      <c r="F421" s="3"/>
      <c r="G421" s="3"/>
      <c r="H421" s="3"/>
      <c r="I421" s="3"/>
      <c r="J421" s="3"/>
      <c r="K421" s="3"/>
      <c r="L421" s="3"/>
    </row>
    <row r="422" spans="2:12">
      <c r="B422" s="9"/>
      <c r="C422" s="13"/>
      <c r="D422" s="3"/>
      <c r="E422" s="3"/>
      <c r="F422" s="3"/>
      <c r="G422" s="3"/>
      <c r="H422" s="3"/>
      <c r="I422" s="3"/>
      <c r="J422" s="3"/>
      <c r="K422" s="3"/>
      <c r="L422" s="3"/>
    </row>
    <row r="423" spans="2:12">
      <c r="B423" s="9"/>
      <c r="C423" s="13"/>
      <c r="D423" s="3"/>
      <c r="E423" s="3"/>
      <c r="F423" s="3"/>
      <c r="G423" s="3"/>
      <c r="H423" s="3"/>
      <c r="I423" s="3"/>
      <c r="J423" s="3"/>
      <c r="K423" s="3"/>
      <c r="L423" s="3"/>
    </row>
    <row r="424" spans="2:12">
      <c r="B424" s="9"/>
      <c r="C424" s="13"/>
      <c r="D424" s="3"/>
      <c r="E424" s="3"/>
      <c r="F424" s="3"/>
      <c r="G424" s="3"/>
      <c r="H424" s="3"/>
      <c r="I424" s="3"/>
      <c r="J424" s="3"/>
      <c r="K424" s="3"/>
      <c r="L424" s="3"/>
    </row>
    <row r="425" spans="2:12">
      <c r="B425" s="9"/>
      <c r="C425" s="13"/>
      <c r="D425" s="3"/>
      <c r="E425" s="3"/>
      <c r="F425" s="3"/>
      <c r="G425" s="3"/>
      <c r="H425" s="3"/>
      <c r="I425" s="3"/>
      <c r="J425" s="3"/>
      <c r="K425" s="3"/>
      <c r="L425" s="3"/>
    </row>
    <row r="426" spans="2:12">
      <c r="B426" s="9"/>
      <c r="C426" s="13"/>
      <c r="D426" s="3"/>
      <c r="E426" s="3"/>
      <c r="F426" s="3"/>
      <c r="G426" s="3"/>
      <c r="H426" s="3"/>
      <c r="I426" s="3"/>
      <c r="J426" s="3"/>
      <c r="K426" s="3"/>
      <c r="L426" s="3"/>
    </row>
    <row r="427" spans="2:12">
      <c r="B427" s="9"/>
      <c r="C427" s="13"/>
      <c r="D427" s="3"/>
      <c r="E427" s="3"/>
      <c r="F427" s="3"/>
      <c r="G427" s="3"/>
      <c r="H427" s="3"/>
      <c r="I427" s="3"/>
      <c r="J427" s="3"/>
      <c r="K427" s="3"/>
      <c r="L427" s="3"/>
    </row>
    <row r="428" spans="2:12">
      <c r="B428" s="9"/>
      <c r="C428" s="13"/>
      <c r="D428" s="3"/>
      <c r="E428" s="3"/>
      <c r="F428" s="3"/>
      <c r="G428" s="3"/>
      <c r="H428" s="3"/>
      <c r="I428" s="3"/>
      <c r="J428" s="3"/>
      <c r="K428" s="3"/>
      <c r="L428" s="3"/>
    </row>
    <row r="429" spans="2:12">
      <c r="B429" s="9"/>
      <c r="C429" s="13"/>
      <c r="D429" s="3"/>
      <c r="E429" s="3"/>
      <c r="F429" s="3"/>
      <c r="G429" s="3"/>
      <c r="H429" s="3"/>
      <c r="I429" s="3"/>
      <c r="J429" s="3"/>
      <c r="K429" s="3"/>
      <c r="L429" s="3"/>
    </row>
    <row r="430" spans="2:12">
      <c r="B430" s="9"/>
      <c r="C430" s="13"/>
      <c r="D430" s="3"/>
      <c r="E430" s="3"/>
      <c r="F430" s="3"/>
      <c r="G430" s="3"/>
      <c r="H430" s="3"/>
      <c r="I430" s="3"/>
      <c r="J430" s="3"/>
      <c r="K430" s="3"/>
      <c r="L430" s="3"/>
    </row>
    <row r="431" spans="2:12">
      <c r="B431" s="9"/>
      <c r="C431" s="13"/>
      <c r="D431" s="3"/>
      <c r="E431" s="3"/>
      <c r="F431" s="3"/>
      <c r="G431" s="3"/>
      <c r="H431" s="3"/>
      <c r="I431" s="3"/>
      <c r="J431" s="3"/>
      <c r="K431" s="3"/>
      <c r="L431" s="3"/>
    </row>
    <row r="432" spans="2:12">
      <c r="B432" s="9"/>
      <c r="C432" s="13"/>
      <c r="D432" s="3"/>
      <c r="E432" s="3"/>
      <c r="F432" s="3"/>
      <c r="G432" s="3"/>
      <c r="H432" s="3"/>
      <c r="I432" s="3"/>
      <c r="J432" s="3"/>
      <c r="K432" s="3"/>
      <c r="L432" s="3"/>
    </row>
    <row r="433" spans="2:12">
      <c r="B433" s="9"/>
      <c r="C433" s="13"/>
      <c r="D433" s="3"/>
      <c r="E433" s="3"/>
      <c r="F433" s="3"/>
      <c r="G433" s="3"/>
      <c r="H433" s="3"/>
      <c r="I433" s="3"/>
      <c r="J433" s="3"/>
      <c r="K433" s="3"/>
      <c r="L433" s="3"/>
    </row>
    <row r="434" spans="2:12">
      <c r="B434" s="9"/>
      <c r="C434" s="13"/>
      <c r="D434" s="3"/>
      <c r="E434" s="3"/>
      <c r="F434" s="3"/>
      <c r="G434" s="3"/>
      <c r="H434" s="3"/>
      <c r="I434" s="3"/>
      <c r="J434" s="3"/>
      <c r="K434" s="3"/>
      <c r="L434" s="3"/>
    </row>
    <row r="435" spans="2:12">
      <c r="B435" s="9"/>
      <c r="C435" s="13"/>
      <c r="D435" s="3"/>
      <c r="E435" s="3"/>
      <c r="F435" s="3"/>
      <c r="G435" s="3"/>
      <c r="H435" s="3"/>
      <c r="I435" s="3"/>
      <c r="J435" s="3"/>
      <c r="K435" s="3"/>
      <c r="L435" s="3"/>
    </row>
    <row r="436" spans="2:12">
      <c r="B436" s="9"/>
      <c r="C436" s="13"/>
      <c r="D436" s="3"/>
      <c r="E436" s="3"/>
      <c r="F436" s="3"/>
      <c r="G436" s="3"/>
      <c r="H436" s="3"/>
      <c r="I436" s="3"/>
      <c r="J436" s="3"/>
      <c r="K436" s="3"/>
      <c r="L436" s="3"/>
    </row>
    <row r="437" spans="2:12">
      <c r="B437" s="9"/>
      <c r="C437" s="13"/>
      <c r="D437" s="3"/>
      <c r="E437" s="3"/>
      <c r="F437" s="3"/>
      <c r="G437" s="3"/>
      <c r="H437" s="3"/>
      <c r="I437" s="3"/>
      <c r="J437" s="3"/>
      <c r="K437" s="3"/>
      <c r="L437" s="3"/>
    </row>
    <row r="438" spans="2:12">
      <c r="B438" s="9"/>
      <c r="C438" s="13"/>
      <c r="D438" s="3"/>
      <c r="E438" s="3"/>
      <c r="F438" s="3"/>
      <c r="G438" s="3"/>
      <c r="H438" s="3"/>
      <c r="I438" s="3"/>
      <c r="J438" s="3"/>
      <c r="K438" s="3"/>
      <c r="L438" s="3"/>
    </row>
    <row r="439" spans="2:12">
      <c r="B439" s="9"/>
      <c r="C439" s="13"/>
      <c r="D439" s="3"/>
      <c r="E439" s="3"/>
      <c r="F439" s="3"/>
      <c r="G439" s="3"/>
      <c r="H439" s="3"/>
      <c r="I439" s="3"/>
      <c r="J439" s="3"/>
      <c r="K439" s="3"/>
      <c r="L439" s="3"/>
    </row>
    <row r="440" spans="2:12">
      <c r="B440" s="9"/>
      <c r="C440" s="13"/>
      <c r="D440" s="3"/>
      <c r="E440" s="3"/>
      <c r="F440" s="3"/>
      <c r="G440" s="3"/>
      <c r="H440" s="3"/>
      <c r="I440" s="3"/>
      <c r="J440" s="3"/>
      <c r="K440" s="3"/>
      <c r="L440" s="3"/>
    </row>
    <row r="441" spans="2:12">
      <c r="B441" s="9"/>
      <c r="C441" s="13"/>
      <c r="D441" s="3"/>
      <c r="E441" s="3"/>
      <c r="F441" s="3"/>
      <c r="G441" s="3"/>
      <c r="H441" s="3"/>
      <c r="I441" s="3"/>
      <c r="J441" s="3"/>
      <c r="K441" s="3"/>
      <c r="L441" s="3"/>
    </row>
    <row r="442" spans="2:12">
      <c r="B442" s="9"/>
      <c r="C442" s="13"/>
      <c r="D442" s="3"/>
      <c r="E442" s="3"/>
      <c r="F442" s="3"/>
      <c r="G442" s="3"/>
      <c r="H442" s="3"/>
      <c r="I442" s="3"/>
      <c r="J442" s="3"/>
      <c r="K442" s="3"/>
      <c r="L442" s="3"/>
    </row>
    <row r="443" spans="2:12">
      <c r="B443" s="9"/>
      <c r="C443" s="13"/>
      <c r="D443" s="3"/>
      <c r="E443" s="3"/>
      <c r="F443" s="3"/>
      <c r="G443" s="3"/>
      <c r="H443" s="3"/>
      <c r="I443" s="3"/>
      <c r="J443" s="3"/>
      <c r="K443" s="3"/>
      <c r="L443" s="3"/>
    </row>
    <row r="444" spans="2:12">
      <c r="B444" s="9"/>
      <c r="C444" s="13"/>
      <c r="D444" s="3"/>
      <c r="E444" s="3"/>
      <c r="F444" s="3"/>
      <c r="G444" s="3"/>
      <c r="H444" s="3"/>
      <c r="I444" s="3"/>
      <c r="J444" s="3"/>
      <c r="K444" s="3"/>
      <c r="L444" s="3"/>
    </row>
    <row r="445" spans="2:12">
      <c r="B445" s="9"/>
      <c r="C445" s="13"/>
      <c r="D445" s="3"/>
      <c r="E445" s="3"/>
      <c r="F445" s="3"/>
      <c r="G445" s="3"/>
      <c r="H445" s="3"/>
      <c r="I445" s="3"/>
      <c r="J445" s="3"/>
      <c r="K445" s="3"/>
      <c r="L445" s="3"/>
    </row>
    <row r="446" spans="2:12">
      <c r="B446" s="9"/>
      <c r="C446" s="13"/>
      <c r="D446" s="3"/>
      <c r="E446" s="3"/>
      <c r="F446" s="3"/>
      <c r="G446" s="3"/>
      <c r="H446" s="3"/>
      <c r="I446" s="3"/>
      <c r="J446" s="3"/>
      <c r="K446" s="3"/>
      <c r="L446" s="3"/>
    </row>
    <row r="447" spans="2:12">
      <c r="B447" s="9"/>
      <c r="C447" s="13"/>
      <c r="D447" s="3"/>
      <c r="E447" s="3"/>
      <c r="F447" s="3"/>
      <c r="G447" s="3"/>
      <c r="H447" s="3"/>
      <c r="I447" s="3"/>
      <c r="J447" s="3"/>
      <c r="K447" s="3"/>
      <c r="L447" s="3"/>
    </row>
    <row r="448" spans="2:12">
      <c r="B448" s="9"/>
      <c r="C448" s="13"/>
      <c r="D448" s="3"/>
      <c r="E448" s="3"/>
      <c r="F448" s="3"/>
      <c r="G448" s="3"/>
      <c r="H448" s="3"/>
      <c r="I448" s="3"/>
      <c r="J448" s="3"/>
      <c r="K448" s="3"/>
      <c r="L448" s="3"/>
    </row>
    <row r="449" spans="2:12">
      <c r="B449" s="9"/>
      <c r="C449" s="13"/>
      <c r="D449" s="3"/>
      <c r="E449" s="3"/>
      <c r="F449" s="3"/>
      <c r="G449" s="3"/>
      <c r="H449" s="3"/>
      <c r="I449" s="3"/>
      <c r="J449" s="3"/>
      <c r="K449" s="3"/>
      <c r="L449" s="3"/>
    </row>
    <row r="450" spans="2:12">
      <c r="B450" s="9"/>
      <c r="C450" s="13"/>
      <c r="D450" s="3"/>
      <c r="E450" s="3"/>
      <c r="F450" s="3"/>
      <c r="G450" s="3"/>
      <c r="H450" s="3"/>
      <c r="I450" s="3"/>
      <c r="J450" s="3"/>
      <c r="K450" s="3"/>
      <c r="L450" s="3"/>
    </row>
    <row r="451" spans="2:12">
      <c r="B451" s="9"/>
      <c r="C451" s="13"/>
      <c r="D451" s="3"/>
      <c r="E451" s="3"/>
      <c r="F451" s="3"/>
      <c r="G451" s="3"/>
      <c r="H451" s="3"/>
      <c r="I451" s="3"/>
      <c r="J451" s="3"/>
      <c r="K451" s="3"/>
      <c r="L451" s="3"/>
    </row>
    <row r="452" spans="2:12">
      <c r="B452" s="9"/>
      <c r="C452" s="13"/>
      <c r="D452" s="3"/>
      <c r="E452" s="3"/>
      <c r="F452" s="3"/>
      <c r="G452" s="3"/>
      <c r="H452" s="3"/>
      <c r="I452" s="3"/>
      <c r="J452" s="3"/>
      <c r="K452" s="3"/>
      <c r="L452" s="3"/>
    </row>
    <row r="453" spans="2:12">
      <c r="B453" s="9"/>
      <c r="C453" s="13"/>
      <c r="D453" s="3"/>
      <c r="E453" s="3"/>
      <c r="F453" s="3"/>
      <c r="G453" s="3"/>
      <c r="H453" s="3"/>
      <c r="I453" s="3"/>
      <c r="J453" s="3"/>
      <c r="K453" s="3"/>
      <c r="L453" s="3"/>
    </row>
    <row r="454" spans="2:12">
      <c r="B454" s="9"/>
      <c r="C454" s="13"/>
      <c r="D454" s="3"/>
      <c r="E454" s="3"/>
      <c r="F454" s="3"/>
      <c r="G454" s="3"/>
      <c r="H454" s="3"/>
      <c r="I454" s="3"/>
      <c r="J454" s="3"/>
      <c r="K454" s="3"/>
      <c r="L454" s="3"/>
    </row>
    <row r="455" spans="2:12">
      <c r="B455" s="9"/>
      <c r="C455" s="13"/>
      <c r="D455" s="3"/>
      <c r="E455" s="3"/>
      <c r="F455" s="3"/>
      <c r="G455" s="3"/>
      <c r="H455" s="3"/>
      <c r="I455" s="3"/>
      <c r="J455" s="3"/>
      <c r="K455" s="3"/>
      <c r="L455" s="3"/>
    </row>
    <row r="456" spans="2:12">
      <c r="B456" s="9"/>
      <c r="C456" s="13"/>
      <c r="D456" s="3"/>
      <c r="E456" s="3"/>
      <c r="F456" s="3"/>
      <c r="G456" s="3"/>
      <c r="H456" s="3"/>
      <c r="I456" s="3"/>
      <c r="J456" s="3"/>
      <c r="K456" s="3"/>
      <c r="L456" s="3"/>
    </row>
    <row r="457" spans="2:12">
      <c r="B457" s="9"/>
      <c r="C457" s="13"/>
      <c r="D457" s="3"/>
      <c r="E457" s="3"/>
      <c r="F457" s="3"/>
      <c r="G457" s="3"/>
      <c r="H457" s="3"/>
      <c r="I457" s="3"/>
      <c r="J457" s="3"/>
      <c r="K457" s="3"/>
      <c r="L457" s="3"/>
    </row>
    <row r="458" spans="2:12">
      <c r="B458" s="9"/>
      <c r="C458" s="13"/>
      <c r="D458" s="3"/>
      <c r="E458" s="3"/>
      <c r="F458" s="3"/>
      <c r="G458" s="3"/>
      <c r="H458" s="3"/>
      <c r="I458" s="3"/>
      <c r="J458" s="3"/>
      <c r="K458" s="3"/>
      <c r="L458" s="3"/>
    </row>
    <row r="459" spans="2:12">
      <c r="B459" s="9"/>
      <c r="C459" s="13"/>
      <c r="D459" s="3"/>
      <c r="E459" s="3"/>
      <c r="F459" s="3"/>
      <c r="G459" s="3"/>
      <c r="H459" s="3"/>
      <c r="I459" s="3"/>
      <c r="J459" s="3"/>
      <c r="K459" s="3"/>
      <c r="L459" s="3"/>
    </row>
    <row r="460" spans="2:12">
      <c r="B460" s="9"/>
      <c r="C460" s="13"/>
      <c r="D460" s="3"/>
      <c r="E460" s="3"/>
      <c r="F460" s="3"/>
      <c r="G460" s="3"/>
      <c r="H460" s="3"/>
      <c r="I460" s="3"/>
      <c r="J460" s="3"/>
      <c r="K460" s="3"/>
      <c r="L460" s="3"/>
    </row>
    <row r="461" spans="2:12">
      <c r="B461" s="9"/>
      <c r="C461" s="13"/>
      <c r="D461" s="3"/>
      <c r="E461" s="3"/>
      <c r="F461" s="3"/>
      <c r="G461" s="3"/>
      <c r="H461" s="3"/>
      <c r="I461" s="3"/>
      <c r="J461" s="3"/>
      <c r="K461" s="3"/>
      <c r="L461" s="3"/>
    </row>
    <row r="462" spans="2:12">
      <c r="B462" s="9"/>
      <c r="C462" s="13"/>
      <c r="D462" s="3"/>
      <c r="E462" s="3"/>
      <c r="F462" s="3"/>
      <c r="G462" s="3"/>
      <c r="H462" s="3"/>
      <c r="I462" s="3"/>
      <c r="J462" s="3"/>
      <c r="K462" s="3"/>
      <c r="L462" s="3"/>
    </row>
    <row r="463" spans="2:12">
      <c r="B463" s="9"/>
      <c r="C463" s="13"/>
      <c r="D463" s="3"/>
      <c r="E463" s="3"/>
      <c r="F463" s="3"/>
      <c r="G463" s="3"/>
      <c r="H463" s="3"/>
      <c r="I463" s="3"/>
      <c r="J463" s="3"/>
      <c r="K463" s="3"/>
      <c r="L463" s="3"/>
    </row>
    <row r="464" spans="2:12">
      <c r="B464" s="9"/>
      <c r="C464" s="13"/>
      <c r="D464" s="3"/>
      <c r="E464" s="3"/>
      <c r="F464" s="3"/>
      <c r="G464" s="3"/>
      <c r="H464" s="3"/>
      <c r="I464" s="3"/>
      <c r="J464" s="3"/>
      <c r="K464" s="3"/>
      <c r="L464" s="3"/>
    </row>
    <row r="465" spans="2:12">
      <c r="B465" s="9"/>
      <c r="C465" s="13"/>
      <c r="D465" s="3"/>
      <c r="E465" s="3"/>
      <c r="F465" s="3"/>
      <c r="G465" s="3"/>
      <c r="H465" s="3"/>
      <c r="I465" s="3"/>
      <c r="J465" s="3"/>
      <c r="K465" s="3"/>
      <c r="L465" s="3"/>
    </row>
    <row r="466" spans="2:12">
      <c r="B466" s="9"/>
      <c r="C466" s="13"/>
      <c r="D466" s="3"/>
      <c r="E466" s="3"/>
      <c r="F466" s="3"/>
      <c r="G466" s="3"/>
      <c r="H466" s="3"/>
      <c r="I466" s="3"/>
      <c r="J466" s="3"/>
      <c r="K466" s="3"/>
      <c r="L466" s="3"/>
    </row>
    <row r="467" spans="2:12">
      <c r="B467" s="9"/>
      <c r="C467" s="13"/>
      <c r="D467" s="3"/>
      <c r="E467" s="3"/>
      <c r="F467" s="3"/>
      <c r="G467" s="3"/>
      <c r="H467" s="3"/>
      <c r="I467" s="3"/>
      <c r="J467" s="3"/>
      <c r="K467" s="3"/>
      <c r="L467" s="3"/>
    </row>
    <row r="468" spans="2:12">
      <c r="B468" s="9"/>
      <c r="C468" s="13"/>
      <c r="D468" s="3"/>
      <c r="E468" s="3"/>
      <c r="F468" s="3"/>
      <c r="G468" s="3"/>
      <c r="H468" s="3"/>
      <c r="I468" s="3"/>
      <c r="J468" s="3"/>
      <c r="K468" s="3"/>
      <c r="L468" s="3"/>
    </row>
    <row r="469" spans="2:12">
      <c r="B469" s="9"/>
      <c r="C469" s="13"/>
      <c r="D469" s="3"/>
      <c r="E469" s="3"/>
      <c r="F469" s="3"/>
      <c r="G469" s="3"/>
      <c r="H469" s="3"/>
      <c r="I469" s="3"/>
      <c r="J469" s="3"/>
      <c r="K469" s="3"/>
      <c r="L469" s="3"/>
    </row>
    <row r="470" spans="2:12">
      <c r="B470" s="9"/>
      <c r="C470" s="13"/>
      <c r="D470" s="3"/>
      <c r="E470" s="3"/>
      <c r="F470" s="3"/>
      <c r="G470" s="3"/>
      <c r="H470" s="3"/>
      <c r="I470" s="3"/>
      <c r="J470" s="3"/>
      <c r="K470" s="3"/>
      <c r="L470" s="3"/>
    </row>
    <row r="471" spans="2:12">
      <c r="B471" s="9"/>
      <c r="C471" s="13"/>
      <c r="D471" s="3"/>
      <c r="E471" s="3"/>
      <c r="F471" s="3"/>
      <c r="G471" s="3"/>
      <c r="H471" s="3"/>
      <c r="I471" s="3"/>
      <c r="J471" s="3"/>
      <c r="K471" s="3"/>
      <c r="L471" s="3"/>
    </row>
    <row r="472" spans="2:12">
      <c r="B472" s="9"/>
      <c r="C472" s="13"/>
      <c r="D472" s="3"/>
      <c r="E472" s="3"/>
      <c r="F472" s="3"/>
      <c r="G472" s="3"/>
      <c r="H472" s="3"/>
      <c r="I472" s="3"/>
      <c r="J472" s="3"/>
      <c r="K472" s="3"/>
      <c r="L472" s="3"/>
    </row>
    <row r="473" spans="2:12">
      <c r="B473" s="9"/>
      <c r="C473" s="13"/>
      <c r="D473" s="3"/>
      <c r="E473" s="3"/>
      <c r="F473" s="3"/>
      <c r="G473" s="3"/>
      <c r="H473" s="3"/>
      <c r="I473" s="3"/>
      <c r="J473" s="3"/>
      <c r="K473" s="3"/>
      <c r="L473" s="3"/>
    </row>
    <row r="474" spans="2:12">
      <c r="B474" s="9"/>
      <c r="C474" s="13"/>
      <c r="D474" s="3"/>
      <c r="E474" s="3"/>
      <c r="F474" s="3"/>
      <c r="G474" s="3"/>
      <c r="H474" s="3"/>
      <c r="I474" s="3"/>
      <c r="J474" s="3"/>
      <c r="K474" s="3"/>
      <c r="L474" s="3"/>
    </row>
    <row r="475" spans="2:12">
      <c r="B475" s="9"/>
      <c r="C475" s="13"/>
      <c r="D475" s="3"/>
      <c r="E475" s="3"/>
      <c r="F475" s="3"/>
      <c r="G475" s="3"/>
      <c r="H475" s="3"/>
      <c r="I475" s="3"/>
      <c r="J475" s="3"/>
      <c r="K475" s="3"/>
      <c r="L475" s="3"/>
    </row>
    <row r="476" spans="2:12">
      <c r="B476" s="9"/>
      <c r="C476" s="13"/>
      <c r="D476" s="3"/>
      <c r="E476" s="3"/>
      <c r="F476" s="3"/>
      <c r="G476" s="3"/>
      <c r="H476" s="3"/>
      <c r="I476" s="3"/>
      <c r="J476" s="3"/>
      <c r="K476" s="3"/>
      <c r="L476" s="3"/>
    </row>
    <row r="477" spans="2:12">
      <c r="B477" s="9"/>
      <c r="C477" s="13"/>
      <c r="D477" s="3"/>
      <c r="E477" s="3"/>
      <c r="F477" s="3"/>
      <c r="G477" s="3"/>
      <c r="H477" s="3"/>
      <c r="I477" s="3"/>
      <c r="J477" s="3"/>
      <c r="K477" s="3"/>
      <c r="L477" s="3"/>
    </row>
    <row r="478" spans="2:12">
      <c r="B478" s="9"/>
      <c r="C478" s="13"/>
      <c r="D478" s="3"/>
      <c r="E478" s="3"/>
      <c r="F478" s="3"/>
      <c r="G478" s="3"/>
      <c r="H478" s="3"/>
      <c r="I478" s="3"/>
      <c r="J478" s="3"/>
      <c r="K478" s="3"/>
      <c r="L478" s="3"/>
    </row>
    <row r="479" spans="2:12">
      <c r="B479" s="9"/>
      <c r="C479" s="13"/>
      <c r="D479" s="3"/>
      <c r="E479" s="3"/>
      <c r="F479" s="3"/>
      <c r="G479" s="3"/>
      <c r="H479" s="3"/>
      <c r="I479" s="3"/>
      <c r="J479" s="3"/>
      <c r="K479" s="3"/>
      <c r="L479" s="3"/>
    </row>
    <row r="480" spans="2:12">
      <c r="B480" s="9"/>
      <c r="C480" s="13"/>
      <c r="D480" s="3"/>
      <c r="E480" s="3"/>
      <c r="F480" s="3"/>
      <c r="G480" s="3"/>
      <c r="H480" s="3"/>
      <c r="I480" s="3"/>
      <c r="J480" s="3"/>
      <c r="K480" s="3"/>
      <c r="L480" s="3"/>
    </row>
    <row r="481" spans="2:12">
      <c r="B481" s="9"/>
      <c r="C481" s="13"/>
      <c r="D481" s="3"/>
      <c r="E481" s="3"/>
      <c r="F481" s="3"/>
      <c r="G481" s="3"/>
      <c r="H481" s="3"/>
      <c r="I481" s="3"/>
      <c r="J481" s="3"/>
      <c r="K481" s="3"/>
      <c r="L481" s="3"/>
    </row>
    <row r="482" spans="2:12">
      <c r="B482" s="9"/>
      <c r="C482" s="13"/>
      <c r="D482" s="3"/>
      <c r="E482" s="3"/>
      <c r="F482" s="3"/>
      <c r="G482" s="3"/>
      <c r="H482" s="3"/>
      <c r="I482" s="3"/>
      <c r="J482" s="3"/>
      <c r="K482" s="3"/>
      <c r="L482" s="3"/>
    </row>
    <row r="483" spans="2:12">
      <c r="B483" s="9"/>
      <c r="C483" s="13"/>
      <c r="D483" s="3"/>
      <c r="E483" s="3"/>
      <c r="F483" s="3"/>
      <c r="G483" s="3"/>
      <c r="H483" s="3"/>
      <c r="I483" s="3"/>
      <c r="J483" s="3"/>
      <c r="K483" s="3"/>
      <c r="L483" s="3"/>
    </row>
    <row r="484" spans="2:12">
      <c r="B484" s="9"/>
      <c r="C484" s="13"/>
      <c r="D484" s="3"/>
      <c r="E484" s="3"/>
      <c r="F484" s="3"/>
      <c r="G484" s="3"/>
      <c r="H484" s="3"/>
      <c r="I484" s="3"/>
      <c r="J484" s="3"/>
      <c r="K484" s="3"/>
      <c r="L484" s="3"/>
    </row>
    <row r="485" spans="2:12">
      <c r="B485" s="9"/>
      <c r="C485" s="13"/>
      <c r="D485" s="3"/>
      <c r="E485" s="3"/>
      <c r="F485" s="3"/>
      <c r="G485" s="3"/>
      <c r="H485" s="3"/>
      <c r="I485" s="3"/>
      <c r="J485" s="3"/>
      <c r="K485" s="3"/>
      <c r="L485" s="3"/>
    </row>
    <row r="486" spans="2:12">
      <c r="B486" s="9"/>
      <c r="C486" s="13"/>
      <c r="D486" s="3"/>
      <c r="E486" s="3"/>
      <c r="F486" s="3"/>
      <c r="G486" s="3"/>
      <c r="H486" s="3"/>
      <c r="I486" s="3"/>
      <c r="J486" s="3"/>
      <c r="K486" s="3"/>
      <c r="L486" s="3"/>
    </row>
    <row r="487" spans="2:12">
      <c r="B487" s="9"/>
      <c r="C487" s="13"/>
      <c r="D487" s="3"/>
      <c r="E487" s="3"/>
      <c r="F487" s="3"/>
      <c r="G487" s="3"/>
      <c r="H487" s="3"/>
      <c r="I487" s="3"/>
      <c r="J487" s="3"/>
      <c r="K487" s="3"/>
      <c r="L487" s="3"/>
    </row>
    <row r="488" spans="2:12">
      <c r="B488" s="9"/>
      <c r="C488" s="13"/>
      <c r="D488" s="3"/>
      <c r="E488" s="3"/>
      <c r="F488" s="3"/>
      <c r="G488" s="3"/>
      <c r="H488" s="3"/>
      <c r="I488" s="3"/>
      <c r="J488" s="3"/>
      <c r="K488" s="3"/>
      <c r="L488" s="3"/>
    </row>
    <row r="489" spans="2:12">
      <c r="B489" s="9"/>
      <c r="C489" s="13"/>
      <c r="D489" s="3"/>
      <c r="E489" s="3"/>
      <c r="F489" s="3"/>
      <c r="G489" s="3"/>
      <c r="H489" s="3"/>
      <c r="I489" s="3"/>
      <c r="J489" s="3"/>
      <c r="K489" s="3"/>
      <c r="L489" s="3"/>
    </row>
    <row r="490" spans="2:12">
      <c r="B490" s="9"/>
      <c r="C490" s="13"/>
      <c r="D490" s="3"/>
      <c r="E490" s="3"/>
      <c r="F490" s="3"/>
      <c r="G490" s="3"/>
      <c r="H490" s="3"/>
      <c r="I490" s="3"/>
      <c r="J490" s="3"/>
      <c r="K490" s="3"/>
      <c r="L490" s="3"/>
    </row>
    <row r="491" spans="2:12">
      <c r="B491" s="9"/>
      <c r="C491" s="13"/>
      <c r="D491" s="3"/>
      <c r="E491" s="3"/>
      <c r="F491" s="3"/>
      <c r="G491" s="3"/>
      <c r="H491" s="3"/>
      <c r="I491" s="3"/>
      <c r="J491" s="3"/>
      <c r="K491" s="3"/>
      <c r="L491" s="3"/>
    </row>
    <row r="492" spans="2:12">
      <c r="B492" s="9"/>
      <c r="C492" s="13"/>
      <c r="D492" s="3"/>
      <c r="E492" s="3"/>
      <c r="F492" s="3"/>
      <c r="G492" s="3"/>
      <c r="H492" s="3"/>
      <c r="I492" s="3"/>
      <c r="J492" s="3"/>
      <c r="K492" s="3"/>
      <c r="L492" s="3"/>
    </row>
    <row r="493" spans="2:12">
      <c r="B493" s="9"/>
      <c r="C493" s="13"/>
      <c r="D493" s="3"/>
      <c r="E493" s="3"/>
      <c r="F493" s="3"/>
      <c r="G493" s="3"/>
      <c r="H493" s="3"/>
      <c r="I493" s="3"/>
      <c r="J493" s="3"/>
      <c r="K493" s="3"/>
      <c r="L493" s="3"/>
    </row>
    <row r="494" spans="2:12">
      <c r="B494" s="9"/>
      <c r="C494" s="13"/>
      <c r="D494" s="3"/>
      <c r="E494" s="3"/>
      <c r="F494" s="3"/>
      <c r="G494" s="3"/>
      <c r="H494" s="3"/>
      <c r="I494" s="3"/>
      <c r="J494" s="3"/>
      <c r="K494" s="3"/>
      <c r="L494" s="3"/>
    </row>
    <row r="495" spans="2:12">
      <c r="B495" s="9"/>
      <c r="C495" s="13"/>
      <c r="D495" s="3"/>
      <c r="E495" s="3"/>
      <c r="F495" s="3"/>
      <c r="G495" s="3"/>
      <c r="H495" s="3"/>
      <c r="I495" s="3"/>
      <c r="J495" s="3"/>
      <c r="K495" s="3"/>
      <c r="L495" s="3"/>
    </row>
    <row r="496" spans="2:12">
      <c r="B496" s="9"/>
      <c r="C496" s="13"/>
      <c r="D496" s="3"/>
      <c r="E496" s="3"/>
      <c r="F496" s="3"/>
      <c r="G496" s="3"/>
      <c r="H496" s="3"/>
      <c r="I496" s="3"/>
      <c r="J496" s="3"/>
      <c r="K496" s="3"/>
      <c r="L496" s="3"/>
    </row>
    <row r="497" spans="2:12">
      <c r="B497" s="9"/>
      <c r="C497" s="13"/>
      <c r="D497" s="3"/>
      <c r="E497" s="3"/>
      <c r="F497" s="3"/>
      <c r="G497" s="3"/>
      <c r="H497" s="3"/>
      <c r="I497" s="3"/>
      <c r="J497" s="3"/>
      <c r="K497" s="3"/>
      <c r="L497" s="3"/>
    </row>
    <row r="498" spans="2:12">
      <c r="B498" s="9"/>
      <c r="C498" s="13"/>
      <c r="D498" s="3"/>
      <c r="E498" s="3"/>
      <c r="F498" s="3"/>
      <c r="G498" s="3"/>
      <c r="H498" s="3"/>
      <c r="I498" s="3"/>
      <c r="J498" s="3"/>
      <c r="K498" s="3"/>
      <c r="L498" s="3"/>
    </row>
    <row r="499" spans="2:12">
      <c r="B499" s="9"/>
      <c r="C499" s="13"/>
      <c r="D499" s="3"/>
      <c r="E499" s="3"/>
      <c r="F499" s="3"/>
      <c r="G499" s="3"/>
      <c r="H499" s="3"/>
      <c r="I499" s="3"/>
      <c r="J499" s="3"/>
      <c r="K499" s="3"/>
      <c r="L499" s="3"/>
    </row>
    <row r="500" spans="2:12">
      <c r="B500" s="9"/>
      <c r="C500" s="13"/>
      <c r="D500" s="3"/>
      <c r="E500" s="3"/>
      <c r="F500" s="3"/>
      <c r="G500" s="3"/>
      <c r="H500" s="3"/>
      <c r="I500" s="3"/>
      <c r="J500" s="3"/>
      <c r="K500" s="3"/>
      <c r="L500" s="3"/>
    </row>
    <row r="501" spans="2:12">
      <c r="B501" s="9"/>
      <c r="C501" s="13"/>
      <c r="D501" s="3"/>
      <c r="E501" s="3"/>
      <c r="F501" s="3"/>
      <c r="G501" s="3"/>
      <c r="H501" s="3"/>
      <c r="I501" s="3"/>
      <c r="J501" s="3"/>
      <c r="K501" s="3"/>
      <c r="L501" s="3"/>
    </row>
    <row r="502" spans="2:12">
      <c r="B502" s="9"/>
      <c r="C502" s="13"/>
      <c r="D502" s="3"/>
      <c r="E502" s="3"/>
      <c r="F502" s="3"/>
      <c r="G502" s="3"/>
      <c r="H502" s="3"/>
      <c r="I502" s="3"/>
      <c r="J502" s="3"/>
      <c r="K502" s="3"/>
      <c r="L502" s="3"/>
    </row>
    <row r="503" spans="2:12">
      <c r="B503" s="9"/>
      <c r="C503" s="13"/>
      <c r="D503" s="3"/>
      <c r="E503" s="3"/>
      <c r="F503" s="3"/>
      <c r="G503" s="3"/>
      <c r="H503" s="3"/>
      <c r="I503" s="3"/>
      <c r="J503" s="3"/>
      <c r="K503" s="3"/>
      <c r="L503" s="3"/>
    </row>
    <row r="504" spans="2:12">
      <c r="B504" s="9"/>
      <c r="C504" s="13"/>
      <c r="D504" s="3"/>
      <c r="E504" s="3"/>
      <c r="F504" s="3"/>
      <c r="G504" s="3"/>
      <c r="H504" s="3"/>
      <c r="I504" s="3"/>
      <c r="J504" s="3"/>
      <c r="K504" s="3"/>
      <c r="L504" s="3"/>
    </row>
    <row r="505" spans="2:12">
      <c r="B505" s="9"/>
      <c r="C505" s="13"/>
      <c r="D505" s="3"/>
      <c r="E505" s="3"/>
      <c r="F505" s="3"/>
      <c r="G505" s="3"/>
      <c r="H505" s="3"/>
      <c r="I505" s="3"/>
      <c r="J505" s="3"/>
      <c r="K505" s="3"/>
      <c r="L505" s="3"/>
    </row>
    <row r="506" spans="2:12">
      <c r="B506" s="9"/>
      <c r="C506" s="13"/>
      <c r="D506" s="3"/>
      <c r="E506" s="3"/>
      <c r="F506" s="3"/>
      <c r="G506" s="3"/>
      <c r="H506" s="3"/>
      <c r="I506" s="3"/>
      <c r="J506" s="3"/>
      <c r="K506" s="3"/>
      <c r="L506" s="3"/>
    </row>
    <row r="507" spans="2:12">
      <c r="B507" s="9"/>
      <c r="C507" s="13"/>
      <c r="D507" s="3"/>
      <c r="E507" s="3"/>
      <c r="F507" s="3"/>
      <c r="G507" s="3"/>
      <c r="H507" s="3"/>
      <c r="I507" s="3"/>
      <c r="J507" s="3"/>
      <c r="K507" s="3"/>
      <c r="L507" s="3"/>
    </row>
    <row r="508" spans="2:12">
      <c r="B508" s="9"/>
      <c r="C508" s="13"/>
      <c r="D508" s="3"/>
      <c r="E508" s="3"/>
      <c r="F508" s="3"/>
      <c r="G508" s="3"/>
      <c r="H508" s="3"/>
      <c r="I508" s="3"/>
      <c r="J508" s="3"/>
      <c r="K508" s="3"/>
      <c r="L508" s="3"/>
    </row>
    <row r="509" spans="2:12">
      <c r="B509" s="9"/>
      <c r="C509" s="13"/>
      <c r="D509" s="3"/>
      <c r="E509" s="3"/>
      <c r="F509" s="3"/>
      <c r="G509" s="3"/>
      <c r="H509" s="3"/>
      <c r="I509" s="3"/>
      <c r="J509" s="3"/>
      <c r="K509" s="3"/>
      <c r="L509" s="3"/>
    </row>
    <row r="510" spans="2:12">
      <c r="B510" s="9"/>
      <c r="C510" s="13"/>
      <c r="D510" s="3"/>
      <c r="E510" s="3"/>
      <c r="F510" s="3"/>
      <c r="G510" s="3"/>
      <c r="H510" s="3"/>
      <c r="I510" s="3"/>
      <c r="J510" s="3"/>
      <c r="K510" s="3"/>
      <c r="L510" s="3"/>
    </row>
    <row r="511" spans="2:12">
      <c r="B511" s="9"/>
      <c r="C511" s="13"/>
      <c r="D511" s="3"/>
      <c r="E511" s="3"/>
      <c r="F511" s="3"/>
      <c r="G511" s="3"/>
      <c r="H511" s="3"/>
      <c r="I511" s="3"/>
      <c r="J511" s="3"/>
      <c r="K511" s="3"/>
      <c r="L511" s="3"/>
    </row>
    <row r="512" spans="2:12">
      <c r="B512" s="9"/>
      <c r="C512" s="13"/>
      <c r="D512" s="3"/>
      <c r="E512" s="3"/>
      <c r="F512" s="3"/>
      <c r="G512" s="3"/>
      <c r="H512" s="3"/>
      <c r="I512" s="3"/>
      <c r="J512" s="3"/>
      <c r="K512" s="3"/>
      <c r="L512" s="3"/>
    </row>
    <row r="513" spans="2:12">
      <c r="B513" s="9"/>
      <c r="C513" s="13"/>
      <c r="D513" s="3"/>
      <c r="E513" s="3"/>
      <c r="F513" s="3"/>
      <c r="G513" s="3"/>
      <c r="H513" s="3"/>
      <c r="I513" s="3"/>
      <c r="J513" s="3"/>
      <c r="K513" s="3"/>
      <c r="L513" s="3"/>
    </row>
    <row r="514" spans="2:12">
      <c r="B514" s="9"/>
      <c r="C514" s="13"/>
      <c r="D514" s="3"/>
      <c r="E514" s="3"/>
      <c r="F514" s="3"/>
      <c r="G514" s="3"/>
      <c r="H514" s="3"/>
      <c r="I514" s="3"/>
      <c r="J514" s="3"/>
      <c r="K514" s="3"/>
      <c r="L514" s="3"/>
    </row>
    <row r="515" spans="2:12">
      <c r="B515" s="9"/>
      <c r="C515" s="13"/>
      <c r="D515" s="3"/>
      <c r="E515" s="3"/>
      <c r="F515" s="3"/>
      <c r="G515" s="3"/>
      <c r="H515" s="3"/>
      <c r="I515" s="3"/>
      <c r="J515" s="3"/>
      <c r="K515" s="3"/>
      <c r="L515" s="3"/>
    </row>
    <row r="516" spans="2:12">
      <c r="B516" s="9"/>
      <c r="C516" s="13"/>
      <c r="D516" s="3"/>
      <c r="E516" s="3"/>
      <c r="F516" s="3"/>
      <c r="G516" s="3"/>
      <c r="H516" s="3"/>
      <c r="I516" s="3"/>
      <c r="J516" s="3"/>
      <c r="K516" s="3"/>
      <c r="L516" s="3"/>
    </row>
    <row r="517" spans="2:12">
      <c r="B517" s="9"/>
      <c r="C517" s="13"/>
      <c r="D517" s="3"/>
      <c r="E517" s="3"/>
      <c r="F517" s="3"/>
      <c r="G517" s="3"/>
      <c r="H517" s="3"/>
      <c r="I517" s="3"/>
      <c r="J517" s="3"/>
      <c r="K517" s="3"/>
      <c r="L517" s="3"/>
    </row>
    <row r="518" spans="2:12">
      <c r="B518" s="9"/>
      <c r="C518" s="13"/>
      <c r="D518" s="3"/>
      <c r="E518" s="3"/>
      <c r="F518" s="3"/>
      <c r="G518" s="3"/>
      <c r="H518" s="3"/>
      <c r="I518" s="3"/>
      <c r="J518" s="3"/>
      <c r="K518" s="3"/>
      <c r="L518" s="3"/>
    </row>
    <row r="519" spans="2:12">
      <c r="B519" s="9"/>
      <c r="C519" s="13"/>
      <c r="D519" s="3"/>
      <c r="E519" s="3"/>
      <c r="F519" s="3"/>
      <c r="G519" s="3"/>
      <c r="H519" s="3"/>
      <c r="I519" s="3"/>
      <c r="J519" s="3"/>
      <c r="K519" s="3"/>
      <c r="L519" s="3"/>
    </row>
    <row r="520" spans="2:12">
      <c r="B520" s="9"/>
      <c r="C520" s="13"/>
      <c r="D520" s="3"/>
      <c r="E520" s="3"/>
      <c r="F520" s="3"/>
      <c r="G520" s="3"/>
      <c r="H520" s="3"/>
      <c r="I520" s="3"/>
      <c r="J520" s="3"/>
      <c r="K520" s="3"/>
      <c r="L520" s="3"/>
    </row>
    <row r="521" spans="2:12">
      <c r="B521" s="9"/>
      <c r="C521" s="13"/>
      <c r="D521" s="3"/>
      <c r="E521" s="3"/>
      <c r="F521" s="3"/>
      <c r="G521" s="3"/>
      <c r="H521" s="3"/>
      <c r="I521" s="3"/>
      <c r="J521" s="3"/>
      <c r="K521" s="3"/>
      <c r="L521" s="3"/>
    </row>
    <row r="522" spans="2:12">
      <c r="B522" s="9"/>
      <c r="C522" s="13"/>
      <c r="D522" s="3"/>
      <c r="E522" s="3"/>
      <c r="F522" s="3"/>
      <c r="G522" s="3"/>
      <c r="H522" s="3"/>
      <c r="I522" s="3"/>
      <c r="J522" s="3"/>
      <c r="K522" s="3"/>
      <c r="L522" s="3"/>
    </row>
    <row r="523" spans="2:12">
      <c r="B523" s="9"/>
      <c r="C523" s="13"/>
      <c r="D523" s="3"/>
      <c r="E523" s="3"/>
      <c r="F523" s="3"/>
      <c r="G523" s="3"/>
      <c r="H523" s="3"/>
      <c r="I523" s="3"/>
      <c r="J523" s="3"/>
      <c r="K523" s="3"/>
      <c r="L523" s="3"/>
    </row>
    <row r="524" spans="2:12">
      <c r="B524" s="9"/>
      <c r="C524" s="13"/>
      <c r="D524" s="3"/>
      <c r="E524" s="3"/>
      <c r="F524" s="3"/>
      <c r="G524" s="3"/>
      <c r="H524" s="3"/>
      <c r="I524" s="3"/>
      <c r="J524" s="3"/>
      <c r="K524" s="3"/>
      <c r="L524" s="3"/>
    </row>
    <row r="525" spans="2:12">
      <c r="B525" s="9"/>
      <c r="C525" s="13"/>
      <c r="D525" s="3"/>
      <c r="E525" s="3"/>
      <c r="F525" s="3"/>
      <c r="G525" s="3"/>
      <c r="H525" s="3"/>
      <c r="I525" s="3"/>
      <c r="J525" s="3"/>
      <c r="K525" s="3"/>
      <c r="L525" s="3"/>
    </row>
    <row r="526" spans="2:12">
      <c r="B526" s="9"/>
      <c r="C526" s="13"/>
      <c r="D526" s="3"/>
      <c r="E526" s="3"/>
      <c r="F526" s="3"/>
      <c r="G526" s="3"/>
      <c r="H526" s="3"/>
      <c r="I526" s="3"/>
      <c r="J526" s="3"/>
      <c r="K526" s="3"/>
      <c r="L526" s="3"/>
    </row>
    <row r="527" spans="2:12">
      <c r="B527" s="9"/>
      <c r="C527" s="13"/>
      <c r="D527" s="3"/>
      <c r="E527" s="3"/>
      <c r="F527" s="3"/>
      <c r="G527" s="3"/>
      <c r="H527" s="3"/>
      <c r="I527" s="3"/>
      <c r="J527" s="3"/>
      <c r="K527" s="3"/>
      <c r="L527" s="3"/>
    </row>
    <row r="528" spans="2:12">
      <c r="B528" s="9"/>
      <c r="C528" s="13"/>
      <c r="D528" s="3"/>
      <c r="E528" s="3"/>
      <c r="F528" s="3"/>
      <c r="G528" s="3"/>
      <c r="H528" s="3"/>
      <c r="I528" s="3"/>
      <c r="J528" s="3"/>
      <c r="K528" s="3"/>
      <c r="L528" s="3"/>
    </row>
    <row r="529" spans="2:12">
      <c r="B529" s="9"/>
      <c r="C529" s="13"/>
      <c r="D529" s="3"/>
      <c r="E529" s="3"/>
      <c r="F529" s="3"/>
      <c r="G529" s="3"/>
      <c r="H529" s="3"/>
      <c r="I529" s="3"/>
      <c r="J529" s="3"/>
      <c r="K529" s="3"/>
      <c r="L529" s="3"/>
    </row>
    <row r="530" spans="2:12">
      <c r="B530" s="9"/>
      <c r="C530" s="13"/>
      <c r="D530" s="3"/>
      <c r="E530" s="3"/>
      <c r="F530" s="3"/>
      <c r="G530" s="3"/>
      <c r="H530" s="3"/>
      <c r="I530" s="3"/>
      <c r="J530" s="3"/>
      <c r="K530" s="3"/>
      <c r="L530" s="3"/>
    </row>
    <row r="531" spans="2:12">
      <c r="B531" s="9"/>
      <c r="C531" s="13"/>
      <c r="D531" s="3"/>
      <c r="E531" s="3"/>
      <c r="F531" s="3"/>
      <c r="G531" s="3"/>
      <c r="H531" s="3"/>
      <c r="I531" s="3"/>
      <c r="J531" s="3"/>
      <c r="K531" s="3"/>
      <c r="L531" s="3"/>
    </row>
    <row r="532" spans="2:12">
      <c r="B532" s="9"/>
      <c r="C532" s="13"/>
      <c r="D532" s="3"/>
      <c r="E532" s="3"/>
      <c r="F532" s="3"/>
      <c r="G532" s="3"/>
      <c r="H532" s="3"/>
      <c r="I532" s="3"/>
      <c r="J532" s="3"/>
      <c r="K532" s="3"/>
      <c r="L532" s="3"/>
    </row>
    <row r="533" spans="2:12">
      <c r="B533" s="9"/>
      <c r="C533" s="13"/>
      <c r="D533" s="3"/>
      <c r="E533" s="3"/>
      <c r="F533" s="3"/>
      <c r="G533" s="3"/>
      <c r="H533" s="3"/>
      <c r="I533" s="3"/>
      <c r="J533" s="3"/>
      <c r="K533" s="3"/>
      <c r="L533" s="3"/>
    </row>
    <row r="534" spans="2:12">
      <c r="B534" s="9"/>
      <c r="C534" s="13"/>
      <c r="D534" s="3"/>
      <c r="E534" s="3"/>
      <c r="F534" s="3"/>
      <c r="G534" s="3"/>
      <c r="H534" s="3"/>
      <c r="I534" s="3"/>
      <c r="J534" s="3"/>
      <c r="K534" s="3"/>
      <c r="L534" s="3"/>
    </row>
    <row r="535" spans="2:12">
      <c r="B535" s="9"/>
      <c r="C535" s="13"/>
      <c r="D535" s="3"/>
      <c r="E535" s="3"/>
      <c r="F535" s="3"/>
      <c r="G535" s="3"/>
      <c r="H535" s="3"/>
      <c r="I535" s="3"/>
      <c r="J535" s="3"/>
      <c r="K535" s="3"/>
      <c r="L535" s="3"/>
    </row>
    <row r="536" spans="2:12">
      <c r="B536" s="9"/>
      <c r="C536" s="13"/>
      <c r="D536" s="3"/>
      <c r="E536" s="3"/>
      <c r="F536" s="3"/>
      <c r="G536" s="3"/>
      <c r="H536" s="3"/>
      <c r="I536" s="3"/>
      <c r="J536" s="3"/>
      <c r="K536" s="3"/>
      <c r="L536" s="3"/>
    </row>
    <row r="537" spans="2:12">
      <c r="B537" s="9"/>
      <c r="C537" s="13"/>
      <c r="D537" s="3"/>
      <c r="E537" s="3"/>
      <c r="F537" s="3"/>
      <c r="G537" s="3"/>
      <c r="H537" s="3"/>
      <c r="I537" s="3"/>
      <c r="J537" s="3"/>
      <c r="K537" s="3"/>
      <c r="L537" s="3"/>
    </row>
    <row r="538" spans="2:12">
      <c r="B538" s="9"/>
      <c r="C538" s="13"/>
      <c r="D538" s="3"/>
      <c r="E538" s="3"/>
      <c r="F538" s="3"/>
      <c r="G538" s="3"/>
      <c r="H538" s="3"/>
      <c r="I538" s="3"/>
      <c r="J538" s="3"/>
      <c r="K538" s="3"/>
      <c r="L538" s="3"/>
    </row>
    <row r="539" spans="2:12">
      <c r="B539" s="9"/>
      <c r="C539" s="13"/>
      <c r="D539" s="3"/>
      <c r="E539" s="3"/>
      <c r="F539" s="3"/>
      <c r="G539" s="3"/>
      <c r="H539" s="3"/>
      <c r="I539" s="3"/>
      <c r="J539" s="3"/>
      <c r="K539" s="3"/>
      <c r="L539" s="3"/>
    </row>
    <row r="540" spans="2:12">
      <c r="B540" s="9"/>
      <c r="C540" s="13"/>
      <c r="D540" s="3"/>
      <c r="E540" s="3"/>
      <c r="F540" s="3"/>
      <c r="G540" s="3"/>
      <c r="H540" s="3"/>
      <c r="I540" s="3"/>
      <c r="J540" s="3"/>
      <c r="K540" s="3"/>
      <c r="L540" s="3"/>
    </row>
    <row r="541" spans="2:12">
      <c r="B541" s="9"/>
      <c r="C541" s="13"/>
      <c r="D541" s="3"/>
      <c r="E541" s="3"/>
      <c r="F541" s="3"/>
      <c r="G541" s="3"/>
      <c r="H541" s="3"/>
      <c r="I541" s="3"/>
      <c r="J541" s="3"/>
      <c r="K541" s="3"/>
      <c r="L541" s="3"/>
    </row>
    <row r="542" spans="2:12">
      <c r="B542" s="9"/>
      <c r="C542" s="13"/>
      <c r="D542" s="3"/>
      <c r="E542" s="3"/>
      <c r="F542" s="3"/>
      <c r="G542" s="3"/>
      <c r="H542" s="3"/>
      <c r="I542" s="3"/>
      <c r="J542" s="3"/>
      <c r="K542" s="3"/>
      <c r="L542" s="3"/>
    </row>
    <row r="543" spans="2:12">
      <c r="B543" s="9"/>
      <c r="C543" s="13"/>
      <c r="D543" s="3"/>
      <c r="E543" s="3"/>
      <c r="F543" s="3"/>
      <c r="G543" s="3"/>
      <c r="H543" s="3"/>
      <c r="I543" s="3"/>
      <c r="J543" s="3"/>
      <c r="K543" s="3"/>
      <c r="L543" s="3"/>
    </row>
    <row r="544" spans="2:12">
      <c r="B544" s="9"/>
      <c r="C544" s="13"/>
      <c r="D544" s="3"/>
      <c r="E544" s="3"/>
      <c r="F544" s="3"/>
      <c r="G544" s="3"/>
      <c r="H544" s="3"/>
      <c r="I544" s="3"/>
      <c r="J544" s="3"/>
      <c r="K544" s="3"/>
      <c r="L544" s="3"/>
    </row>
    <row r="545" spans="2:12">
      <c r="B545" s="9"/>
      <c r="C545" s="13"/>
      <c r="D545" s="3"/>
      <c r="E545" s="3"/>
      <c r="F545" s="3"/>
      <c r="G545" s="3"/>
      <c r="H545" s="3"/>
      <c r="I545" s="3"/>
      <c r="J545" s="3"/>
      <c r="K545" s="3"/>
      <c r="L545" s="3"/>
    </row>
    <row r="546" spans="2:12">
      <c r="B546" s="9"/>
      <c r="C546" s="13"/>
      <c r="D546" s="3"/>
      <c r="E546" s="3"/>
      <c r="F546" s="3"/>
      <c r="G546" s="3"/>
      <c r="H546" s="3"/>
      <c r="I546" s="3"/>
      <c r="J546" s="3"/>
      <c r="K546" s="3"/>
      <c r="L546" s="3"/>
    </row>
    <row r="547" spans="2:12">
      <c r="B547" s="9"/>
      <c r="C547" s="13"/>
      <c r="D547" s="3"/>
      <c r="E547" s="3"/>
      <c r="F547" s="3"/>
      <c r="G547" s="3"/>
      <c r="H547" s="3"/>
      <c r="I547" s="3"/>
      <c r="J547" s="3"/>
      <c r="K547" s="3"/>
      <c r="L547" s="3"/>
    </row>
    <row r="548" spans="2:12">
      <c r="B548" s="9"/>
      <c r="C548" s="13"/>
      <c r="D548" s="3"/>
      <c r="E548" s="3"/>
      <c r="F548" s="3"/>
      <c r="G548" s="3"/>
      <c r="H548" s="3"/>
      <c r="I548" s="3"/>
      <c r="J548" s="3"/>
      <c r="K548" s="3"/>
      <c r="L548" s="3"/>
    </row>
    <row r="549" spans="2:12">
      <c r="B549" s="9"/>
      <c r="C549" s="13"/>
      <c r="D549" s="3"/>
      <c r="E549" s="3"/>
      <c r="F549" s="3"/>
      <c r="G549" s="3"/>
      <c r="H549" s="3"/>
      <c r="I549" s="3"/>
      <c r="J549" s="3"/>
      <c r="K549" s="3"/>
      <c r="L549" s="3"/>
    </row>
    <row r="550" spans="2:12">
      <c r="B550" s="9"/>
      <c r="C550" s="13"/>
      <c r="D550" s="3"/>
      <c r="E550" s="3"/>
      <c r="F550" s="3"/>
      <c r="G550" s="3"/>
      <c r="H550" s="3"/>
      <c r="I550" s="3"/>
      <c r="J550" s="3"/>
      <c r="K550" s="3"/>
      <c r="L550" s="3"/>
    </row>
    <row r="551" spans="2:12">
      <c r="B551" s="9"/>
      <c r="C551" s="13"/>
      <c r="D551" s="3"/>
      <c r="E551" s="3"/>
      <c r="F551" s="3"/>
      <c r="G551" s="3"/>
      <c r="H551" s="3"/>
      <c r="I551" s="3"/>
      <c r="J551" s="3"/>
      <c r="K551" s="3"/>
      <c r="L551" s="3"/>
    </row>
    <row r="552" spans="2:12">
      <c r="B552" s="9"/>
      <c r="C552" s="13"/>
      <c r="D552" s="3"/>
      <c r="E552" s="3"/>
      <c r="F552" s="3"/>
      <c r="G552" s="3"/>
      <c r="H552" s="3"/>
      <c r="I552" s="3"/>
      <c r="J552" s="3"/>
      <c r="K552" s="3"/>
      <c r="L552" s="3"/>
    </row>
    <row r="553" spans="2:12">
      <c r="B553" s="9"/>
      <c r="C553" s="13"/>
      <c r="D553" s="3"/>
      <c r="E553" s="3"/>
      <c r="F553" s="3"/>
      <c r="G553" s="3"/>
      <c r="H553" s="3"/>
      <c r="I553" s="3"/>
      <c r="J553" s="3"/>
      <c r="K553" s="3"/>
      <c r="L553" s="3"/>
    </row>
    <row r="554" spans="2:12">
      <c r="B554" s="9"/>
      <c r="C554" s="13"/>
      <c r="D554" s="3"/>
      <c r="E554" s="3"/>
      <c r="F554" s="3"/>
      <c r="G554" s="3"/>
      <c r="H554" s="3"/>
      <c r="I554" s="3"/>
      <c r="J554" s="3"/>
      <c r="K554" s="3"/>
      <c r="L554" s="3"/>
    </row>
    <row r="555" spans="2:12">
      <c r="B555" s="9"/>
      <c r="C555" s="13"/>
      <c r="D555" s="3"/>
      <c r="E555" s="3"/>
      <c r="F555" s="3"/>
      <c r="G555" s="3"/>
      <c r="H555" s="3"/>
      <c r="I555" s="3"/>
      <c r="J555" s="3"/>
      <c r="K555" s="3"/>
      <c r="L555" s="3"/>
    </row>
    <row r="556" spans="2:12">
      <c r="B556" s="9"/>
      <c r="C556" s="13"/>
      <c r="D556" s="3"/>
      <c r="E556" s="3"/>
      <c r="F556" s="3"/>
      <c r="G556" s="3"/>
      <c r="H556" s="3"/>
      <c r="I556" s="3"/>
      <c r="J556" s="3"/>
      <c r="K556" s="3"/>
      <c r="L556" s="3"/>
    </row>
    <row r="557" spans="2:12">
      <c r="B557" s="9"/>
      <c r="C557" s="13"/>
      <c r="D557" s="3"/>
      <c r="E557" s="3"/>
      <c r="F557" s="3"/>
      <c r="G557" s="3"/>
      <c r="H557" s="3"/>
      <c r="I557" s="3"/>
      <c r="J557" s="3"/>
      <c r="K557" s="3"/>
      <c r="L557" s="3"/>
    </row>
    <row r="558" spans="2:12">
      <c r="B558" s="9"/>
      <c r="C558" s="13"/>
      <c r="D558" s="3"/>
      <c r="E558" s="3"/>
      <c r="F558" s="3"/>
      <c r="G558" s="3"/>
      <c r="H558" s="3"/>
      <c r="I558" s="3"/>
      <c r="J558" s="3"/>
      <c r="K558" s="3"/>
      <c r="L558" s="3"/>
    </row>
    <row r="559" spans="2:12">
      <c r="B559" s="9"/>
      <c r="C559" s="13"/>
      <c r="D559" s="3"/>
      <c r="E559" s="3"/>
      <c r="F559" s="3"/>
      <c r="G559" s="3"/>
      <c r="H559" s="3"/>
      <c r="I559" s="3"/>
      <c r="J559" s="3"/>
      <c r="K559" s="3"/>
      <c r="L559" s="3"/>
    </row>
    <row r="560" spans="2:12">
      <c r="B560" s="9"/>
      <c r="C560" s="13"/>
      <c r="D560" s="3"/>
      <c r="E560" s="3"/>
      <c r="F560" s="3"/>
      <c r="G560" s="3"/>
      <c r="H560" s="3"/>
      <c r="I560" s="3"/>
      <c r="J560" s="3"/>
      <c r="K560" s="3"/>
      <c r="L560" s="3"/>
    </row>
    <row r="561" spans="2:12">
      <c r="B561" s="9"/>
      <c r="C561" s="13"/>
      <c r="D561" s="3"/>
      <c r="E561" s="3"/>
      <c r="F561" s="3"/>
      <c r="G561" s="3"/>
      <c r="H561" s="3"/>
      <c r="I561" s="3"/>
      <c r="J561" s="3"/>
      <c r="K561" s="3"/>
      <c r="L561" s="3"/>
    </row>
    <row r="562" spans="2:12">
      <c r="B562" s="9"/>
      <c r="C562" s="13"/>
      <c r="D562" s="3"/>
      <c r="E562" s="3"/>
      <c r="F562" s="3"/>
      <c r="G562" s="3"/>
      <c r="H562" s="3"/>
      <c r="I562" s="3"/>
      <c r="J562" s="3"/>
      <c r="K562" s="3"/>
      <c r="L562" s="3"/>
    </row>
    <row r="563" spans="2:12">
      <c r="B563" s="9"/>
      <c r="C563" s="13"/>
      <c r="D563" s="3"/>
      <c r="E563" s="3"/>
      <c r="F563" s="3"/>
      <c r="G563" s="3"/>
      <c r="H563" s="3"/>
      <c r="I563" s="3"/>
      <c r="J563" s="3"/>
      <c r="K563" s="3"/>
      <c r="L563" s="3"/>
    </row>
    <row r="564" spans="2:12">
      <c r="B564" s="9"/>
      <c r="C564" s="13"/>
      <c r="D564" s="3"/>
      <c r="E564" s="3"/>
      <c r="F564" s="3"/>
      <c r="G564" s="3"/>
      <c r="H564" s="3"/>
      <c r="I564" s="3"/>
      <c r="J564" s="3"/>
      <c r="K564" s="3"/>
      <c r="L564" s="3"/>
    </row>
    <row r="565" spans="2:12">
      <c r="B565" s="9"/>
      <c r="C565" s="13"/>
      <c r="D565" s="3"/>
      <c r="E565" s="3"/>
      <c r="F565" s="3"/>
      <c r="G565" s="3"/>
      <c r="H565" s="3"/>
      <c r="I565" s="3"/>
      <c r="J565" s="3"/>
      <c r="K565" s="3"/>
      <c r="L565" s="3"/>
    </row>
    <row r="566" spans="2:12">
      <c r="B566" s="9"/>
      <c r="C566" s="13"/>
      <c r="D566" s="3"/>
      <c r="E566" s="3"/>
      <c r="F566" s="3"/>
      <c r="G566" s="3"/>
      <c r="H566" s="3"/>
      <c r="I566" s="3"/>
      <c r="J566" s="3"/>
      <c r="K566" s="3"/>
      <c r="L566" s="3"/>
    </row>
    <row r="567" spans="2:12">
      <c r="B567" s="9"/>
      <c r="C567" s="13"/>
      <c r="D567" s="3"/>
      <c r="E567" s="3"/>
      <c r="F567" s="3"/>
      <c r="G567" s="3"/>
      <c r="H567" s="3"/>
      <c r="I567" s="3"/>
      <c r="J567" s="3"/>
      <c r="K567" s="3"/>
      <c r="L567" s="3"/>
    </row>
    <row r="568" spans="2:12">
      <c r="B568" s="9"/>
      <c r="C568" s="13"/>
      <c r="D568" s="3"/>
      <c r="E568" s="3"/>
      <c r="F568" s="3"/>
      <c r="G568" s="3"/>
      <c r="H568" s="3"/>
      <c r="I568" s="3"/>
      <c r="J568" s="3"/>
      <c r="K568" s="3"/>
      <c r="L568" s="3"/>
    </row>
    <row r="569" spans="2:12">
      <c r="B569" s="9"/>
      <c r="C569" s="13"/>
      <c r="D569" s="3"/>
      <c r="E569" s="3"/>
      <c r="F569" s="3"/>
      <c r="G569" s="3"/>
      <c r="H569" s="3"/>
      <c r="I569" s="3"/>
      <c r="J569" s="3"/>
      <c r="K569" s="3"/>
      <c r="L569" s="3"/>
    </row>
    <row r="570" spans="2:12">
      <c r="B570" s="9"/>
      <c r="C570" s="13"/>
      <c r="D570" s="3"/>
      <c r="E570" s="3"/>
      <c r="F570" s="3"/>
      <c r="G570" s="3"/>
      <c r="H570" s="3"/>
      <c r="I570" s="3"/>
      <c r="J570" s="3"/>
      <c r="K570" s="3"/>
      <c r="L570" s="3"/>
    </row>
    <row r="571" spans="2:12">
      <c r="B571" s="9"/>
      <c r="C571" s="13"/>
      <c r="D571" s="3"/>
      <c r="E571" s="3"/>
      <c r="F571" s="3"/>
      <c r="G571" s="3"/>
      <c r="H571" s="3"/>
      <c r="I571" s="3"/>
      <c r="J571" s="3"/>
      <c r="K571" s="3"/>
      <c r="L571" s="3"/>
    </row>
    <row r="572" spans="2:12">
      <c r="B572" s="9"/>
      <c r="C572" s="13"/>
      <c r="D572" s="3"/>
      <c r="E572" s="3"/>
      <c r="F572" s="3"/>
      <c r="G572" s="3"/>
      <c r="H572" s="3"/>
      <c r="I572" s="3"/>
      <c r="J572" s="3"/>
      <c r="K572" s="3"/>
      <c r="L572" s="3"/>
    </row>
    <row r="573" spans="2:12">
      <c r="B573" s="9"/>
      <c r="C573" s="13"/>
      <c r="D573" s="3"/>
      <c r="E573" s="3"/>
      <c r="F573" s="3"/>
      <c r="G573" s="3"/>
      <c r="H573" s="3"/>
      <c r="I573" s="3"/>
      <c r="J573" s="3"/>
      <c r="K573" s="3"/>
      <c r="L573" s="3"/>
    </row>
    <row r="574" spans="2:12">
      <c r="B574" s="9"/>
      <c r="C574" s="13"/>
      <c r="D574" s="3"/>
      <c r="E574" s="3"/>
      <c r="F574" s="3"/>
      <c r="G574" s="3"/>
      <c r="H574" s="3"/>
      <c r="I574" s="3"/>
      <c r="J574" s="3"/>
      <c r="K574" s="3"/>
      <c r="L574" s="3"/>
    </row>
    <row r="575" spans="2:12">
      <c r="B575" s="9"/>
      <c r="C575" s="13"/>
      <c r="D575" s="3"/>
      <c r="E575" s="3"/>
      <c r="F575" s="3"/>
      <c r="G575" s="3"/>
      <c r="H575" s="3"/>
      <c r="I575" s="3"/>
      <c r="J575" s="3"/>
      <c r="K575" s="3"/>
      <c r="L575" s="3"/>
    </row>
    <row r="576" spans="2:12">
      <c r="B576" s="9"/>
      <c r="C576" s="13"/>
      <c r="D576" s="3"/>
      <c r="E576" s="3"/>
      <c r="F576" s="3"/>
      <c r="G576" s="3"/>
      <c r="H576" s="3"/>
      <c r="I576" s="3"/>
      <c r="J576" s="3"/>
      <c r="K576" s="3"/>
      <c r="L576" s="3"/>
    </row>
    <row r="577" spans="2:12">
      <c r="B577" s="9"/>
      <c r="C577" s="13"/>
      <c r="D577" s="3"/>
      <c r="E577" s="3"/>
      <c r="F577" s="3"/>
      <c r="G577" s="3"/>
      <c r="H577" s="3"/>
      <c r="I577" s="3"/>
      <c r="J577" s="3"/>
      <c r="K577" s="3"/>
      <c r="L577" s="3"/>
    </row>
    <row r="578" spans="2:12">
      <c r="B578" s="9"/>
      <c r="C578" s="13"/>
      <c r="D578" s="3"/>
      <c r="E578" s="3"/>
      <c r="F578" s="3"/>
      <c r="G578" s="3"/>
      <c r="H578" s="3"/>
      <c r="I578" s="3"/>
      <c r="J578" s="3"/>
      <c r="K578" s="3"/>
      <c r="L578" s="3"/>
    </row>
    <row r="579" spans="2:12">
      <c r="B579" s="9"/>
      <c r="C579" s="13"/>
      <c r="D579" s="3"/>
      <c r="E579" s="3"/>
      <c r="F579" s="3"/>
      <c r="G579" s="3"/>
      <c r="H579" s="3"/>
      <c r="I579" s="3"/>
      <c r="J579" s="3"/>
      <c r="K579" s="3"/>
      <c r="L579" s="3"/>
    </row>
    <row r="580" spans="2:12">
      <c r="B580" s="9"/>
      <c r="C580" s="13"/>
      <c r="D580" s="3"/>
      <c r="E580" s="3"/>
      <c r="F580" s="3"/>
      <c r="G580" s="3"/>
      <c r="H580" s="3"/>
      <c r="I580" s="3"/>
      <c r="J580" s="3"/>
      <c r="K580" s="3"/>
      <c r="L580" s="3"/>
    </row>
    <row r="581" spans="2:12">
      <c r="B581" s="9"/>
      <c r="C581" s="13"/>
      <c r="D581" s="3"/>
      <c r="E581" s="3"/>
      <c r="F581" s="3"/>
      <c r="G581" s="3"/>
      <c r="H581" s="3"/>
      <c r="I581" s="3"/>
      <c r="J581" s="3"/>
      <c r="K581" s="3"/>
      <c r="L581" s="3"/>
    </row>
    <row r="582" spans="2:12">
      <c r="B582" s="9"/>
      <c r="C582" s="13"/>
      <c r="D582" s="3"/>
      <c r="E582" s="3"/>
      <c r="F582" s="3"/>
      <c r="G582" s="3"/>
      <c r="H582" s="3"/>
      <c r="I582" s="3"/>
      <c r="J582" s="3"/>
      <c r="K582" s="3"/>
      <c r="L582" s="3"/>
    </row>
    <row r="583" spans="2:12">
      <c r="B583" s="9"/>
      <c r="C583" s="13"/>
      <c r="D583" s="3"/>
      <c r="E583" s="3"/>
      <c r="F583" s="3"/>
      <c r="G583" s="3"/>
      <c r="H583" s="3"/>
      <c r="I583" s="3"/>
      <c r="J583" s="3"/>
      <c r="K583" s="3"/>
      <c r="L583" s="3"/>
    </row>
    <row r="584" spans="2:12">
      <c r="B584" s="9"/>
      <c r="C584" s="13"/>
      <c r="D584" s="3"/>
      <c r="E584" s="3"/>
      <c r="F584" s="3"/>
      <c r="G584" s="3"/>
      <c r="H584" s="3"/>
      <c r="I584" s="3"/>
      <c r="J584" s="3"/>
      <c r="K584" s="3"/>
      <c r="L584" s="3"/>
    </row>
    <row r="585" spans="2:12">
      <c r="B585" s="9"/>
      <c r="C585" s="13"/>
      <c r="D585" s="3"/>
      <c r="E585" s="3"/>
      <c r="F585" s="3"/>
      <c r="G585" s="3"/>
      <c r="H585" s="3"/>
      <c r="I585" s="3"/>
      <c r="J585" s="3"/>
      <c r="K585" s="3"/>
      <c r="L585" s="3"/>
    </row>
    <row r="586" spans="2:12">
      <c r="B586" s="9"/>
      <c r="C586" s="13"/>
      <c r="D586" s="3"/>
      <c r="E586" s="3"/>
      <c r="F586" s="3"/>
      <c r="G586" s="3"/>
      <c r="H586" s="3"/>
      <c r="I586" s="3"/>
      <c r="J586" s="3"/>
      <c r="K586" s="3"/>
      <c r="L586" s="3"/>
    </row>
    <row r="587" spans="2:12">
      <c r="B587" s="9"/>
      <c r="C587" s="13"/>
      <c r="D587" s="3"/>
      <c r="E587" s="3"/>
      <c r="F587" s="3"/>
      <c r="G587" s="3"/>
      <c r="H587" s="3"/>
      <c r="I587" s="3"/>
      <c r="J587" s="3"/>
      <c r="K587" s="3"/>
      <c r="L587" s="3"/>
    </row>
    <row r="588" spans="2:12">
      <c r="B588" s="9"/>
      <c r="C588" s="13"/>
      <c r="D588" s="3"/>
      <c r="E588" s="3"/>
      <c r="F588" s="3"/>
      <c r="G588" s="3"/>
      <c r="H588" s="3"/>
      <c r="I588" s="3"/>
      <c r="J588" s="3"/>
      <c r="K588" s="3"/>
      <c r="L588" s="3"/>
    </row>
    <row r="589" spans="2:12">
      <c r="B589" s="9"/>
      <c r="C589" s="13"/>
      <c r="D589" s="3"/>
      <c r="E589" s="3"/>
      <c r="F589" s="3"/>
      <c r="G589" s="3"/>
      <c r="H589" s="3"/>
      <c r="I589" s="3"/>
      <c r="J589" s="3"/>
      <c r="K589" s="3"/>
      <c r="L589" s="3"/>
    </row>
    <row r="590" spans="2:12">
      <c r="B590" s="9"/>
      <c r="C590" s="13"/>
      <c r="D590" s="3"/>
      <c r="E590" s="3"/>
      <c r="F590" s="3"/>
      <c r="G590" s="3"/>
      <c r="H590" s="3"/>
      <c r="I590" s="3"/>
      <c r="J590" s="3"/>
      <c r="K590" s="3"/>
      <c r="L590" s="3"/>
    </row>
    <row r="591" spans="2:12">
      <c r="B591" s="9"/>
      <c r="C591" s="13"/>
      <c r="D591" s="3"/>
      <c r="E591" s="3"/>
      <c r="F591" s="3"/>
      <c r="G591" s="3"/>
      <c r="H591" s="3"/>
      <c r="I591" s="3"/>
      <c r="J591" s="3"/>
      <c r="K591" s="3"/>
      <c r="L591" s="3"/>
    </row>
    <row r="592" spans="2:12">
      <c r="B592" s="9"/>
      <c r="C592" s="13"/>
      <c r="D592" s="3"/>
      <c r="E592" s="3"/>
      <c r="F592" s="3"/>
      <c r="G592" s="3"/>
      <c r="H592" s="3"/>
      <c r="I592" s="3"/>
      <c r="J592" s="3"/>
      <c r="K592" s="3"/>
      <c r="L592" s="3"/>
    </row>
    <row r="593" spans="2:12">
      <c r="B593" s="9"/>
      <c r="C593" s="13"/>
      <c r="D593" s="3"/>
      <c r="E593" s="3"/>
      <c r="F593" s="3"/>
      <c r="G593" s="3"/>
      <c r="H593" s="3"/>
      <c r="I593" s="3"/>
      <c r="J593" s="3"/>
      <c r="K593" s="3"/>
      <c r="L593" s="3"/>
    </row>
    <row r="594" spans="2:12">
      <c r="B594" s="9"/>
      <c r="C594" s="13"/>
      <c r="D594" s="3"/>
      <c r="E594" s="3"/>
      <c r="F594" s="3"/>
      <c r="G594" s="3"/>
      <c r="H594" s="3"/>
      <c r="I594" s="3"/>
      <c r="J594" s="3"/>
      <c r="K594" s="3"/>
      <c r="L594" s="3"/>
    </row>
    <row r="595" spans="2:12">
      <c r="B595" s="9"/>
      <c r="C595" s="13"/>
      <c r="D595" s="3"/>
      <c r="E595" s="3"/>
      <c r="F595" s="3"/>
      <c r="G595" s="3"/>
      <c r="H595" s="3"/>
      <c r="I595" s="3"/>
      <c r="J595" s="3"/>
      <c r="K595" s="3"/>
      <c r="L595" s="3"/>
    </row>
    <row r="596" spans="2:12">
      <c r="B596" s="9"/>
      <c r="C596" s="13"/>
      <c r="D596" s="3"/>
      <c r="E596" s="3"/>
      <c r="F596" s="3"/>
      <c r="G596" s="3"/>
      <c r="H596" s="3"/>
      <c r="I596" s="3"/>
      <c r="J596" s="3"/>
      <c r="K596" s="3"/>
      <c r="L596" s="3"/>
    </row>
    <row r="597" spans="2:12">
      <c r="B597" s="9"/>
      <c r="C597" s="13"/>
      <c r="D597" s="3"/>
      <c r="E597" s="3"/>
      <c r="F597" s="3"/>
      <c r="G597" s="3"/>
      <c r="H597" s="3"/>
      <c r="I597" s="3"/>
      <c r="J597" s="3"/>
      <c r="K597" s="3"/>
      <c r="L597" s="3"/>
    </row>
    <row r="598" spans="2:12">
      <c r="B598" s="9"/>
      <c r="C598" s="13"/>
      <c r="D598" s="3"/>
      <c r="E598" s="3"/>
      <c r="F598" s="3"/>
      <c r="G598" s="3"/>
      <c r="H598" s="3"/>
      <c r="I598" s="3"/>
      <c r="J598" s="3"/>
      <c r="K598" s="3"/>
      <c r="L598" s="3"/>
    </row>
    <row r="599" spans="2:12">
      <c r="B599" s="9"/>
      <c r="C599" s="13"/>
      <c r="D599" s="3"/>
      <c r="E599" s="3"/>
      <c r="F599" s="3"/>
      <c r="G599" s="3"/>
      <c r="H599" s="3"/>
      <c r="I599" s="3"/>
      <c r="J599" s="3"/>
      <c r="K599" s="3"/>
      <c r="L599" s="3"/>
    </row>
    <row r="600" spans="2:12">
      <c r="B600" s="9"/>
      <c r="C600" s="13"/>
      <c r="D600" s="3"/>
      <c r="E600" s="3"/>
      <c r="F600" s="3"/>
      <c r="G600" s="3"/>
      <c r="H600" s="3"/>
      <c r="I600" s="3"/>
      <c r="J600" s="3"/>
      <c r="K600" s="3"/>
      <c r="L600" s="3"/>
    </row>
    <row r="601" spans="2:12">
      <c r="B601" s="9"/>
      <c r="C601" s="13"/>
      <c r="D601" s="3"/>
      <c r="E601" s="3"/>
      <c r="F601" s="3"/>
      <c r="G601" s="3"/>
      <c r="H601" s="3"/>
      <c r="I601" s="3"/>
      <c r="J601" s="3"/>
      <c r="K601" s="3"/>
      <c r="L601" s="3"/>
    </row>
    <row r="602" spans="2:12">
      <c r="B602" s="9"/>
      <c r="C602" s="13"/>
      <c r="D602" s="3"/>
      <c r="E602" s="3"/>
      <c r="F602" s="3"/>
      <c r="G602" s="3"/>
      <c r="H602" s="3"/>
      <c r="I602" s="3"/>
      <c r="J602" s="3"/>
      <c r="K602" s="3"/>
      <c r="L602" s="3"/>
    </row>
    <row r="603" spans="2:12">
      <c r="B603" s="9"/>
      <c r="C603" s="13"/>
      <c r="D603" s="3"/>
      <c r="E603" s="3"/>
      <c r="F603" s="3"/>
      <c r="G603" s="3"/>
      <c r="H603" s="3"/>
      <c r="I603" s="3"/>
      <c r="J603" s="3"/>
      <c r="K603" s="3"/>
      <c r="L603" s="3"/>
    </row>
    <row r="604" spans="2:12">
      <c r="B604" s="9"/>
      <c r="C604" s="13"/>
      <c r="D604" s="3"/>
      <c r="E604" s="3"/>
      <c r="F604" s="3"/>
      <c r="G604" s="3"/>
      <c r="H604" s="3"/>
      <c r="I604" s="3"/>
      <c r="J604" s="3"/>
      <c r="K604" s="3"/>
      <c r="L604" s="3"/>
    </row>
    <row r="605" spans="2:12">
      <c r="B605" s="9"/>
      <c r="C605" s="13"/>
      <c r="D605" s="3"/>
      <c r="E605" s="3"/>
      <c r="F605" s="3"/>
      <c r="G605" s="3"/>
      <c r="H605" s="3"/>
      <c r="I605" s="3"/>
      <c r="J605" s="3"/>
      <c r="K605" s="3"/>
      <c r="L605" s="3"/>
    </row>
    <row r="606" spans="2:12">
      <c r="B606" s="9"/>
      <c r="C606" s="13"/>
      <c r="D606" s="3"/>
      <c r="E606" s="3"/>
      <c r="F606" s="3"/>
      <c r="G606" s="3"/>
      <c r="H606" s="3"/>
      <c r="I606" s="3"/>
      <c r="J606" s="3"/>
      <c r="K606" s="3"/>
      <c r="L606" s="3"/>
    </row>
    <row r="607" spans="2:12">
      <c r="B607" s="9"/>
      <c r="C607" s="13"/>
      <c r="D607" s="3"/>
      <c r="E607" s="3"/>
      <c r="F607" s="3"/>
      <c r="G607" s="3"/>
      <c r="H607" s="3"/>
      <c r="I607" s="3"/>
      <c r="J607" s="3"/>
      <c r="K607" s="3"/>
      <c r="L607" s="3"/>
    </row>
    <row r="608" spans="2:12">
      <c r="B608" s="9"/>
      <c r="C608" s="13"/>
      <c r="D608" s="3"/>
      <c r="E608" s="3"/>
      <c r="F608" s="3"/>
      <c r="G608" s="3"/>
      <c r="H608" s="3"/>
      <c r="I608" s="3"/>
      <c r="J608" s="3"/>
      <c r="K608" s="3"/>
      <c r="L608" s="3"/>
    </row>
    <row r="609" spans="2:12">
      <c r="B609" s="9"/>
      <c r="C609" s="13"/>
      <c r="D609" s="3"/>
      <c r="E609" s="3"/>
      <c r="F609" s="3"/>
      <c r="G609" s="3"/>
      <c r="H609" s="3"/>
      <c r="I609" s="3"/>
      <c r="J609" s="3"/>
      <c r="K609" s="3"/>
      <c r="L609" s="3"/>
    </row>
    <row r="610" spans="2:12">
      <c r="B610" s="9"/>
      <c r="C610" s="13"/>
      <c r="D610" s="3"/>
      <c r="E610" s="3"/>
      <c r="F610" s="3"/>
      <c r="G610" s="3"/>
      <c r="H610" s="3"/>
      <c r="I610" s="3"/>
      <c r="J610" s="3"/>
      <c r="K610" s="3"/>
      <c r="L610" s="3"/>
    </row>
    <row r="611" spans="2:12">
      <c r="B611" s="9"/>
      <c r="C611" s="13"/>
      <c r="D611" s="3"/>
      <c r="E611" s="3"/>
      <c r="F611" s="3"/>
      <c r="G611" s="3"/>
      <c r="H611" s="3"/>
      <c r="I611" s="3"/>
      <c r="J611" s="3"/>
      <c r="K611" s="3"/>
      <c r="L611" s="3"/>
    </row>
    <row r="612" spans="2:12">
      <c r="B612" s="9"/>
      <c r="C612" s="13"/>
      <c r="D612" s="3"/>
      <c r="E612" s="3"/>
      <c r="F612" s="3"/>
      <c r="G612" s="3"/>
      <c r="H612" s="3"/>
      <c r="I612" s="3"/>
      <c r="J612" s="3"/>
      <c r="K612" s="3"/>
      <c r="L612" s="3"/>
    </row>
    <row r="613" spans="2:12">
      <c r="B613" s="9"/>
      <c r="C613" s="13"/>
      <c r="D613" s="3"/>
      <c r="E613" s="3"/>
      <c r="F613" s="3"/>
      <c r="G613" s="3"/>
      <c r="H613" s="3"/>
      <c r="I613" s="3"/>
      <c r="J613" s="3"/>
      <c r="K613" s="3"/>
      <c r="L613" s="3"/>
    </row>
    <row r="614" spans="2:12">
      <c r="B614" s="9"/>
      <c r="C614" s="13"/>
      <c r="D614" s="3"/>
      <c r="E614" s="3"/>
      <c r="F614" s="3"/>
      <c r="G614" s="3"/>
      <c r="H614" s="3"/>
      <c r="I614" s="3"/>
      <c r="J614" s="3"/>
      <c r="K614" s="3"/>
      <c r="L614" s="3"/>
    </row>
    <row r="615" spans="2:12">
      <c r="B615" s="9"/>
      <c r="C615" s="13"/>
      <c r="D615" s="3"/>
      <c r="E615" s="3"/>
      <c r="F615" s="3"/>
      <c r="G615" s="3"/>
      <c r="H615" s="3"/>
      <c r="I615" s="3"/>
      <c r="J615" s="3"/>
      <c r="K615" s="3"/>
      <c r="L615" s="3"/>
    </row>
    <row r="616" spans="2:12">
      <c r="B616" s="9"/>
      <c r="C616" s="13"/>
      <c r="D616" s="3"/>
      <c r="E616" s="3"/>
      <c r="F616" s="3"/>
      <c r="G616" s="3"/>
      <c r="H616" s="3"/>
      <c r="I616" s="3"/>
      <c r="J616" s="3"/>
      <c r="K616" s="3"/>
      <c r="L616" s="3"/>
    </row>
    <row r="617" spans="2:12">
      <c r="B617" s="9"/>
      <c r="C617" s="13"/>
      <c r="D617" s="3"/>
      <c r="E617" s="3"/>
      <c r="F617" s="3"/>
      <c r="G617" s="3"/>
      <c r="H617" s="3"/>
      <c r="I617" s="3"/>
      <c r="J617" s="3"/>
      <c r="K617" s="3"/>
      <c r="L617" s="3"/>
    </row>
    <row r="618" spans="2:12">
      <c r="B618" s="9"/>
      <c r="C618" s="13"/>
      <c r="D618" s="3"/>
      <c r="E618" s="3"/>
      <c r="F618" s="3"/>
      <c r="G618" s="3"/>
      <c r="H618" s="3"/>
      <c r="I618" s="3"/>
      <c r="J618" s="3"/>
      <c r="K618" s="3"/>
      <c r="L618" s="3"/>
    </row>
    <row r="619" spans="2:12">
      <c r="B619" s="9"/>
      <c r="C619" s="13"/>
      <c r="D619" s="3"/>
      <c r="E619" s="3"/>
      <c r="F619" s="3"/>
      <c r="G619" s="3"/>
      <c r="H619" s="3"/>
      <c r="I619" s="3"/>
      <c r="J619" s="3"/>
      <c r="K619" s="3"/>
      <c r="L619" s="3"/>
    </row>
    <row r="620" spans="2:12">
      <c r="B620" s="9"/>
      <c r="C620" s="13"/>
      <c r="D620" s="3"/>
      <c r="E620" s="3"/>
      <c r="F620" s="3"/>
      <c r="G620" s="3"/>
      <c r="H620" s="3"/>
      <c r="I620" s="3"/>
      <c r="J620" s="3"/>
      <c r="K620" s="3"/>
      <c r="L620" s="3"/>
    </row>
    <row r="621" spans="2:12">
      <c r="B621" s="9"/>
      <c r="C621" s="13"/>
      <c r="D621" s="3"/>
      <c r="E621" s="3"/>
      <c r="F621" s="3"/>
      <c r="G621" s="3"/>
      <c r="H621" s="3"/>
      <c r="I621" s="3"/>
      <c r="J621" s="3"/>
      <c r="K621" s="3"/>
      <c r="L621" s="3"/>
    </row>
    <row r="622" spans="2:12">
      <c r="B622" s="9"/>
      <c r="C622" s="13"/>
      <c r="D622" s="3"/>
      <c r="E622" s="3"/>
      <c r="F622" s="3"/>
      <c r="G622" s="3"/>
      <c r="H622" s="3"/>
      <c r="I622" s="3"/>
      <c r="J622" s="3"/>
      <c r="K622" s="3"/>
      <c r="L622" s="3"/>
    </row>
    <row r="623" spans="2:12">
      <c r="B623" s="9"/>
      <c r="C623" s="13"/>
      <c r="D623" s="3"/>
      <c r="E623" s="3"/>
      <c r="F623" s="3"/>
      <c r="G623" s="3"/>
      <c r="H623" s="3"/>
      <c r="I623" s="3"/>
      <c r="J623" s="3"/>
      <c r="K623" s="3"/>
      <c r="L623" s="3"/>
    </row>
    <row r="624" spans="2:12">
      <c r="B624" s="9"/>
      <c r="C624" s="13"/>
      <c r="D624" s="3"/>
      <c r="E624" s="3"/>
      <c r="F624" s="3"/>
      <c r="G624" s="3"/>
      <c r="H624" s="3"/>
      <c r="I624" s="3"/>
      <c r="J624" s="3"/>
      <c r="K624" s="3"/>
      <c r="L624" s="3"/>
    </row>
    <row r="625" spans="2:12">
      <c r="B625" s="9"/>
      <c r="C625" s="13"/>
      <c r="D625" s="3"/>
      <c r="E625" s="3"/>
      <c r="F625" s="3"/>
      <c r="G625" s="3"/>
      <c r="H625" s="3"/>
      <c r="I625" s="3"/>
      <c r="J625" s="3"/>
      <c r="K625" s="3"/>
      <c r="L625" s="3"/>
    </row>
    <row r="626" spans="2:12">
      <c r="B626" s="9"/>
      <c r="C626" s="13"/>
      <c r="D626" s="3"/>
      <c r="E626" s="3"/>
      <c r="F626" s="3"/>
      <c r="G626" s="3"/>
      <c r="H626" s="3"/>
      <c r="I626" s="3"/>
      <c r="J626" s="3"/>
      <c r="K626" s="3"/>
      <c r="L626" s="3"/>
    </row>
    <row r="627" spans="2:12">
      <c r="B627" s="9"/>
      <c r="C627" s="13"/>
      <c r="D627" s="3"/>
      <c r="E627" s="3"/>
      <c r="F627" s="3"/>
      <c r="G627" s="3"/>
      <c r="H627" s="3"/>
      <c r="I627" s="3"/>
      <c r="J627" s="3"/>
      <c r="K627" s="3"/>
      <c r="L627" s="3"/>
    </row>
    <row r="628" spans="2:12">
      <c r="B628" s="9"/>
      <c r="C628" s="13"/>
      <c r="D628" s="3"/>
      <c r="E628" s="3"/>
      <c r="F628" s="3"/>
      <c r="G628" s="3"/>
      <c r="H628" s="3"/>
      <c r="I628" s="3"/>
      <c r="J628" s="3"/>
      <c r="K628" s="3"/>
      <c r="L628" s="3"/>
    </row>
    <row r="629" spans="2:12">
      <c r="B629" s="9"/>
      <c r="C629" s="13"/>
      <c r="D629" s="3"/>
      <c r="E629" s="3"/>
      <c r="F629" s="3"/>
      <c r="G629" s="3"/>
      <c r="H629" s="3"/>
      <c r="I629" s="3"/>
      <c r="J629" s="3"/>
      <c r="K629" s="3"/>
      <c r="L629" s="3"/>
    </row>
    <row r="630" spans="2:12">
      <c r="B630" s="9"/>
      <c r="C630" s="13"/>
      <c r="D630" s="3"/>
      <c r="E630" s="3"/>
      <c r="F630" s="3"/>
      <c r="G630" s="3"/>
      <c r="H630" s="3"/>
      <c r="I630" s="3"/>
      <c r="J630" s="3"/>
      <c r="K630" s="3"/>
      <c r="L630" s="3"/>
    </row>
    <row r="631" spans="2:12">
      <c r="B631" s="9"/>
      <c r="C631" s="13"/>
      <c r="D631" s="3"/>
      <c r="E631" s="3"/>
      <c r="F631" s="3"/>
      <c r="G631" s="3"/>
      <c r="H631" s="3"/>
      <c r="I631" s="3"/>
      <c r="J631" s="3"/>
      <c r="K631" s="3"/>
      <c r="L631" s="3"/>
    </row>
    <row r="632" spans="2:12">
      <c r="B632" s="9"/>
      <c r="C632" s="13"/>
      <c r="D632" s="3"/>
      <c r="E632" s="3"/>
      <c r="F632" s="3"/>
      <c r="G632" s="3"/>
      <c r="H632" s="3"/>
      <c r="I632" s="3"/>
      <c r="J632" s="3"/>
      <c r="K632" s="3"/>
      <c r="L632" s="3"/>
    </row>
    <row r="633" spans="2:12">
      <c r="B633" s="9"/>
      <c r="C633" s="13"/>
      <c r="D633" s="3"/>
      <c r="E633" s="3"/>
      <c r="F633" s="3"/>
      <c r="G633" s="3"/>
      <c r="H633" s="3"/>
      <c r="I633" s="3"/>
      <c r="J633" s="3"/>
      <c r="K633" s="3"/>
      <c r="L633" s="3"/>
    </row>
    <row r="634" spans="2:12">
      <c r="B634" s="9"/>
      <c r="C634" s="13"/>
      <c r="D634" s="3"/>
      <c r="E634" s="3"/>
      <c r="F634" s="3"/>
      <c r="G634" s="3"/>
      <c r="H634" s="3"/>
      <c r="I634" s="3"/>
      <c r="J634" s="3"/>
      <c r="K634" s="3"/>
      <c r="L634" s="3"/>
    </row>
    <row r="635" spans="2:12">
      <c r="B635" s="9"/>
      <c r="C635" s="13"/>
      <c r="D635" s="3"/>
      <c r="E635" s="3"/>
      <c r="F635" s="3"/>
      <c r="G635" s="3"/>
      <c r="H635" s="3"/>
      <c r="I635" s="3"/>
      <c r="J635" s="3"/>
      <c r="K635" s="3"/>
      <c r="L635" s="3"/>
    </row>
    <row r="636" spans="2:12">
      <c r="B636" s="9"/>
      <c r="C636" s="13"/>
      <c r="D636" s="3"/>
      <c r="E636" s="3"/>
      <c r="F636" s="3"/>
      <c r="G636" s="3"/>
      <c r="H636" s="3"/>
      <c r="I636" s="3"/>
      <c r="J636" s="3"/>
      <c r="K636" s="3"/>
      <c r="L636" s="3"/>
    </row>
    <row r="637" spans="2:12">
      <c r="B637" s="9"/>
      <c r="C637" s="13"/>
      <c r="D637" s="3"/>
      <c r="E637" s="3"/>
      <c r="F637" s="3"/>
      <c r="G637" s="3"/>
      <c r="H637" s="3"/>
      <c r="I637" s="3"/>
      <c r="J637" s="3"/>
      <c r="K637" s="3"/>
      <c r="L637" s="3"/>
    </row>
    <row r="638" spans="2:12">
      <c r="B638" s="9"/>
      <c r="C638" s="13"/>
      <c r="D638" s="3"/>
      <c r="E638" s="3"/>
      <c r="F638" s="3"/>
      <c r="G638" s="3"/>
      <c r="H638" s="3"/>
      <c r="I638" s="3"/>
      <c r="J638" s="3"/>
      <c r="K638" s="3"/>
      <c r="L638" s="3"/>
    </row>
    <row r="639" spans="2:12">
      <c r="B639" s="9"/>
      <c r="C639" s="13"/>
      <c r="D639" s="3"/>
      <c r="E639" s="3"/>
      <c r="F639" s="3"/>
      <c r="G639" s="3"/>
      <c r="H639" s="3"/>
      <c r="I639" s="3"/>
      <c r="J639" s="3"/>
      <c r="K639" s="3"/>
      <c r="L639" s="3"/>
    </row>
    <row r="640" spans="2:12">
      <c r="B640" s="9"/>
      <c r="C640" s="13"/>
      <c r="D640" s="3"/>
      <c r="E640" s="3"/>
      <c r="F640" s="3"/>
      <c r="G640" s="3"/>
      <c r="H640" s="3"/>
      <c r="I640" s="3"/>
      <c r="J640" s="3"/>
      <c r="K640" s="3"/>
      <c r="L640" s="3"/>
    </row>
    <row r="641" spans="2:12">
      <c r="B641" s="9"/>
      <c r="C641" s="13"/>
      <c r="D641" s="3"/>
      <c r="E641" s="3"/>
      <c r="F641" s="3"/>
      <c r="G641" s="3"/>
      <c r="H641" s="3"/>
      <c r="I641" s="3"/>
      <c r="J641" s="3"/>
      <c r="K641" s="3"/>
      <c r="L641" s="3"/>
    </row>
    <row r="642" spans="2:12">
      <c r="B642" s="9"/>
      <c r="C642" s="13"/>
      <c r="D642" s="3"/>
      <c r="E642" s="3"/>
      <c r="F642" s="3"/>
      <c r="G642" s="3"/>
      <c r="H642" s="3"/>
      <c r="I642" s="3"/>
      <c r="J642" s="3"/>
      <c r="K642" s="3"/>
      <c r="L642" s="3"/>
    </row>
    <row r="643" spans="2:12">
      <c r="B643" s="9"/>
      <c r="C643" s="13"/>
      <c r="D643" s="3"/>
      <c r="E643" s="3"/>
      <c r="F643" s="3"/>
      <c r="G643" s="3"/>
      <c r="H643" s="3"/>
      <c r="I643" s="3"/>
      <c r="J643" s="3"/>
      <c r="K643" s="3"/>
      <c r="L643" s="3"/>
    </row>
    <row r="644" spans="2:12">
      <c r="B644" s="9"/>
      <c r="C644" s="13"/>
      <c r="D644" s="3"/>
      <c r="E644" s="3"/>
      <c r="F644" s="3"/>
      <c r="G644" s="3"/>
      <c r="H644" s="3"/>
      <c r="I644" s="3"/>
      <c r="J644" s="3"/>
      <c r="K644" s="3"/>
      <c r="L644" s="3"/>
    </row>
    <row r="645" spans="2:12">
      <c r="B645" s="9"/>
      <c r="C645" s="13"/>
      <c r="D645" s="3"/>
      <c r="E645" s="3"/>
      <c r="F645" s="3"/>
      <c r="G645" s="3"/>
      <c r="H645" s="3"/>
      <c r="I645" s="3"/>
      <c r="J645" s="3"/>
      <c r="K645" s="3"/>
      <c r="L645" s="3"/>
    </row>
    <row r="646" spans="2:12">
      <c r="B646" s="9"/>
      <c r="C646" s="13"/>
      <c r="D646" s="3"/>
      <c r="E646" s="3"/>
      <c r="F646" s="3"/>
      <c r="G646" s="3"/>
      <c r="H646" s="3"/>
      <c r="I646" s="3"/>
      <c r="J646" s="3"/>
      <c r="K646" s="3"/>
      <c r="L646" s="3"/>
    </row>
    <row r="647" spans="2:12">
      <c r="B647" s="9"/>
      <c r="C647" s="13"/>
      <c r="D647" s="3"/>
      <c r="E647" s="3"/>
      <c r="F647" s="3"/>
      <c r="G647" s="3"/>
      <c r="H647" s="3"/>
      <c r="I647" s="3"/>
      <c r="J647" s="3"/>
      <c r="K647" s="3"/>
      <c r="L647" s="3"/>
    </row>
    <row r="648" spans="2:12">
      <c r="B648" s="9"/>
      <c r="C648" s="13"/>
      <c r="D648" s="3"/>
      <c r="E648" s="3"/>
      <c r="F648" s="3"/>
      <c r="G648" s="3"/>
      <c r="H648" s="3"/>
      <c r="I648" s="3"/>
      <c r="J648" s="3"/>
      <c r="K648" s="3"/>
      <c r="L648" s="3"/>
    </row>
    <row r="649" spans="2:12">
      <c r="B649" s="9"/>
      <c r="C649" s="13"/>
      <c r="D649" s="3"/>
      <c r="E649" s="3"/>
      <c r="F649" s="3"/>
      <c r="G649" s="3"/>
      <c r="H649" s="3"/>
      <c r="I649" s="3"/>
      <c r="J649" s="3"/>
      <c r="K649" s="3"/>
      <c r="L649" s="3"/>
    </row>
    <row r="650" spans="2:12">
      <c r="B650" s="9"/>
      <c r="C650" s="13"/>
      <c r="D650" s="3"/>
      <c r="E650" s="3"/>
      <c r="F650" s="3"/>
      <c r="G650" s="3"/>
      <c r="H650" s="3"/>
      <c r="I650" s="3"/>
      <c r="J650" s="3"/>
      <c r="K650" s="3"/>
      <c r="L650" s="3"/>
    </row>
    <row r="651" spans="2:12">
      <c r="B651" s="9"/>
      <c r="C651" s="13"/>
      <c r="D651" s="3"/>
      <c r="E651" s="3"/>
      <c r="F651" s="3"/>
      <c r="G651" s="3"/>
      <c r="H651" s="3"/>
      <c r="I651" s="3"/>
      <c r="J651" s="3"/>
      <c r="K651" s="3"/>
      <c r="L651" s="3"/>
    </row>
    <row r="652" spans="2:12">
      <c r="B652" s="9"/>
      <c r="C652" s="13"/>
      <c r="D652" s="3"/>
      <c r="E652" s="3"/>
      <c r="F652" s="3"/>
      <c r="G652" s="3"/>
      <c r="H652" s="3"/>
      <c r="I652" s="3"/>
      <c r="J652" s="3"/>
      <c r="K652" s="3"/>
      <c r="L652" s="3"/>
    </row>
    <row r="653" spans="2:12">
      <c r="B653" s="9"/>
      <c r="C653" s="13"/>
      <c r="D653" s="3"/>
      <c r="E653" s="3"/>
      <c r="F653" s="3"/>
      <c r="G653" s="3"/>
      <c r="H653" s="3"/>
      <c r="I653" s="3"/>
      <c r="J653" s="3"/>
      <c r="K653" s="3"/>
      <c r="L653" s="3"/>
    </row>
    <row r="654" spans="2:12">
      <c r="B654" s="9"/>
      <c r="C654" s="13"/>
      <c r="D654" s="3"/>
      <c r="E654" s="3"/>
      <c r="F654" s="3"/>
      <c r="G654" s="3"/>
      <c r="H654" s="3"/>
      <c r="I654" s="3"/>
      <c r="J654" s="3"/>
      <c r="K654" s="3"/>
      <c r="L654" s="3"/>
    </row>
    <row r="655" spans="2:12">
      <c r="B655" s="9"/>
      <c r="C655" s="13"/>
      <c r="D655" s="3"/>
      <c r="E655" s="3"/>
      <c r="F655" s="3"/>
      <c r="G655" s="3"/>
      <c r="H655" s="3"/>
      <c r="I655" s="3"/>
      <c r="J655" s="3"/>
      <c r="K655" s="3"/>
      <c r="L655" s="3"/>
    </row>
    <row r="656" spans="2:12">
      <c r="B656" s="9"/>
      <c r="C656" s="13"/>
      <c r="D656" s="3"/>
      <c r="E656" s="3"/>
      <c r="F656" s="3"/>
      <c r="G656" s="3"/>
      <c r="H656" s="3"/>
      <c r="I656" s="3"/>
      <c r="J656" s="3"/>
      <c r="K656" s="3"/>
      <c r="L656" s="3"/>
    </row>
    <row r="657" spans="2:12">
      <c r="B657" s="9"/>
      <c r="C657" s="13"/>
      <c r="D657" s="3"/>
      <c r="E657" s="3"/>
      <c r="F657" s="3"/>
      <c r="G657" s="3"/>
      <c r="H657" s="3"/>
      <c r="I657" s="3"/>
      <c r="J657" s="3"/>
      <c r="K657" s="3"/>
      <c r="L657" s="3"/>
    </row>
    <row r="658" spans="2:12">
      <c r="B658" s="9"/>
      <c r="C658" s="13"/>
      <c r="D658" s="3"/>
      <c r="E658" s="3"/>
      <c r="F658" s="3"/>
      <c r="G658" s="3"/>
      <c r="H658" s="3"/>
      <c r="I658" s="3"/>
      <c r="J658" s="3"/>
      <c r="K658" s="3"/>
      <c r="L658" s="3"/>
    </row>
    <row r="659" spans="2:12">
      <c r="B659" s="9"/>
      <c r="C659" s="13"/>
      <c r="D659" s="3"/>
      <c r="E659" s="3"/>
      <c r="F659" s="3"/>
      <c r="G659" s="3"/>
      <c r="H659" s="3"/>
      <c r="I659" s="3"/>
      <c r="J659" s="3"/>
      <c r="K659" s="3"/>
      <c r="L659" s="3"/>
    </row>
    <row r="660" spans="2:12">
      <c r="B660" s="9"/>
      <c r="C660" s="13"/>
      <c r="D660" s="3"/>
      <c r="E660" s="3"/>
      <c r="F660" s="3"/>
      <c r="G660" s="3"/>
      <c r="H660" s="3"/>
      <c r="I660" s="3"/>
      <c r="J660" s="3"/>
      <c r="K660" s="3"/>
      <c r="L660" s="3"/>
    </row>
    <row r="661" spans="2:12">
      <c r="B661" s="9"/>
      <c r="C661" s="13"/>
      <c r="D661" s="3"/>
      <c r="E661" s="3"/>
      <c r="F661" s="3"/>
      <c r="G661" s="3"/>
      <c r="H661" s="3"/>
      <c r="I661" s="3"/>
      <c r="J661" s="3"/>
      <c r="K661" s="3"/>
      <c r="L661" s="3"/>
    </row>
    <row r="662" spans="2:12">
      <c r="B662" s="9"/>
      <c r="C662" s="13"/>
      <c r="D662" s="3"/>
      <c r="E662" s="3"/>
      <c r="F662" s="3"/>
      <c r="G662" s="3"/>
      <c r="H662" s="3"/>
      <c r="I662" s="3"/>
      <c r="J662" s="3"/>
      <c r="K662" s="3"/>
      <c r="L662" s="3"/>
    </row>
    <row r="663" spans="2:12">
      <c r="B663" s="9"/>
      <c r="C663" s="13"/>
      <c r="D663" s="3"/>
      <c r="E663" s="3"/>
      <c r="F663" s="3"/>
      <c r="G663" s="3"/>
      <c r="H663" s="3"/>
      <c r="I663" s="3"/>
      <c r="J663" s="3"/>
      <c r="K663" s="3"/>
      <c r="L663" s="3"/>
    </row>
    <row r="664" spans="2:12">
      <c r="B664" s="9"/>
      <c r="C664" s="13"/>
      <c r="D664" s="3"/>
      <c r="E664" s="3"/>
      <c r="F664" s="3"/>
      <c r="G664" s="3"/>
      <c r="H664" s="3"/>
      <c r="I664" s="3"/>
      <c r="J664" s="3"/>
      <c r="K664" s="3"/>
      <c r="L664" s="3"/>
    </row>
    <row r="665" spans="2:12">
      <c r="B665" s="9"/>
      <c r="C665" s="13"/>
      <c r="D665" s="3"/>
      <c r="E665" s="3"/>
      <c r="F665" s="3"/>
      <c r="G665" s="3"/>
      <c r="H665" s="3"/>
      <c r="I665" s="3"/>
      <c r="J665" s="3"/>
      <c r="K665" s="3"/>
      <c r="L665" s="3"/>
    </row>
    <row r="666" spans="2:12">
      <c r="B666" s="9"/>
      <c r="C666" s="13"/>
      <c r="D666" s="3"/>
      <c r="E666" s="3"/>
      <c r="F666" s="3"/>
      <c r="G666" s="3"/>
      <c r="H666" s="3"/>
      <c r="I666" s="3"/>
      <c r="J666" s="3"/>
      <c r="K666" s="3"/>
      <c r="L666" s="3"/>
    </row>
    <row r="667" spans="2:12">
      <c r="B667" s="9"/>
      <c r="C667" s="13"/>
      <c r="D667" s="3"/>
      <c r="E667" s="3"/>
      <c r="F667" s="3"/>
      <c r="G667" s="3"/>
      <c r="H667" s="3"/>
      <c r="I667" s="3"/>
      <c r="J667" s="3"/>
      <c r="K667" s="3"/>
      <c r="L667" s="3"/>
    </row>
    <row r="668" spans="2:12">
      <c r="B668" s="9"/>
      <c r="C668" s="13"/>
      <c r="D668" s="3"/>
      <c r="E668" s="3"/>
      <c r="F668" s="3"/>
      <c r="G668" s="3"/>
      <c r="H668" s="3"/>
      <c r="I668" s="3"/>
      <c r="J668" s="3"/>
      <c r="K668" s="3"/>
      <c r="L668" s="3"/>
    </row>
    <row r="669" spans="2:12">
      <c r="B669" s="9"/>
      <c r="C669" s="13"/>
      <c r="D669" s="3"/>
      <c r="E669" s="3"/>
      <c r="F669" s="3"/>
      <c r="G669" s="3"/>
      <c r="H669" s="3"/>
      <c r="I669" s="3"/>
      <c r="J669" s="3"/>
      <c r="K669" s="3"/>
      <c r="L669" s="3"/>
    </row>
    <row r="670" spans="2:12">
      <c r="B670" s="9"/>
      <c r="C670" s="13"/>
      <c r="D670" s="3"/>
      <c r="E670" s="3"/>
      <c r="F670" s="3"/>
      <c r="G670" s="3"/>
      <c r="H670" s="3"/>
      <c r="I670" s="3"/>
      <c r="J670" s="3"/>
      <c r="K670" s="3"/>
      <c r="L670" s="3"/>
    </row>
    <row r="671" spans="2:12">
      <c r="B671" s="9"/>
      <c r="C671" s="13"/>
      <c r="D671" s="3"/>
      <c r="E671" s="3"/>
      <c r="F671" s="3"/>
      <c r="G671" s="3"/>
      <c r="H671" s="3"/>
      <c r="I671" s="3"/>
      <c r="J671" s="3"/>
      <c r="K671" s="3"/>
      <c r="L671" s="3"/>
    </row>
    <row r="672" spans="2:12">
      <c r="B672" s="9"/>
      <c r="C672" s="13"/>
      <c r="D672" s="3"/>
      <c r="E672" s="3"/>
      <c r="F672" s="3"/>
      <c r="G672" s="3"/>
      <c r="H672" s="3"/>
      <c r="I672" s="3"/>
      <c r="J672" s="3"/>
      <c r="K672" s="3"/>
      <c r="L672" s="3"/>
    </row>
    <row r="673" spans="2:12">
      <c r="B673" s="9"/>
      <c r="C673" s="13"/>
      <c r="D673" s="3"/>
      <c r="E673" s="3"/>
      <c r="F673" s="3"/>
      <c r="G673" s="3"/>
      <c r="H673" s="3"/>
      <c r="I673" s="3"/>
      <c r="J673" s="3"/>
      <c r="K673" s="3"/>
      <c r="L673" s="3"/>
    </row>
    <row r="674" spans="2:12">
      <c r="B674" s="9"/>
      <c r="C674" s="13"/>
      <c r="D674" s="3"/>
      <c r="E674" s="3"/>
      <c r="F674" s="3"/>
      <c r="G674" s="3"/>
      <c r="H674" s="3"/>
      <c r="I674" s="3"/>
      <c r="J674" s="3"/>
      <c r="K674" s="3"/>
      <c r="L674" s="3"/>
    </row>
    <row r="675" spans="2:12">
      <c r="B675" s="9"/>
      <c r="C675" s="13"/>
      <c r="D675" s="3"/>
      <c r="E675" s="3"/>
      <c r="F675" s="3"/>
      <c r="G675" s="3"/>
      <c r="H675" s="3"/>
      <c r="I675" s="3"/>
      <c r="J675" s="3"/>
      <c r="K675" s="3"/>
      <c r="L675" s="3"/>
    </row>
    <row r="676" spans="2:12">
      <c r="B676" s="9"/>
      <c r="C676" s="13"/>
      <c r="D676" s="3"/>
      <c r="E676" s="3"/>
      <c r="F676" s="3"/>
      <c r="G676" s="3"/>
      <c r="H676" s="3"/>
      <c r="I676" s="3"/>
      <c r="J676" s="3"/>
      <c r="K676" s="3"/>
      <c r="L676" s="3"/>
    </row>
    <row r="677" spans="2:12">
      <c r="B677" s="9"/>
      <c r="C677" s="13"/>
      <c r="D677" s="3"/>
      <c r="E677" s="3"/>
      <c r="F677" s="3"/>
      <c r="G677" s="3"/>
      <c r="H677" s="3"/>
      <c r="I677" s="3"/>
      <c r="J677" s="3"/>
      <c r="K677" s="3"/>
      <c r="L677" s="3"/>
    </row>
    <row r="678" spans="2:12">
      <c r="B678" s="9"/>
      <c r="C678" s="13"/>
      <c r="D678" s="3"/>
      <c r="E678" s="3"/>
      <c r="F678" s="3"/>
      <c r="G678" s="3"/>
      <c r="H678" s="3"/>
      <c r="I678" s="3"/>
      <c r="J678" s="3"/>
      <c r="K678" s="3"/>
      <c r="L678" s="3"/>
    </row>
    <row r="679" spans="2:12">
      <c r="B679" s="9"/>
      <c r="C679" s="13"/>
      <c r="D679" s="3"/>
      <c r="E679" s="3"/>
      <c r="F679" s="3"/>
      <c r="G679" s="3"/>
      <c r="H679" s="3"/>
      <c r="I679" s="3"/>
      <c r="J679" s="3"/>
      <c r="K679" s="3"/>
      <c r="L679" s="3"/>
    </row>
    <row r="680" spans="2:12">
      <c r="B680" s="9"/>
      <c r="C680" s="13"/>
      <c r="D680" s="3"/>
      <c r="E680" s="3"/>
      <c r="F680" s="3"/>
      <c r="G680" s="3"/>
      <c r="H680" s="3"/>
      <c r="I680" s="3"/>
      <c r="J680" s="3"/>
      <c r="K680" s="3"/>
      <c r="L680" s="3"/>
    </row>
    <row r="681" spans="2:12">
      <c r="B681" s="9"/>
      <c r="C681" s="13"/>
      <c r="D681" s="3"/>
      <c r="E681" s="3"/>
      <c r="F681" s="3"/>
      <c r="G681" s="3"/>
      <c r="H681" s="3"/>
      <c r="I681" s="3"/>
      <c r="J681" s="3"/>
      <c r="K681" s="3"/>
      <c r="L681" s="3"/>
    </row>
    <row r="682" spans="2:12">
      <c r="B682" s="9"/>
      <c r="C682" s="13"/>
      <c r="D682" s="3"/>
      <c r="E682" s="3"/>
      <c r="F682" s="3"/>
      <c r="G682" s="3"/>
      <c r="H682" s="3"/>
      <c r="I682" s="3"/>
      <c r="J682" s="3"/>
      <c r="K682" s="3"/>
      <c r="L682" s="3"/>
    </row>
    <row r="683" spans="2:12">
      <c r="B683" s="9"/>
      <c r="C683" s="13"/>
      <c r="D683" s="3"/>
      <c r="E683" s="3"/>
      <c r="F683" s="3"/>
      <c r="G683" s="3"/>
      <c r="H683" s="3"/>
      <c r="I683" s="3"/>
      <c r="J683" s="3"/>
      <c r="K683" s="3"/>
      <c r="L683" s="3"/>
    </row>
    <row r="684" spans="2:12">
      <c r="B684" s="9"/>
      <c r="C684" s="13"/>
      <c r="D684" s="3"/>
      <c r="E684" s="3"/>
      <c r="F684" s="3"/>
      <c r="G684" s="3"/>
      <c r="H684" s="3"/>
      <c r="I684" s="3"/>
      <c r="J684" s="3"/>
      <c r="K684" s="3"/>
      <c r="L684" s="3"/>
    </row>
    <row r="685" spans="2:12">
      <c r="B685" s="9"/>
      <c r="C685" s="13"/>
      <c r="D685" s="3"/>
      <c r="E685" s="3"/>
      <c r="F685" s="3"/>
      <c r="G685" s="3"/>
      <c r="H685" s="3"/>
      <c r="I685" s="3"/>
      <c r="J685" s="3"/>
      <c r="K685" s="3"/>
      <c r="L685" s="3"/>
    </row>
    <row r="686" spans="2:12">
      <c r="B686" s="9"/>
      <c r="C686" s="13"/>
      <c r="D686" s="3"/>
      <c r="E686" s="3"/>
      <c r="F686" s="3"/>
      <c r="G686" s="3"/>
      <c r="H686" s="3"/>
      <c r="I686" s="3"/>
      <c r="J686" s="3"/>
      <c r="K686" s="3"/>
      <c r="L686" s="3"/>
    </row>
    <row r="687" spans="2:12">
      <c r="B687" s="9"/>
      <c r="C687" s="13"/>
      <c r="D687" s="3"/>
      <c r="E687" s="3"/>
      <c r="F687" s="3"/>
      <c r="G687" s="3"/>
      <c r="H687" s="3"/>
      <c r="I687" s="3"/>
      <c r="J687" s="3"/>
      <c r="K687" s="3"/>
      <c r="L687" s="3"/>
    </row>
    <row r="688" spans="2:12">
      <c r="B688" s="9"/>
      <c r="C688" s="13"/>
      <c r="D688" s="3"/>
      <c r="E688" s="3"/>
      <c r="F688" s="3"/>
      <c r="G688" s="3"/>
      <c r="H688" s="3"/>
      <c r="I688" s="3"/>
      <c r="J688" s="3"/>
      <c r="K688" s="3"/>
      <c r="L688" s="3"/>
    </row>
    <row r="689" spans="2:12">
      <c r="B689" s="9"/>
      <c r="C689" s="13"/>
      <c r="D689" s="3"/>
      <c r="E689" s="3"/>
      <c r="F689" s="3"/>
      <c r="G689" s="3"/>
      <c r="H689" s="3"/>
      <c r="I689" s="3"/>
      <c r="J689" s="3"/>
      <c r="K689" s="3"/>
      <c r="L689" s="3"/>
    </row>
    <row r="690" spans="2:12">
      <c r="B690" s="9"/>
      <c r="C690" s="13"/>
      <c r="D690" s="3"/>
      <c r="E690" s="3"/>
      <c r="F690" s="3"/>
      <c r="G690" s="3"/>
      <c r="H690" s="3"/>
      <c r="I690" s="3"/>
      <c r="J690" s="3"/>
      <c r="K690" s="3"/>
      <c r="L690" s="3"/>
    </row>
    <row r="691" spans="2:12">
      <c r="B691" s="9"/>
      <c r="C691" s="13"/>
      <c r="D691" s="3"/>
      <c r="E691" s="3"/>
      <c r="F691" s="3"/>
      <c r="G691" s="3"/>
      <c r="H691" s="3"/>
      <c r="I691" s="3"/>
      <c r="J691" s="3"/>
      <c r="K691" s="3"/>
      <c r="L691" s="3"/>
    </row>
    <row r="692" spans="2:12">
      <c r="B692" s="9"/>
      <c r="C692" s="13"/>
      <c r="D692" s="3"/>
      <c r="E692" s="3"/>
      <c r="F692" s="3"/>
      <c r="G692" s="3"/>
      <c r="H692" s="3"/>
      <c r="I692" s="3"/>
      <c r="J692" s="3"/>
      <c r="K692" s="3"/>
      <c r="L692" s="3"/>
    </row>
    <row r="693" spans="2:12">
      <c r="B693" s="9"/>
      <c r="C693" s="13"/>
      <c r="D693" s="3"/>
      <c r="E693" s="3"/>
      <c r="F693" s="3"/>
      <c r="G693" s="3"/>
      <c r="H693" s="3"/>
      <c r="I693" s="3"/>
      <c r="J693" s="3"/>
      <c r="K693" s="3"/>
      <c r="L693" s="3"/>
    </row>
    <row r="694" spans="2:12">
      <c r="B694" s="9"/>
      <c r="C694" s="13"/>
      <c r="D694" s="3"/>
      <c r="E694" s="3"/>
      <c r="F694" s="3"/>
      <c r="G694" s="3"/>
      <c r="H694" s="3"/>
      <c r="I694" s="3"/>
      <c r="J694" s="3"/>
      <c r="K694" s="3"/>
      <c r="L694" s="3"/>
    </row>
    <row r="695" spans="2:12">
      <c r="B695" s="9"/>
      <c r="C695" s="13"/>
      <c r="D695" s="3"/>
      <c r="E695" s="3"/>
      <c r="F695" s="3"/>
      <c r="G695" s="3"/>
      <c r="H695" s="3"/>
      <c r="I695" s="3"/>
      <c r="J695" s="3"/>
      <c r="K695" s="3"/>
      <c r="L695" s="3"/>
    </row>
    <row r="696" spans="2:12">
      <c r="B696" s="9"/>
      <c r="C696" s="13"/>
      <c r="D696" s="3"/>
      <c r="E696" s="3"/>
      <c r="F696" s="3"/>
      <c r="G696" s="3"/>
      <c r="H696" s="3"/>
      <c r="I696" s="3"/>
      <c r="J696" s="3"/>
      <c r="K696" s="3"/>
      <c r="L696" s="3"/>
    </row>
    <row r="697" spans="2:12">
      <c r="B697" s="9"/>
      <c r="C697" s="13"/>
      <c r="D697" s="3"/>
      <c r="E697" s="3"/>
      <c r="F697" s="3"/>
      <c r="G697" s="3"/>
      <c r="H697" s="3"/>
      <c r="I697" s="3"/>
      <c r="J697" s="3"/>
      <c r="K697" s="3"/>
      <c r="L697" s="3"/>
    </row>
    <row r="698" spans="2:12">
      <c r="B698" s="9"/>
      <c r="C698" s="13"/>
      <c r="D698" s="3"/>
      <c r="E698" s="3"/>
      <c r="F698" s="3"/>
      <c r="G698" s="3"/>
      <c r="H698" s="3"/>
      <c r="I698" s="3"/>
      <c r="J698" s="3"/>
      <c r="K698" s="3"/>
      <c r="L698" s="3"/>
    </row>
    <row r="699" spans="2:12">
      <c r="B699" s="9"/>
      <c r="C699" s="13"/>
      <c r="D699" s="3"/>
      <c r="E699" s="3"/>
      <c r="F699" s="3"/>
      <c r="G699" s="3"/>
      <c r="H699" s="3"/>
      <c r="I699" s="3"/>
      <c r="J699" s="3"/>
      <c r="K699" s="3"/>
      <c r="L699" s="3"/>
    </row>
    <row r="700" spans="2:12">
      <c r="B700" s="9"/>
      <c r="C700" s="13"/>
      <c r="D700" s="3"/>
      <c r="E700" s="3"/>
      <c r="F700" s="3"/>
      <c r="G700" s="3"/>
      <c r="H700" s="3"/>
      <c r="I700" s="3"/>
      <c r="J700" s="3"/>
      <c r="K700" s="3"/>
      <c r="L700" s="3"/>
    </row>
    <row r="701" spans="2:12">
      <c r="B701" s="9"/>
      <c r="C701" s="13"/>
      <c r="D701" s="3"/>
      <c r="E701" s="3"/>
      <c r="F701" s="3"/>
      <c r="G701" s="3"/>
      <c r="H701" s="3"/>
      <c r="I701" s="3"/>
      <c r="J701" s="3"/>
      <c r="K701" s="3"/>
      <c r="L701" s="3"/>
    </row>
    <row r="702" spans="2:12">
      <c r="B702" s="9"/>
      <c r="C702" s="13"/>
      <c r="D702" s="3"/>
      <c r="E702" s="3"/>
      <c r="F702" s="3"/>
      <c r="G702" s="3"/>
      <c r="H702" s="3"/>
      <c r="I702" s="3"/>
      <c r="J702" s="3"/>
      <c r="K702" s="3"/>
      <c r="L702" s="3"/>
    </row>
    <row r="703" spans="2:12">
      <c r="B703" s="9"/>
      <c r="C703" s="13"/>
      <c r="D703" s="3"/>
      <c r="E703" s="3"/>
      <c r="F703" s="3"/>
      <c r="G703" s="3"/>
      <c r="H703" s="3"/>
      <c r="I703" s="3"/>
      <c r="J703" s="3"/>
      <c r="K703" s="3"/>
      <c r="L703" s="3"/>
    </row>
    <row r="704" spans="2:12">
      <c r="B704" s="9"/>
      <c r="C704" s="13"/>
      <c r="D704" s="3"/>
      <c r="E704" s="3"/>
      <c r="F704" s="3"/>
      <c r="G704" s="3"/>
      <c r="H704" s="3"/>
      <c r="I704" s="3"/>
      <c r="J704" s="3"/>
      <c r="K704" s="3"/>
      <c r="L704" s="3"/>
    </row>
    <row r="705" spans="2:12">
      <c r="B705" s="9"/>
      <c r="C705" s="13"/>
      <c r="D705" s="3"/>
      <c r="E705" s="3"/>
      <c r="F705" s="3"/>
      <c r="G705" s="3"/>
      <c r="H705" s="3"/>
      <c r="I705" s="3"/>
      <c r="J705" s="3"/>
      <c r="K705" s="3"/>
      <c r="L705" s="3"/>
    </row>
    <row r="706" spans="2:12">
      <c r="B706" s="9"/>
      <c r="C706" s="13"/>
      <c r="D706" s="3"/>
      <c r="E706" s="3"/>
      <c r="F706" s="3"/>
      <c r="G706" s="3"/>
      <c r="H706" s="3"/>
      <c r="I706" s="3"/>
      <c r="J706" s="3"/>
      <c r="K706" s="3"/>
      <c r="L706" s="3"/>
    </row>
    <row r="707" spans="2:12">
      <c r="B707" s="9"/>
      <c r="C707" s="13"/>
      <c r="D707" s="3"/>
      <c r="E707" s="3"/>
      <c r="F707" s="3"/>
      <c r="G707" s="3"/>
      <c r="H707" s="3"/>
      <c r="I707" s="3"/>
      <c r="J707" s="3"/>
      <c r="K707" s="3"/>
      <c r="L707" s="3"/>
    </row>
    <row r="708" spans="2:12">
      <c r="B708" s="9"/>
      <c r="C708" s="13"/>
      <c r="D708" s="3"/>
      <c r="E708" s="3"/>
      <c r="F708" s="3"/>
      <c r="G708" s="3"/>
      <c r="H708" s="3"/>
      <c r="I708" s="3"/>
      <c r="J708" s="3"/>
      <c r="K708" s="3"/>
      <c r="L708" s="3"/>
    </row>
    <row r="709" spans="2:12">
      <c r="B709" s="9"/>
      <c r="C709" s="13"/>
      <c r="D709" s="3"/>
      <c r="E709" s="3"/>
      <c r="F709" s="3"/>
      <c r="G709" s="3"/>
      <c r="H709" s="3"/>
      <c r="I709" s="3"/>
      <c r="J709" s="3"/>
      <c r="K709" s="3"/>
      <c r="L709" s="3"/>
    </row>
    <row r="710" spans="2:12">
      <c r="B710" s="9"/>
      <c r="C710" s="13"/>
      <c r="D710" s="3"/>
      <c r="E710" s="3"/>
      <c r="F710" s="3"/>
      <c r="G710" s="3"/>
      <c r="H710" s="3"/>
      <c r="I710" s="3"/>
      <c r="J710" s="3"/>
      <c r="K710" s="3"/>
      <c r="L710" s="3"/>
    </row>
    <row r="711" spans="2:12">
      <c r="B711" s="9"/>
      <c r="C711" s="13"/>
      <c r="D711" s="3"/>
      <c r="E711" s="3"/>
      <c r="F711" s="3"/>
      <c r="G711" s="3"/>
      <c r="H711" s="3"/>
      <c r="I711" s="3"/>
      <c r="J711" s="3"/>
      <c r="K711" s="3"/>
      <c r="L711" s="3"/>
    </row>
    <row r="712" spans="2:12">
      <c r="B712" s="9"/>
      <c r="C712" s="13"/>
      <c r="D712" s="3"/>
      <c r="E712" s="3"/>
      <c r="F712" s="3"/>
      <c r="G712" s="3"/>
      <c r="H712" s="3"/>
      <c r="I712" s="3"/>
      <c r="J712" s="3"/>
      <c r="K712" s="3"/>
      <c r="L712" s="3"/>
    </row>
    <row r="713" spans="2:12">
      <c r="B713" s="9"/>
      <c r="C713" s="13"/>
      <c r="D713" s="3"/>
      <c r="E713" s="3"/>
      <c r="F713" s="3"/>
      <c r="G713" s="3"/>
      <c r="H713" s="3"/>
      <c r="I713" s="3"/>
      <c r="J713" s="3"/>
      <c r="K713" s="3"/>
      <c r="L713" s="3"/>
    </row>
    <row r="714" spans="2:12">
      <c r="B714" s="9"/>
      <c r="C714" s="13"/>
      <c r="D714" s="3"/>
      <c r="E714" s="3"/>
      <c r="F714" s="3"/>
      <c r="G714" s="3"/>
      <c r="H714" s="3"/>
      <c r="I714" s="3"/>
      <c r="J714" s="3"/>
      <c r="K714" s="3"/>
      <c r="L714" s="3"/>
    </row>
    <row r="715" spans="2:12">
      <c r="B715" s="9"/>
      <c r="C715" s="13"/>
      <c r="D715" s="3"/>
      <c r="E715" s="3"/>
      <c r="F715" s="3"/>
      <c r="G715" s="3"/>
      <c r="H715" s="3"/>
      <c r="I715" s="3"/>
      <c r="J715" s="3"/>
      <c r="K715" s="3"/>
      <c r="L715" s="3"/>
    </row>
    <row r="716" spans="2:12">
      <c r="B716" s="9"/>
      <c r="C716" s="13"/>
      <c r="D716" s="3"/>
      <c r="E716" s="3"/>
      <c r="F716" s="3"/>
      <c r="G716" s="3"/>
      <c r="H716" s="3"/>
      <c r="I716" s="3"/>
      <c r="J716" s="3"/>
      <c r="K716" s="3"/>
      <c r="L716" s="3"/>
    </row>
    <row r="717" spans="2:12">
      <c r="B717" s="9"/>
      <c r="C717" s="13"/>
      <c r="D717" s="3"/>
      <c r="E717" s="3"/>
      <c r="F717" s="3"/>
      <c r="G717" s="3"/>
      <c r="H717" s="3"/>
      <c r="I717" s="3"/>
      <c r="J717" s="3"/>
      <c r="K717" s="3"/>
      <c r="L717" s="3"/>
    </row>
    <row r="718" spans="2:12">
      <c r="B718" s="9"/>
      <c r="C718" s="13"/>
      <c r="D718" s="3"/>
      <c r="E718" s="3"/>
      <c r="F718" s="3"/>
      <c r="G718" s="3"/>
      <c r="H718" s="3"/>
      <c r="I718" s="3"/>
      <c r="J718" s="3"/>
      <c r="K718" s="3"/>
      <c r="L718" s="3"/>
    </row>
    <row r="719" spans="2:12">
      <c r="B719" s="9"/>
      <c r="C719" s="13"/>
      <c r="D719" s="3"/>
      <c r="E719" s="3"/>
      <c r="F719" s="3"/>
      <c r="G719" s="3"/>
      <c r="H719" s="3"/>
      <c r="I719" s="3"/>
      <c r="J719" s="3"/>
      <c r="K719" s="3"/>
      <c r="L719" s="3"/>
    </row>
    <row r="720" spans="2:12">
      <c r="B720" s="9"/>
      <c r="C720" s="13"/>
      <c r="D720" s="3"/>
      <c r="E720" s="3"/>
      <c r="F720" s="3"/>
      <c r="G720" s="3"/>
      <c r="H720" s="3"/>
      <c r="I720" s="3"/>
      <c r="J720" s="3"/>
      <c r="K720" s="3"/>
      <c r="L720" s="3"/>
    </row>
    <row r="721" spans="2:12">
      <c r="B721" s="9"/>
      <c r="C721" s="13"/>
      <c r="D721" s="3"/>
      <c r="E721" s="3"/>
      <c r="F721" s="3"/>
      <c r="G721" s="3"/>
      <c r="H721" s="3"/>
      <c r="I721" s="3"/>
      <c r="J721" s="3"/>
      <c r="K721" s="3"/>
      <c r="L721" s="3"/>
    </row>
    <row r="722" spans="2:12">
      <c r="B722" s="9"/>
      <c r="C722" s="13"/>
      <c r="D722" s="3"/>
      <c r="E722" s="3"/>
      <c r="F722" s="3"/>
      <c r="G722" s="3"/>
      <c r="H722" s="3"/>
      <c r="I722" s="3"/>
      <c r="J722" s="3"/>
      <c r="K722" s="3"/>
      <c r="L722" s="3"/>
    </row>
    <row r="723" spans="2:12">
      <c r="B723" s="9"/>
      <c r="C723" s="13"/>
      <c r="D723" s="3"/>
      <c r="E723" s="3"/>
      <c r="F723" s="3"/>
      <c r="G723" s="3"/>
      <c r="H723" s="3"/>
      <c r="I723" s="3"/>
      <c r="J723" s="3"/>
      <c r="K723" s="3"/>
      <c r="L723" s="3"/>
    </row>
    <row r="724" spans="2:12">
      <c r="B724" s="9"/>
      <c r="C724" s="13"/>
      <c r="D724" s="3"/>
      <c r="E724" s="3"/>
      <c r="F724" s="3"/>
      <c r="G724" s="3"/>
      <c r="H724" s="3"/>
      <c r="I724" s="3"/>
      <c r="J724" s="3"/>
      <c r="K724" s="3"/>
      <c r="L724" s="3"/>
    </row>
    <row r="725" spans="2:12">
      <c r="B725" s="9"/>
      <c r="C725" s="13"/>
      <c r="D725" s="3"/>
      <c r="E725" s="3"/>
      <c r="F725" s="3"/>
      <c r="G725" s="3"/>
      <c r="H725" s="3"/>
      <c r="I725" s="3"/>
      <c r="J725" s="3"/>
      <c r="K725" s="3"/>
      <c r="L725" s="3"/>
    </row>
    <row r="726" spans="2:12">
      <c r="B726" s="9"/>
      <c r="C726" s="13"/>
      <c r="D726" s="3"/>
      <c r="E726" s="3"/>
      <c r="F726" s="3"/>
      <c r="G726" s="3"/>
      <c r="H726" s="3"/>
      <c r="I726" s="3"/>
      <c r="J726" s="3"/>
      <c r="K726" s="3"/>
      <c r="L726" s="3"/>
    </row>
    <row r="727" spans="2:12">
      <c r="B727" s="9"/>
      <c r="C727" s="13"/>
      <c r="D727" s="3"/>
      <c r="E727" s="3"/>
      <c r="F727" s="3"/>
      <c r="G727" s="3"/>
      <c r="H727" s="3"/>
      <c r="I727" s="3"/>
      <c r="J727" s="3"/>
      <c r="K727" s="3"/>
      <c r="L727" s="3"/>
    </row>
    <row r="728" spans="2:12">
      <c r="B728" s="9"/>
      <c r="C728" s="13"/>
      <c r="D728" s="3"/>
      <c r="E728" s="3"/>
      <c r="F728" s="3"/>
      <c r="G728" s="3"/>
      <c r="H728" s="3"/>
      <c r="I728" s="3"/>
      <c r="J728" s="3"/>
      <c r="K728" s="3"/>
      <c r="L728" s="3"/>
    </row>
    <row r="729" spans="2:12">
      <c r="B729" s="9"/>
      <c r="C729" s="13"/>
      <c r="D729" s="3"/>
      <c r="E729" s="3"/>
      <c r="F729" s="3"/>
      <c r="G729" s="3"/>
      <c r="H729" s="3"/>
      <c r="I729" s="3"/>
      <c r="J729" s="3"/>
      <c r="K729" s="3"/>
      <c r="L729" s="3"/>
    </row>
    <row r="730" spans="2:12">
      <c r="B730" s="9"/>
      <c r="C730" s="13"/>
      <c r="D730" s="3"/>
      <c r="E730" s="3"/>
      <c r="F730" s="3"/>
      <c r="G730" s="3"/>
      <c r="H730" s="3"/>
      <c r="I730" s="3"/>
      <c r="J730" s="3"/>
      <c r="K730" s="3"/>
      <c r="L730" s="3"/>
    </row>
    <row r="731" spans="2:12">
      <c r="B731" s="9"/>
      <c r="C731" s="13"/>
      <c r="D731" s="3"/>
      <c r="E731" s="3"/>
      <c r="F731" s="3"/>
      <c r="G731" s="3"/>
      <c r="H731" s="3"/>
      <c r="I731" s="3"/>
      <c r="J731" s="3"/>
      <c r="K731" s="3"/>
      <c r="L731" s="3"/>
    </row>
    <row r="732" spans="2:12">
      <c r="B732" s="9"/>
      <c r="C732" s="13"/>
      <c r="D732" s="3"/>
      <c r="E732" s="3"/>
      <c r="F732" s="3"/>
      <c r="G732" s="3"/>
      <c r="H732" s="3"/>
      <c r="I732" s="3"/>
      <c r="J732" s="3"/>
      <c r="K732" s="3"/>
      <c r="L732" s="3"/>
    </row>
    <row r="733" spans="2:12">
      <c r="B733" s="9"/>
      <c r="C733" s="13"/>
      <c r="D733" s="3"/>
      <c r="E733" s="3"/>
      <c r="F733" s="3"/>
      <c r="G733" s="3"/>
      <c r="H733" s="3"/>
      <c r="I733" s="3"/>
      <c r="J733" s="3"/>
      <c r="K733" s="3"/>
      <c r="L733" s="3"/>
    </row>
    <row r="734" spans="2:12">
      <c r="B734" s="9"/>
      <c r="C734" s="13"/>
      <c r="D734" s="3"/>
      <c r="E734" s="3"/>
      <c r="F734" s="3"/>
      <c r="G734" s="3"/>
      <c r="H734" s="3"/>
      <c r="I734" s="3"/>
      <c r="J734" s="3"/>
      <c r="K734" s="3"/>
      <c r="L734" s="3"/>
    </row>
    <row r="735" spans="2:12">
      <c r="B735" s="9"/>
      <c r="C735" s="13"/>
      <c r="D735" s="3"/>
      <c r="E735" s="3"/>
      <c r="F735" s="3"/>
      <c r="G735" s="3"/>
      <c r="H735" s="3"/>
      <c r="I735" s="3"/>
      <c r="J735" s="3"/>
      <c r="K735" s="3"/>
      <c r="L735" s="3"/>
    </row>
    <row r="736" spans="2:12">
      <c r="B736" s="9"/>
      <c r="C736" s="13"/>
      <c r="D736" s="3"/>
      <c r="E736" s="3"/>
      <c r="F736" s="3"/>
      <c r="G736" s="3"/>
      <c r="H736" s="3"/>
      <c r="I736" s="3"/>
      <c r="J736" s="3"/>
      <c r="K736" s="3"/>
      <c r="L736" s="3"/>
    </row>
    <row r="737" spans="2:12">
      <c r="B737" s="9"/>
      <c r="C737" s="13"/>
      <c r="D737" s="3"/>
      <c r="E737" s="3"/>
      <c r="F737" s="3"/>
      <c r="G737" s="3"/>
      <c r="H737" s="3"/>
      <c r="I737" s="3"/>
      <c r="J737" s="3"/>
      <c r="K737" s="3"/>
      <c r="L737" s="3"/>
    </row>
    <row r="738" spans="2:12">
      <c r="B738" s="9"/>
      <c r="C738" s="13"/>
      <c r="D738" s="3"/>
      <c r="E738" s="3"/>
      <c r="F738" s="3"/>
      <c r="G738" s="3"/>
      <c r="H738" s="3"/>
      <c r="I738" s="3"/>
      <c r="J738" s="3"/>
      <c r="K738" s="3"/>
      <c r="L738" s="3"/>
    </row>
    <row r="739" spans="2:12">
      <c r="B739" s="9"/>
      <c r="C739" s="13"/>
      <c r="D739" s="3"/>
      <c r="E739" s="3"/>
      <c r="F739" s="3"/>
      <c r="G739" s="3"/>
      <c r="H739" s="3"/>
      <c r="I739" s="3"/>
      <c r="J739" s="3"/>
      <c r="K739" s="3"/>
      <c r="L739" s="3"/>
    </row>
    <row r="740" spans="2:12">
      <c r="B740" s="9"/>
      <c r="C740" s="13"/>
      <c r="D740" s="3"/>
      <c r="E740" s="3"/>
      <c r="F740" s="3"/>
      <c r="G740" s="3"/>
      <c r="H740" s="3"/>
      <c r="I740" s="3"/>
      <c r="J740" s="3"/>
      <c r="K740" s="3"/>
      <c r="L740" s="3"/>
    </row>
    <row r="741" spans="2:12">
      <c r="B741" s="9"/>
      <c r="C741" s="13"/>
      <c r="D741" s="3"/>
      <c r="E741" s="3"/>
      <c r="F741" s="3"/>
      <c r="G741" s="3"/>
      <c r="H741" s="3"/>
      <c r="I741" s="3"/>
      <c r="J741" s="3"/>
      <c r="K741" s="3"/>
      <c r="L741" s="3"/>
    </row>
    <row r="742" spans="2:12">
      <c r="B742" s="9"/>
      <c r="C742" s="13"/>
      <c r="D742" s="3"/>
      <c r="E742" s="3"/>
      <c r="F742" s="3"/>
      <c r="G742" s="3"/>
      <c r="H742" s="3"/>
      <c r="I742" s="3"/>
      <c r="J742" s="3"/>
      <c r="K742" s="3"/>
      <c r="L742" s="3"/>
    </row>
    <row r="743" spans="2:12">
      <c r="B743" s="9"/>
      <c r="C743" s="13"/>
      <c r="D743" s="3"/>
      <c r="E743" s="3"/>
      <c r="F743" s="3"/>
      <c r="G743" s="3"/>
      <c r="H743" s="3"/>
      <c r="I743" s="3"/>
      <c r="J743" s="3"/>
      <c r="K743" s="3"/>
      <c r="L743" s="3"/>
    </row>
    <row r="744" spans="2:12">
      <c r="B744" s="9"/>
      <c r="C744" s="13"/>
      <c r="D744" s="3"/>
      <c r="E744" s="3"/>
      <c r="F744" s="3"/>
      <c r="G744" s="3"/>
      <c r="H744" s="3"/>
      <c r="I744" s="3"/>
      <c r="J744" s="3"/>
      <c r="K744" s="3"/>
      <c r="L744" s="3"/>
    </row>
    <row r="745" spans="2:12">
      <c r="B745" s="9"/>
      <c r="C745" s="13"/>
      <c r="D745" s="3"/>
      <c r="E745" s="3"/>
      <c r="F745" s="3"/>
      <c r="G745" s="3"/>
      <c r="H745" s="3"/>
      <c r="I745" s="3"/>
      <c r="J745" s="3"/>
      <c r="K745" s="3"/>
      <c r="L745" s="3"/>
    </row>
    <row r="746" spans="2:12">
      <c r="B746" s="9"/>
      <c r="C746" s="13"/>
      <c r="D746" s="3"/>
      <c r="E746" s="3"/>
      <c r="F746" s="3"/>
      <c r="G746" s="3"/>
      <c r="H746" s="3"/>
      <c r="I746" s="3"/>
      <c r="J746" s="3"/>
      <c r="K746" s="3"/>
      <c r="L746" s="3"/>
    </row>
    <row r="747" spans="2:12">
      <c r="B747" s="9"/>
      <c r="C747" s="13"/>
      <c r="D747" s="3"/>
      <c r="E747" s="3"/>
      <c r="F747" s="3"/>
      <c r="G747" s="3"/>
      <c r="H747" s="3"/>
      <c r="I747" s="3"/>
      <c r="J747" s="3"/>
      <c r="K747" s="3"/>
      <c r="L747" s="3"/>
    </row>
    <row r="748" spans="2:12">
      <c r="B748" s="9"/>
      <c r="C748" s="13"/>
      <c r="D748" s="3"/>
      <c r="E748" s="3"/>
      <c r="F748" s="3"/>
      <c r="G748" s="3"/>
      <c r="H748" s="3"/>
      <c r="I748" s="3"/>
      <c r="J748" s="3"/>
      <c r="K748" s="3"/>
      <c r="L748" s="3"/>
    </row>
    <row r="749" spans="2:12">
      <c r="B749" s="9"/>
      <c r="C749" s="13"/>
      <c r="D749" s="3"/>
      <c r="E749" s="3"/>
      <c r="F749" s="3"/>
      <c r="G749" s="3"/>
      <c r="H749" s="3"/>
      <c r="I749" s="3"/>
      <c r="J749" s="3"/>
      <c r="K749" s="3"/>
      <c r="L749" s="3"/>
    </row>
    <row r="750" spans="2:12">
      <c r="B750" s="9"/>
      <c r="C750" s="13"/>
      <c r="D750" s="3"/>
      <c r="E750" s="3"/>
      <c r="F750" s="3"/>
      <c r="G750" s="3"/>
      <c r="H750" s="3"/>
      <c r="I750" s="3"/>
      <c r="J750" s="3"/>
      <c r="K750" s="3"/>
      <c r="L750" s="3"/>
    </row>
    <row r="751" spans="2:12">
      <c r="B751" s="9"/>
      <c r="C751" s="13"/>
      <c r="D751" s="3"/>
      <c r="E751" s="3"/>
      <c r="F751" s="3"/>
      <c r="G751" s="3"/>
      <c r="H751" s="3"/>
      <c r="I751" s="3"/>
      <c r="J751" s="3"/>
      <c r="K751" s="3"/>
      <c r="L751" s="3"/>
    </row>
    <row r="752" spans="2:12">
      <c r="B752" s="9"/>
      <c r="C752" s="13"/>
      <c r="D752" s="3"/>
      <c r="E752" s="3"/>
      <c r="F752" s="3"/>
      <c r="G752" s="3"/>
      <c r="H752" s="3"/>
      <c r="I752" s="3"/>
      <c r="J752" s="3"/>
      <c r="K752" s="3"/>
      <c r="L752" s="3"/>
    </row>
    <row r="753" spans="2:12">
      <c r="B753" s="9"/>
      <c r="C753" s="13"/>
      <c r="D753" s="3"/>
      <c r="E753" s="3"/>
      <c r="F753" s="3"/>
      <c r="G753" s="3"/>
      <c r="H753" s="3"/>
      <c r="I753" s="3"/>
      <c r="J753" s="3"/>
      <c r="K753" s="3"/>
      <c r="L753" s="3"/>
    </row>
    <row r="754" spans="2:12">
      <c r="B754" s="9"/>
      <c r="C754" s="13"/>
      <c r="D754" s="3"/>
      <c r="E754" s="3"/>
      <c r="F754" s="3"/>
      <c r="G754" s="3"/>
      <c r="H754" s="3"/>
      <c r="I754" s="3"/>
      <c r="J754" s="3"/>
      <c r="K754" s="3"/>
      <c r="L754" s="3"/>
    </row>
    <row r="755" spans="2:12">
      <c r="B755" s="9"/>
      <c r="C755" s="13"/>
      <c r="D755" s="3"/>
      <c r="E755" s="3"/>
      <c r="F755" s="3"/>
      <c r="G755" s="3"/>
      <c r="H755" s="3"/>
      <c r="I755" s="3"/>
      <c r="J755" s="3"/>
      <c r="K755" s="3"/>
      <c r="L755" s="3"/>
    </row>
    <row r="756" spans="2:12">
      <c r="B756" s="9"/>
      <c r="C756" s="13"/>
      <c r="D756" s="3"/>
      <c r="E756" s="3"/>
      <c r="F756" s="3"/>
      <c r="G756" s="3"/>
      <c r="H756" s="3"/>
      <c r="I756" s="3"/>
      <c r="J756" s="3"/>
      <c r="K756" s="3"/>
      <c r="L756" s="3"/>
    </row>
    <row r="757" spans="2:12">
      <c r="B757" s="9"/>
      <c r="C757" s="13"/>
      <c r="D757" s="3"/>
      <c r="E757" s="3"/>
      <c r="F757" s="3"/>
      <c r="G757" s="3"/>
      <c r="H757" s="3"/>
      <c r="I757" s="3"/>
      <c r="J757" s="3"/>
      <c r="K757" s="3"/>
      <c r="L757" s="3"/>
    </row>
    <row r="758" spans="2:12">
      <c r="B758" s="9"/>
      <c r="C758" s="13"/>
      <c r="D758" s="3"/>
      <c r="E758" s="3"/>
      <c r="F758" s="3"/>
      <c r="G758" s="3"/>
      <c r="H758" s="3"/>
      <c r="I758" s="3"/>
      <c r="J758" s="3"/>
      <c r="K758" s="3"/>
      <c r="L758" s="3"/>
    </row>
    <row r="759" spans="2:12">
      <c r="B759" s="9"/>
      <c r="C759" s="13"/>
      <c r="D759" s="3"/>
      <c r="E759" s="3"/>
      <c r="F759" s="3"/>
      <c r="G759" s="3"/>
      <c r="H759" s="3"/>
      <c r="I759" s="3"/>
      <c r="J759" s="3"/>
      <c r="K759" s="3"/>
      <c r="L759" s="3"/>
    </row>
    <row r="760" spans="2:12">
      <c r="B760" s="9"/>
      <c r="C760" s="13"/>
      <c r="D760" s="3"/>
      <c r="E760" s="3"/>
      <c r="F760" s="3"/>
      <c r="G760" s="3"/>
      <c r="H760" s="3"/>
      <c r="I760" s="3"/>
      <c r="J760" s="3"/>
      <c r="K760" s="3"/>
      <c r="L760" s="3"/>
    </row>
    <row r="761" spans="2:12">
      <c r="B761" s="9"/>
      <c r="C761" s="13"/>
      <c r="D761" s="3"/>
      <c r="E761" s="3"/>
      <c r="F761" s="3"/>
      <c r="G761" s="3"/>
      <c r="H761" s="3"/>
      <c r="I761" s="3"/>
      <c r="J761" s="3"/>
      <c r="K761" s="3"/>
      <c r="L761" s="3"/>
    </row>
    <row r="762" spans="2:12">
      <c r="B762" s="9"/>
      <c r="C762" s="13"/>
      <c r="D762" s="3"/>
      <c r="E762" s="3"/>
      <c r="F762" s="3"/>
      <c r="G762" s="3"/>
      <c r="H762" s="3"/>
      <c r="I762" s="3"/>
      <c r="J762" s="3"/>
      <c r="K762" s="3"/>
      <c r="L762" s="3"/>
    </row>
    <row r="763" spans="2:12">
      <c r="B763" s="9"/>
      <c r="C763" s="13"/>
      <c r="D763" s="3"/>
      <c r="E763" s="3"/>
      <c r="F763" s="3"/>
      <c r="G763" s="3"/>
      <c r="H763" s="3"/>
      <c r="I763" s="3"/>
      <c r="J763" s="3"/>
      <c r="K763" s="3"/>
      <c r="L763" s="3"/>
    </row>
    <row r="764" spans="2:12">
      <c r="B764" s="9"/>
      <c r="C764" s="13"/>
      <c r="D764" s="3"/>
      <c r="E764" s="3"/>
      <c r="F764" s="3"/>
      <c r="G764" s="3"/>
      <c r="H764" s="3"/>
      <c r="I764" s="3"/>
      <c r="J764" s="3"/>
      <c r="K764" s="3"/>
      <c r="L764" s="3"/>
    </row>
    <row r="765" spans="2:12">
      <c r="B765" s="9"/>
      <c r="C765" s="13"/>
      <c r="D765" s="3"/>
      <c r="E765" s="3"/>
      <c r="F765" s="3"/>
      <c r="G765" s="3"/>
      <c r="H765" s="3"/>
      <c r="I765" s="3"/>
      <c r="J765" s="3"/>
      <c r="K765" s="3"/>
      <c r="L765" s="3"/>
    </row>
    <row r="766" spans="2:12">
      <c r="B766" s="9"/>
      <c r="C766" s="13"/>
      <c r="D766" s="3"/>
      <c r="E766" s="3"/>
      <c r="F766" s="3"/>
      <c r="G766" s="3"/>
      <c r="H766" s="3"/>
      <c r="I766" s="3"/>
      <c r="J766" s="3"/>
      <c r="K766" s="3"/>
      <c r="L766" s="3"/>
    </row>
    <row r="767" spans="2:12">
      <c r="B767" s="9"/>
      <c r="C767" s="13"/>
      <c r="D767" s="3"/>
      <c r="E767" s="3"/>
      <c r="F767" s="3"/>
      <c r="G767" s="3"/>
      <c r="H767" s="3"/>
      <c r="I767" s="3"/>
      <c r="J767" s="3"/>
      <c r="K767" s="3"/>
      <c r="L767" s="3"/>
    </row>
    <row r="768" spans="2:12">
      <c r="B768" s="9"/>
      <c r="C768" s="13"/>
      <c r="D768" s="3"/>
      <c r="E768" s="3"/>
      <c r="F768" s="3"/>
      <c r="G768" s="3"/>
      <c r="H768" s="3"/>
      <c r="I768" s="3"/>
      <c r="J768" s="3"/>
      <c r="K768" s="3"/>
      <c r="L768" s="3"/>
    </row>
    <row r="769" spans="2:12">
      <c r="B769" s="9"/>
      <c r="C769" s="13"/>
      <c r="D769" s="3"/>
      <c r="E769" s="3"/>
      <c r="F769" s="3"/>
      <c r="G769" s="3"/>
      <c r="H769" s="3"/>
      <c r="I769" s="3"/>
      <c r="J769" s="3"/>
      <c r="K769" s="3"/>
      <c r="L769" s="3"/>
    </row>
    <row r="770" spans="2:12">
      <c r="B770" s="9"/>
      <c r="C770" s="13"/>
      <c r="D770" s="3"/>
      <c r="E770" s="3"/>
      <c r="F770" s="3"/>
      <c r="G770" s="3"/>
      <c r="H770" s="3"/>
      <c r="I770" s="3"/>
      <c r="J770" s="3"/>
      <c r="K770" s="3"/>
      <c r="L770" s="3"/>
    </row>
    <row r="771" spans="2:12">
      <c r="B771" s="9"/>
      <c r="C771" s="13"/>
      <c r="D771" s="3"/>
      <c r="E771" s="3"/>
      <c r="F771" s="3"/>
      <c r="G771" s="3"/>
      <c r="H771" s="3"/>
      <c r="I771" s="3"/>
      <c r="J771" s="3"/>
      <c r="K771" s="3"/>
      <c r="L771" s="3"/>
    </row>
    <row r="772" spans="2:12">
      <c r="B772" s="9"/>
      <c r="C772" s="13"/>
      <c r="D772" s="3"/>
      <c r="E772" s="3"/>
      <c r="F772" s="3"/>
      <c r="G772" s="3"/>
      <c r="H772" s="3"/>
      <c r="I772" s="3"/>
      <c r="J772" s="3"/>
      <c r="K772" s="3"/>
      <c r="L772" s="3"/>
    </row>
    <row r="773" spans="2:12">
      <c r="B773" s="9"/>
      <c r="C773" s="13"/>
      <c r="D773" s="3"/>
      <c r="E773" s="3"/>
      <c r="F773" s="3"/>
      <c r="G773" s="3"/>
      <c r="H773" s="3"/>
      <c r="I773" s="3"/>
      <c r="J773" s="3"/>
      <c r="K773" s="3"/>
      <c r="L773" s="3"/>
    </row>
    <row r="774" spans="2:12">
      <c r="B774" s="9"/>
      <c r="C774" s="13"/>
      <c r="D774" s="3"/>
      <c r="E774" s="3"/>
      <c r="F774" s="3"/>
      <c r="G774" s="3"/>
      <c r="H774" s="3"/>
      <c r="I774" s="3"/>
      <c r="J774" s="3"/>
      <c r="K774" s="3"/>
      <c r="L774" s="3"/>
    </row>
    <row r="775" spans="2:12">
      <c r="B775" s="9"/>
      <c r="C775" s="13"/>
      <c r="D775" s="3"/>
      <c r="E775" s="3"/>
      <c r="F775" s="3"/>
      <c r="G775" s="3"/>
      <c r="H775" s="3"/>
      <c r="I775" s="3"/>
      <c r="J775" s="3"/>
      <c r="K775" s="3"/>
      <c r="L775" s="3"/>
    </row>
    <row r="776" spans="2:12">
      <c r="B776" s="9"/>
      <c r="C776" s="13"/>
      <c r="D776" s="3"/>
      <c r="E776" s="3"/>
      <c r="F776" s="3"/>
      <c r="G776" s="3"/>
      <c r="H776" s="3"/>
      <c r="I776" s="3"/>
      <c r="J776" s="3"/>
      <c r="K776" s="3"/>
      <c r="L776" s="3"/>
    </row>
    <row r="777" spans="2:12">
      <c r="B777" s="9"/>
      <c r="C777" s="13"/>
      <c r="D777" s="3"/>
      <c r="E777" s="3"/>
      <c r="F777" s="3"/>
      <c r="G777" s="3"/>
      <c r="H777" s="3"/>
      <c r="I777" s="3"/>
      <c r="J777" s="3"/>
      <c r="K777" s="3"/>
      <c r="L777" s="3"/>
    </row>
    <row r="778" spans="2:12">
      <c r="B778" s="9"/>
      <c r="C778" s="13"/>
      <c r="D778" s="3"/>
      <c r="E778" s="3"/>
      <c r="F778" s="3"/>
      <c r="G778" s="3"/>
      <c r="H778" s="3"/>
      <c r="I778" s="3"/>
      <c r="J778" s="3"/>
      <c r="K778" s="3"/>
      <c r="L778" s="3"/>
    </row>
    <row r="779" spans="2:12">
      <c r="B779" s="9"/>
      <c r="C779" s="13"/>
      <c r="D779" s="3"/>
      <c r="E779" s="3"/>
      <c r="F779" s="3"/>
      <c r="G779" s="3"/>
      <c r="H779" s="3"/>
      <c r="I779" s="3"/>
      <c r="J779" s="3"/>
      <c r="K779" s="3"/>
      <c r="L779" s="3"/>
    </row>
    <row r="780" spans="2:12">
      <c r="B780" s="9"/>
      <c r="C780" s="13"/>
      <c r="D780" s="3"/>
      <c r="E780" s="3"/>
      <c r="F780" s="3"/>
      <c r="G780" s="3"/>
      <c r="H780" s="3"/>
      <c r="I780" s="3"/>
      <c r="J780" s="3"/>
      <c r="K780" s="3"/>
      <c r="L780" s="3"/>
    </row>
    <row r="781" spans="2:12">
      <c r="B781" s="9"/>
      <c r="C781" s="13"/>
      <c r="D781" s="3"/>
      <c r="E781" s="3"/>
      <c r="F781" s="3"/>
      <c r="G781" s="3"/>
      <c r="H781" s="3"/>
      <c r="I781" s="3"/>
      <c r="J781" s="3"/>
      <c r="K781" s="3"/>
      <c r="L781" s="3"/>
    </row>
    <row r="782" spans="2:12">
      <c r="B782" s="9"/>
      <c r="C782" s="13"/>
      <c r="D782" s="3"/>
      <c r="E782" s="3"/>
      <c r="F782" s="3"/>
      <c r="G782" s="3"/>
      <c r="H782" s="3"/>
      <c r="I782" s="3"/>
      <c r="J782" s="3"/>
      <c r="K782" s="3"/>
      <c r="L782" s="3"/>
    </row>
    <row r="783" spans="2:12">
      <c r="B783" s="9"/>
      <c r="C783" s="13"/>
      <c r="D783" s="3"/>
      <c r="E783" s="3"/>
      <c r="F783" s="3"/>
      <c r="G783" s="3"/>
      <c r="H783" s="3"/>
      <c r="I783" s="3"/>
      <c r="J783" s="3"/>
      <c r="K783" s="3"/>
      <c r="L783" s="3"/>
    </row>
    <row r="784" spans="2:12">
      <c r="B784" s="9"/>
      <c r="C784" s="13"/>
      <c r="D784" s="3"/>
      <c r="E784" s="3"/>
      <c r="F784" s="3"/>
      <c r="G784" s="3"/>
      <c r="H784" s="3"/>
      <c r="I784" s="3"/>
      <c r="J784" s="3"/>
      <c r="K784" s="3"/>
      <c r="L784" s="3"/>
    </row>
    <row r="785" spans="2:12">
      <c r="B785" s="9"/>
      <c r="C785" s="13"/>
      <c r="D785" s="3"/>
      <c r="E785" s="3"/>
      <c r="F785" s="3"/>
      <c r="G785" s="3"/>
      <c r="H785" s="3"/>
      <c r="I785" s="3"/>
      <c r="J785" s="3"/>
      <c r="K785" s="3"/>
      <c r="L785" s="3"/>
    </row>
    <row r="786" spans="2:12">
      <c r="B786" s="9"/>
      <c r="C786" s="13"/>
      <c r="D786" s="3"/>
      <c r="E786" s="3"/>
      <c r="F786" s="3"/>
      <c r="G786" s="3"/>
      <c r="H786" s="3"/>
      <c r="I786" s="3"/>
      <c r="J786" s="3"/>
      <c r="K786" s="3"/>
      <c r="L786" s="3"/>
    </row>
    <row r="787" spans="2:12">
      <c r="B787" s="9"/>
      <c r="C787" s="13"/>
      <c r="D787" s="3"/>
      <c r="E787" s="3"/>
      <c r="F787" s="3"/>
      <c r="G787" s="3"/>
      <c r="H787" s="3"/>
      <c r="I787" s="3"/>
      <c r="J787" s="3"/>
      <c r="K787" s="3"/>
      <c r="L787" s="3"/>
    </row>
    <row r="788" spans="2:12">
      <c r="B788" s="9"/>
      <c r="C788" s="13"/>
      <c r="D788" s="3"/>
      <c r="E788" s="3"/>
      <c r="F788" s="3"/>
      <c r="G788" s="3"/>
      <c r="H788" s="3"/>
      <c r="I788" s="3"/>
      <c r="J788" s="3"/>
      <c r="K788" s="3"/>
      <c r="L788" s="3"/>
    </row>
    <row r="789" spans="2:12">
      <c r="B789" s="9"/>
      <c r="C789" s="13"/>
      <c r="D789" s="3"/>
      <c r="E789" s="3"/>
      <c r="F789" s="3"/>
      <c r="G789" s="3"/>
      <c r="H789" s="3"/>
      <c r="I789" s="3"/>
      <c r="J789" s="3"/>
      <c r="K789" s="3"/>
      <c r="L789" s="3"/>
    </row>
    <row r="790" spans="2:12">
      <c r="B790" s="9"/>
      <c r="C790" s="13"/>
      <c r="D790" s="3"/>
      <c r="E790" s="3"/>
      <c r="F790" s="3"/>
      <c r="G790" s="3"/>
      <c r="H790" s="3"/>
      <c r="I790" s="3"/>
      <c r="J790" s="3"/>
      <c r="K790" s="3"/>
      <c r="L790" s="3"/>
    </row>
    <row r="791" spans="2:12">
      <c r="B791" s="9"/>
      <c r="C791" s="13"/>
      <c r="D791" s="3"/>
      <c r="E791" s="3"/>
      <c r="F791" s="3"/>
      <c r="G791" s="3"/>
      <c r="H791" s="3"/>
      <c r="I791" s="3"/>
      <c r="J791" s="3"/>
      <c r="K791" s="3"/>
      <c r="L791" s="3"/>
    </row>
    <row r="792" spans="2:12">
      <c r="B792" s="9"/>
      <c r="C792" s="13"/>
      <c r="D792" s="3"/>
      <c r="E792" s="3"/>
      <c r="F792" s="3"/>
      <c r="G792" s="3"/>
      <c r="H792" s="3"/>
      <c r="I792" s="3"/>
      <c r="J792" s="3"/>
      <c r="K792" s="3"/>
      <c r="L792" s="3"/>
    </row>
    <row r="793" spans="2:12">
      <c r="B793" s="9"/>
      <c r="C793" s="13"/>
      <c r="D793" s="3"/>
      <c r="E793" s="3"/>
      <c r="F793" s="3"/>
      <c r="G793" s="3"/>
      <c r="H793" s="3"/>
      <c r="I793" s="3"/>
      <c r="J793" s="3"/>
      <c r="K793" s="3"/>
      <c r="L793" s="3"/>
    </row>
    <row r="794" spans="2:12">
      <c r="B794" s="9"/>
      <c r="C794" s="13"/>
      <c r="D794" s="3"/>
      <c r="E794" s="3"/>
      <c r="F794" s="3"/>
      <c r="G794" s="3"/>
      <c r="H794" s="3"/>
      <c r="I794" s="3"/>
      <c r="J794" s="3"/>
      <c r="K794" s="3"/>
      <c r="L794" s="3"/>
    </row>
    <row r="795" spans="2:12">
      <c r="B795" s="9"/>
      <c r="C795" s="13"/>
      <c r="D795" s="3"/>
      <c r="E795" s="3"/>
      <c r="F795" s="3"/>
      <c r="G795" s="3"/>
      <c r="H795" s="3"/>
      <c r="I795" s="3"/>
      <c r="J795" s="3"/>
      <c r="K795" s="3"/>
      <c r="L795" s="3"/>
    </row>
    <row r="796" spans="2:12">
      <c r="B796" s="9"/>
      <c r="C796" s="13"/>
      <c r="D796" s="3"/>
      <c r="E796" s="3"/>
      <c r="F796" s="3"/>
      <c r="G796" s="3"/>
      <c r="H796" s="3"/>
      <c r="I796" s="3"/>
      <c r="J796" s="3"/>
      <c r="K796" s="3"/>
      <c r="L796" s="3"/>
    </row>
    <row r="797" spans="2:12">
      <c r="B797" s="9"/>
      <c r="C797" s="13"/>
      <c r="D797" s="3"/>
      <c r="E797" s="3"/>
      <c r="F797" s="3"/>
      <c r="G797" s="3"/>
      <c r="H797" s="3"/>
      <c r="I797" s="3"/>
      <c r="J797" s="3"/>
      <c r="K797" s="3"/>
      <c r="L797" s="3"/>
    </row>
    <row r="798" spans="2:12">
      <c r="B798" s="9"/>
      <c r="C798" s="13"/>
      <c r="D798" s="3"/>
      <c r="E798" s="3"/>
      <c r="F798" s="3"/>
      <c r="G798" s="3"/>
      <c r="H798" s="3"/>
      <c r="I798" s="3"/>
      <c r="J798" s="3"/>
      <c r="K798" s="3"/>
      <c r="L798" s="3"/>
    </row>
    <row r="799" spans="2:12">
      <c r="B799" s="9"/>
      <c r="C799" s="13"/>
      <c r="D799" s="3"/>
      <c r="E799" s="3"/>
      <c r="F799" s="3"/>
      <c r="G799" s="3"/>
      <c r="H799" s="3"/>
      <c r="I799" s="3"/>
      <c r="J799" s="3"/>
      <c r="K799" s="3"/>
      <c r="L799" s="3"/>
    </row>
    <row r="800" spans="2:12">
      <c r="B800" s="9"/>
      <c r="C800" s="13"/>
      <c r="D800" s="3"/>
      <c r="E800" s="3"/>
      <c r="F800" s="3"/>
      <c r="G800" s="3"/>
      <c r="H800" s="3"/>
      <c r="I800" s="3"/>
      <c r="J800" s="3"/>
      <c r="K800" s="3"/>
      <c r="L800" s="3"/>
    </row>
    <row r="801" spans="2:12">
      <c r="B801" s="9"/>
      <c r="C801" s="13"/>
      <c r="D801" s="3"/>
      <c r="E801" s="3"/>
      <c r="F801" s="3"/>
      <c r="G801" s="3"/>
      <c r="H801" s="3"/>
      <c r="I801" s="3"/>
      <c r="J801" s="3"/>
      <c r="K801" s="3"/>
      <c r="L801" s="3"/>
    </row>
    <row r="802" spans="2:12">
      <c r="B802" s="9"/>
      <c r="C802" s="13"/>
      <c r="D802" s="3"/>
      <c r="E802" s="3"/>
      <c r="F802" s="3"/>
      <c r="G802" s="3"/>
      <c r="H802" s="3"/>
      <c r="I802" s="3"/>
      <c r="J802" s="3"/>
      <c r="K802" s="3"/>
      <c r="L802" s="3"/>
    </row>
    <row r="803" spans="2:12">
      <c r="B803" s="9"/>
      <c r="C803" s="13"/>
      <c r="D803" s="3"/>
      <c r="E803" s="3"/>
      <c r="F803" s="3"/>
      <c r="G803" s="3"/>
      <c r="H803" s="3"/>
      <c r="I803" s="3"/>
      <c r="J803" s="3"/>
      <c r="K803" s="3"/>
      <c r="L803" s="3"/>
    </row>
    <row r="804" spans="2:12">
      <c r="B804" s="9"/>
      <c r="C804" s="13"/>
      <c r="D804" s="3"/>
      <c r="E804" s="3"/>
      <c r="F804" s="3"/>
      <c r="G804" s="3"/>
      <c r="H804" s="3"/>
      <c r="I804" s="3"/>
      <c r="J804" s="3"/>
      <c r="K804" s="3"/>
      <c r="L804" s="3"/>
    </row>
    <row r="805" spans="2:12">
      <c r="B805" s="9"/>
      <c r="C805" s="13"/>
      <c r="D805" s="3"/>
      <c r="E805" s="3"/>
      <c r="F805" s="3"/>
      <c r="G805" s="3"/>
      <c r="H805" s="3"/>
      <c r="I805" s="3"/>
      <c r="J805" s="3"/>
      <c r="K805" s="3"/>
      <c r="L805" s="3"/>
    </row>
    <row r="806" spans="2:12">
      <c r="B806" s="9"/>
      <c r="C806" s="13"/>
      <c r="D806" s="3"/>
      <c r="E806" s="3"/>
      <c r="F806" s="3"/>
      <c r="G806" s="3"/>
      <c r="H806" s="3"/>
      <c r="I806" s="3"/>
      <c r="J806" s="3"/>
      <c r="K806" s="3"/>
      <c r="L806" s="3"/>
    </row>
    <row r="807" spans="2:12">
      <c r="B807" s="9"/>
      <c r="C807" s="13"/>
      <c r="D807" s="3"/>
      <c r="E807" s="3"/>
      <c r="F807" s="3"/>
      <c r="G807" s="3"/>
      <c r="H807" s="3"/>
      <c r="I807" s="3"/>
      <c r="J807" s="3"/>
      <c r="K807" s="3"/>
      <c r="L807" s="3"/>
    </row>
    <row r="808" spans="2:12">
      <c r="B808" s="9"/>
      <c r="C808" s="13"/>
      <c r="D808" s="3"/>
      <c r="E808" s="3"/>
      <c r="F808" s="3"/>
      <c r="G808" s="3"/>
      <c r="H808" s="3"/>
      <c r="I808" s="3"/>
      <c r="J808" s="3"/>
      <c r="K808" s="3"/>
      <c r="L808" s="3"/>
    </row>
    <row r="809" spans="2:12">
      <c r="B809" s="9"/>
      <c r="C809" s="13"/>
      <c r="D809" s="3"/>
      <c r="E809" s="3"/>
      <c r="F809" s="3"/>
      <c r="G809" s="3"/>
      <c r="H809" s="3"/>
      <c r="I809" s="3"/>
      <c r="J809" s="3"/>
      <c r="K809" s="3"/>
      <c r="L809" s="3"/>
    </row>
    <row r="810" spans="2:12">
      <c r="B810" s="9"/>
      <c r="C810" s="13"/>
      <c r="D810" s="3"/>
      <c r="E810" s="3"/>
      <c r="F810" s="3"/>
      <c r="G810" s="3"/>
      <c r="H810" s="3"/>
      <c r="I810" s="3"/>
      <c r="J810" s="3"/>
      <c r="K810" s="3"/>
      <c r="L810" s="3"/>
    </row>
    <row r="811" spans="2:12">
      <c r="B811" s="9"/>
      <c r="C811" s="13"/>
      <c r="D811" s="3"/>
      <c r="E811" s="3"/>
      <c r="F811" s="3"/>
      <c r="G811" s="3"/>
      <c r="H811" s="3"/>
      <c r="I811" s="3"/>
      <c r="J811" s="3"/>
      <c r="K811" s="3"/>
      <c r="L811" s="3"/>
    </row>
    <row r="812" spans="2:12">
      <c r="B812" s="9"/>
      <c r="C812" s="13"/>
      <c r="D812" s="3"/>
      <c r="E812" s="3"/>
      <c r="F812" s="3"/>
      <c r="G812" s="3"/>
      <c r="H812" s="3"/>
      <c r="I812" s="3"/>
      <c r="J812" s="3"/>
      <c r="K812" s="3"/>
      <c r="L812" s="3"/>
    </row>
    <row r="813" spans="2:12">
      <c r="B813" s="9"/>
      <c r="C813" s="13"/>
      <c r="D813" s="3"/>
      <c r="E813" s="3"/>
      <c r="F813" s="3"/>
      <c r="G813" s="3"/>
      <c r="H813" s="3"/>
      <c r="I813" s="3"/>
      <c r="J813" s="3"/>
      <c r="K813" s="3"/>
      <c r="L813" s="3"/>
    </row>
    <row r="814" spans="2:12">
      <c r="B814" s="9"/>
      <c r="C814" s="13"/>
      <c r="D814" s="3"/>
      <c r="E814" s="3"/>
      <c r="F814" s="3"/>
      <c r="G814" s="3"/>
      <c r="H814" s="3"/>
      <c r="I814" s="3"/>
      <c r="J814" s="3"/>
      <c r="K814" s="3"/>
      <c r="L814" s="3"/>
    </row>
    <row r="815" spans="2:12">
      <c r="B815" s="9"/>
      <c r="C815" s="13"/>
      <c r="D815" s="3"/>
      <c r="E815" s="3"/>
      <c r="F815" s="3"/>
      <c r="G815" s="3"/>
      <c r="H815" s="3"/>
      <c r="I815" s="3"/>
      <c r="J815" s="3"/>
      <c r="K815" s="3"/>
      <c r="L815" s="3"/>
    </row>
    <row r="816" spans="2:12">
      <c r="B816" s="9"/>
      <c r="C816" s="13"/>
      <c r="D816" s="3"/>
      <c r="E816" s="3"/>
      <c r="F816" s="3"/>
      <c r="G816" s="3"/>
      <c r="H816" s="3"/>
      <c r="I816" s="3"/>
      <c r="J816" s="3"/>
      <c r="K816" s="3"/>
      <c r="L816" s="3"/>
    </row>
    <row r="817" spans="2:12">
      <c r="B817" s="9"/>
      <c r="C817" s="13"/>
      <c r="D817" s="3"/>
      <c r="E817" s="3"/>
      <c r="F817" s="3"/>
      <c r="G817" s="3"/>
      <c r="H817" s="3"/>
      <c r="I817" s="3"/>
      <c r="J817" s="3"/>
      <c r="K817" s="3"/>
      <c r="L817" s="3"/>
    </row>
    <row r="818" spans="2:12">
      <c r="B818" s="9"/>
      <c r="C818" s="13"/>
      <c r="D818" s="3"/>
      <c r="E818" s="3"/>
      <c r="F818" s="3"/>
      <c r="G818" s="3"/>
      <c r="H818" s="3"/>
      <c r="I818" s="3"/>
      <c r="J818" s="3"/>
      <c r="K818" s="3"/>
      <c r="L818" s="3"/>
    </row>
    <row r="819" spans="2:12">
      <c r="B819" s="9"/>
      <c r="C819" s="13"/>
      <c r="D819" s="3"/>
      <c r="E819" s="3"/>
      <c r="F819" s="3"/>
      <c r="G819" s="3"/>
      <c r="H819" s="3"/>
      <c r="I819" s="3"/>
      <c r="J819" s="3"/>
      <c r="K819" s="3"/>
      <c r="L819" s="3"/>
    </row>
    <row r="820" spans="2:12">
      <c r="B820" s="9"/>
      <c r="C820" s="13"/>
      <c r="D820" s="3"/>
      <c r="E820" s="3"/>
      <c r="F820" s="3"/>
      <c r="G820" s="3"/>
      <c r="H820" s="3"/>
      <c r="I820" s="3"/>
      <c r="J820" s="3"/>
      <c r="K820" s="3"/>
      <c r="L820" s="3"/>
    </row>
    <row r="821" spans="2:12">
      <c r="B821" s="9"/>
      <c r="C821" s="13"/>
      <c r="D821" s="3"/>
      <c r="E821" s="3"/>
      <c r="F821" s="3"/>
      <c r="G821" s="3"/>
      <c r="H821" s="3"/>
      <c r="I821" s="3"/>
      <c r="J821" s="3"/>
      <c r="K821" s="3"/>
      <c r="L821" s="3"/>
    </row>
    <row r="822" spans="2:12">
      <c r="B822" s="9"/>
      <c r="C822" s="13"/>
      <c r="D822" s="3"/>
      <c r="E822" s="3"/>
      <c r="F822" s="3"/>
      <c r="G822" s="3"/>
      <c r="H822" s="3"/>
      <c r="I822" s="3"/>
      <c r="J822" s="3"/>
      <c r="K822" s="3"/>
      <c r="L822" s="3"/>
    </row>
    <row r="823" spans="2:12">
      <c r="B823" s="9"/>
      <c r="C823" s="13"/>
      <c r="D823" s="3"/>
      <c r="E823" s="3"/>
      <c r="F823" s="3"/>
      <c r="G823" s="3"/>
      <c r="H823" s="3"/>
      <c r="I823" s="3"/>
      <c r="J823" s="3"/>
      <c r="K823" s="3"/>
      <c r="L823" s="3"/>
    </row>
    <row r="824" spans="2:12">
      <c r="B824" s="9"/>
      <c r="C824" s="13"/>
      <c r="D824" s="3"/>
      <c r="E824" s="3"/>
      <c r="F824" s="3"/>
      <c r="G824" s="3"/>
      <c r="H824" s="3"/>
      <c r="I824" s="3"/>
      <c r="J824" s="3"/>
      <c r="K824" s="3"/>
      <c r="L824" s="3"/>
    </row>
    <row r="825" spans="2:12">
      <c r="B825" s="9"/>
      <c r="C825" s="13"/>
      <c r="D825" s="3"/>
      <c r="E825" s="3"/>
      <c r="F825" s="3"/>
      <c r="G825" s="3"/>
      <c r="H825" s="3"/>
      <c r="I825" s="3"/>
      <c r="J825" s="3"/>
      <c r="K825" s="3"/>
      <c r="L825" s="3"/>
    </row>
    <row r="826" spans="2:12">
      <c r="B826" s="9"/>
      <c r="C826" s="13"/>
      <c r="D826" s="3"/>
      <c r="E826" s="3"/>
      <c r="F826" s="3"/>
      <c r="G826" s="3"/>
      <c r="H826" s="3"/>
      <c r="I826" s="3"/>
      <c r="J826" s="3"/>
      <c r="K826" s="3"/>
      <c r="L826" s="3"/>
    </row>
    <row r="827" spans="2:12">
      <c r="B827" s="9"/>
      <c r="C827" s="13"/>
      <c r="D827" s="3"/>
      <c r="E827" s="3"/>
      <c r="F827" s="3"/>
      <c r="G827" s="3"/>
      <c r="H827" s="3"/>
      <c r="I827" s="3"/>
      <c r="J827" s="3"/>
      <c r="K827" s="3"/>
      <c r="L827" s="3"/>
    </row>
    <row r="828" spans="2:12">
      <c r="B828" s="9"/>
      <c r="C828" s="13"/>
      <c r="D828" s="3"/>
      <c r="E828" s="3"/>
      <c r="F828" s="3"/>
      <c r="G828" s="3"/>
      <c r="H828" s="3"/>
      <c r="I828" s="3"/>
      <c r="J828" s="3"/>
      <c r="K828" s="3"/>
      <c r="L828" s="3"/>
    </row>
    <row r="829" spans="2:12">
      <c r="B829" s="9"/>
      <c r="C829" s="13"/>
      <c r="D829" s="3"/>
      <c r="E829" s="3"/>
      <c r="F829" s="3"/>
      <c r="G829" s="3"/>
      <c r="H829" s="3"/>
      <c r="I829" s="3"/>
      <c r="J829" s="3"/>
      <c r="K829" s="3"/>
      <c r="L829" s="3"/>
    </row>
    <row r="830" spans="2:12">
      <c r="B830" s="9"/>
      <c r="C830" s="13"/>
      <c r="D830" s="3"/>
      <c r="E830" s="3"/>
      <c r="F830" s="3"/>
      <c r="G830" s="3"/>
      <c r="H830" s="3"/>
      <c r="I830" s="3"/>
      <c r="J830" s="3"/>
      <c r="K830" s="3"/>
      <c r="L830" s="3"/>
    </row>
    <row r="831" spans="2:12">
      <c r="B831" s="9"/>
      <c r="C831" s="13"/>
      <c r="D831" s="3"/>
      <c r="E831" s="3"/>
      <c r="F831" s="3"/>
      <c r="G831" s="3"/>
      <c r="H831" s="3"/>
      <c r="I831" s="3"/>
      <c r="J831" s="3"/>
      <c r="K831" s="3"/>
      <c r="L831" s="3"/>
    </row>
    <row r="832" spans="2:12">
      <c r="B832" s="9"/>
      <c r="C832" s="13"/>
      <c r="D832" s="3"/>
      <c r="E832" s="3"/>
      <c r="F832" s="3"/>
      <c r="G832" s="3"/>
      <c r="H832" s="3"/>
      <c r="I832" s="3"/>
      <c r="J832" s="3"/>
      <c r="K832" s="3"/>
      <c r="L832" s="3"/>
    </row>
    <row r="833" spans="2:12">
      <c r="B833" s="9"/>
      <c r="C833" s="13"/>
      <c r="D833" s="3"/>
      <c r="E833" s="3"/>
      <c r="F833" s="3"/>
      <c r="G833" s="3"/>
      <c r="H833" s="3"/>
      <c r="I833" s="3"/>
      <c r="J833" s="3"/>
      <c r="K833" s="3"/>
      <c r="L833" s="3"/>
    </row>
    <row r="834" spans="2:12">
      <c r="B834" s="9"/>
      <c r="C834" s="13"/>
      <c r="D834" s="3"/>
      <c r="E834" s="3"/>
      <c r="F834" s="3"/>
      <c r="G834" s="3"/>
      <c r="H834" s="3"/>
      <c r="I834" s="3"/>
      <c r="J834" s="3"/>
      <c r="K834" s="3"/>
      <c r="L834" s="3"/>
    </row>
    <row r="835" spans="2:12">
      <c r="B835" s="9"/>
      <c r="C835" s="13"/>
      <c r="D835" s="3"/>
      <c r="E835" s="3"/>
      <c r="F835" s="3"/>
      <c r="G835" s="3"/>
      <c r="H835" s="3"/>
      <c r="I835" s="3"/>
      <c r="J835" s="3"/>
      <c r="K835" s="3"/>
      <c r="L835" s="3"/>
    </row>
    <row r="836" spans="2:12">
      <c r="B836" s="9"/>
      <c r="C836" s="13"/>
      <c r="D836" s="3"/>
      <c r="E836" s="3"/>
      <c r="F836" s="3"/>
      <c r="G836" s="3"/>
      <c r="H836" s="3"/>
      <c r="I836" s="3"/>
      <c r="J836" s="3"/>
      <c r="K836" s="3"/>
      <c r="L836" s="3"/>
    </row>
    <row r="837" spans="2:12">
      <c r="B837" s="9"/>
      <c r="C837" s="13"/>
      <c r="D837" s="3"/>
      <c r="E837" s="3"/>
      <c r="F837" s="3"/>
      <c r="G837" s="3"/>
      <c r="H837" s="3"/>
      <c r="I837" s="3"/>
      <c r="J837" s="3"/>
      <c r="K837" s="3"/>
      <c r="L837" s="3"/>
    </row>
    <row r="838" spans="2:12">
      <c r="B838" s="9"/>
      <c r="C838" s="13"/>
      <c r="D838" s="3"/>
      <c r="E838" s="3"/>
      <c r="F838" s="3"/>
      <c r="G838" s="3"/>
      <c r="H838" s="3"/>
      <c r="I838" s="3"/>
      <c r="J838" s="3"/>
      <c r="K838" s="3"/>
      <c r="L838" s="3"/>
    </row>
    <row r="839" spans="2:12">
      <c r="B839" s="9"/>
      <c r="C839" s="13"/>
      <c r="D839" s="3"/>
      <c r="E839" s="3"/>
      <c r="F839" s="3"/>
      <c r="G839" s="3"/>
      <c r="H839" s="3"/>
      <c r="I839" s="3"/>
      <c r="J839" s="3"/>
      <c r="K839" s="3"/>
      <c r="L839" s="3"/>
    </row>
    <row r="840" spans="2:12">
      <c r="B840" s="9"/>
      <c r="C840" s="13"/>
      <c r="D840" s="3"/>
      <c r="E840" s="3"/>
      <c r="F840" s="3"/>
      <c r="G840" s="3"/>
      <c r="H840" s="3"/>
      <c r="I840" s="3"/>
      <c r="J840" s="3"/>
      <c r="K840" s="3"/>
      <c r="L840" s="3"/>
    </row>
    <row r="841" spans="2:12">
      <c r="B841" s="9"/>
      <c r="C841" s="13"/>
      <c r="D841" s="3"/>
      <c r="E841" s="3"/>
      <c r="F841" s="3"/>
      <c r="G841" s="3"/>
      <c r="H841" s="3"/>
      <c r="I841" s="3"/>
      <c r="J841" s="3"/>
      <c r="K841" s="3"/>
      <c r="L841" s="3"/>
    </row>
    <row r="842" spans="2:12">
      <c r="B842" s="9"/>
      <c r="C842" s="13"/>
      <c r="D842" s="3"/>
      <c r="E842" s="3"/>
      <c r="F842" s="3"/>
      <c r="G842" s="3"/>
      <c r="H842" s="3"/>
      <c r="I842" s="3"/>
      <c r="J842" s="3"/>
      <c r="K842" s="3"/>
      <c r="L842" s="3"/>
    </row>
    <row r="843" spans="2:12">
      <c r="B843" s="9"/>
      <c r="C843" s="13"/>
      <c r="D843" s="3"/>
      <c r="E843" s="3"/>
      <c r="F843" s="3"/>
      <c r="G843" s="3"/>
      <c r="H843" s="3"/>
      <c r="I843" s="3"/>
      <c r="J843" s="3"/>
      <c r="K843" s="3"/>
      <c r="L843" s="3"/>
    </row>
    <row r="844" spans="2:12">
      <c r="B844" s="9"/>
      <c r="C844" s="13"/>
      <c r="D844" s="3"/>
      <c r="E844" s="3"/>
      <c r="F844" s="3"/>
      <c r="G844" s="3"/>
      <c r="H844" s="3"/>
      <c r="I844" s="3"/>
      <c r="J844" s="3"/>
      <c r="K844" s="3"/>
      <c r="L844" s="3"/>
    </row>
    <row r="845" spans="2:12">
      <c r="B845" s="9"/>
      <c r="C845" s="13"/>
      <c r="D845" s="3"/>
      <c r="E845" s="3"/>
      <c r="F845" s="3"/>
      <c r="G845" s="3"/>
      <c r="H845" s="3"/>
      <c r="I845" s="3"/>
      <c r="J845" s="3"/>
      <c r="K845" s="3"/>
      <c r="L845" s="3"/>
    </row>
    <row r="846" spans="2:12">
      <c r="B846" s="9"/>
      <c r="C846" s="13"/>
      <c r="D846" s="3"/>
      <c r="E846" s="3"/>
      <c r="F846" s="3"/>
      <c r="G846" s="3"/>
      <c r="H846" s="3"/>
      <c r="I846" s="3"/>
      <c r="J846" s="3"/>
      <c r="K846" s="3"/>
      <c r="L846" s="3"/>
    </row>
    <row r="847" spans="2:12">
      <c r="B847" s="9"/>
      <c r="C847" s="13"/>
      <c r="D847" s="3"/>
      <c r="E847" s="3"/>
      <c r="F847" s="3"/>
      <c r="G847" s="3"/>
      <c r="H847" s="3"/>
      <c r="I847" s="3"/>
      <c r="J847" s="3"/>
      <c r="K847" s="3"/>
      <c r="L847" s="3"/>
    </row>
    <row r="848" spans="2:12">
      <c r="B848" s="9"/>
      <c r="C848" s="13"/>
      <c r="D848" s="3"/>
      <c r="E848" s="3"/>
      <c r="F848" s="3"/>
      <c r="G848" s="3"/>
      <c r="H848" s="3"/>
      <c r="I848" s="3"/>
      <c r="J848" s="3"/>
      <c r="K848" s="3"/>
      <c r="L848" s="3"/>
    </row>
    <row r="849" spans="2:12">
      <c r="B849" s="9"/>
      <c r="C849" s="13"/>
      <c r="D849" s="3"/>
      <c r="E849" s="3"/>
      <c r="F849" s="3"/>
      <c r="G849" s="3"/>
      <c r="H849" s="3"/>
      <c r="I849" s="3"/>
      <c r="J849" s="3"/>
      <c r="K849" s="3"/>
      <c r="L849" s="3"/>
    </row>
    <row r="850" spans="2:12">
      <c r="B850" s="9"/>
      <c r="C850" s="13"/>
      <c r="D850" s="3"/>
      <c r="E850" s="3"/>
      <c r="F850" s="3"/>
      <c r="G850" s="3"/>
      <c r="H850" s="3"/>
      <c r="I850" s="3"/>
      <c r="J850" s="3"/>
      <c r="K850" s="3"/>
      <c r="L850" s="3"/>
    </row>
    <row r="851" spans="2:12">
      <c r="B851" s="9"/>
      <c r="C851" s="13"/>
      <c r="D851" s="3"/>
      <c r="E851" s="3"/>
      <c r="F851" s="3"/>
      <c r="G851" s="3"/>
      <c r="H851" s="3"/>
      <c r="I851" s="3"/>
      <c r="J851" s="3"/>
      <c r="K851" s="3"/>
      <c r="L851" s="3"/>
    </row>
    <row r="852" spans="2:12">
      <c r="B852" s="9"/>
      <c r="C852" s="13"/>
      <c r="D852" s="3"/>
      <c r="E852" s="3"/>
      <c r="F852" s="3"/>
      <c r="G852" s="3"/>
      <c r="H852" s="3"/>
      <c r="I852" s="3"/>
      <c r="J852" s="3"/>
      <c r="K852" s="3"/>
      <c r="L852" s="3"/>
    </row>
    <row r="853" spans="2:12">
      <c r="B853" s="9"/>
      <c r="C853" s="13"/>
      <c r="D853" s="3"/>
      <c r="E853" s="3"/>
      <c r="F853" s="3"/>
      <c r="G853" s="3"/>
      <c r="H853" s="3"/>
      <c r="I853" s="3"/>
      <c r="J853" s="3"/>
      <c r="K853" s="3"/>
      <c r="L853" s="3"/>
    </row>
    <row r="854" spans="2:12">
      <c r="B854" s="9"/>
      <c r="C854" s="13"/>
      <c r="D854" s="3"/>
      <c r="E854" s="3"/>
      <c r="F854" s="3"/>
      <c r="G854" s="3"/>
      <c r="H854" s="3"/>
      <c r="I854" s="3"/>
      <c r="J854" s="3"/>
      <c r="K854" s="3"/>
      <c r="L854" s="3"/>
    </row>
    <row r="855" spans="2:12">
      <c r="B855" s="9"/>
      <c r="C855" s="13"/>
      <c r="D855" s="3"/>
      <c r="E855" s="3"/>
      <c r="F855" s="3"/>
      <c r="G855" s="3"/>
      <c r="H855" s="3"/>
      <c r="I855" s="3"/>
      <c r="J855" s="3"/>
      <c r="K855" s="3"/>
      <c r="L855" s="3"/>
    </row>
    <row r="856" spans="2:12">
      <c r="B856" s="9"/>
      <c r="C856" s="13"/>
      <c r="D856" s="3"/>
      <c r="E856" s="3"/>
      <c r="F856" s="3"/>
      <c r="G856" s="3"/>
      <c r="H856" s="3"/>
      <c r="I856" s="3"/>
      <c r="J856" s="3"/>
      <c r="K856" s="3"/>
      <c r="L856" s="3"/>
    </row>
    <row r="857" spans="2:12">
      <c r="B857" s="9"/>
      <c r="C857" s="13"/>
      <c r="D857" s="3"/>
      <c r="E857" s="3"/>
      <c r="F857" s="3"/>
      <c r="G857" s="3"/>
      <c r="H857" s="3"/>
      <c r="I857" s="3"/>
      <c r="J857" s="3"/>
      <c r="K857" s="3"/>
      <c r="L857" s="3"/>
    </row>
    <row r="858" spans="2:12">
      <c r="B858" s="9"/>
      <c r="C858" s="13"/>
      <c r="D858" s="3"/>
      <c r="E858" s="3"/>
      <c r="F858" s="3"/>
      <c r="G858" s="3"/>
      <c r="H858" s="3"/>
      <c r="I858" s="3"/>
      <c r="J858" s="3"/>
      <c r="K858" s="3"/>
      <c r="L858" s="3"/>
    </row>
    <row r="859" spans="2:12">
      <c r="B859" s="9"/>
      <c r="C859" s="13"/>
      <c r="D859" s="3"/>
      <c r="E859" s="3"/>
      <c r="F859" s="3"/>
      <c r="G859" s="3"/>
      <c r="H859" s="3"/>
      <c r="I859" s="3"/>
      <c r="J859" s="3"/>
      <c r="K859" s="3"/>
      <c r="L859" s="3"/>
    </row>
    <row r="860" spans="2:12">
      <c r="B860" s="9"/>
      <c r="C860" s="13"/>
      <c r="D860" s="3"/>
      <c r="E860" s="3"/>
      <c r="F860" s="3"/>
      <c r="G860" s="3"/>
      <c r="H860" s="3"/>
      <c r="I860" s="3"/>
      <c r="J860" s="3"/>
      <c r="K860" s="3"/>
      <c r="L860" s="3"/>
    </row>
    <row r="861" spans="2:12">
      <c r="B861" s="9"/>
      <c r="C861" s="13"/>
      <c r="D861" s="3"/>
      <c r="E861" s="3"/>
      <c r="F861" s="3"/>
      <c r="G861" s="3"/>
      <c r="H861" s="3"/>
      <c r="I861" s="3"/>
      <c r="J861" s="3"/>
      <c r="K861" s="3"/>
      <c r="L861" s="3"/>
    </row>
    <row r="862" spans="2:12">
      <c r="B862" s="9"/>
      <c r="C862" s="13"/>
      <c r="D862" s="3"/>
      <c r="E862" s="3"/>
      <c r="F862" s="3"/>
      <c r="G862" s="3"/>
      <c r="H862" s="3"/>
      <c r="I862" s="3"/>
      <c r="J862" s="3"/>
      <c r="K862" s="3"/>
      <c r="L862" s="3"/>
    </row>
    <row r="863" spans="2:12">
      <c r="B863" s="9"/>
      <c r="C863" s="13"/>
      <c r="D863" s="3"/>
      <c r="E863" s="3"/>
      <c r="F863" s="3"/>
      <c r="G863" s="3"/>
      <c r="H863" s="3"/>
      <c r="I863" s="3"/>
      <c r="J863" s="3"/>
      <c r="K863" s="3"/>
      <c r="L863" s="3"/>
    </row>
    <row r="864" spans="2:12">
      <c r="B864" s="9"/>
      <c r="C864" s="13"/>
      <c r="D864" s="3"/>
      <c r="E864" s="3"/>
      <c r="F864" s="3"/>
      <c r="G864" s="3"/>
      <c r="H864" s="3"/>
      <c r="I864" s="3"/>
      <c r="J864" s="3"/>
      <c r="K864" s="3"/>
      <c r="L864" s="3"/>
    </row>
    <row r="865" spans="2:12">
      <c r="B865" s="9"/>
      <c r="C865" s="13"/>
      <c r="D865" s="3"/>
      <c r="E865" s="3"/>
      <c r="F865" s="3"/>
      <c r="G865" s="3"/>
      <c r="H865" s="3"/>
      <c r="I865" s="3"/>
      <c r="J865" s="3"/>
      <c r="K865" s="3"/>
      <c r="L865" s="3"/>
    </row>
    <row r="866" spans="2:12">
      <c r="B866" s="9"/>
      <c r="C866" s="13"/>
      <c r="D866" s="3"/>
      <c r="E866" s="3"/>
      <c r="F866" s="3"/>
      <c r="G866" s="3"/>
      <c r="H866" s="3"/>
      <c r="I866" s="3"/>
      <c r="J866" s="3"/>
      <c r="K866" s="3"/>
      <c r="L866" s="3"/>
    </row>
    <row r="867" spans="2:12">
      <c r="B867" s="9"/>
      <c r="C867" s="13"/>
      <c r="D867" s="3"/>
      <c r="E867" s="3"/>
      <c r="F867" s="3"/>
      <c r="G867" s="3"/>
      <c r="H867" s="3"/>
      <c r="I867" s="3"/>
      <c r="J867" s="3"/>
      <c r="K867" s="3"/>
      <c r="L867" s="3"/>
    </row>
    <row r="868" spans="2:12">
      <c r="B868" s="9"/>
      <c r="C868" s="13"/>
      <c r="D868" s="3"/>
      <c r="E868" s="3"/>
      <c r="F868" s="3"/>
      <c r="G868" s="3"/>
      <c r="H868" s="3"/>
      <c r="I868" s="3"/>
      <c r="J868" s="3"/>
      <c r="K868" s="3"/>
      <c r="L868" s="3"/>
    </row>
    <row r="869" spans="2:12">
      <c r="B869" s="9"/>
      <c r="C869" s="13"/>
      <c r="D869" s="3"/>
      <c r="E869" s="3"/>
      <c r="F869" s="3"/>
      <c r="G869" s="3"/>
      <c r="H869" s="3"/>
      <c r="I869" s="3"/>
      <c r="J869" s="3"/>
      <c r="K869" s="3"/>
      <c r="L869" s="3"/>
    </row>
    <row r="870" spans="2:12">
      <c r="B870" s="9"/>
      <c r="C870" s="13"/>
      <c r="D870" s="3"/>
      <c r="E870" s="3"/>
      <c r="F870" s="3"/>
      <c r="G870" s="3"/>
      <c r="H870" s="3"/>
      <c r="I870" s="3"/>
      <c r="J870" s="3"/>
      <c r="K870" s="3"/>
      <c r="L870" s="3"/>
    </row>
    <row r="871" spans="2:12">
      <c r="B871" s="9"/>
      <c r="C871" s="13"/>
      <c r="D871" s="3"/>
      <c r="E871" s="3"/>
      <c r="F871" s="3"/>
      <c r="G871" s="3"/>
      <c r="H871" s="3"/>
      <c r="I871" s="3"/>
      <c r="J871" s="3"/>
      <c r="K871" s="3"/>
      <c r="L871" s="3"/>
    </row>
    <row r="872" spans="2:12">
      <c r="B872" s="9"/>
      <c r="C872" s="13"/>
      <c r="D872" s="3"/>
      <c r="E872" s="3"/>
      <c r="F872" s="3"/>
      <c r="G872" s="3"/>
      <c r="H872" s="3"/>
      <c r="I872" s="3"/>
      <c r="J872" s="3"/>
      <c r="K872" s="3"/>
      <c r="L872" s="3"/>
    </row>
    <row r="873" spans="2:12">
      <c r="B873" s="9"/>
      <c r="C873" s="13"/>
      <c r="D873" s="3"/>
      <c r="E873" s="3"/>
      <c r="F873" s="3"/>
      <c r="G873" s="3"/>
      <c r="H873" s="3"/>
      <c r="I873" s="3"/>
      <c r="J873" s="3"/>
      <c r="K873" s="3"/>
      <c r="L873" s="3"/>
    </row>
    <row r="874" spans="2:12">
      <c r="B874" s="9"/>
      <c r="C874" s="13"/>
      <c r="D874" s="3"/>
      <c r="E874" s="3"/>
      <c r="F874" s="3"/>
      <c r="G874" s="3"/>
      <c r="H874" s="3"/>
      <c r="I874" s="3"/>
      <c r="J874" s="3"/>
      <c r="K874" s="3"/>
      <c r="L874" s="3"/>
    </row>
    <row r="875" spans="2:12">
      <c r="B875" s="9"/>
      <c r="C875" s="13"/>
      <c r="D875" s="3"/>
      <c r="E875" s="3"/>
      <c r="F875" s="3"/>
      <c r="G875" s="3"/>
      <c r="H875" s="3"/>
      <c r="I875" s="3"/>
      <c r="J875" s="3"/>
      <c r="K875" s="3"/>
      <c r="L875" s="3"/>
    </row>
    <row r="876" spans="2:12">
      <c r="B876" s="9"/>
      <c r="C876" s="13"/>
      <c r="D876" s="3"/>
      <c r="E876" s="3"/>
      <c r="F876" s="3"/>
      <c r="G876" s="3"/>
      <c r="H876" s="3"/>
      <c r="I876" s="3"/>
      <c r="J876" s="3"/>
      <c r="K876" s="3"/>
      <c r="L876" s="3"/>
    </row>
    <row r="877" spans="2:12">
      <c r="B877" s="9"/>
      <c r="C877" s="13"/>
      <c r="D877" s="3"/>
      <c r="E877" s="3"/>
      <c r="F877" s="3"/>
      <c r="G877" s="3"/>
      <c r="H877" s="3"/>
      <c r="I877" s="3"/>
      <c r="J877" s="3"/>
      <c r="K877" s="3"/>
      <c r="L877" s="3"/>
    </row>
    <row r="878" spans="2:12">
      <c r="B878" s="9"/>
      <c r="C878" s="13"/>
      <c r="D878" s="3"/>
      <c r="E878" s="3"/>
      <c r="F878" s="3"/>
      <c r="G878" s="3"/>
      <c r="H878" s="3"/>
      <c r="I878" s="3"/>
      <c r="J878" s="3"/>
      <c r="K878" s="3"/>
      <c r="L878" s="3"/>
    </row>
    <row r="879" spans="2:12">
      <c r="B879" s="9"/>
      <c r="C879" s="13"/>
      <c r="D879" s="3"/>
      <c r="E879" s="3"/>
      <c r="F879" s="3"/>
      <c r="G879" s="3"/>
      <c r="H879" s="3"/>
      <c r="I879" s="3"/>
      <c r="J879" s="3"/>
      <c r="K879" s="3"/>
      <c r="L879" s="3"/>
    </row>
    <row r="880" spans="2:12">
      <c r="B880" s="9"/>
      <c r="C880" s="13"/>
      <c r="D880" s="3"/>
      <c r="E880" s="3"/>
      <c r="F880" s="3"/>
      <c r="G880" s="3"/>
      <c r="H880" s="3"/>
      <c r="I880" s="3"/>
      <c r="J880" s="3"/>
      <c r="K880" s="3"/>
      <c r="L880" s="3"/>
    </row>
    <row r="881" spans="2:12">
      <c r="B881" s="9"/>
      <c r="C881" s="13"/>
      <c r="D881" s="3"/>
      <c r="E881" s="3"/>
      <c r="F881" s="3"/>
      <c r="G881" s="3"/>
      <c r="H881" s="3"/>
      <c r="I881" s="3"/>
      <c r="J881" s="3"/>
      <c r="K881" s="3"/>
      <c r="L881" s="3"/>
    </row>
    <row r="882" spans="2:12">
      <c r="B882" s="9"/>
      <c r="C882" s="13"/>
      <c r="D882" s="3"/>
      <c r="E882" s="3"/>
      <c r="F882" s="3"/>
      <c r="G882" s="3"/>
      <c r="H882" s="3"/>
      <c r="I882" s="3"/>
      <c r="J882" s="3"/>
      <c r="K882" s="3"/>
      <c r="L882" s="3"/>
    </row>
    <row r="883" spans="2:12">
      <c r="B883" s="9"/>
      <c r="C883" s="13"/>
      <c r="D883" s="3"/>
      <c r="E883" s="3"/>
      <c r="F883" s="3"/>
      <c r="G883" s="3"/>
      <c r="H883" s="3"/>
      <c r="I883" s="3"/>
      <c r="J883" s="3"/>
      <c r="K883" s="3"/>
      <c r="L883" s="3"/>
    </row>
    <row r="884" spans="2:12">
      <c r="B884" s="9"/>
      <c r="C884" s="13"/>
      <c r="D884" s="3"/>
      <c r="E884" s="3"/>
      <c r="F884" s="3"/>
      <c r="G884" s="3"/>
      <c r="H884" s="3"/>
      <c r="I884" s="3"/>
      <c r="J884" s="3"/>
      <c r="K884" s="3"/>
      <c r="L884" s="3"/>
    </row>
    <row r="885" spans="2:12">
      <c r="B885" s="9"/>
      <c r="C885" s="13"/>
      <c r="D885" s="3"/>
      <c r="E885" s="3"/>
      <c r="F885" s="3"/>
      <c r="G885" s="3"/>
      <c r="H885" s="3"/>
      <c r="I885" s="3"/>
      <c r="J885" s="3"/>
      <c r="K885" s="3"/>
      <c r="L885" s="3"/>
    </row>
    <row r="886" spans="2:12">
      <c r="B886" s="9"/>
      <c r="C886" s="13"/>
      <c r="D886" s="3"/>
      <c r="E886" s="3"/>
      <c r="F886" s="3"/>
      <c r="G886" s="3"/>
      <c r="H886" s="3"/>
      <c r="I886" s="3"/>
      <c r="J886" s="3"/>
      <c r="K886" s="3"/>
      <c r="L886" s="3"/>
    </row>
    <row r="887" spans="2:12">
      <c r="B887" s="9"/>
      <c r="C887" s="13"/>
      <c r="D887" s="3"/>
      <c r="E887" s="3"/>
      <c r="F887" s="3"/>
      <c r="G887" s="3"/>
      <c r="H887" s="3"/>
      <c r="I887" s="3"/>
      <c r="J887" s="3"/>
      <c r="K887" s="3"/>
      <c r="L887" s="3"/>
    </row>
    <row r="888" spans="2:12">
      <c r="B888" s="9"/>
      <c r="C888" s="13"/>
      <c r="D888" s="3"/>
      <c r="E888" s="3"/>
      <c r="F888" s="3"/>
      <c r="G888" s="3"/>
      <c r="H888" s="3"/>
      <c r="I888" s="3"/>
      <c r="J888" s="3"/>
      <c r="K888" s="3"/>
      <c r="L888" s="3"/>
    </row>
    <row r="889" spans="2:12">
      <c r="B889" s="9"/>
      <c r="C889" s="13"/>
      <c r="D889" s="3"/>
      <c r="E889" s="3"/>
      <c r="F889" s="3"/>
      <c r="G889" s="3"/>
      <c r="H889" s="3"/>
      <c r="I889" s="3"/>
      <c r="J889" s="3"/>
      <c r="K889" s="3"/>
      <c r="L889" s="3"/>
    </row>
    <row r="890" spans="2:12">
      <c r="B890" s="9"/>
      <c r="C890" s="13"/>
      <c r="D890" s="3"/>
      <c r="E890" s="3"/>
      <c r="F890" s="3"/>
      <c r="G890" s="3"/>
      <c r="H890" s="3"/>
      <c r="I890" s="3"/>
      <c r="J890" s="3"/>
      <c r="K890" s="3"/>
      <c r="L890" s="3"/>
    </row>
    <row r="891" spans="2:12">
      <c r="B891" s="9"/>
      <c r="C891" s="13"/>
      <c r="D891" s="3"/>
      <c r="E891" s="3"/>
      <c r="F891" s="3"/>
      <c r="G891" s="3"/>
      <c r="H891" s="3"/>
      <c r="I891" s="3"/>
      <c r="J891" s="3"/>
      <c r="K891" s="3"/>
      <c r="L891" s="3"/>
    </row>
    <row r="892" spans="2:12">
      <c r="B892" s="9"/>
      <c r="C892" s="13"/>
      <c r="D892" s="3"/>
      <c r="E892" s="3"/>
      <c r="F892" s="3"/>
      <c r="G892" s="3"/>
      <c r="H892" s="3"/>
      <c r="I892" s="3"/>
      <c r="J892" s="3"/>
      <c r="K892" s="3"/>
      <c r="L892" s="3"/>
    </row>
    <row r="893" spans="2:12">
      <c r="B893" s="9"/>
      <c r="C893" s="13"/>
      <c r="D893" s="3"/>
      <c r="E893" s="3"/>
      <c r="F893" s="3"/>
      <c r="G893" s="3"/>
      <c r="H893" s="3"/>
      <c r="I893" s="3"/>
      <c r="J893" s="3"/>
      <c r="K893" s="3"/>
      <c r="L893" s="3"/>
    </row>
    <row r="894" spans="2:12">
      <c r="B894" s="9"/>
      <c r="C894" s="13"/>
      <c r="D894" s="3"/>
      <c r="E894" s="3"/>
      <c r="F894" s="3"/>
      <c r="G894" s="3"/>
      <c r="H894" s="3"/>
      <c r="I894" s="3"/>
      <c r="J894" s="3"/>
      <c r="K894" s="3"/>
      <c r="L894" s="3"/>
    </row>
    <row r="895" spans="2:12">
      <c r="B895" s="9"/>
      <c r="C895" s="13"/>
      <c r="D895" s="3"/>
      <c r="E895" s="3"/>
      <c r="F895" s="3"/>
      <c r="G895" s="3"/>
      <c r="H895" s="3"/>
      <c r="I895" s="3"/>
      <c r="J895" s="3"/>
      <c r="K895" s="3"/>
      <c r="L895" s="3"/>
    </row>
    <row r="896" spans="2:12">
      <c r="B896" s="9"/>
      <c r="C896" s="13"/>
      <c r="D896" s="3"/>
      <c r="E896" s="3"/>
      <c r="F896" s="3"/>
      <c r="G896" s="3"/>
      <c r="H896" s="3"/>
      <c r="I896" s="3"/>
      <c r="J896" s="3"/>
      <c r="K896" s="3"/>
      <c r="L896" s="3"/>
    </row>
    <row r="897" spans="2:12">
      <c r="B897" s="9"/>
      <c r="C897" s="13"/>
      <c r="D897" s="3"/>
      <c r="E897" s="3"/>
      <c r="F897" s="3"/>
      <c r="G897" s="3"/>
      <c r="H897" s="3"/>
      <c r="I897" s="3"/>
      <c r="J897" s="3"/>
      <c r="K897" s="3"/>
      <c r="L897" s="3"/>
    </row>
    <row r="898" spans="2:12">
      <c r="B898" s="9"/>
      <c r="C898" s="13"/>
      <c r="D898" s="3"/>
      <c r="E898" s="3"/>
      <c r="F898" s="3"/>
      <c r="G898" s="3"/>
      <c r="H898" s="3"/>
      <c r="I898" s="3"/>
      <c r="J898" s="3"/>
      <c r="K898" s="3"/>
      <c r="L898" s="3"/>
    </row>
    <row r="899" spans="2:12">
      <c r="B899" s="9"/>
      <c r="C899" s="13"/>
      <c r="D899" s="3"/>
      <c r="E899" s="3"/>
      <c r="F899" s="3"/>
      <c r="G899" s="3"/>
      <c r="H899" s="3"/>
      <c r="I899" s="3"/>
      <c r="J899" s="3"/>
      <c r="K899" s="3"/>
      <c r="L899" s="3"/>
    </row>
    <row r="900" spans="2:12">
      <c r="B900" s="9"/>
      <c r="C900" s="13"/>
      <c r="D900" s="3"/>
      <c r="E900" s="3"/>
      <c r="F900" s="3"/>
      <c r="G900" s="3"/>
      <c r="H900" s="3"/>
      <c r="I900" s="3"/>
      <c r="J900" s="3"/>
      <c r="K900" s="3"/>
      <c r="L900" s="3"/>
    </row>
    <row r="901" spans="2:12">
      <c r="B901" s="9"/>
      <c r="C901" s="13"/>
      <c r="D901" s="3"/>
      <c r="E901" s="3"/>
      <c r="F901" s="3"/>
      <c r="G901" s="3"/>
      <c r="H901" s="3"/>
      <c r="I901" s="3"/>
      <c r="J901" s="3"/>
      <c r="K901" s="3"/>
      <c r="L901" s="3"/>
    </row>
    <row r="902" spans="2:12">
      <c r="B902" s="9"/>
      <c r="C902" s="13"/>
      <c r="D902" s="3"/>
      <c r="E902" s="3"/>
      <c r="F902" s="3"/>
      <c r="G902" s="3"/>
      <c r="H902" s="3"/>
      <c r="I902" s="3"/>
      <c r="J902" s="3"/>
      <c r="K902" s="3"/>
      <c r="L902" s="3"/>
    </row>
    <row r="903" spans="2:12">
      <c r="B903" s="9"/>
      <c r="C903" s="13"/>
      <c r="D903" s="3"/>
      <c r="E903" s="3"/>
      <c r="F903" s="3"/>
      <c r="G903" s="3"/>
      <c r="H903" s="3"/>
      <c r="I903" s="3"/>
      <c r="J903" s="3"/>
      <c r="K903" s="3"/>
      <c r="L903" s="3"/>
    </row>
    <row r="904" spans="2:12">
      <c r="B904" s="9"/>
      <c r="C904" s="13"/>
      <c r="D904" s="3"/>
      <c r="E904" s="3"/>
      <c r="F904" s="3"/>
      <c r="G904" s="3"/>
      <c r="H904" s="3"/>
      <c r="I904" s="3"/>
      <c r="J904" s="3"/>
      <c r="K904" s="3"/>
      <c r="L904" s="3"/>
    </row>
    <row r="905" spans="2:12">
      <c r="B905" s="9"/>
      <c r="C905" s="13"/>
      <c r="D905" s="3"/>
      <c r="E905" s="3"/>
      <c r="F905" s="3"/>
      <c r="G905" s="3"/>
      <c r="H905" s="3"/>
      <c r="I905" s="3"/>
      <c r="J905" s="3"/>
      <c r="K905" s="3"/>
      <c r="L905" s="3"/>
    </row>
    <row r="906" spans="2:12">
      <c r="B906" s="9"/>
      <c r="C906" s="13"/>
      <c r="D906" s="3"/>
      <c r="E906" s="3"/>
      <c r="F906" s="3"/>
      <c r="G906" s="3"/>
      <c r="H906" s="3"/>
      <c r="I906" s="3"/>
      <c r="J906" s="3"/>
      <c r="K906" s="3"/>
      <c r="L906" s="3"/>
    </row>
    <row r="907" spans="2:12">
      <c r="B907" s="9"/>
      <c r="C907" s="13"/>
      <c r="D907" s="3"/>
      <c r="E907" s="3"/>
      <c r="F907" s="3"/>
      <c r="G907" s="3"/>
      <c r="H907" s="3"/>
      <c r="I907" s="3"/>
      <c r="J907" s="3"/>
      <c r="K907" s="3"/>
      <c r="L907" s="3"/>
    </row>
    <row r="908" spans="2:12">
      <c r="B908" s="9"/>
      <c r="C908" s="13"/>
      <c r="D908" s="3"/>
      <c r="E908" s="3"/>
      <c r="F908" s="3"/>
      <c r="G908" s="3"/>
      <c r="H908" s="3"/>
      <c r="I908" s="3"/>
      <c r="J908" s="3"/>
      <c r="K908" s="3"/>
      <c r="L908" s="3"/>
    </row>
    <row r="909" spans="2:12">
      <c r="B909" s="9"/>
      <c r="C909" s="13"/>
      <c r="D909" s="3"/>
      <c r="E909" s="3"/>
      <c r="F909" s="3"/>
      <c r="G909" s="3"/>
      <c r="H909" s="3"/>
      <c r="I909" s="3"/>
      <c r="J909" s="3"/>
      <c r="K909" s="3"/>
      <c r="L909" s="3"/>
    </row>
    <row r="910" spans="2:12">
      <c r="B910" s="9"/>
      <c r="C910" s="13"/>
      <c r="D910" s="3"/>
      <c r="E910" s="3"/>
      <c r="F910" s="3"/>
      <c r="G910" s="3"/>
      <c r="H910" s="3"/>
      <c r="I910" s="3"/>
      <c r="J910" s="3"/>
      <c r="K910" s="3"/>
      <c r="L910" s="3"/>
    </row>
    <row r="911" spans="2:12">
      <c r="B911" s="9"/>
      <c r="C911" s="13"/>
      <c r="D911" s="3"/>
      <c r="E911" s="3"/>
      <c r="F911" s="3"/>
      <c r="G911" s="3"/>
      <c r="H911" s="3"/>
      <c r="I911" s="3"/>
      <c r="J911" s="3"/>
      <c r="K911" s="3"/>
      <c r="L911" s="3"/>
    </row>
    <row r="912" spans="2:12">
      <c r="B912" s="9"/>
      <c r="C912" s="13"/>
      <c r="D912" s="3"/>
      <c r="E912" s="3"/>
      <c r="F912" s="3"/>
      <c r="G912" s="3"/>
      <c r="H912" s="3"/>
      <c r="I912" s="3"/>
      <c r="J912" s="3"/>
      <c r="K912" s="3"/>
      <c r="L912" s="3"/>
    </row>
    <row r="913" spans="2:12">
      <c r="B913" s="9"/>
      <c r="C913" s="13"/>
      <c r="D913" s="3"/>
      <c r="E913" s="3"/>
      <c r="F913" s="3"/>
      <c r="G913" s="3"/>
      <c r="H913" s="3"/>
      <c r="I913" s="3"/>
      <c r="J913" s="3"/>
      <c r="K913" s="3"/>
      <c r="L913" s="3"/>
    </row>
    <row r="914" spans="2:12">
      <c r="B914" s="9"/>
      <c r="C914" s="13"/>
      <c r="D914" s="3"/>
      <c r="E914" s="3"/>
      <c r="F914" s="3"/>
      <c r="G914" s="3"/>
      <c r="H914" s="3"/>
      <c r="I914" s="3"/>
      <c r="J914" s="3"/>
      <c r="K914" s="3"/>
      <c r="L914" s="3"/>
    </row>
    <row r="915" spans="2:12">
      <c r="B915" s="9"/>
      <c r="C915" s="13"/>
      <c r="D915" s="3"/>
      <c r="E915" s="3"/>
      <c r="F915" s="3"/>
      <c r="G915" s="3"/>
      <c r="H915" s="3"/>
      <c r="I915" s="3"/>
      <c r="J915" s="3"/>
      <c r="K915" s="3"/>
      <c r="L915" s="3"/>
    </row>
    <row r="916" spans="2:12">
      <c r="B916" s="9"/>
      <c r="C916" s="13"/>
      <c r="D916" s="3"/>
      <c r="E916" s="3"/>
      <c r="F916" s="3"/>
      <c r="G916" s="3"/>
      <c r="H916" s="3"/>
      <c r="I916" s="3"/>
      <c r="J916" s="3"/>
      <c r="K916" s="3"/>
      <c r="L916" s="3"/>
    </row>
    <row r="917" spans="2:12">
      <c r="B917" s="9"/>
      <c r="C917" s="13"/>
      <c r="D917" s="3"/>
      <c r="E917" s="3"/>
      <c r="F917" s="3"/>
      <c r="G917" s="3"/>
      <c r="H917" s="3"/>
      <c r="I917" s="3"/>
      <c r="J917" s="3"/>
      <c r="K917" s="3"/>
      <c r="L917" s="3"/>
    </row>
    <row r="918" spans="2:12">
      <c r="B918" s="9"/>
      <c r="C918" s="13"/>
      <c r="D918" s="3"/>
      <c r="E918" s="3"/>
      <c r="F918" s="3"/>
      <c r="G918" s="3"/>
      <c r="H918" s="3"/>
      <c r="I918" s="3"/>
      <c r="J918" s="3"/>
      <c r="K918" s="3"/>
      <c r="L918" s="3"/>
    </row>
    <row r="919" spans="2:12">
      <c r="B919" s="9"/>
      <c r="C919" s="13"/>
      <c r="D919" s="3"/>
      <c r="E919" s="3"/>
      <c r="F919" s="3"/>
      <c r="G919" s="3"/>
      <c r="H919" s="3"/>
      <c r="I919" s="3"/>
      <c r="J919" s="3"/>
      <c r="K919" s="3"/>
      <c r="L919" s="3"/>
    </row>
    <row r="920" spans="2:12">
      <c r="B920" s="9"/>
      <c r="C920" s="13"/>
      <c r="D920" s="3"/>
      <c r="E920" s="3"/>
      <c r="F920" s="3"/>
      <c r="G920" s="3"/>
      <c r="H920" s="3"/>
      <c r="I920" s="3"/>
      <c r="J920" s="3"/>
      <c r="K920" s="3"/>
      <c r="L920" s="3"/>
    </row>
    <row r="921" spans="2:12">
      <c r="B921" s="9"/>
      <c r="C921" s="13"/>
      <c r="D921" s="3"/>
      <c r="E921" s="3"/>
      <c r="F921" s="3"/>
      <c r="G921" s="3"/>
      <c r="H921" s="3"/>
      <c r="I921" s="3"/>
      <c r="J921" s="3"/>
      <c r="K921" s="3"/>
      <c r="L921" s="3"/>
    </row>
    <row r="922" spans="2:12">
      <c r="B922" s="9"/>
      <c r="C922" s="13"/>
      <c r="D922" s="3"/>
      <c r="E922" s="3"/>
      <c r="F922" s="3"/>
      <c r="G922" s="3"/>
      <c r="H922" s="3"/>
      <c r="I922" s="3"/>
      <c r="J922" s="3"/>
      <c r="K922" s="3"/>
      <c r="L922" s="3"/>
    </row>
    <row r="923" spans="2:12">
      <c r="B923" s="9"/>
      <c r="C923" s="13"/>
      <c r="D923" s="3"/>
      <c r="E923" s="3"/>
      <c r="F923" s="3"/>
      <c r="G923" s="3"/>
      <c r="H923" s="3"/>
      <c r="I923" s="3"/>
      <c r="J923" s="3"/>
      <c r="K923" s="3"/>
      <c r="L923" s="3"/>
    </row>
    <row r="924" spans="2:12">
      <c r="B924" s="9"/>
      <c r="C924" s="13"/>
      <c r="D924" s="3"/>
      <c r="E924" s="3"/>
      <c r="F924" s="3"/>
      <c r="G924" s="3"/>
      <c r="H924" s="3"/>
      <c r="I924" s="3"/>
      <c r="J924" s="3"/>
      <c r="K924" s="3"/>
      <c r="L924" s="3"/>
    </row>
    <row r="925" spans="2:12">
      <c r="B925" s="9"/>
      <c r="C925" s="13"/>
      <c r="D925" s="3"/>
      <c r="E925" s="3"/>
      <c r="F925" s="3"/>
      <c r="G925" s="3"/>
      <c r="H925" s="3"/>
      <c r="I925" s="3"/>
      <c r="J925" s="3"/>
      <c r="K925" s="3"/>
      <c r="L925" s="3"/>
    </row>
    <row r="926" spans="2:12">
      <c r="B926" s="9"/>
      <c r="C926" s="13"/>
      <c r="D926" s="3"/>
      <c r="E926" s="3"/>
      <c r="F926" s="3"/>
      <c r="G926" s="3"/>
      <c r="H926" s="3"/>
      <c r="I926" s="3"/>
      <c r="J926" s="3"/>
      <c r="K926" s="3"/>
      <c r="L926" s="3"/>
    </row>
    <row r="927" spans="2:12">
      <c r="B927" s="9"/>
      <c r="C927" s="13"/>
      <c r="D927" s="3"/>
      <c r="E927" s="3"/>
      <c r="F927" s="3"/>
      <c r="G927" s="3"/>
      <c r="H927" s="3"/>
      <c r="I927" s="3"/>
      <c r="J927" s="3"/>
      <c r="K927" s="3"/>
      <c r="L927" s="3"/>
    </row>
    <row r="928" spans="2:12">
      <c r="B928" s="9"/>
      <c r="C928" s="13"/>
      <c r="D928" s="3"/>
      <c r="E928" s="3"/>
      <c r="F928" s="3"/>
      <c r="G928" s="3"/>
      <c r="H928" s="3"/>
      <c r="I928" s="3"/>
      <c r="J928" s="3"/>
      <c r="K928" s="3"/>
      <c r="L928" s="3"/>
    </row>
    <row r="929" spans="2:12">
      <c r="B929" s="9"/>
      <c r="C929" s="13"/>
      <c r="D929" s="3"/>
      <c r="E929" s="3"/>
      <c r="F929" s="3"/>
      <c r="G929" s="3"/>
      <c r="H929" s="3"/>
      <c r="I929" s="3"/>
      <c r="J929" s="3"/>
      <c r="K929" s="3"/>
      <c r="L929" s="3"/>
    </row>
    <row r="930" spans="2:12">
      <c r="B930" s="9"/>
      <c r="C930" s="13"/>
      <c r="D930" s="3"/>
      <c r="E930" s="3"/>
      <c r="F930" s="3"/>
      <c r="G930" s="3"/>
      <c r="H930" s="3"/>
      <c r="I930" s="3"/>
      <c r="J930" s="3"/>
      <c r="K930" s="3"/>
      <c r="L930" s="3"/>
    </row>
    <row r="931" spans="2:12">
      <c r="B931" s="9"/>
      <c r="C931" s="13"/>
      <c r="D931" s="3"/>
      <c r="E931" s="3"/>
      <c r="F931" s="3"/>
      <c r="G931" s="3"/>
      <c r="H931" s="3"/>
      <c r="I931" s="3"/>
      <c r="J931" s="3"/>
      <c r="K931" s="3"/>
      <c r="L931" s="3"/>
    </row>
    <row r="932" spans="2:12">
      <c r="B932" s="9"/>
      <c r="C932" s="13"/>
      <c r="D932" s="3"/>
      <c r="E932" s="3"/>
      <c r="F932" s="3"/>
      <c r="G932" s="3"/>
      <c r="H932" s="3"/>
      <c r="I932" s="3"/>
      <c r="J932" s="3"/>
      <c r="K932" s="3"/>
      <c r="L932" s="3"/>
    </row>
    <row r="933" spans="2:12">
      <c r="B933" s="9"/>
      <c r="C933" s="13"/>
      <c r="D933" s="3"/>
      <c r="E933" s="3"/>
      <c r="F933" s="3"/>
      <c r="G933" s="3"/>
      <c r="H933" s="3"/>
      <c r="I933" s="3"/>
      <c r="J933" s="3"/>
      <c r="K933" s="3"/>
      <c r="L933" s="3"/>
    </row>
    <row r="934" spans="2:12">
      <c r="B934" s="9"/>
      <c r="C934" s="13"/>
      <c r="D934" s="3"/>
      <c r="E934" s="3"/>
      <c r="F934" s="3"/>
      <c r="G934" s="3"/>
      <c r="H934" s="3"/>
      <c r="I934" s="3"/>
      <c r="J934" s="3"/>
      <c r="K934" s="3"/>
      <c r="L934" s="3"/>
    </row>
    <row r="935" spans="2:12">
      <c r="B935" s="9"/>
      <c r="C935" s="13"/>
      <c r="D935" s="3"/>
      <c r="E935" s="3"/>
      <c r="F935" s="3"/>
      <c r="G935" s="3"/>
      <c r="H935" s="3"/>
      <c r="I935" s="3"/>
      <c r="J935" s="3"/>
      <c r="K935" s="3"/>
      <c r="L935" s="3"/>
    </row>
    <row r="936" spans="2:12">
      <c r="B936" s="9"/>
      <c r="C936" s="13"/>
      <c r="D936" s="3"/>
      <c r="E936" s="3"/>
      <c r="F936" s="3"/>
      <c r="G936" s="3"/>
      <c r="H936" s="3"/>
      <c r="I936" s="3"/>
      <c r="J936" s="3"/>
      <c r="K936" s="3"/>
      <c r="L936" s="3"/>
    </row>
    <row r="937" spans="2:12">
      <c r="B937" s="9"/>
      <c r="C937" s="13"/>
      <c r="D937" s="3"/>
      <c r="E937" s="3"/>
      <c r="F937" s="3"/>
      <c r="G937" s="3"/>
      <c r="H937" s="3"/>
      <c r="I937" s="3"/>
      <c r="J937" s="3"/>
      <c r="K937" s="3"/>
      <c r="L937" s="3"/>
    </row>
    <row r="938" spans="2:12">
      <c r="B938" s="9"/>
      <c r="C938" s="13"/>
      <c r="D938" s="3"/>
      <c r="E938" s="3"/>
      <c r="F938" s="3"/>
      <c r="G938" s="3"/>
      <c r="H938" s="3"/>
      <c r="I938" s="3"/>
      <c r="J938" s="3"/>
      <c r="K938" s="3"/>
      <c r="L938" s="3"/>
    </row>
    <row r="939" spans="2:12">
      <c r="B939" s="9"/>
      <c r="C939" s="13"/>
      <c r="D939" s="3"/>
      <c r="E939" s="3"/>
      <c r="F939" s="3"/>
      <c r="G939" s="3"/>
      <c r="H939" s="3"/>
      <c r="I939" s="3"/>
      <c r="J939" s="3"/>
      <c r="K939" s="3"/>
      <c r="L939" s="3"/>
    </row>
    <row r="940" spans="2:12">
      <c r="B940" s="9"/>
      <c r="C940" s="13"/>
      <c r="D940" s="3"/>
      <c r="E940" s="3"/>
      <c r="F940" s="3"/>
      <c r="G940" s="3"/>
      <c r="H940" s="3"/>
      <c r="I940" s="3"/>
      <c r="J940" s="3"/>
      <c r="K940" s="3"/>
      <c r="L940" s="3"/>
    </row>
    <row r="941" spans="2:12">
      <c r="B941" s="9"/>
      <c r="C941" s="13"/>
      <c r="D941" s="3"/>
      <c r="E941" s="3"/>
      <c r="F941" s="3"/>
      <c r="G941" s="3"/>
      <c r="H941" s="3"/>
      <c r="I941" s="3"/>
      <c r="J941" s="3"/>
      <c r="K941" s="3"/>
      <c r="L941" s="3"/>
    </row>
    <row r="942" spans="2:12">
      <c r="B942" s="9"/>
      <c r="C942" s="13"/>
      <c r="D942" s="3"/>
      <c r="E942" s="3"/>
      <c r="F942" s="3"/>
      <c r="G942" s="3"/>
      <c r="H942" s="3"/>
      <c r="I942" s="3"/>
      <c r="J942" s="3"/>
      <c r="K942" s="3"/>
      <c r="L942" s="3"/>
    </row>
    <row r="943" spans="2:12">
      <c r="B943" s="9"/>
      <c r="C943" s="13"/>
      <c r="D943" s="3"/>
      <c r="E943" s="3"/>
      <c r="F943" s="3"/>
      <c r="G943" s="3"/>
      <c r="H943" s="3"/>
      <c r="I943" s="3"/>
      <c r="J943" s="3"/>
      <c r="K943" s="3"/>
      <c r="L943" s="3"/>
    </row>
    <row r="944" spans="2:12">
      <c r="B944" s="9"/>
      <c r="C944" s="13"/>
      <c r="D944" s="3"/>
      <c r="E944" s="3"/>
      <c r="F944" s="3"/>
      <c r="G944" s="3"/>
      <c r="H944" s="3"/>
      <c r="I944" s="3"/>
      <c r="J944" s="3"/>
      <c r="K944" s="3"/>
      <c r="L944" s="3"/>
    </row>
    <row r="945" spans="2:12">
      <c r="B945" s="9"/>
      <c r="C945" s="13"/>
      <c r="D945" s="3"/>
      <c r="E945" s="3"/>
      <c r="F945" s="3"/>
      <c r="G945" s="3"/>
      <c r="H945" s="3"/>
      <c r="I945" s="3"/>
      <c r="J945" s="3"/>
      <c r="K945" s="3"/>
      <c r="L945" s="3"/>
    </row>
    <row r="946" spans="2:12">
      <c r="B946" s="9"/>
      <c r="C946" s="13"/>
      <c r="D946" s="3"/>
      <c r="E946" s="3"/>
      <c r="F946" s="3"/>
      <c r="G946" s="3"/>
      <c r="H946" s="3"/>
      <c r="I946" s="3"/>
      <c r="J946" s="3"/>
      <c r="K946" s="3"/>
      <c r="L946" s="3"/>
    </row>
    <row r="947" spans="2:12">
      <c r="B947" s="9"/>
      <c r="C947" s="13"/>
      <c r="D947" s="3"/>
      <c r="E947" s="3"/>
      <c r="F947" s="3"/>
      <c r="G947" s="3"/>
      <c r="H947" s="3"/>
      <c r="I947" s="3"/>
      <c r="J947" s="3"/>
      <c r="K947" s="3"/>
      <c r="L947" s="3"/>
    </row>
    <row r="948" spans="2:12">
      <c r="B948" s="9"/>
      <c r="C948" s="13"/>
      <c r="D948" s="3"/>
      <c r="E948" s="3"/>
      <c r="F948" s="3"/>
      <c r="G948" s="3"/>
      <c r="H948" s="3"/>
      <c r="I948" s="3"/>
      <c r="J948" s="3"/>
      <c r="K948" s="3"/>
      <c r="L948" s="3"/>
    </row>
    <row r="949" spans="2:12">
      <c r="B949" s="9"/>
      <c r="C949" s="13"/>
      <c r="D949" s="3"/>
      <c r="E949" s="3"/>
      <c r="F949" s="3"/>
      <c r="G949" s="3"/>
      <c r="H949" s="3"/>
      <c r="I949" s="3"/>
      <c r="J949" s="3"/>
      <c r="K949" s="3"/>
      <c r="L949" s="3"/>
    </row>
    <row r="950" spans="2:12">
      <c r="B950" s="9"/>
      <c r="C950" s="13"/>
      <c r="D950" s="3"/>
      <c r="E950" s="3"/>
      <c r="F950" s="3"/>
      <c r="G950" s="3"/>
      <c r="H950" s="3"/>
      <c r="I950" s="3"/>
      <c r="J950" s="3"/>
      <c r="K950" s="3"/>
      <c r="L950" s="3"/>
    </row>
    <row r="951" spans="2:12">
      <c r="B951" s="9"/>
      <c r="C951" s="13"/>
      <c r="D951" s="3"/>
      <c r="E951" s="3"/>
      <c r="F951" s="3"/>
      <c r="G951" s="3"/>
      <c r="H951" s="3"/>
      <c r="I951" s="3"/>
      <c r="J951" s="3"/>
      <c r="K951" s="3"/>
      <c r="L951" s="3"/>
    </row>
    <row r="952" spans="2:12">
      <c r="B952" s="9"/>
      <c r="C952" s="13"/>
      <c r="D952" s="3"/>
      <c r="E952" s="3"/>
      <c r="F952" s="3"/>
      <c r="G952" s="3"/>
      <c r="H952" s="3"/>
      <c r="I952" s="3"/>
      <c r="J952" s="3"/>
      <c r="K952" s="3"/>
      <c r="L952" s="3"/>
    </row>
    <row r="953" spans="2:12">
      <c r="B953" s="9"/>
      <c r="C953" s="13"/>
      <c r="D953" s="3"/>
      <c r="E953" s="3"/>
      <c r="F953" s="3"/>
      <c r="G953" s="3"/>
      <c r="H953" s="3"/>
      <c r="I953" s="3"/>
      <c r="J953" s="3"/>
      <c r="K953" s="3"/>
      <c r="L953" s="3"/>
    </row>
    <row r="954" spans="2:12">
      <c r="B954" s="9"/>
      <c r="C954" s="13"/>
      <c r="D954" s="3"/>
      <c r="E954" s="3"/>
      <c r="F954" s="3"/>
      <c r="G954" s="3"/>
      <c r="H954" s="3"/>
      <c r="I954" s="3"/>
      <c r="J954" s="3"/>
      <c r="K954" s="3"/>
      <c r="L954" s="3"/>
    </row>
    <row r="955" spans="2:12">
      <c r="B955" s="9"/>
      <c r="C955" s="13"/>
      <c r="D955" s="3"/>
      <c r="E955" s="3"/>
      <c r="F955" s="3"/>
      <c r="G955" s="3"/>
      <c r="H955" s="3"/>
      <c r="I955" s="3"/>
      <c r="J955" s="3"/>
      <c r="K955" s="3"/>
      <c r="L955" s="3"/>
    </row>
    <row r="956" spans="2:12">
      <c r="B956" s="9"/>
      <c r="C956" s="13"/>
      <c r="D956" s="3"/>
      <c r="E956" s="3"/>
      <c r="F956" s="3"/>
      <c r="G956" s="3"/>
      <c r="H956" s="3"/>
      <c r="I956" s="3"/>
      <c r="J956" s="3"/>
      <c r="K956" s="3"/>
      <c r="L956" s="3"/>
    </row>
    <row r="957" spans="2:12">
      <c r="B957" s="9"/>
      <c r="C957" s="13"/>
      <c r="D957" s="3"/>
      <c r="E957" s="3"/>
      <c r="F957" s="3"/>
      <c r="G957" s="3"/>
      <c r="H957" s="3"/>
      <c r="I957" s="3"/>
      <c r="J957" s="3"/>
      <c r="K957" s="3"/>
      <c r="L957" s="3"/>
    </row>
    <row r="958" spans="2:12">
      <c r="B958" s="9"/>
      <c r="C958" s="13"/>
      <c r="D958" s="3"/>
      <c r="E958" s="3"/>
      <c r="F958" s="3"/>
      <c r="G958" s="3"/>
      <c r="H958" s="3"/>
      <c r="I958" s="3"/>
      <c r="J958" s="3"/>
      <c r="K958" s="3"/>
      <c r="L958" s="3"/>
    </row>
    <row r="959" spans="2:12">
      <c r="B959" s="9"/>
      <c r="C959" s="13"/>
      <c r="D959" s="3"/>
      <c r="E959" s="3"/>
      <c r="F959" s="3"/>
      <c r="G959" s="3"/>
      <c r="H959" s="3"/>
      <c r="I959" s="3"/>
      <c r="J959" s="3"/>
      <c r="K959" s="3"/>
      <c r="L959" s="3"/>
    </row>
    <row r="960" spans="2:12">
      <c r="B960" s="9"/>
      <c r="C960" s="13"/>
      <c r="D960" s="3"/>
      <c r="E960" s="3"/>
      <c r="F960" s="3"/>
      <c r="G960" s="3"/>
      <c r="H960" s="3"/>
      <c r="I960" s="3"/>
      <c r="J960" s="3"/>
      <c r="K960" s="3"/>
      <c r="L960" s="3"/>
    </row>
    <row r="961" spans="2:12">
      <c r="B961" s="9"/>
      <c r="C961" s="13"/>
      <c r="D961" s="3"/>
      <c r="E961" s="3"/>
      <c r="F961" s="3"/>
      <c r="G961" s="3"/>
      <c r="H961" s="3"/>
      <c r="I961" s="3"/>
      <c r="J961" s="3"/>
      <c r="K961" s="3"/>
      <c r="L961" s="3"/>
    </row>
    <row r="962" spans="2:12">
      <c r="B962" s="9"/>
      <c r="C962" s="13"/>
      <c r="D962" s="3"/>
      <c r="E962" s="3"/>
      <c r="F962" s="3"/>
      <c r="G962" s="3"/>
      <c r="H962" s="3"/>
      <c r="I962" s="3"/>
      <c r="J962" s="3"/>
      <c r="K962" s="3"/>
      <c r="L962" s="3"/>
    </row>
    <row r="963" spans="2:12">
      <c r="B963" s="9"/>
      <c r="C963" s="13"/>
      <c r="D963" s="3"/>
      <c r="E963" s="3"/>
      <c r="F963" s="3"/>
      <c r="G963" s="3"/>
      <c r="H963" s="3"/>
      <c r="I963" s="3"/>
      <c r="J963" s="3"/>
      <c r="K963" s="3"/>
      <c r="L963" s="3"/>
    </row>
    <row r="964" spans="2:12">
      <c r="B964" s="9"/>
      <c r="C964" s="13"/>
      <c r="D964" s="3"/>
      <c r="E964" s="3"/>
      <c r="F964" s="3"/>
      <c r="G964" s="3"/>
      <c r="H964" s="3"/>
      <c r="I964" s="3"/>
      <c r="J964" s="3"/>
      <c r="K964" s="3"/>
      <c r="L964" s="3"/>
    </row>
    <row r="965" spans="2:12">
      <c r="B965" s="9"/>
      <c r="C965" s="13"/>
      <c r="D965" s="3"/>
      <c r="E965" s="3"/>
      <c r="F965" s="3"/>
      <c r="G965" s="3"/>
      <c r="H965" s="3"/>
      <c r="I965" s="3"/>
      <c r="J965" s="3"/>
      <c r="K965" s="3"/>
      <c r="L965" s="3"/>
    </row>
    <row r="966" spans="2:12">
      <c r="B966" s="9"/>
      <c r="C966" s="13"/>
      <c r="D966" s="3"/>
      <c r="E966" s="3"/>
      <c r="F966" s="3"/>
      <c r="G966" s="3"/>
      <c r="H966" s="3"/>
      <c r="I966" s="3"/>
      <c r="J966" s="3"/>
      <c r="K966" s="3"/>
      <c r="L966" s="3"/>
    </row>
    <row r="967" spans="2:12">
      <c r="B967" s="9"/>
      <c r="C967" s="13"/>
      <c r="D967" s="3"/>
      <c r="E967" s="3"/>
      <c r="F967" s="3"/>
      <c r="G967" s="3"/>
      <c r="H967" s="3"/>
      <c r="I967" s="3"/>
      <c r="J967" s="3"/>
      <c r="K967" s="3"/>
      <c r="L967" s="3"/>
    </row>
    <row r="968" spans="2:12">
      <c r="B968" s="9"/>
      <c r="C968" s="13"/>
      <c r="D968" s="3"/>
      <c r="E968" s="3"/>
      <c r="F968" s="3"/>
      <c r="G968" s="3"/>
      <c r="H968" s="3"/>
      <c r="I968" s="3"/>
      <c r="J968" s="3"/>
      <c r="K968" s="3"/>
      <c r="L968" s="3"/>
    </row>
    <row r="969" spans="2:12">
      <c r="B969" s="9"/>
      <c r="C969" s="13"/>
      <c r="D969" s="3"/>
      <c r="E969" s="3"/>
      <c r="F969" s="3"/>
      <c r="G969" s="3"/>
      <c r="H969" s="3"/>
      <c r="I969" s="3"/>
      <c r="J969" s="3"/>
      <c r="K969" s="3"/>
      <c r="L969" s="3"/>
    </row>
    <row r="970" spans="2:12">
      <c r="B970" s="9"/>
      <c r="C970" s="13"/>
      <c r="D970" s="3"/>
      <c r="E970" s="3"/>
      <c r="F970" s="3"/>
      <c r="G970" s="3"/>
      <c r="H970" s="3"/>
      <c r="I970" s="3"/>
      <c r="J970" s="3"/>
      <c r="K970" s="3"/>
      <c r="L970" s="3"/>
    </row>
    <row r="971" spans="2:12">
      <c r="B971" s="9"/>
      <c r="C971" s="13"/>
      <c r="D971" s="3"/>
      <c r="E971" s="3"/>
      <c r="F971" s="3"/>
      <c r="G971" s="3"/>
      <c r="H971" s="3"/>
      <c r="I971" s="3"/>
      <c r="J971" s="3"/>
      <c r="K971" s="3"/>
      <c r="L971" s="3"/>
    </row>
    <row r="972" spans="2:12">
      <c r="B972" s="9"/>
      <c r="C972" s="13"/>
      <c r="D972" s="3"/>
      <c r="E972" s="3"/>
      <c r="F972" s="3"/>
      <c r="G972" s="3"/>
      <c r="H972" s="3"/>
      <c r="I972" s="3"/>
      <c r="J972" s="3"/>
      <c r="K972" s="3"/>
      <c r="L972" s="3"/>
    </row>
    <row r="973" spans="2:12">
      <c r="B973" s="9"/>
      <c r="C973" s="13"/>
      <c r="D973" s="3"/>
      <c r="E973" s="3"/>
      <c r="F973" s="3"/>
      <c r="G973" s="3"/>
      <c r="H973" s="3"/>
      <c r="I973" s="3"/>
      <c r="J973" s="3"/>
      <c r="K973" s="3"/>
      <c r="L973" s="3"/>
    </row>
    <row r="974" spans="2:12">
      <c r="B974" s="9"/>
      <c r="C974" s="13"/>
      <c r="D974" s="3"/>
      <c r="E974" s="3"/>
      <c r="F974" s="3"/>
      <c r="G974" s="3"/>
      <c r="H974" s="3"/>
      <c r="I974" s="3"/>
      <c r="J974" s="3"/>
      <c r="K974" s="3"/>
      <c r="L974" s="3"/>
    </row>
    <row r="975" spans="2:12">
      <c r="B975" s="9"/>
      <c r="C975" s="13"/>
      <c r="D975" s="3"/>
      <c r="E975" s="3"/>
      <c r="F975" s="3"/>
      <c r="G975" s="3"/>
      <c r="H975" s="3"/>
      <c r="I975" s="3"/>
      <c r="J975" s="3"/>
      <c r="K975" s="3"/>
      <c r="L975" s="3"/>
    </row>
    <row r="976" spans="2:12">
      <c r="B976" s="9"/>
      <c r="C976" s="13"/>
      <c r="D976" s="3"/>
      <c r="E976" s="3"/>
      <c r="F976" s="3"/>
      <c r="G976" s="3"/>
      <c r="H976" s="3"/>
      <c r="I976" s="3"/>
      <c r="J976" s="3"/>
      <c r="K976" s="3"/>
      <c r="L976" s="3"/>
    </row>
    <row r="977" spans="2:12">
      <c r="B977" s="9"/>
      <c r="C977" s="13"/>
      <c r="D977" s="3"/>
      <c r="E977" s="3"/>
      <c r="F977" s="3"/>
      <c r="G977" s="3"/>
      <c r="H977" s="3"/>
      <c r="I977" s="3"/>
      <c r="J977" s="3"/>
      <c r="K977" s="3"/>
      <c r="L977" s="3"/>
    </row>
    <row r="978" spans="2:12">
      <c r="B978" s="9"/>
      <c r="C978" s="13"/>
      <c r="D978" s="3"/>
      <c r="E978" s="3"/>
      <c r="F978" s="3"/>
      <c r="G978" s="3"/>
      <c r="H978" s="3"/>
      <c r="I978" s="3"/>
      <c r="J978" s="3"/>
      <c r="K978" s="3"/>
      <c r="L978" s="3"/>
    </row>
    <row r="979" spans="2:12">
      <c r="B979" s="9"/>
      <c r="C979" s="13"/>
      <c r="D979" s="3"/>
      <c r="E979" s="3"/>
      <c r="F979" s="3"/>
      <c r="G979" s="3"/>
      <c r="H979" s="3"/>
      <c r="I979" s="3"/>
      <c r="J979" s="3"/>
      <c r="K979" s="3"/>
      <c r="L979" s="3"/>
    </row>
    <row r="980" spans="2:12">
      <c r="B980" s="9"/>
      <c r="C980" s="13"/>
      <c r="D980" s="3"/>
      <c r="E980" s="3"/>
      <c r="F980" s="3"/>
      <c r="G980" s="3"/>
      <c r="H980" s="3"/>
      <c r="I980" s="3"/>
      <c r="J980" s="3"/>
      <c r="K980" s="3"/>
      <c r="L980" s="3"/>
    </row>
    <row r="981" spans="2:12">
      <c r="B981" s="9"/>
      <c r="C981" s="13"/>
      <c r="D981" s="3"/>
      <c r="E981" s="3"/>
      <c r="F981" s="3"/>
      <c r="G981" s="3"/>
      <c r="H981" s="3"/>
      <c r="I981" s="3"/>
      <c r="J981" s="3"/>
      <c r="K981" s="3"/>
      <c r="L981" s="3"/>
    </row>
    <row r="982" spans="2:12">
      <c r="B982" s="9"/>
      <c r="C982" s="13"/>
      <c r="D982" s="3"/>
      <c r="E982" s="3"/>
      <c r="F982" s="3"/>
      <c r="G982" s="3"/>
      <c r="H982" s="3"/>
      <c r="I982" s="3"/>
      <c r="J982" s="3"/>
      <c r="K982" s="3"/>
      <c r="L982" s="3"/>
    </row>
    <row r="983" spans="2:12">
      <c r="B983" s="9"/>
      <c r="C983" s="13"/>
      <c r="D983" s="3"/>
      <c r="E983" s="3"/>
      <c r="F983" s="3"/>
      <c r="G983" s="3"/>
      <c r="H983" s="3"/>
      <c r="I983" s="3"/>
      <c r="J983" s="3"/>
      <c r="K983" s="3"/>
      <c r="L983" s="3"/>
    </row>
    <row r="984" spans="2:12">
      <c r="B984" s="9"/>
      <c r="C984" s="13"/>
      <c r="D984" s="3"/>
      <c r="E984" s="3"/>
      <c r="F984" s="3"/>
      <c r="G984" s="3"/>
      <c r="H984" s="3"/>
      <c r="I984" s="3"/>
      <c r="J984" s="3"/>
      <c r="K984" s="3"/>
      <c r="L984" s="3"/>
    </row>
    <row r="985" spans="2:12">
      <c r="B985" s="9"/>
      <c r="C985" s="13"/>
      <c r="D985" s="3"/>
      <c r="E985" s="3"/>
      <c r="F985" s="3"/>
      <c r="G985" s="3"/>
      <c r="H985" s="3"/>
      <c r="I985" s="3"/>
      <c r="J985" s="3"/>
      <c r="K985" s="3"/>
      <c r="L985" s="3"/>
    </row>
    <row r="986" spans="2:12">
      <c r="B986" s="9"/>
      <c r="C986" s="13"/>
      <c r="D986" s="3"/>
      <c r="E986" s="3"/>
      <c r="F986" s="3"/>
      <c r="G986" s="3"/>
      <c r="H986" s="3"/>
      <c r="I986" s="3"/>
      <c r="J986" s="3"/>
      <c r="K986" s="3"/>
      <c r="L986" s="3"/>
    </row>
    <row r="987" spans="2:12">
      <c r="B987" s="9"/>
      <c r="C987" s="13"/>
      <c r="D987" s="3"/>
      <c r="E987" s="3"/>
      <c r="F987" s="3"/>
      <c r="G987" s="3"/>
      <c r="H987" s="3"/>
      <c r="I987" s="3"/>
      <c r="J987" s="3"/>
      <c r="K987" s="3"/>
      <c r="L987" s="3"/>
    </row>
    <row r="988" spans="2:12">
      <c r="B988" s="9"/>
      <c r="C988" s="13"/>
      <c r="D988" s="3"/>
      <c r="E988" s="3"/>
      <c r="F988" s="3"/>
      <c r="G988" s="3"/>
      <c r="H988" s="3"/>
      <c r="I988" s="3"/>
      <c r="J988" s="3"/>
      <c r="K988" s="3"/>
      <c r="L988" s="3"/>
    </row>
    <row r="989" spans="2:12">
      <c r="B989" s="9"/>
      <c r="C989" s="13"/>
      <c r="D989" s="3"/>
      <c r="E989" s="3"/>
      <c r="F989" s="3"/>
      <c r="G989" s="3"/>
      <c r="H989" s="3"/>
      <c r="I989" s="3"/>
      <c r="J989" s="3"/>
      <c r="K989" s="3"/>
      <c r="L989" s="3"/>
    </row>
    <row r="990" spans="2:12">
      <c r="B990" s="9"/>
      <c r="C990" s="13"/>
      <c r="D990" s="3"/>
      <c r="E990" s="3"/>
      <c r="F990" s="3"/>
      <c r="G990" s="3"/>
      <c r="H990" s="3"/>
      <c r="I990" s="3"/>
      <c r="J990" s="3"/>
      <c r="K990" s="3"/>
      <c r="L990" s="3"/>
    </row>
    <row r="991" spans="2:12">
      <c r="B991" s="9"/>
      <c r="C991" s="13"/>
      <c r="D991" s="3"/>
      <c r="E991" s="3"/>
      <c r="F991" s="3"/>
      <c r="G991" s="3"/>
      <c r="H991" s="3"/>
      <c r="I991" s="3"/>
      <c r="J991" s="3"/>
      <c r="K991" s="3"/>
      <c r="L991" s="3"/>
    </row>
    <row r="992" spans="2:12">
      <c r="B992" s="9"/>
      <c r="C992" s="13"/>
      <c r="D992" s="3"/>
      <c r="E992" s="3"/>
      <c r="F992" s="3"/>
      <c r="G992" s="3"/>
      <c r="H992" s="3"/>
      <c r="I992" s="3"/>
      <c r="J992" s="3"/>
      <c r="K992" s="3"/>
      <c r="L992" s="3"/>
    </row>
    <row r="993" spans="2:12">
      <c r="B993" s="9"/>
      <c r="C993" s="13"/>
      <c r="D993" s="3"/>
      <c r="E993" s="3"/>
      <c r="F993" s="3"/>
      <c r="G993" s="3"/>
      <c r="H993" s="3"/>
      <c r="I993" s="3"/>
      <c r="J993" s="3"/>
      <c r="K993" s="3"/>
      <c r="L993" s="3"/>
    </row>
    <row r="994" spans="2:12">
      <c r="B994" s="9"/>
      <c r="C994" s="13"/>
      <c r="D994" s="3"/>
      <c r="E994" s="3"/>
      <c r="F994" s="3"/>
      <c r="G994" s="3"/>
      <c r="H994" s="3"/>
      <c r="I994" s="3"/>
      <c r="J994" s="3"/>
      <c r="K994" s="3"/>
      <c r="L994" s="3"/>
    </row>
    <row r="995" spans="2:12">
      <c r="B995" s="9"/>
      <c r="C995" s="13"/>
      <c r="D995" s="3"/>
      <c r="E995" s="3"/>
      <c r="F995" s="3"/>
      <c r="G995" s="3"/>
      <c r="H995" s="3"/>
      <c r="I995" s="3"/>
      <c r="J995" s="3"/>
      <c r="K995" s="3"/>
      <c r="L995" s="3"/>
    </row>
    <row r="996" spans="2:12">
      <c r="B996" s="9"/>
      <c r="C996" s="13"/>
      <c r="D996" s="3"/>
      <c r="E996" s="3"/>
      <c r="F996" s="3"/>
      <c r="G996" s="3"/>
      <c r="H996" s="3"/>
      <c r="I996" s="3"/>
      <c r="J996" s="3"/>
      <c r="K996" s="3"/>
      <c r="L996" s="3"/>
    </row>
    <row r="997" spans="2:12">
      <c r="B997" s="9"/>
      <c r="C997" s="13"/>
      <c r="D997" s="3"/>
      <c r="E997" s="3"/>
      <c r="F997" s="3"/>
      <c r="G997" s="3"/>
      <c r="H997" s="3"/>
      <c r="I997" s="3"/>
      <c r="J997" s="3"/>
      <c r="K997" s="3"/>
      <c r="L997" s="3"/>
    </row>
    <row r="998" spans="2:12">
      <c r="B998" s="9"/>
      <c r="C998" s="13"/>
      <c r="D998" s="3"/>
      <c r="E998" s="3"/>
      <c r="F998" s="3"/>
      <c r="G998" s="3"/>
      <c r="H998" s="3"/>
      <c r="I998" s="3"/>
      <c r="J998" s="3"/>
      <c r="K998" s="3"/>
      <c r="L998" s="3"/>
    </row>
    <row r="999" spans="2:12">
      <c r="B999" s="9"/>
      <c r="C999" s="13"/>
      <c r="D999" s="3"/>
      <c r="E999" s="3"/>
      <c r="F999" s="3"/>
      <c r="G999" s="3"/>
      <c r="H999" s="3"/>
      <c r="I999" s="3"/>
      <c r="J999" s="3"/>
      <c r="K999" s="3"/>
      <c r="L999" s="3"/>
    </row>
    <row r="1000" spans="2:12">
      <c r="B1000" s="9"/>
      <c r="C1000" s="13"/>
      <c r="D1000" s="3"/>
      <c r="E1000" s="3"/>
      <c r="F1000" s="3"/>
      <c r="G1000" s="3"/>
      <c r="H1000" s="3"/>
      <c r="I1000" s="3"/>
      <c r="J1000" s="3"/>
      <c r="K1000" s="3"/>
      <c r="L1000" s="3"/>
    </row>
    <row r="1001" spans="2:12">
      <c r="B1001" s="9"/>
      <c r="C1001" s="13"/>
      <c r="D1001" s="3"/>
      <c r="E1001" s="3"/>
      <c r="F1001" s="3"/>
      <c r="G1001" s="3"/>
      <c r="H1001" s="3"/>
      <c r="I1001" s="3"/>
      <c r="J1001" s="3"/>
      <c r="K1001" s="3"/>
      <c r="L1001" s="3"/>
    </row>
    <row r="1002" spans="2:12">
      <c r="B1002" s="9"/>
      <c r="C1002" s="13"/>
      <c r="D1002" s="3"/>
      <c r="E1002" s="3"/>
      <c r="F1002" s="3"/>
      <c r="G1002" s="3"/>
      <c r="H1002" s="3"/>
      <c r="I1002" s="3"/>
      <c r="J1002" s="3"/>
      <c r="K1002" s="3"/>
      <c r="L1002" s="3"/>
    </row>
    <row r="1003" spans="2:12">
      <c r="B1003" s="9"/>
      <c r="C1003" s="13"/>
      <c r="D1003" s="3"/>
      <c r="E1003" s="3"/>
      <c r="F1003" s="3"/>
      <c r="G1003" s="3"/>
      <c r="H1003" s="3"/>
      <c r="I1003" s="3"/>
      <c r="J1003" s="3"/>
      <c r="K1003" s="3"/>
      <c r="L1003" s="3"/>
    </row>
    <row r="1004" spans="2:12">
      <c r="B1004" s="9"/>
      <c r="C1004" s="13"/>
      <c r="D1004" s="3"/>
      <c r="E1004" s="3"/>
      <c r="F1004" s="3"/>
      <c r="G1004" s="3"/>
      <c r="H1004" s="3"/>
      <c r="I1004" s="3"/>
      <c r="J1004" s="3"/>
      <c r="K1004" s="3"/>
      <c r="L1004" s="3"/>
    </row>
    <row r="1005" spans="2:12">
      <c r="B1005" s="9"/>
      <c r="C1005" s="13"/>
      <c r="D1005" s="3"/>
      <c r="E1005" s="3"/>
      <c r="F1005" s="3"/>
      <c r="G1005" s="3"/>
      <c r="H1005" s="3"/>
      <c r="I1005" s="3"/>
      <c r="J1005" s="3"/>
      <c r="K1005" s="3"/>
      <c r="L1005" s="3"/>
    </row>
    <row r="1006" spans="2:12">
      <c r="B1006" s="9"/>
      <c r="C1006" s="13"/>
      <c r="D1006" s="3"/>
      <c r="E1006" s="3"/>
      <c r="F1006" s="3"/>
      <c r="G1006" s="3"/>
      <c r="H1006" s="3"/>
      <c r="I1006" s="3"/>
      <c r="J1006" s="3"/>
      <c r="K1006" s="3"/>
      <c r="L1006" s="3"/>
    </row>
    <row r="1007" spans="2:12">
      <c r="B1007" s="9"/>
      <c r="C1007" s="13"/>
      <c r="D1007" s="3"/>
      <c r="E1007" s="3"/>
      <c r="F1007" s="3"/>
      <c r="G1007" s="3"/>
      <c r="H1007" s="3"/>
      <c r="I1007" s="3"/>
      <c r="J1007" s="3"/>
      <c r="K1007" s="3"/>
      <c r="L1007" s="3"/>
    </row>
    <row r="1008" spans="2:12">
      <c r="B1008" s="9"/>
      <c r="C1008" s="13"/>
      <c r="D1008" s="3"/>
      <c r="E1008" s="3"/>
      <c r="F1008" s="3"/>
      <c r="G1008" s="3"/>
      <c r="H1008" s="3"/>
      <c r="I1008" s="3"/>
      <c r="J1008" s="3"/>
      <c r="K1008" s="3"/>
      <c r="L1008" s="3"/>
    </row>
    <row r="1009" spans="2:12">
      <c r="B1009" s="9"/>
      <c r="C1009" s="13"/>
      <c r="D1009" s="3"/>
      <c r="E1009" s="3"/>
      <c r="F1009" s="3"/>
      <c r="G1009" s="3"/>
      <c r="H1009" s="3"/>
      <c r="I1009" s="3"/>
      <c r="J1009" s="3"/>
      <c r="K1009" s="3"/>
      <c r="L1009" s="3"/>
    </row>
    <row r="1010" spans="2:12">
      <c r="B1010" s="9"/>
      <c r="C1010" s="13"/>
      <c r="D1010" s="3"/>
      <c r="E1010" s="3"/>
      <c r="F1010" s="3"/>
      <c r="G1010" s="3"/>
      <c r="H1010" s="3"/>
      <c r="I1010" s="3"/>
      <c r="J1010" s="3"/>
      <c r="K1010" s="3"/>
      <c r="L1010" s="3"/>
    </row>
    <row r="1011" spans="2:12">
      <c r="B1011" s="9"/>
      <c r="C1011" s="13"/>
      <c r="D1011" s="3"/>
      <c r="E1011" s="3"/>
      <c r="F1011" s="3"/>
      <c r="G1011" s="3"/>
      <c r="H1011" s="3"/>
      <c r="I1011" s="3"/>
      <c r="J1011" s="3"/>
      <c r="K1011" s="3"/>
      <c r="L1011" s="3"/>
    </row>
    <row r="1012" spans="2:12">
      <c r="B1012" s="9"/>
      <c r="C1012" s="13"/>
      <c r="D1012" s="3"/>
      <c r="E1012" s="3"/>
      <c r="F1012" s="3"/>
      <c r="G1012" s="3"/>
      <c r="H1012" s="3"/>
      <c r="I1012" s="3"/>
      <c r="J1012" s="3"/>
      <c r="K1012" s="3"/>
      <c r="L1012" s="3"/>
    </row>
    <row r="1013" spans="2:12">
      <c r="B1013" s="9"/>
      <c r="C1013" s="13"/>
      <c r="D1013" s="3"/>
      <c r="E1013" s="3"/>
      <c r="F1013" s="3"/>
      <c r="G1013" s="3"/>
      <c r="H1013" s="3"/>
      <c r="I1013" s="3"/>
      <c r="J1013" s="3"/>
      <c r="K1013" s="3"/>
      <c r="L1013" s="3"/>
    </row>
    <row r="1014" spans="2:12">
      <c r="B1014" s="9"/>
      <c r="C1014" s="13"/>
      <c r="D1014" s="3"/>
      <c r="E1014" s="3"/>
      <c r="F1014" s="3"/>
      <c r="G1014" s="3"/>
      <c r="H1014" s="3"/>
      <c r="I1014" s="3"/>
      <c r="J1014" s="3"/>
      <c r="K1014" s="3"/>
      <c r="L1014" s="3"/>
    </row>
    <row r="1015" spans="2:12">
      <c r="B1015" s="9"/>
      <c r="C1015" s="13"/>
      <c r="D1015" s="3"/>
      <c r="E1015" s="3"/>
      <c r="F1015" s="3"/>
      <c r="G1015" s="3"/>
      <c r="H1015" s="3"/>
      <c r="I1015" s="3"/>
      <c r="J1015" s="3"/>
      <c r="K1015" s="3"/>
      <c r="L1015" s="3"/>
    </row>
    <row r="1016" spans="2:12">
      <c r="B1016" s="9"/>
      <c r="C1016" s="13"/>
      <c r="D1016" s="3"/>
      <c r="E1016" s="3"/>
      <c r="F1016" s="3"/>
      <c r="G1016" s="3"/>
      <c r="H1016" s="3"/>
      <c r="I1016" s="3"/>
      <c r="J1016" s="3"/>
      <c r="K1016" s="3"/>
      <c r="L1016" s="3"/>
    </row>
    <row r="1017" spans="2:12">
      <c r="B1017" s="9"/>
      <c r="C1017" s="13"/>
      <c r="D1017" s="3"/>
      <c r="E1017" s="3"/>
      <c r="F1017" s="3"/>
      <c r="G1017" s="3"/>
      <c r="H1017" s="3"/>
      <c r="I1017" s="3"/>
      <c r="J1017" s="3"/>
      <c r="K1017" s="3"/>
      <c r="L1017" s="3"/>
    </row>
    <row r="1018" spans="2:12">
      <c r="B1018" s="9"/>
      <c r="C1018" s="13"/>
      <c r="D1018" s="3"/>
      <c r="E1018" s="3"/>
      <c r="F1018" s="3"/>
      <c r="G1018" s="3"/>
      <c r="H1018" s="3"/>
      <c r="I1018" s="3"/>
      <c r="J1018" s="3"/>
      <c r="K1018" s="3"/>
      <c r="L1018" s="3"/>
    </row>
    <row r="1019" spans="2:12">
      <c r="B1019" s="9"/>
      <c r="C1019" s="13"/>
      <c r="D1019" s="3"/>
      <c r="E1019" s="3"/>
      <c r="F1019" s="3"/>
      <c r="G1019" s="3"/>
      <c r="H1019" s="3"/>
      <c r="I1019" s="3"/>
      <c r="J1019" s="3"/>
      <c r="K1019" s="3"/>
      <c r="L1019" s="3"/>
    </row>
    <row r="1020" spans="2:12">
      <c r="B1020" s="9"/>
      <c r="C1020" s="13"/>
      <c r="D1020" s="3"/>
      <c r="E1020" s="3"/>
      <c r="F1020" s="3"/>
      <c r="G1020" s="3"/>
      <c r="H1020" s="3"/>
      <c r="I1020" s="3"/>
      <c r="J1020" s="3"/>
      <c r="K1020" s="3"/>
      <c r="L1020" s="3"/>
    </row>
    <row r="1021" spans="2:12">
      <c r="B1021" s="9"/>
      <c r="C1021" s="13"/>
      <c r="D1021" s="3"/>
      <c r="E1021" s="3"/>
      <c r="F1021" s="3"/>
      <c r="G1021" s="3"/>
      <c r="H1021" s="3"/>
      <c r="I1021" s="3"/>
      <c r="J1021" s="3"/>
      <c r="K1021" s="3"/>
      <c r="L1021" s="3"/>
    </row>
    <row r="1022" spans="2:12">
      <c r="B1022" s="9"/>
      <c r="C1022" s="13"/>
      <c r="D1022" s="3"/>
      <c r="E1022" s="3"/>
      <c r="F1022" s="3"/>
      <c r="G1022" s="3"/>
      <c r="H1022" s="3"/>
      <c r="I1022" s="3"/>
      <c r="J1022" s="3"/>
      <c r="K1022" s="3"/>
      <c r="L1022" s="3"/>
    </row>
    <row r="1023" spans="2:12">
      <c r="B1023" s="9"/>
      <c r="C1023" s="13"/>
      <c r="D1023" s="3"/>
      <c r="E1023" s="3"/>
      <c r="F1023" s="3"/>
      <c r="G1023" s="3"/>
      <c r="H1023" s="3"/>
      <c r="I1023" s="3"/>
      <c r="J1023" s="3"/>
      <c r="K1023" s="3"/>
      <c r="L1023" s="3"/>
    </row>
    <row r="1024" spans="2:12">
      <c r="B1024" s="9"/>
      <c r="C1024" s="13"/>
      <c r="D1024" s="3"/>
      <c r="E1024" s="3"/>
      <c r="F1024" s="3"/>
      <c r="G1024" s="3"/>
      <c r="H1024" s="3"/>
      <c r="I1024" s="3"/>
      <c r="J1024" s="3"/>
      <c r="K1024" s="3"/>
      <c r="L1024" s="3"/>
    </row>
    <row r="1025" spans="2:12">
      <c r="B1025" s="9"/>
      <c r="C1025" s="13"/>
      <c r="D1025" s="3"/>
      <c r="E1025" s="3"/>
      <c r="F1025" s="3"/>
      <c r="G1025" s="3"/>
      <c r="H1025" s="3"/>
      <c r="I1025" s="3"/>
      <c r="J1025" s="3"/>
      <c r="K1025" s="3"/>
      <c r="L1025" s="3"/>
    </row>
    <row r="1026" spans="2:12">
      <c r="B1026" s="9"/>
      <c r="C1026" s="13"/>
      <c r="D1026" s="3"/>
      <c r="E1026" s="3"/>
      <c r="F1026" s="3"/>
      <c r="G1026" s="3"/>
      <c r="H1026" s="3"/>
      <c r="I1026" s="3"/>
      <c r="J1026" s="3"/>
      <c r="K1026" s="3"/>
      <c r="L1026" s="3"/>
    </row>
    <row r="1027" spans="2:12">
      <c r="B1027" s="9"/>
      <c r="C1027" s="13"/>
      <c r="D1027" s="3"/>
      <c r="E1027" s="3"/>
      <c r="F1027" s="3"/>
      <c r="G1027" s="3"/>
      <c r="H1027" s="3"/>
      <c r="I1027" s="3"/>
      <c r="J1027" s="3"/>
      <c r="K1027" s="3"/>
      <c r="L1027" s="3"/>
    </row>
    <row r="1028" spans="2:12">
      <c r="B1028" s="9"/>
      <c r="C1028" s="13"/>
      <c r="D1028" s="3"/>
      <c r="E1028" s="3"/>
      <c r="F1028" s="3"/>
      <c r="G1028" s="3"/>
      <c r="H1028" s="3"/>
      <c r="I1028" s="3"/>
      <c r="J1028" s="3"/>
      <c r="K1028" s="3"/>
      <c r="L1028" s="3"/>
    </row>
    <row r="1029" spans="2:12">
      <c r="B1029" s="9"/>
      <c r="C1029" s="13"/>
      <c r="D1029" s="3"/>
      <c r="E1029" s="3"/>
      <c r="F1029" s="3"/>
      <c r="G1029" s="3"/>
      <c r="H1029" s="3"/>
      <c r="I1029" s="3"/>
      <c r="J1029" s="3"/>
      <c r="K1029" s="3"/>
      <c r="L1029" s="3"/>
    </row>
    <row r="1030" spans="2:12">
      <c r="B1030" s="9"/>
      <c r="C1030" s="13"/>
      <c r="D1030" s="3"/>
      <c r="E1030" s="3"/>
      <c r="F1030" s="3"/>
      <c r="G1030" s="3"/>
      <c r="H1030" s="3"/>
      <c r="I1030" s="3"/>
      <c r="J1030" s="3"/>
      <c r="K1030" s="3"/>
      <c r="L1030" s="3"/>
    </row>
    <row r="1031" spans="2:12">
      <c r="B1031" s="9"/>
      <c r="C1031" s="13"/>
      <c r="D1031" s="3"/>
      <c r="E1031" s="3"/>
      <c r="F1031" s="3"/>
      <c r="G1031" s="3"/>
      <c r="H1031" s="3"/>
      <c r="I1031" s="3"/>
      <c r="J1031" s="3"/>
      <c r="K1031" s="3"/>
      <c r="L1031" s="3"/>
    </row>
    <row r="1032" spans="2:12">
      <c r="B1032" s="9"/>
      <c r="C1032" s="13"/>
      <c r="D1032" s="3"/>
      <c r="E1032" s="3"/>
      <c r="F1032" s="3"/>
      <c r="G1032" s="3"/>
      <c r="H1032" s="3"/>
      <c r="I1032" s="3"/>
      <c r="J1032" s="3"/>
      <c r="K1032" s="3"/>
      <c r="L1032" s="3"/>
    </row>
    <row r="1033" spans="2:12">
      <c r="B1033" s="9"/>
      <c r="C1033" s="13"/>
      <c r="D1033" s="3"/>
      <c r="E1033" s="3"/>
      <c r="F1033" s="3"/>
      <c r="G1033" s="3"/>
      <c r="H1033" s="3"/>
      <c r="I1033" s="3"/>
      <c r="J1033" s="3"/>
      <c r="K1033" s="3"/>
      <c r="L1033" s="3"/>
    </row>
    <row r="1034" spans="2:12">
      <c r="B1034" s="9"/>
      <c r="C1034" s="13"/>
      <c r="D1034" s="3"/>
      <c r="E1034" s="3"/>
      <c r="F1034" s="3"/>
      <c r="G1034" s="3"/>
      <c r="H1034" s="3"/>
      <c r="I1034" s="3"/>
      <c r="J1034" s="3"/>
      <c r="K1034" s="3"/>
      <c r="L1034" s="3"/>
    </row>
    <row r="1035" spans="2:12">
      <c r="B1035" s="9"/>
      <c r="C1035" s="13"/>
      <c r="D1035" s="3"/>
      <c r="E1035" s="3"/>
      <c r="F1035" s="3"/>
      <c r="G1035" s="3"/>
      <c r="H1035" s="3"/>
      <c r="I1035" s="3"/>
      <c r="J1035" s="3"/>
      <c r="K1035" s="3"/>
      <c r="L1035" s="3"/>
    </row>
    <row r="1036" spans="2:12">
      <c r="B1036" s="9"/>
      <c r="C1036" s="13"/>
      <c r="D1036" s="3"/>
      <c r="E1036" s="3"/>
      <c r="F1036" s="3"/>
      <c r="G1036" s="3"/>
      <c r="H1036" s="3"/>
      <c r="I1036" s="3"/>
      <c r="J1036" s="3"/>
      <c r="K1036" s="3"/>
      <c r="L1036" s="3"/>
    </row>
    <row r="1037" spans="2:12">
      <c r="B1037" s="9"/>
      <c r="C1037" s="13"/>
      <c r="D1037" s="3"/>
      <c r="E1037" s="3"/>
      <c r="F1037" s="3"/>
      <c r="G1037" s="3"/>
      <c r="H1037" s="3"/>
      <c r="I1037" s="3"/>
      <c r="J1037" s="3"/>
      <c r="K1037" s="3"/>
      <c r="L1037" s="3"/>
    </row>
    <row r="1038" spans="2:12">
      <c r="B1038" s="9"/>
      <c r="C1038" s="13"/>
      <c r="D1038" s="3"/>
      <c r="E1038" s="3"/>
      <c r="F1038" s="3"/>
      <c r="G1038" s="3"/>
      <c r="H1038" s="3"/>
      <c r="I1038" s="3"/>
      <c r="J1038" s="3"/>
      <c r="K1038" s="3"/>
      <c r="L1038" s="3"/>
    </row>
    <row r="1039" spans="2:12">
      <c r="B1039" s="9"/>
      <c r="C1039" s="13"/>
      <c r="D1039" s="3"/>
      <c r="E1039" s="3"/>
      <c r="F1039" s="3"/>
      <c r="G1039" s="3"/>
      <c r="H1039" s="3"/>
      <c r="I1039" s="3"/>
      <c r="J1039" s="3"/>
      <c r="K1039" s="3"/>
      <c r="L1039" s="3"/>
    </row>
    <row r="1040" spans="2:12">
      <c r="B1040" s="9"/>
      <c r="C1040" s="13"/>
      <c r="D1040" s="3"/>
      <c r="E1040" s="3"/>
      <c r="F1040" s="3"/>
      <c r="G1040" s="3"/>
      <c r="H1040" s="3"/>
      <c r="I1040" s="3"/>
      <c r="J1040" s="3"/>
      <c r="K1040" s="3"/>
      <c r="L1040" s="3"/>
    </row>
    <row r="1041" spans="2:12">
      <c r="B1041" s="9"/>
      <c r="C1041" s="13"/>
      <c r="D1041" s="3"/>
      <c r="E1041" s="3"/>
      <c r="F1041" s="3"/>
      <c r="G1041" s="3"/>
      <c r="H1041" s="3"/>
      <c r="I1041" s="3"/>
      <c r="J1041" s="3"/>
      <c r="K1041" s="3"/>
      <c r="L1041" s="3"/>
    </row>
    <row r="1042" spans="2:12">
      <c r="B1042" s="9"/>
      <c r="C1042" s="13"/>
      <c r="D1042" s="3"/>
      <c r="E1042" s="3"/>
      <c r="F1042" s="3"/>
      <c r="G1042" s="3"/>
      <c r="H1042" s="3"/>
      <c r="I1042" s="3"/>
      <c r="J1042" s="3"/>
      <c r="K1042" s="3"/>
      <c r="L1042" s="3"/>
    </row>
    <row r="1043" spans="2:12">
      <c r="B1043" s="9"/>
      <c r="C1043" s="13"/>
      <c r="D1043" s="3"/>
      <c r="E1043" s="3"/>
      <c r="F1043" s="3"/>
      <c r="G1043" s="3"/>
      <c r="H1043" s="3"/>
      <c r="I1043" s="3"/>
      <c r="J1043" s="3"/>
      <c r="K1043" s="3"/>
      <c r="L1043" s="3"/>
    </row>
    <row r="1044" spans="2:12">
      <c r="B1044" s="9"/>
      <c r="C1044" s="13"/>
      <c r="D1044" s="3"/>
      <c r="E1044" s="3"/>
      <c r="F1044" s="3"/>
      <c r="G1044" s="3"/>
      <c r="H1044" s="3"/>
      <c r="I1044" s="3"/>
      <c r="J1044" s="3"/>
      <c r="K1044" s="3"/>
      <c r="L1044" s="3"/>
    </row>
    <row r="1045" spans="2:12">
      <c r="B1045" s="9"/>
      <c r="C1045" s="13"/>
      <c r="D1045" s="3"/>
      <c r="E1045" s="3"/>
      <c r="F1045" s="3"/>
      <c r="G1045" s="3"/>
      <c r="H1045" s="3"/>
      <c r="I1045" s="3"/>
      <c r="J1045" s="3"/>
      <c r="K1045" s="3"/>
      <c r="L1045" s="3"/>
    </row>
    <row r="1046" spans="2:12">
      <c r="B1046" s="9"/>
      <c r="C1046" s="13"/>
      <c r="D1046" s="3"/>
      <c r="E1046" s="3"/>
      <c r="F1046" s="3"/>
      <c r="G1046" s="3"/>
      <c r="H1046" s="3"/>
      <c r="I1046" s="3"/>
      <c r="J1046" s="3"/>
      <c r="K1046" s="3"/>
      <c r="L1046" s="3"/>
    </row>
    <row r="1047" spans="2:12">
      <c r="B1047" s="9"/>
      <c r="C1047" s="13"/>
      <c r="D1047" s="3"/>
      <c r="E1047" s="3"/>
      <c r="F1047" s="3"/>
      <c r="G1047" s="3"/>
      <c r="H1047" s="3"/>
      <c r="I1047" s="3"/>
      <c r="J1047" s="3"/>
      <c r="K1047" s="3"/>
      <c r="L1047" s="3"/>
    </row>
    <row r="1048" spans="2:12">
      <c r="B1048" s="9"/>
      <c r="C1048" s="13"/>
      <c r="D1048" s="3"/>
      <c r="E1048" s="3"/>
      <c r="F1048" s="3"/>
      <c r="G1048" s="3"/>
      <c r="H1048" s="3"/>
      <c r="I1048" s="3"/>
      <c r="J1048" s="3"/>
      <c r="K1048" s="3"/>
      <c r="L1048" s="3"/>
    </row>
    <row r="1049" spans="2:12">
      <c r="B1049" s="9"/>
      <c r="C1049" s="13"/>
      <c r="D1049" s="3"/>
      <c r="E1049" s="3"/>
      <c r="F1049" s="3"/>
      <c r="G1049" s="3"/>
      <c r="H1049" s="3"/>
      <c r="I1049" s="3"/>
      <c r="J1049" s="3"/>
      <c r="K1049" s="3"/>
      <c r="L1049" s="3"/>
    </row>
    <row r="1050" spans="2:12">
      <c r="B1050" s="9"/>
      <c r="C1050" s="13"/>
      <c r="D1050" s="3"/>
      <c r="E1050" s="3"/>
      <c r="F1050" s="3"/>
      <c r="G1050" s="3"/>
      <c r="H1050" s="3"/>
      <c r="I1050" s="3"/>
      <c r="J1050" s="3"/>
      <c r="K1050" s="3"/>
      <c r="L1050" s="3"/>
    </row>
    <row r="1051" spans="2:12">
      <c r="B1051" s="9"/>
      <c r="C1051" s="13"/>
      <c r="D1051" s="3"/>
      <c r="E1051" s="3"/>
      <c r="F1051" s="3"/>
      <c r="G1051" s="3"/>
      <c r="H1051" s="3"/>
      <c r="I1051" s="3"/>
      <c r="J1051" s="3"/>
      <c r="K1051" s="3"/>
      <c r="L1051" s="3"/>
    </row>
    <row r="1052" spans="2:12">
      <c r="B1052" s="9"/>
      <c r="C1052" s="13"/>
      <c r="D1052" s="3"/>
      <c r="E1052" s="3"/>
      <c r="F1052" s="3"/>
      <c r="G1052" s="3"/>
      <c r="H1052" s="3"/>
      <c r="I1052" s="3"/>
      <c r="J1052" s="3"/>
      <c r="K1052" s="3"/>
      <c r="L1052" s="3"/>
    </row>
    <row r="1053" spans="2:12">
      <c r="B1053" s="9"/>
      <c r="C1053" s="13"/>
      <c r="D1053" s="3"/>
      <c r="E1053" s="3"/>
      <c r="F1053" s="3"/>
      <c r="G1053" s="3"/>
      <c r="H1053" s="3"/>
      <c r="I1053" s="3"/>
      <c r="J1053" s="3"/>
      <c r="K1053" s="3"/>
      <c r="L1053" s="3"/>
    </row>
    <row r="1054" spans="2:12">
      <c r="B1054" s="9"/>
      <c r="C1054" s="13"/>
      <c r="D1054" s="3"/>
      <c r="E1054" s="3"/>
      <c r="F1054" s="3"/>
      <c r="G1054" s="3"/>
      <c r="H1054" s="3"/>
      <c r="I1054" s="3"/>
      <c r="J1054" s="3"/>
      <c r="K1054" s="3"/>
      <c r="L1054" s="3"/>
    </row>
    <row r="1055" spans="2:12">
      <c r="B1055" s="9"/>
      <c r="C1055" s="13"/>
      <c r="D1055" s="3"/>
      <c r="E1055" s="3"/>
      <c r="F1055" s="3"/>
      <c r="G1055" s="3"/>
      <c r="H1055" s="3"/>
      <c r="I1055" s="3"/>
      <c r="J1055" s="3"/>
      <c r="K1055" s="3"/>
      <c r="L1055" s="3"/>
    </row>
    <row r="1056" spans="2:12">
      <c r="B1056" s="9"/>
      <c r="C1056" s="13"/>
      <c r="D1056" s="3"/>
      <c r="E1056" s="3"/>
      <c r="F1056" s="3"/>
      <c r="G1056" s="3"/>
      <c r="H1056" s="3"/>
      <c r="I1056" s="3"/>
      <c r="J1056" s="3"/>
      <c r="K1056" s="3"/>
      <c r="L1056" s="3"/>
    </row>
    <row r="1057" spans="2:12">
      <c r="B1057" s="9"/>
      <c r="C1057" s="13"/>
      <c r="D1057" s="3"/>
      <c r="E1057" s="3"/>
      <c r="F1057" s="3"/>
      <c r="G1057" s="3"/>
      <c r="H1057" s="3"/>
      <c r="I1057" s="3"/>
      <c r="J1057" s="3"/>
      <c r="K1057" s="3"/>
      <c r="L1057" s="3"/>
    </row>
    <row r="1058" spans="2:12">
      <c r="B1058" s="9"/>
      <c r="C1058" s="13"/>
      <c r="D1058" s="3"/>
      <c r="E1058" s="3"/>
      <c r="F1058" s="3"/>
      <c r="G1058" s="3"/>
      <c r="H1058" s="3"/>
      <c r="I1058" s="3"/>
      <c r="J1058" s="3"/>
      <c r="K1058" s="3"/>
      <c r="L1058" s="3"/>
    </row>
    <row r="1059" spans="2:12">
      <c r="B1059" s="9"/>
      <c r="C1059" s="13"/>
      <c r="D1059" s="3"/>
      <c r="E1059" s="3"/>
      <c r="F1059" s="3"/>
      <c r="G1059" s="3"/>
      <c r="H1059" s="3"/>
      <c r="I1059" s="3"/>
      <c r="J1059" s="3"/>
      <c r="K1059" s="3"/>
      <c r="L1059" s="3"/>
    </row>
    <row r="1060" spans="2:12">
      <c r="B1060" s="9"/>
      <c r="C1060" s="13"/>
      <c r="D1060" s="3"/>
      <c r="E1060" s="3"/>
      <c r="F1060" s="3"/>
      <c r="G1060" s="3"/>
      <c r="H1060" s="3"/>
      <c r="I1060" s="3"/>
      <c r="J1060" s="3"/>
      <c r="K1060" s="3"/>
      <c r="L1060" s="3"/>
    </row>
    <row r="1061" spans="2:12">
      <c r="B1061" s="9"/>
      <c r="C1061" s="13"/>
      <c r="D1061" s="3"/>
      <c r="E1061" s="3"/>
      <c r="F1061" s="3"/>
      <c r="G1061" s="3"/>
      <c r="H1061" s="3"/>
      <c r="I1061" s="3"/>
      <c r="J1061" s="3"/>
      <c r="K1061" s="3"/>
      <c r="L1061" s="3"/>
    </row>
    <row r="1062" spans="2:12">
      <c r="B1062" s="9"/>
      <c r="C1062" s="13"/>
      <c r="D1062" s="3"/>
      <c r="E1062" s="3"/>
      <c r="F1062" s="3"/>
      <c r="G1062" s="3"/>
      <c r="H1062" s="3"/>
      <c r="I1062" s="3"/>
      <c r="J1062" s="3"/>
      <c r="K1062" s="3"/>
      <c r="L1062" s="3"/>
    </row>
    <row r="1063" spans="2:12">
      <c r="B1063" s="9"/>
      <c r="C1063" s="13"/>
      <c r="D1063" s="3"/>
      <c r="E1063" s="3"/>
      <c r="F1063" s="3"/>
      <c r="G1063" s="3"/>
      <c r="H1063" s="3"/>
      <c r="I1063" s="3"/>
      <c r="J1063" s="3"/>
      <c r="K1063" s="3"/>
      <c r="L1063" s="3"/>
    </row>
    <row r="1064" spans="2:12">
      <c r="B1064" s="9"/>
      <c r="C1064" s="13"/>
      <c r="D1064" s="3"/>
      <c r="E1064" s="3"/>
      <c r="F1064" s="3"/>
      <c r="G1064" s="3"/>
      <c r="H1064" s="3"/>
      <c r="I1064" s="3"/>
      <c r="J1064" s="3"/>
      <c r="K1064" s="3"/>
      <c r="L1064" s="3"/>
    </row>
    <row r="1065" spans="2:12">
      <c r="B1065" s="9"/>
      <c r="C1065" s="13"/>
      <c r="D1065" s="3"/>
      <c r="E1065" s="3"/>
      <c r="F1065" s="3"/>
      <c r="G1065" s="3"/>
      <c r="H1065" s="3"/>
      <c r="I1065" s="3"/>
      <c r="J1065" s="3"/>
      <c r="K1065" s="3"/>
      <c r="L1065" s="3"/>
    </row>
    <row r="1066" spans="2:12">
      <c r="B1066" s="9"/>
      <c r="C1066" s="13"/>
      <c r="D1066" s="3"/>
      <c r="E1066" s="3"/>
      <c r="F1066" s="3"/>
      <c r="G1066" s="3"/>
      <c r="H1066" s="3"/>
      <c r="I1066" s="3"/>
      <c r="J1066" s="3"/>
      <c r="K1066" s="3"/>
      <c r="L1066" s="3"/>
    </row>
    <row r="1067" spans="2:12">
      <c r="B1067" s="9"/>
      <c r="C1067" s="13"/>
      <c r="D1067" s="3"/>
      <c r="E1067" s="3"/>
      <c r="F1067" s="3"/>
      <c r="G1067" s="3"/>
      <c r="H1067" s="3"/>
      <c r="I1067" s="3"/>
      <c r="J1067" s="3"/>
      <c r="K1067" s="3"/>
      <c r="L1067" s="3"/>
    </row>
    <row r="1068" spans="2:12">
      <c r="B1068" s="9"/>
      <c r="C1068" s="13"/>
      <c r="D1068" s="3"/>
      <c r="E1068" s="3"/>
      <c r="F1068" s="3"/>
      <c r="G1068" s="3"/>
      <c r="H1068" s="3"/>
      <c r="I1068" s="3"/>
      <c r="J1068" s="3"/>
      <c r="K1068" s="3"/>
      <c r="L1068" s="3"/>
    </row>
    <row r="1069" spans="2:12">
      <c r="B1069" s="9"/>
      <c r="C1069" s="13"/>
      <c r="D1069" s="3"/>
      <c r="E1069" s="3"/>
      <c r="F1069" s="3"/>
      <c r="G1069" s="3"/>
      <c r="H1069" s="3"/>
      <c r="I1069" s="3"/>
      <c r="J1069" s="3"/>
      <c r="K1069" s="3"/>
      <c r="L1069" s="3"/>
    </row>
    <row r="1070" spans="2:12">
      <c r="B1070" s="9"/>
      <c r="C1070" s="13"/>
      <c r="D1070" s="3"/>
      <c r="E1070" s="3"/>
      <c r="F1070" s="3"/>
      <c r="G1070" s="3"/>
      <c r="H1070" s="3"/>
      <c r="I1070" s="3"/>
      <c r="J1070" s="3"/>
      <c r="K1070" s="3"/>
      <c r="L1070" s="3"/>
    </row>
    <row r="1071" spans="2:12">
      <c r="B1071" s="9"/>
      <c r="C1071" s="13"/>
      <c r="D1071" s="3"/>
      <c r="E1071" s="3"/>
      <c r="F1071" s="3"/>
      <c r="G1071" s="3"/>
      <c r="H1071" s="3"/>
      <c r="I1071" s="3"/>
      <c r="J1071" s="3"/>
      <c r="K1071" s="3"/>
      <c r="L1071" s="3"/>
    </row>
    <row r="1072" spans="2:12">
      <c r="B1072" s="9"/>
      <c r="C1072" s="13"/>
      <c r="D1072" s="3"/>
      <c r="E1072" s="3"/>
      <c r="F1072" s="3"/>
      <c r="G1072" s="3"/>
      <c r="H1072" s="3"/>
      <c r="I1072" s="3"/>
      <c r="J1072" s="3"/>
      <c r="K1072" s="3"/>
      <c r="L1072" s="3"/>
    </row>
    <row r="1073" spans="2:12">
      <c r="B1073" s="9"/>
      <c r="C1073" s="13"/>
      <c r="D1073" s="3"/>
      <c r="E1073" s="3"/>
      <c r="F1073" s="3"/>
      <c r="G1073" s="3"/>
      <c r="H1073" s="3"/>
      <c r="I1073" s="3"/>
      <c r="J1073" s="3"/>
      <c r="K1073" s="3"/>
      <c r="L1073" s="3"/>
    </row>
    <row r="1074" spans="2:12">
      <c r="B1074" s="9"/>
      <c r="C1074" s="13"/>
      <c r="D1074" s="3"/>
      <c r="E1074" s="3"/>
      <c r="F1074" s="3"/>
      <c r="G1074" s="3"/>
      <c r="H1074" s="3"/>
      <c r="I1074" s="3"/>
      <c r="J1074" s="3"/>
      <c r="K1074" s="3"/>
      <c r="L1074" s="3"/>
    </row>
    <row r="1075" spans="2:12">
      <c r="B1075" s="9"/>
      <c r="C1075" s="13"/>
      <c r="D1075" s="3"/>
      <c r="E1075" s="3"/>
      <c r="F1075" s="3"/>
      <c r="G1075" s="3"/>
      <c r="H1075" s="3"/>
      <c r="I1075" s="3"/>
      <c r="J1075" s="3"/>
      <c r="K1075" s="3"/>
      <c r="L1075" s="3"/>
    </row>
    <row r="1076" spans="2:12">
      <c r="B1076" s="9"/>
      <c r="C1076" s="13"/>
      <c r="D1076" s="3"/>
      <c r="E1076" s="3"/>
      <c r="F1076" s="3"/>
      <c r="G1076" s="3"/>
      <c r="H1076" s="3"/>
      <c r="I1076" s="3"/>
      <c r="J1076" s="3"/>
      <c r="K1076" s="3"/>
      <c r="L1076" s="3"/>
    </row>
    <row r="1077" spans="2:12">
      <c r="B1077" s="9"/>
      <c r="C1077" s="13"/>
      <c r="D1077" s="3"/>
      <c r="E1077" s="3"/>
      <c r="F1077" s="3"/>
      <c r="G1077" s="3"/>
      <c r="H1077" s="3"/>
      <c r="I1077" s="3"/>
      <c r="J1077" s="3"/>
      <c r="K1077" s="3"/>
      <c r="L1077" s="3"/>
    </row>
    <row r="1078" spans="2:12">
      <c r="B1078" s="9"/>
      <c r="C1078" s="13"/>
      <c r="D1078" s="3"/>
      <c r="E1078" s="3"/>
      <c r="F1078" s="3"/>
      <c r="G1078" s="3"/>
      <c r="H1078" s="3"/>
      <c r="I1078" s="3"/>
      <c r="J1078" s="3"/>
      <c r="K1078" s="3"/>
      <c r="L1078" s="3"/>
    </row>
    <row r="1079" spans="2:12">
      <c r="B1079" s="9"/>
      <c r="C1079" s="13"/>
      <c r="D1079" s="3"/>
      <c r="E1079" s="3"/>
      <c r="F1079" s="3"/>
      <c r="G1079" s="3"/>
      <c r="H1079" s="3"/>
      <c r="I1079" s="3"/>
      <c r="J1079" s="3"/>
      <c r="K1079" s="3"/>
      <c r="L1079" s="3"/>
    </row>
    <row r="1080" spans="2:12">
      <c r="B1080" s="9"/>
      <c r="C1080" s="13"/>
      <c r="D1080" s="3"/>
      <c r="E1080" s="3"/>
      <c r="F1080" s="3"/>
      <c r="G1080" s="3"/>
      <c r="H1080" s="3"/>
      <c r="I1080" s="3"/>
      <c r="J1080" s="3"/>
      <c r="K1080" s="3"/>
      <c r="L1080" s="3"/>
    </row>
    <row r="1081" spans="2:12">
      <c r="B1081" s="9"/>
      <c r="C1081" s="13"/>
      <c r="D1081" s="3"/>
      <c r="E1081" s="3"/>
      <c r="F1081" s="3"/>
      <c r="G1081" s="3"/>
      <c r="H1081" s="3"/>
      <c r="I1081" s="3"/>
      <c r="J1081" s="3"/>
      <c r="K1081" s="3"/>
      <c r="L1081" s="3"/>
    </row>
    <row r="1082" spans="2:12">
      <c r="B1082" s="9"/>
      <c r="C1082" s="13"/>
      <c r="D1082" s="3"/>
      <c r="E1082" s="3"/>
      <c r="F1082" s="3"/>
      <c r="G1082" s="3"/>
      <c r="H1082" s="3"/>
      <c r="I1082" s="3"/>
      <c r="J1082" s="3"/>
      <c r="K1082" s="3"/>
      <c r="L1082" s="3"/>
    </row>
    <row r="1083" spans="2:12">
      <c r="B1083" s="9"/>
      <c r="C1083" s="13"/>
      <c r="D1083" s="3"/>
      <c r="E1083" s="3"/>
      <c r="F1083" s="3"/>
      <c r="G1083" s="3"/>
      <c r="H1083" s="3"/>
      <c r="I1083" s="3"/>
      <c r="J1083" s="3"/>
      <c r="K1083" s="3"/>
      <c r="L1083" s="3"/>
    </row>
    <row r="1084" spans="2:12">
      <c r="B1084" s="9"/>
      <c r="C1084" s="13"/>
      <c r="D1084" s="3"/>
      <c r="E1084" s="3"/>
      <c r="F1084" s="3"/>
      <c r="G1084" s="3"/>
      <c r="H1084" s="3"/>
      <c r="I1084" s="3"/>
      <c r="J1084" s="3"/>
      <c r="K1084" s="3"/>
      <c r="L1084" s="3"/>
    </row>
    <row r="1085" spans="2:12">
      <c r="B1085" s="9"/>
      <c r="C1085" s="13"/>
      <c r="D1085" s="3"/>
      <c r="E1085" s="3"/>
      <c r="F1085" s="3"/>
      <c r="G1085" s="3"/>
      <c r="H1085" s="3"/>
      <c r="I1085" s="3"/>
      <c r="J1085" s="3"/>
      <c r="K1085" s="3"/>
      <c r="L1085" s="3"/>
    </row>
    <row r="1086" spans="2:12">
      <c r="B1086" s="9"/>
      <c r="C1086" s="13"/>
      <c r="D1086" s="3"/>
      <c r="E1086" s="3"/>
      <c r="F1086" s="3"/>
      <c r="G1086" s="3"/>
      <c r="H1086" s="3"/>
      <c r="I1086" s="3"/>
      <c r="J1086" s="3"/>
      <c r="K1086" s="3"/>
      <c r="L1086" s="3"/>
    </row>
    <row r="1087" spans="2:12">
      <c r="B1087" s="9"/>
      <c r="C1087" s="13"/>
      <c r="D1087" s="3"/>
      <c r="E1087" s="3"/>
      <c r="F1087" s="3"/>
      <c r="G1087" s="3"/>
      <c r="H1087" s="3"/>
      <c r="I1087" s="3"/>
      <c r="J1087" s="3"/>
      <c r="K1087" s="3"/>
      <c r="L1087" s="3"/>
    </row>
    <row r="1088" spans="2:12">
      <c r="B1088" s="9"/>
      <c r="C1088" s="13"/>
      <c r="D1088" s="3"/>
      <c r="E1088" s="3"/>
      <c r="F1088" s="3"/>
      <c r="G1088" s="3"/>
      <c r="H1088" s="3"/>
      <c r="I1088" s="3"/>
      <c r="J1088" s="3"/>
      <c r="K1088" s="3"/>
      <c r="L1088" s="3"/>
    </row>
    <row r="1089" spans="2:12">
      <c r="B1089" s="9"/>
      <c r="C1089" s="13"/>
      <c r="D1089" s="3"/>
      <c r="E1089" s="3"/>
      <c r="F1089" s="3"/>
      <c r="G1089" s="3"/>
      <c r="H1089" s="3"/>
      <c r="I1089" s="3"/>
      <c r="J1089" s="3"/>
      <c r="K1089" s="3"/>
      <c r="L1089" s="3"/>
    </row>
    <row r="1090" spans="2:12">
      <c r="B1090" s="9"/>
      <c r="C1090" s="13"/>
      <c r="D1090" s="3"/>
      <c r="E1090" s="3"/>
      <c r="F1090" s="3"/>
      <c r="G1090" s="3"/>
      <c r="H1090" s="3"/>
      <c r="I1090" s="3"/>
      <c r="J1090" s="3"/>
      <c r="K1090" s="3"/>
      <c r="L1090" s="3"/>
    </row>
    <row r="1091" spans="2:12">
      <c r="B1091" s="9"/>
      <c r="C1091" s="13"/>
      <c r="D1091" s="3"/>
      <c r="E1091" s="3"/>
      <c r="F1091" s="3"/>
      <c r="G1091" s="3"/>
      <c r="H1091" s="3"/>
      <c r="I1091" s="3"/>
      <c r="J1091" s="3"/>
      <c r="K1091" s="3"/>
      <c r="L1091" s="3"/>
    </row>
    <row r="1092" spans="2:12">
      <c r="B1092" s="9"/>
      <c r="C1092" s="13"/>
      <c r="D1092" s="3"/>
      <c r="E1092" s="3"/>
      <c r="F1092" s="3"/>
      <c r="G1092" s="3"/>
      <c r="H1092" s="3"/>
      <c r="I1092" s="3"/>
      <c r="J1092" s="3"/>
      <c r="K1092" s="3"/>
      <c r="L1092" s="3"/>
    </row>
    <row r="1093" spans="2:12">
      <c r="B1093" s="9"/>
      <c r="C1093" s="13"/>
      <c r="D1093" s="3"/>
      <c r="E1093" s="3"/>
      <c r="F1093" s="3"/>
      <c r="G1093" s="3"/>
      <c r="H1093" s="3"/>
      <c r="I1093" s="3"/>
      <c r="J1093" s="3"/>
      <c r="K1093" s="3"/>
      <c r="L1093" s="3"/>
    </row>
    <row r="1094" spans="2:12">
      <c r="B1094" s="9"/>
      <c r="C1094" s="13"/>
      <c r="D1094" s="3"/>
      <c r="E1094" s="3"/>
      <c r="F1094" s="3"/>
      <c r="G1094" s="3"/>
      <c r="H1094" s="3"/>
      <c r="I1094" s="3"/>
      <c r="J1094" s="3"/>
      <c r="K1094" s="3"/>
      <c r="L1094" s="3"/>
    </row>
    <row r="1095" spans="2:12">
      <c r="B1095" s="9"/>
      <c r="C1095" s="13"/>
      <c r="D1095" s="3"/>
      <c r="E1095" s="3"/>
      <c r="F1095" s="3"/>
      <c r="G1095" s="3"/>
      <c r="H1095" s="3"/>
      <c r="I1095" s="3"/>
      <c r="J1095" s="3"/>
      <c r="K1095" s="3"/>
      <c r="L1095" s="3"/>
    </row>
    <row r="1096" spans="2:12">
      <c r="B1096" s="9"/>
      <c r="C1096" s="13"/>
      <c r="D1096" s="3"/>
      <c r="E1096" s="3"/>
      <c r="F1096" s="3"/>
      <c r="G1096" s="3"/>
      <c r="H1096" s="3"/>
      <c r="I1096" s="3"/>
      <c r="J1096" s="3"/>
      <c r="K1096" s="3"/>
      <c r="L1096" s="3"/>
    </row>
    <row r="1097" spans="2:12">
      <c r="B1097" s="9"/>
      <c r="C1097" s="13"/>
      <c r="D1097" s="3"/>
      <c r="E1097" s="3"/>
      <c r="F1097" s="3"/>
      <c r="G1097" s="3"/>
      <c r="H1097" s="3"/>
      <c r="I1097" s="3"/>
      <c r="J1097" s="3"/>
      <c r="K1097" s="3"/>
      <c r="L1097" s="3"/>
    </row>
    <row r="1098" spans="2:12">
      <c r="B1098" s="9"/>
      <c r="C1098" s="13"/>
      <c r="D1098" s="3"/>
      <c r="E1098" s="3"/>
      <c r="F1098" s="3"/>
      <c r="G1098" s="3"/>
      <c r="H1098" s="3"/>
      <c r="I1098" s="3"/>
      <c r="J1098" s="3"/>
      <c r="K1098" s="3"/>
      <c r="L1098" s="3"/>
    </row>
    <row r="1099" spans="2:12">
      <c r="B1099" s="9"/>
      <c r="C1099" s="13"/>
      <c r="D1099" s="3"/>
      <c r="E1099" s="3"/>
      <c r="F1099" s="3"/>
      <c r="G1099" s="3"/>
      <c r="H1099" s="3"/>
      <c r="I1099" s="3"/>
      <c r="J1099" s="3"/>
      <c r="K1099" s="3"/>
      <c r="L1099" s="3"/>
    </row>
    <row r="1100" spans="2:12">
      <c r="B1100" s="9"/>
      <c r="C1100" s="13"/>
      <c r="D1100" s="3"/>
      <c r="E1100" s="3"/>
      <c r="F1100" s="3"/>
      <c r="G1100" s="3"/>
      <c r="H1100" s="3"/>
      <c r="I1100" s="3"/>
      <c r="J1100" s="3"/>
      <c r="K1100" s="3"/>
      <c r="L1100" s="3"/>
    </row>
    <row r="1101" spans="2:12">
      <c r="B1101" s="9"/>
      <c r="C1101" s="13"/>
      <c r="D1101" s="3"/>
      <c r="E1101" s="3"/>
      <c r="F1101" s="3"/>
      <c r="G1101" s="3"/>
      <c r="H1101" s="3"/>
      <c r="I1101" s="3"/>
      <c r="J1101" s="3"/>
      <c r="K1101" s="3"/>
      <c r="L1101" s="3"/>
    </row>
    <row r="1102" spans="2:12">
      <c r="B1102" s="9"/>
      <c r="C1102" s="13"/>
      <c r="D1102" s="3"/>
      <c r="E1102" s="3"/>
      <c r="F1102" s="3"/>
      <c r="G1102" s="3"/>
      <c r="H1102" s="3"/>
      <c r="I1102" s="3"/>
      <c r="J1102" s="3"/>
      <c r="K1102" s="3"/>
      <c r="L1102" s="3"/>
    </row>
    <row r="1103" spans="2:12">
      <c r="B1103" s="9"/>
      <c r="C1103" s="13"/>
      <c r="D1103" s="3"/>
      <c r="E1103" s="3"/>
      <c r="F1103" s="3"/>
      <c r="G1103" s="3"/>
      <c r="H1103" s="3"/>
      <c r="I1103" s="3"/>
      <c r="J1103" s="3"/>
      <c r="K1103" s="3"/>
      <c r="L1103" s="3"/>
    </row>
    <row r="1104" spans="2:12">
      <c r="B1104" s="9"/>
      <c r="C1104" s="13"/>
      <c r="D1104" s="3"/>
      <c r="E1104" s="3"/>
      <c r="F1104" s="3"/>
      <c r="G1104" s="3"/>
      <c r="H1104" s="3"/>
      <c r="I1104" s="3"/>
      <c r="J1104" s="3"/>
      <c r="K1104" s="3"/>
      <c r="L1104" s="3"/>
    </row>
    <row r="1105" spans="2:12">
      <c r="B1105" s="9"/>
      <c r="C1105" s="13"/>
      <c r="D1105" s="3"/>
      <c r="E1105" s="3"/>
      <c r="F1105" s="3"/>
      <c r="G1105" s="3"/>
      <c r="H1105" s="3"/>
      <c r="I1105" s="3"/>
      <c r="J1105" s="3"/>
      <c r="K1105" s="3"/>
      <c r="L1105" s="3"/>
    </row>
    <row r="1106" spans="2:12">
      <c r="B1106" s="9"/>
      <c r="C1106" s="13"/>
      <c r="D1106" s="3"/>
      <c r="E1106" s="3"/>
      <c r="F1106" s="3"/>
      <c r="G1106" s="3"/>
      <c r="H1106" s="3"/>
      <c r="I1106" s="3"/>
      <c r="J1106" s="3"/>
      <c r="K1106" s="3"/>
      <c r="L1106" s="3"/>
    </row>
    <row r="1107" spans="2:12">
      <c r="B1107" s="9"/>
      <c r="C1107" s="13"/>
      <c r="D1107" s="3"/>
      <c r="E1107" s="3"/>
      <c r="F1107" s="3"/>
      <c r="G1107" s="3"/>
      <c r="H1107" s="3"/>
      <c r="I1107" s="3"/>
      <c r="J1107" s="3"/>
      <c r="K1107" s="3"/>
      <c r="L1107" s="3"/>
    </row>
    <row r="1108" spans="2:12">
      <c r="B1108" s="9"/>
      <c r="C1108" s="13"/>
      <c r="D1108" s="3"/>
      <c r="E1108" s="3"/>
      <c r="F1108" s="3"/>
      <c r="G1108" s="3"/>
      <c r="H1108" s="3"/>
      <c r="I1108" s="3"/>
      <c r="J1108" s="3"/>
      <c r="K1108" s="3"/>
      <c r="L1108" s="3"/>
    </row>
    <row r="1109" spans="2:12">
      <c r="B1109" s="9"/>
      <c r="C1109" s="13"/>
      <c r="D1109" s="3"/>
      <c r="E1109" s="3"/>
      <c r="F1109" s="3"/>
      <c r="G1109" s="3"/>
      <c r="H1109" s="3"/>
      <c r="I1109" s="3"/>
      <c r="J1109" s="3"/>
      <c r="K1109" s="3"/>
      <c r="L1109" s="3"/>
    </row>
    <row r="1110" spans="2:12">
      <c r="B1110" s="9"/>
      <c r="C1110" s="13"/>
      <c r="D1110" s="3"/>
      <c r="E1110" s="3"/>
      <c r="F1110" s="3"/>
      <c r="G1110" s="3"/>
      <c r="H1110" s="3"/>
      <c r="I1110" s="3"/>
      <c r="J1110" s="3"/>
      <c r="K1110" s="3"/>
      <c r="L1110" s="3"/>
    </row>
    <row r="1111" spans="2:12">
      <c r="B1111" s="9"/>
      <c r="C1111" s="13"/>
      <c r="D1111" s="3"/>
      <c r="E1111" s="3"/>
      <c r="F1111" s="3"/>
      <c r="G1111" s="3"/>
      <c r="H1111" s="3"/>
      <c r="I1111" s="3"/>
      <c r="J1111" s="3"/>
      <c r="K1111" s="3"/>
      <c r="L1111" s="3"/>
    </row>
    <row r="1112" spans="2:12">
      <c r="B1112" s="9"/>
      <c r="C1112" s="13"/>
      <c r="D1112" s="3"/>
      <c r="E1112" s="3"/>
      <c r="F1112" s="3"/>
      <c r="G1112" s="3"/>
      <c r="H1112" s="3"/>
      <c r="I1112" s="3"/>
      <c r="J1112" s="3"/>
      <c r="K1112" s="3"/>
      <c r="L1112" s="3"/>
    </row>
    <row r="1113" spans="2:12">
      <c r="B1113" s="9"/>
      <c r="C1113" s="13"/>
      <c r="D1113" s="3"/>
      <c r="E1113" s="3"/>
      <c r="F1113" s="3"/>
      <c r="G1113" s="3"/>
      <c r="H1113" s="3"/>
      <c r="I1113" s="3"/>
      <c r="J1113" s="3"/>
      <c r="K1113" s="3"/>
      <c r="L1113" s="3"/>
    </row>
    <row r="1114" spans="2:12">
      <c r="B1114" s="9"/>
      <c r="C1114" s="13"/>
      <c r="D1114" s="3"/>
      <c r="E1114" s="3"/>
      <c r="F1114" s="3"/>
      <c r="G1114" s="3"/>
      <c r="H1114" s="3"/>
      <c r="I1114" s="3"/>
      <c r="J1114" s="3"/>
      <c r="K1114" s="3"/>
      <c r="L1114" s="3"/>
    </row>
    <row r="1115" spans="2:12">
      <c r="B1115" s="9"/>
      <c r="C1115" s="13"/>
      <c r="D1115" s="3"/>
      <c r="E1115" s="3"/>
      <c r="F1115" s="3"/>
      <c r="G1115" s="3"/>
      <c r="H1115" s="3"/>
      <c r="I1115" s="3"/>
      <c r="J1115" s="3"/>
      <c r="K1115" s="3"/>
      <c r="L1115" s="3"/>
    </row>
    <row r="1116" spans="2:12">
      <c r="B1116" s="9"/>
      <c r="C1116" s="13"/>
      <c r="D1116" s="3"/>
      <c r="E1116" s="3"/>
      <c r="F1116" s="3"/>
      <c r="G1116" s="3"/>
      <c r="H1116" s="3"/>
      <c r="I1116" s="3"/>
      <c r="J1116" s="3"/>
      <c r="K1116" s="3"/>
      <c r="L1116" s="3"/>
    </row>
    <row r="1117" spans="2:12">
      <c r="B1117" s="9"/>
      <c r="C1117" s="13"/>
      <c r="D1117" s="3"/>
      <c r="E1117" s="3"/>
      <c r="F1117" s="3"/>
      <c r="G1117" s="3"/>
      <c r="H1117" s="3"/>
      <c r="I1117" s="3"/>
      <c r="J1117" s="3"/>
      <c r="K1117" s="3"/>
      <c r="L1117" s="3"/>
    </row>
    <row r="1118" spans="2:12">
      <c r="B1118" s="9"/>
      <c r="C1118" s="13"/>
      <c r="D1118" s="3"/>
      <c r="E1118" s="3"/>
      <c r="F1118" s="3"/>
      <c r="G1118" s="3"/>
      <c r="H1118" s="3"/>
      <c r="I1118" s="3"/>
      <c r="J1118" s="3"/>
      <c r="K1118" s="3"/>
      <c r="L1118" s="3"/>
    </row>
    <row r="1119" spans="2:12">
      <c r="B1119" s="9"/>
      <c r="C1119" s="13"/>
      <c r="D1119" s="3"/>
      <c r="E1119" s="3"/>
      <c r="F1119" s="3"/>
      <c r="G1119" s="3"/>
      <c r="H1119" s="3"/>
      <c r="I1119" s="3"/>
      <c r="J1119" s="3"/>
      <c r="K1119" s="3"/>
      <c r="L1119" s="3"/>
    </row>
    <row r="1120" spans="2:12">
      <c r="B1120" s="9"/>
      <c r="C1120" s="13"/>
      <c r="D1120" s="3"/>
      <c r="E1120" s="3"/>
      <c r="F1120" s="3"/>
      <c r="G1120" s="3"/>
      <c r="H1120" s="3"/>
      <c r="I1120" s="3"/>
      <c r="J1120" s="3"/>
      <c r="K1120" s="3"/>
      <c r="L1120" s="3"/>
    </row>
    <row r="1121" spans="2:12">
      <c r="B1121" s="9"/>
      <c r="C1121" s="13"/>
      <c r="D1121" s="3"/>
      <c r="E1121" s="3"/>
      <c r="F1121" s="3"/>
      <c r="G1121" s="3"/>
      <c r="H1121" s="3"/>
      <c r="I1121" s="3"/>
      <c r="J1121" s="3"/>
      <c r="K1121" s="3"/>
      <c r="L1121" s="3"/>
    </row>
    <row r="1122" spans="2:12">
      <c r="B1122" s="9"/>
      <c r="C1122" s="13"/>
      <c r="D1122" s="3"/>
      <c r="E1122" s="3"/>
      <c r="F1122" s="3"/>
      <c r="G1122" s="3"/>
      <c r="H1122" s="3"/>
      <c r="I1122" s="3"/>
      <c r="J1122" s="3"/>
      <c r="K1122" s="3"/>
      <c r="L1122" s="3"/>
    </row>
    <row r="1123" spans="2:12">
      <c r="B1123" s="9"/>
      <c r="C1123" s="13"/>
      <c r="D1123" s="3"/>
      <c r="E1123" s="3"/>
      <c r="F1123" s="3"/>
      <c r="G1123" s="3"/>
      <c r="H1123" s="3"/>
      <c r="I1123" s="3"/>
      <c r="J1123" s="3"/>
      <c r="K1123" s="3"/>
      <c r="L1123" s="3"/>
    </row>
    <row r="1124" spans="2:12">
      <c r="B1124" s="9"/>
      <c r="C1124" s="13"/>
      <c r="D1124" s="3"/>
      <c r="E1124" s="3"/>
      <c r="F1124" s="3"/>
      <c r="G1124" s="3"/>
      <c r="H1124" s="3"/>
      <c r="I1124" s="3"/>
      <c r="J1124" s="3"/>
      <c r="K1124" s="3"/>
      <c r="L1124" s="3"/>
    </row>
    <row r="1125" spans="2:12">
      <c r="B1125" s="9"/>
      <c r="C1125" s="13"/>
      <c r="D1125" s="3"/>
      <c r="E1125" s="3"/>
      <c r="F1125" s="3"/>
      <c r="G1125" s="3"/>
      <c r="H1125" s="3"/>
      <c r="I1125" s="3"/>
      <c r="J1125" s="3"/>
      <c r="K1125" s="3"/>
      <c r="L1125" s="3"/>
    </row>
    <row r="1126" spans="2:12">
      <c r="B1126" s="9"/>
      <c r="C1126" s="13"/>
      <c r="D1126" s="3"/>
      <c r="E1126" s="3"/>
      <c r="F1126" s="3"/>
      <c r="G1126" s="3"/>
      <c r="H1126" s="3"/>
      <c r="I1126" s="3"/>
      <c r="J1126" s="3"/>
      <c r="K1126" s="3"/>
      <c r="L1126" s="3"/>
    </row>
    <row r="1127" spans="2:12">
      <c r="B1127" s="9"/>
      <c r="C1127" s="13"/>
      <c r="D1127" s="3"/>
      <c r="E1127" s="3"/>
      <c r="F1127" s="3"/>
      <c r="G1127" s="3"/>
      <c r="H1127" s="3"/>
      <c r="I1127" s="3"/>
      <c r="J1127" s="3"/>
      <c r="K1127" s="3"/>
      <c r="L1127" s="3"/>
    </row>
    <row r="1128" spans="2:12">
      <c r="B1128" s="9"/>
      <c r="C1128" s="13"/>
      <c r="D1128" s="3"/>
      <c r="E1128" s="3"/>
      <c r="F1128" s="3"/>
      <c r="G1128" s="3"/>
      <c r="H1128" s="3"/>
      <c r="I1128" s="3"/>
      <c r="J1128" s="3"/>
      <c r="K1128" s="3"/>
      <c r="L1128" s="3"/>
    </row>
    <row r="1129" spans="2:12">
      <c r="B1129" s="9"/>
      <c r="C1129" s="13"/>
      <c r="D1129" s="3"/>
      <c r="E1129" s="3"/>
      <c r="F1129" s="3"/>
      <c r="G1129" s="3"/>
      <c r="H1129" s="3"/>
      <c r="I1129" s="3"/>
      <c r="J1129" s="3"/>
      <c r="K1129" s="3"/>
      <c r="L1129" s="3"/>
    </row>
    <row r="1130" spans="2:12">
      <c r="B1130" s="9"/>
      <c r="C1130" s="13"/>
      <c r="D1130" s="3"/>
      <c r="E1130" s="3"/>
      <c r="F1130" s="3"/>
      <c r="G1130" s="3"/>
      <c r="H1130" s="3"/>
      <c r="I1130" s="3"/>
      <c r="J1130" s="3"/>
      <c r="K1130" s="3"/>
      <c r="L1130" s="3"/>
    </row>
    <row r="1131" spans="2:12">
      <c r="B1131" s="9"/>
      <c r="C1131" s="13"/>
      <c r="D1131" s="3"/>
      <c r="E1131" s="3"/>
      <c r="F1131" s="3"/>
      <c r="G1131" s="3"/>
      <c r="H1131" s="3"/>
      <c r="I1131" s="3"/>
      <c r="J1131" s="3"/>
      <c r="K1131" s="3"/>
      <c r="L1131" s="3"/>
    </row>
    <row r="1132" spans="2:12">
      <c r="B1132" s="9"/>
      <c r="C1132" s="13"/>
      <c r="D1132" s="3"/>
      <c r="E1132" s="3"/>
      <c r="F1132" s="3"/>
      <c r="G1132" s="3"/>
      <c r="H1132" s="3"/>
      <c r="I1132" s="3"/>
      <c r="J1132" s="3"/>
      <c r="K1132" s="3"/>
      <c r="L1132" s="3"/>
    </row>
    <row r="1133" spans="2:12">
      <c r="B1133" s="9"/>
      <c r="C1133" s="13"/>
      <c r="D1133" s="3"/>
      <c r="E1133" s="3"/>
      <c r="F1133" s="3"/>
      <c r="G1133" s="3"/>
      <c r="H1133" s="3"/>
      <c r="I1133" s="3"/>
      <c r="J1133" s="3"/>
      <c r="K1133" s="3"/>
      <c r="L1133" s="3"/>
    </row>
    <row r="1134" spans="2:12">
      <c r="B1134" s="9"/>
      <c r="C1134" s="13"/>
      <c r="D1134" s="3"/>
      <c r="E1134" s="3"/>
      <c r="F1134" s="3"/>
      <c r="G1134" s="3"/>
      <c r="H1134" s="3"/>
      <c r="I1134" s="3"/>
      <c r="J1134" s="3"/>
      <c r="K1134" s="3"/>
      <c r="L1134" s="3"/>
    </row>
    <row r="1135" spans="2:12">
      <c r="B1135" s="9"/>
      <c r="C1135" s="13"/>
      <c r="D1135" s="3"/>
      <c r="E1135" s="3"/>
      <c r="F1135" s="3"/>
      <c r="G1135" s="3"/>
      <c r="H1135" s="3"/>
      <c r="I1135" s="3"/>
      <c r="J1135" s="3"/>
      <c r="K1135" s="3"/>
      <c r="L1135" s="3"/>
    </row>
    <row r="1136" spans="2:12">
      <c r="B1136" s="9"/>
      <c r="C1136" s="13"/>
      <c r="D1136" s="3"/>
      <c r="E1136" s="3"/>
      <c r="F1136" s="3"/>
      <c r="G1136" s="3"/>
      <c r="H1136" s="3"/>
      <c r="I1136" s="3"/>
      <c r="J1136" s="3"/>
      <c r="K1136" s="3"/>
      <c r="L1136" s="3"/>
    </row>
    <row r="1137" spans="2:12">
      <c r="B1137" s="9"/>
      <c r="C1137" s="13"/>
      <c r="D1137" s="3"/>
      <c r="E1137" s="3"/>
      <c r="F1137" s="3"/>
      <c r="G1137" s="3"/>
      <c r="H1137" s="3"/>
      <c r="I1137" s="3"/>
      <c r="J1137" s="3"/>
      <c r="K1137" s="3"/>
      <c r="L1137" s="3"/>
    </row>
    <row r="1138" spans="2:12">
      <c r="B1138" s="9"/>
      <c r="C1138" s="13"/>
      <c r="D1138" s="3"/>
      <c r="E1138" s="3"/>
      <c r="F1138" s="3"/>
      <c r="G1138" s="3"/>
      <c r="H1138" s="3"/>
      <c r="I1138" s="3"/>
      <c r="J1138" s="3"/>
      <c r="K1138" s="3"/>
      <c r="L1138" s="3"/>
    </row>
    <row r="1139" spans="2:12">
      <c r="B1139" s="9"/>
      <c r="C1139" s="13"/>
      <c r="D1139" s="3"/>
      <c r="E1139" s="3"/>
      <c r="F1139" s="3"/>
      <c r="G1139" s="3"/>
      <c r="H1139" s="3"/>
      <c r="I1139" s="3"/>
      <c r="J1139" s="3"/>
      <c r="K1139" s="3"/>
      <c r="L1139" s="3"/>
    </row>
    <row r="1140" spans="2:12">
      <c r="B1140" s="9"/>
      <c r="C1140" s="13"/>
      <c r="D1140" s="3"/>
      <c r="E1140" s="3"/>
      <c r="F1140" s="3"/>
      <c r="G1140" s="3"/>
      <c r="H1140" s="3"/>
      <c r="I1140" s="3"/>
      <c r="J1140" s="3"/>
      <c r="K1140" s="3"/>
      <c r="L1140" s="3"/>
    </row>
    <row r="1141" spans="2:12">
      <c r="B1141" s="9"/>
      <c r="C1141" s="13"/>
      <c r="D1141" s="3"/>
      <c r="E1141" s="3"/>
      <c r="F1141" s="3"/>
      <c r="G1141" s="3"/>
      <c r="H1141" s="3"/>
      <c r="I1141" s="3"/>
      <c r="J1141" s="3"/>
      <c r="K1141" s="3"/>
      <c r="L1141" s="3"/>
    </row>
    <row r="1142" spans="2:12">
      <c r="B1142" s="9"/>
      <c r="C1142" s="13"/>
      <c r="D1142" s="3"/>
      <c r="E1142" s="3"/>
      <c r="F1142" s="3"/>
      <c r="G1142" s="3"/>
      <c r="H1142" s="3"/>
      <c r="I1142" s="3"/>
      <c r="J1142" s="3"/>
      <c r="K1142" s="3"/>
      <c r="L1142" s="3"/>
    </row>
    <row r="1143" spans="2:12">
      <c r="B1143" s="9"/>
      <c r="C1143" s="13"/>
      <c r="D1143" s="3"/>
      <c r="E1143" s="3"/>
      <c r="F1143" s="3"/>
      <c r="G1143" s="3"/>
      <c r="H1143" s="3"/>
      <c r="I1143" s="3"/>
      <c r="J1143" s="3"/>
      <c r="K1143" s="3"/>
      <c r="L1143" s="3"/>
    </row>
    <row r="1144" spans="2:12">
      <c r="B1144" s="9"/>
      <c r="C1144" s="13"/>
      <c r="D1144" s="3"/>
      <c r="E1144" s="3"/>
      <c r="F1144" s="3"/>
      <c r="G1144" s="3"/>
      <c r="H1144" s="3"/>
      <c r="I1144" s="3"/>
      <c r="J1144" s="3"/>
      <c r="K1144" s="3"/>
      <c r="L1144" s="3"/>
    </row>
    <row r="1145" spans="2:12">
      <c r="B1145" s="9"/>
      <c r="C1145" s="13"/>
      <c r="D1145" s="3"/>
      <c r="E1145" s="3"/>
      <c r="F1145" s="3"/>
      <c r="G1145" s="3"/>
      <c r="H1145" s="3"/>
      <c r="I1145" s="3"/>
      <c r="J1145" s="3"/>
      <c r="K1145" s="3"/>
      <c r="L1145" s="3"/>
    </row>
    <row r="1146" spans="2:12">
      <c r="B1146" s="9"/>
      <c r="C1146" s="13"/>
      <c r="D1146" s="3"/>
      <c r="E1146" s="3"/>
      <c r="F1146" s="3"/>
      <c r="G1146" s="3"/>
      <c r="H1146" s="3"/>
      <c r="I1146" s="3"/>
      <c r="J1146" s="3"/>
      <c r="K1146" s="3"/>
      <c r="L1146" s="3"/>
    </row>
    <row r="1147" spans="2:12">
      <c r="B1147" s="9"/>
      <c r="C1147" s="13"/>
      <c r="D1147" s="3"/>
      <c r="E1147" s="3"/>
      <c r="F1147" s="3"/>
      <c r="G1147" s="3"/>
      <c r="H1147" s="3"/>
      <c r="I1147" s="3"/>
      <c r="J1147" s="3"/>
      <c r="K1147" s="3"/>
      <c r="L1147" s="3"/>
    </row>
    <row r="1148" spans="2:12">
      <c r="B1148" s="9"/>
      <c r="C1148" s="13"/>
      <c r="D1148" s="3"/>
      <c r="E1148" s="3"/>
      <c r="F1148" s="3"/>
      <c r="G1148" s="3"/>
      <c r="H1148" s="3"/>
      <c r="I1148" s="3"/>
      <c r="J1148" s="3"/>
      <c r="K1148" s="3"/>
      <c r="L1148" s="3"/>
    </row>
    <row r="1149" spans="2:12">
      <c r="B1149" s="9"/>
      <c r="C1149" s="13"/>
      <c r="D1149" s="3"/>
      <c r="E1149" s="3"/>
      <c r="F1149" s="3"/>
      <c r="G1149" s="3"/>
      <c r="H1149" s="3"/>
      <c r="I1149" s="3"/>
      <c r="J1149" s="3"/>
      <c r="K1149" s="3"/>
      <c r="L1149" s="3"/>
    </row>
    <row r="1150" spans="2:12">
      <c r="B1150" s="9"/>
      <c r="C1150" s="13"/>
      <c r="D1150" s="3"/>
      <c r="E1150" s="3"/>
      <c r="F1150" s="3"/>
      <c r="G1150" s="3"/>
      <c r="H1150" s="3"/>
      <c r="I1150" s="3"/>
      <c r="J1150" s="3"/>
      <c r="K1150" s="3"/>
      <c r="L1150" s="3"/>
    </row>
    <row r="1151" spans="2:12">
      <c r="B1151" s="9"/>
      <c r="C1151" s="13"/>
      <c r="D1151" s="3"/>
      <c r="E1151" s="3"/>
      <c r="F1151" s="3"/>
      <c r="G1151" s="3"/>
      <c r="H1151" s="3"/>
      <c r="I1151" s="3"/>
      <c r="J1151" s="3"/>
      <c r="K1151" s="3"/>
      <c r="L1151" s="3"/>
    </row>
    <row r="1152" spans="2:12">
      <c r="B1152" s="9"/>
      <c r="C1152" s="13"/>
      <c r="D1152" s="3"/>
      <c r="E1152" s="3"/>
      <c r="F1152" s="3"/>
      <c r="G1152" s="3"/>
      <c r="H1152" s="3"/>
      <c r="I1152" s="3"/>
      <c r="J1152" s="3"/>
      <c r="K1152" s="3"/>
      <c r="L1152" s="3"/>
    </row>
    <row r="1153" spans="2:12">
      <c r="B1153" s="9"/>
      <c r="C1153" s="13"/>
      <c r="D1153" s="3"/>
      <c r="E1153" s="3"/>
      <c r="F1153" s="3"/>
      <c r="G1153" s="3"/>
      <c r="H1153" s="3"/>
      <c r="I1153" s="3"/>
      <c r="J1153" s="3"/>
      <c r="K1153" s="3"/>
      <c r="L1153" s="3"/>
    </row>
    <row r="1154" spans="2:12">
      <c r="B1154" s="9"/>
      <c r="C1154" s="13"/>
      <c r="D1154" s="3"/>
      <c r="E1154" s="3"/>
      <c r="F1154" s="3"/>
      <c r="G1154" s="3"/>
      <c r="H1154" s="3"/>
      <c r="I1154" s="3"/>
      <c r="J1154" s="3"/>
      <c r="K1154" s="3"/>
      <c r="L1154" s="3"/>
    </row>
    <row r="1155" spans="2:12">
      <c r="B1155" s="9"/>
      <c r="C1155" s="13"/>
      <c r="D1155" s="3"/>
      <c r="E1155" s="3"/>
      <c r="F1155" s="3"/>
      <c r="G1155" s="3"/>
      <c r="H1155" s="3"/>
      <c r="I1155" s="3"/>
      <c r="J1155" s="3"/>
      <c r="K1155" s="3"/>
      <c r="L1155" s="3"/>
    </row>
    <row r="1156" spans="2:12">
      <c r="B1156" s="9"/>
      <c r="C1156" s="13"/>
      <c r="D1156" s="3"/>
      <c r="E1156" s="3"/>
      <c r="F1156" s="3"/>
      <c r="G1156" s="3"/>
      <c r="H1156" s="3"/>
      <c r="I1156" s="3"/>
      <c r="J1156" s="3"/>
      <c r="K1156" s="3"/>
      <c r="L1156" s="3"/>
    </row>
    <row r="1157" spans="2:12">
      <c r="B1157" s="9"/>
      <c r="C1157" s="13"/>
      <c r="D1157" s="3"/>
      <c r="E1157" s="3"/>
      <c r="F1157" s="3"/>
      <c r="G1157" s="3"/>
      <c r="H1157" s="3"/>
      <c r="I1157" s="3"/>
      <c r="J1157" s="3"/>
      <c r="K1157" s="3"/>
      <c r="L1157" s="3"/>
    </row>
    <row r="1158" spans="2:12">
      <c r="B1158" s="9"/>
      <c r="C1158" s="13"/>
      <c r="D1158" s="3"/>
      <c r="E1158" s="3"/>
      <c r="F1158" s="3"/>
      <c r="G1158" s="3"/>
      <c r="H1158" s="3"/>
      <c r="I1158" s="3"/>
      <c r="J1158" s="3"/>
      <c r="K1158" s="3"/>
      <c r="L1158" s="3"/>
    </row>
    <row r="1159" spans="2:12">
      <c r="B1159" s="9"/>
      <c r="C1159" s="13"/>
      <c r="D1159" s="3"/>
      <c r="E1159" s="3"/>
      <c r="F1159" s="3"/>
      <c r="G1159" s="3"/>
      <c r="H1159" s="3"/>
      <c r="I1159" s="3"/>
      <c r="J1159" s="3"/>
      <c r="K1159" s="3"/>
      <c r="L1159" s="3"/>
    </row>
    <row r="1160" spans="2:12">
      <c r="B1160" s="9"/>
      <c r="C1160" s="13"/>
      <c r="D1160" s="3"/>
      <c r="E1160" s="3"/>
      <c r="F1160" s="3"/>
      <c r="G1160" s="3"/>
      <c r="H1160" s="3"/>
      <c r="I1160" s="3"/>
      <c r="J1160" s="3"/>
      <c r="K1160" s="3"/>
      <c r="L1160" s="3"/>
    </row>
    <row r="1161" spans="2:12">
      <c r="B1161" s="9"/>
      <c r="C1161" s="13"/>
      <c r="D1161" s="3"/>
      <c r="E1161" s="3"/>
      <c r="F1161" s="3"/>
      <c r="G1161" s="3"/>
      <c r="H1161" s="3"/>
      <c r="I1161" s="3"/>
      <c r="J1161" s="3"/>
      <c r="K1161" s="3"/>
      <c r="L1161" s="3"/>
    </row>
    <row r="1162" spans="2:12">
      <c r="B1162" s="9"/>
      <c r="C1162" s="13"/>
      <c r="D1162" s="3"/>
      <c r="E1162" s="3"/>
      <c r="F1162" s="3"/>
      <c r="G1162" s="3"/>
      <c r="H1162" s="3"/>
      <c r="I1162" s="3"/>
      <c r="J1162" s="3"/>
      <c r="K1162" s="3"/>
      <c r="L1162" s="3"/>
    </row>
    <row r="1163" spans="2:12">
      <c r="B1163" s="9"/>
      <c r="C1163" s="13"/>
      <c r="D1163" s="3"/>
      <c r="E1163" s="3"/>
      <c r="F1163" s="3"/>
      <c r="G1163" s="3"/>
      <c r="H1163" s="3"/>
      <c r="I1163" s="3"/>
      <c r="J1163" s="3"/>
      <c r="K1163" s="3"/>
      <c r="L1163" s="3"/>
    </row>
    <row r="1164" spans="2:12">
      <c r="B1164" s="9"/>
      <c r="C1164" s="13"/>
      <c r="D1164" s="3"/>
      <c r="E1164" s="3"/>
      <c r="F1164" s="3"/>
      <c r="G1164" s="3"/>
      <c r="H1164" s="3"/>
      <c r="I1164" s="3"/>
      <c r="J1164" s="3"/>
      <c r="K1164" s="3"/>
      <c r="L1164" s="3"/>
    </row>
    <row r="1165" spans="2:12">
      <c r="B1165" s="9"/>
      <c r="C1165" s="13"/>
      <c r="D1165" s="3"/>
      <c r="E1165" s="3"/>
      <c r="F1165" s="3"/>
      <c r="G1165" s="3"/>
      <c r="H1165" s="3"/>
      <c r="I1165" s="3"/>
      <c r="J1165" s="3"/>
      <c r="K1165" s="3"/>
      <c r="L1165" s="3"/>
    </row>
    <row r="1166" spans="2:12">
      <c r="B1166" s="9"/>
      <c r="C1166" s="13"/>
      <c r="D1166" s="3"/>
      <c r="E1166" s="3"/>
      <c r="F1166" s="3"/>
      <c r="G1166" s="3"/>
      <c r="H1166" s="3"/>
      <c r="I1166" s="3"/>
      <c r="J1166" s="3"/>
      <c r="K1166" s="3"/>
      <c r="L1166" s="3"/>
    </row>
    <row r="1167" spans="2:12">
      <c r="B1167" s="9"/>
      <c r="C1167" s="13"/>
      <c r="D1167" s="3"/>
      <c r="E1167" s="3"/>
      <c r="F1167" s="3"/>
      <c r="G1167" s="3"/>
      <c r="H1167" s="3"/>
      <c r="I1167" s="3"/>
      <c r="J1167" s="3"/>
      <c r="K1167" s="3"/>
      <c r="L1167" s="3"/>
    </row>
    <row r="1168" spans="2:12">
      <c r="B1168" s="9"/>
      <c r="C1168" s="13"/>
      <c r="D1168" s="3"/>
      <c r="E1168" s="3"/>
      <c r="F1168" s="3"/>
      <c r="G1168" s="3"/>
      <c r="H1168" s="3"/>
      <c r="I1168" s="3"/>
      <c r="J1168" s="3"/>
      <c r="K1168" s="3"/>
      <c r="L1168" s="3"/>
    </row>
    <row r="1169" spans="2:12">
      <c r="B1169" s="9"/>
      <c r="C1169" s="13"/>
      <c r="D1169" s="3"/>
      <c r="E1169" s="3"/>
      <c r="F1169" s="3"/>
      <c r="G1169" s="3"/>
      <c r="H1169" s="3"/>
      <c r="I1169" s="3"/>
      <c r="J1169" s="3"/>
      <c r="K1169" s="3"/>
      <c r="L1169" s="3"/>
    </row>
    <row r="1170" spans="2:12">
      <c r="B1170" s="9"/>
      <c r="C1170" s="13"/>
      <c r="D1170" s="3"/>
      <c r="E1170" s="3"/>
      <c r="F1170" s="3"/>
      <c r="G1170" s="3"/>
      <c r="H1170" s="3"/>
      <c r="I1170" s="3"/>
      <c r="J1170" s="3"/>
      <c r="K1170" s="3"/>
      <c r="L1170" s="3"/>
    </row>
    <row r="1171" spans="2:12">
      <c r="B1171" s="9"/>
      <c r="C1171" s="13"/>
      <c r="D1171" s="3"/>
      <c r="E1171" s="3"/>
      <c r="F1171" s="3"/>
      <c r="G1171" s="3"/>
      <c r="H1171" s="3"/>
      <c r="I1171" s="3"/>
      <c r="J1171" s="3"/>
      <c r="K1171" s="3"/>
      <c r="L1171" s="3"/>
    </row>
    <row r="1172" spans="2:12">
      <c r="B1172" s="9"/>
      <c r="C1172" s="13"/>
      <c r="D1172" s="3"/>
      <c r="E1172" s="3"/>
      <c r="F1172" s="3"/>
      <c r="G1172" s="3"/>
      <c r="H1172" s="3"/>
      <c r="I1172" s="3"/>
      <c r="J1172" s="3"/>
      <c r="K1172" s="3"/>
      <c r="L1172" s="3"/>
    </row>
    <row r="1173" spans="2:12">
      <c r="B1173" s="9"/>
      <c r="C1173" s="13"/>
      <c r="D1173" s="3"/>
      <c r="E1173" s="3"/>
      <c r="F1173" s="3"/>
      <c r="G1173" s="3"/>
      <c r="H1173" s="3"/>
      <c r="I1173" s="3"/>
      <c r="J1173" s="3"/>
      <c r="K1173" s="3"/>
      <c r="L1173" s="3"/>
    </row>
    <row r="1174" spans="2:12">
      <c r="B1174" s="9"/>
      <c r="C1174" s="13"/>
      <c r="D1174" s="3"/>
      <c r="E1174" s="3"/>
      <c r="F1174" s="3"/>
      <c r="G1174" s="3"/>
      <c r="H1174" s="3"/>
      <c r="I1174" s="3"/>
      <c r="J1174" s="3"/>
      <c r="K1174" s="3"/>
      <c r="L1174" s="3"/>
    </row>
    <row r="1175" spans="2:12">
      <c r="B1175" s="9"/>
      <c r="C1175" s="13"/>
      <c r="D1175" s="3"/>
      <c r="E1175" s="3"/>
      <c r="F1175" s="3"/>
      <c r="G1175" s="3"/>
      <c r="H1175" s="3"/>
      <c r="I1175" s="3"/>
      <c r="J1175" s="3"/>
      <c r="K1175" s="3"/>
      <c r="L1175" s="3"/>
    </row>
    <row r="1176" spans="2:12">
      <c r="B1176" s="9"/>
      <c r="C1176" s="13"/>
      <c r="D1176" s="3"/>
      <c r="E1176" s="3"/>
      <c r="F1176" s="3"/>
      <c r="G1176" s="3"/>
      <c r="H1176" s="3"/>
      <c r="I1176" s="3"/>
      <c r="J1176" s="3"/>
      <c r="K1176" s="3"/>
      <c r="L1176" s="3"/>
    </row>
    <row r="1177" spans="2:12">
      <c r="B1177" s="9"/>
      <c r="C1177" s="13"/>
      <c r="D1177" s="3"/>
      <c r="E1177" s="3"/>
      <c r="F1177" s="3"/>
      <c r="G1177" s="3"/>
      <c r="H1177" s="3"/>
      <c r="I1177" s="3"/>
      <c r="J1177" s="3"/>
      <c r="K1177" s="3"/>
      <c r="L1177" s="3"/>
    </row>
    <row r="1178" spans="2:12">
      <c r="B1178" s="9"/>
      <c r="C1178" s="13"/>
      <c r="D1178" s="3"/>
      <c r="E1178" s="3"/>
      <c r="F1178" s="3"/>
      <c r="G1178" s="3"/>
      <c r="H1178" s="3"/>
      <c r="I1178" s="3"/>
      <c r="J1178" s="3"/>
      <c r="K1178" s="3"/>
      <c r="L1178" s="3"/>
    </row>
    <row r="1179" spans="2:12">
      <c r="B1179" s="9"/>
      <c r="C1179" s="13"/>
      <c r="D1179" s="3"/>
      <c r="E1179" s="3"/>
      <c r="F1179" s="3"/>
      <c r="G1179" s="3"/>
      <c r="H1179" s="3"/>
      <c r="I1179" s="3"/>
      <c r="J1179" s="3"/>
      <c r="K1179" s="3"/>
      <c r="L1179" s="3"/>
    </row>
    <row r="1180" spans="2:12">
      <c r="B1180" s="9"/>
      <c r="C1180" s="13"/>
      <c r="D1180" s="3"/>
      <c r="E1180" s="3"/>
      <c r="F1180" s="3"/>
      <c r="G1180" s="3"/>
      <c r="H1180" s="3"/>
      <c r="I1180" s="3"/>
      <c r="J1180" s="3"/>
      <c r="K1180" s="3"/>
      <c r="L1180" s="3"/>
    </row>
    <row r="1181" spans="2:12">
      <c r="B1181" s="9"/>
      <c r="C1181" s="13"/>
      <c r="D1181" s="3"/>
      <c r="E1181" s="3"/>
      <c r="F1181" s="3"/>
      <c r="G1181" s="3"/>
      <c r="H1181" s="3"/>
      <c r="I1181" s="3"/>
      <c r="J1181" s="3"/>
      <c r="K1181" s="3"/>
      <c r="L1181" s="3"/>
    </row>
    <row r="1182" spans="2:12">
      <c r="B1182" s="9"/>
      <c r="C1182" s="13"/>
      <c r="D1182" s="3"/>
      <c r="E1182" s="3"/>
      <c r="F1182" s="3"/>
      <c r="G1182" s="3"/>
      <c r="H1182" s="3"/>
      <c r="I1182" s="3"/>
      <c r="J1182" s="3"/>
      <c r="K1182" s="3"/>
      <c r="L1182" s="3"/>
    </row>
    <row r="1183" spans="2:12">
      <c r="B1183" s="9"/>
      <c r="C1183" s="13"/>
      <c r="D1183" s="3"/>
      <c r="E1183" s="3"/>
      <c r="F1183" s="3"/>
      <c r="G1183" s="3"/>
      <c r="H1183" s="3"/>
      <c r="I1183" s="3"/>
      <c r="J1183" s="3"/>
      <c r="K1183" s="3"/>
      <c r="L1183" s="3"/>
    </row>
    <row r="1184" spans="2:12">
      <c r="B1184" s="9"/>
      <c r="C1184" s="13"/>
      <c r="D1184" s="3"/>
      <c r="E1184" s="3"/>
      <c r="F1184" s="3"/>
      <c r="G1184" s="3"/>
      <c r="H1184" s="3"/>
      <c r="I1184" s="3"/>
      <c r="J1184" s="3"/>
      <c r="K1184" s="3"/>
      <c r="L1184" s="3"/>
    </row>
    <row r="1185" spans="2:12">
      <c r="B1185" s="9"/>
      <c r="C1185" s="13"/>
      <c r="D1185" s="3"/>
      <c r="E1185" s="3"/>
      <c r="F1185" s="3"/>
      <c r="G1185" s="3"/>
      <c r="H1185" s="3"/>
      <c r="I1185" s="3"/>
      <c r="J1185" s="3"/>
      <c r="K1185" s="3"/>
      <c r="L1185" s="3"/>
    </row>
    <row r="1186" spans="2:12">
      <c r="B1186" s="9"/>
      <c r="C1186" s="13"/>
      <c r="D1186" s="3"/>
      <c r="E1186" s="3"/>
      <c r="F1186" s="3"/>
      <c r="G1186" s="3"/>
      <c r="H1186" s="3"/>
      <c r="I1186" s="3"/>
      <c r="J1186" s="3"/>
      <c r="K1186" s="3"/>
      <c r="L1186" s="3"/>
    </row>
    <row r="1187" spans="2:12">
      <c r="B1187" s="9"/>
      <c r="C1187" s="13"/>
      <c r="D1187" s="3"/>
      <c r="E1187" s="3"/>
      <c r="F1187" s="3"/>
      <c r="G1187" s="3"/>
      <c r="H1187" s="3"/>
      <c r="I1187" s="3"/>
      <c r="J1187" s="3"/>
      <c r="K1187" s="3"/>
      <c r="L1187" s="3"/>
    </row>
    <row r="1188" spans="2:12">
      <c r="B1188" s="9"/>
      <c r="C1188" s="13"/>
      <c r="D1188" s="3"/>
      <c r="E1188" s="3"/>
      <c r="F1188" s="3"/>
      <c r="G1188" s="3"/>
      <c r="H1188" s="3"/>
      <c r="I1188" s="3"/>
      <c r="J1188" s="3"/>
      <c r="K1188" s="3"/>
      <c r="L1188" s="3"/>
    </row>
    <row r="1189" spans="2:12">
      <c r="B1189" s="9"/>
      <c r="C1189" s="13"/>
      <c r="D1189" s="3"/>
      <c r="E1189" s="3"/>
      <c r="F1189" s="3"/>
      <c r="G1189" s="3"/>
      <c r="H1189" s="3"/>
      <c r="I1189" s="3"/>
      <c r="J1189" s="3"/>
      <c r="K1189" s="3"/>
      <c r="L1189" s="3"/>
    </row>
    <row r="1190" spans="2:12">
      <c r="B1190" s="9"/>
      <c r="C1190" s="13"/>
      <c r="D1190" s="3"/>
      <c r="E1190" s="3"/>
      <c r="F1190" s="3"/>
      <c r="G1190" s="3"/>
      <c r="H1190" s="3"/>
      <c r="I1190" s="3"/>
      <c r="J1190" s="3"/>
      <c r="K1190" s="3"/>
      <c r="L1190" s="3"/>
    </row>
    <row r="1191" spans="2:12">
      <c r="B1191" s="9"/>
      <c r="C1191" s="13"/>
      <c r="D1191" s="3"/>
      <c r="E1191" s="3"/>
      <c r="F1191" s="3"/>
      <c r="G1191" s="3"/>
      <c r="H1191" s="3"/>
      <c r="I1191" s="3"/>
      <c r="J1191" s="3"/>
      <c r="K1191" s="3"/>
      <c r="L1191" s="3"/>
    </row>
    <row r="1192" spans="2:12">
      <c r="B1192" s="9"/>
      <c r="C1192" s="13"/>
      <c r="D1192" s="3"/>
      <c r="E1192" s="3"/>
      <c r="F1192" s="3"/>
      <c r="G1192" s="3"/>
      <c r="H1192" s="3"/>
      <c r="I1192" s="3"/>
      <c r="J1192" s="3"/>
      <c r="K1192" s="3"/>
      <c r="L1192" s="3"/>
    </row>
    <row r="1193" spans="2:12">
      <c r="B1193" s="9"/>
      <c r="C1193" s="13"/>
      <c r="D1193" s="3"/>
      <c r="E1193" s="3"/>
      <c r="F1193" s="3"/>
      <c r="G1193" s="3"/>
      <c r="H1193" s="3"/>
      <c r="I1193" s="3"/>
      <c r="J1193" s="3"/>
      <c r="K1193" s="3"/>
      <c r="L1193" s="3"/>
    </row>
    <row r="1194" spans="2:12">
      <c r="B1194" s="9"/>
      <c r="C1194" s="13"/>
      <c r="D1194" s="3"/>
      <c r="E1194" s="3"/>
      <c r="F1194" s="3"/>
      <c r="G1194" s="3"/>
      <c r="H1194" s="3"/>
      <c r="I1194" s="3"/>
      <c r="J1194" s="3"/>
      <c r="K1194" s="3"/>
      <c r="L1194" s="3"/>
    </row>
    <row r="1195" spans="2:12">
      <c r="B1195" s="9"/>
      <c r="C1195" s="13"/>
      <c r="D1195" s="3"/>
      <c r="E1195" s="3"/>
      <c r="F1195" s="3"/>
      <c r="G1195" s="3"/>
      <c r="H1195" s="3"/>
      <c r="I1195" s="3"/>
      <c r="J1195" s="3"/>
      <c r="K1195" s="3"/>
      <c r="L1195" s="3"/>
    </row>
    <row r="1196" spans="2:12">
      <c r="B1196" s="9"/>
      <c r="C1196" s="13"/>
      <c r="D1196" s="3"/>
      <c r="E1196" s="3"/>
      <c r="F1196" s="3"/>
      <c r="G1196" s="3"/>
      <c r="H1196" s="3"/>
      <c r="I1196" s="3"/>
      <c r="J1196" s="3"/>
      <c r="K1196" s="3"/>
      <c r="L1196" s="3"/>
    </row>
    <row r="1197" spans="2:12">
      <c r="B1197" s="9"/>
      <c r="C1197" s="13"/>
      <c r="D1197" s="3"/>
      <c r="E1197" s="3"/>
      <c r="F1197" s="3"/>
      <c r="G1197" s="3"/>
      <c r="H1197" s="3"/>
      <c r="I1197" s="3"/>
      <c r="J1197" s="3"/>
      <c r="K1197" s="3"/>
      <c r="L1197" s="3"/>
    </row>
    <row r="1198" spans="2:12">
      <c r="B1198" s="9"/>
      <c r="C1198" s="13"/>
      <c r="D1198" s="3"/>
      <c r="E1198" s="3"/>
      <c r="F1198" s="3"/>
      <c r="G1198" s="3"/>
      <c r="H1198" s="3"/>
      <c r="I1198" s="3"/>
      <c r="J1198" s="3"/>
      <c r="K1198" s="3"/>
      <c r="L1198" s="3"/>
    </row>
    <row r="1199" spans="2:12">
      <c r="B1199" s="9"/>
      <c r="C1199" s="13"/>
      <c r="D1199" s="3"/>
      <c r="E1199" s="3"/>
      <c r="F1199" s="3"/>
      <c r="G1199" s="3"/>
      <c r="H1199" s="3"/>
      <c r="I1199" s="3"/>
      <c r="J1199" s="3"/>
      <c r="K1199" s="3"/>
      <c r="L1199" s="3"/>
    </row>
    <row r="1200" spans="2:12">
      <c r="B1200" s="9"/>
      <c r="C1200" s="13"/>
      <c r="D1200" s="3"/>
      <c r="E1200" s="3"/>
      <c r="F1200" s="3"/>
      <c r="G1200" s="3"/>
      <c r="H1200" s="3"/>
      <c r="I1200" s="3"/>
      <c r="J1200" s="3"/>
      <c r="K1200" s="3"/>
      <c r="L1200" s="3"/>
    </row>
    <row r="1201" spans="2:12">
      <c r="B1201" s="9"/>
      <c r="C1201" s="13"/>
      <c r="D1201" s="3"/>
      <c r="E1201" s="3"/>
      <c r="F1201" s="3"/>
      <c r="G1201" s="3"/>
      <c r="H1201" s="3"/>
      <c r="I1201" s="3"/>
      <c r="J1201" s="3"/>
      <c r="K1201" s="3"/>
      <c r="L1201" s="3"/>
    </row>
    <row r="1202" spans="2:12">
      <c r="B1202" s="9"/>
      <c r="C1202" s="13"/>
      <c r="D1202" s="3"/>
      <c r="E1202" s="3"/>
      <c r="F1202" s="3"/>
      <c r="G1202" s="3"/>
      <c r="H1202" s="3"/>
      <c r="I1202" s="3"/>
      <c r="J1202" s="3"/>
      <c r="K1202" s="3"/>
      <c r="L1202" s="3"/>
    </row>
    <row r="1203" spans="2:12">
      <c r="B1203" s="9"/>
      <c r="C1203" s="13"/>
      <c r="D1203" s="3"/>
      <c r="E1203" s="3"/>
      <c r="F1203" s="3"/>
      <c r="G1203" s="3"/>
      <c r="H1203" s="3"/>
      <c r="I1203" s="3"/>
      <c r="J1203" s="3"/>
      <c r="K1203" s="3"/>
      <c r="L1203" s="3"/>
    </row>
    <row r="1204" spans="2:12">
      <c r="B1204" s="9"/>
      <c r="C1204" s="13"/>
      <c r="D1204" s="3"/>
      <c r="E1204" s="3"/>
      <c r="F1204" s="3"/>
      <c r="G1204" s="3"/>
      <c r="H1204" s="3"/>
      <c r="I1204" s="3"/>
      <c r="J1204" s="3"/>
      <c r="K1204" s="3"/>
      <c r="L1204" s="3"/>
    </row>
    <row r="1205" spans="2:12">
      <c r="B1205" s="9"/>
      <c r="C1205" s="13"/>
      <c r="D1205" s="3"/>
      <c r="E1205" s="3"/>
      <c r="F1205" s="3"/>
      <c r="G1205" s="3"/>
      <c r="H1205" s="3"/>
      <c r="I1205" s="3"/>
      <c r="J1205" s="3"/>
      <c r="K1205" s="3"/>
      <c r="L1205" s="3"/>
    </row>
    <row r="1206" spans="2:12">
      <c r="B1206" s="9"/>
      <c r="C1206" s="13"/>
      <c r="D1206" s="3"/>
      <c r="E1206" s="3"/>
      <c r="F1206" s="3"/>
      <c r="G1206" s="3"/>
      <c r="H1206" s="3"/>
      <c r="I1206" s="3"/>
      <c r="J1206" s="3"/>
      <c r="K1206" s="3"/>
      <c r="L1206" s="3"/>
    </row>
    <row r="1207" spans="2:12">
      <c r="B1207" s="9"/>
      <c r="C1207" s="13"/>
      <c r="D1207" s="3"/>
      <c r="E1207" s="3"/>
      <c r="F1207" s="3"/>
      <c r="G1207" s="3"/>
      <c r="H1207" s="3"/>
      <c r="I1207" s="3"/>
      <c r="J1207" s="3"/>
      <c r="K1207" s="3"/>
      <c r="L1207" s="3"/>
    </row>
    <row r="1208" spans="2:12">
      <c r="B1208" s="9"/>
      <c r="C1208" s="13"/>
      <c r="D1208" s="3"/>
      <c r="E1208" s="3"/>
      <c r="F1208" s="3"/>
      <c r="G1208" s="3"/>
      <c r="H1208" s="3"/>
      <c r="I1208" s="3"/>
      <c r="J1208" s="3"/>
      <c r="K1208" s="3"/>
      <c r="L1208" s="3"/>
    </row>
    <row r="1209" spans="2:12">
      <c r="B1209" s="9"/>
      <c r="C1209" s="13"/>
      <c r="D1209" s="3"/>
      <c r="E1209" s="3"/>
      <c r="F1209" s="3"/>
      <c r="G1209" s="3"/>
      <c r="H1209" s="3"/>
      <c r="I1209" s="3"/>
      <c r="J1209" s="3"/>
      <c r="K1209" s="3"/>
      <c r="L1209" s="3"/>
    </row>
    <row r="1210" spans="2:12">
      <c r="B1210" s="9"/>
      <c r="C1210" s="13"/>
      <c r="D1210" s="3"/>
      <c r="E1210" s="3"/>
      <c r="F1210" s="3"/>
      <c r="G1210" s="3"/>
      <c r="H1210" s="3"/>
      <c r="I1210" s="3"/>
      <c r="J1210" s="3"/>
      <c r="K1210" s="3"/>
      <c r="L1210" s="3"/>
    </row>
    <row r="1211" spans="2:12">
      <c r="B1211" s="9"/>
      <c r="C1211" s="13"/>
      <c r="D1211" s="3"/>
      <c r="E1211" s="3"/>
      <c r="F1211" s="3"/>
      <c r="G1211" s="3"/>
      <c r="H1211" s="3"/>
      <c r="I1211" s="3"/>
      <c r="J1211" s="3"/>
      <c r="K1211" s="3"/>
      <c r="L1211" s="3"/>
    </row>
    <row r="1212" spans="2:12">
      <c r="B1212" s="9"/>
      <c r="C1212" s="13"/>
      <c r="D1212" s="3"/>
      <c r="E1212" s="3"/>
      <c r="F1212" s="3"/>
      <c r="G1212" s="3"/>
      <c r="H1212" s="3"/>
      <c r="I1212" s="3"/>
      <c r="J1212" s="3"/>
      <c r="K1212" s="3"/>
      <c r="L1212" s="3"/>
    </row>
    <row r="1213" spans="2:12">
      <c r="B1213" s="9"/>
      <c r="C1213" s="13"/>
      <c r="D1213" s="3"/>
      <c r="E1213" s="3"/>
      <c r="F1213" s="3"/>
      <c r="G1213" s="3"/>
      <c r="H1213" s="3"/>
      <c r="I1213" s="3"/>
      <c r="J1213" s="3"/>
      <c r="K1213" s="3"/>
      <c r="L1213" s="3"/>
    </row>
    <row r="1214" spans="2:12">
      <c r="B1214" s="9"/>
      <c r="C1214" s="13"/>
      <c r="D1214" s="3"/>
      <c r="E1214" s="3"/>
      <c r="F1214" s="3"/>
      <c r="G1214" s="3"/>
      <c r="H1214" s="3"/>
      <c r="I1214" s="3"/>
      <c r="J1214" s="3"/>
      <c r="K1214" s="3"/>
      <c r="L1214" s="3"/>
    </row>
    <row r="1215" spans="2:12">
      <c r="B1215" s="9"/>
      <c r="C1215" s="13"/>
      <c r="D1215" s="3"/>
      <c r="E1215" s="3"/>
      <c r="F1215" s="3"/>
      <c r="G1215" s="3"/>
      <c r="H1215" s="3"/>
      <c r="I1215" s="3"/>
      <c r="J1215" s="3"/>
      <c r="K1215" s="3"/>
      <c r="L1215" s="3"/>
    </row>
    <row r="1216" spans="2:12">
      <c r="B1216" s="9"/>
      <c r="C1216" s="13"/>
      <c r="D1216" s="3"/>
      <c r="E1216" s="3"/>
      <c r="F1216" s="3"/>
      <c r="G1216" s="3"/>
      <c r="H1216" s="3"/>
      <c r="I1216" s="3"/>
      <c r="J1216" s="3"/>
      <c r="K1216" s="3"/>
      <c r="L1216" s="3"/>
    </row>
    <row r="1217" spans="2:12">
      <c r="B1217" s="9"/>
      <c r="C1217" s="13"/>
      <c r="D1217" s="3"/>
      <c r="E1217" s="3"/>
      <c r="F1217" s="3"/>
      <c r="G1217" s="3"/>
      <c r="H1217" s="3"/>
      <c r="I1217" s="3"/>
      <c r="J1217" s="3"/>
      <c r="K1217" s="3"/>
      <c r="L1217" s="3"/>
    </row>
    <row r="1218" spans="2:12">
      <c r="B1218" s="9"/>
      <c r="C1218" s="13"/>
      <c r="D1218" s="3"/>
      <c r="E1218" s="3"/>
      <c r="F1218" s="3"/>
      <c r="G1218" s="3"/>
      <c r="H1218" s="3"/>
      <c r="I1218" s="3"/>
      <c r="J1218" s="3"/>
      <c r="K1218" s="3"/>
      <c r="L1218" s="3"/>
    </row>
    <row r="1219" spans="2:12">
      <c r="B1219" s="9"/>
      <c r="C1219" s="13"/>
      <c r="D1219" s="3"/>
      <c r="E1219" s="3"/>
      <c r="F1219" s="3"/>
      <c r="G1219" s="3"/>
      <c r="H1219" s="3"/>
      <c r="I1219" s="3"/>
      <c r="J1219" s="3"/>
      <c r="K1219" s="3"/>
      <c r="L1219" s="3"/>
    </row>
    <row r="1220" spans="2:12">
      <c r="B1220" s="9"/>
      <c r="C1220" s="13"/>
      <c r="D1220" s="3"/>
      <c r="E1220" s="3"/>
      <c r="F1220" s="3"/>
      <c r="G1220" s="3"/>
      <c r="H1220" s="3"/>
      <c r="I1220" s="3"/>
      <c r="J1220" s="3"/>
      <c r="K1220" s="3"/>
      <c r="L1220" s="3"/>
    </row>
    <row r="1221" spans="2:12">
      <c r="B1221" s="9"/>
      <c r="C1221" s="13"/>
      <c r="D1221" s="3"/>
      <c r="E1221" s="3"/>
      <c r="F1221" s="3"/>
      <c r="G1221" s="3"/>
      <c r="H1221" s="3"/>
      <c r="I1221" s="3"/>
      <c r="J1221" s="3"/>
      <c r="K1221" s="3"/>
      <c r="L1221" s="3"/>
    </row>
    <row r="1222" spans="2:12">
      <c r="B1222" s="9"/>
      <c r="C1222" s="13"/>
      <c r="D1222" s="3"/>
      <c r="E1222" s="3"/>
      <c r="F1222" s="3"/>
      <c r="G1222" s="3"/>
      <c r="H1222" s="3"/>
      <c r="I1222" s="3"/>
      <c r="J1222" s="3"/>
      <c r="K1222" s="3"/>
      <c r="L1222" s="3"/>
    </row>
    <row r="1223" spans="2:12">
      <c r="B1223" s="9"/>
      <c r="C1223" s="13"/>
      <c r="D1223" s="3"/>
      <c r="E1223" s="3"/>
      <c r="F1223" s="3"/>
      <c r="G1223" s="3"/>
      <c r="H1223" s="3"/>
      <c r="I1223" s="3"/>
      <c r="J1223" s="3"/>
      <c r="K1223" s="3"/>
      <c r="L1223" s="3"/>
    </row>
    <row r="1224" spans="2:12">
      <c r="B1224" s="9"/>
      <c r="C1224" s="13"/>
      <c r="D1224" s="3"/>
      <c r="E1224" s="3"/>
      <c r="F1224" s="3"/>
      <c r="G1224" s="3"/>
      <c r="H1224" s="3"/>
      <c r="I1224" s="3"/>
      <c r="J1224" s="3"/>
      <c r="K1224" s="3"/>
      <c r="L1224" s="3"/>
    </row>
    <row r="1225" spans="2:12">
      <c r="B1225" s="9"/>
      <c r="C1225" s="13"/>
      <c r="D1225" s="3"/>
      <c r="E1225" s="3"/>
      <c r="F1225" s="3"/>
      <c r="G1225" s="3"/>
      <c r="H1225" s="3"/>
      <c r="I1225" s="3"/>
      <c r="J1225" s="3"/>
      <c r="K1225" s="3"/>
      <c r="L1225" s="3"/>
    </row>
    <row r="1226" spans="2:12">
      <c r="B1226" s="9"/>
      <c r="C1226" s="13"/>
      <c r="D1226" s="3"/>
      <c r="E1226" s="3"/>
      <c r="F1226" s="3"/>
      <c r="G1226" s="3"/>
      <c r="H1226" s="3"/>
      <c r="I1226" s="3"/>
      <c r="J1226" s="3"/>
      <c r="K1226" s="3"/>
      <c r="L1226" s="3"/>
    </row>
    <row r="1227" spans="2:12">
      <c r="B1227" s="9"/>
      <c r="C1227" s="13"/>
      <c r="D1227" s="3"/>
      <c r="E1227" s="3"/>
      <c r="F1227" s="3"/>
      <c r="G1227" s="3"/>
      <c r="H1227" s="3"/>
      <c r="I1227" s="3"/>
      <c r="J1227" s="3"/>
      <c r="K1227" s="3"/>
      <c r="L1227" s="3"/>
    </row>
    <row r="1228" spans="2:12">
      <c r="B1228" s="9"/>
      <c r="C1228" s="13"/>
      <c r="D1228" s="3"/>
      <c r="E1228" s="3"/>
      <c r="F1228" s="3"/>
      <c r="G1228" s="3"/>
      <c r="H1228" s="3"/>
      <c r="I1228" s="3"/>
      <c r="J1228" s="3"/>
      <c r="K1228" s="3"/>
      <c r="L1228" s="3"/>
    </row>
    <row r="1229" spans="2:12">
      <c r="B1229" s="9"/>
      <c r="C1229" s="13"/>
      <c r="D1229" s="3"/>
      <c r="E1229" s="3"/>
      <c r="F1229" s="3"/>
      <c r="G1229" s="3"/>
      <c r="H1229" s="3"/>
      <c r="I1229" s="3"/>
      <c r="J1229" s="3"/>
      <c r="K1229" s="3"/>
      <c r="L1229" s="3"/>
    </row>
    <row r="1230" spans="2:12">
      <c r="B1230" s="9"/>
      <c r="C1230" s="13"/>
      <c r="D1230" s="3"/>
      <c r="E1230" s="3"/>
      <c r="F1230" s="3"/>
      <c r="G1230" s="3"/>
      <c r="H1230" s="3"/>
      <c r="I1230" s="3"/>
      <c r="J1230" s="3"/>
      <c r="K1230" s="3"/>
      <c r="L1230" s="3"/>
    </row>
    <row r="1231" spans="2:12">
      <c r="B1231" s="9"/>
      <c r="C1231" s="13"/>
      <c r="D1231" s="3"/>
      <c r="E1231" s="3"/>
      <c r="F1231" s="3"/>
      <c r="G1231" s="3"/>
      <c r="H1231" s="3"/>
      <c r="I1231" s="3"/>
      <c r="J1231" s="3"/>
      <c r="K1231" s="3"/>
      <c r="L1231" s="3"/>
    </row>
    <row r="1232" spans="2:12">
      <c r="B1232" s="9"/>
      <c r="C1232" s="13"/>
      <c r="D1232" s="3"/>
      <c r="E1232" s="3"/>
      <c r="F1232" s="3"/>
      <c r="G1232" s="3"/>
      <c r="H1232" s="3"/>
      <c r="I1232" s="3"/>
      <c r="J1232" s="3"/>
      <c r="K1232" s="3"/>
      <c r="L1232" s="3"/>
    </row>
    <row r="1233" spans="2:12">
      <c r="B1233" s="9"/>
      <c r="C1233" s="13"/>
      <c r="D1233" s="3"/>
      <c r="E1233" s="3"/>
      <c r="F1233" s="3"/>
      <c r="G1233" s="3"/>
      <c r="H1233" s="3"/>
      <c r="I1233" s="3"/>
      <c r="J1233" s="3"/>
      <c r="K1233" s="3"/>
      <c r="L1233" s="3"/>
    </row>
    <row r="1234" spans="2:12">
      <c r="B1234" s="9"/>
      <c r="C1234" s="13"/>
      <c r="D1234" s="3"/>
      <c r="E1234" s="3"/>
      <c r="F1234" s="3"/>
      <c r="G1234" s="3"/>
      <c r="H1234" s="3"/>
      <c r="I1234" s="3"/>
      <c r="J1234" s="3"/>
      <c r="K1234" s="3"/>
      <c r="L1234" s="3"/>
    </row>
    <row r="1235" spans="2:12">
      <c r="B1235" s="9"/>
      <c r="C1235" s="13"/>
      <c r="D1235" s="3"/>
      <c r="E1235" s="3"/>
      <c r="F1235" s="3"/>
      <c r="G1235" s="3"/>
      <c r="H1235" s="3"/>
      <c r="I1235" s="3"/>
      <c r="J1235" s="3"/>
      <c r="K1235" s="3"/>
      <c r="L1235" s="3"/>
    </row>
    <row r="1236" spans="2:12">
      <c r="B1236" s="9"/>
      <c r="C1236" s="13"/>
      <c r="D1236" s="3"/>
      <c r="E1236" s="3"/>
      <c r="F1236" s="3"/>
      <c r="G1236" s="3"/>
      <c r="H1236" s="3"/>
      <c r="I1236" s="3"/>
      <c r="J1236" s="3"/>
      <c r="K1236" s="3"/>
      <c r="L1236" s="3"/>
    </row>
    <row r="1237" spans="2:12">
      <c r="B1237" s="9"/>
      <c r="C1237" s="13"/>
      <c r="D1237" s="3"/>
      <c r="E1237" s="3"/>
      <c r="F1237" s="3"/>
      <c r="G1237" s="3"/>
      <c r="H1237" s="3"/>
      <c r="I1237" s="3"/>
      <c r="J1237" s="3"/>
      <c r="K1237" s="3"/>
      <c r="L1237" s="3"/>
    </row>
    <row r="1238" spans="2:12">
      <c r="B1238" s="9"/>
      <c r="C1238" s="13"/>
      <c r="D1238" s="3"/>
      <c r="E1238" s="3"/>
      <c r="F1238" s="3"/>
      <c r="G1238" s="3"/>
      <c r="H1238" s="3"/>
      <c r="I1238" s="3"/>
      <c r="J1238" s="3"/>
      <c r="K1238" s="3"/>
      <c r="L1238" s="3"/>
    </row>
    <row r="1239" spans="2:12">
      <c r="B1239" s="9"/>
      <c r="C1239" s="13"/>
      <c r="D1239" s="3"/>
      <c r="E1239" s="3"/>
      <c r="F1239" s="3"/>
      <c r="G1239" s="3"/>
      <c r="H1239" s="3"/>
      <c r="I1239" s="3"/>
      <c r="J1239" s="3"/>
      <c r="K1239" s="3"/>
      <c r="L1239" s="3"/>
    </row>
    <row r="1240" spans="2:12">
      <c r="B1240" s="9"/>
      <c r="C1240" s="13"/>
      <c r="D1240" s="3"/>
      <c r="E1240" s="3"/>
      <c r="F1240" s="3"/>
      <c r="G1240" s="3"/>
      <c r="H1240" s="3"/>
      <c r="I1240" s="3"/>
      <c r="J1240" s="3"/>
      <c r="K1240" s="3"/>
      <c r="L1240" s="3"/>
    </row>
    <row r="1241" spans="2:12">
      <c r="B1241" s="9"/>
      <c r="C1241" s="13"/>
      <c r="D1241" s="3"/>
      <c r="E1241" s="3"/>
      <c r="F1241" s="3"/>
      <c r="G1241" s="3"/>
      <c r="H1241" s="3"/>
      <c r="I1241" s="3"/>
      <c r="J1241" s="3"/>
      <c r="K1241" s="3"/>
      <c r="L1241" s="3"/>
    </row>
    <row r="1242" spans="2:12">
      <c r="B1242" s="9"/>
      <c r="C1242" s="13"/>
      <c r="D1242" s="3"/>
      <c r="E1242" s="3"/>
      <c r="F1242" s="3"/>
      <c r="G1242" s="3"/>
      <c r="H1242" s="3"/>
      <c r="I1242" s="3"/>
      <c r="J1242" s="3"/>
      <c r="K1242" s="3"/>
      <c r="L1242" s="3"/>
    </row>
    <row r="1243" spans="2:12">
      <c r="B1243" s="9"/>
      <c r="C1243" s="13"/>
      <c r="D1243" s="3"/>
      <c r="E1243" s="3"/>
      <c r="F1243" s="3"/>
      <c r="G1243" s="3"/>
      <c r="H1243" s="3"/>
      <c r="I1243" s="3"/>
      <c r="J1243" s="3"/>
      <c r="K1243" s="3"/>
      <c r="L1243" s="3"/>
    </row>
    <row r="1244" spans="2:12">
      <c r="B1244" s="9"/>
      <c r="C1244" s="13"/>
      <c r="D1244" s="3"/>
      <c r="E1244" s="3"/>
      <c r="F1244" s="3"/>
      <c r="G1244" s="3"/>
      <c r="H1244" s="3"/>
      <c r="I1244" s="3"/>
      <c r="J1244" s="3"/>
      <c r="K1244" s="3"/>
      <c r="L1244" s="3"/>
    </row>
    <row r="1245" spans="2:12">
      <c r="B1245" s="9"/>
      <c r="C1245" s="13"/>
      <c r="D1245" s="3"/>
      <c r="E1245" s="3"/>
      <c r="F1245" s="3"/>
      <c r="G1245" s="3"/>
      <c r="H1245" s="3"/>
      <c r="I1245" s="3"/>
      <c r="J1245" s="3"/>
      <c r="K1245" s="3"/>
      <c r="L1245" s="3"/>
    </row>
    <row r="1246" spans="2:12">
      <c r="B1246" s="9"/>
      <c r="C1246" s="13"/>
      <c r="D1246" s="3"/>
      <c r="E1246" s="3"/>
      <c r="F1246" s="3"/>
      <c r="G1246" s="3"/>
      <c r="H1246" s="3"/>
      <c r="I1246" s="3"/>
      <c r="J1246" s="3"/>
      <c r="K1246" s="3"/>
      <c r="L1246" s="3"/>
    </row>
    <row r="1247" spans="2:12">
      <c r="B1247" s="9"/>
      <c r="C1247" s="13"/>
      <c r="D1247" s="3"/>
      <c r="E1247" s="3"/>
      <c r="F1247" s="3"/>
      <c r="G1247" s="3"/>
      <c r="H1247" s="3"/>
      <c r="I1247" s="3"/>
      <c r="J1247" s="3"/>
      <c r="K1247" s="3"/>
      <c r="L1247" s="3"/>
    </row>
    <row r="1248" spans="2:12">
      <c r="B1248" s="9"/>
      <c r="C1248" s="13"/>
      <c r="D1248" s="3"/>
      <c r="E1248" s="3"/>
      <c r="F1248" s="3"/>
      <c r="G1248" s="3"/>
      <c r="H1248" s="3"/>
      <c r="I1248" s="3"/>
      <c r="J1248" s="3"/>
      <c r="K1248" s="3"/>
      <c r="L1248" s="3"/>
    </row>
    <row r="1249" spans="2:12">
      <c r="B1249" s="9"/>
      <c r="C1249" s="13"/>
      <c r="D1249" s="3"/>
      <c r="E1249" s="3"/>
      <c r="F1249" s="3"/>
      <c r="G1249" s="3"/>
      <c r="H1249" s="3"/>
      <c r="I1249" s="3"/>
      <c r="J1249" s="3"/>
      <c r="K1249" s="3"/>
      <c r="L1249" s="3"/>
    </row>
    <row r="1250" spans="2:12">
      <c r="B1250" s="9"/>
      <c r="C1250" s="13"/>
      <c r="D1250" s="3"/>
      <c r="E1250" s="3"/>
      <c r="F1250" s="3"/>
      <c r="G1250" s="3"/>
      <c r="H1250" s="3"/>
      <c r="I1250" s="3"/>
      <c r="J1250" s="3"/>
      <c r="K1250" s="3"/>
      <c r="L1250" s="3"/>
    </row>
    <row r="1251" spans="2:12">
      <c r="B1251" s="9"/>
      <c r="C1251" s="13"/>
      <c r="D1251" s="3"/>
      <c r="E1251" s="3"/>
      <c r="F1251" s="3"/>
      <c r="G1251" s="3"/>
      <c r="H1251" s="3"/>
      <c r="I1251" s="3"/>
      <c r="J1251" s="3"/>
      <c r="K1251" s="3"/>
      <c r="L1251" s="3"/>
    </row>
    <row r="1252" spans="2:12">
      <c r="B1252" s="9"/>
      <c r="C1252" s="13"/>
      <c r="D1252" s="3"/>
      <c r="E1252" s="3"/>
      <c r="F1252" s="3"/>
      <c r="G1252" s="3"/>
      <c r="H1252" s="3"/>
      <c r="I1252" s="3"/>
      <c r="J1252" s="3"/>
      <c r="K1252" s="3"/>
      <c r="L1252" s="3"/>
    </row>
    <row r="1253" spans="2:12">
      <c r="B1253" s="9"/>
      <c r="C1253" s="13"/>
      <c r="D1253" s="3"/>
      <c r="E1253" s="3"/>
      <c r="F1253" s="3"/>
      <c r="G1253" s="3"/>
      <c r="H1253" s="3"/>
      <c r="I1253" s="3"/>
      <c r="J1253" s="3"/>
      <c r="K1253" s="3"/>
      <c r="L1253" s="3"/>
    </row>
    <row r="1254" spans="2:12">
      <c r="B1254" s="9"/>
      <c r="C1254" s="13"/>
      <c r="D1254" s="3"/>
      <c r="E1254" s="3"/>
      <c r="F1254" s="3"/>
      <c r="G1254" s="3"/>
      <c r="H1254" s="3"/>
      <c r="I1254" s="3"/>
      <c r="J1254" s="3"/>
      <c r="K1254" s="3"/>
      <c r="L1254" s="3"/>
    </row>
    <row r="1255" spans="2:12">
      <c r="B1255" s="9"/>
      <c r="C1255" s="13"/>
      <c r="D1255" s="3"/>
      <c r="E1255" s="3"/>
      <c r="F1255" s="3"/>
      <c r="G1255" s="3"/>
      <c r="H1255" s="3"/>
      <c r="I1255" s="3"/>
      <c r="J1255" s="3"/>
      <c r="K1255" s="3"/>
      <c r="L1255" s="3"/>
    </row>
    <row r="1256" spans="2:12">
      <c r="B1256" s="9"/>
      <c r="C1256" s="13"/>
      <c r="D1256" s="3"/>
      <c r="E1256" s="3"/>
      <c r="F1256" s="3"/>
      <c r="G1256" s="3"/>
      <c r="H1256" s="3"/>
      <c r="I1256" s="3"/>
      <c r="J1256" s="3"/>
      <c r="K1256" s="3"/>
      <c r="L1256" s="3"/>
    </row>
    <row r="1257" spans="2:12">
      <c r="B1257" s="9"/>
      <c r="C1257" s="13"/>
      <c r="D1257" s="3"/>
      <c r="E1257" s="3"/>
      <c r="F1257" s="3"/>
      <c r="G1257" s="3"/>
      <c r="H1257" s="3"/>
      <c r="I1257" s="3"/>
      <c r="J1257" s="3"/>
      <c r="K1257" s="3"/>
      <c r="L1257" s="3"/>
    </row>
    <row r="1258" spans="2:12">
      <c r="B1258" s="9"/>
      <c r="C1258" s="13"/>
      <c r="D1258" s="3"/>
      <c r="E1258" s="3"/>
      <c r="F1258" s="3"/>
      <c r="G1258" s="3"/>
      <c r="H1258" s="3"/>
      <c r="I1258" s="3"/>
      <c r="J1258" s="3"/>
      <c r="K1258" s="3"/>
      <c r="L1258" s="3"/>
    </row>
    <row r="1259" spans="2:12">
      <c r="B1259" s="9"/>
      <c r="C1259" s="13"/>
      <c r="D1259" s="3"/>
      <c r="E1259" s="3"/>
      <c r="F1259" s="3"/>
      <c r="G1259" s="3"/>
      <c r="H1259" s="3"/>
      <c r="I1259" s="3"/>
      <c r="J1259" s="3"/>
      <c r="K1259" s="3"/>
      <c r="L1259" s="3"/>
    </row>
    <row r="1260" spans="2:12">
      <c r="B1260" s="9"/>
      <c r="C1260" s="13"/>
      <c r="D1260" s="3"/>
      <c r="E1260" s="3"/>
      <c r="F1260" s="3"/>
      <c r="G1260" s="3"/>
      <c r="H1260" s="3"/>
      <c r="I1260" s="3"/>
      <c r="J1260" s="3"/>
      <c r="K1260" s="3"/>
      <c r="L1260" s="3"/>
    </row>
    <row r="1261" spans="2:12">
      <c r="B1261" s="9"/>
      <c r="C1261" s="13"/>
      <c r="D1261" s="3"/>
      <c r="E1261" s="3"/>
      <c r="F1261" s="3"/>
      <c r="G1261" s="3"/>
      <c r="H1261" s="3"/>
      <c r="I1261" s="3"/>
      <c r="J1261" s="3"/>
      <c r="K1261" s="3"/>
      <c r="L1261" s="3"/>
    </row>
    <row r="1262" spans="2:12">
      <c r="B1262" s="9"/>
      <c r="C1262" s="13"/>
      <c r="D1262" s="3"/>
      <c r="E1262" s="3"/>
      <c r="F1262" s="3"/>
      <c r="G1262" s="3"/>
      <c r="H1262" s="3"/>
      <c r="I1262" s="3"/>
      <c r="J1262" s="3"/>
      <c r="K1262" s="3"/>
      <c r="L1262" s="3"/>
    </row>
    <row r="1263" spans="2:12">
      <c r="B1263" s="9"/>
      <c r="C1263" s="13"/>
      <c r="D1263" s="3"/>
      <c r="E1263" s="3"/>
      <c r="F1263" s="3"/>
      <c r="G1263" s="3"/>
      <c r="H1263" s="3"/>
      <c r="I1263" s="3"/>
      <c r="J1263" s="3"/>
      <c r="K1263" s="3"/>
      <c r="L1263" s="3"/>
    </row>
    <row r="1264" spans="2:12">
      <c r="B1264" s="9"/>
      <c r="C1264" s="13"/>
      <c r="D1264" s="3"/>
      <c r="E1264" s="3"/>
      <c r="F1264" s="3"/>
      <c r="G1264" s="3"/>
      <c r="H1264" s="3"/>
      <c r="I1264" s="3"/>
      <c r="J1264" s="3"/>
      <c r="K1264" s="3"/>
      <c r="L1264" s="3"/>
    </row>
    <row r="1265" spans="2:12">
      <c r="B1265" s="9"/>
      <c r="C1265" s="13"/>
      <c r="D1265" s="3"/>
      <c r="E1265" s="3"/>
      <c r="F1265" s="3"/>
      <c r="G1265" s="3"/>
      <c r="H1265" s="3"/>
      <c r="I1265" s="3"/>
      <c r="J1265" s="3"/>
      <c r="K1265" s="3"/>
      <c r="L1265" s="3"/>
    </row>
    <row r="1266" spans="2:12">
      <c r="B1266" s="9"/>
      <c r="C1266" s="13"/>
      <c r="D1266" s="3"/>
      <c r="E1266" s="3"/>
      <c r="F1266" s="3"/>
      <c r="G1266" s="3"/>
      <c r="H1266" s="3"/>
      <c r="I1266" s="3"/>
      <c r="J1266" s="3"/>
      <c r="K1266" s="3"/>
      <c r="L1266" s="3"/>
    </row>
    <row r="1267" spans="2:12">
      <c r="B1267" s="9"/>
      <c r="C1267" s="13"/>
      <c r="D1267" s="3"/>
      <c r="E1267" s="3"/>
      <c r="F1267" s="3"/>
      <c r="G1267" s="3"/>
      <c r="H1267" s="3"/>
      <c r="I1267" s="3"/>
      <c r="J1267" s="3"/>
      <c r="K1267" s="3"/>
      <c r="L1267" s="3"/>
    </row>
    <row r="1268" spans="2:12">
      <c r="B1268" s="9"/>
      <c r="C1268" s="13"/>
      <c r="D1268" s="3"/>
      <c r="E1268" s="3"/>
      <c r="F1268" s="3"/>
      <c r="G1268" s="3"/>
      <c r="H1268" s="3"/>
      <c r="I1268" s="3"/>
      <c r="J1268" s="3"/>
      <c r="K1268" s="3"/>
      <c r="L1268" s="3"/>
    </row>
    <row r="1269" spans="2:12">
      <c r="B1269" s="9"/>
      <c r="C1269" s="13"/>
      <c r="D1269" s="3"/>
      <c r="E1269" s="3"/>
      <c r="F1269" s="3"/>
      <c r="G1269" s="3"/>
      <c r="H1269" s="3"/>
      <c r="I1269" s="3"/>
      <c r="J1269" s="3"/>
      <c r="K1269" s="3"/>
      <c r="L1269" s="3"/>
    </row>
    <row r="1270" spans="2:12">
      <c r="B1270" s="9"/>
      <c r="C1270" s="13"/>
      <c r="D1270" s="3"/>
      <c r="E1270" s="3"/>
      <c r="F1270" s="3"/>
      <c r="G1270" s="3"/>
      <c r="H1270" s="3"/>
      <c r="I1270" s="3"/>
      <c r="J1270" s="3"/>
      <c r="K1270" s="3"/>
      <c r="L1270" s="3"/>
    </row>
    <row r="1271" spans="2:12">
      <c r="B1271" s="9"/>
      <c r="C1271" s="13"/>
      <c r="D1271" s="3"/>
      <c r="E1271" s="3"/>
      <c r="F1271" s="3"/>
      <c r="G1271" s="3"/>
      <c r="H1271" s="3"/>
      <c r="I1271" s="3"/>
      <c r="J1271" s="3"/>
      <c r="K1271" s="3"/>
      <c r="L1271" s="3"/>
    </row>
    <row r="1272" spans="2:12">
      <c r="B1272" s="9"/>
      <c r="C1272" s="13"/>
      <c r="D1272" s="3"/>
      <c r="E1272" s="3"/>
      <c r="F1272" s="3"/>
      <c r="G1272" s="3"/>
      <c r="H1272" s="3"/>
      <c r="I1272" s="3"/>
      <c r="J1272" s="3"/>
      <c r="K1272" s="3"/>
      <c r="L1272" s="3"/>
    </row>
    <row r="1273" spans="2:12">
      <c r="B1273" s="9"/>
      <c r="C1273" s="13"/>
      <c r="D1273" s="3"/>
      <c r="E1273" s="3"/>
      <c r="F1273" s="3"/>
      <c r="G1273" s="3"/>
      <c r="H1273" s="3"/>
      <c r="I1273" s="3"/>
      <c r="J1273" s="3"/>
      <c r="K1273" s="3"/>
      <c r="L1273" s="3"/>
    </row>
    <row r="1274" spans="2:12">
      <c r="B1274" s="9"/>
      <c r="C1274" s="13"/>
      <c r="D1274" s="3"/>
      <c r="E1274" s="3"/>
      <c r="F1274" s="3"/>
      <c r="G1274" s="3"/>
      <c r="H1274" s="3"/>
      <c r="I1274" s="3"/>
      <c r="J1274" s="3"/>
      <c r="K1274" s="3"/>
      <c r="L1274" s="3"/>
    </row>
    <row r="1275" spans="2:12">
      <c r="B1275" s="9"/>
      <c r="C1275" s="13"/>
      <c r="D1275" s="3"/>
      <c r="E1275" s="3"/>
      <c r="F1275" s="3"/>
      <c r="G1275" s="3"/>
      <c r="H1275" s="3"/>
      <c r="I1275" s="3"/>
      <c r="J1275" s="3"/>
      <c r="K1275" s="3"/>
      <c r="L1275" s="3"/>
    </row>
    <row r="1276" spans="2:12">
      <c r="B1276" s="9"/>
      <c r="C1276" s="13"/>
      <c r="D1276" s="3"/>
      <c r="E1276" s="3"/>
      <c r="F1276" s="3"/>
      <c r="G1276" s="3"/>
      <c r="H1276" s="3"/>
      <c r="I1276" s="3"/>
      <c r="J1276" s="3"/>
      <c r="K1276" s="3"/>
      <c r="L1276" s="3"/>
    </row>
    <row r="1277" spans="2:12">
      <c r="B1277" s="9"/>
      <c r="C1277" s="13"/>
      <c r="D1277" s="3"/>
      <c r="E1277" s="3"/>
      <c r="F1277" s="3"/>
      <c r="G1277" s="3"/>
      <c r="H1277" s="3"/>
      <c r="I1277" s="3"/>
      <c r="J1277" s="3"/>
      <c r="K1277" s="3"/>
      <c r="L1277" s="3"/>
    </row>
    <row r="1278" spans="2:12">
      <c r="B1278" s="9"/>
      <c r="C1278" s="13"/>
      <c r="D1278" s="3"/>
      <c r="E1278" s="3"/>
      <c r="F1278" s="3"/>
      <c r="G1278" s="3"/>
      <c r="H1278" s="3"/>
      <c r="I1278" s="3"/>
      <c r="J1278" s="3"/>
      <c r="K1278" s="3"/>
      <c r="L1278" s="3"/>
    </row>
    <row r="1279" spans="2:12">
      <c r="B1279" s="9"/>
      <c r="C1279" s="13"/>
      <c r="D1279" s="3"/>
      <c r="E1279" s="3"/>
      <c r="F1279" s="3"/>
      <c r="G1279" s="3"/>
      <c r="H1279" s="3"/>
      <c r="I1279" s="3"/>
      <c r="J1279" s="3"/>
      <c r="K1279" s="3"/>
      <c r="L1279" s="3"/>
    </row>
    <row r="1280" spans="2:12">
      <c r="B1280" s="9"/>
      <c r="C1280" s="13"/>
      <c r="D1280" s="3"/>
      <c r="E1280" s="3"/>
      <c r="F1280" s="3"/>
      <c r="G1280" s="3"/>
      <c r="H1280" s="3"/>
      <c r="I1280" s="3"/>
      <c r="J1280" s="3"/>
      <c r="K1280" s="3"/>
      <c r="L1280" s="3"/>
    </row>
    <row r="1281" spans="2:12">
      <c r="B1281" s="9"/>
      <c r="C1281" s="13"/>
      <c r="D1281" s="3"/>
      <c r="E1281" s="3"/>
      <c r="F1281" s="3"/>
      <c r="G1281" s="3"/>
      <c r="H1281" s="3"/>
      <c r="I1281" s="3"/>
      <c r="J1281" s="3"/>
      <c r="K1281" s="3"/>
      <c r="L1281" s="3"/>
    </row>
    <row r="1282" spans="2:12">
      <c r="B1282" s="9"/>
      <c r="C1282" s="13"/>
      <c r="D1282" s="3"/>
      <c r="E1282" s="3"/>
      <c r="F1282" s="3"/>
      <c r="G1282" s="3"/>
      <c r="H1282" s="3"/>
      <c r="I1282" s="3"/>
      <c r="J1282" s="3"/>
      <c r="K1282" s="3"/>
      <c r="L1282" s="3"/>
    </row>
    <row r="1283" spans="2:12">
      <c r="B1283" s="9"/>
      <c r="C1283" s="13"/>
      <c r="D1283" s="3"/>
      <c r="E1283" s="3"/>
      <c r="F1283" s="3"/>
      <c r="G1283" s="3"/>
      <c r="H1283" s="3"/>
      <c r="I1283" s="3"/>
      <c r="J1283" s="3"/>
      <c r="K1283" s="3"/>
      <c r="L1283" s="3"/>
    </row>
    <row r="1284" spans="2:12">
      <c r="B1284" s="9"/>
      <c r="C1284" s="13"/>
      <c r="D1284" s="3"/>
      <c r="E1284" s="3"/>
      <c r="F1284" s="3"/>
      <c r="G1284" s="3"/>
      <c r="H1284" s="3"/>
      <c r="I1284" s="3"/>
      <c r="J1284" s="3"/>
      <c r="K1284" s="3"/>
      <c r="L1284" s="3"/>
    </row>
    <row r="1285" spans="2:12">
      <c r="B1285" s="9"/>
      <c r="C1285" s="13"/>
      <c r="D1285" s="3"/>
      <c r="E1285" s="3"/>
      <c r="F1285" s="3"/>
      <c r="G1285" s="3"/>
      <c r="H1285" s="3"/>
      <c r="I1285" s="3"/>
      <c r="J1285" s="3"/>
      <c r="K1285" s="3"/>
      <c r="L1285" s="3"/>
    </row>
    <row r="1286" spans="2:12">
      <c r="B1286" s="9"/>
      <c r="C1286" s="13"/>
      <c r="D1286" s="3"/>
      <c r="E1286" s="3"/>
      <c r="F1286" s="3"/>
      <c r="G1286" s="3"/>
      <c r="H1286" s="3"/>
      <c r="I1286" s="3"/>
      <c r="J1286" s="3"/>
      <c r="K1286" s="3"/>
      <c r="L1286" s="3"/>
    </row>
    <row r="1287" spans="2:12">
      <c r="B1287" s="9"/>
      <c r="C1287" s="13"/>
      <c r="D1287" s="3"/>
      <c r="E1287" s="3"/>
      <c r="F1287" s="3"/>
      <c r="G1287" s="3"/>
      <c r="H1287" s="3"/>
      <c r="I1287" s="3"/>
      <c r="J1287" s="3"/>
      <c r="K1287" s="3"/>
      <c r="L1287" s="3"/>
    </row>
    <row r="1288" spans="2:12">
      <c r="B1288" s="9"/>
      <c r="C1288" s="13"/>
      <c r="D1288" s="3"/>
      <c r="E1288" s="3"/>
      <c r="F1288" s="3"/>
      <c r="G1288" s="3"/>
      <c r="H1288" s="3"/>
      <c r="I1288" s="3"/>
      <c r="J1288" s="3"/>
      <c r="K1288" s="3"/>
      <c r="L1288" s="3"/>
    </row>
    <row r="1289" spans="2:12">
      <c r="B1289" s="9"/>
      <c r="C1289" s="13"/>
      <c r="D1289" s="3"/>
      <c r="E1289" s="3"/>
      <c r="F1289" s="3"/>
      <c r="G1289" s="3"/>
      <c r="H1289" s="3"/>
      <c r="I1289" s="3"/>
      <c r="J1289" s="3"/>
      <c r="K1289" s="3"/>
      <c r="L1289" s="3"/>
    </row>
    <row r="1290" spans="2:12">
      <c r="B1290" s="9"/>
      <c r="C1290" s="13"/>
      <c r="D1290" s="3"/>
      <c r="E1290" s="3"/>
      <c r="F1290" s="3"/>
      <c r="G1290" s="3"/>
      <c r="H1290" s="3"/>
      <c r="I1290" s="3"/>
      <c r="J1290" s="3"/>
      <c r="K1290" s="3"/>
      <c r="L1290" s="3"/>
    </row>
    <row r="1291" spans="2:12">
      <c r="B1291" s="9"/>
      <c r="C1291" s="13"/>
      <c r="D1291" s="3"/>
      <c r="E1291" s="3"/>
      <c r="F1291" s="3"/>
      <c r="G1291" s="3"/>
      <c r="H1291" s="3"/>
      <c r="I1291" s="3"/>
      <c r="J1291" s="3"/>
      <c r="K1291" s="3"/>
      <c r="L1291" s="3"/>
    </row>
    <row r="1292" spans="2:12">
      <c r="B1292" s="9"/>
      <c r="C1292" s="13"/>
      <c r="D1292" s="3"/>
      <c r="E1292" s="3"/>
      <c r="F1292" s="3"/>
      <c r="G1292" s="3"/>
      <c r="H1292" s="3"/>
      <c r="I1292" s="3"/>
      <c r="J1292" s="3"/>
      <c r="K1292" s="3"/>
      <c r="L1292" s="3"/>
    </row>
    <row r="1293" spans="2:12">
      <c r="B1293" s="9"/>
      <c r="C1293" s="13"/>
      <c r="D1293" s="3"/>
      <c r="E1293" s="3"/>
      <c r="F1293" s="3"/>
      <c r="G1293" s="3"/>
      <c r="H1293" s="3"/>
      <c r="I1293" s="3"/>
      <c r="J1293" s="3"/>
      <c r="K1293" s="3"/>
      <c r="L1293" s="3"/>
    </row>
    <row r="1294" spans="2:12">
      <c r="B1294" s="9"/>
      <c r="C1294" s="13"/>
      <c r="D1294" s="3"/>
      <c r="E1294" s="3"/>
      <c r="F1294" s="3"/>
      <c r="G1294" s="3"/>
      <c r="H1294" s="3"/>
      <c r="I1294" s="3"/>
      <c r="J1294" s="3"/>
      <c r="K1294" s="3"/>
      <c r="L1294" s="3"/>
    </row>
    <row r="1295" spans="2:12">
      <c r="B1295" s="9"/>
      <c r="C1295" s="13"/>
      <c r="D1295" s="3"/>
      <c r="E1295" s="3"/>
      <c r="F1295" s="3"/>
      <c r="G1295" s="3"/>
      <c r="H1295" s="3"/>
      <c r="I1295" s="3"/>
      <c r="J1295" s="3"/>
      <c r="K1295" s="3"/>
      <c r="L1295" s="3"/>
    </row>
    <row r="1296" spans="2:12">
      <c r="B1296" s="9"/>
      <c r="C1296" s="13"/>
      <c r="D1296" s="3"/>
      <c r="E1296" s="3"/>
      <c r="F1296" s="3"/>
      <c r="G1296" s="3"/>
      <c r="H1296" s="3"/>
      <c r="I1296" s="3"/>
      <c r="J1296" s="3"/>
      <c r="K1296" s="3"/>
      <c r="L1296" s="3"/>
    </row>
    <row r="1297" spans="2:12">
      <c r="B1297" s="9"/>
      <c r="C1297" s="13"/>
      <c r="D1297" s="3"/>
      <c r="E1297" s="3"/>
      <c r="F1297" s="3"/>
      <c r="G1297" s="3"/>
      <c r="H1297" s="3"/>
      <c r="I1297" s="3"/>
      <c r="J1297" s="3"/>
      <c r="K1297" s="3"/>
      <c r="L1297" s="3"/>
    </row>
    <row r="1298" spans="2:12">
      <c r="B1298" s="9"/>
      <c r="C1298" s="13"/>
      <c r="D1298" s="3"/>
      <c r="E1298" s="3"/>
      <c r="F1298" s="3"/>
      <c r="G1298" s="3"/>
      <c r="H1298" s="3"/>
      <c r="I1298" s="3"/>
      <c r="J1298" s="3"/>
      <c r="K1298" s="3"/>
      <c r="L1298" s="3"/>
    </row>
    <row r="1299" spans="2:12">
      <c r="B1299" s="9"/>
      <c r="C1299" s="13"/>
      <c r="D1299" s="3"/>
      <c r="E1299" s="3"/>
      <c r="F1299" s="3"/>
      <c r="G1299" s="3"/>
      <c r="H1299" s="3"/>
      <c r="I1299" s="3"/>
      <c r="J1299" s="3"/>
      <c r="K1299" s="3"/>
      <c r="L1299" s="3"/>
    </row>
    <row r="1300" spans="2:12">
      <c r="B1300" s="9"/>
      <c r="C1300" s="13"/>
      <c r="D1300" s="3"/>
      <c r="E1300" s="3"/>
      <c r="F1300" s="3"/>
      <c r="G1300" s="3"/>
      <c r="H1300" s="3"/>
      <c r="I1300" s="3"/>
      <c r="J1300" s="3"/>
      <c r="K1300" s="3"/>
      <c r="L1300" s="3"/>
    </row>
    <row r="1301" spans="2:12">
      <c r="B1301" s="9"/>
      <c r="C1301" s="13"/>
      <c r="D1301" s="3"/>
      <c r="E1301" s="3"/>
      <c r="F1301" s="3"/>
      <c r="G1301" s="3"/>
      <c r="H1301" s="3"/>
      <c r="I1301" s="3"/>
      <c r="J1301" s="3"/>
      <c r="K1301" s="3"/>
      <c r="L1301" s="3"/>
    </row>
    <row r="1302" spans="2:12">
      <c r="B1302" s="9"/>
      <c r="C1302" s="13"/>
      <c r="D1302" s="3"/>
      <c r="E1302" s="3"/>
      <c r="F1302" s="3"/>
      <c r="G1302" s="3"/>
      <c r="H1302" s="3"/>
      <c r="I1302" s="3"/>
      <c r="J1302" s="3"/>
      <c r="K1302" s="3"/>
      <c r="L1302" s="3"/>
    </row>
    <row r="1303" spans="2:12">
      <c r="B1303" s="9"/>
      <c r="C1303" s="13"/>
      <c r="D1303" s="3"/>
      <c r="E1303" s="3"/>
      <c r="F1303" s="3"/>
      <c r="G1303" s="3"/>
      <c r="H1303" s="3"/>
      <c r="I1303" s="3"/>
      <c r="J1303" s="3"/>
      <c r="K1303" s="3"/>
      <c r="L1303" s="3"/>
    </row>
    <row r="1304" spans="2:12">
      <c r="B1304" s="9"/>
      <c r="C1304" s="13"/>
      <c r="D1304" s="3"/>
      <c r="E1304" s="3"/>
      <c r="F1304" s="3"/>
      <c r="G1304" s="3"/>
      <c r="H1304" s="3"/>
      <c r="I1304" s="3"/>
      <c r="J1304" s="3"/>
      <c r="K1304" s="3"/>
      <c r="L1304" s="3"/>
    </row>
    <row r="1305" spans="2:12">
      <c r="B1305" s="9"/>
      <c r="C1305" s="13"/>
      <c r="D1305" s="3"/>
      <c r="E1305" s="3"/>
      <c r="F1305" s="3"/>
      <c r="G1305" s="3"/>
      <c r="H1305" s="3"/>
      <c r="I1305" s="3"/>
      <c r="J1305" s="3"/>
      <c r="K1305" s="3"/>
      <c r="L1305" s="3"/>
    </row>
    <row r="1306" spans="2:12">
      <c r="B1306" s="9"/>
      <c r="C1306" s="13"/>
      <c r="D1306" s="3"/>
      <c r="E1306" s="3"/>
      <c r="F1306" s="3"/>
      <c r="G1306" s="3"/>
      <c r="H1306" s="3"/>
      <c r="I1306" s="3"/>
      <c r="J1306" s="3"/>
      <c r="K1306" s="3"/>
      <c r="L1306" s="3"/>
    </row>
    <row r="1307" spans="2:12">
      <c r="B1307" s="9"/>
      <c r="C1307" s="13"/>
      <c r="D1307" s="3"/>
      <c r="E1307" s="3"/>
      <c r="F1307" s="3"/>
      <c r="G1307" s="3"/>
      <c r="H1307" s="3"/>
      <c r="I1307" s="3"/>
      <c r="J1307" s="3"/>
      <c r="K1307" s="3"/>
      <c r="L1307" s="3"/>
    </row>
    <row r="1308" spans="2:12">
      <c r="B1308" s="9"/>
      <c r="C1308" s="13"/>
      <c r="D1308" s="3"/>
      <c r="E1308" s="3"/>
      <c r="F1308" s="3"/>
      <c r="G1308" s="3"/>
      <c r="H1308" s="3"/>
      <c r="I1308" s="3"/>
      <c r="J1308" s="3"/>
      <c r="K1308" s="3"/>
      <c r="L1308" s="3"/>
    </row>
    <row r="1309" spans="2:12">
      <c r="B1309" s="9"/>
      <c r="C1309" s="13"/>
      <c r="D1309" s="3"/>
      <c r="E1309" s="3"/>
      <c r="F1309" s="3"/>
      <c r="G1309" s="3"/>
      <c r="H1309" s="3"/>
      <c r="I1309" s="3"/>
      <c r="J1309" s="3"/>
      <c r="K1309" s="3"/>
      <c r="L1309" s="3"/>
    </row>
    <row r="1310" spans="2:12">
      <c r="B1310" s="9"/>
      <c r="C1310" s="13"/>
      <c r="D1310" s="3"/>
      <c r="E1310" s="3"/>
      <c r="F1310" s="3"/>
      <c r="G1310" s="3"/>
      <c r="H1310" s="3"/>
      <c r="I1310" s="3"/>
      <c r="J1310" s="3"/>
      <c r="K1310" s="3"/>
      <c r="L1310" s="3"/>
    </row>
    <row r="1311" spans="2:12">
      <c r="B1311" s="9"/>
      <c r="C1311" s="13"/>
      <c r="D1311" s="3"/>
      <c r="E1311" s="3"/>
      <c r="F1311" s="3"/>
      <c r="G1311" s="3"/>
      <c r="H1311" s="3"/>
      <c r="I1311" s="3"/>
      <c r="J1311" s="3"/>
      <c r="K1311" s="3"/>
      <c r="L1311" s="3"/>
    </row>
    <row r="1312" spans="2:12">
      <c r="B1312" s="9"/>
      <c r="C1312" s="13"/>
      <c r="D1312" s="3"/>
      <c r="E1312" s="3"/>
      <c r="F1312" s="3"/>
      <c r="G1312" s="3"/>
      <c r="H1312" s="3"/>
      <c r="I1312" s="3"/>
      <c r="J1312" s="3"/>
      <c r="K1312" s="3"/>
      <c r="L1312" s="3"/>
    </row>
    <row r="1313" spans="2:12">
      <c r="B1313" s="9"/>
      <c r="C1313" s="13"/>
      <c r="D1313" s="3"/>
      <c r="E1313" s="3"/>
      <c r="F1313" s="3"/>
      <c r="G1313" s="3"/>
      <c r="H1313" s="3"/>
      <c r="I1313" s="3"/>
      <c r="J1313" s="3"/>
      <c r="K1313" s="3"/>
      <c r="L1313" s="3"/>
    </row>
    <row r="1314" spans="2:12">
      <c r="B1314" s="9"/>
      <c r="C1314" s="13"/>
      <c r="D1314" s="3"/>
      <c r="E1314" s="3"/>
      <c r="F1314" s="3"/>
      <c r="G1314" s="3"/>
      <c r="H1314" s="3"/>
      <c r="I1314" s="3"/>
      <c r="J1314" s="3"/>
      <c r="K1314" s="3"/>
      <c r="L1314" s="3"/>
    </row>
    <row r="1315" spans="2:12">
      <c r="B1315" s="9"/>
      <c r="C1315" s="13"/>
      <c r="D1315" s="3"/>
      <c r="E1315" s="3"/>
      <c r="F1315" s="3"/>
      <c r="G1315" s="3"/>
      <c r="H1315" s="3"/>
      <c r="I1315" s="3"/>
      <c r="J1315" s="3"/>
      <c r="K1315" s="3"/>
      <c r="L1315" s="3"/>
    </row>
    <row r="1316" spans="2:12">
      <c r="B1316" s="9"/>
      <c r="C1316" s="13"/>
      <c r="D1316" s="3"/>
      <c r="E1316" s="3"/>
      <c r="F1316" s="3"/>
      <c r="G1316" s="3"/>
      <c r="H1316" s="3"/>
      <c r="I1316" s="3"/>
      <c r="J1316" s="3"/>
      <c r="K1316" s="3"/>
      <c r="L1316" s="3"/>
    </row>
    <row r="1317" spans="2:12">
      <c r="B1317" s="9"/>
      <c r="C1317" s="13"/>
      <c r="D1317" s="3"/>
      <c r="E1317" s="3"/>
      <c r="F1317" s="3"/>
      <c r="G1317" s="3"/>
      <c r="H1317" s="3"/>
      <c r="I1317" s="3"/>
      <c r="J1317" s="3"/>
      <c r="K1317" s="3"/>
      <c r="L1317" s="3"/>
    </row>
    <row r="1318" spans="2:12">
      <c r="B1318" s="9"/>
      <c r="C1318" s="13"/>
      <c r="D1318" s="3"/>
      <c r="E1318" s="3"/>
      <c r="F1318" s="3"/>
      <c r="G1318" s="3"/>
      <c r="H1318" s="3"/>
      <c r="I1318" s="3"/>
      <c r="J1318" s="3"/>
      <c r="K1318" s="3"/>
      <c r="L1318" s="3"/>
    </row>
    <row r="1319" spans="2:12">
      <c r="B1319" s="9"/>
      <c r="C1319" s="13"/>
      <c r="D1319" s="3"/>
      <c r="E1319" s="3"/>
      <c r="F1319" s="3"/>
      <c r="G1319" s="3"/>
      <c r="H1319" s="3"/>
      <c r="I1319" s="3"/>
      <c r="J1319" s="3"/>
      <c r="K1319" s="3"/>
      <c r="L1319" s="3"/>
    </row>
    <row r="1320" spans="2:12">
      <c r="B1320" s="9"/>
      <c r="C1320" s="13"/>
      <c r="D1320" s="3"/>
      <c r="E1320" s="3"/>
      <c r="F1320" s="3"/>
      <c r="G1320" s="3"/>
      <c r="H1320" s="3"/>
      <c r="I1320" s="3"/>
      <c r="J1320" s="3"/>
      <c r="K1320" s="3"/>
      <c r="L1320" s="3"/>
    </row>
    <row r="1321" spans="2:12">
      <c r="B1321" s="9"/>
      <c r="C1321" s="13"/>
      <c r="D1321" s="3"/>
      <c r="E1321" s="3"/>
      <c r="F1321" s="3"/>
      <c r="G1321" s="3"/>
      <c r="H1321" s="3"/>
      <c r="I1321" s="3"/>
      <c r="J1321" s="3"/>
      <c r="K1321" s="3"/>
      <c r="L1321" s="3"/>
    </row>
    <row r="1322" spans="2:12">
      <c r="B1322" s="9"/>
      <c r="C1322" s="13"/>
      <c r="D1322" s="3"/>
      <c r="E1322" s="3"/>
      <c r="F1322" s="3"/>
      <c r="G1322" s="3"/>
      <c r="H1322" s="3"/>
      <c r="I1322" s="3"/>
      <c r="J1322" s="3"/>
      <c r="K1322" s="3"/>
      <c r="L1322" s="3"/>
    </row>
    <row r="1323" spans="2:12">
      <c r="B1323" s="9"/>
      <c r="C1323" s="13"/>
      <c r="D1323" s="3"/>
      <c r="E1323" s="3"/>
      <c r="F1323" s="3"/>
      <c r="G1323" s="3"/>
      <c r="H1323" s="3"/>
      <c r="I1323" s="3"/>
      <c r="J1323" s="3"/>
      <c r="K1323" s="3"/>
      <c r="L1323" s="3"/>
    </row>
    <row r="1324" spans="2:12">
      <c r="B1324" s="9"/>
      <c r="C1324" s="13"/>
      <c r="D1324" s="3"/>
      <c r="E1324" s="3"/>
      <c r="F1324" s="3"/>
      <c r="G1324" s="3"/>
      <c r="H1324" s="3"/>
      <c r="I1324" s="3"/>
      <c r="J1324" s="3"/>
      <c r="K1324" s="3"/>
      <c r="L1324" s="3"/>
    </row>
    <row r="1325" spans="2:12">
      <c r="B1325" s="9"/>
      <c r="C1325" s="13"/>
      <c r="D1325" s="3"/>
      <c r="E1325" s="3"/>
      <c r="F1325" s="3"/>
      <c r="G1325" s="3"/>
      <c r="H1325" s="3"/>
      <c r="I1325" s="3"/>
      <c r="J1325" s="3"/>
      <c r="K1325" s="3"/>
      <c r="L1325" s="3"/>
    </row>
    <row r="1326" spans="2:12">
      <c r="B1326" s="9"/>
      <c r="C1326" s="13"/>
      <c r="D1326" s="3"/>
      <c r="E1326" s="3"/>
      <c r="F1326" s="3"/>
      <c r="G1326" s="3"/>
      <c r="H1326" s="3"/>
      <c r="I1326" s="3"/>
      <c r="J1326" s="3"/>
      <c r="K1326" s="3"/>
      <c r="L1326" s="3"/>
    </row>
    <row r="1327" spans="2:12">
      <c r="B1327" s="9"/>
      <c r="C1327" s="13"/>
      <c r="D1327" s="3"/>
      <c r="E1327" s="3"/>
      <c r="F1327" s="3"/>
      <c r="G1327" s="3"/>
      <c r="H1327" s="3"/>
      <c r="I1327" s="3"/>
      <c r="J1327" s="3"/>
      <c r="K1327" s="3"/>
      <c r="L1327" s="3"/>
    </row>
    <row r="1328" spans="2:12">
      <c r="B1328" s="9"/>
      <c r="C1328" s="13"/>
      <c r="D1328" s="3"/>
      <c r="E1328" s="3"/>
      <c r="F1328" s="3"/>
      <c r="G1328" s="3"/>
      <c r="H1328" s="3"/>
      <c r="I1328" s="3"/>
      <c r="J1328" s="3"/>
      <c r="K1328" s="3"/>
      <c r="L1328" s="3"/>
    </row>
    <row r="1329" spans="2:12">
      <c r="B1329" s="9"/>
      <c r="C1329" s="13"/>
      <c r="D1329" s="3"/>
      <c r="E1329" s="3"/>
      <c r="F1329" s="3"/>
      <c r="G1329" s="3"/>
      <c r="H1329" s="3"/>
      <c r="I1329" s="3"/>
      <c r="J1329" s="3"/>
      <c r="K1329" s="3"/>
      <c r="L1329" s="3"/>
    </row>
    <row r="1330" spans="2:12">
      <c r="B1330" s="9"/>
      <c r="C1330" s="13"/>
      <c r="D1330" s="3"/>
      <c r="E1330" s="3"/>
      <c r="F1330" s="3"/>
      <c r="G1330" s="3"/>
      <c r="H1330" s="3"/>
      <c r="I1330" s="3"/>
      <c r="J1330" s="3"/>
      <c r="K1330" s="3"/>
      <c r="L1330" s="3"/>
    </row>
    <row r="1331" spans="2:12">
      <c r="B1331" s="9"/>
      <c r="C1331" s="13"/>
      <c r="D1331" s="3"/>
      <c r="E1331" s="3"/>
      <c r="F1331" s="3"/>
      <c r="G1331" s="3"/>
      <c r="H1331" s="3"/>
      <c r="I1331" s="3"/>
      <c r="J1331" s="3"/>
      <c r="K1331" s="3"/>
      <c r="L1331" s="3"/>
    </row>
    <row r="1332" spans="2:12">
      <c r="B1332" s="9"/>
      <c r="C1332" s="13"/>
      <c r="D1332" s="3"/>
      <c r="E1332" s="3"/>
      <c r="F1332" s="3"/>
      <c r="G1332" s="3"/>
      <c r="H1332" s="3"/>
      <c r="I1332" s="3"/>
      <c r="J1332" s="3"/>
      <c r="K1332" s="3"/>
      <c r="L1332" s="3"/>
    </row>
    <row r="1333" spans="2:12">
      <c r="B1333" s="9"/>
      <c r="C1333" s="13"/>
      <c r="D1333" s="3"/>
      <c r="E1333" s="3"/>
      <c r="F1333" s="3"/>
      <c r="G1333" s="3"/>
      <c r="H1333" s="3"/>
      <c r="I1333" s="3"/>
      <c r="J1333" s="3"/>
      <c r="K1333" s="3"/>
      <c r="L1333" s="3"/>
    </row>
    <row r="1334" spans="2:12">
      <c r="B1334" s="9"/>
      <c r="C1334" s="13"/>
      <c r="D1334" s="3"/>
      <c r="E1334" s="3"/>
      <c r="F1334" s="3"/>
      <c r="G1334" s="3"/>
      <c r="H1334" s="3"/>
      <c r="I1334" s="3"/>
      <c r="J1334" s="3"/>
      <c r="K1334" s="3"/>
      <c r="L1334" s="3"/>
    </row>
    <row r="1335" spans="2:12">
      <c r="B1335" s="9"/>
      <c r="C1335" s="13"/>
      <c r="D1335" s="3"/>
      <c r="E1335" s="3"/>
      <c r="F1335" s="3"/>
      <c r="G1335" s="3"/>
      <c r="H1335" s="3"/>
      <c r="I1335" s="3"/>
      <c r="J1335" s="3"/>
      <c r="K1335" s="3"/>
      <c r="L1335" s="3"/>
    </row>
    <row r="1336" spans="2:12">
      <c r="B1336" s="9"/>
      <c r="C1336" s="13"/>
      <c r="D1336" s="3"/>
      <c r="E1336" s="3"/>
      <c r="F1336" s="3"/>
      <c r="G1336" s="3"/>
      <c r="H1336" s="3"/>
      <c r="I1336" s="3"/>
      <c r="J1336" s="3"/>
      <c r="K1336" s="3"/>
      <c r="L1336" s="3"/>
    </row>
    <row r="1337" spans="2:12">
      <c r="B1337" s="9"/>
      <c r="C1337" s="13"/>
      <c r="D1337" s="3"/>
      <c r="E1337" s="3"/>
      <c r="F1337" s="3"/>
      <c r="G1337" s="3"/>
      <c r="H1337" s="3"/>
      <c r="I1337" s="3"/>
      <c r="J1337" s="3"/>
      <c r="K1337" s="3"/>
      <c r="L1337" s="3"/>
    </row>
    <row r="1338" spans="2:12">
      <c r="B1338" s="9"/>
      <c r="C1338" s="13"/>
      <c r="D1338" s="3"/>
      <c r="E1338" s="3"/>
      <c r="F1338" s="3"/>
      <c r="G1338" s="3"/>
      <c r="H1338" s="3"/>
      <c r="I1338" s="3"/>
      <c r="J1338" s="3"/>
      <c r="K1338" s="3"/>
      <c r="L1338" s="3"/>
    </row>
    <row r="1339" spans="2:12">
      <c r="B1339" s="9"/>
      <c r="C1339" s="13"/>
      <c r="D1339" s="3"/>
      <c r="E1339" s="3"/>
      <c r="F1339" s="3"/>
      <c r="G1339" s="3"/>
      <c r="H1339" s="3"/>
      <c r="I1339" s="3"/>
      <c r="J1339" s="3"/>
      <c r="K1339" s="3"/>
      <c r="L1339" s="3"/>
    </row>
    <row r="1340" spans="2:12">
      <c r="B1340" s="9"/>
      <c r="C1340" s="13"/>
      <c r="D1340" s="3"/>
      <c r="E1340" s="3"/>
      <c r="F1340" s="3"/>
      <c r="G1340" s="3"/>
      <c r="H1340" s="3"/>
      <c r="I1340" s="3"/>
      <c r="J1340" s="3"/>
      <c r="K1340" s="3"/>
      <c r="L1340" s="3"/>
    </row>
    <row r="1341" spans="2:12">
      <c r="B1341" s="9"/>
      <c r="C1341" s="13"/>
      <c r="D1341" s="3"/>
      <c r="E1341" s="3"/>
      <c r="F1341" s="3"/>
      <c r="G1341" s="3"/>
      <c r="H1341" s="3"/>
      <c r="I1341" s="3"/>
      <c r="J1341" s="3"/>
      <c r="K1341" s="3"/>
      <c r="L1341" s="3"/>
    </row>
    <row r="1342" spans="2:12">
      <c r="B1342" s="9"/>
      <c r="C1342" s="13"/>
      <c r="D1342" s="3"/>
      <c r="E1342" s="3"/>
      <c r="F1342" s="3"/>
      <c r="G1342" s="3"/>
      <c r="H1342" s="3"/>
      <c r="I1342" s="3"/>
      <c r="J1342" s="3"/>
      <c r="K1342" s="3"/>
      <c r="L1342" s="3"/>
    </row>
    <row r="1343" spans="2:12">
      <c r="B1343" s="9"/>
      <c r="C1343" s="13"/>
      <c r="D1343" s="3"/>
      <c r="E1343" s="3"/>
      <c r="F1343" s="3"/>
      <c r="G1343" s="3"/>
      <c r="H1343" s="3"/>
      <c r="I1343" s="3"/>
      <c r="J1343" s="3"/>
      <c r="K1343" s="3"/>
      <c r="L1343" s="3"/>
    </row>
    <row r="1344" spans="2:12">
      <c r="B1344" s="9"/>
      <c r="C1344" s="13"/>
      <c r="D1344" s="3"/>
      <c r="E1344" s="3"/>
      <c r="F1344" s="3"/>
      <c r="G1344" s="3"/>
      <c r="H1344" s="3"/>
      <c r="I1344" s="3"/>
      <c r="J1344" s="3"/>
      <c r="K1344" s="3"/>
      <c r="L1344" s="3"/>
    </row>
    <row r="1345" spans="2:12">
      <c r="B1345" s="9"/>
      <c r="C1345" s="13"/>
      <c r="D1345" s="3"/>
      <c r="E1345" s="3"/>
      <c r="F1345" s="3"/>
      <c r="G1345" s="3"/>
      <c r="H1345" s="3"/>
      <c r="I1345" s="3"/>
      <c r="J1345" s="3"/>
      <c r="K1345" s="3"/>
      <c r="L1345" s="3"/>
    </row>
    <row r="1346" spans="2:12">
      <c r="B1346" s="9"/>
      <c r="C1346" s="13"/>
      <c r="D1346" s="3"/>
      <c r="E1346" s="3"/>
      <c r="F1346" s="3"/>
      <c r="G1346" s="3"/>
      <c r="H1346" s="3"/>
      <c r="I1346" s="3"/>
      <c r="J1346" s="3"/>
      <c r="K1346" s="3"/>
      <c r="L1346" s="3"/>
    </row>
    <row r="1347" spans="2:12">
      <c r="B1347" s="9"/>
      <c r="C1347" s="13"/>
      <c r="D1347" s="3"/>
      <c r="E1347" s="3"/>
      <c r="F1347" s="3"/>
      <c r="G1347" s="3"/>
      <c r="H1347" s="3"/>
      <c r="I1347" s="3"/>
      <c r="J1347" s="3"/>
      <c r="K1347" s="3"/>
      <c r="L1347" s="3"/>
    </row>
    <row r="1348" spans="2:12">
      <c r="B1348" s="9"/>
      <c r="C1348" s="13"/>
      <c r="D1348" s="3"/>
      <c r="E1348" s="3"/>
      <c r="F1348" s="3"/>
      <c r="G1348" s="3"/>
      <c r="H1348" s="3"/>
      <c r="I1348" s="3"/>
      <c r="J1348" s="3"/>
      <c r="K1348" s="3"/>
      <c r="L1348" s="3"/>
    </row>
    <row r="1349" spans="2:12">
      <c r="B1349" s="9"/>
      <c r="C1349" s="13"/>
      <c r="D1349" s="3"/>
      <c r="E1349" s="3"/>
      <c r="F1349" s="3"/>
      <c r="G1349" s="3"/>
      <c r="H1349" s="3"/>
      <c r="I1349" s="3"/>
      <c r="J1349" s="3"/>
      <c r="K1349" s="3"/>
      <c r="L1349" s="3"/>
    </row>
    <row r="1350" spans="2:12">
      <c r="B1350" s="9"/>
      <c r="C1350" s="13"/>
      <c r="D1350" s="3"/>
      <c r="E1350" s="3"/>
      <c r="F1350" s="3"/>
      <c r="G1350" s="3"/>
      <c r="H1350" s="3"/>
      <c r="I1350" s="3"/>
      <c r="J1350" s="3"/>
      <c r="K1350" s="3"/>
      <c r="L1350" s="3"/>
    </row>
    <row r="1351" spans="2:12">
      <c r="B1351" s="9"/>
      <c r="C1351" s="13"/>
      <c r="D1351" s="3"/>
      <c r="E1351" s="3"/>
      <c r="F1351" s="3"/>
      <c r="G1351" s="3"/>
      <c r="H1351" s="3"/>
      <c r="I1351" s="3"/>
      <c r="J1351" s="3"/>
      <c r="K1351" s="3"/>
      <c r="L1351" s="3"/>
    </row>
    <row r="1352" spans="2:12">
      <c r="B1352" s="9"/>
      <c r="C1352" s="13"/>
      <c r="D1352" s="3"/>
      <c r="E1352" s="3"/>
      <c r="F1352" s="3"/>
      <c r="G1352" s="3"/>
      <c r="H1352" s="3"/>
      <c r="I1352" s="3"/>
      <c r="J1352" s="3"/>
      <c r="K1352" s="3"/>
      <c r="L1352" s="3"/>
    </row>
    <row r="1353" spans="2:12">
      <c r="B1353" s="9"/>
      <c r="C1353" s="13"/>
      <c r="D1353" s="3"/>
      <c r="E1353" s="3"/>
      <c r="F1353" s="3"/>
      <c r="G1353" s="3"/>
      <c r="H1353" s="3"/>
      <c r="I1353" s="3"/>
      <c r="J1353" s="3"/>
      <c r="K1353" s="3"/>
      <c r="L1353" s="3"/>
    </row>
    <row r="1354" spans="2:12">
      <c r="B1354" s="9"/>
      <c r="C1354" s="13"/>
      <c r="D1354" s="3"/>
      <c r="E1354" s="3"/>
      <c r="F1354" s="3"/>
      <c r="G1354" s="3"/>
      <c r="H1354" s="3"/>
      <c r="I1354" s="3"/>
      <c r="J1354" s="3"/>
      <c r="K1354" s="3"/>
      <c r="L1354" s="3"/>
    </row>
    <row r="1355" spans="2:12">
      <c r="B1355" s="9"/>
      <c r="C1355" s="13"/>
      <c r="D1355" s="3"/>
      <c r="E1355" s="3"/>
      <c r="F1355" s="3"/>
      <c r="G1355" s="3"/>
      <c r="H1355" s="3"/>
      <c r="I1355" s="3"/>
      <c r="J1355" s="3"/>
      <c r="K1355" s="3"/>
      <c r="L1355" s="3"/>
    </row>
    <row r="1356" spans="2:12">
      <c r="B1356" s="9"/>
      <c r="C1356" s="13"/>
      <c r="D1356" s="3"/>
      <c r="E1356" s="3"/>
      <c r="F1356" s="3"/>
      <c r="G1356" s="3"/>
      <c r="H1356" s="3"/>
      <c r="I1356" s="3"/>
      <c r="J1356" s="3"/>
      <c r="K1356" s="3"/>
      <c r="L1356" s="3"/>
    </row>
    <row r="1357" spans="2:12">
      <c r="B1357" s="9"/>
      <c r="C1357" s="13"/>
      <c r="D1357" s="3"/>
      <c r="E1357" s="3"/>
      <c r="F1357" s="3"/>
      <c r="G1357" s="3"/>
      <c r="H1357" s="3"/>
      <c r="I1357" s="3"/>
      <c r="J1357" s="3"/>
      <c r="K1357" s="3"/>
      <c r="L1357" s="3"/>
    </row>
    <row r="1358" spans="2:12">
      <c r="B1358" s="9"/>
      <c r="C1358" s="13"/>
      <c r="D1358" s="3"/>
      <c r="E1358" s="3"/>
      <c r="F1358" s="3"/>
      <c r="G1358" s="3"/>
      <c r="H1358" s="3"/>
      <c r="I1358" s="3"/>
      <c r="J1358" s="3"/>
      <c r="K1358" s="3"/>
      <c r="L1358" s="3"/>
    </row>
    <row r="1359" spans="2:12">
      <c r="B1359" s="9"/>
      <c r="C1359" s="13"/>
      <c r="D1359" s="3"/>
      <c r="E1359" s="3"/>
      <c r="F1359" s="3"/>
      <c r="G1359" s="3"/>
      <c r="H1359" s="3"/>
      <c r="I1359" s="3"/>
      <c r="J1359" s="3"/>
      <c r="K1359" s="3"/>
      <c r="L1359" s="3"/>
    </row>
    <row r="1360" spans="2:12">
      <c r="B1360" s="9"/>
      <c r="C1360" s="13"/>
      <c r="D1360" s="3"/>
      <c r="E1360" s="3"/>
      <c r="F1360" s="3"/>
      <c r="G1360" s="3"/>
      <c r="H1360" s="3"/>
      <c r="I1360" s="3"/>
      <c r="J1360" s="3"/>
      <c r="K1360" s="3"/>
      <c r="L1360" s="3"/>
    </row>
    <row r="1361" spans="2:12">
      <c r="B1361" s="9"/>
      <c r="C1361" s="13"/>
      <c r="D1361" s="3"/>
      <c r="E1361" s="3"/>
      <c r="F1361" s="3"/>
      <c r="G1361" s="3"/>
      <c r="H1361" s="3"/>
      <c r="I1361" s="3"/>
      <c r="J1361" s="3"/>
      <c r="K1361" s="3"/>
      <c r="L1361" s="3"/>
    </row>
    <row r="1362" spans="2:12">
      <c r="B1362" s="9"/>
      <c r="C1362" s="13"/>
      <c r="D1362" s="3"/>
      <c r="E1362" s="3"/>
      <c r="F1362" s="3"/>
      <c r="G1362" s="3"/>
      <c r="H1362" s="3"/>
      <c r="I1362" s="3"/>
      <c r="J1362" s="3"/>
      <c r="K1362" s="3"/>
      <c r="L1362" s="3"/>
    </row>
    <row r="1363" spans="2:12">
      <c r="B1363" s="9"/>
      <c r="C1363" s="13"/>
      <c r="D1363" s="3"/>
      <c r="E1363" s="3"/>
      <c r="F1363" s="3"/>
      <c r="G1363" s="3"/>
      <c r="H1363" s="3"/>
      <c r="I1363" s="3"/>
      <c r="J1363" s="3"/>
      <c r="K1363" s="3"/>
      <c r="L1363" s="3"/>
    </row>
    <row r="1364" spans="2:12">
      <c r="B1364" s="9"/>
      <c r="C1364" s="13"/>
      <c r="D1364" s="3"/>
      <c r="E1364" s="3"/>
      <c r="F1364" s="3"/>
      <c r="G1364" s="3"/>
      <c r="H1364" s="3"/>
      <c r="I1364" s="3"/>
      <c r="J1364" s="3"/>
      <c r="K1364" s="3"/>
      <c r="L1364" s="3"/>
    </row>
    <row r="1365" spans="2:12">
      <c r="B1365" s="9"/>
      <c r="C1365" s="13"/>
      <c r="D1365" s="3"/>
      <c r="E1365" s="3"/>
      <c r="F1365" s="3"/>
      <c r="G1365" s="3"/>
      <c r="H1365" s="3"/>
      <c r="I1365" s="3"/>
      <c r="J1365" s="3"/>
      <c r="K1365" s="3"/>
      <c r="L1365" s="3"/>
    </row>
    <row r="1366" spans="2:12">
      <c r="B1366" s="9"/>
      <c r="C1366" s="13"/>
      <c r="D1366" s="3"/>
      <c r="E1366" s="3"/>
      <c r="F1366" s="3"/>
      <c r="G1366" s="3"/>
      <c r="H1366" s="3"/>
      <c r="I1366" s="3"/>
      <c r="J1366" s="3"/>
      <c r="K1366" s="3"/>
      <c r="L1366" s="3"/>
    </row>
    <row r="1367" spans="2:12">
      <c r="B1367" s="9"/>
      <c r="C1367" s="13"/>
      <c r="D1367" s="3"/>
      <c r="E1367" s="3"/>
      <c r="F1367" s="3"/>
      <c r="G1367" s="3"/>
      <c r="H1367" s="3"/>
      <c r="I1367" s="3"/>
      <c r="J1367" s="3"/>
      <c r="K1367" s="3"/>
      <c r="L1367" s="3"/>
    </row>
    <row r="1368" spans="2:12">
      <c r="B1368" s="9"/>
      <c r="C1368" s="13"/>
      <c r="D1368" s="3"/>
      <c r="E1368" s="3"/>
      <c r="F1368" s="3"/>
      <c r="G1368" s="3"/>
      <c r="H1368" s="3"/>
      <c r="I1368" s="3"/>
      <c r="J1368" s="3"/>
      <c r="K1368" s="3"/>
      <c r="L1368" s="3"/>
    </row>
    <row r="1369" spans="2:12">
      <c r="B1369" s="9"/>
      <c r="C1369" s="13"/>
      <c r="D1369" s="3"/>
      <c r="E1369" s="3"/>
      <c r="F1369" s="3"/>
      <c r="G1369" s="3"/>
      <c r="H1369" s="3"/>
      <c r="I1369" s="3"/>
      <c r="J1369" s="3"/>
      <c r="K1369" s="3"/>
      <c r="L1369" s="3"/>
    </row>
    <row r="1370" spans="2:12">
      <c r="B1370" s="9"/>
      <c r="C1370" s="13"/>
      <c r="D1370" s="3"/>
      <c r="E1370" s="3"/>
      <c r="F1370" s="3"/>
      <c r="G1370" s="3"/>
      <c r="H1370" s="3"/>
      <c r="I1370" s="3"/>
      <c r="J1370" s="3"/>
      <c r="K1370" s="3"/>
      <c r="L1370" s="3"/>
    </row>
    <row r="1371" spans="2:12">
      <c r="B1371" s="9"/>
      <c r="C1371" s="13"/>
      <c r="D1371" s="3"/>
      <c r="E1371" s="3"/>
      <c r="F1371" s="3"/>
      <c r="G1371" s="3"/>
      <c r="H1371" s="3"/>
      <c r="I1371" s="3"/>
      <c r="J1371" s="3"/>
      <c r="K1371" s="3"/>
      <c r="L1371" s="3"/>
    </row>
    <row r="1372" spans="2:12">
      <c r="B1372" s="9"/>
      <c r="C1372" s="13"/>
      <c r="D1372" s="3"/>
      <c r="E1372" s="3"/>
      <c r="F1372" s="3"/>
      <c r="G1372" s="3"/>
      <c r="H1372" s="3"/>
      <c r="I1372" s="3"/>
      <c r="J1372" s="3"/>
      <c r="K1372" s="3"/>
      <c r="L1372" s="3"/>
    </row>
    <row r="1373" spans="2:12">
      <c r="B1373" s="9"/>
      <c r="C1373" s="13"/>
      <c r="D1373" s="3"/>
      <c r="E1373" s="3"/>
      <c r="F1373" s="3"/>
      <c r="G1373" s="3"/>
      <c r="H1373" s="3"/>
      <c r="I1373" s="3"/>
      <c r="J1373" s="3"/>
      <c r="K1373" s="3"/>
      <c r="L1373" s="3"/>
    </row>
    <row r="1374" spans="2:12">
      <c r="B1374" s="9"/>
      <c r="C1374" s="13"/>
      <c r="D1374" s="3"/>
      <c r="E1374" s="3"/>
      <c r="F1374" s="3"/>
      <c r="G1374" s="3"/>
      <c r="H1374" s="3"/>
      <c r="I1374" s="3"/>
      <c r="J1374" s="3"/>
      <c r="K1374" s="3"/>
      <c r="L1374" s="3"/>
    </row>
    <row r="1375" spans="2:12">
      <c r="B1375" s="9"/>
      <c r="C1375" s="13"/>
      <c r="D1375" s="3"/>
      <c r="E1375" s="3"/>
      <c r="F1375" s="3"/>
      <c r="G1375" s="3"/>
      <c r="H1375" s="3"/>
      <c r="I1375" s="3"/>
      <c r="J1375" s="3"/>
      <c r="K1375" s="3"/>
      <c r="L1375" s="3"/>
    </row>
    <row r="1376" spans="2:12">
      <c r="B1376" s="9"/>
      <c r="C1376" s="13"/>
      <c r="D1376" s="3"/>
      <c r="E1376" s="3"/>
      <c r="F1376" s="3"/>
      <c r="G1376" s="3"/>
      <c r="H1376" s="3"/>
      <c r="I1376" s="3"/>
      <c r="J1376" s="3"/>
      <c r="K1376" s="3"/>
      <c r="L1376" s="3"/>
    </row>
    <row r="1377" spans="2:12">
      <c r="B1377" s="9"/>
      <c r="C1377" s="13"/>
      <c r="D1377" s="3"/>
      <c r="E1377" s="3"/>
      <c r="F1377" s="3"/>
      <c r="G1377" s="3"/>
      <c r="H1377" s="3"/>
      <c r="I1377" s="3"/>
      <c r="J1377" s="3"/>
      <c r="K1377" s="3"/>
      <c r="L1377" s="3"/>
    </row>
    <row r="1378" spans="2:12">
      <c r="B1378" s="9"/>
      <c r="C1378" s="13"/>
      <c r="D1378" s="3"/>
      <c r="E1378" s="3"/>
      <c r="F1378" s="3"/>
      <c r="G1378" s="3"/>
      <c r="H1378" s="3"/>
      <c r="I1378" s="3"/>
      <c r="J1378" s="3"/>
      <c r="K1378" s="3"/>
      <c r="L1378" s="3"/>
    </row>
    <row r="1379" spans="2:12">
      <c r="B1379" s="9"/>
      <c r="C1379" s="13"/>
      <c r="D1379" s="3"/>
      <c r="E1379" s="3"/>
      <c r="F1379" s="3"/>
      <c r="G1379" s="3"/>
      <c r="H1379" s="3"/>
      <c r="I1379" s="3"/>
      <c r="J1379" s="3"/>
      <c r="K1379" s="3"/>
      <c r="L1379" s="3"/>
    </row>
    <row r="1380" spans="2:12">
      <c r="B1380" s="9"/>
      <c r="C1380" s="13"/>
      <c r="D1380" s="3"/>
      <c r="E1380" s="3"/>
      <c r="F1380" s="3"/>
      <c r="G1380" s="3"/>
      <c r="H1380" s="3"/>
      <c r="I1380" s="3"/>
      <c r="J1380" s="3"/>
      <c r="K1380" s="3"/>
      <c r="L1380" s="3"/>
    </row>
    <row r="1381" spans="2:12">
      <c r="B1381" s="9"/>
      <c r="C1381" s="13"/>
      <c r="D1381" s="3"/>
      <c r="E1381" s="3"/>
      <c r="F1381" s="3"/>
      <c r="G1381" s="3"/>
      <c r="H1381" s="3"/>
      <c r="I1381" s="3"/>
      <c r="J1381" s="3"/>
      <c r="K1381" s="3"/>
      <c r="L1381" s="3"/>
    </row>
    <row r="1382" spans="2:12">
      <c r="B1382" s="9"/>
      <c r="C1382" s="13"/>
      <c r="D1382" s="3"/>
      <c r="E1382" s="3"/>
      <c r="F1382" s="3"/>
      <c r="G1382" s="3"/>
      <c r="H1382" s="3"/>
      <c r="I1382" s="3"/>
      <c r="J1382" s="3"/>
      <c r="K1382" s="3"/>
      <c r="L1382" s="3"/>
    </row>
    <row r="1383" spans="2:12">
      <c r="B1383" s="9"/>
      <c r="C1383" s="13"/>
      <c r="D1383" s="3"/>
      <c r="E1383" s="3"/>
      <c r="F1383" s="3"/>
      <c r="G1383" s="3"/>
      <c r="H1383" s="3"/>
      <c r="I1383" s="3"/>
      <c r="J1383" s="3"/>
      <c r="K1383" s="3"/>
      <c r="L1383" s="3"/>
    </row>
    <row r="1384" spans="2:12">
      <c r="B1384" s="9"/>
      <c r="C1384" s="13"/>
      <c r="D1384" s="3"/>
      <c r="E1384" s="3"/>
      <c r="F1384" s="3"/>
      <c r="G1384" s="3"/>
      <c r="H1384" s="3"/>
      <c r="I1384" s="3"/>
      <c r="J1384" s="3"/>
      <c r="K1384" s="3"/>
      <c r="L1384" s="3"/>
    </row>
    <row r="1385" spans="2:12">
      <c r="B1385" s="9"/>
      <c r="C1385" s="13"/>
      <c r="D1385" s="3"/>
      <c r="E1385" s="3"/>
      <c r="F1385" s="3"/>
      <c r="G1385" s="3"/>
      <c r="H1385" s="3"/>
      <c r="I1385" s="3"/>
      <c r="J1385" s="3"/>
      <c r="K1385" s="3"/>
      <c r="L1385" s="3"/>
    </row>
    <row r="1386" spans="2:12">
      <c r="B1386" s="9"/>
      <c r="C1386" s="13"/>
      <c r="D1386" s="3"/>
      <c r="E1386" s="3"/>
      <c r="F1386" s="3"/>
      <c r="G1386" s="3"/>
      <c r="H1386" s="3"/>
      <c r="I1386" s="3"/>
      <c r="J1386" s="3"/>
      <c r="K1386" s="3"/>
      <c r="L1386" s="3"/>
    </row>
    <row r="1387" spans="2:12">
      <c r="B1387" s="9"/>
      <c r="C1387" s="13"/>
      <c r="D1387" s="3"/>
      <c r="E1387" s="3"/>
      <c r="F1387" s="3"/>
      <c r="G1387" s="3"/>
      <c r="H1387" s="3"/>
      <c r="I1387" s="3"/>
      <c r="J1387" s="3"/>
      <c r="K1387" s="3"/>
      <c r="L1387" s="3"/>
    </row>
    <row r="1388" spans="2:12">
      <c r="B1388" s="9"/>
      <c r="C1388" s="13"/>
      <c r="D1388" s="3"/>
      <c r="E1388" s="3"/>
      <c r="F1388" s="3"/>
      <c r="G1388" s="3"/>
      <c r="H1388" s="3"/>
      <c r="I1388" s="3"/>
      <c r="J1388" s="3"/>
      <c r="K1388" s="3"/>
      <c r="L1388" s="3"/>
    </row>
    <row r="1389" spans="2:12">
      <c r="B1389" s="9"/>
      <c r="C1389" s="13"/>
      <c r="D1389" s="3"/>
      <c r="E1389" s="3"/>
      <c r="F1389" s="3"/>
      <c r="G1389" s="3"/>
      <c r="H1389" s="3"/>
      <c r="I1389" s="3"/>
      <c r="J1389" s="3"/>
      <c r="K1389" s="3"/>
      <c r="L1389" s="3"/>
    </row>
    <row r="1390" spans="2:12">
      <c r="B1390" s="9"/>
      <c r="C1390" s="13"/>
      <c r="D1390" s="3"/>
      <c r="E1390" s="3"/>
      <c r="F1390" s="3"/>
      <c r="G1390" s="3"/>
      <c r="H1390" s="3"/>
      <c r="I1390" s="3"/>
      <c r="J1390" s="3"/>
      <c r="K1390" s="3"/>
      <c r="L1390" s="3"/>
    </row>
    <row r="1391" spans="2:12">
      <c r="B1391" s="9"/>
      <c r="C1391" s="13"/>
      <c r="D1391" s="3"/>
      <c r="E1391" s="3"/>
      <c r="F1391" s="3"/>
      <c r="G1391" s="3"/>
      <c r="H1391" s="3"/>
      <c r="I1391" s="3"/>
      <c r="J1391" s="3"/>
      <c r="K1391" s="3"/>
      <c r="L1391" s="3"/>
    </row>
    <row r="1392" spans="2:12">
      <c r="B1392" s="9"/>
      <c r="C1392" s="13"/>
      <c r="D1392" s="3"/>
      <c r="E1392" s="3"/>
      <c r="F1392" s="3"/>
      <c r="G1392" s="3"/>
      <c r="H1392" s="3"/>
      <c r="I1392" s="3"/>
      <c r="J1392" s="3"/>
      <c r="K1392" s="3"/>
      <c r="L1392" s="3"/>
    </row>
    <row r="1393" spans="2:12">
      <c r="B1393" s="9"/>
      <c r="C1393" s="13"/>
      <c r="D1393" s="3"/>
      <c r="E1393" s="3"/>
      <c r="F1393" s="3"/>
      <c r="G1393" s="3"/>
      <c r="H1393" s="3"/>
      <c r="I1393" s="3"/>
      <c r="J1393" s="3"/>
      <c r="K1393" s="3"/>
      <c r="L1393" s="3"/>
    </row>
    <row r="1394" spans="2:12">
      <c r="B1394" s="9"/>
      <c r="C1394" s="13"/>
      <c r="D1394" s="3"/>
      <c r="E1394" s="3"/>
      <c r="F1394" s="3"/>
      <c r="G1394" s="3"/>
      <c r="H1394" s="3"/>
      <c r="I1394" s="3"/>
      <c r="J1394" s="3"/>
      <c r="K1394" s="3"/>
      <c r="L1394" s="3"/>
    </row>
    <row r="1395" spans="2:12">
      <c r="B1395" s="9"/>
      <c r="C1395" s="13"/>
      <c r="D1395" s="3"/>
      <c r="E1395" s="3"/>
      <c r="F1395" s="3"/>
      <c r="G1395" s="3"/>
      <c r="H1395" s="3"/>
      <c r="I1395" s="3"/>
      <c r="J1395" s="3"/>
      <c r="K1395" s="3"/>
      <c r="L1395" s="3"/>
    </row>
    <row r="1396" spans="2:12">
      <c r="B1396" s="9"/>
      <c r="C1396" s="13"/>
      <c r="D1396" s="3"/>
      <c r="E1396" s="3"/>
      <c r="F1396" s="3"/>
      <c r="G1396" s="3"/>
      <c r="H1396" s="3"/>
      <c r="I1396" s="3"/>
      <c r="J1396" s="3"/>
      <c r="K1396" s="3"/>
      <c r="L1396" s="3"/>
    </row>
    <row r="1397" spans="2:12">
      <c r="B1397" s="9"/>
      <c r="C1397" s="13"/>
      <c r="D1397" s="3"/>
      <c r="E1397" s="3"/>
      <c r="F1397" s="3"/>
      <c r="G1397" s="3"/>
      <c r="H1397" s="3"/>
      <c r="I1397" s="3"/>
      <c r="J1397" s="3"/>
      <c r="K1397" s="3"/>
      <c r="L1397" s="3"/>
    </row>
    <row r="1398" spans="2:12">
      <c r="B1398" s="9"/>
      <c r="C1398" s="13"/>
      <c r="D1398" s="3"/>
      <c r="E1398" s="3"/>
      <c r="F1398" s="3"/>
      <c r="G1398" s="3"/>
      <c r="H1398" s="3"/>
      <c r="I1398" s="3"/>
      <c r="J1398" s="3"/>
      <c r="K1398" s="3"/>
      <c r="L1398" s="3"/>
    </row>
    <row r="1399" spans="2:12">
      <c r="B1399" s="9"/>
      <c r="C1399" s="13"/>
      <c r="D1399" s="3"/>
      <c r="E1399" s="3"/>
      <c r="F1399" s="3"/>
      <c r="G1399" s="3"/>
      <c r="H1399" s="3"/>
      <c r="I1399" s="3"/>
      <c r="J1399" s="3"/>
      <c r="K1399" s="3"/>
      <c r="L1399" s="3"/>
    </row>
    <row r="1400" spans="2:12">
      <c r="B1400" s="9"/>
      <c r="C1400" s="13"/>
      <c r="D1400" s="3"/>
      <c r="E1400" s="3"/>
      <c r="F1400" s="3"/>
      <c r="G1400" s="3"/>
      <c r="H1400" s="3"/>
      <c r="I1400" s="3"/>
      <c r="J1400" s="3"/>
      <c r="K1400" s="3"/>
      <c r="L1400" s="3"/>
    </row>
    <row r="1401" spans="2:12">
      <c r="B1401" s="9"/>
      <c r="C1401" s="13"/>
      <c r="D1401" s="3"/>
      <c r="E1401" s="3"/>
      <c r="F1401" s="3"/>
      <c r="G1401" s="3"/>
      <c r="H1401" s="3"/>
      <c r="I1401" s="3"/>
      <c r="J1401" s="3"/>
      <c r="K1401" s="3"/>
      <c r="L1401" s="3"/>
    </row>
    <row r="1402" spans="2:12">
      <c r="B1402" s="9"/>
      <c r="C1402" s="13"/>
      <c r="D1402" s="3"/>
      <c r="E1402" s="3"/>
      <c r="F1402" s="3"/>
      <c r="G1402" s="3"/>
      <c r="H1402" s="3"/>
      <c r="I1402" s="3"/>
      <c r="J1402" s="3"/>
      <c r="K1402" s="3"/>
      <c r="L1402" s="3"/>
    </row>
    <row r="1403" spans="2:12">
      <c r="B1403" s="9"/>
      <c r="C1403" s="13"/>
      <c r="D1403" s="3"/>
      <c r="E1403" s="3"/>
      <c r="F1403" s="3"/>
      <c r="G1403" s="3"/>
      <c r="H1403" s="3"/>
      <c r="I1403" s="3"/>
      <c r="J1403" s="3"/>
      <c r="K1403" s="3"/>
      <c r="L1403" s="3"/>
    </row>
    <row r="1404" spans="2:12">
      <c r="B1404" s="9"/>
      <c r="C1404" s="13"/>
      <c r="D1404" s="3"/>
      <c r="E1404" s="3"/>
      <c r="F1404" s="3"/>
      <c r="G1404" s="3"/>
      <c r="H1404" s="3"/>
      <c r="I1404" s="3"/>
      <c r="J1404" s="3"/>
      <c r="K1404" s="3"/>
      <c r="L1404" s="3"/>
    </row>
    <row r="1405" spans="2:12">
      <c r="B1405" s="9"/>
      <c r="C1405" s="13"/>
      <c r="D1405" s="3"/>
      <c r="E1405" s="3"/>
      <c r="F1405" s="3"/>
      <c r="G1405" s="3"/>
      <c r="H1405" s="3"/>
      <c r="I1405" s="3"/>
      <c r="J1405" s="3"/>
      <c r="K1405" s="3"/>
      <c r="L1405" s="3"/>
    </row>
    <row r="1406" spans="2:12">
      <c r="B1406" s="9"/>
      <c r="C1406" s="13"/>
      <c r="D1406" s="3"/>
      <c r="E1406" s="3"/>
      <c r="F1406" s="3"/>
      <c r="G1406" s="3"/>
      <c r="H1406" s="3"/>
      <c r="I1406" s="3"/>
      <c r="J1406" s="3"/>
      <c r="K1406" s="3"/>
      <c r="L1406" s="3"/>
    </row>
    <row r="1407" spans="2:12">
      <c r="B1407" s="9"/>
      <c r="C1407" s="13"/>
      <c r="D1407" s="3"/>
      <c r="E1407" s="3"/>
      <c r="F1407" s="3"/>
      <c r="G1407" s="3"/>
      <c r="H1407" s="3"/>
      <c r="I1407" s="3"/>
      <c r="J1407" s="3"/>
      <c r="K1407" s="3"/>
      <c r="L1407" s="3"/>
    </row>
    <row r="1408" spans="2:12">
      <c r="B1408" s="9"/>
      <c r="C1408" s="13"/>
      <c r="D1408" s="3"/>
      <c r="E1408" s="3"/>
      <c r="F1408" s="3"/>
      <c r="G1408" s="3"/>
      <c r="H1408" s="3"/>
      <c r="I1408" s="3"/>
      <c r="J1408" s="3"/>
      <c r="K1408" s="3"/>
      <c r="L1408" s="3"/>
    </row>
    <row r="1409" spans="2:12">
      <c r="B1409" s="9"/>
      <c r="C1409" s="13"/>
      <c r="D1409" s="3"/>
      <c r="E1409" s="3"/>
      <c r="F1409" s="3"/>
      <c r="G1409" s="3"/>
      <c r="H1409" s="3"/>
      <c r="I1409" s="3"/>
      <c r="J1409" s="3"/>
      <c r="K1409" s="3"/>
      <c r="L1409" s="3"/>
    </row>
    <row r="1410" spans="2:12">
      <c r="B1410" s="9"/>
      <c r="C1410" s="13"/>
      <c r="D1410" s="3"/>
      <c r="E1410" s="3"/>
      <c r="F1410" s="3"/>
      <c r="G1410" s="3"/>
      <c r="H1410" s="3"/>
      <c r="I1410" s="3"/>
      <c r="J1410" s="3"/>
      <c r="K1410" s="3"/>
      <c r="L1410" s="3"/>
    </row>
    <row r="1411" spans="2:12">
      <c r="B1411" s="9"/>
      <c r="C1411" s="13"/>
      <c r="D1411" s="3"/>
      <c r="E1411" s="3"/>
      <c r="F1411" s="3"/>
      <c r="G1411" s="3"/>
      <c r="H1411" s="3"/>
      <c r="I1411" s="3"/>
      <c r="J1411" s="3"/>
      <c r="K1411" s="3"/>
      <c r="L1411" s="3"/>
    </row>
    <row r="1412" spans="2:12">
      <c r="B1412" s="9"/>
      <c r="C1412" s="13"/>
      <c r="D1412" s="3"/>
      <c r="E1412" s="3"/>
      <c r="F1412" s="3"/>
      <c r="G1412" s="3"/>
      <c r="H1412" s="3"/>
      <c r="I1412" s="3"/>
      <c r="J1412" s="3"/>
      <c r="K1412" s="3"/>
      <c r="L1412" s="3"/>
    </row>
    <row r="1413" spans="2:12">
      <c r="B1413" s="9"/>
      <c r="C1413" s="13"/>
      <c r="D1413" s="3"/>
      <c r="E1413" s="3"/>
      <c r="F1413" s="3"/>
      <c r="G1413" s="3"/>
      <c r="H1413" s="3"/>
      <c r="I1413" s="3"/>
      <c r="J1413" s="3"/>
      <c r="K1413" s="3"/>
      <c r="L1413" s="3"/>
    </row>
    <row r="1414" spans="2:12">
      <c r="B1414" s="9"/>
      <c r="C1414" s="13"/>
      <c r="D1414" s="3"/>
      <c r="E1414" s="3"/>
      <c r="F1414" s="3"/>
      <c r="G1414" s="3"/>
      <c r="H1414" s="3"/>
      <c r="I1414" s="3"/>
      <c r="J1414" s="3"/>
      <c r="K1414" s="3"/>
      <c r="L1414" s="3"/>
    </row>
    <row r="1415" spans="2:12">
      <c r="B1415" s="9"/>
      <c r="C1415" s="13"/>
      <c r="D1415" s="3"/>
      <c r="E1415" s="3"/>
      <c r="F1415" s="3"/>
      <c r="G1415" s="3"/>
      <c r="H1415" s="3"/>
      <c r="I1415" s="3"/>
      <c r="J1415" s="3"/>
      <c r="K1415" s="3"/>
      <c r="L1415" s="3"/>
    </row>
    <row r="1416" spans="2:12">
      <c r="B1416" s="9"/>
      <c r="C1416" s="13"/>
      <c r="D1416" s="3"/>
      <c r="E1416" s="3"/>
      <c r="F1416" s="3"/>
      <c r="G1416" s="3"/>
      <c r="H1416" s="3"/>
      <c r="I1416" s="3"/>
      <c r="J1416" s="3"/>
      <c r="K1416" s="3"/>
      <c r="L1416" s="3"/>
    </row>
    <row r="1417" spans="2:12">
      <c r="B1417" s="9"/>
      <c r="C1417" s="13"/>
      <c r="D1417" s="3"/>
      <c r="E1417" s="3"/>
      <c r="F1417" s="3"/>
      <c r="G1417" s="3"/>
      <c r="H1417" s="3"/>
      <c r="I1417" s="3"/>
      <c r="J1417" s="3"/>
      <c r="K1417" s="3"/>
      <c r="L1417" s="3"/>
    </row>
    <row r="1418" spans="2:12">
      <c r="B1418" s="9"/>
      <c r="C1418" s="13"/>
      <c r="D1418" s="3"/>
      <c r="E1418" s="3"/>
      <c r="F1418" s="3"/>
      <c r="G1418" s="3"/>
      <c r="H1418" s="3"/>
      <c r="I1418" s="3"/>
      <c r="J1418" s="3"/>
      <c r="K1418" s="3"/>
      <c r="L1418" s="3"/>
    </row>
    <row r="1419" spans="2:12">
      <c r="B1419" s="9"/>
      <c r="C1419" s="13"/>
      <c r="D1419" s="3"/>
      <c r="E1419" s="3"/>
      <c r="F1419" s="3"/>
      <c r="G1419" s="3"/>
      <c r="H1419" s="3"/>
      <c r="I1419" s="3"/>
      <c r="J1419" s="3"/>
      <c r="K1419" s="3"/>
      <c r="L1419" s="3"/>
    </row>
    <row r="1420" spans="2:12">
      <c r="B1420" s="9"/>
      <c r="C1420" s="13"/>
      <c r="D1420" s="3"/>
      <c r="E1420" s="3"/>
      <c r="F1420" s="3"/>
      <c r="G1420" s="3"/>
      <c r="H1420" s="3"/>
      <c r="I1420" s="3"/>
      <c r="J1420" s="3"/>
      <c r="K1420" s="3"/>
      <c r="L1420" s="3"/>
    </row>
    <row r="1421" spans="2:12">
      <c r="B1421" s="9"/>
      <c r="C1421" s="13"/>
      <c r="D1421" s="3"/>
      <c r="E1421" s="3"/>
      <c r="F1421" s="3"/>
      <c r="G1421" s="3"/>
      <c r="H1421" s="3"/>
      <c r="I1421" s="3"/>
      <c r="J1421" s="3"/>
      <c r="K1421" s="3"/>
      <c r="L1421" s="3"/>
    </row>
    <row r="1422" spans="2:12">
      <c r="B1422" s="9"/>
      <c r="C1422" s="13"/>
      <c r="D1422" s="3"/>
      <c r="E1422" s="3"/>
      <c r="F1422" s="3"/>
      <c r="G1422" s="3"/>
      <c r="H1422" s="3"/>
      <c r="I1422" s="3"/>
      <c r="J1422" s="3"/>
      <c r="K1422" s="3"/>
      <c r="L1422" s="3"/>
    </row>
    <row r="1423" spans="2:12">
      <c r="B1423" s="9"/>
      <c r="C1423" s="13"/>
      <c r="D1423" s="3"/>
      <c r="E1423" s="3"/>
      <c r="F1423" s="3"/>
      <c r="G1423" s="3"/>
      <c r="H1423" s="3"/>
      <c r="I1423" s="3"/>
      <c r="J1423" s="3"/>
      <c r="K1423" s="3"/>
      <c r="L1423" s="3"/>
    </row>
    <row r="1424" spans="2:12">
      <c r="B1424" s="9"/>
      <c r="C1424" s="13"/>
      <c r="D1424" s="3"/>
      <c r="E1424" s="3"/>
      <c r="F1424" s="3"/>
      <c r="G1424" s="3"/>
      <c r="H1424" s="3"/>
      <c r="I1424" s="3"/>
      <c r="J1424" s="3"/>
      <c r="K1424" s="3"/>
      <c r="L1424" s="3"/>
    </row>
    <row r="1425" spans="2:12">
      <c r="B1425" s="9"/>
      <c r="C1425" s="13"/>
      <c r="D1425" s="3"/>
      <c r="E1425" s="3"/>
      <c r="F1425" s="3"/>
      <c r="G1425" s="3"/>
      <c r="H1425" s="3"/>
      <c r="I1425" s="3"/>
      <c r="J1425" s="3"/>
      <c r="K1425" s="3"/>
      <c r="L1425" s="3"/>
    </row>
    <row r="1426" spans="2:12">
      <c r="B1426" s="9"/>
      <c r="C1426" s="13"/>
      <c r="D1426" s="3"/>
      <c r="E1426" s="3"/>
      <c r="F1426" s="3"/>
      <c r="G1426" s="3"/>
      <c r="H1426" s="3"/>
      <c r="I1426" s="3"/>
      <c r="J1426" s="3"/>
      <c r="K1426" s="3"/>
      <c r="L1426" s="3"/>
    </row>
    <row r="1427" spans="2:12">
      <c r="B1427" s="9"/>
      <c r="C1427" s="13"/>
      <c r="D1427" s="3"/>
      <c r="E1427" s="3"/>
      <c r="F1427" s="3"/>
      <c r="G1427" s="3"/>
      <c r="H1427" s="3"/>
      <c r="I1427" s="3"/>
      <c r="J1427" s="3"/>
      <c r="K1427" s="3"/>
      <c r="L1427" s="3"/>
    </row>
    <row r="1428" spans="2:12">
      <c r="B1428" s="9"/>
      <c r="C1428" s="13"/>
      <c r="D1428" s="3"/>
      <c r="E1428" s="3"/>
      <c r="F1428" s="3"/>
      <c r="G1428" s="3"/>
      <c r="H1428" s="3"/>
      <c r="I1428" s="3"/>
      <c r="J1428" s="3"/>
      <c r="K1428" s="3"/>
      <c r="L1428" s="3"/>
    </row>
    <row r="1429" spans="2:12">
      <c r="B1429" s="9"/>
      <c r="C1429" s="13"/>
      <c r="D1429" s="3"/>
      <c r="E1429" s="3"/>
      <c r="F1429" s="3"/>
      <c r="G1429" s="3"/>
      <c r="H1429" s="3"/>
      <c r="I1429" s="3"/>
      <c r="J1429" s="3"/>
      <c r="K1429" s="3"/>
      <c r="L1429" s="3"/>
    </row>
    <row r="1430" spans="2:12">
      <c r="B1430" s="9"/>
      <c r="C1430" s="13"/>
      <c r="D1430" s="3"/>
      <c r="E1430" s="3"/>
      <c r="F1430" s="3"/>
      <c r="G1430" s="3"/>
      <c r="H1430" s="3"/>
      <c r="I1430" s="3"/>
      <c r="J1430" s="3"/>
      <c r="K1430" s="3"/>
      <c r="L1430" s="3"/>
    </row>
    <row r="1431" spans="2:12">
      <c r="B1431" s="9"/>
      <c r="C1431" s="13"/>
      <c r="D1431" s="3"/>
      <c r="E1431" s="3"/>
      <c r="F1431" s="3"/>
      <c r="G1431" s="3"/>
      <c r="H1431" s="3"/>
      <c r="I1431" s="3"/>
      <c r="J1431" s="3"/>
      <c r="K1431" s="3"/>
      <c r="L1431" s="3"/>
    </row>
    <row r="1432" spans="2:12">
      <c r="B1432" s="9"/>
      <c r="C1432" s="13"/>
      <c r="D1432" s="3"/>
      <c r="E1432" s="3"/>
      <c r="F1432" s="3"/>
      <c r="G1432" s="3"/>
      <c r="H1432" s="3"/>
      <c r="I1432" s="3"/>
      <c r="J1432" s="3"/>
      <c r="K1432" s="3"/>
      <c r="L1432" s="3"/>
    </row>
    <row r="1433" spans="2:12">
      <c r="B1433" s="9"/>
      <c r="C1433" s="13"/>
      <c r="D1433" s="3"/>
      <c r="E1433" s="3"/>
      <c r="F1433" s="3"/>
      <c r="G1433" s="3"/>
      <c r="H1433" s="3"/>
      <c r="I1433" s="3"/>
      <c r="J1433" s="3"/>
      <c r="K1433" s="3"/>
      <c r="L1433" s="3"/>
    </row>
    <row r="1434" spans="2:12">
      <c r="B1434" s="9"/>
      <c r="C1434" s="13"/>
      <c r="D1434" s="3"/>
      <c r="E1434" s="3"/>
      <c r="F1434" s="3"/>
      <c r="G1434" s="3"/>
      <c r="H1434" s="3"/>
      <c r="I1434" s="3"/>
      <c r="J1434" s="3"/>
      <c r="K1434" s="3"/>
      <c r="L1434" s="3"/>
    </row>
    <row r="1435" spans="2:12">
      <c r="B1435" s="9"/>
      <c r="C1435" s="13"/>
      <c r="D1435" s="3"/>
      <c r="E1435" s="3"/>
      <c r="F1435" s="3"/>
      <c r="G1435" s="3"/>
      <c r="H1435" s="3"/>
      <c r="I1435" s="3"/>
      <c r="J1435" s="3"/>
      <c r="K1435" s="3"/>
      <c r="L1435" s="3"/>
    </row>
    <row r="1436" spans="2:12">
      <c r="B1436" s="9"/>
      <c r="C1436" s="13"/>
      <c r="D1436" s="3"/>
      <c r="E1436" s="3"/>
      <c r="F1436" s="3"/>
      <c r="G1436" s="3"/>
      <c r="H1436" s="3"/>
      <c r="I1436" s="3"/>
      <c r="J1436" s="3"/>
      <c r="K1436" s="3"/>
      <c r="L1436" s="3"/>
    </row>
    <row r="1437" spans="2:12">
      <c r="B1437" s="9"/>
      <c r="C1437" s="13"/>
      <c r="D1437" s="3"/>
      <c r="E1437" s="3"/>
      <c r="F1437" s="3"/>
      <c r="G1437" s="3"/>
      <c r="H1437" s="3"/>
      <c r="I1437" s="3"/>
      <c r="J1437" s="3"/>
      <c r="K1437" s="3"/>
      <c r="L1437" s="3"/>
    </row>
    <row r="1438" spans="2:12">
      <c r="B1438" s="9"/>
      <c r="C1438" s="13"/>
      <c r="D1438" s="3"/>
      <c r="E1438" s="3"/>
      <c r="F1438" s="3"/>
      <c r="G1438" s="3"/>
      <c r="H1438" s="3"/>
      <c r="I1438" s="3"/>
      <c r="J1438" s="3"/>
      <c r="K1438" s="3"/>
      <c r="L1438" s="3"/>
    </row>
    <row r="1439" spans="2:12">
      <c r="B1439" s="9"/>
      <c r="C1439" s="13"/>
      <c r="D1439" s="3"/>
      <c r="E1439" s="3"/>
      <c r="F1439" s="3"/>
      <c r="G1439" s="3"/>
      <c r="H1439" s="3"/>
      <c r="I1439" s="3"/>
      <c r="J1439" s="3"/>
      <c r="K1439" s="3"/>
      <c r="L1439" s="3"/>
    </row>
    <row r="1440" spans="2:12">
      <c r="B1440" s="9"/>
      <c r="C1440" s="13"/>
      <c r="D1440" s="3"/>
      <c r="E1440" s="3"/>
      <c r="F1440" s="3"/>
      <c r="G1440" s="3"/>
      <c r="H1440" s="3"/>
      <c r="I1440" s="3"/>
      <c r="J1440" s="3"/>
      <c r="K1440" s="3"/>
      <c r="L1440" s="3"/>
    </row>
    <row r="1441" spans="2:12">
      <c r="B1441" s="9"/>
      <c r="C1441" s="13"/>
      <c r="D1441" s="3"/>
      <c r="E1441" s="3"/>
      <c r="F1441" s="3"/>
      <c r="G1441" s="3"/>
      <c r="H1441" s="3"/>
      <c r="I1441" s="3"/>
      <c r="J1441" s="3"/>
      <c r="K1441" s="3"/>
      <c r="L1441" s="3"/>
    </row>
    <row r="1442" spans="2:12">
      <c r="B1442" s="9"/>
      <c r="C1442" s="13"/>
      <c r="D1442" s="3"/>
      <c r="E1442" s="3"/>
      <c r="F1442" s="3"/>
      <c r="G1442" s="3"/>
      <c r="H1442" s="3"/>
      <c r="I1442" s="3"/>
      <c r="J1442" s="3"/>
      <c r="K1442" s="3"/>
      <c r="L1442" s="3"/>
    </row>
    <row r="1443" spans="2:12">
      <c r="B1443" s="9"/>
      <c r="C1443" s="13"/>
      <c r="D1443" s="3"/>
      <c r="E1443" s="3"/>
      <c r="F1443" s="3"/>
      <c r="G1443" s="3"/>
      <c r="H1443" s="3"/>
      <c r="I1443" s="3"/>
      <c r="J1443" s="3"/>
      <c r="K1443" s="3"/>
      <c r="L1443" s="3"/>
    </row>
    <row r="1444" spans="2:12">
      <c r="B1444" s="9"/>
      <c r="C1444" s="13"/>
      <c r="D1444" s="3"/>
      <c r="E1444" s="3"/>
      <c r="F1444" s="3"/>
      <c r="G1444" s="3"/>
      <c r="H1444" s="3"/>
      <c r="I1444" s="3"/>
      <c r="J1444" s="3"/>
      <c r="K1444" s="3"/>
      <c r="L1444" s="3"/>
    </row>
    <row r="1445" spans="2:12">
      <c r="B1445" s="9"/>
      <c r="C1445" s="13"/>
      <c r="D1445" s="3"/>
      <c r="E1445" s="3"/>
      <c r="F1445" s="3"/>
      <c r="G1445" s="3"/>
      <c r="H1445" s="3"/>
      <c r="I1445" s="3"/>
      <c r="J1445" s="3"/>
      <c r="K1445" s="3"/>
      <c r="L1445" s="3"/>
    </row>
    <row r="1446" spans="2:12">
      <c r="B1446" s="9"/>
      <c r="C1446" s="13"/>
      <c r="D1446" s="3"/>
      <c r="E1446" s="3"/>
      <c r="F1446" s="3"/>
      <c r="G1446" s="3"/>
      <c r="H1446" s="3"/>
      <c r="I1446" s="3"/>
      <c r="J1446" s="3"/>
      <c r="K1446" s="3"/>
      <c r="L1446" s="3"/>
    </row>
    <row r="1447" spans="2:12">
      <c r="B1447" s="9"/>
      <c r="C1447" s="13"/>
      <c r="D1447" s="3"/>
      <c r="E1447" s="3"/>
      <c r="F1447" s="3"/>
      <c r="G1447" s="3"/>
      <c r="H1447" s="3"/>
      <c r="I1447" s="3"/>
      <c r="J1447" s="3"/>
      <c r="K1447" s="3"/>
      <c r="L1447" s="3"/>
    </row>
    <row r="1448" spans="2:12">
      <c r="B1448" s="9"/>
      <c r="C1448" s="13"/>
      <c r="D1448" s="3"/>
      <c r="E1448" s="3"/>
      <c r="F1448" s="3"/>
      <c r="G1448" s="3"/>
      <c r="H1448" s="3"/>
      <c r="I1448" s="3"/>
      <c r="J1448" s="3"/>
      <c r="K1448" s="3"/>
      <c r="L1448" s="3"/>
    </row>
    <row r="1449" spans="2:12">
      <c r="B1449" s="9"/>
      <c r="C1449" s="13"/>
      <c r="D1449" s="3"/>
      <c r="E1449" s="3"/>
      <c r="F1449" s="3"/>
      <c r="G1449" s="3"/>
      <c r="H1449" s="3"/>
      <c r="I1449" s="3"/>
      <c r="J1449" s="3"/>
      <c r="K1449" s="3"/>
      <c r="L1449" s="3"/>
    </row>
    <row r="1450" spans="2:12">
      <c r="B1450" s="9"/>
      <c r="C1450" s="13"/>
      <c r="D1450" s="3"/>
      <c r="E1450" s="3"/>
      <c r="F1450" s="3"/>
      <c r="G1450" s="3"/>
      <c r="H1450" s="3"/>
      <c r="I1450" s="3"/>
      <c r="J1450" s="3"/>
      <c r="K1450" s="3"/>
      <c r="L1450" s="3"/>
    </row>
    <row r="1451" spans="2:12">
      <c r="B1451" s="9"/>
      <c r="C1451" s="13"/>
      <c r="D1451" s="3"/>
      <c r="E1451" s="3"/>
      <c r="F1451" s="3"/>
      <c r="G1451" s="3"/>
      <c r="H1451" s="3"/>
      <c r="I1451" s="3"/>
      <c r="J1451" s="3"/>
      <c r="K1451" s="3"/>
      <c r="L1451" s="3"/>
    </row>
    <row r="1452" spans="2:12">
      <c r="B1452" s="9"/>
      <c r="C1452" s="13"/>
      <c r="D1452" s="3"/>
      <c r="E1452" s="3"/>
      <c r="F1452" s="3"/>
      <c r="G1452" s="3"/>
      <c r="H1452" s="3"/>
      <c r="I1452" s="3"/>
      <c r="J1452" s="3"/>
      <c r="K1452" s="3"/>
      <c r="L1452" s="3"/>
    </row>
    <row r="1453" spans="2:12">
      <c r="B1453" s="9"/>
      <c r="C1453" s="13"/>
      <c r="D1453" s="3"/>
      <c r="E1453" s="3"/>
      <c r="F1453" s="3"/>
      <c r="G1453" s="3"/>
      <c r="H1453" s="3"/>
      <c r="I1453" s="3"/>
      <c r="J1453" s="3"/>
      <c r="K1453" s="3"/>
      <c r="L1453" s="3"/>
    </row>
    <row r="1454" spans="2:12">
      <c r="B1454" s="9"/>
      <c r="C1454" s="13"/>
      <c r="D1454" s="3"/>
      <c r="E1454" s="3"/>
      <c r="F1454" s="3"/>
      <c r="G1454" s="3"/>
      <c r="H1454" s="3"/>
      <c r="I1454" s="3"/>
      <c r="J1454" s="3"/>
      <c r="K1454" s="3"/>
      <c r="L1454" s="3"/>
    </row>
    <row r="1455" spans="2:12">
      <c r="B1455" s="9"/>
      <c r="C1455" s="13"/>
      <c r="D1455" s="3"/>
      <c r="E1455" s="3"/>
      <c r="F1455" s="3"/>
      <c r="G1455" s="3"/>
      <c r="H1455" s="3"/>
      <c r="I1455" s="3"/>
      <c r="J1455" s="3"/>
      <c r="K1455" s="3"/>
      <c r="L1455" s="3"/>
    </row>
    <row r="1456" spans="2:12">
      <c r="B1456" s="9"/>
      <c r="C1456" s="13"/>
      <c r="D1456" s="3"/>
      <c r="E1456" s="3"/>
      <c r="F1456" s="3"/>
      <c r="G1456" s="3"/>
      <c r="H1456" s="3"/>
      <c r="I1456" s="3"/>
      <c r="J1456" s="3"/>
      <c r="K1456" s="3"/>
      <c r="L1456" s="3"/>
    </row>
    <row r="1457" spans="2:12">
      <c r="B1457" s="9"/>
      <c r="C1457" s="13"/>
      <c r="D1457" s="3"/>
      <c r="E1457" s="3"/>
      <c r="F1457" s="3"/>
      <c r="G1457" s="3"/>
      <c r="H1457" s="3"/>
      <c r="I1457" s="3"/>
      <c r="J1457" s="3"/>
      <c r="K1457" s="3"/>
      <c r="L1457" s="3"/>
    </row>
    <row r="1458" spans="2:12">
      <c r="B1458" s="9"/>
      <c r="C1458" s="13"/>
      <c r="D1458" s="3"/>
      <c r="E1458" s="3"/>
      <c r="F1458" s="3"/>
      <c r="G1458" s="3"/>
      <c r="H1458" s="3"/>
      <c r="I1458" s="3"/>
      <c r="J1458" s="3"/>
      <c r="K1458" s="3"/>
      <c r="L1458" s="3"/>
    </row>
    <row r="1459" spans="2:12">
      <c r="B1459" s="9"/>
      <c r="C1459" s="13"/>
      <c r="D1459" s="3"/>
      <c r="E1459" s="3"/>
      <c r="F1459" s="3"/>
      <c r="G1459" s="3"/>
      <c r="H1459" s="3"/>
      <c r="I1459" s="3"/>
      <c r="J1459" s="3"/>
      <c r="K1459" s="3"/>
      <c r="L1459" s="3"/>
    </row>
    <row r="1460" spans="2:12">
      <c r="B1460" s="9"/>
      <c r="C1460" s="13"/>
      <c r="D1460" s="3"/>
      <c r="E1460" s="3"/>
      <c r="F1460" s="3"/>
      <c r="G1460" s="3"/>
      <c r="H1460" s="3"/>
      <c r="I1460" s="3"/>
      <c r="J1460" s="3"/>
      <c r="K1460" s="3"/>
      <c r="L1460" s="3"/>
    </row>
    <row r="1461" spans="2:12">
      <c r="B1461" s="9"/>
      <c r="C1461" s="13"/>
      <c r="D1461" s="3"/>
      <c r="E1461" s="3"/>
      <c r="F1461" s="3"/>
      <c r="G1461" s="3"/>
      <c r="H1461" s="3"/>
      <c r="I1461" s="3"/>
      <c r="J1461" s="3"/>
      <c r="K1461" s="3"/>
      <c r="L1461" s="3"/>
    </row>
    <row r="1462" spans="2:12">
      <c r="B1462" s="9"/>
      <c r="C1462" s="13"/>
      <c r="D1462" s="3"/>
      <c r="E1462" s="3"/>
      <c r="F1462" s="3"/>
      <c r="G1462" s="3"/>
      <c r="H1462" s="3"/>
      <c r="I1462" s="3"/>
      <c r="J1462" s="3"/>
      <c r="K1462" s="3"/>
      <c r="L1462" s="3"/>
    </row>
    <row r="1463" spans="2:12">
      <c r="B1463" s="9"/>
      <c r="C1463" s="13"/>
      <c r="D1463" s="3"/>
      <c r="E1463" s="3"/>
      <c r="F1463" s="3"/>
      <c r="G1463" s="3"/>
      <c r="H1463" s="3"/>
      <c r="I1463" s="3"/>
      <c r="J1463" s="3"/>
      <c r="K1463" s="3"/>
      <c r="L1463" s="3"/>
    </row>
    <row r="1464" spans="2:12">
      <c r="B1464" s="9"/>
      <c r="C1464" s="13"/>
      <c r="D1464" s="3"/>
      <c r="E1464" s="3"/>
      <c r="F1464" s="3"/>
      <c r="G1464" s="3"/>
      <c r="H1464" s="3"/>
      <c r="I1464" s="3"/>
      <c r="J1464" s="3"/>
      <c r="K1464" s="3"/>
      <c r="L1464" s="3"/>
    </row>
    <row r="1465" spans="2:12">
      <c r="B1465" s="9"/>
      <c r="C1465" s="13"/>
      <c r="D1465" s="3"/>
      <c r="E1465" s="3"/>
      <c r="F1465" s="3"/>
      <c r="G1465" s="3"/>
      <c r="H1465" s="3"/>
      <c r="I1465" s="3"/>
      <c r="J1465" s="3"/>
      <c r="K1465" s="3"/>
      <c r="L1465" s="3"/>
    </row>
    <row r="1466" spans="2:12">
      <c r="B1466" s="9"/>
      <c r="C1466" s="13"/>
      <c r="D1466" s="3"/>
      <c r="E1466" s="3"/>
      <c r="F1466" s="3"/>
      <c r="G1466" s="3"/>
      <c r="H1466" s="3"/>
      <c r="I1466" s="3"/>
      <c r="J1466" s="3"/>
      <c r="K1466" s="3"/>
      <c r="L1466" s="3"/>
    </row>
    <row r="1467" spans="2:12">
      <c r="B1467" s="9"/>
      <c r="C1467" s="13"/>
      <c r="D1467" s="3"/>
      <c r="E1467" s="3"/>
      <c r="F1467" s="3"/>
      <c r="G1467" s="3"/>
      <c r="H1467" s="3"/>
      <c r="I1467" s="3"/>
      <c r="J1467" s="3"/>
      <c r="K1467" s="3"/>
      <c r="L1467" s="3"/>
    </row>
    <row r="1468" spans="2:12">
      <c r="B1468" s="9"/>
      <c r="C1468" s="13"/>
      <c r="D1468" s="3"/>
      <c r="E1468" s="3"/>
      <c r="F1468" s="3"/>
      <c r="G1468" s="3"/>
      <c r="H1468" s="3"/>
      <c r="I1468" s="3"/>
      <c r="J1468" s="3"/>
      <c r="K1468" s="3"/>
      <c r="L1468" s="3"/>
    </row>
    <row r="1469" spans="2:12">
      <c r="B1469" s="9"/>
      <c r="C1469" s="13"/>
      <c r="D1469" s="3"/>
      <c r="E1469" s="3"/>
      <c r="F1469" s="3"/>
      <c r="G1469" s="3"/>
      <c r="H1469" s="3"/>
      <c r="I1469" s="3"/>
      <c r="J1469" s="3"/>
      <c r="K1469" s="3"/>
      <c r="L1469" s="3"/>
    </row>
    <row r="1470" spans="2:12">
      <c r="B1470" s="9"/>
      <c r="C1470" s="13"/>
      <c r="D1470" s="3"/>
      <c r="E1470" s="3"/>
      <c r="F1470" s="3"/>
      <c r="G1470" s="3"/>
      <c r="H1470" s="3"/>
      <c r="I1470" s="3"/>
      <c r="J1470" s="3"/>
      <c r="K1470" s="3"/>
      <c r="L1470" s="3"/>
    </row>
    <row r="1471" spans="2:12">
      <c r="B1471" s="9"/>
      <c r="C1471" s="13"/>
      <c r="D1471" s="3"/>
      <c r="E1471" s="3"/>
      <c r="F1471" s="3"/>
      <c r="G1471" s="3"/>
      <c r="H1471" s="3"/>
      <c r="I1471" s="3"/>
      <c r="J1471" s="3"/>
      <c r="K1471" s="3"/>
      <c r="L1471" s="3"/>
    </row>
    <row r="1472" spans="2:12">
      <c r="B1472" s="9"/>
      <c r="C1472" s="13"/>
      <c r="D1472" s="3"/>
      <c r="E1472" s="3"/>
      <c r="F1472" s="3"/>
      <c r="G1472" s="3"/>
      <c r="H1472" s="3"/>
      <c r="I1472" s="3"/>
      <c r="J1472" s="3"/>
      <c r="K1472" s="3"/>
      <c r="L1472" s="3"/>
    </row>
    <row r="1473" spans="2:12">
      <c r="B1473" s="9"/>
      <c r="C1473" s="13"/>
      <c r="D1473" s="3"/>
      <c r="E1473" s="3"/>
      <c r="F1473" s="3"/>
      <c r="G1473" s="3"/>
      <c r="H1473" s="3"/>
      <c r="I1473" s="3"/>
      <c r="J1473" s="3"/>
      <c r="K1473" s="3"/>
      <c r="L1473" s="3"/>
    </row>
    <row r="1474" spans="2:12">
      <c r="B1474" s="9"/>
      <c r="C1474" s="13"/>
      <c r="D1474" s="3"/>
      <c r="E1474" s="3"/>
      <c r="F1474" s="3"/>
      <c r="G1474" s="3"/>
      <c r="H1474" s="3"/>
      <c r="I1474" s="3"/>
      <c r="J1474" s="3"/>
      <c r="K1474" s="3"/>
      <c r="L1474" s="3"/>
    </row>
    <row r="1475" spans="2:12">
      <c r="B1475" s="9"/>
      <c r="C1475" s="13"/>
      <c r="D1475" s="3"/>
      <c r="E1475" s="3"/>
      <c r="F1475" s="3"/>
      <c r="G1475" s="3"/>
      <c r="H1475" s="3"/>
      <c r="I1475" s="3"/>
      <c r="J1475" s="3"/>
      <c r="K1475" s="3"/>
      <c r="L1475" s="3"/>
    </row>
    <row r="1476" spans="2:12">
      <c r="B1476" s="9"/>
      <c r="C1476" s="13"/>
      <c r="D1476" s="3"/>
      <c r="E1476" s="3"/>
      <c r="F1476" s="3"/>
      <c r="G1476" s="3"/>
      <c r="H1476" s="3"/>
      <c r="I1476" s="3"/>
      <c r="J1476" s="3"/>
      <c r="K1476" s="3"/>
      <c r="L1476" s="3"/>
    </row>
    <row r="1477" spans="2:12">
      <c r="B1477" s="9"/>
      <c r="C1477" s="13"/>
      <c r="D1477" s="3"/>
      <c r="E1477" s="3"/>
      <c r="F1477" s="3"/>
      <c r="G1477" s="3"/>
      <c r="H1477" s="3"/>
      <c r="I1477" s="3"/>
      <c r="J1477" s="3"/>
      <c r="K1477" s="3"/>
      <c r="L1477" s="3"/>
    </row>
    <row r="1478" spans="2:12">
      <c r="B1478" s="9"/>
      <c r="C1478" s="13"/>
      <c r="D1478" s="3"/>
      <c r="E1478" s="3"/>
      <c r="F1478" s="3"/>
      <c r="G1478" s="3"/>
      <c r="H1478" s="3"/>
      <c r="I1478" s="3"/>
      <c r="J1478" s="3"/>
      <c r="K1478" s="3"/>
      <c r="L1478" s="3"/>
    </row>
    <row r="1479" spans="2:12">
      <c r="B1479" s="9"/>
      <c r="C1479" s="13"/>
      <c r="D1479" s="3"/>
      <c r="E1479" s="3"/>
      <c r="F1479" s="3"/>
      <c r="G1479" s="3"/>
      <c r="H1479" s="3"/>
      <c r="I1479" s="3"/>
      <c r="J1479" s="3"/>
      <c r="K1479" s="3"/>
      <c r="L1479" s="3"/>
    </row>
    <row r="1480" spans="2:12">
      <c r="B1480" s="9"/>
      <c r="C1480" s="13"/>
      <c r="D1480" s="3"/>
      <c r="E1480" s="3"/>
      <c r="F1480" s="3"/>
      <c r="G1480" s="3"/>
      <c r="H1480" s="3"/>
      <c r="I1480" s="3"/>
      <c r="J1480" s="3"/>
      <c r="K1480" s="3"/>
      <c r="L1480" s="3"/>
    </row>
    <row r="1481" spans="2:12">
      <c r="B1481" s="9"/>
      <c r="C1481" s="13"/>
      <c r="D1481" s="3"/>
      <c r="E1481" s="3"/>
      <c r="F1481" s="3"/>
      <c r="G1481" s="3"/>
      <c r="H1481" s="3"/>
      <c r="I1481" s="3"/>
      <c r="J1481" s="3"/>
      <c r="K1481" s="3"/>
      <c r="L1481" s="3"/>
    </row>
    <row r="1482" spans="2:12">
      <c r="B1482" s="9"/>
      <c r="C1482" s="13"/>
      <c r="D1482" s="3"/>
      <c r="E1482" s="3"/>
      <c r="F1482" s="3"/>
      <c r="G1482" s="3"/>
      <c r="H1482" s="3"/>
      <c r="I1482" s="3"/>
      <c r="J1482" s="3"/>
      <c r="K1482" s="3"/>
      <c r="L1482" s="3"/>
    </row>
    <row r="1483" spans="2:12">
      <c r="B1483" s="9"/>
      <c r="C1483" s="13"/>
      <c r="D1483" s="3"/>
      <c r="E1483" s="3"/>
      <c r="F1483" s="3"/>
      <c r="G1483" s="3"/>
      <c r="H1483" s="3"/>
      <c r="I1483" s="3"/>
      <c r="J1483" s="3"/>
      <c r="K1483" s="3"/>
      <c r="L1483" s="3"/>
    </row>
    <row r="1484" spans="2:12">
      <c r="B1484" s="9"/>
      <c r="C1484" s="13"/>
      <c r="D1484" s="3"/>
      <c r="E1484" s="3"/>
      <c r="F1484" s="3"/>
      <c r="G1484" s="3"/>
      <c r="H1484" s="3"/>
      <c r="I1484" s="3"/>
      <c r="J1484" s="3"/>
      <c r="K1484" s="3"/>
      <c r="L1484" s="3"/>
    </row>
    <row r="1485" spans="2:12">
      <c r="B1485" s="9"/>
      <c r="C1485" s="13"/>
      <c r="D1485" s="3"/>
      <c r="E1485" s="3"/>
      <c r="F1485" s="3"/>
      <c r="G1485" s="3"/>
      <c r="H1485" s="3"/>
      <c r="I1485" s="3"/>
      <c r="J1485" s="3"/>
      <c r="K1485" s="3"/>
      <c r="L1485" s="3"/>
    </row>
    <row r="1486" spans="2:12">
      <c r="B1486" s="9"/>
      <c r="C1486" s="13"/>
      <c r="D1486" s="3"/>
      <c r="E1486" s="3"/>
      <c r="F1486" s="3"/>
      <c r="G1486" s="3"/>
      <c r="H1486" s="3"/>
      <c r="I1486" s="3"/>
      <c r="J1486" s="3"/>
      <c r="K1486" s="3"/>
      <c r="L1486" s="3"/>
    </row>
    <row r="1487" spans="2:12">
      <c r="B1487" s="9"/>
      <c r="C1487" s="13"/>
      <c r="D1487" s="3"/>
      <c r="E1487" s="3"/>
      <c r="F1487" s="3"/>
      <c r="G1487" s="3"/>
      <c r="H1487" s="3"/>
      <c r="I1487" s="3"/>
      <c r="J1487" s="3"/>
      <c r="K1487" s="3"/>
      <c r="L1487" s="3"/>
    </row>
    <row r="1488" spans="2:12">
      <c r="B1488" s="9"/>
      <c r="C1488" s="13"/>
      <c r="D1488" s="3"/>
      <c r="E1488" s="3"/>
      <c r="F1488" s="3"/>
      <c r="G1488" s="3"/>
      <c r="H1488" s="3"/>
      <c r="I1488" s="3"/>
      <c r="J1488" s="3"/>
      <c r="K1488" s="3"/>
      <c r="L1488" s="3"/>
    </row>
    <row r="1489" spans="2:12">
      <c r="B1489" s="9"/>
      <c r="C1489" s="13"/>
      <c r="D1489" s="3"/>
      <c r="E1489" s="3"/>
      <c r="F1489" s="3"/>
      <c r="G1489" s="3"/>
      <c r="H1489" s="3"/>
      <c r="I1489" s="3"/>
      <c r="J1489" s="3"/>
      <c r="K1489" s="3"/>
      <c r="L1489" s="3"/>
    </row>
    <row r="1490" spans="2:12">
      <c r="B1490" s="9"/>
      <c r="C1490" s="13"/>
      <c r="D1490" s="3"/>
      <c r="E1490" s="3"/>
      <c r="F1490" s="3"/>
      <c r="G1490" s="3"/>
      <c r="H1490" s="3"/>
      <c r="I1490" s="3"/>
      <c r="J1490" s="3"/>
      <c r="K1490" s="3"/>
      <c r="L1490" s="3"/>
    </row>
    <row r="1491" spans="2:12">
      <c r="B1491" s="9"/>
      <c r="C1491" s="13"/>
      <c r="D1491" s="3"/>
      <c r="E1491" s="3"/>
      <c r="F1491" s="3"/>
      <c r="G1491" s="3"/>
      <c r="H1491" s="3"/>
      <c r="I1491" s="3"/>
      <c r="J1491" s="3"/>
      <c r="K1491" s="3"/>
      <c r="L1491" s="3"/>
    </row>
    <row r="1492" spans="2:12">
      <c r="B1492" s="9"/>
      <c r="C1492" s="13"/>
      <c r="D1492" s="3"/>
      <c r="E1492" s="3"/>
      <c r="F1492" s="3"/>
      <c r="G1492" s="3"/>
      <c r="H1492" s="3"/>
      <c r="I1492" s="3"/>
      <c r="J1492" s="3"/>
      <c r="K1492" s="3"/>
      <c r="L1492" s="3"/>
    </row>
    <row r="1493" spans="2:12">
      <c r="B1493" s="9"/>
      <c r="C1493" s="13"/>
      <c r="D1493" s="3"/>
      <c r="E1493" s="3"/>
      <c r="F1493" s="3"/>
      <c r="G1493" s="3"/>
      <c r="H1493" s="3"/>
      <c r="I1493" s="3"/>
      <c r="J1493" s="3"/>
      <c r="K1493" s="3"/>
      <c r="L1493" s="3"/>
    </row>
    <row r="1494" spans="2:12">
      <c r="B1494" s="9"/>
      <c r="C1494" s="13"/>
      <c r="D1494" s="3"/>
      <c r="E1494" s="3"/>
      <c r="F1494" s="3"/>
      <c r="G1494" s="3"/>
      <c r="H1494" s="3"/>
      <c r="I1494" s="3"/>
      <c r="J1494" s="3"/>
      <c r="K1494" s="3"/>
      <c r="L1494" s="3"/>
    </row>
    <row r="1495" spans="2:12">
      <c r="B1495" s="9"/>
      <c r="C1495" s="13"/>
      <c r="D1495" s="3"/>
      <c r="E1495" s="3"/>
      <c r="F1495" s="3"/>
      <c r="G1495" s="3"/>
      <c r="H1495" s="3"/>
      <c r="I1495" s="3"/>
      <c r="J1495" s="3"/>
      <c r="K1495" s="3"/>
      <c r="L1495" s="3"/>
    </row>
    <row r="1496" spans="2:12">
      <c r="B1496" s="9"/>
      <c r="C1496" s="13"/>
      <c r="D1496" s="3"/>
      <c r="E1496" s="3"/>
      <c r="F1496" s="3"/>
      <c r="G1496" s="3"/>
      <c r="H1496" s="3"/>
      <c r="I1496" s="3"/>
      <c r="J1496" s="3"/>
      <c r="K1496" s="3"/>
      <c r="L1496" s="3"/>
    </row>
    <row r="1497" spans="2:12">
      <c r="B1497" s="9"/>
      <c r="C1497" s="13"/>
      <c r="D1497" s="3"/>
      <c r="E1497" s="3"/>
      <c r="F1497" s="3"/>
      <c r="G1497" s="3"/>
      <c r="H1497" s="3"/>
      <c r="I1497" s="3"/>
      <c r="J1497" s="3"/>
      <c r="K1497" s="3"/>
      <c r="L1497" s="3"/>
    </row>
    <row r="1498" spans="2:12">
      <c r="B1498" s="9"/>
      <c r="C1498" s="13"/>
      <c r="D1498" s="3"/>
      <c r="E1498" s="3"/>
      <c r="F1498" s="3"/>
      <c r="G1498" s="3"/>
      <c r="H1498" s="3"/>
      <c r="I1498" s="3"/>
      <c r="J1498" s="3"/>
      <c r="K1498" s="3"/>
      <c r="L1498" s="3"/>
    </row>
    <row r="1499" spans="2:12">
      <c r="B1499" s="9"/>
      <c r="C1499" s="13"/>
      <c r="D1499" s="3"/>
      <c r="E1499" s="3"/>
      <c r="F1499" s="3"/>
      <c r="G1499" s="3"/>
      <c r="H1499" s="3"/>
      <c r="I1499" s="3"/>
      <c r="J1499" s="3"/>
      <c r="K1499" s="3"/>
      <c r="L1499" s="3"/>
    </row>
    <row r="1500" spans="2:12">
      <c r="B1500" s="9"/>
      <c r="C1500" s="13"/>
      <c r="D1500" s="3"/>
      <c r="E1500" s="3"/>
      <c r="F1500" s="3"/>
      <c r="G1500" s="3"/>
      <c r="H1500" s="3"/>
      <c r="I1500" s="3"/>
      <c r="J1500" s="3"/>
      <c r="K1500" s="3"/>
      <c r="L1500" s="3"/>
    </row>
    <row r="1501" spans="2:12">
      <c r="B1501" s="9"/>
      <c r="C1501" s="13"/>
      <c r="D1501" s="3"/>
      <c r="E1501" s="3"/>
      <c r="F1501" s="3"/>
      <c r="G1501" s="3"/>
      <c r="H1501" s="3"/>
      <c r="I1501" s="3"/>
      <c r="J1501" s="3"/>
      <c r="K1501" s="3"/>
      <c r="L1501" s="3"/>
    </row>
    <row r="1502" spans="2:12">
      <c r="B1502" s="9"/>
      <c r="C1502" s="13"/>
      <c r="D1502" s="3"/>
      <c r="E1502" s="3"/>
      <c r="F1502" s="3"/>
      <c r="G1502" s="3"/>
      <c r="H1502" s="3"/>
      <c r="I1502" s="3"/>
      <c r="J1502" s="3"/>
      <c r="K1502" s="3"/>
      <c r="L1502" s="3"/>
    </row>
    <row r="1503" spans="2:12">
      <c r="B1503" s="9"/>
      <c r="C1503" s="13"/>
      <c r="D1503" s="3"/>
      <c r="E1503" s="3"/>
      <c r="F1503" s="3"/>
      <c r="G1503" s="3"/>
      <c r="H1503" s="3"/>
      <c r="I1503" s="3"/>
      <c r="J1503" s="3"/>
      <c r="K1503" s="3"/>
      <c r="L1503" s="3"/>
    </row>
    <row r="1504" spans="2:12">
      <c r="B1504" s="9"/>
      <c r="C1504" s="13"/>
      <c r="D1504" s="3"/>
      <c r="E1504" s="3"/>
      <c r="F1504" s="3"/>
      <c r="G1504" s="3"/>
      <c r="H1504" s="3"/>
      <c r="I1504" s="3"/>
      <c r="J1504" s="3"/>
      <c r="K1504" s="3"/>
      <c r="L1504" s="3"/>
    </row>
    <row r="1505" spans="2:12">
      <c r="B1505" s="9"/>
      <c r="C1505" s="13"/>
      <c r="D1505" s="3"/>
      <c r="E1505" s="3"/>
      <c r="F1505" s="3"/>
      <c r="G1505" s="3"/>
      <c r="H1505" s="3"/>
      <c r="I1505" s="3"/>
      <c r="J1505" s="3"/>
      <c r="K1505" s="3"/>
      <c r="L1505" s="3"/>
    </row>
    <row r="1506" spans="2:12">
      <c r="B1506" s="9"/>
      <c r="C1506" s="13"/>
      <c r="D1506" s="3"/>
      <c r="E1506" s="3"/>
      <c r="F1506" s="3"/>
      <c r="G1506" s="3"/>
      <c r="H1506" s="3"/>
      <c r="I1506" s="3"/>
      <c r="J1506" s="3"/>
      <c r="K1506" s="3"/>
      <c r="L1506" s="3"/>
    </row>
    <row r="1507" spans="2:12">
      <c r="B1507" s="9"/>
      <c r="C1507" s="13"/>
      <c r="D1507" s="3"/>
      <c r="E1507" s="3"/>
      <c r="F1507" s="3"/>
      <c r="G1507" s="3"/>
      <c r="H1507" s="3"/>
      <c r="I1507" s="3"/>
      <c r="J1507" s="3"/>
      <c r="K1507" s="3"/>
      <c r="L1507" s="3"/>
    </row>
    <row r="1508" spans="2:12">
      <c r="B1508" s="9"/>
      <c r="C1508" s="13"/>
      <c r="D1508" s="3"/>
      <c r="E1508" s="3"/>
      <c r="F1508" s="3"/>
      <c r="G1508" s="3"/>
      <c r="H1508" s="3"/>
      <c r="I1508" s="3"/>
      <c r="J1508" s="3"/>
      <c r="K1508" s="3"/>
      <c r="L1508" s="3"/>
    </row>
    <row r="1509" spans="2:12">
      <c r="B1509" s="9"/>
      <c r="C1509" s="13"/>
      <c r="D1509" s="3"/>
      <c r="E1509" s="3"/>
      <c r="F1509" s="3"/>
      <c r="G1509" s="3"/>
      <c r="H1509" s="3"/>
      <c r="I1509" s="3"/>
      <c r="J1509" s="3"/>
      <c r="K1509" s="3"/>
      <c r="L1509" s="3"/>
    </row>
    <row r="1510" spans="2:12">
      <c r="B1510" s="9"/>
      <c r="C1510" s="13"/>
      <c r="D1510" s="3"/>
      <c r="E1510" s="3"/>
      <c r="F1510" s="3"/>
      <c r="G1510" s="3"/>
      <c r="H1510" s="3"/>
      <c r="I1510" s="3"/>
      <c r="J1510" s="3"/>
      <c r="K1510" s="3"/>
      <c r="L1510" s="3"/>
    </row>
    <row r="1511" spans="2:12">
      <c r="B1511" s="9"/>
      <c r="C1511" s="13"/>
      <c r="D1511" s="3"/>
      <c r="E1511" s="3"/>
      <c r="F1511" s="3"/>
      <c r="G1511" s="3"/>
      <c r="H1511" s="3"/>
      <c r="I1511" s="3"/>
      <c r="J1511" s="3"/>
      <c r="K1511" s="3"/>
      <c r="L1511" s="3"/>
    </row>
    <row r="1512" spans="2:12">
      <c r="B1512" s="9"/>
      <c r="C1512" s="13"/>
      <c r="D1512" s="3"/>
      <c r="E1512" s="3"/>
      <c r="F1512" s="3"/>
      <c r="G1512" s="3"/>
      <c r="H1512" s="3"/>
      <c r="I1512" s="3"/>
      <c r="J1512" s="3"/>
      <c r="K1512" s="3"/>
      <c r="L1512" s="3"/>
    </row>
    <row r="1513" spans="2:12">
      <c r="B1513" s="9"/>
      <c r="C1513" s="13"/>
      <c r="D1513" s="3"/>
      <c r="E1513" s="3"/>
      <c r="F1513" s="3"/>
      <c r="G1513" s="3"/>
      <c r="H1513" s="3"/>
      <c r="I1513" s="3"/>
      <c r="J1513" s="3"/>
      <c r="K1513" s="3"/>
      <c r="L1513" s="3"/>
    </row>
    <row r="1514" spans="2:12">
      <c r="B1514" s="9"/>
      <c r="C1514" s="13"/>
      <c r="D1514" s="3"/>
      <c r="E1514" s="3"/>
      <c r="F1514" s="3"/>
      <c r="G1514" s="3"/>
      <c r="H1514" s="3"/>
      <c r="I1514" s="3"/>
      <c r="J1514" s="3"/>
      <c r="K1514" s="3"/>
      <c r="L1514" s="3"/>
    </row>
    <row r="1515" spans="2:12">
      <c r="B1515" s="9"/>
      <c r="C1515" s="13"/>
      <c r="D1515" s="3"/>
      <c r="E1515" s="3"/>
      <c r="F1515" s="3"/>
      <c r="G1515" s="3"/>
      <c r="H1515" s="3"/>
      <c r="I1515" s="3"/>
      <c r="J1515" s="3"/>
      <c r="K1515" s="3"/>
      <c r="L1515" s="3"/>
    </row>
    <row r="1516" spans="2:12">
      <c r="B1516" s="9"/>
      <c r="C1516" s="13"/>
      <c r="D1516" s="3"/>
      <c r="E1516" s="3"/>
      <c r="F1516" s="3"/>
      <c r="G1516" s="3"/>
      <c r="H1516" s="3"/>
      <c r="I1516" s="3"/>
      <c r="J1516" s="3"/>
      <c r="K1516" s="3"/>
      <c r="L1516" s="3"/>
    </row>
    <row r="1517" spans="2:12">
      <c r="B1517" s="9"/>
      <c r="C1517" s="13"/>
      <c r="D1517" s="3"/>
      <c r="E1517" s="3"/>
      <c r="F1517" s="3"/>
      <c r="G1517" s="3"/>
      <c r="H1517" s="3"/>
      <c r="I1517" s="3"/>
      <c r="J1517" s="3"/>
      <c r="K1517" s="3"/>
      <c r="L1517" s="3"/>
    </row>
    <row r="1518" spans="2:12">
      <c r="B1518" s="9"/>
      <c r="C1518" s="13"/>
      <c r="D1518" s="3"/>
      <c r="E1518" s="3"/>
      <c r="F1518" s="3"/>
      <c r="G1518" s="3"/>
      <c r="H1518" s="3"/>
      <c r="I1518" s="3"/>
      <c r="J1518" s="3"/>
      <c r="K1518" s="3"/>
      <c r="L1518" s="3"/>
    </row>
    <row r="1519" spans="2:12">
      <c r="B1519" s="9"/>
      <c r="C1519" s="13"/>
      <c r="D1519" s="3"/>
      <c r="E1519" s="3"/>
      <c r="F1519" s="3"/>
      <c r="G1519" s="3"/>
      <c r="H1519" s="3"/>
      <c r="I1519" s="3"/>
      <c r="J1519" s="3"/>
      <c r="K1519" s="3"/>
      <c r="L1519" s="3"/>
    </row>
    <row r="1520" spans="2:12">
      <c r="B1520" s="9"/>
      <c r="C1520" s="13"/>
      <c r="D1520" s="3"/>
      <c r="E1520" s="3"/>
      <c r="F1520" s="3"/>
      <c r="G1520" s="3"/>
      <c r="H1520" s="3"/>
      <c r="I1520" s="3"/>
      <c r="J1520" s="3"/>
      <c r="K1520" s="3"/>
      <c r="L1520" s="3"/>
    </row>
    <row r="1521" spans="2:12">
      <c r="B1521" s="9"/>
      <c r="C1521" s="13"/>
      <c r="D1521" s="3"/>
      <c r="E1521" s="3"/>
      <c r="F1521" s="3"/>
      <c r="G1521" s="3"/>
      <c r="H1521" s="3"/>
      <c r="I1521" s="3"/>
      <c r="J1521" s="3"/>
      <c r="K1521" s="3"/>
      <c r="L1521" s="3"/>
    </row>
    <row r="1522" spans="2:12">
      <c r="B1522" s="9"/>
      <c r="C1522" s="13"/>
      <c r="D1522" s="3"/>
      <c r="E1522" s="3"/>
      <c r="F1522" s="3"/>
      <c r="G1522" s="3"/>
      <c r="H1522" s="3"/>
      <c r="I1522" s="3"/>
      <c r="J1522" s="3"/>
      <c r="K1522" s="3"/>
      <c r="L1522" s="3"/>
    </row>
    <row r="1523" spans="2:12">
      <c r="B1523" s="9"/>
      <c r="C1523" s="13"/>
      <c r="D1523" s="3"/>
      <c r="E1523" s="3"/>
      <c r="F1523" s="3"/>
      <c r="G1523" s="3"/>
      <c r="H1523" s="3"/>
      <c r="I1523" s="3"/>
      <c r="J1523" s="3"/>
      <c r="K1523" s="3"/>
      <c r="L1523" s="3"/>
    </row>
    <row r="1524" spans="2:12">
      <c r="B1524" s="9"/>
      <c r="C1524" s="13"/>
      <c r="D1524" s="3"/>
      <c r="E1524" s="3"/>
      <c r="F1524" s="3"/>
      <c r="G1524" s="3"/>
      <c r="H1524" s="3"/>
      <c r="I1524" s="3"/>
      <c r="J1524" s="3"/>
      <c r="K1524" s="3"/>
      <c r="L1524" s="3"/>
    </row>
    <row r="1525" spans="2:12">
      <c r="B1525" s="9"/>
      <c r="C1525" s="13"/>
      <c r="D1525" s="3"/>
      <c r="E1525" s="3"/>
      <c r="F1525" s="3"/>
      <c r="G1525" s="3"/>
      <c r="H1525" s="3"/>
      <c r="I1525" s="3"/>
      <c r="J1525" s="3"/>
      <c r="K1525" s="3"/>
      <c r="L1525" s="3"/>
    </row>
    <row r="1526" spans="2:12">
      <c r="B1526" s="9"/>
      <c r="C1526" s="13"/>
      <c r="D1526" s="3"/>
      <c r="E1526" s="3"/>
      <c r="F1526" s="3"/>
      <c r="G1526" s="3"/>
      <c r="H1526" s="3"/>
      <c r="I1526" s="3"/>
      <c r="J1526" s="3"/>
      <c r="K1526" s="3"/>
      <c r="L1526" s="3"/>
    </row>
    <row r="1527" spans="2:12">
      <c r="B1527" s="9"/>
      <c r="C1527" s="13"/>
      <c r="D1527" s="3"/>
      <c r="E1527" s="3"/>
      <c r="F1527" s="3"/>
      <c r="G1527" s="3"/>
      <c r="H1527" s="3"/>
      <c r="I1527" s="3"/>
      <c r="J1527" s="3"/>
      <c r="K1527" s="3"/>
      <c r="L1527" s="3"/>
    </row>
    <row r="1528" spans="2:12">
      <c r="B1528" s="9"/>
      <c r="C1528" s="13"/>
      <c r="D1528" s="3"/>
      <c r="E1528" s="3"/>
      <c r="F1528" s="3"/>
      <c r="G1528" s="3"/>
      <c r="H1528" s="3"/>
      <c r="I1528" s="3"/>
      <c r="J1528" s="3"/>
      <c r="K1528" s="3"/>
      <c r="L1528" s="3"/>
    </row>
    <row r="1529" spans="2:12">
      <c r="B1529" s="9"/>
      <c r="C1529" s="13"/>
      <c r="D1529" s="3"/>
      <c r="E1529" s="3"/>
      <c r="F1529" s="3"/>
      <c r="G1529" s="3"/>
      <c r="H1529" s="3"/>
      <c r="I1529" s="3"/>
      <c r="J1529" s="3"/>
      <c r="K1529" s="3"/>
      <c r="L1529" s="3"/>
    </row>
    <row r="1530" spans="2:12">
      <c r="B1530" s="9"/>
      <c r="C1530" s="13"/>
      <c r="D1530" s="3"/>
      <c r="E1530" s="3"/>
      <c r="F1530" s="3"/>
      <c r="G1530" s="3"/>
      <c r="H1530" s="3"/>
      <c r="I1530" s="3"/>
      <c r="J1530" s="3"/>
      <c r="K1530" s="3"/>
      <c r="L1530" s="3"/>
    </row>
    <row r="1531" spans="2:12">
      <c r="B1531" s="9"/>
      <c r="C1531" s="13"/>
      <c r="D1531" s="3"/>
      <c r="E1531" s="3"/>
      <c r="F1531" s="3"/>
      <c r="G1531" s="3"/>
      <c r="H1531" s="3"/>
      <c r="I1531" s="3"/>
      <c r="J1531" s="3"/>
      <c r="K1531" s="3"/>
      <c r="L1531" s="3"/>
    </row>
    <row r="1532" spans="2:12">
      <c r="B1532" s="9"/>
      <c r="C1532" s="13"/>
      <c r="D1532" s="3"/>
      <c r="E1532" s="3"/>
      <c r="F1532" s="3"/>
      <c r="G1532" s="3"/>
      <c r="H1532" s="3"/>
      <c r="I1532" s="3"/>
      <c r="J1532" s="3"/>
      <c r="K1532" s="3"/>
      <c r="L1532" s="3"/>
    </row>
    <row r="1533" spans="2:12">
      <c r="B1533" s="9"/>
      <c r="C1533" s="13"/>
      <c r="D1533" s="3"/>
      <c r="E1533" s="3"/>
      <c r="F1533" s="3"/>
      <c r="G1533" s="3"/>
      <c r="H1533" s="3"/>
      <c r="I1533" s="3"/>
      <c r="J1533" s="3"/>
      <c r="K1533" s="3"/>
      <c r="L1533" s="3"/>
    </row>
    <row r="1534" spans="2:12">
      <c r="B1534" s="9"/>
      <c r="C1534" s="13"/>
      <c r="D1534" s="3"/>
      <c r="E1534" s="3"/>
      <c r="F1534" s="3"/>
      <c r="G1534" s="3"/>
      <c r="H1534" s="3"/>
      <c r="I1534" s="3"/>
      <c r="J1534" s="3"/>
      <c r="K1534" s="3"/>
      <c r="L1534" s="3"/>
    </row>
    <row r="1535" spans="2:12">
      <c r="B1535" s="9"/>
      <c r="C1535" s="13"/>
      <c r="D1535" s="3"/>
      <c r="E1535" s="3"/>
      <c r="F1535" s="3"/>
      <c r="G1535" s="3"/>
      <c r="H1535" s="3"/>
      <c r="I1535" s="3"/>
      <c r="J1535" s="3"/>
      <c r="K1535" s="3"/>
      <c r="L1535" s="3"/>
    </row>
    <row r="1536" spans="2:12">
      <c r="B1536" s="9"/>
      <c r="C1536" s="13"/>
      <c r="D1536" s="3"/>
      <c r="E1536" s="3"/>
      <c r="F1536" s="3"/>
      <c r="G1536" s="3"/>
      <c r="H1536" s="3"/>
      <c r="I1536" s="3"/>
      <c r="J1536" s="3"/>
      <c r="K1536" s="3"/>
      <c r="L1536" s="3"/>
    </row>
    <row r="1537" spans="2:12">
      <c r="B1537" s="9"/>
      <c r="C1537" s="13"/>
      <c r="D1537" s="3"/>
      <c r="E1537" s="3"/>
      <c r="F1537" s="3"/>
      <c r="G1537" s="3"/>
      <c r="H1537" s="3"/>
      <c r="I1537" s="3"/>
      <c r="J1537" s="3"/>
      <c r="K1537" s="3"/>
      <c r="L1537" s="3"/>
    </row>
    <row r="1538" spans="2:12">
      <c r="B1538" s="9"/>
      <c r="C1538" s="13"/>
      <c r="D1538" s="3"/>
      <c r="E1538" s="3"/>
      <c r="F1538" s="3"/>
      <c r="G1538" s="3"/>
      <c r="H1538" s="3"/>
      <c r="I1538" s="3"/>
      <c r="J1538" s="3"/>
      <c r="K1538" s="3"/>
      <c r="L1538" s="3"/>
    </row>
    <row r="1539" spans="2:12">
      <c r="B1539" s="9"/>
      <c r="C1539" s="13"/>
      <c r="D1539" s="3"/>
      <c r="E1539" s="3"/>
      <c r="F1539" s="3"/>
      <c r="G1539" s="3"/>
      <c r="H1539" s="3"/>
      <c r="I1539" s="3"/>
      <c r="J1539" s="3"/>
      <c r="K1539" s="3"/>
      <c r="L1539" s="3"/>
    </row>
    <row r="1540" spans="2:12">
      <c r="B1540" s="9"/>
      <c r="C1540" s="13"/>
      <c r="D1540" s="3"/>
      <c r="E1540" s="3"/>
      <c r="F1540" s="3"/>
      <c r="G1540" s="3"/>
      <c r="H1540" s="3"/>
      <c r="I1540" s="3"/>
      <c r="J1540" s="3"/>
      <c r="K1540" s="3"/>
      <c r="L1540" s="3"/>
    </row>
    <row r="1541" spans="2:12">
      <c r="B1541" s="9"/>
      <c r="C1541" s="13"/>
      <c r="D1541" s="3"/>
      <c r="E1541" s="3"/>
      <c r="F1541" s="3"/>
      <c r="G1541" s="3"/>
      <c r="H1541" s="3"/>
      <c r="I1541" s="3"/>
      <c r="J1541" s="3"/>
      <c r="K1541" s="3"/>
      <c r="L1541" s="3"/>
    </row>
    <row r="1542" spans="2:12">
      <c r="B1542" s="9"/>
      <c r="C1542" s="13"/>
      <c r="D1542" s="3"/>
      <c r="E1542" s="3"/>
      <c r="F1542" s="3"/>
      <c r="G1542" s="3"/>
      <c r="H1542" s="3"/>
      <c r="I1542" s="3"/>
      <c r="J1542" s="3"/>
      <c r="K1542" s="3"/>
      <c r="L1542" s="3"/>
    </row>
    <row r="1543" spans="2:12">
      <c r="B1543" s="9"/>
      <c r="C1543" s="13"/>
      <c r="D1543" s="3"/>
      <c r="E1543" s="3"/>
      <c r="F1543" s="3"/>
      <c r="G1543" s="3"/>
      <c r="H1543" s="3"/>
      <c r="I1543" s="3"/>
      <c r="J1543" s="3"/>
      <c r="K1543" s="3"/>
      <c r="L1543" s="3"/>
    </row>
    <row r="1544" spans="2:12">
      <c r="B1544" s="9"/>
      <c r="C1544" s="13"/>
      <c r="D1544" s="3"/>
      <c r="E1544" s="3"/>
      <c r="F1544" s="3"/>
      <c r="G1544" s="3"/>
      <c r="H1544" s="3"/>
      <c r="I1544" s="3"/>
      <c r="J1544" s="3"/>
      <c r="K1544" s="3"/>
      <c r="L1544" s="3"/>
    </row>
    <row r="1545" spans="2:12">
      <c r="B1545" s="9"/>
      <c r="C1545" s="13"/>
      <c r="D1545" s="3"/>
      <c r="E1545" s="3"/>
      <c r="F1545" s="3"/>
      <c r="G1545" s="3"/>
      <c r="H1545" s="3"/>
      <c r="I1545" s="3"/>
      <c r="J1545" s="3"/>
      <c r="K1545" s="3"/>
      <c r="L1545" s="3"/>
    </row>
    <row r="1546" spans="2:12">
      <c r="B1546" s="9"/>
      <c r="C1546" s="13"/>
      <c r="D1546" s="3"/>
      <c r="E1546" s="3"/>
      <c r="F1546" s="3"/>
      <c r="G1546" s="3"/>
      <c r="H1546" s="3"/>
      <c r="I1546" s="3"/>
      <c r="J1546" s="3"/>
      <c r="K1546" s="3"/>
      <c r="L1546" s="3"/>
    </row>
    <row r="1547" spans="2:12">
      <c r="B1547" s="9"/>
      <c r="C1547" s="13"/>
      <c r="D1547" s="3"/>
      <c r="E1547" s="3"/>
      <c r="F1547" s="3"/>
      <c r="G1547" s="3"/>
      <c r="H1547" s="3"/>
      <c r="I1547" s="3"/>
      <c r="J1547" s="3"/>
      <c r="K1547" s="3"/>
      <c r="L1547" s="3"/>
    </row>
    <row r="1548" spans="2:12">
      <c r="B1548" s="9"/>
      <c r="C1548" s="13"/>
      <c r="D1548" s="3"/>
      <c r="E1548" s="3"/>
      <c r="F1548" s="3"/>
      <c r="G1548" s="3"/>
      <c r="H1548" s="3"/>
      <c r="I1548" s="3"/>
      <c r="J1548" s="3"/>
      <c r="K1548" s="3"/>
      <c r="L1548" s="3"/>
    </row>
    <row r="1549" spans="2:12">
      <c r="B1549" s="9"/>
      <c r="C1549" s="13"/>
      <c r="D1549" s="3"/>
      <c r="E1549" s="3"/>
      <c r="F1549" s="3"/>
      <c r="G1549" s="3"/>
      <c r="H1549" s="3"/>
      <c r="I1549" s="3"/>
      <c r="J1549" s="3"/>
      <c r="K1549" s="3"/>
      <c r="L1549" s="3"/>
    </row>
    <row r="1550" spans="2:12">
      <c r="B1550" s="9"/>
      <c r="C1550" s="13"/>
      <c r="D1550" s="3"/>
      <c r="E1550" s="3"/>
      <c r="F1550" s="3"/>
      <c r="G1550" s="3"/>
      <c r="H1550" s="3"/>
      <c r="I1550" s="3"/>
      <c r="J1550" s="3"/>
      <c r="K1550" s="3"/>
      <c r="L1550" s="3"/>
    </row>
    <row r="1551" spans="2:12">
      <c r="B1551" s="9"/>
      <c r="C1551" s="13"/>
      <c r="D1551" s="3"/>
      <c r="E1551" s="3"/>
      <c r="F1551" s="3"/>
      <c r="G1551" s="3"/>
      <c r="H1551" s="3"/>
      <c r="I1551" s="3"/>
      <c r="J1551" s="3"/>
      <c r="K1551" s="3"/>
      <c r="L1551" s="3"/>
    </row>
    <row r="1552" spans="2:12">
      <c r="B1552" s="9"/>
      <c r="C1552" s="13"/>
      <c r="D1552" s="3"/>
      <c r="E1552" s="3"/>
      <c r="F1552" s="3"/>
      <c r="G1552" s="3"/>
      <c r="H1552" s="3"/>
      <c r="I1552" s="3"/>
      <c r="J1552" s="3"/>
      <c r="K1552" s="3"/>
      <c r="L1552" s="3"/>
    </row>
    <row r="1553" spans="2:12">
      <c r="B1553" s="9"/>
      <c r="C1553" s="13"/>
      <c r="D1553" s="3"/>
      <c r="E1553" s="3"/>
      <c r="F1553" s="3"/>
      <c r="G1553" s="3"/>
      <c r="H1553" s="3"/>
      <c r="I1553" s="3"/>
      <c r="J1553" s="3"/>
      <c r="K1553" s="3"/>
      <c r="L1553" s="3"/>
    </row>
    <row r="1554" spans="2:12">
      <c r="B1554" s="9"/>
      <c r="C1554" s="13"/>
      <c r="D1554" s="3"/>
      <c r="E1554" s="3"/>
      <c r="F1554" s="3"/>
      <c r="G1554" s="3"/>
      <c r="H1554" s="3"/>
      <c r="I1554" s="3"/>
      <c r="J1554" s="3"/>
      <c r="K1554" s="3"/>
      <c r="L1554" s="3"/>
    </row>
    <row r="1555" spans="2:12">
      <c r="B1555" s="9"/>
      <c r="C1555" s="13"/>
      <c r="D1555" s="3"/>
      <c r="E1555" s="3"/>
      <c r="F1555" s="3"/>
      <c r="G1555" s="3"/>
      <c r="H1555" s="3"/>
      <c r="I1555" s="3"/>
      <c r="J1555" s="3"/>
      <c r="K1555" s="3"/>
      <c r="L1555" s="3"/>
    </row>
    <row r="1556" spans="2:12">
      <c r="B1556" s="9"/>
      <c r="C1556" s="13"/>
      <c r="D1556" s="3"/>
      <c r="E1556" s="3"/>
      <c r="F1556" s="3"/>
      <c r="G1556" s="3"/>
      <c r="H1556" s="3"/>
      <c r="I1556" s="3"/>
      <c r="J1556" s="3"/>
      <c r="K1556" s="3"/>
      <c r="L1556" s="3"/>
    </row>
    <row r="1557" spans="2:12">
      <c r="B1557" s="9"/>
      <c r="C1557" s="13"/>
      <c r="D1557" s="3"/>
      <c r="E1557" s="3"/>
      <c r="F1557" s="3"/>
      <c r="G1557" s="3"/>
      <c r="H1557" s="3"/>
      <c r="I1557" s="3"/>
      <c r="J1557" s="3"/>
      <c r="K1557" s="3"/>
      <c r="L1557" s="3"/>
    </row>
    <row r="1558" spans="2:12">
      <c r="B1558" s="9"/>
      <c r="C1558" s="13"/>
      <c r="D1558" s="3"/>
      <c r="E1558" s="3"/>
      <c r="F1558" s="3"/>
      <c r="G1558" s="3"/>
      <c r="H1558" s="3"/>
      <c r="I1558" s="3"/>
      <c r="J1558" s="3"/>
      <c r="K1558" s="3"/>
      <c r="L1558" s="3"/>
    </row>
    <row r="1559" spans="2:12">
      <c r="B1559" s="9"/>
      <c r="C1559" s="13"/>
      <c r="D1559" s="3"/>
      <c r="E1559" s="3"/>
      <c r="F1559" s="3"/>
      <c r="G1559" s="3"/>
      <c r="H1559" s="3"/>
      <c r="I1559" s="3"/>
      <c r="J1559" s="3"/>
      <c r="K1559" s="3"/>
      <c r="L1559" s="3"/>
    </row>
    <row r="1560" spans="2:12">
      <c r="B1560" s="9"/>
      <c r="C1560" s="13"/>
      <c r="D1560" s="3"/>
      <c r="E1560" s="3"/>
      <c r="F1560" s="3"/>
      <c r="G1560" s="3"/>
      <c r="H1560" s="3"/>
      <c r="I1560" s="3"/>
      <c r="J1560" s="3"/>
      <c r="K1560" s="3"/>
      <c r="L1560" s="3"/>
    </row>
    <row r="1561" spans="2:12">
      <c r="B1561" s="9"/>
      <c r="C1561" s="13"/>
      <c r="D1561" s="3"/>
      <c r="E1561" s="3"/>
      <c r="F1561" s="3"/>
      <c r="G1561" s="3"/>
      <c r="H1561" s="3"/>
      <c r="I1561" s="3"/>
      <c r="J1561" s="3"/>
      <c r="K1561" s="3"/>
      <c r="L1561" s="3"/>
    </row>
    <row r="1562" spans="2:12">
      <c r="B1562" s="9"/>
      <c r="C1562" s="13"/>
      <c r="D1562" s="3"/>
      <c r="E1562" s="3"/>
      <c r="F1562" s="3"/>
      <c r="G1562" s="3"/>
      <c r="H1562" s="3"/>
      <c r="I1562" s="3"/>
      <c r="J1562" s="3"/>
      <c r="K1562" s="3"/>
      <c r="L1562" s="3"/>
    </row>
    <row r="1563" spans="2:12">
      <c r="B1563" s="9"/>
      <c r="C1563" s="13"/>
      <c r="D1563" s="3"/>
      <c r="E1563" s="3"/>
      <c r="F1563" s="3"/>
      <c r="G1563" s="3"/>
      <c r="H1563" s="3"/>
      <c r="I1563" s="3"/>
      <c r="J1563" s="3"/>
      <c r="K1563" s="3"/>
      <c r="L1563" s="3"/>
    </row>
    <row r="1564" spans="2:12">
      <c r="B1564" s="9"/>
      <c r="C1564" s="13"/>
      <c r="D1564" s="3"/>
      <c r="E1564" s="3"/>
      <c r="F1564" s="3"/>
      <c r="G1564" s="3"/>
      <c r="H1564" s="3"/>
      <c r="I1564" s="3"/>
      <c r="J1564" s="3"/>
      <c r="K1564" s="3"/>
      <c r="L1564" s="3"/>
    </row>
    <row r="1565" spans="2:12">
      <c r="B1565" s="9"/>
      <c r="C1565" s="13"/>
      <c r="D1565" s="3"/>
      <c r="E1565" s="3"/>
      <c r="F1565" s="3"/>
      <c r="G1565" s="3"/>
      <c r="H1565" s="3"/>
      <c r="I1565" s="3"/>
      <c r="J1565" s="3"/>
      <c r="K1565" s="3"/>
      <c r="L1565" s="3"/>
    </row>
    <row r="1566" spans="2:12">
      <c r="B1566" s="9"/>
      <c r="C1566" s="13"/>
      <c r="D1566" s="3"/>
      <c r="E1566" s="3"/>
      <c r="F1566" s="3"/>
      <c r="G1566" s="3"/>
      <c r="H1566" s="3"/>
      <c r="I1566" s="3"/>
      <c r="J1566" s="3"/>
      <c r="K1566" s="3"/>
      <c r="L1566" s="3"/>
    </row>
    <row r="1567" spans="2:12">
      <c r="B1567" s="9"/>
      <c r="C1567" s="13"/>
      <c r="D1567" s="3"/>
      <c r="E1567" s="3"/>
      <c r="F1567" s="3"/>
      <c r="G1567" s="3"/>
      <c r="H1567" s="3"/>
      <c r="I1567" s="3"/>
      <c r="J1567" s="3"/>
      <c r="K1567" s="3"/>
      <c r="L1567" s="3"/>
    </row>
    <row r="1568" spans="2:12">
      <c r="B1568" s="9"/>
      <c r="C1568" s="13"/>
      <c r="D1568" s="3"/>
      <c r="E1568" s="3"/>
      <c r="F1568" s="3"/>
      <c r="G1568" s="3"/>
      <c r="H1568" s="3"/>
      <c r="I1568" s="3"/>
      <c r="J1568" s="3"/>
      <c r="K1568" s="3"/>
      <c r="L1568" s="3"/>
    </row>
    <row r="1569" spans="2:12">
      <c r="B1569" s="9"/>
      <c r="C1569" s="13"/>
      <c r="D1569" s="3"/>
      <c r="E1569" s="3"/>
      <c r="F1569" s="3"/>
      <c r="G1569" s="3"/>
      <c r="H1569" s="3"/>
      <c r="I1569" s="3"/>
      <c r="J1569" s="3"/>
      <c r="K1569" s="3"/>
      <c r="L1569" s="3"/>
    </row>
    <row r="1570" spans="2:12">
      <c r="B1570" s="9"/>
      <c r="C1570" s="13"/>
      <c r="D1570" s="3"/>
      <c r="E1570" s="3"/>
      <c r="F1570" s="3"/>
      <c r="G1570" s="3"/>
      <c r="H1570" s="3"/>
      <c r="I1570" s="3"/>
      <c r="J1570" s="3"/>
      <c r="K1570" s="3"/>
      <c r="L1570" s="3"/>
    </row>
    <row r="1571" spans="2:12">
      <c r="B1571" s="9"/>
      <c r="C1571" s="13"/>
      <c r="D1571" s="3"/>
      <c r="E1571" s="3"/>
      <c r="F1571" s="3"/>
      <c r="G1571" s="3"/>
      <c r="H1571" s="3"/>
      <c r="I1571" s="3"/>
      <c r="J1571" s="3"/>
      <c r="K1571" s="3"/>
      <c r="L1571" s="3"/>
    </row>
    <row r="1572" spans="2:12">
      <c r="B1572" s="9"/>
      <c r="C1572" s="13"/>
      <c r="D1572" s="3"/>
      <c r="E1572" s="3"/>
      <c r="F1572" s="3"/>
      <c r="G1572" s="3"/>
      <c r="H1572" s="3"/>
      <c r="I1572" s="3"/>
      <c r="J1572" s="3"/>
      <c r="K1572" s="3"/>
      <c r="L1572" s="3"/>
    </row>
    <row r="1573" spans="2:12">
      <c r="B1573" s="9"/>
      <c r="C1573" s="13"/>
      <c r="D1573" s="3"/>
      <c r="E1573" s="3"/>
      <c r="F1573" s="3"/>
      <c r="G1573" s="3"/>
      <c r="H1573" s="3"/>
      <c r="I1573" s="3"/>
      <c r="J1573" s="3"/>
      <c r="K1573" s="3"/>
      <c r="L1573" s="3"/>
    </row>
    <row r="1574" spans="2:12">
      <c r="B1574" s="9"/>
      <c r="C1574" s="13"/>
      <c r="D1574" s="3"/>
      <c r="E1574" s="3"/>
      <c r="F1574" s="3"/>
      <c r="G1574" s="3"/>
      <c r="H1574" s="3"/>
      <c r="I1574" s="3"/>
      <c r="J1574" s="3"/>
      <c r="K1574" s="3"/>
      <c r="L1574" s="3"/>
    </row>
    <row r="1575" spans="2:12">
      <c r="B1575" s="9"/>
      <c r="C1575" s="13"/>
      <c r="D1575" s="3"/>
      <c r="E1575" s="3"/>
      <c r="F1575" s="3"/>
      <c r="G1575" s="3"/>
      <c r="H1575" s="3"/>
      <c r="I1575" s="3"/>
      <c r="J1575" s="3"/>
      <c r="K1575" s="3"/>
      <c r="L1575" s="3"/>
    </row>
    <row r="1576" spans="2:12">
      <c r="B1576" s="9"/>
      <c r="C1576" s="13"/>
      <c r="D1576" s="3"/>
      <c r="E1576" s="3"/>
      <c r="F1576" s="3"/>
      <c r="G1576" s="3"/>
      <c r="H1576" s="3"/>
      <c r="I1576" s="3"/>
      <c r="J1576" s="3"/>
      <c r="K1576" s="3"/>
      <c r="L1576" s="3"/>
    </row>
    <row r="1577" spans="2:12">
      <c r="B1577" s="9"/>
      <c r="C1577" s="13"/>
      <c r="D1577" s="3"/>
      <c r="E1577" s="3"/>
      <c r="F1577" s="3"/>
      <c r="G1577" s="3"/>
      <c r="H1577" s="3"/>
      <c r="I1577" s="3"/>
      <c r="J1577" s="3"/>
      <c r="K1577" s="3"/>
      <c r="L1577" s="3"/>
    </row>
    <row r="1578" spans="2:12">
      <c r="B1578" s="9"/>
      <c r="C1578" s="13"/>
      <c r="D1578" s="3"/>
      <c r="E1578" s="3"/>
      <c r="F1578" s="3"/>
      <c r="G1578" s="3"/>
      <c r="H1578" s="3"/>
      <c r="I1578" s="3"/>
      <c r="J1578" s="3"/>
      <c r="K1578" s="3"/>
      <c r="L1578" s="3"/>
    </row>
    <row r="1579" spans="2:12">
      <c r="B1579" s="9"/>
      <c r="C1579" s="13"/>
      <c r="D1579" s="3"/>
      <c r="E1579" s="3"/>
      <c r="F1579" s="3"/>
      <c r="G1579" s="3"/>
      <c r="H1579" s="3"/>
      <c r="I1579" s="3"/>
      <c r="J1579" s="3"/>
      <c r="K1579" s="3"/>
      <c r="L1579" s="3"/>
    </row>
    <row r="1580" spans="2:12">
      <c r="B1580" s="9"/>
      <c r="C1580" s="13"/>
      <c r="D1580" s="3"/>
      <c r="E1580" s="3"/>
      <c r="F1580" s="3"/>
      <c r="G1580" s="3"/>
      <c r="H1580" s="3"/>
      <c r="I1580" s="3"/>
      <c r="J1580" s="3"/>
      <c r="K1580" s="3"/>
      <c r="L1580" s="3"/>
    </row>
    <row r="1581" spans="2:12">
      <c r="B1581" s="9"/>
      <c r="C1581" s="13"/>
      <c r="D1581" s="3"/>
      <c r="E1581" s="3"/>
      <c r="F1581" s="3"/>
      <c r="G1581" s="3"/>
      <c r="H1581" s="3"/>
      <c r="I1581" s="3"/>
      <c r="J1581" s="3"/>
      <c r="K1581" s="3"/>
      <c r="L1581" s="3"/>
    </row>
    <row r="1582" spans="2:12">
      <c r="B1582" s="9"/>
      <c r="C1582" s="13"/>
      <c r="D1582" s="3"/>
      <c r="E1582" s="3"/>
      <c r="F1582" s="3"/>
      <c r="G1582" s="3"/>
      <c r="H1582" s="3"/>
      <c r="I1582" s="3"/>
      <c r="J1582" s="3"/>
      <c r="K1582" s="3"/>
      <c r="L1582" s="3"/>
    </row>
    <row r="1583" spans="2:12">
      <c r="B1583" s="9"/>
      <c r="C1583" s="13"/>
      <c r="D1583" s="3"/>
      <c r="E1583" s="3"/>
      <c r="F1583" s="3"/>
      <c r="G1583" s="3"/>
      <c r="H1583" s="3"/>
      <c r="I1583" s="3"/>
      <c r="J1583" s="3"/>
      <c r="K1583" s="3"/>
      <c r="L1583" s="3"/>
    </row>
    <row r="1584" spans="2:12">
      <c r="B1584" s="9"/>
      <c r="C1584" s="13"/>
      <c r="D1584" s="3"/>
      <c r="E1584" s="3"/>
      <c r="F1584" s="3"/>
      <c r="G1584" s="3"/>
      <c r="H1584" s="3"/>
      <c r="I1584" s="3"/>
      <c r="J1584" s="3"/>
      <c r="K1584" s="3"/>
      <c r="L1584" s="3"/>
    </row>
    <row r="1585" spans="2:12">
      <c r="B1585" s="9"/>
      <c r="C1585" s="13"/>
      <c r="D1585" s="3"/>
      <c r="E1585" s="3"/>
      <c r="F1585" s="3"/>
      <c r="G1585" s="3"/>
      <c r="H1585" s="3"/>
      <c r="I1585" s="3"/>
      <c r="J1585" s="3"/>
      <c r="K1585" s="3"/>
      <c r="L1585" s="3"/>
    </row>
    <row r="1586" spans="2:12">
      <c r="B1586" s="9"/>
      <c r="C1586" s="13"/>
      <c r="D1586" s="3"/>
      <c r="E1586" s="3"/>
      <c r="F1586" s="3"/>
      <c r="G1586" s="3"/>
      <c r="H1586" s="3"/>
      <c r="I1586" s="3"/>
      <c r="J1586" s="3"/>
      <c r="K1586" s="3"/>
      <c r="L1586" s="3"/>
    </row>
    <row r="1587" spans="2:12">
      <c r="B1587" s="9"/>
      <c r="C1587" s="13"/>
      <c r="D1587" s="3"/>
      <c r="E1587" s="3"/>
      <c r="F1587" s="3"/>
      <c r="G1587" s="3"/>
      <c r="H1587" s="3"/>
      <c r="I1587" s="3"/>
      <c r="J1587" s="3"/>
      <c r="K1587" s="3"/>
      <c r="L1587" s="3"/>
    </row>
    <row r="1588" spans="2:12">
      <c r="B1588" s="9"/>
      <c r="C1588" s="13"/>
      <c r="D1588" s="3"/>
      <c r="E1588" s="3"/>
      <c r="F1588" s="3"/>
      <c r="G1588" s="3"/>
      <c r="H1588" s="3"/>
      <c r="I1588" s="3"/>
      <c r="J1588" s="3"/>
      <c r="K1588" s="3"/>
      <c r="L1588" s="3"/>
    </row>
    <row r="1589" spans="2:12">
      <c r="B1589" s="9"/>
      <c r="C1589" s="13"/>
      <c r="D1589" s="3"/>
      <c r="E1589" s="3"/>
      <c r="F1589" s="3"/>
      <c r="G1589" s="3"/>
      <c r="H1589" s="3"/>
      <c r="I1589" s="3"/>
      <c r="J1589" s="3"/>
      <c r="K1589" s="3"/>
      <c r="L1589" s="3"/>
    </row>
    <row r="1590" spans="2:12">
      <c r="B1590" s="9"/>
      <c r="C1590" s="13"/>
      <c r="D1590" s="3"/>
      <c r="E1590" s="3"/>
      <c r="F1590" s="3"/>
      <c r="G1590" s="3"/>
      <c r="H1590" s="3"/>
      <c r="I1590" s="3"/>
      <c r="J1590" s="3"/>
      <c r="K1590" s="3"/>
      <c r="L1590" s="3"/>
    </row>
    <row r="1591" spans="2:12">
      <c r="B1591" s="9"/>
      <c r="C1591" s="13"/>
      <c r="D1591" s="3"/>
      <c r="E1591" s="3"/>
      <c r="F1591" s="3"/>
      <c r="G1591" s="3"/>
      <c r="H1591" s="3"/>
      <c r="I1591" s="3"/>
      <c r="J1591" s="3"/>
      <c r="K1591" s="3"/>
      <c r="L1591" s="3"/>
    </row>
    <row r="1592" spans="2:12">
      <c r="B1592" s="9"/>
      <c r="C1592" s="13"/>
      <c r="D1592" s="3"/>
      <c r="E1592" s="3"/>
      <c r="F1592" s="3"/>
      <c r="G1592" s="3"/>
      <c r="H1592" s="3"/>
      <c r="I1592" s="3"/>
      <c r="J1592" s="3"/>
      <c r="K1592" s="3"/>
      <c r="L1592" s="3"/>
    </row>
    <row r="1593" spans="2:12">
      <c r="B1593" s="9"/>
      <c r="C1593" s="13"/>
      <c r="D1593" s="3"/>
      <c r="E1593" s="3"/>
      <c r="F1593" s="3"/>
      <c r="G1593" s="3"/>
      <c r="H1593" s="3"/>
      <c r="I1593" s="3"/>
      <c r="J1593" s="3"/>
      <c r="K1593" s="3"/>
      <c r="L1593" s="3"/>
    </row>
    <row r="1594" spans="2:12">
      <c r="B1594" s="9"/>
      <c r="C1594" s="13"/>
      <c r="D1594" s="3"/>
      <c r="E1594" s="3"/>
      <c r="F1594" s="3"/>
      <c r="G1594" s="3"/>
      <c r="H1594" s="3"/>
      <c r="I1594" s="3"/>
      <c r="J1594" s="3"/>
      <c r="K1594" s="3"/>
      <c r="L1594" s="3"/>
    </row>
    <row r="1595" spans="2:12">
      <c r="B1595" s="9"/>
      <c r="C1595" s="13"/>
      <c r="D1595" s="3"/>
      <c r="E1595" s="3"/>
      <c r="F1595" s="3"/>
      <c r="G1595" s="3"/>
      <c r="H1595" s="3"/>
      <c r="I1595" s="3"/>
      <c r="J1595" s="3"/>
      <c r="K1595" s="3"/>
      <c r="L1595" s="3"/>
    </row>
    <row r="1596" spans="2:12">
      <c r="B1596" s="9"/>
      <c r="C1596" s="13"/>
      <c r="D1596" s="3"/>
      <c r="E1596" s="3"/>
      <c r="F1596" s="3"/>
      <c r="G1596" s="3"/>
      <c r="H1596" s="3"/>
      <c r="I1596" s="3"/>
      <c r="J1596" s="3"/>
      <c r="K1596" s="3"/>
      <c r="L1596" s="3"/>
    </row>
    <row r="1597" spans="2:12">
      <c r="B1597" s="9"/>
      <c r="C1597" s="13"/>
      <c r="D1597" s="3"/>
      <c r="E1597" s="3"/>
      <c r="F1597" s="3"/>
      <c r="G1597" s="3"/>
      <c r="H1597" s="3"/>
      <c r="I1597" s="3"/>
      <c r="J1597" s="3"/>
      <c r="K1597" s="3"/>
      <c r="L1597" s="3"/>
    </row>
    <row r="1598" spans="2:12">
      <c r="B1598" s="9"/>
      <c r="C1598" s="13"/>
      <c r="D1598" s="3"/>
      <c r="E1598" s="3"/>
      <c r="F1598" s="3"/>
      <c r="G1598" s="3"/>
      <c r="H1598" s="3"/>
      <c r="I1598" s="3"/>
      <c r="J1598" s="3"/>
      <c r="K1598" s="3"/>
      <c r="L1598" s="3"/>
    </row>
    <row r="1599" spans="2:12">
      <c r="B1599" s="9"/>
      <c r="C1599" s="13"/>
      <c r="D1599" s="3"/>
      <c r="E1599" s="3"/>
      <c r="F1599" s="3"/>
      <c r="G1599" s="3"/>
      <c r="H1599" s="3"/>
      <c r="I1599" s="3"/>
      <c r="J1599" s="3"/>
      <c r="K1599" s="3"/>
      <c r="L1599" s="3"/>
    </row>
    <row r="1600" spans="2:12">
      <c r="B1600" s="9"/>
      <c r="C1600" s="13"/>
      <c r="D1600" s="3"/>
      <c r="E1600" s="3"/>
      <c r="F1600" s="3"/>
      <c r="G1600" s="3"/>
      <c r="H1600" s="3"/>
      <c r="I1600" s="3"/>
      <c r="J1600" s="3"/>
      <c r="K1600" s="3"/>
      <c r="L1600" s="3"/>
    </row>
    <row r="1601" spans="2:12">
      <c r="B1601" s="9"/>
      <c r="C1601" s="13"/>
      <c r="D1601" s="3"/>
      <c r="E1601" s="3"/>
      <c r="F1601" s="3"/>
      <c r="G1601" s="3"/>
      <c r="H1601" s="3"/>
      <c r="I1601" s="3"/>
      <c r="J1601" s="3"/>
      <c r="K1601" s="3"/>
      <c r="L1601" s="3"/>
    </row>
    <row r="1602" spans="2:12">
      <c r="B1602" s="9"/>
      <c r="C1602" s="13"/>
      <c r="D1602" s="3"/>
      <c r="E1602" s="3"/>
      <c r="F1602" s="3"/>
      <c r="G1602" s="3"/>
      <c r="H1602" s="3"/>
      <c r="I1602" s="3"/>
      <c r="J1602" s="3"/>
      <c r="K1602" s="3"/>
      <c r="L1602" s="3"/>
    </row>
    <row r="1603" spans="2:12">
      <c r="B1603" s="9"/>
      <c r="C1603" s="13"/>
      <c r="D1603" s="3"/>
      <c r="E1603" s="3"/>
      <c r="F1603" s="3"/>
      <c r="G1603" s="3"/>
      <c r="H1603" s="3"/>
      <c r="I1603" s="3"/>
      <c r="J1603" s="3"/>
      <c r="K1603" s="3"/>
      <c r="L1603" s="3"/>
    </row>
    <row r="1604" spans="2:12">
      <c r="B1604" s="9"/>
      <c r="C1604" s="13"/>
      <c r="D1604" s="3"/>
      <c r="E1604" s="3"/>
      <c r="F1604" s="3"/>
      <c r="G1604" s="3"/>
      <c r="H1604" s="3"/>
      <c r="I1604" s="3"/>
      <c r="J1604" s="3"/>
      <c r="K1604" s="3"/>
      <c r="L1604" s="3"/>
    </row>
    <row r="1605" spans="2:12">
      <c r="B1605" s="9"/>
      <c r="C1605" s="13"/>
      <c r="D1605" s="3"/>
      <c r="E1605" s="3"/>
      <c r="F1605" s="3"/>
      <c r="G1605" s="3"/>
      <c r="H1605" s="3"/>
      <c r="I1605" s="3"/>
      <c r="J1605" s="3"/>
      <c r="K1605" s="3"/>
      <c r="L1605" s="3"/>
    </row>
    <row r="1606" spans="2:12">
      <c r="B1606" s="9"/>
      <c r="C1606" s="13"/>
      <c r="D1606" s="3"/>
      <c r="E1606" s="3"/>
      <c r="F1606" s="3"/>
      <c r="G1606" s="3"/>
      <c r="H1606" s="3"/>
      <c r="I1606" s="3"/>
      <c r="J1606" s="3"/>
      <c r="K1606" s="3"/>
      <c r="L1606" s="3"/>
    </row>
    <row r="1607" spans="2:12">
      <c r="B1607" s="9"/>
      <c r="C1607" s="13"/>
      <c r="D1607" s="3"/>
      <c r="E1607" s="3"/>
      <c r="F1607" s="3"/>
      <c r="G1607" s="3"/>
      <c r="H1607" s="3"/>
      <c r="I1607" s="3"/>
      <c r="J1607" s="3"/>
      <c r="K1607" s="3"/>
      <c r="L1607" s="3"/>
    </row>
    <row r="1608" spans="2:12">
      <c r="B1608" s="9"/>
      <c r="C1608" s="13"/>
      <c r="D1608" s="3"/>
      <c r="E1608" s="3"/>
      <c r="F1608" s="3"/>
      <c r="G1608" s="3"/>
      <c r="H1608" s="3"/>
      <c r="I1608" s="3"/>
      <c r="J1608" s="3"/>
      <c r="K1608" s="3"/>
      <c r="L1608" s="3"/>
    </row>
    <row r="1609" spans="2:12">
      <c r="B1609" s="9"/>
      <c r="C1609" s="13"/>
      <c r="D1609" s="3"/>
      <c r="E1609" s="3"/>
      <c r="F1609" s="3"/>
      <c r="G1609" s="3"/>
      <c r="H1609" s="3"/>
      <c r="I1609" s="3"/>
      <c r="J1609" s="3"/>
      <c r="K1609" s="3"/>
      <c r="L1609" s="3"/>
    </row>
    <row r="1610" spans="2:12">
      <c r="B1610" s="9"/>
      <c r="C1610" s="13"/>
      <c r="D1610" s="3"/>
      <c r="E1610" s="3"/>
      <c r="F1610" s="3"/>
      <c r="G1610" s="3"/>
      <c r="H1610" s="3"/>
      <c r="I1610" s="3"/>
      <c r="J1610" s="3"/>
      <c r="K1610" s="3"/>
      <c r="L1610" s="3"/>
    </row>
    <row r="1611" spans="2:12">
      <c r="B1611" s="9"/>
      <c r="C1611" s="13"/>
      <c r="D1611" s="3"/>
      <c r="E1611" s="3"/>
      <c r="F1611" s="3"/>
      <c r="G1611" s="3"/>
      <c r="H1611" s="3"/>
      <c r="I1611" s="3"/>
      <c r="J1611" s="3"/>
      <c r="K1611" s="3"/>
      <c r="L1611" s="3"/>
    </row>
    <row r="1612" spans="2:12">
      <c r="B1612" s="9"/>
      <c r="C1612" s="13"/>
      <c r="D1612" s="3"/>
      <c r="E1612" s="3"/>
      <c r="F1612" s="3"/>
      <c r="G1612" s="3"/>
      <c r="H1612" s="3"/>
      <c r="I1612" s="3"/>
      <c r="J1612" s="3"/>
      <c r="K1612" s="3"/>
      <c r="L1612" s="3"/>
    </row>
    <row r="1613" spans="2:12">
      <c r="B1613" s="9"/>
      <c r="C1613" s="13"/>
      <c r="D1613" s="3"/>
      <c r="E1613" s="3"/>
      <c r="F1613" s="3"/>
      <c r="G1613" s="3"/>
      <c r="H1613" s="3"/>
      <c r="I1613" s="3"/>
      <c r="J1613" s="3"/>
      <c r="K1613" s="3"/>
      <c r="L1613" s="3"/>
    </row>
    <row r="1614" spans="2:12">
      <c r="B1614" s="9"/>
      <c r="C1614" s="13"/>
      <c r="D1614" s="3"/>
      <c r="E1614" s="3"/>
      <c r="F1614" s="3"/>
      <c r="G1614" s="3"/>
      <c r="H1614" s="3"/>
      <c r="I1614" s="3"/>
      <c r="J1614" s="3"/>
      <c r="K1614" s="3"/>
      <c r="L1614" s="3"/>
    </row>
    <row r="1615" spans="2:12">
      <c r="B1615" s="9"/>
      <c r="C1615" s="13"/>
      <c r="D1615" s="3"/>
      <c r="E1615" s="3"/>
      <c r="F1615" s="3"/>
      <c r="G1615" s="3"/>
      <c r="H1615" s="3"/>
      <c r="I1615" s="3"/>
      <c r="J1615" s="3"/>
      <c r="K1615" s="3"/>
      <c r="L1615" s="3"/>
    </row>
    <row r="1616" spans="2:12">
      <c r="B1616" s="9"/>
      <c r="C1616" s="13"/>
      <c r="D1616" s="3"/>
      <c r="E1616" s="3"/>
      <c r="F1616" s="3"/>
      <c r="G1616" s="3"/>
      <c r="H1616" s="3"/>
      <c r="I1616" s="3"/>
      <c r="J1616" s="3"/>
      <c r="K1616" s="3"/>
      <c r="L1616" s="3"/>
    </row>
    <row r="1617" spans="2:12">
      <c r="B1617" s="9"/>
      <c r="C1617" s="13"/>
      <c r="D1617" s="3"/>
      <c r="E1617" s="3"/>
      <c r="F1617" s="3"/>
      <c r="G1617" s="3"/>
      <c r="H1617" s="3"/>
      <c r="I1617" s="3"/>
      <c r="J1617" s="3"/>
      <c r="K1617" s="3"/>
      <c r="L1617" s="3"/>
    </row>
    <row r="1618" spans="2:12">
      <c r="B1618" s="9"/>
      <c r="C1618" s="13"/>
      <c r="D1618" s="3"/>
      <c r="E1618" s="3"/>
      <c r="F1618" s="3"/>
      <c r="G1618" s="3"/>
      <c r="H1618" s="3"/>
      <c r="I1618" s="3"/>
      <c r="J1618" s="3"/>
      <c r="K1618" s="3"/>
      <c r="L1618" s="3"/>
    </row>
    <row r="1619" spans="2:12">
      <c r="B1619" s="9"/>
      <c r="C1619" s="13"/>
      <c r="D1619" s="3"/>
      <c r="E1619" s="3"/>
      <c r="F1619" s="3"/>
      <c r="G1619" s="3"/>
      <c r="H1619" s="3"/>
      <c r="I1619" s="3"/>
      <c r="J1619" s="3"/>
      <c r="K1619" s="3"/>
      <c r="L1619" s="3"/>
    </row>
    <row r="1620" spans="2:12">
      <c r="B1620" s="9"/>
      <c r="C1620" s="13"/>
      <c r="D1620" s="3"/>
      <c r="E1620" s="3"/>
      <c r="F1620" s="3"/>
      <c r="G1620" s="3"/>
      <c r="H1620" s="3"/>
      <c r="I1620" s="3"/>
      <c r="J1620" s="3"/>
      <c r="K1620" s="3"/>
      <c r="L1620" s="3"/>
    </row>
    <row r="1621" spans="2:12">
      <c r="B1621" s="9"/>
      <c r="C1621" s="13"/>
      <c r="D1621" s="3"/>
      <c r="E1621" s="3"/>
      <c r="F1621" s="3"/>
      <c r="G1621" s="3"/>
      <c r="H1621" s="3"/>
      <c r="I1621" s="3"/>
      <c r="J1621" s="3"/>
      <c r="K1621" s="3"/>
      <c r="L1621" s="3"/>
    </row>
    <row r="1622" spans="2:12">
      <c r="B1622" s="9"/>
      <c r="C1622" s="13"/>
      <c r="D1622" s="3"/>
      <c r="E1622" s="3"/>
      <c r="F1622" s="3"/>
      <c r="G1622" s="3"/>
      <c r="H1622" s="3"/>
      <c r="I1622" s="3"/>
      <c r="J1622" s="3"/>
      <c r="K1622" s="3"/>
      <c r="L1622" s="3"/>
    </row>
    <row r="1623" spans="2:12">
      <c r="B1623" s="9"/>
      <c r="C1623" s="13"/>
      <c r="D1623" s="3"/>
      <c r="E1623" s="3"/>
      <c r="F1623" s="3"/>
      <c r="G1623" s="3"/>
      <c r="H1623" s="3"/>
      <c r="I1623" s="3"/>
      <c r="J1623" s="3"/>
      <c r="K1623" s="3"/>
      <c r="L1623" s="3"/>
    </row>
    <row r="1624" spans="2:12">
      <c r="B1624" s="9"/>
      <c r="C1624" s="13"/>
      <c r="D1624" s="3"/>
      <c r="E1624" s="3"/>
      <c r="F1624" s="3"/>
      <c r="G1624" s="3"/>
      <c r="H1624" s="3"/>
      <c r="I1624" s="3"/>
      <c r="J1624" s="3"/>
      <c r="K1624" s="3"/>
      <c r="L1624" s="3"/>
    </row>
    <row r="1625" spans="2:12">
      <c r="B1625" s="9"/>
      <c r="C1625" s="13"/>
      <c r="D1625" s="3"/>
      <c r="E1625" s="3"/>
      <c r="F1625" s="3"/>
      <c r="G1625" s="3"/>
      <c r="H1625" s="3"/>
      <c r="I1625" s="3"/>
      <c r="J1625" s="3"/>
      <c r="K1625" s="3"/>
      <c r="L1625" s="3"/>
    </row>
    <row r="1626" spans="2:12">
      <c r="B1626" s="9"/>
      <c r="C1626" s="13"/>
      <c r="D1626" s="3"/>
      <c r="E1626" s="3"/>
      <c r="F1626" s="3"/>
      <c r="G1626" s="3"/>
      <c r="H1626" s="3"/>
      <c r="I1626" s="3"/>
      <c r="J1626" s="3"/>
      <c r="K1626" s="3"/>
      <c r="L1626" s="3"/>
    </row>
    <row r="1627" spans="2:12">
      <c r="B1627" s="9"/>
      <c r="C1627" s="13"/>
      <c r="D1627" s="3"/>
      <c r="E1627" s="3"/>
      <c r="F1627" s="3"/>
      <c r="G1627" s="3"/>
      <c r="H1627" s="3"/>
      <c r="I1627" s="3"/>
      <c r="J1627" s="3"/>
      <c r="K1627" s="3"/>
      <c r="L1627" s="3"/>
    </row>
    <row r="1628" spans="2:12">
      <c r="B1628" s="9"/>
      <c r="C1628" s="13"/>
      <c r="D1628" s="3"/>
      <c r="E1628" s="3"/>
      <c r="F1628" s="3"/>
      <c r="G1628" s="3"/>
      <c r="H1628" s="3"/>
      <c r="I1628" s="3"/>
      <c r="J1628" s="3"/>
      <c r="K1628" s="3"/>
      <c r="L1628" s="3"/>
    </row>
    <row r="1629" spans="2:12">
      <c r="B1629" s="9"/>
      <c r="C1629" s="13"/>
      <c r="D1629" s="3"/>
      <c r="E1629" s="3"/>
      <c r="F1629" s="3"/>
      <c r="G1629" s="3"/>
      <c r="H1629" s="3"/>
      <c r="I1629" s="3"/>
      <c r="J1629" s="3"/>
      <c r="K1629" s="3"/>
      <c r="L1629" s="3"/>
    </row>
    <row r="1630" spans="2:12">
      <c r="B1630" s="9"/>
      <c r="C1630" s="13"/>
      <c r="D1630" s="3"/>
      <c r="E1630" s="3"/>
      <c r="F1630" s="3"/>
      <c r="G1630" s="3"/>
      <c r="H1630" s="3"/>
      <c r="I1630" s="3"/>
      <c r="J1630" s="3"/>
      <c r="K1630" s="3"/>
      <c r="L1630" s="3"/>
    </row>
    <row r="1631" spans="2:12">
      <c r="B1631" s="9"/>
      <c r="C1631" s="13"/>
      <c r="D1631" s="3"/>
      <c r="E1631" s="3"/>
      <c r="F1631" s="3"/>
      <c r="G1631" s="3"/>
      <c r="H1631" s="3"/>
      <c r="I1631" s="3"/>
      <c r="J1631" s="3"/>
      <c r="K1631" s="3"/>
      <c r="L1631" s="3"/>
    </row>
    <row r="1632" spans="2:12">
      <c r="B1632" s="9"/>
      <c r="C1632" s="13"/>
      <c r="D1632" s="3"/>
      <c r="E1632" s="3"/>
      <c r="F1632" s="3"/>
      <c r="G1632" s="3"/>
      <c r="H1632" s="3"/>
      <c r="I1632" s="3"/>
      <c r="J1632" s="3"/>
      <c r="K1632" s="3"/>
      <c r="L1632" s="3"/>
    </row>
    <row r="1633" spans="2:12">
      <c r="B1633" s="9"/>
      <c r="C1633" s="13"/>
      <c r="D1633" s="3"/>
      <c r="E1633" s="3"/>
      <c r="F1633" s="3"/>
      <c r="G1633" s="3"/>
      <c r="H1633" s="3"/>
      <c r="I1633" s="3"/>
      <c r="J1633" s="3"/>
      <c r="K1633" s="3"/>
      <c r="L1633" s="3"/>
    </row>
    <row r="1634" spans="2:12">
      <c r="B1634" s="9"/>
      <c r="C1634" s="13"/>
      <c r="D1634" s="3"/>
      <c r="E1634" s="3"/>
      <c r="F1634" s="3"/>
      <c r="G1634" s="3"/>
      <c r="H1634" s="3"/>
      <c r="I1634" s="3"/>
      <c r="J1634" s="3"/>
      <c r="K1634" s="3"/>
      <c r="L1634" s="3"/>
    </row>
    <row r="1635" spans="2:12">
      <c r="B1635" s="9"/>
      <c r="C1635" s="13"/>
      <c r="D1635" s="3"/>
      <c r="E1635" s="3"/>
      <c r="F1635" s="3"/>
      <c r="G1635" s="3"/>
      <c r="H1635" s="3"/>
      <c r="I1635" s="3"/>
      <c r="J1635" s="3"/>
      <c r="K1635" s="3"/>
      <c r="L1635" s="3"/>
    </row>
    <row r="1636" spans="2:12">
      <c r="B1636" s="9"/>
      <c r="C1636" s="13"/>
      <c r="D1636" s="3"/>
      <c r="E1636" s="3"/>
      <c r="F1636" s="3"/>
      <c r="G1636" s="3"/>
      <c r="H1636" s="3"/>
      <c r="I1636" s="3"/>
      <c r="J1636" s="3"/>
      <c r="K1636" s="3"/>
      <c r="L1636" s="3"/>
    </row>
    <row r="1637" spans="2:12">
      <c r="B1637" s="9"/>
      <c r="C1637" s="13"/>
      <c r="D1637" s="3"/>
      <c r="E1637" s="3"/>
      <c r="F1637" s="3"/>
      <c r="G1637" s="3"/>
      <c r="H1637" s="3"/>
      <c r="I1637" s="3"/>
      <c r="J1637" s="3"/>
      <c r="K1637" s="3"/>
      <c r="L1637" s="3"/>
    </row>
    <row r="1638" spans="2:12">
      <c r="B1638" s="9"/>
      <c r="C1638" s="13"/>
      <c r="D1638" s="3"/>
      <c r="E1638" s="3"/>
      <c r="F1638" s="3"/>
      <c r="G1638" s="3"/>
      <c r="H1638" s="3"/>
      <c r="I1638" s="3"/>
      <c r="J1638" s="3"/>
      <c r="K1638" s="3"/>
      <c r="L1638" s="3"/>
    </row>
    <row r="1639" spans="2:12">
      <c r="B1639" s="9"/>
      <c r="C1639" s="13"/>
      <c r="D1639" s="3"/>
      <c r="E1639" s="3"/>
      <c r="F1639" s="3"/>
      <c r="G1639" s="3"/>
      <c r="H1639" s="3"/>
      <c r="I1639" s="3"/>
      <c r="J1639" s="3"/>
      <c r="K1639" s="3"/>
      <c r="L1639" s="3"/>
    </row>
    <row r="1640" spans="2:12">
      <c r="B1640" s="9"/>
      <c r="C1640" s="13"/>
      <c r="D1640" s="3"/>
      <c r="E1640" s="3"/>
      <c r="F1640" s="3"/>
      <c r="G1640" s="3"/>
      <c r="H1640" s="3"/>
      <c r="I1640" s="3"/>
      <c r="J1640" s="3"/>
      <c r="K1640" s="3"/>
      <c r="L1640" s="3"/>
    </row>
    <row r="1641" spans="2:12">
      <c r="B1641" s="9"/>
      <c r="C1641" s="13"/>
      <c r="D1641" s="3"/>
      <c r="E1641" s="3"/>
      <c r="F1641" s="3"/>
      <c r="G1641" s="3"/>
      <c r="H1641" s="3"/>
      <c r="I1641" s="3"/>
      <c r="J1641" s="3"/>
      <c r="K1641" s="3"/>
      <c r="L1641" s="3"/>
    </row>
    <row r="1642" spans="2:12">
      <c r="B1642" s="9"/>
      <c r="C1642" s="13"/>
      <c r="D1642" s="3"/>
      <c r="E1642" s="3"/>
      <c r="F1642" s="3"/>
      <c r="G1642" s="3"/>
      <c r="H1642" s="3"/>
      <c r="I1642" s="3"/>
      <c r="J1642" s="3"/>
      <c r="K1642" s="3"/>
      <c r="L1642" s="3"/>
    </row>
    <row r="1643" spans="2:12">
      <c r="B1643" s="9"/>
      <c r="C1643" s="13"/>
      <c r="D1643" s="3"/>
      <c r="E1643" s="3"/>
      <c r="F1643" s="3"/>
      <c r="G1643" s="3"/>
      <c r="H1643" s="3"/>
      <c r="I1643" s="3"/>
      <c r="J1643" s="3"/>
      <c r="K1643" s="3"/>
      <c r="L1643" s="3"/>
    </row>
    <row r="1644" spans="2:12">
      <c r="B1644" s="9"/>
      <c r="C1644" s="13"/>
      <c r="D1644" s="3"/>
      <c r="E1644" s="3"/>
      <c r="F1644" s="3"/>
      <c r="G1644" s="3"/>
      <c r="H1644" s="3"/>
      <c r="I1644" s="3"/>
      <c r="J1644" s="3"/>
      <c r="K1644" s="3"/>
      <c r="L1644" s="3"/>
    </row>
    <row r="1645" spans="2:12">
      <c r="B1645" s="9"/>
      <c r="C1645" s="13"/>
      <c r="D1645" s="3"/>
      <c r="E1645" s="3"/>
      <c r="F1645" s="3"/>
      <c r="G1645" s="3"/>
      <c r="H1645" s="3"/>
      <c r="I1645" s="3"/>
      <c r="J1645" s="3"/>
      <c r="K1645" s="3"/>
      <c r="L1645" s="3"/>
    </row>
    <row r="1646" spans="2:12">
      <c r="B1646" s="9"/>
      <c r="C1646" s="13"/>
      <c r="D1646" s="3"/>
      <c r="E1646" s="3"/>
      <c r="F1646" s="3"/>
      <c r="G1646" s="3"/>
      <c r="H1646" s="3"/>
      <c r="I1646" s="3"/>
      <c r="J1646" s="3"/>
      <c r="K1646" s="3"/>
      <c r="L1646" s="3"/>
    </row>
    <row r="1647" spans="2:12">
      <c r="B1647" s="9"/>
      <c r="C1647" s="13"/>
      <c r="D1647" s="3"/>
      <c r="E1647" s="3"/>
      <c r="F1647" s="3"/>
      <c r="G1647" s="3"/>
      <c r="H1647" s="3"/>
      <c r="I1647" s="3"/>
      <c r="J1647" s="3"/>
      <c r="K1647" s="3"/>
      <c r="L1647" s="3"/>
    </row>
    <row r="1648" spans="2:12">
      <c r="B1648" s="9"/>
      <c r="C1648" s="13"/>
      <c r="D1648" s="3"/>
      <c r="E1648" s="3"/>
      <c r="F1648" s="3"/>
      <c r="G1648" s="3"/>
      <c r="H1648" s="3"/>
      <c r="I1648" s="3"/>
      <c r="J1648" s="3"/>
      <c r="K1648" s="3"/>
      <c r="L1648" s="3"/>
    </row>
    <row r="1649" spans="2:12">
      <c r="B1649" s="9"/>
      <c r="C1649" s="13"/>
      <c r="D1649" s="3"/>
      <c r="E1649" s="3"/>
      <c r="F1649" s="3"/>
      <c r="G1649" s="3"/>
      <c r="H1649" s="3"/>
      <c r="I1649" s="3"/>
      <c r="J1649" s="3"/>
      <c r="K1649" s="3"/>
      <c r="L1649" s="3"/>
    </row>
    <row r="1650" spans="2:12">
      <c r="B1650" s="9"/>
      <c r="C1650" s="13"/>
      <c r="D1650" s="3"/>
      <c r="E1650" s="3"/>
      <c r="F1650" s="3"/>
      <c r="G1650" s="3"/>
      <c r="H1650" s="3"/>
      <c r="I1650" s="3"/>
      <c r="J1650" s="3"/>
      <c r="K1650" s="3"/>
      <c r="L1650" s="3"/>
    </row>
    <row r="1651" spans="2:12">
      <c r="B1651" s="9"/>
      <c r="C1651" s="13"/>
      <c r="D1651" s="3"/>
      <c r="E1651" s="3"/>
      <c r="F1651" s="3"/>
      <c r="G1651" s="3"/>
      <c r="H1651" s="3"/>
      <c r="I1651" s="3"/>
      <c r="J1651" s="3"/>
      <c r="K1651" s="3"/>
      <c r="L1651" s="3"/>
    </row>
    <row r="1652" spans="2:12">
      <c r="B1652" s="9"/>
      <c r="C1652" s="13"/>
      <c r="D1652" s="3"/>
      <c r="E1652" s="3"/>
      <c r="F1652" s="3"/>
      <c r="G1652" s="3"/>
      <c r="H1652" s="3"/>
      <c r="I1652" s="3"/>
      <c r="J1652" s="3"/>
      <c r="K1652" s="3"/>
      <c r="L1652" s="3"/>
    </row>
    <row r="1653" spans="2:12">
      <c r="B1653" s="9"/>
      <c r="C1653" s="13"/>
      <c r="D1653" s="3"/>
      <c r="E1653" s="3"/>
      <c r="F1653" s="3"/>
      <c r="G1653" s="3"/>
      <c r="H1653" s="3"/>
      <c r="I1653" s="3"/>
      <c r="J1653" s="3"/>
      <c r="K1653" s="3"/>
      <c r="L1653" s="3"/>
    </row>
    <row r="1654" spans="2:12">
      <c r="B1654" s="9"/>
      <c r="C1654" s="13"/>
      <c r="D1654" s="3"/>
      <c r="E1654" s="3"/>
      <c r="F1654" s="3"/>
      <c r="G1654" s="3"/>
      <c r="H1654" s="3"/>
      <c r="I1654" s="3"/>
      <c r="J1654" s="3"/>
      <c r="K1654" s="3"/>
      <c r="L1654" s="3"/>
    </row>
    <row r="1655" spans="2:12">
      <c r="B1655" s="9"/>
      <c r="C1655" s="13"/>
      <c r="D1655" s="3"/>
      <c r="E1655" s="3"/>
      <c r="F1655" s="3"/>
      <c r="G1655" s="3"/>
      <c r="H1655" s="3"/>
      <c r="I1655" s="3"/>
      <c r="J1655" s="3"/>
      <c r="K1655" s="3"/>
      <c r="L1655" s="3"/>
    </row>
    <row r="1656" spans="2:12">
      <c r="B1656" s="9"/>
      <c r="C1656" s="13"/>
      <c r="D1656" s="3"/>
      <c r="E1656" s="3"/>
      <c r="F1656" s="3"/>
      <c r="G1656" s="3"/>
      <c r="H1656" s="3"/>
      <c r="I1656" s="3"/>
      <c r="J1656" s="3"/>
      <c r="K1656" s="3"/>
      <c r="L1656" s="3"/>
    </row>
    <row r="1657" spans="2:12">
      <c r="B1657" s="9"/>
      <c r="C1657" s="13"/>
      <c r="D1657" s="3"/>
      <c r="E1657" s="3"/>
      <c r="F1657" s="3"/>
      <c r="G1657" s="3"/>
      <c r="H1657" s="3"/>
      <c r="I1657" s="3"/>
      <c r="J1657" s="3"/>
      <c r="K1657" s="3"/>
      <c r="L1657" s="3"/>
    </row>
    <row r="1658" spans="2:12">
      <c r="B1658" s="9"/>
      <c r="C1658" s="13"/>
      <c r="D1658" s="3"/>
      <c r="E1658" s="3"/>
      <c r="F1658" s="3"/>
      <c r="G1658" s="3"/>
      <c r="H1658" s="3"/>
      <c r="I1658" s="3"/>
      <c r="J1658" s="3"/>
      <c r="K1658" s="3"/>
      <c r="L1658" s="3"/>
    </row>
    <row r="1659" spans="2:12">
      <c r="B1659" s="9"/>
      <c r="C1659" s="13"/>
      <c r="D1659" s="3"/>
      <c r="E1659" s="3"/>
      <c r="F1659" s="3"/>
      <c r="G1659" s="3"/>
      <c r="H1659" s="3"/>
      <c r="I1659" s="3"/>
      <c r="J1659" s="3"/>
      <c r="K1659" s="3"/>
      <c r="L1659" s="3"/>
    </row>
    <row r="1660" spans="2:12">
      <c r="B1660" s="9"/>
      <c r="C1660" s="13"/>
      <c r="D1660" s="3"/>
      <c r="E1660" s="3"/>
      <c r="F1660" s="3"/>
      <c r="G1660" s="3"/>
      <c r="H1660" s="3"/>
      <c r="I1660" s="3"/>
      <c r="J1660" s="3"/>
      <c r="K1660" s="3"/>
      <c r="L1660" s="3"/>
    </row>
    <row r="1661" spans="2:12">
      <c r="B1661" s="9"/>
      <c r="C1661" s="13"/>
      <c r="D1661" s="3"/>
      <c r="E1661" s="3"/>
      <c r="F1661" s="3"/>
      <c r="G1661" s="3"/>
      <c r="H1661" s="3"/>
      <c r="I1661" s="3"/>
      <c r="J1661" s="3"/>
      <c r="K1661" s="3"/>
      <c r="L1661" s="3"/>
    </row>
    <row r="1662" spans="2:12">
      <c r="B1662" s="9"/>
      <c r="C1662" s="13"/>
      <c r="D1662" s="3"/>
      <c r="E1662" s="3"/>
      <c r="F1662" s="3"/>
      <c r="G1662" s="3"/>
      <c r="H1662" s="3"/>
      <c r="I1662" s="3"/>
      <c r="J1662" s="3"/>
      <c r="K1662" s="3"/>
      <c r="L1662" s="3"/>
    </row>
    <row r="1663" spans="2:12">
      <c r="B1663" s="9"/>
      <c r="C1663" s="13"/>
      <c r="D1663" s="3"/>
      <c r="E1663" s="3"/>
      <c r="F1663" s="3"/>
      <c r="G1663" s="3"/>
      <c r="H1663" s="3"/>
      <c r="I1663" s="3"/>
      <c r="J1663" s="3"/>
      <c r="K1663" s="3"/>
      <c r="L1663" s="3"/>
    </row>
    <row r="1664" spans="2:12">
      <c r="B1664" s="9"/>
      <c r="C1664" s="13"/>
      <c r="D1664" s="3"/>
      <c r="E1664" s="3"/>
      <c r="F1664" s="3"/>
      <c r="G1664" s="3"/>
      <c r="H1664" s="3"/>
      <c r="I1664" s="3"/>
      <c r="J1664" s="3"/>
      <c r="K1664" s="3"/>
      <c r="L1664" s="3"/>
    </row>
    <row r="1665" spans="2:12">
      <c r="B1665" s="9"/>
      <c r="C1665" s="13"/>
      <c r="D1665" s="3"/>
      <c r="E1665" s="3"/>
      <c r="F1665" s="3"/>
      <c r="G1665" s="3"/>
      <c r="H1665" s="3"/>
      <c r="I1665" s="3"/>
      <c r="J1665" s="3"/>
      <c r="K1665" s="3"/>
      <c r="L1665" s="3"/>
    </row>
    <row r="1666" spans="2:12">
      <c r="B1666" s="9"/>
      <c r="C1666" s="13"/>
      <c r="D1666" s="3"/>
      <c r="E1666" s="3"/>
      <c r="F1666" s="3"/>
      <c r="G1666" s="3"/>
      <c r="H1666" s="3"/>
      <c r="I1666" s="3"/>
      <c r="J1666" s="3"/>
      <c r="K1666" s="3"/>
      <c r="L1666" s="3"/>
    </row>
    <row r="1667" spans="2:12">
      <c r="B1667" s="9"/>
      <c r="C1667" s="13"/>
      <c r="D1667" s="3"/>
      <c r="E1667" s="3"/>
      <c r="F1667" s="3"/>
      <c r="G1667" s="3"/>
      <c r="H1667" s="3"/>
      <c r="I1667" s="3"/>
      <c r="J1667" s="3"/>
      <c r="K1667" s="3"/>
      <c r="L1667" s="3"/>
    </row>
    <row r="1668" spans="2:12">
      <c r="B1668" s="9"/>
      <c r="C1668" s="13"/>
      <c r="D1668" s="3"/>
      <c r="E1668" s="3"/>
      <c r="F1668" s="3"/>
      <c r="G1668" s="3"/>
      <c r="H1668" s="3"/>
      <c r="I1668" s="3"/>
      <c r="J1668" s="3"/>
      <c r="K1668" s="3"/>
      <c r="L1668" s="3"/>
    </row>
    <row r="1669" spans="2:12">
      <c r="B1669" s="9"/>
      <c r="C1669" s="13"/>
      <c r="D1669" s="3"/>
      <c r="E1669" s="3"/>
      <c r="F1669" s="3"/>
      <c r="G1669" s="3"/>
      <c r="H1669" s="3"/>
      <c r="I1669" s="3"/>
      <c r="J1669" s="3"/>
      <c r="K1669" s="3"/>
      <c r="L1669" s="3"/>
    </row>
    <row r="1670" spans="2:12">
      <c r="B1670" s="9"/>
      <c r="C1670" s="13"/>
      <c r="D1670" s="3"/>
      <c r="E1670" s="3"/>
      <c r="F1670" s="3"/>
      <c r="G1670" s="3"/>
      <c r="H1670" s="3"/>
      <c r="I1670" s="3"/>
      <c r="J1670" s="3"/>
      <c r="K1670" s="3"/>
      <c r="L1670" s="3"/>
    </row>
    <row r="1671" spans="2:12">
      <c r="B1671" s="9"/>
      <c r="C1671" s="13"/>
      <c r="D1671" s="3"/>
      <c r="E1671" s="3"/>
      <c r="F1671" s="3"/>
      <c r="G1671" s="3"/>
      <c r="H1671" s="3"/>
      <c r="I1671" s="3"/>
      <c r="J1671" s="3"/>
      <c r="K1671" s="3"/>
      <c r="L1671" s="3"/>
    </row>
    <row r="1672" spans="2:12">
      <c r="B1672" s="9"/>
      <c r="C1672" s="13"/>
      <c r="D1672" s="3"/>
      <c r="E1672" s="3"/>
      <c r="F1672" s="3"/>
      <c r="G1672" s="3"/>
      <c r="H1672" s="3"/>
      <c r="I1672" s="3"/>
      <c r="J1672" s="3"/>
      <c r="K1672" s="3"/>
      <c r="L1672" s="3"/>
    </row>
    <row r="1673" spans="2:12">
      <c r="B1673" s="9"/>
      <c r="C1673" s="13"/>
      <c r="D1673" s="3"/>
      <c r="E1673" s="3"/>
      <c r="F1673" s="3"/>
      <c r="G1673" s="3"/>
      <c r="H1673" s="3"/>
      <c r="I1673" s="3"/>
      <c r="J1673" s="3"/>
      <c r="K1673" s="3"/>
      <c r="L1673" s="3"/>
    </row>
    <row r="1674" spans="2:12">
      <c r="B1674" s="9"/>
      <c r="C1674" s="13"/>
      <c r="D1674" s="3"/>
      <c r="E1674" s="3"/>
      <c r="F1674" s="3"/>
      <c r="G1674" s="3"/>
      <c r="H1674" s="3"/>
      <c r="I1674" s="3"/>
      <c r="J1674" s="3"/>
      <c r="K1674" s="3"/>
      <c r="L1674" s="3"/>
    </row>
    <row r="1675" spans="2:12">
      <c r="B1675" s="9"/>
      <c r="C1675" s="13"/>
      <c r="D1675" s="3"/>
      <c r="E1675" s="3"/>
      <c r="F1675" s="3"/>
      <c r="G1675" s="3"/>
      <c r="H1675" s="3"/>
      <c r="I1675" s="3"/>
      <c r="J1675" s="3"/>
      <c r="K1675" s="3"/>
      <c r="L1675" s="3"/>
    </row>
    <row r="1676" spans="2:12">
      <c r="B1676" s="9"/>
      <c r="C1676" s="13"/>
      <c r="D1676" s="3"/>
      <c r="E1676" s="3"/>
      <c r="F1676" s="3"/>
      <c r="G1676" s="3"/>
      <c r="H1676" s="3"/>
      <c r="I1676" s="3"/>
      <c r="J1676" s="3"/>
      <c r="K1676" s="3"/>
      <c r="L1676" s="3"/>
    </row>
    <row r="1677" spans="2:12">
      <c r="B1677" s="9"/>
      <c r="C1677" s="13"/>
      <c r="D1677" s="3"/>
      <c r="E1677" s="3"/>
      <c r="F1677" s="3"/>
      <c r="G1677" s="3"/>
      <c r="H1677" s="3"/>
      <c r="I1677" s="3"/>
      <c r="J1677" s="3"/>
      <c r="K1677" s="3"/>
      <c r="L1677" s="3"/>
    </row>
    <row r="1678" spans="2:12">
      <c r="B1678" s="9"/>
      <c r="C1678" s="13"/>
      <c r="D1678" s="3"/>
      <c r="E1678" s="3"/>
      <c r="F1678" s="3"/>
      <c r="G1678" s="3"/>
      <c r="H1678" s="3"/>
      <c r="I1678" s="3"/>
      <c r="J1678" s="3"/>
      <c r="K1678" s="3"/>
      <c r="L1678" s="3"/>
    </row>
    <row r="1679" spans="2:12">
      <c r="B1679" s="9"/>
      <c r="C1679" s="13"/>
      <c r="D1679" s="3"/>
      <c r="E1679" s="3"/>
      <c r="F1679" s="3"/>
      <c r="G1679" s="3"/>
      <c r="H1679" s="3"/>
      <c r="I1679" s="3"/>
      <c r="J1679" s="3"/>
      <c r="K1679" s="3"/>
      <c r="L1679" s="3"/>
    </row>
    <row r="1680" spans="2:12">
      <c r="B1680" s="9"/>
      <c r="C1680" s="13"/>
      <c r="D1680" s="3"/>
      <c r="E1680" s="3"/>
      <c r="F1680" s="3"/>
      <c r="G1680" s="3"/>
      <c r="H1680" s="3"/>
      <c r="I1680" s="3"/>
      <c r="J1680" s="3"/>
      <c r="K1680" s="3"/>
      <c r="L1680" s="3"/>
    </row>
    <row r="1681" spans="2:12">
      <c r="B1681" s="9"/>
      <c r="C1681" s="13"/>
      <c r="D1681" s="3"/>
      <c r="E1681" s="3"/>
      <c r="F1681" s="3"/>
      <c r="G1681" s="3"/>
      <c r="H1681" s="3"/>
      <c r="I1681" s="3"/>
      <c r="J1681" s="3"/>
      <c r="K1681" s="3"/>
      <c r="L1681" s="3"/>
    </row>
    <row r="1682" spans="2:12">
      <c r="B1682" s="9"/>
      <c r="C1682" s="13"/>
      <c r="D1682" s="3"/>
      <c r="E1682" s="3"/>
      <c r="F1682" s="3"/>
      <c r="G1682" s="3"/>
      <c r="H1682" s="3"/>
      <c r="I1682" s="3"/>
      <c r="J1682" s="3"/>
      <c r="K1682" s="3"/>
      <c r="L1682" s="3"/>
    </row>
    <row r="1683" spans="2:12">
      <c r="B1683" s="9"/>
      <c r="C1683" s="13"/>
      <c r="D1683" s="3"/>
      <c r="E1683" s="3"/>
      <c r="F1683" s="3"/>
      <c r="G1683" s="3"/>
      <c r="H1683" s="3"/>
      <c r="I1683" s="3"/>
      <c r="J1683" s="3"/>
      <c r="K1683" s="3"/>
      <c r="L1683" s="3"/>
    </row>
    <row r="1684" spans="2:12">
      <c r="B1684" s="9"/>
      <c r="C1684" s="13"/>
      <c r="D1684" s="3"/>
      <c r="E1684" s="3"/>
      <c r="F1684" s="3"/>
      <c r="G1684" s="3"/>
      <c r="H1684" s="3"/>
      <c r="I1684" s="3"/>
      <c r="J1684" s="3"/>
      <c r="K1684" s="3"/>
      <c r="L1684" s="3"/>
    </row>
    <row r="1685" spans="2:12">
      <c r="B1685" s="9"/>
      <c r="C1685" s="13"/>
      <c r="D1685" s="3"/>
      <c r="E1685" s="3"/>
      <c r="F1685" s="3"/>
      <c r="G1685" s="3"/>
      <c r="H1685" s="3"/>
      <c r="I1685" s="3"/>
      <c r="J1685" s="3"/>
      <c r="K1685" s="3"/>
      <c r="L1685" s="3"/>
    </row>
    <row r="1686" spans="2:12">
      <c r="B1686" s="9"/>
      <c r="C1686" s="13"/>
      <c r="D1686" s="3"/>
      <c r="E1686" s="3"/>
      <c r="F1686" s="3"/>
      <c r="G1686" s="3"/>
      <c r="H1686" s="3"/>
      <c r="I1686" s="3"/>
      <c r="J1686" s="3"/>
      <c r="K1686" s="3"/>
      <c r="L1686" s="3"/>
    </row>
    <row r="1687" spans="2:12">
      <c r="B1687" s="9"/>
      <c r="C1687" s="13"/>
      <c r="D1687" s="3"/>
      <c r="E1687" s="3"/>
      <c r="F1687" s="3"/>
      <c r="G1687" s="3"/>
      <c r="H1687" s="3"/>
      <c r="I1687" s="3"/>
      <c r="J1687" s="3"/>
      <c r="K1687" s="3"/>
      <c r="L1687" s="3"/>
    </row>
    <row r="1688" spans="2:12">
      <c r="B1688" s="9"/>
      <c r="C1688" s="13"/>
      <c r="D1688" s="3"/>
      <c r="E1688" s="3"/>
      <c r="F1688" s="3"/>
      <c r="G1688" s="3"/>
      <c r="H1688" s="3"/>
      <c r="I1688" s="3"/>
      <c r="J1688" s="3"/>
      <c r="K1688" s="3"/>
      <c r="L1688" s="3"/>
    </row>
    <row r="1689" spans="2:12">
      <c r="B1689" s="9"/>
      <c r="C1689" s="13"/>
      <c r="D1689" s="3"/>
      <c r="E1689" s="3"/>
      <c r="F1689" s="3"/>
      <c r="G1689" s="3"/>
      <c r="H1689" s="3"/>
      <c r="I1689" s="3"/>
      <c r="J1689" s="3"/>
      <c r="K1689" s="3"/>
      <c r="L1689" s="3"/>
    </row>
    <row r="1690" spans="2:12">
      <c r="B1690" s="9"/>
      <c r="C1690" s="13"/>
      <c r="D1690" s="3"/>
      <c r="E1690" s="3"/>
      <c r="F1690" s="3"/>
      <c r="G1690" s="3"/>
      <c r="H1690" s="3"/>
      <c r="I1690" s="3"/>
      <c r="J1690" s="3"/>
      <c r="K1690" s="3"/>
      <c r="L1690" s="3"/>
    </row>
    <row r="1691" spans="2:12">
      <c r="B1691" s="9"/>
      <c r="C1691" s="13"/>
      <c r="D1691" s="3"/>
      <c r="E1691" s="3"/>
      <c r="F1691" s="3"/>
      <c r="G1691" s="3"/>
      <c r="H1691" s="3"/>
      <c r="I1691" s="3"/>
      <c r="J1691" s="3"/>
      <c r="K1691" s="3"/>
      <c r="L1691" s="3"/>
    </row>
    <row r="1692" spans="2:12">
      <c r="B1692" s="9"/>
      <c r="C1692" s="13"/>
      <c r="D1692" s="3"/>
      <c r="E1692" s="3"/>
      <c r="F1692" s="3"/>
      <c r="G1692" s="3"/>
      <c r="H1692" s="3"/>
      <c r="I1692" s="3"/>
      <c r="J1692" s="3"/>
      <c r="K1692" s="3"/>
      <c r="L1692" s="3"/>
    </row>
    <row r="1693" spans="2:12">
      <c r="B1693" s="9"/>
      <c r="C1693" s="13"/>
      <c r="D1693" s="3"/>
      <c r="E1693" s="3"/>
      <c r="F1693" s="3"/>
      <c r="G1693" s="3"/>
      <c r="H1693" s="3"/>
      <c r="I1693" s="3"/>
      <c r="J1693" s="3"/>
      <c r="K1693" s="3"/>
      <c r="L1693" s="3"/>
    </row>
    <row r="1694" spans="2:12">
      <c r="B1694" s="9"/>
      <c r="C1694" s="13"/>
      <c r="D1694" s="3"/>
      <c r="E1694" s="3"/>
      <c r="F1694" s="3"/>
      <c r="G1694" s="3"/>
      <c r="H1694" s="3"/>
      <c r="I1694" s="3"/>
      <c r="J1694" s="3"/>
      <c r="K1694" s="3"/>
      <c r="L1694" s="3"/>
    </row>
    <row r="1695" spans="2:12">
      <c r="B1695" s="9"/>
      <c r="C1695" s="13"/>
      <c r="D1695" s="3"/>
      <c r="E1695" s="3"/>
      <c r="F1695" s="3"/>
      <c r="G1695" s="3"/>
      <c r="H1695" s="3"/>
      <c r="I1695" s="3"/>
      <c r="J1695" s="3"/>
      <c r="K1695" s="3"/>
      <c r="L1695" s="3"/>
    </row>
    <row r="1696" spans="2:12">
      <c r="B1696" s="9"/>
      <c r="C1696" s="13"/>
      <c r="D1696" s="3"/>
      <c r="E1696" s="3"/>
      <c r="F1696" s="3"/>
      <c r="G1696" s="3"/>
      <c r="H1696" s="3"/>
      <c r="I1696" s="3"/>
      <c r="J1696" s="3"/>
      <c r="K1696" s="3"/>
      <c r="L1696" s="3"/>
    </row>
    <row r="1697" spans="2:12">
      <c r="B1697" s="9"/>
      <c r="C1697" s="13"/>
      <c r="D1697" s="3"/>
      <c r="E1697" s="3"/>
      <c r="F1697" s="3"/>
      <c r="G1697" s="3"/>
      <c r="H1697" s="3"/>
      <c r="I1697" s="3"/>
      <c r="J1697" s="3"/>
      <c r="K1697" s="3"/>
      <c r="L1697" s="3"/>
    </row>
    <row r="1698" spans="2:12">
      <c r="B1698" s="9"/>
      <c r="C1698" s="13"/>
      <c r="D1698" s="3"/>
      <c r="E1698" s="3"/>
      <c r="F1698" s="3"/>
      <c r="G1698" s="3"/>
      <c r="H1698" s="3"/>
      <c r="I1698" s="3"/>
      <c r="J1698" s="3"/>
      <c r="K1698" s="3"/>
      <c r="L1698" s="3"/>
    </row>
    <row r="1699" spans="2:12">
      <c r="B1699" s="9"/>
      <c r="C1699" s="13"/>
      <c r="D1699" s="3"/>
      <c r="E1699" s="3"/>
      <c r="F1699" s="3"/>
      <c r="G1699" s="3"/>
      <c r="H1699" s="3"/>
      <c r="I1699" s="3"/>
      <c r="J1699" s="3"/>
      <c r="K1699" s="3"/>
      <c r="L1699" s="3"/>
    </row>
    <row r="1700" spans="2:12">
      <c r="B1700" s="9"/>
      <c r="C1700" s="13"/>
      <c r="D1700" s="3"/>
      <c r="E1700" s="3"/>
      <c r="F1700" s="3"/>
      <c r="G1700" s="3"/>
      <c r="H1700" s="3"/>
      <c r="I1700" s="3"/>
      <c r="J1700" s="3"/>
      <c r="K1700" s="3"/>
      <c r="L1700" s="3"/>
    </row>
    <row r="1701" spans="2:12">
      <c r="B1701" s="9"/>
      <c r="C1701" s="13"/>
      <c r="D1701" s="3"/>
      <c r="E1701" s="3"/>
      <c r="F1701" s="3"/>
      <c r="G1701" s="3"/>
      <c r="H1701" s="3"/>
      <c r="I1701" s="3"/>
      <c r="J1701" s="3"/>
      <c r="K1701" s="3"/>
      <c r="L1701" s="3"/>
    </row>
    <row r="1702" spans="2:12">
      <c r="B1702" s="9"/>
      <c r="C1702" s="13"/>
      <c r="D1702" s="3"/>
      <c r="E1702" s="3"/>
      <c r="F1702" s="3"/>
      <c r="G1702" s="3"/>
      <c r="H1702" s="3"/>
      <c r="I1702" s="3"/>
      <c r="J1702" s="3"/>
      <c r="K1702" s="3"/>
      <c r="L1702" s="3"/>
    </row>
    <row r="1703" spans="2:12">
      <c r="B1703" s="9"/>
      <c r="C1703" s="13"/>
      <c r="D1703" s="3"/>
      <c r="E1703" s="3"/>
      <c r="F1703" s="3"/>
      <c r="G1703" s="3"/>
      <c r="H1703" s="3"/>
      <c r="I1703" s="3"/>
      <c r="J1703" s="3"/>
      <c r="K1703" s="3"/>
      <c r="L1703" s="3"/>
    </row>
    <row r="1704" spans="2:12">
      <c r="B1704" s="9"/>
      <c r="C1704" s="13"/>
      <c r="D1704" s="3"/>
      <c r="E1704" s="3"/>
      <c r="F1704" s="3"/>
      <c r="G1704" s="3"/>
      <c r="H1704" s="3"/>
      <c r="I1704" s="3"/>
      <c r="J1704" s="3"/>
      <c r="K1704" s="3"/>
      <c r="L1704" s="3"/>
    </row>
    <row r="1705" spans="2:12">
      <c r="B1705" s="9"/>
      <c r="C1705" s="13"/>
      <c r="D1705" s="3"/>
      <c r="E1705" s="3"/>
      <c r="F1705" s="3"/>
      <c r="G1705" s="3"/>
      <c r="H1705" s="3"/>
      <c r="I1705" s="3"/>
      <c r="J1705" s="3"/>
      <c r="K1705" s="3"/>
      <c r="L1705" s="3"/>
    </row>
    <row r="1706" spans="2:12">
      <c r="B1706" s="9"/>
      <c r="C1706" s="13"/>
      <c r="D1706" s="3"/>
      <c r="E1706" s="3"/>
      <c r="F1706" s="3"/>
      <c r="G1706" s="3"/>
      <c r="H1706" s="3"/>
      <c r="I1706" s="3"/>
      <c r="J1706" s="3"/>
      <c r="K1706" s="3"/>
      <c r="L1706" s="3"/>
    </row>
    <row r="1707" spans="2:12">
      <c r="B1707" s="9"/>
      <c r="C1707" s="13"/>
      <c r="D1707" s="3"/>
      <c r="E1707" s="3"/>
      <c r="F1707" s="3"/>
      <c r="G1707" s="3"/>
      <c r="H1707" s="3"/>
      <c r="I1707" s="3"/>
      <c r="J1707" s="3"/>
      <c r="K1707" s="3"/>
      <c r="L1707" s="3"/>
    </row>
    <row r="1708" spans="2:12">
      <c r="B1708" s="9"/>
      <c r="C1708" s="13"/>
      <c r="D1708" s="3"/>
      <c r="E1708" s="3"/>
      <c r="F1708" s="3"/>
      <c r="G1708" s="3"/>
      <c r="H1708" s="3"/>
      <c r="I1708" s="3"/>
      <c r="J1708" s="3"/>
      <c r="K1708" s="3"/>
      <c r="L1708" s="3"/>
    </row>
    <row r="1709" spans="2:12">
      <c r="B1709" s="9"/>
      <c r="C1709" s="13"/>
      <c r="D1709" s="3"/>
      <c r="E1709" s="3"/>
      <c r="F1709" s="3"/>
      <c r="G1709" s="3"/>
      <c r="H1709" s="3"/>
      <c r="I1709" s="3"/>
      <c r="J1709" s="3"/>
      <c r="K1709" s="3"/>
      <c r="L1709" s="3"/>
    </row>
    <row r="1710" spans="2:12">
      <c r="B1710" s="9"/>
      <c r="C1710" s="13"/>
      <c r="D1710" s="3"/>
      <c r="E1710" s="3"/>
      <c r="F1710" s="3"/>
      <c r="G1710" s="3"/>
      <c r="H1710" s="3"/>
      <c r="I1710" s="3"/>
      <c r="J1710" s="3"/>
      <c r="K1710" s="3"/>
      <c r="L1710" s="3"/>
    </row>
    <row r="1711" spans="2:12">
      <c r="B1711" s="9"/>
      <c r="C1711" s="13"/>
      <c r="D1711" s="3"/>
      <c r="E1711" s="3"/>
      <c r="F1711" s="3"/>
      <c r="G1711" s="3"/>
      <c r="H1711" s="3"/>
      <c r="I1711" s="3"/>
      <c r="J1711" s="3"/>
      <c r="K1711" s="3"/>
      <c r="L1711" s="3"/>
    </row>
    <row r="1712" spans="2:12">
      <c r="B1712" s="9"/>
      <c r="C1712" s="13"/>
      <c r="D1712" s="3"/>
      <c r="E1712" s="3"/>
      <c r="F1712" s="3"/>
      <c r="G1712" s="3"/>
      <c r="H1712" s="3"/>
      <c r="I1712" s="3"/>
      <c r="J1712" s="3"/>
      <c r="K1712" s="3"/>
      <c r="L1712" s="3"/>
    </row>
    <row r="1713" spans="2:12">
      <c r="B1713" s="9"/>
      <c r="C1713" s="13"/>
      <c r="D1713" s="3"/>
      <c r="E1713" s="3"/>
      <c r="F1713" s="3"/>
      <c r="G1713" s="3"/>
      <c r="H1713" s="3"/>
      <c r="I1713" s="3"/>
      <c r="J1713" s="3"/>
      <c r="K1713" s="3"/>
      <c r="L1713" s="3"/>
    </row>
    <row r="1714" spans="2:12">
      <c r="B1714" s="9"/>
      <c r="C1714" s="13"/>
      <c r="D1714" s="3"/>
      <c r="E1714" s="3"/>
      <c r="F1714" s="3"/>
      <c r="G1714" s="3"/>
      <c r="H1714" s="3"/>
      <c r="I1714" s="3"/>
      <c r="J1714" s="3"/>
      <c r="K1714" s="3"/>
      <c r="L1714" s="3"/>
    </row>
    <row r="1715" spans="2:12">
      <c r="B1715" s="9"/>
      <c r="C1715" s="13"/>
      <c r="D1715" s="3"/>
      <c r="E1715" s="3"/>
      <c r="F1715" s="3"/>
      <c r="G1715" s="3"/>
      <c r="H1715" s="3"/>
      <c r="I1715" s="3"/>
      <c r="J1715" s="3"/>
      <c r="K1715" s="3"/>
      <c r="L1715" s="3"/>
    </row>
    <row r="1716" spans="2:12">
      <c r="B1716" s="9"/>
      <c r="C1716" s="13"/>
      <c r="D1716" s="3"/>
      <c r="E1716" s="3"/>
      <c r="F1716" s="3"/>
      <c r="G1716" s="3"/>
      <c r="H1716" s="3"/>
      <c r="I1716" s="3"/>
      <c r="J1716" s="3"/>
      <c r="K1716" s="3"/>
      <c r="L1716" s="3"/>
    </row>
    <row r="1717" spans="2:12">
      <c r="B1717" s="9"/>
      <c r="C1717" s="13"/>
      <c r="D1717" s="3"/>
      <c r="E1717" s="3"/>
      <c r="F1717" s="3"/>
      <c r="G1717" s="3"/>
      <c r="H1717" s="3"/>
      <c r="I1717" s="3"/>
      <c r="J1717" s="3"/>
      <c r="K1717" s="3"/>
      <c r="L1717" s="3"/>
    </row>
    <row r="1718" spans="2:12">
      <c r="B1718" s="9"/>
      <c r="C1718" s="13"/>
      <c r="D1718" s="3"/>
      <c r="E1718" s="3"/>
      <c r="F1718" s="3"/>
      <c r="G1718" s="3"/>
      <c r="H1718" s="3"/>
      <c r="I1718" s="3"/>
      <c r="J1718" s="3"/>
      <c r="K1718" s="3"/>
      <c r="L1718" s="3"/>
    </row>
    <row r="1719" spans="2:12">
      <c r="B1719" s="9"/>
      <c r="C1719" s="13"/>
      <c r="D1719" s="3"/>
      <c r="E1719" s="3"/>
      <c r="F1719" s="3"/>
      <c r="G1719" s="3"/>
      <c r="H1719" s="3"/>
      <c r="I1719" s="3"/>
      <c r="J1719" s="3"/>
      <c r="K1719" s="3"/>
      <c r="L1719" s="3"/>
    </row>
    <row r="1720" spans="2:12">
      <c r="B1720" s="9"/>
      <c r="C1720" s="13"/>
      <c r="D1720" s="3"/>
      <c r="E1720" s="3"/>
      <c r="F1720" s="3"/>
      <c r="G1720" s="3"/>
      <c r="H1720" s="3"/>
      <c r="I1720" s="3"/>
      <c r="J1720" s="3"/>
      <c r="K1720" s="3"/>
      <c r="L1720" s="3"/>
    </row>
    <row r="1721" spans="2:12">
      <c r="B1721" s="9"/>
      <c r="C1721" s="13"/>
      <c r="D1721" s="3"/>
      <c r="E1721" s="3"/>
      <c r="F1721" s="3"/>
      <c r="G1721" s="3"/>
      <c r="H1721" s="3"/>
      <c r="I1721" s="3"/>
      <c r="J1721" s="3"/>
      <c r="K1721" s="3"/>
      <c r="L1721" s="3"/>
    </row>
    <row r="1722" spans="2:12">
      <c r="B1722" s="9"/>
      <c r="C1722" s="13"/>
      <c r="D1722" s="3"/>
      <c r="E1722" s="3"/>
      <c r="F1722" s="3"/>
      <c r="G1722" s="3"/>
      <c r="H1722" s="3"/>
      <c r="I1722" s="3"/>
      <c r="J1722" s="3"/>
      <c r="K1722" s="3"/>
      <c r="L1722" s="3"/>
    </row>
    <row r="1723" spans="2:12">
      <c r="B1723" s="9"/>
      <c r="C1723" s="13"/>
      <c r="D1723" s="3"/>
      <c r="E1723" s="3"/>
      <c r="F1723" s="3"/>
      <c r="G1723" s="3"/>
      <c r="H1723" s="3"/>
      <c r="I1723" s="3"/>
      <c r="J1723" s="3"/>
      <c r="K1723" s="3"/>
      <c r="L1723" s="3"/>
    </row>
    <row r="1724" spans="2:12">
      <c r="B1724" s="9"/>
      <c r="C1724" s="13"/>
      <c r="D1724" s="3"/>
      <c r="E1724" s="3"/>
      <c r="F1724" s="3"/>
      <c r="G1724" s="3"/>
      <c r="H1724" s="3"/>
      <c r="I1724" s="3"/>
      <c r="J1724" s="3"/>
      <c r="K1724" s="3"/>
      <c r="L1724" s="3"/>
    </row>
    <row r="1725" spans="2:12">
      <c r="B1725" s="9"/>
      <c r="C1725" s="13"/>
      <c r="D1725" s="3"/>
      <c r="E1725" s="3"/>
      <c r="F1725" s="3"/>
      <c r="G1725" s="3"/>
      <c r="H1725" s="3"/>
      <c r="I1725" s="3"/>
      <c r="J1725" s="3"/>
      <c r="K1725" s="3"/>
      <c r="L1725" s="3"/>
    </row>
    <row r="1726" spans="2:12">
      <c r="B1726" s="9"/>
      <c r="C1726" s="13"/>
      <c r="D1726" s="3"/>
      <c r="E1726" s="3"/>
      <c r="F1726" s="3"/>
      <c r="G1726" s="3"/>
      <c r="H1726" s="3"/>
      <c r="I1726" s="3"/>
      <c r="J1726" s="3"/>
      <c r="K1726" s="3"/>
      <c r="L1726" s="3"/>
    </row>
    <row r="1727" spans="2:12">
      <c r="B1727" s="9"/>
      <c r="C1727" s="13"/>
      <c r="D1727" s="3"/>
      <c r="E1727" s="3"/>
      <c r="F1727" s="3"/>
      <c r="G1727" s="3"/>
      <c r="H1727" s="3"/>
      <c r="I1727" s="3"/>
      <c r="J1727" s="3"/>
      <c r="K1727" s="3"/>
      <c r="L1727" s="3"/>
    </row>
    <row r="1728" spans="2:12">
      <c r="B1728" s="9"/>
      <c r="C1728" s="13"/>
      <c r="D1728" s="3"/>
      <c r="E1728" s="3"/>
      <c r="F1728" s="3"/>
      <c r="G1728" s="3"/>
      <c r="H1728" s="3"/>
      <c r="I1728" s="3"/>
      <c r="J1728" s="3"/>
      <c r="K1728" s="3"/>
      <c r="L1728" s="3"/>
    </row>
    <row r="1729" spans="2:12">
      <c r="B1729" s="9"/>
      <c r="C1729" s="13"/>
      <c r="D1729" s="3"/>
      <c r="E1729" s="3"/>
      <c r="F1729" s="3"/>
      <c r="G1729" s="3"/>
      <c r="H1729" s="3"/>
      <c r="I1729" s="3"/>
      <c r="J1729" s="3"/>
      <c r="K1729" s="3"/>
      <c r="L1729" s="3"/>
    </row>
    <row r="1730" spans="2:12">
      <c r="B1730" s="9"/>
      <c r="C1730" s="13"/>
      <c r="D1730" s="3"/>
      <c r="E1730" s="3"/>
      <c r="F1730" s="3"/>
      <c r="G1730" s="3"/>
      <c r="H1730" s="3"/>
      <c r="I1730" s="3"/>
      <c r="J1730" s="3"/>
      <c r="K1730" s="3"/>
      <c r="L1730" s="3"/>
    </row>
    <row r="1731" spans="2:12">
      <c r="B1731" s="9"/>
      <c r="C1731" s="13"/>
      <c r="D1731" s="3"/>
      <c r="E1731" s="3"/>
      <c r="F1731" s="3"/>
      <c r="G1731" s="3"/>
      <c r="H1731" s="3"/>
      <c r="I1731" s="3"/>
      <c r="J1731" s="3"/>
      <c r="K1731" s="3"/>
      <c r="L1731" s="3"/>
    </row>
    <row r="1732" spans="2:12">
      <c r="B1732" s="9"/>
      <c r="C1732" s="13"/>
      <c r="D1732" s="3"/>
      <c r="E1732" s="3"/>
      <c r="F1732" s="3"/>
      <c r="G1732" s="3"/>
      <c r="H1732" s="3"/>
      <c r="I1732" s="3"/>
      <c r="J1732" s="3"/>
      <c r="K1732" s="3"/>
      <c r="L1732" s="3"/>
    </row>
    <row r="1733" spans="2:12">
      <c r="B1733" s="9"/>
      <c r="C1733" s="13"/>
      <c r="D1733" s="3"/>
      <c r="E1733" s="3"/>
      <c r="F1733" s="3"/>
      <c r="G1733" s="3"/>
      <c r="H1733" s="3"/>
      <c r="I1733" s="3"/>
      <c r="J1733" s="3"/>
      <c r="K1733" s="3"/>
      <c r="L1733" s="3"/>
    </row>
    <row r="1734" spans="2:12">
      <c r="B1734" s="9"/>
      <c r="C1734" s="13"/>
      <c r="D1734" s="3"/>
      <c r="E1734" s="3"/>
      <c r="F1734" s="3"/>
      <c r="G1734" s="3"/>
      <c r="H1734" s="3"/>
      <c r="I1734" s="3"/>
      <c r="J1734" s="3"/>
      <c r="K1734" s="3"/>
      <c r="L1734" s="3"/>
    </row>
    <row r="1735" spans="2:12">
      <c r="B1735" s="9"/>
      <c r="C1735" s="13"/>
      <c r="D1735" s="3"/>
      <c r="E1735" s="3"/>
      <c r="F1735" s="3"/>
      <c r="G1735" s="3"/>
      <c r="H1735" s="3"/>
      <c r="I1735" s="3"/>
      <c r="J1735" s="3"/>
      <c r="K1735" s="3"/>
      <c r="L1735" s="3"/>
    </row>
    <row r="1736" spans="2:12">
      <c r="B1736" s="9"/>
      <c r="C1736" s="13"/>
      <c r="D1736" s="3"/>
      <c r="E1736" s="3"/>
      <c r="F1736" s="3"/>
      <c r="G1736" s="3"/>
      <c r="H1736" s="3"/>
      <c r="I1736" s="3"/>
      <c r="J1736" s="3"/>
      <c r="K1736" s="3"/>
      <c r="L1736" s="3"/>
    </row>
    <row r="1737" spans="2:12">
      <c r="B1737" s="9"/>
      <c r="C1737" s="13"/>
      <c r="D1737" s="3"/>
      <c r="E1737" s="3"/>
      <c r="F1737" s="3"/>
      <c r="G1737" s="3"/>
      <c r="H1737" s="3"/>
      <c r="I1737" s="3"/>
      <c r="J1737" s="3"/>
      <c r="K1737" s="3"/>
      <c r="L1737" s="3"/>
    </row>
    <row r="1738" spans="2:12">
      <c r="B1738" s="9"/>
      <c r="C1738" s="13"/>
      <c r="D1738" s="3"/>
      <c r="E1738" s="3"/>
      <c r="F1738" s="3"/>
      <c r="G1738" s="3"/>
      <c r="H1738" s="3"/>
      <c r="I1738" s="3"/>
      <c r="J1738" s="3"/>
      <c r="K1738" s="3"/>
      <c r="L1738" s="3"/>
    </row>
    <row r="1739" spans="2:12">
      <c r="B1739" s="9"/>
      <c r="C1739" s="13"/>
      <c r="D1739" s="3"/>
      <c r="E1739" s="3"/>
      <c r="F1739" s="3"/>
      <c r="G1739" s="3"/>
      <c r="H1739" s="3"/>
      <c r="I1739" s="3"/>
      <c r="J1739" s="3"/>
      <c r="K1739" s="3"/>
      <c r="L1739" s="3"/>
    </row>
    <row r="1740" spans="2:12">
      <c r="B1740" s="9"/>
      <c r="C1740" s="13"/>
      <c r="D1740" s="3"/>
      <c r="E1740" s="3"/>
      <c r="F1740" s="3"/>
      <c r="G1740" s="3"/>
      <c r="H1740" s="3"/>
      <c r="I1740" s="3"/>
      <c r="J1740" s="3"/>
      <c r="K1740" s="3"/>
      <c r="L1740" s="3"/>
    </row>
    <row r="1741" spans="2:12">
      <c r="B1741" s="9"/>
      <c r="C1741" s="13"/>
      <c r="D1741" s="3"/>
      <c r="E1741" s="3"/>
      <c r="F1741" s="3"/>
      <c r="G1741" s="3"/>
      <c r="H1741" s="3"/>
      <c r="I1741" s="3"/>
      <c r="J1741" s="3"/>
      <c r="K1741" s="3"/>
      <c r="L1741" s="3"/>
    </row>
    <row r="1742" spans="2:12">
      <c r="B1742" s="9"/>
      <c r="C1742" s="13"/>
      <c r="D1742" s="3"/>
      <c r="E1742" s="3"/>
      <c r="F1742" s="3"/>
      <c r="G1742" s="3"/>
      <c r="H1742" s="3"/>
      <c r="I1742" s="3"/>
      <c r="J1742" s="3"/>
      <c r="K1742" s="3"/>
      <c r="L1742" s="3"/>
    </row>
    <row r="1743" spans="2:12">
      <c r="B1743" s="9"/>
      <c r="C1743" s="13"/>
      <c r="D1743" s="3"/>
      <c r="E1743" s="3"/>
      <c r="F1743" s="3"/>
      <c r="G1743" s="3"/>
      <c r="H1743" s="3"/>
      <c r="I1743" s="3"/>
      <c r="J1743" s="3"/>
      <c r="K1743" s="3"/>
      <c r="L1743" s="3"/>
    </row>
    <row r="1744" spans="2:12">
      <c r="B1744" s="9"/>
      <c r="C1744" s="13"/>
      <c r="D1744" s="3"/>
      <c r="E1744" s="3"/>
      <c r="F1744" s="3"/>
      <c r="G1744" s="3"/>
      <c r="H1744" s="3"/>
      <c r="I1744" s="3"/>
      <c r="J1744" s="3"/>
      <c r="K1744" s="3"/>
      <c r="L1744" s="3"/>
    </row>
    <row r="1745" spans="2:12">
      <c r="B1745" s="9"/>
      <c r="C1745" s="13"/>
      <c r="D1745" s="3"/>
      <c r="E1745" s="3"/>
      <c r="F1745" s="3"/>
      <c r="G1745" s="3"/>
      <c r="H1745" s="3"/>
      <c r="I1745" s="3"/>
      <c r="J1745" s="3"/>
      <c r="K1745" s="3"/>
      <c r="L1745" s="3"/>
    </row>
    <row r="1746" spans="2:12">
      <c r="B1746" s="9"/>
      <c r="C1746" s="13"/>
      <c r="D1746" s="3"/>
      <c r="E1746" s="3"/>
      <c r="F1746" s="3"/>
      <c r="G1746" s="3"/>
      <c r="H1746" s="3"/>
      <c r="I1746" s="3"/>
      <c r="J1746" s="3"/>
      <c r="K1746" s="3"/>
      <c r="L1746" s="3"/>
    </row>
    <row r="1747" spans="2:12">
      <c r="B1747" s="9"/>
      <c r="C1747" s="13"/>
      <c r="D1747" s="3"/>
      <c r="E1747" s="3"/>
      <c r="F1747" s="3"/>
      <c r="G1747" s="3"/>
      <c r="H1747" s="3"/>
      <c r="I1747" s="3"/>
      <c r="J1747" s="3"/>
      <c r="K1747" s="3"/>
      <c r="L1747" s="3"/>
    </row>
    <row r="1748" spans="2:12">
      <c r="B1748" s="9"/>
      <c r="C1748" s="13"/>
      <c r="D1748" s="3"/>
      <c r="E1748" s="3"/>
      <c r="F1748" s="3"/>
      <c r="G1748" s="3"/>
      <c r="H1748" s="3"/>
      <c r="I1748" s="3"/>
      <c r="J1748" s="3"/>
      <c r="K1748" s="3"/>
      <c r="L1748" s="3"/>
    </row>
    <row r="1749" spans="2:12">
      <c r="B1749" s="9"/>
      <c r="C1749" s="13"/>
      <c r="D1749" s="3"/>
      <c r="E1749" s="3"/>
      <c r="F1749" s="3"/>
      <c r="G1749" s="3"/>
      <c r="H1749" s="3"/>
      <c r="I1749" s="3"/>
      <c r="J1749" s="3"/>
      <c r="K1749" s="3"/>
      <c r="L1749" s="3"/>
    </row>
    <row r="1750" spans="2:12">
      <c r="B1750" s="9"/>
      <c r="C1750" s="13"/>
      <c r="D1750" s="3"/>
      <c r="E1750" s="3"/>
      <c r="F1750" s="3"/>
      <c r="G1750" s="3"/>
      <c r="H1750" s="3"/>
      <c r="I1750" s="3"/>
      <c r="J1750" s="3"/>
      <c r="K1750" s="3"/>
      <c r="L1750" s="3"/>
    </row>
    <row r="1751" spans="2:12">
      <c r="B1751" s="9"/>
      <c r="C1751" s="13"/>
      <c r="D1751" s="3"/>
      <c r="E1751" s="3"/>
      <c r="F1751" s="3"/>
      <c r="G1751" s="3"/>
      <c r="H1751" s="3"/>
      <c r="I1751" s="3"/>
      <c r="J1751" s="3"/>
      <c r="K1751" s="3"/>
      <c r="L1751" s="3"/>
    </row>
    <row r="1752" spans="2:12">
      <c r="B1752" s="9"/>
      <c r="C1752" s="13"/>
      <c r="D1752" s="3"/>
      <c r="E1752" s="3"/>
      <c r="F1752" s="3"/>
      <c r="G1752" s="3"/>
      <c r="H1752" s="3"/>
      <c r="I1752" s="3"/>
      <c r="J1752" s="3"/>
      <c r="K1752" s="3"/>
      <c r="L1752" s="3"/>
    </row>
    <row r="1753" spans="2:12">
      <c r="B1753" s="9"/>
      <c r="C1753" s="13"/>
      <c r="D1753" s="3"/>
      <c r="E1753" s="3"/>
      <c r="F1753" s="3"/>
      <c r="G1753" s="3"/>
      <c r="H1753" s="3"/>
      <c r="I1753" s="3"/>
      <c r="J1753" s="3"/>
      <c r="K1753" s="3"/>
      <c r="L1753" s="3"/>
    </row>
    <row r="1754" spans="2:12">
      <c r="B1754" s="9"/>
      <c r="C1754" s="13"/>
      <c r="D1754" s="3"/>
      <c r="E1754" s="3"/>
      <c r="F1754" s="3"/>
      <c r="G1754" s="3"/>
      <c r="H1754" s="3"/>
      <c r="I1754" s="3"/>
      <c r="J1754" s="3"/>
      <c r="K1754" s="3"/>
      <c r="L1754" s="3"/>
    </row>
    <row r="1755" spans="2:12">
      <c r="B1755" s="9"/>
      <c r="C1755" s="13"/>
      <c r="D1755" s="3"/>
      <c r="E1755" s="3"/>
      <c r="F1755" s="3"/>
      <c r="G1755" s="3"/>
      <c r="H1755" s="3"/>
      <c r="I1755" s="3"/>
      <c r="J1755" s="3"/>
      <c r="K1755" s="3"/>
      <c r="L1755" s="3"/>
    </row>
    <row r="1756" spans="2:12">
      <c r="B1756" s="9"/>
      <c r="C1756" s="13"/>
      <c r="D1756" s="3"/>
      <c r="E1756" s="3"/>
      <c r="F1756" s="3"/>
      <c r="G1756" s="3"/>
      <c r="H1756" s="3"/>
      <c r="I1756" s="3"/>
      <c r="J1756" s="3"/>
      <c r="K1756" s="3"/>
      <c r="L1756" s="3"/>
    </row>
    <row r="1757" spans="2:12">
      <c r="B1757" s="9"/>
      <c r="C1757" s="13"/>
      <c r="D1757" s="3"/>
      <c r="E1757" s="3"/>
      <c r="F1757" s="3"/>
      <c r="G1757" s="3"/>
      <c r="H1757" s="3"/>
      <c r="I1757" s="3"/>
      <c r="J1757" s="3"/>
      <c r="K1757" s="3"/>
      <c r="L1757" s="3"/>
    </row>
    <row r="1758" spans="2:12">
      <c r="B1758" s="9"/>
      <c r="C1758" s="13"/>
      <c r="D1758" s="3"/>
      <c r="E1758" s="3"/>
      <c r="F1758" s="3"/>
      <c r="G1758" s="3"/>
      <c r="H1758" s="3"/>
      <c r="I1758" s="3"/>
      <c r="J1758" s="3"/>
      <c r="K1758" s="3"/>
      <c r="L1758" s="3"/>
    </row>
    <row r="1759" spans="2:12">
      <c r="B1759" s="9"/>
      <c r="C1759" s="13"/>
      <c r="D1759" s="3"/>
      <c r="E1759" s="3"/>
      <c r="F1759" s="3"/>
      <c r="G1759" s="3"/>
      <c r="H1759" s="3"/>
      <c r="I1759" s="3"/>
      <c r="J1759" s="3"/>
      <c r="K1759" s="3"/>
      <c r="L1759" s="3"/>
    </row>
    <row r="1760" spans="2:12">
      <c r="B1760" s="9"/>
      <c r="C1760" s="13"/>
      <c r="D1760" s="3"/>
      <c r="E1760" s="3"/>
      <c r="F1760" s="3"/>
      <c r="G1760" s="3"/>
      <c r="H1760" s="3"/>
      <c r="I1760" s="3"/>
      <c r="J1760" s="3"/>
      <c r="K1760" s="3"/>
      <c r="L1760" s="3"/>
    </row>
    <row r="1761" spans="2:12">
      <c r="B1761" s="9"/>
      <c r="C1761" s="13"/>
      <c r="D1761" s="3"/>
      <c r="E1761" s="3"/>
      <c r="F1761" s="3"/>
      <c r="G1761" s="3"/>
      <c r="H1761" s="3"/>
      <c r="I1761" s="3"/>
      <c r="J1761" s="3"/>
      <c r="K1761" s="3"/>
      <c r="L1761" s="3"/>
    </row>
    <row r="1762" spans="2:12">
      <c r="B1762" s="9"/>
      <c r="C1762" s="13"/>
      <c r="D1762" s="3"/>
      <c r="E1762" s="3"/>
      <c r="F1762" s="3"/>
      <c r="G1762" s="3"/>
      <c r="H1762" s="3"/>
      <c r="I1762" s="3"/>
      <c r="J1762" s="3"/>
      <c r="K1762" s="3"/>
      <c r="L1762" s="3"/>
    </row>
    <row r="1763" spans="2:12">
      <c r="B1763" s="9"/>
      <c r="C1763" s="13"/>
      <c r="D1763" s="3"/>
      <c r="E1763" s="3"/>
      <c r="F1763" s="3"/>
      <c r="G1763" s="3"/>
      <c r="H1763" s="3"/>
      <c r="I1763" s="3"/>
      <c r="J1763" s="3"/>
      <c r="K1763" s="3"/>
      <c r="L1763" s="3"/>
    </row>
    <row r="1764" spans="2:12">
      <c r="B1764" s="9"/>
      <c r="C1764" s="13"/>
      <c r="D1764" s="3"/>
      <c r="E1764" s="3"/>
      <c r="F1764" s="3"/>
      <c r="G1764" s="3"/>
      <c r="H1764" s="3"/>
      <c r="I1764" s="3"/>
      <c r="J1764" s="3"/>
      <c r="K1764" s="3"/>
      <c r="L1764" s="3"/>
    </row>
    <row r="1765" spans="2:12">
      <c r="B1765" s="9"/>
      <c r="C1765" s="13"/>
      <c r="D1765" s="3"/>
      <c r="E1765" s="3"/>
      <c r="F1765" s="3"/>
      <c r="G1765" s="3"/>
      <c r="H1765" s="3"/>
      <c r="I1765" s="3"/>
      <c r="J1765" s="3"/>
      <c r="K1765" s="3"/>
      <c r="L1765" s="3"/>
    </row>
    <row r="1766" spans="2:12">
      <c r="B1766" s="9"/>
      <c r="C1766" s="13"/>
      <c r="D1766" s="3"/>
      <c r="E1766" s="3"/>
      <c r="F1766" s="3"/>
      <c r="G1766" s="3"/>
      <c r="H1766" s="3"/>
      <c r="I1766" s="3"/>
      <c r="J1766" s="3"/>
      <c r="K1766" s="3"/>
      <c r="L1766" s="3"/>
    </row>
    <row r="1767" spans="2:12">
      <c r="B1767" s="9"/>
      <c r="C1767" s="13"/>
      <c r="D1767" s="3"/>
      <c r="E1767" s="3"/>
      <c r="F1767" s="3"/>
      <c r="G1767" s="3"/>
      <c r="H1767" s="3"/>
      <c r="I1767" s="3"/>
      <c r="J1767" s="3"/>
      <c r="K1767" s="3"/>
      <c r="L1767" s="3"/>
    </row>
    <row r="1768" spans="2:12">
      <c r="B1768" s="9"/>
      <c r="C1768" s="13"/>
      <c r="D1768" s="3"/>
      <c r="E1768" s="3"/>
      <c r="F1768" s="3"/>
      <c r="G1768" s="3"/>
      <c r="H1768" s="3"/>
      <c r="I1768" s="3"/>
      <c r="J1768" s="3"/>
      <c r="K1768" s="3"/>
      <c r="L1768" s="3"/>
    </row>
    <row r="1769" spans="2:12">
      <c r="B1769" s="9"/>
      <c r="C1769" s="13"/>
      <c r="D1769" s="3"/>
      <c r="E1769" s="3"/>
      <c r="F1769" s="3"/>
      <c r="G1769" s="3"/>
      <c r="H1769" s="3"/>
      <c r="I1769" s="3"/>
      <c r="J1769" s="3"/>
      <c r="K1769" s="3"/>
      <c r="L1769" s="3"/>
    </row>
    <row r="1770" spans="2:12">
      <c r="B1770" s="9"/>
      <c r="C1770" s="13"/>
      <c r="D1770" s="3"/>
      <c r="E1770" s="3"/>
      <c r="F1770" s="3"/>
      <c r="G1770" s="3"/>
      <c r="H1770" s="3"/>
      <c r="I1770" s="3"/>
      <c r="J1770" s="3"/>
      <c r="K1770" s="3"/>
      <c r="L1770" s="3"/>
    </row>
    <row r="1771" spans="2:12">
      <c r="B1771" s="9"/>
      <c r="C1771" s="13"/>
      <c r="D1771" s="3"/>
      <c r="E1771" s="3"/>
      <c r="F1771" s="3"/>
      <c r="G1771" s="3"/>
      <c r="H1771" s="3"/>
      <c r="I1771" s="3"/>
      <c r="J1771" s="3"/>
      <c r="K1771" s="3"/>
      <c r="L1771" s="3"/>
    </row>
    <row r="1772" spans="2:12">
      <c r="B1772" s="9"/>
      <c r="C1772" s="13"/>
      <c r="D1772" s="3"/>
      <c r="E1772" s="3"/>
      <c r="F1772" s="3"/>
      <c r="G1772" s="3"/>
      <c r="H1772" s="3"/>
      <c r="I1772" s="3"/>
      <c r="J1772" s="3"/>
      <c r="K1772" s="3"/>
      <c r="L1772" s="3"/>
    </row>
    <row r="1773" spans="2:12">
      <c r="B1773" s="9"/>
      <c r="C1773" s="13"/>
      <c r="D1773" s="3"/>
      <c r="E1773" s="3"/>
      <c r="F1773" s="3"/>
      <c r="G1773" s="3"/>
      <c r="H1773" s="3"/>
      <c r="I1773" s="3"/>
      <c r="J1773" s="3"/>
      <c r="K1773" s="3"/>
      <c r="L1773" s="3"/>
    </row>
    <row r="1774" spans="2:12">
      <c r="B1774" s="9"/>
      <c r="C1774" s="13"/>
      <c r="D1774" s="3"/>
      <c r="E1774" s="3"/>
      <c r="F1774" s="3"/>
      <c r="G1774" s="3"/>
      <c r="H1774" s="3"/>
      <c r="I1774" s="3"/>
      <c r="J1774" s="3"/>
      <c r="K1774" s="3"/>
      <c r="L1774" s="3"/>
    </row>
    <row r="1775" spans="2:12">
      <c r="B1775" s="9"/>
      <c r="C1775" s="13"/>
      <c r="D1775" s="3"/>
      <c r="E1775" s="3"/>
      <c r="F1775" s="3"/>
      <c r="G1775" s="3"/>
      <c r="H1775" s="3"/>
      <c r="I1775" s="3"/>
      <c r="J1775" s="3"/>
      <c r="K1775" s="3"/>
      <c r="L1775" s="3"/>
    </row>
    <row r="1776" spans="2:12">
      <c r="B1776" s="9"/>
      <c r="C1776" s="13"/>
      <c r="D1776" s="3"/>
      <c r="E1776" s="3"/>
      <c r="F1776" s="3"/>
      <c r="G1776" s="3"/>
      <c r="H1776" s="3"/>
      <c r="I1776" s="3"/>
      <c r="J1776" s="3"/>
      <c r="K1776" s="3"/>
      <c r="L1776" s="3"/>
    </row>
    <row r="1777" spans="2:12">
      <c r="B1777" s="9"/>
      <c r="C1777" s="13"/>
      <c r="D1777" s="3"/>
      <c r="E1777" s="3"/>
      <c r="F1777" s="3"/>
      <c r="G1777" s="3"/>
      <c r="H1777" s="3"/>
      <c r="I1777" s="3"/>
      <c r="J1777" s="3"/>
      <c r="K1777" s="3"/>
      <c r="L1777" s="3"/>
    </row>
    <row r="1778" spans="2:12">
      <c r="B1778" s="9"/>
      <c r="C1778" s="13"/>
      <c r="D1778" s="3"/>
      <c r="E1778" s="3"/>
      <c r="F1778" s="3"/>
      <c r="G1778" s="3"/>
      <c r="H1778" s="3"/>
      <c r="I1778" s="3"/>
      <c r="J1778" s="3"/>
      <c r="K1778" s="3"/>
      <c r="L1778" s="3"/>
    </row>
    <row r="1779" spans="2:12">
      <c r="B1779" s="9"/>
      <c r="C1779" s="13"/>
      <c r="D1779" s="3"/>
      <c r="E1779" s="3"/>
      <c r="F1779" s="3"/>
      <c r="G1779" s="3"/>
      <c r="H1779" s="3"/>
      <c r="I1779" s="3"/>
      <c r="J1779" s="3"/>
      <c r="K1779" s="3"/>
      <c r="L1779" s="3"/>
    </row>
    <row r="1780" spans="2:12">
      <c r="B1780" s="9"/>
      <c r="C1780" s="13"/>
      <c r="D1780" s="3"/>
      <c r="E1780" s="3"/>
      <c r="F1780" s="3"/>
      <c r="G1780" s="3"/>
      <c r="H1780" s="3"/>
      <c r="I1780" s="3"/>
      <c r="J1780" s="3"/>
      <c r="K1780" s="3"/>
      <c r="L1780" s="3"/>
    </row>
    <row r="1781" spans="2:12">
      <c r="B1781" s="9"/>
      <c r="C1781" s="13"/>
      <c r="D1781" s="3"/>
      <c r="E1781" s="3"/>
      <c r="F1781" s="3"/>
      <c r="G1781" s="3"/>
      <c r="H1781" s="3"/>
      <c r="I1781" s="3"/>
      <c r="J1781" s="3"/>
      <c r="K1781" s="3"/>
      <c r="L1781" s="3"/>
    </row>
    <row r="1782" spans="2:12">
      <c r="B1782" s="9"/>
      <c r="C1782" s="13"/>
      <c r="D1782" s="3"/>
      <c r="E1782" s="3"/>
      <c r="F1782" s="3"/>
      <c r="G1782" s="3"/>
      <c r="H1782" s="3"/>
      <c r="I1782" s="3"/>
      <c r="J1782" s="3"/>
      <c r="K1782" s="3"/>
      <c r="L1782" s="3"/>
    </row>
    <row r="1783" spans="2:12">
      <c r="B1783" s="9"/>
      <c r="C1783" s="13"/>
      <c r="D1783" s="3"/>
      <c r="E1783" s="3"/>
      <c r="F1783" s="3"/>
      <c r="G1783" s="3"/>
      <c r="H1783" s="3"/>
      <c r="I1783" s="3"/>
      <c r="J1783" s="3"/>
      <c r="K1783" s="3"/>
      <c r="L1783" s="3"/>
    </row>
    <row r="1784" spans="2:12">
      <c r="B1784" s="9"/>
      <c r="C1784" s="13"/>
      <c r="D1784" s="3"/>
      <c r="E1784" s="3"/>
      <c r="F1784" s="3"/>
      <c r="G1784" s="3"/>
      <c r="H1784" s="3"/>
      <c r="I1784" s="3"/>
      <c r="J1784" s="3"/>
      <c r="K1784" s="3"/>
      <c r="L1784" s="3"/>
    </row>
    <row r="1785" spans="2:12">
      <c r="B1785" s="9"/>
      <c r="C1785" s="13"/>
      <c r="D1785" s="3"/>
      <c r="E1785" s="3"/>
      <c r="F1785" s="3"/>
      <c r="G1785" s="3"/>
      <c r="H1785" s="3"/>
      <c r="I1785" s="3"/>
      <c r="J1785" s="3"/>
      <c r="K1785" s="3"/>
      <c r="L1785" s="3"/>
    </row>
    <row r="1786" spans="2:12">
      <c r="B1786" s="9"/>
      <c r="C1786" s="13"/>
      <c r="D1786" s="3"/>
      <c r="E1786" s="3"/>
      <c r="F1786" s="3"/>
      <c r="G1786" s="3"/>
      <c r="H1786" s="3"/>
      <c r="I1786" s="3"/>
      <c r="J1786" s="3"/>
      <c r="K1786" s="3"/>
      <c r="L1786" s="3"/>
    </row>
    <row r="1787" spans="2:12">
      <c r="B1787" s="9"/>
      <c r="C1787" s="13"/>
      <c r="D1787" s="3"/>
      <c r="E1787" s="3"/>
      <c r="F1787" s="3"/>
      <c r="G1787" s="3"/>
      <c r="H1787" s="3"/>
      <c r="I1787" s="3"/>
      <c r="J1787" s="3"/>
      <c r="K1787" s="3"/>
      <c r="L1787" s="3"/>
    </row>
    <row r="1788" spans="2:12">
      <c r="B1788" s="9"/>
      <c r="C1788" s="13"/>
      <c r="D1788" s="3"/>
      <c r="E1788" s="3"/>
      <c r="F1788" s="3"/>
      <c r="G1788" s="3"/>
      <c r="H1788" s="3"/>
      <c r="I1788" s="3"/>
      <c r="J1788" s="3"/>
      <c r="K1788" s="3"/>
      <c r="L1788" s="3"/>
    </row>
    <row r="1789" spans="2:12">
      <c r="B1789" s="9"/>
      <c r="C1789" s="13"/>
      <c r="D1789" s="3"/>
      <c r="E1789" s="3"/>
      <c r="F1789" s="3"/>
      <c r="G1789" s="3"/>
      <c r="H1789" s="3"/>
      <c r="I1789" s="3"/>
      <c r="J1789" s="3"/>
      <c r="K1789" s="3"/>
      <c r="L1789" s="3"/>
    </row>
    <row r="1790" spans="2:12">
      <c r="B1790" s="9"/>
      <c r="C1790" s="13"/>
      <c r="D1790" s="3"/>
      <c r="E1790" s="3"/>
      <c r="F1790" s="3"/>
      <c r="G1790" s="3"/>
      <c r="H1790" s="3"/>
      <c r="I1790" s="3"/>
      <c r="J1790" s="3"/>
      <c r="K1790" s="3"/>
      <c r="L1790" s="3"/>
    </row>
    <row r="1791" spans="2:12">
      <c r="B1791" s="9"/>
      <c r="C1791" s="13"/>
      <c r="D1791" s="3"/>
      <c r="E1791" s="3"/>
      <c r="F1791" s="3"/>
      <c r="G1791" s="3"/>
      <c r="H1791" s="3"/>
      <c r="I1791" s="3"/>
      <c r="J1791" s="3"/>
      <c r="K1791" s="3"/>
      <c r="L1791" s="3"/>
    </row>
    <row r="1792" spans="2:12">
      <c r="B1792" s="9"/>
      <c r="C1792" s="13"/>
      <c r="D1792" s="3"/>
      <c r="E1792" s="3"/>
      <c r="F1792" s="3"/>
      <c r="G1792" s="3"/>
      <c r="H1792" s="3"/>
      <c r="I1792" s="3"/>
      <c r="J1792" s="3"/>
      <c r="K1792" s="3"/>
      <c r="L1792" s="3"/>
    </row>
    <row r="1793" spans="2:12">
      <c r="B1793" s="9"/>
      <c r="C1793" s="13"/>
      <c r="D1793" s="3"/>
      <c r="E1793" s="3"/>
      <c r="F1793" s="3"/>
      <c r="G1793" s="3"/>
      <c r="H1793" s="3"/>
      <c r="I1793" s="3"/>
      <c r="J1793" s="3"/>
      <c r="K1793" s="3"/>
      <c r="L1793" s="3"/>
    </row>
    <row r="1794" spans="2:12">
      <c r="B1794" s="9"/>
      <c r="C1794" s="13"/>
      <c r="D1794" s="3"/>
      <c r="E1794" s="3"/>
      <c r="F1794" s="3"/>
      <c r="G1794" s="3"/>
      <c r="H1794" s="3"/>
      <c r="I1794" s="3"/>
      <c r="J1794" s="3"/>
      <c r="K1794" s="3"/>
      <c r="L1794" s="3"/>
    </row>
    <row r="1795" spans="2:12">
      <c r="B1795" s="9"/>
      <c r="C1795" s="13"/>
      <c r="D1795" s="3"/>
      <c r="E1795" s="3"/>
      <c r="F1795" s="3"/>
      <c r="G1795" s="3"/>
      <c r="H1795" s="3"/>
      <c r="I1795" s="3"/>
      <c r="J1795" s="3"/>
      <c r="K1795" s="3"/>
      <c r="L1795" s="3"/>
    </row>
    <row r="1796" spans="2:12">
      <c r="B1796" s="9"/>
      <c r="C1796" s="13"/>
      <c r="D1796" s="3"/>
      <c r="E1796" s="3"/>
      <c r="F1796" s="3"/>
      <c r="G1796" s="3"/>
      <c r="H1796" s="3"/>
      <c r="I1796" s="3"/>
      <c r="J1796" s="3"/>
      <c r="K1796" s="3"/>
      <c r="L1796" s="3"/>
    </row>
    <row r="1797" spans="2:12">
      <c r="B1797" s="9"/>
      <c r="C1797" s="13"/>
      <c r="D1797" s="3"/>
      <c r="E1797" s="3"/>
      <c r="F1797" s="3"/>
      <c r="G1797" s="3"/>
      <c r="H1797" s="3"/>
      <c r="I1797" s="3"/>
      <c r="J1797" s="3"/>
      <c r="K1797" s="3"/>
      <c r="L1797" s="3"/>
    </row>
    <row r="1798" spans="2:12">
      <c r="B1798" s="9"/>
      <c r="C1798" s="13"/>
      <c r="D1798" s="3"/>
      <c r="E1798" s="3"/>
      <c r="F1798" s="3"/>
      <c r="G1798" s="3"/>
      <c r="H1798" s="3"/>
      <c r="I1798" s="3"/>
      <c r="J1798" s="3"/>
      <c r="K1798" s="3"/>
      <c r="L1798" s="3"/>
    </row>
    <row r="1799" spans="2:12">
      <c r="B1799" s="9"/>
      <c r="C1799" s="13"/>
      <c r="D1799" s="3"/>
      <c r="E1799" s="3"/>
      <c r="F1799" s="3"/>
      <c r="G1799" s="3"/>
      <c r="H1799" s="3"/>
      <c r="I1799" s="3"/>
      <c r="J1799" s="3"/>
      <c r="K1799" s="3"/>
      <c r="L1799" s="3"/>
    </row>
    <row r="1800" spans="2:12">
      <c r="B1800" s="9"/>
      <c r="C1800" s="13"/>
      <c r="D1800" s="3"/>
      <c r="E1800" s="3"/>
      <c r="F1800" s="3"/>
      <c r="G1800" s="3"/>
      <c r="H1800" s="3"/>
      <c r="I1800" s="3"/>
      <c r="J1800" s="3"/>
      <c r="K1800" s="3"/>
      <c r="L1800" s="3"/>
    </row>
    <row r="1801" spans="2:12">
      <c r="B1801" s="9"/>
      <c r="C1801" s="13"/>
      <c r="D1801" s="3"/>
      <c r="E1801" s="3"/>
      <c r="F1801" s="3"/>
      <c r="G1801" s="3"/>
      <c r="H1801" s="3"/>
      <c r="I1801" s="3"/>
      <c r="J1801" s="3"/>
      <c r="K1801" s="3"/>
      <c r="L1801" s="3"/>
    </row>
    <row r="1802" spans="2:12">
      <c r="B1802" s="9"/>
      <c r="C1802" s="13"/>
      <c r="D1802" s="3"/>
      <c r="E1802" s="3"/>
      <c r="F1802" s="3"/>
      <c r="G1802" s="3"/>
      <c r="H1802" s="3"/>
      <c r="I1802" s="3"/>
      <c r="J1802" s="3"/>
      <c r="K1802" s="3"/>
      <c r="L1802" s="3"/>
    </row>
    <row r="1803" spans="2:12">
      <c r="B1803" s="9"/>
      <c r="C1803" s="13"/>
      <c r="D1803" s="3"/>
      <c r="E1803" s="3"/>
      <c r="F1803" s="3"/>
      <c r="G1803" s="3"/>
      <c r="H1803" s="3"/>
      <c r="I1803" s="3"/>
      <c r="J1803" s="3"/>
      <c r="K1803" s="3"/>
      <c r="L1803" s="3"/>
    </row>
    <row r="1804" spans="2:12">
      <c r="B1804" s="9"/>
      <c r="C1804" s="13"/>
      <c r="D1804" s="3"/>
      <c r="E1804" s="3"/>
      <c r="F1804" s="3"/>
      <c r="G1804" s="3"/>
      <c r="H1804" s="3"/>
      <c r="I1804" s="3"/>
      <c r="J1804" s="3"/>
      <c r="K1804" s="3"/>
      <c r="L1804" s="3"/>
    </row>
    <row r="1805" spans="2:12">
      <c r="B1805" s="9"/>
      <c r="C1805" s="13"/>
      <c r="D1805" s="3"/>
      <c r="E1805" s="3"/>
      <c r="F1805" s="3"/>
      <c r="G1805" s="3"/>
      <c r="H1805" s="3"/>
      <c r="I1805" s="3"/>
      <c r="J1805" s="3"/>
      <c r="K1805" s="3"/>
      <c r="L1805" s="3"/>
    </row>
    <row r="1806" spans="2:12">
      <c r="B1806" s="9"/>
      <c r="C1806" s="13"/>
      <c r="D1806" s="3"/>
      <c r="E1806" s="3"/>
      <c r="F1806" s="3"/>
      <c r="G1806" s="3"/>
      <c r="H1806" s="3"/>
      <c r="I1806" s="3"/>
      <c r="J1806" s="3"/>
      <c r="K1806" s="3"/>
      <c r="L1806" s="3"/>
    </row>
    <row r="1807" spans="2:12">
      <c r="B1807" s="9"/>
      <c r="C1807" s="13"/>
      <c r="D1807" s="3"/>
      <c r="E1807" s="3"/>
      <c r="F1807" s="3"/>
      <c r="G1807" s="3"/>
      <c r="H1807" s="3"/>
      <c r="I1807" s="3"/>
      <c r="J1807" s="3"/>
      <c r="K1807" s="3"/>
      <c r="L1807" s="3"/>
    </row>
    <row r="1808" spans="2:12">
      <c r="B1808" s="9"/>
      <c r="C1808" s="13"/>
      <c r="D1808" s="3"/>
      <c r="E1808" s="3"/>
      <c r="F1808" s="3"/>
      <c r="G1808" s="3"/>
      <c r="H1808" s="3"/>
      <c r="I1808" s="3"/>
      <c r="J1808" s="3"/>
      <c r="K1808" s="3"/>
      <c r="L1808" s="3"/>
    </row>
    <row r="1809" spans="2:12">
      <c r="B1809" s="9"/>
      <c r="C1809" s="13"/>
      <c r="D1809" s="3"/>
      <c r="E1809" s="3"/>
      <c r="F1809" s="3"/>
      <c r="G1809" s="3"/>
      <c r="H1809" s="3"/>
      <c r="I1809" s="3"/>
      <c r="J1809" s="3"/>
      <c r="K1809" s="3"/>
      <c r="L1809" s="3"/>
    </row>
    <row r="1810" spans="2:12">
      <c r="B1810" s="9"/>
      <c r="C1810" s="13"/>
      <c r="D1810" s="3"/>
      <c r="E1810" s="3"/>
      <c r="F1810" s="3"/>
      <c r="G1810" s="3"/>
      <c r="H1810" s="3"/>
      <c r="I1810" s="3"/>
      <c r="J1810" s="3"/>
      <c r="K1810" s="3"/>
      <c r="L1810" s="3"/>
    </row>
    <row r="1811" spans="2:12">
      <c r="B1811" s="9"/>
      <c r="C1811" s="13"/>
      <c r="D1811" s="3"/>
      <c r="E1811" s="3"/>
      <c r="F1811" s="3"/>
      <c r="G1811" s="3"/>
      <c r="H1811" s="3"/>
      <c r="I1811" s="3"/>
      <c r="J1811" s="3"/>
      <c r="K1811" s="3"/>
      <c r="L1811" s="3"/>
    </row>
    <row r="1812" spans="2:12">
      <c r="B1812" s="9"/>
      <c r="C1812" s="13"/>
      <c r="D1812" s="3"/>
      <c r="E1812" s="3"/>
      <c r="F1812" s="3"/>
      <c r="G1812" s="3"/>
      <c r="H1812" s="3"/>
      <c r="I1812" s="3"/>
      <c r="J1812" s="3"/>
      <c r="K1812" s="3"/>
      <c r="L1812" s="3"/>
    </row>
    <row r="1813" spans="2:12">
      <c r="B1813" s="9"/>
      <c r="C1813" s="13"/>
      <c r="D1813" s="3"/>
      <c r="E1813" s="3"/>
      <c r="F1813" s="3"/>
      <c r="G1813" s="3"/>
      <c r="H1813" s="3"/>
      <c r="I1813" s="3"/>
      <c r="J1813" s="3"/>
      <c r="K1813" s="3"/>
      <c r="L1813" s="3"/>
    </row>
    <row r="1814" spans="2:12">
      <c r="B1814" s="9"/>
      <c r="C1814" s="13"/>
      <c r="D1814" s="3"/>
      <c r="E1814" s="3"/>
      <c r="F1814" s="3"/>
      <c r="G1814" s="3"/>
      <c r="H1814" s="3"/>
      <c r="I1814" s="3"/>
      <c r="J1814" s="3"/>
      <c r="K1814" s="3"/>
      <c r="L1814" s="3"/>
    </row>
    <row r="1815" spans="2:12">
      <c r="B1815" s="9"/>
      <c r="C1815" s="13"/>
      <c r="D1815" s="3"/>
      <c r="E1815" s="3"/>
      <c r="F1815" s="3"/>
      <c r="G1815" s="3"/>
      <c r="H1815" s="3"/>
      <c r="I1815" s="3"/>
      <c r="J1815" s="3"/>
      <c r="K1815" s="3"/>
      <c r="L1815" s="3"/>
    </row>
    <row r="1816" spans="2:12">
      <c r="B1816" s="9"/>
      <c r="C1816" s="13"/>
      <c r="D1816" s="3"/>
      <c r="E1816" s="3"/>
      <c r="F1816" s="3"/>
      <c r="G1816" s="3"/>
      <c r="H1816" s="3"/>
      <c r="I1816" s="3"/>
      <c r="J1816" s="3"/>
      <c r="K1816" s="3"/>
      <c r="L1816" s="3"/>
    </row>
    <row r="1817" spans="2:12">
      <c r="B1817" s="9"/>
      <c r="C1817" s="13"/>
      <c r="D1817" s="3"/>
      <c r="E1817" s="3"/>
      <c r="F1817" s="3"/>
      <c r="G1817" s="3"/>
      <c r="H1817" s="3"/>
      <c r="I1817" s="3"/>
      <c r="J1817" s="3"/>
      <c r="K1817" s="3"/>
      <c r="L1817" s="3"/>
    </row>
    <row r="1818" spans="2:12">
      <c r="B1818" s="9"/>
      <c r="C1818" s="13"/>
      <c r="D1818" s="3"/>
      <c r="E1818" s="3"/>
      <c r="F1818" s="3"/>
      <c r="G1818" s="3"/>
      <c r="H1818" s="3"/>
      <c r="I1818" s="3"/>
      <c r="J1818" s="3"/>
      <c r="K1818" s="3"/>
      <c r="L1818" s="3"/>
    </row>
    <row r="1819" spans="2:12">
      <c r="B1819" s="9"/>
      <c r="C1819" s="13"/>
      <c r="D1819" s="3"/>
      <c r="E1819" s="3"/>
      <c r="F1819" s="3"/>
      <c r="G1819" s="3"/>
      <c r="H1819" s="3"/>
      <c r="I1819" s="3"/>
      <c r="J1819" s="3"/>
      <c r="K1819" s="3"/>
      <c r="L1819" s="3"/>
    </row>
    <row r="1820" spans="2:12">
      <c r="B1820" s="9"/>
      <c r="C1820" s="13"/>
      <c r="D1820" s="3"/>
      <c r="E1820" s="3"/>
      <c r="F1820" s="3"/>
      <c r="G1820" s="3"/>
      <c r="H1820" s="3"/>
      <c r="I1820" s="3"/>
      <c r="J1820" s="3"/>
      <c r="K1820" s="3"/>
      <c r="L1820" s="3"/>
    </row>
    <row r="1821" spans="2:12">
      <c r="B1821" s="9"/>
      <c r="C1821" s="13"/>
      <c r="D1821" s="3"/>
      <c r="E1821" s="3"/>
      <c r="F1821" s="3"/>
      <c r="G1821" s="3"/>
      <c r="H1821" s="3"/>
      <c r="I1821" s="3"/>
      <c r="J1821" s="3"/>
      <c r="K1821" s="3"/>
      <c r="L1821" s="3"/>
    </row>
    <row r="1822" spans="2:12">
      <c r="B1822" s="9"/>
      <c r="C1822" s="13"/>
      <c r="D1822" s="3"/>
      <c r="E1822" s="3"/>
      <c r="F1822" s="3"/>
      <c r="G1822" s="3"/>
      <c r="H1822" s="3"/>
      <c r="I1822" s="3"/>
      <c r="J1822" s="3"/>
      <c r="K1822" s="3"/>
      <c r="L1822" s="3"/>
    </row>
    <row r="1823" spans="2:12">
      <c r="B1823" s="9"/>
      <c r="C1823" s="13"/>
      <c r="D1823" s="3"/>
      <c r="E1823" s="3"/>
      <c r="F1823" s="3"/>
      <c r="G1823" s="3"/>
      <c r="H1823" s="3"/>
      <c r="I1823" s="3"/>
      <c r="J1823" s="3"/>
      <c r="K1823" s="3"/>
      <c r="L1823" s="3"/>
    </row>
    <row r="1824" spans="2:12">
      <c r="B1824" s="9"/>
      <c r="C1824" s="13"/>
      <c r="D1824" s="3"/>
      <c r="E1824" s="3"/>
      <c r="F1824" s="3"/>
      <c r="G1824" s="3"/>
      <c r="H1824" s="3"/>
      <c r="I1824" s="3"/>
      <c r="J1824" s="3"/>
      <c r="K1824" s="3"/>
      <c r="L1824" s="3"/>
    </row>
    <row r="1825" spans="2:12">
      <c r="B1825" s="9"/>
      <c r="C1825" s="13"/>
      <c r="D1825" s="3"/>
      <c r="E1825" s="3"/>
      <c r="F1825" s="3"/>
      <c r="G1825" s="3"/>
      <c r="H1825" s="3"/>
      <c r="I1825" s="3"/>
      <c r="J1825" s="3"/>
      <c r="K1825" s="3"/>
      <c r="L1825" s="3"/>
    </row>
    <row r="1826" spans="2:12">
      <c r="B1826" s="9"/>
      <c r="C1826" s="13"/>
      <c r="D1826" s="3"/>
      <c r="E1826" s="3"/>
      <c r="F1826" s="3"/>
      <c r="G1826" s="3"/>
      <c r="H1826" s="3"/>
      <c r="I1826" s="3"/>
      <c r="J1826" s="3"/>
      <c r="K1826" s="3"/>
      <c r="L1826" s="3"/>
    </row>
    <row r="1827" spans="2:12">
      <c r="B1827" s="9"/>
      <c r="C1827" s="13"/>
      <c r="D1827" s="3"/>
      <c r="E1827" s="3"/>
      <c r="F1827" s="3"/>
      <c r="G1827" s="3"/>
      <c r="H1827" s="3"/>
      <c r="I1827" s="3"/>
      <c r="J1827" s="3"/>
      <c r="K1827" s="3"/>
      <c r="L1827" s="3"/>
    </row>
    <row r="1828" spans="2:12">
      <c r="B1828" s="9"/>
      <c r="C1828" s="13"/>
      <c r="D1828" s="3"/>
      <c r="E1828" s="3"/>
      <c r="F1828" s="3"/>
      <c r="G1828" s="3"/>
      <c r="H1828" s="3"/>
      <c r="I1828" s="3"/>
      <c r="J1828" s="3"/>
      <c r="K1828" s="3"/>
      <c r="L1828" s="3"/>
    </row>
    <row r="1829" spans="2:12">
      <c r="B1829" s="9"/>
      <c r="C1829" s="13"/>
      <c r="D1829" s="3"/>
      <c r="E1829" s="3"/>
      <c r="F1829" s="3"/>
      <c r="G1829" s="3"/>
      <c r="H1829" s="3"/>
      <c r="I1829" s="3"/>
      <c r="J1829" s="3"/>
      <c r="K1829" s="3"/>
      <c r="L1829" s="3"/>
    </row>
    <row r="1830" spans="2:12">
      <c r="B1830" s="9"/>
      <c r="C1830" s="13"/>
      <c r="D1830" s="3"/>
      <c r="E1830" s="3"/>
      <c r="F1830" s="3"/>
      <c r="G1830" s="3"/>
      <c r="H1830" s="3"/>
      <c r="I1830" s="3"/>
      <c r="J1830" s="3"/>
      <c r="K1830" s="3"/>
      <c r="L1830" s="3"/>
    </row>
    <row r="1831" spans="2:12">
      <c r="B1831" s="9"/>
      <c r="C1831" s="13"/>
      <c r="D1831" s="3"/>
      <c r="E1831" s="3"/>
      <c r="F1831" s="3"/>
      <c r="G1831" s="3"/>
      <c r="H1831" s="3"/>
      <c r="I1831" s="3"/>
      <c r="J1831" s="3"/>
      <c r="K1831" s="3"/>
      <c r="L1831" s="3"/>
    </row>
    <row r="1832" spans="2:12">
      <c r="B1832" s="9"/>
      <c r="C1832" s="13"/>
      <c r="D1832" s="3"/>
      <c r="E1832" s="3"/>
      <c r="F1832" s="3"/>
      <c r="G1832" s="3"/>
      <c r="H1832" s="3"/>
      <c r="I1832" s="3"/>
      <c r="J1832" s="3"/>
      <c r="K1832" s="3"/>
      <c r="L1832" s="3"/>
    </row>
    <row r="1833" spans="2:12">
      <c r="B1833" s="9"/>
      <c r="C1833" s="13"/>
      <c r="D1833" s="3"/>
      <c r="E1833" s="3"/>
      <c r="F1833" s="3"/>
      <c r="G1833" s="3"/>
      <c r="H1833" s="3"/>
      <c r="I1833" s="3"/>
      <c r="J1833" s="3"/>
      <c r="K1833" s="3"/>
      <c r="L1833" s="3"/>
    </row>
    <row r="1834" spans="2:12">
      <c r="B1834" s="9"/>
      <c r="C1834" s="13"/>
      <c r="D1834" s="3"/>
      <c r="E1834" s="3"/>
      <c r="F1834" s="3"/>
      <c r="G1834" s="3"/>
      <c r="H1834" s="3"/>
      <c r="I1834" s="3"/>
      <c r="J1834" s="3"/>
      <c r="K1834" s="3"/>
      <c r="L1834" s="3"/>
    </row>
    <row r="1835" spans="2:12">
      <c r="B1835" s="9"/>
      <c r="C1835" s="13"/>
      <c r="D1835" s="3"/>
      <c r="E1835" s="3"/>
      <c r="F1835" s="3"/>
      <c r="G1835" s="3"/>
      <c r="H1835" s="3"/>
      <c r="I1835" s="3"/>
      <c r="J1835" s="3"/>
      <c r="K1835" s="3"/>
      <c r="L1835" s="3"/>
    </row>
    <row r="1836" spans="2:12">
      <c r="B1836" s="9"/>
      <c r="C1836" s="13"/>
      <c r="D1836" s="3"/>
      <c r="E1836" s="3"/>
      <c r="F1836" s="3"/>
      <c r="G1836" s="3"/>
      <c r="H1836" s="3"/>
      <c r="I1836" s="3"/>
      <c r="J1836" s="3"/>
      <c r="K1836" s="3"/>
      <c r="L1836" s="3"/>
    </row>
    <row r="1837" spans="2:12">
      <c r="B1837" s="9"/>
      <c r="C1837" s="13"/>
      <c r="D1837" s="3"/>
      <c r="E1837" s="3"/>
      <c r="F1837" s="3"/>
      <c r="G1837" s="3"/>
      <c r="H1837" s="3"/>
      <c r="I1837" s="3"/>
      <c r="J1837" s="3"/>
      <c r="K1837" s="3"/>
      <c r="L1837" s="3"/>
    </row>
    <row r="1838" spans="2:12">
      <c r="B1838" s="9"/>
      <c r="C1838" s="13"/>
      <c r="D1838" s="3"/>
      <c r="E1838" s="3"/>
      <c r="F1838" s="3"/>
      <c r="G1838" s="3"/>
      <c r="H1838" s="3"/>
      <c r="I1838" s="3"/>
      <c r="J1838" s="3"/>
      <c r="K1838" s="3"/>
      <c r="L1838" s="3"/>
    </row>
    <row r="1839" spans="2:12">
      <c r="B1839" s="9"/>
      <c r="C1839" s="13"/>
      <c r="D1839" s="3"/>
      <c r="E1839" s="3"/>
      <c r="F1839" s="3"/>
      <c r="G1839" s="3"/>
      <c r="H1839" s="3"/>
      <c r="I1839" s="3"/>
      <c r="J1839" s="3"/>
      <c r="K1839" s="3"/>
      <c r="L1839" s="3"/>
    </row>
    <row r="1840" spans="2:12">
      <c r="B1840" s="9"/>
      <c r="C1840" s="13"/>
      <c r="D1840" s="3"/>
      <c r="E1840" s="3"/>
      <c r="F1840" s="3"/>
      <c r="G1840" s="3"/>
      <c r="H1840" s="3"/>
      <c r="I1840" s="3"/>
      <c r="J1840" s="3"/>
      <c r="K1840" s="3"/>
      <c r="L1840" s="3"/>
    </row>
    <row r="1841" spans="2:12">
      <c r="B1841" s="9"/>
      <c r="C1841" s="13"/>
      <c r="D1841" s="3"/>
      <c r="E1841" s="3"/>
      <c r="F1841" s="3"/>
      <c r="G1841" s="3"/>
      <c r="H1841" s="3"/>
      <c r="I1841" s="3"/>
      <c r="J1841" s="3"/>
      <c r="K1841" s="3"/>
      <c r="L1841" s="3"/>
    </row>
    <row r="1842" spans="2:12">
      <c r="B1842" s="9"/>
      <c r="C1842" s="13"/>
      <c r="D1842" s="3"/>
      <c r="E1842" s="3"/>
      <c r="F1842" s="3"/>
      <c r="G1842" s="3"/>
      <c r="H1842" s="3"/>
      <c r="I1842" s="3"/>
      <c r="J1842" s="3"/>
      <c r="K1842" s="3"/>
      <c r="L1842" s="3"/>
    </row>
    <row r="1843" spans="2:12">
      <c r="B1843" s="9"/>
      <c r="C1843" s="13"/>
      <c r="D1843" s="3"/>
      <c r="E1843" s="3"/>
      <c r="F1843" s="3"/>
      <c r="G1843" s="3"/>
      <c r="H1843" s="3"/>
      <c r="I1843" s="3"/>
      <c r="J1843" s="3"/>
      <c r="K1843" s="3"/>
      <c r="L1843" s="3"/>
    </row>
    <row r="1844" spans="2:12">
      <c r="B1844" s="9"/>
      <c r="C1844" s="13"/>
      <c r="D1844" s="3"/>
      <c r="E1844" s="3"/>
      <c r="F1844" s="3"/>
      <c r="G1844" s="3"/>
      <c r="H1844" s="3"/>
      <c r="I1844" s="3"/>
      <c r="J1844" s="3"/>
      <c r="K1844" s="3"/>
      <c r="L1844" s="3"/>
    </row>
    <row r="1845" spans="2:12">
      <c r="B1845" s="9"/>
      <c r="C1845" s="13"/>
      <c r="D1845" s="3"/>
      <c r="E1845" s="3"/>
      <c r="F1845" s="3"/>
      <c r="G1845" s="3"/>
      <c r="H1845" s="3"/>
      <c r="I1845" s="3"/>
      <c r="J1845" s="3"/>
      <c r="K1845" s="3"/>
      <c r="L1845" s="3"/>
    </row>
    <row r="1846" spans="2:12">
      <c r="B1846" s="9"/>
      <c r="C1846" s="13"/>
      <c r="D1846" s="3"/>
      <c r="E1846" s="3"/>
      <c r="F1846" s="3"/>
      <c r="G1846" s="3"/>
      <c r="H1846" s="3"/>
      <c r="I1846" s="3"/>
      <c r="J1846" s="3"/>
      <c r="K1846" s="3"/>
      <c r="L1846" s="3"/>
    </row>
    <row r="1847" spans="2:12">
      <c r="B1847" s="9"/>
      <c r="C1847" s="13"/>
      <c r="D1847" s="3"/>
      <c r="E1847" s="3"/>
      <c r="F1847" s="3"/>
      <c r="G1847" s="3"/>
      <c r="H1847" s="3"/>
      <c r="I1847" s="3"/>
      <c r="J1847" s="3"/>
      <c r="K1847" s="3"/>
      <c r="L1847" s="3"/>
    </row>
    <row r="1848" spans="2:12">
      <c r="B1848" s="9"/>
      <c r="C1848" s="13"/>
      <c r="D1848" s="3"/>
      <c r="E1848" s="3"/>
      <c r="F1848" s="3"/>
      <c r="G1848" s="3"/>
      <c r="H1848" s="3"/>
      <c r="I1848" s="3"/>
      <c r="J1848" s="3"/>
      <c r="K1848" s="3"/>
      <c r="L1848" s="3"/>
    </row>
    <row r="1849" spans="2:12">
      <c r="B1849" s="9"/>
      <c r="C1849" s="13"/>
      <c r="D1849" s="3"/>
      <c r="E1849" s="3"/>
      <c r="F1849" s="3"/>
      <c r="G1849" s="3"/>
      <c r="H1849" s="3"/>
      <c r="I1849" s="3"/>
      <c r="J1849" s="3"/>
      <c r="K1849" s="3"/>
      <c r="L1849" s="3"/>
    </row>
    <row r="1850" spans="2:12">
      <c r="B1850" s="9"/>
      <c r="C1850" s="13"/>
      <c r="D1850" s="3"/>
      <c r="E1850" s="3"/>
      <c r="F1850" s="3"/>
      <c r="G1850" s="3"/>
      <c r="H1850" s="3"/>
      <c r="I1850" s="3"/>
      <c r="J1850" s="3"/>
      <c r="K1850" s="3"/>
      <c r="L1850" s="3"/>
    </row>
    <row r="1851" spans="2:12">
      <c r="B1851" s="9"/>
      <c r="C1851" s="13"/>
      <c r="D1851" s="3"/>
      <c r="E1851" s="3"/>
      <c r="F1851" s="3"/>
      <c r="G1851" s="3"/>
      <c r="H1851" s="3"/>
      <c r="I1851" s="3"/>
      <c r="J1851" s="3"/>
      <c r="K1851" s="3"/>
      <c r="L1851" s="3"/>
    </row>
    <row r="1852" spans="2:12">
      <c r="B1852" s="9"/>
      <c r="C1852" s="13"/>
      <c r="D1852" s="3"/>
      <c r="E1852" s="3"/>
      <c r="F1852" s="3"/>
      <c r="G1852" s="3"/>
      <c r="H1852" s="3"/>
      <c r="I1852" s="3"/>
      <c r="J1852" s="3"/>
      <c r="K1852" s="3"/>
      <c r="L1852" s="3"/>
    </row>
    <row r="1853" spans="2:12">
      <c r="B1853" s="9"/>
      <c r="C1853" s="13"/>
      <c r="D1853" s="3"/>
      <c r="E1853" s="3"/>
      <c r="F1853" s="3"/>
      <c r="G1853" s="3"/>
      <c r="H1853" s="3"/>
      <c r="I1853" s="3"/>
      <c r="J1853" s="3"/>
      <c r="K1853" s="3"/>
      <c r="L1853" s="3"/>
    </row>
    <row r="1854" spans="2:12">
      <c r="B1854" s="9"/>
      <c r="C1854" s="13"/>
      <c r="D1854" s="3"/>
      <c r="E1854" s="3"/>
      <c r="F1854" s="3"/>
      <c r="G1854" s="3"/>
      <c r="H1854" s="3"/>
      <c r="I1854" s="3"/>
      <c r="J1854" s="3"/>
      <c r="K1854" s="3"/>
      <c r="L1854" s="3"/>
    </row>
    <row r="1855" spans="2:12">
      <c r="B1855" s="9"/>
      <c r="C1855" s="13"/>
      <c r="D1855" s="3"/>
      <c r="E1855" s="3"/>
      <c r="F1855" s="3"/>
      <c r="G1855" s="3"/>
      <c r="H1855" s="3"/>
      <c r="I1855" s="3"/>
      <c r="J1855" s="3"/>
      <c r="K1855" s="3"/>
      <c r="L1855" s="3"/>
    </row>
    <row r="1856" spans="2:12">
      <c r="B1856" s="9"/>
      <c r="C1856" s="13"/>
      <c r="D1856" s="3"/>
      <c r="E1856" s="3"/>
      <c r="F1856" s="3"/>
      <c r="G1856" s="3"/>
      <c r="H1856" s="3"/>
      <c r="I1856" s="3"/>
      <c r="J1856" s="3"/>
      <c r="K1856" s="3"/>
      <c r="L1856" s="3"/>
    </row>
    <row r="1857" spans="2:12">
      <c r="B1857" s="9"/>
      <c r="C1857" s="13"/>
      <c r="D1857" s="3"/>
      <c r="E1857" s="3"/>
      <c r="F1857" s="3"/>
      <c r="G1857" s="3"/>
      <c r="H1857" s="3"/>
      <c r="I1857" s="3"/>
      <c r="J1857" s="3"/>
      <c r="K1857" s="3"/>
      <c r="L1857" s="3"/>
    </row>
    <row r="1858" spans="2:12">
      <c r="B1858" s="9"/>
      <c r="C1858" s="13"/>
      <c r="D1858" s="3"/>
      <c r="E1858" s="3"/>
      <c r="F1858" s="3"/>
      <c r="G1858" s="3"/>
      <c r="H1858" s="3"/>
      <c r="I1858" s="3"/>
      <c r="J1858" s="3"/>
      <c r="K1858" s="3"/>
      <c r="L1858" s="3"/>
    </row>
    <row r="1859" spans="2:12">
      <c r="B1859" s="9"/>
      <c r="C1859" s="13"/>
      <c r="D1859" s="3"/>
      <c r="E1859" s="3"/>
      <c r="F1859" s="3"/>
      <c r="G1859" s="3"/>
      <c r="H1859" s="3"/>
      <c r="I1859" s="3"/>
      <c r="J1859" s="3"/>
      <c r="K1859" s="3"/>
      <c r="L1859" s="3"/>
    </row>
    <row r="1860" spans="2:12">
      <c r="B1860" s="9"/>
      <c r="C1860" s="13"/>
      <c r="D1860" s="3"/>
      <c r="E1860" s="3"/>
      <c r="F1860" s="3"/>
      <c r="G1860" s="3"/>
      <c r="H1860" s="3"/>
      <c r="I1860" s="3"/>
      <c r="J1860" s="3"/>
      <c r="K1860" s="3"/>
      <c r="L1860" s="3"/>
    </row>
    <row r="1861" spans="2:12">
      <c r="B1861" s="9"/>
      <c r="C1861" s="13"/>
      <c r="D1861" s="3"/>
      <c r="E1861" s="3"/>
      <c r="F1861" s="3"/>
      <c r="G1861" s="3"/>
      <c r="H1861" s="3"/>
      <c r="I1861" s="3"/>
      <c r="J1861" s="3"/>
      <c r="K1861" s="3"/>
      <c r="L1861" s="3"/>
    </row>
    <row r="1862" spans="2:12">
      <c r="B1862" s="9"/>
      <c r="C1862" s="13"/>
      <c r="D1862" s="3"/>
      <c r="E1862" s="3"/>
      <c r="F1862" s="3"/>
      <c r="G1862" s="3"/>
      <c r="H1862" s="3"/>
      <c r="I1862" s="3"/>
      <c r="J1862" s="3"/>
      <c r="K1862" s="3"/>
      <c r="L1862" s="3"/>
    </row>
    <row r="1863" spans="2:12">
      <c r="B1863" s="9"/>
      <c r="C1863" s="13"/>
      <c r="D1863" s="3"/>
      <c r="E1863" s="3"/>
      <c r="F1863" s="3"/>
      <c r="G1863" s="3"/>
      <c r="H1863" s="3"/>
      <c r="I1863" s="3"/>
      <c r="J1863" s="3"/>
      <c r="K1863" s="3"/>
      <c r="L1863" s="3"/>
    </row>
    <row r="1864" spans="2:12">
      <c r="B1864" s="9"/>
      <c r="C1864" s="13"/>
      <c r="D1864" s="3"/>
      <c r="E1864" s="3"/>
      <c r="F1864" s="3"/>
      <c r="G1864" s="3"/>
      <c r="H1864" s="3"/>
      <c r="I1864" s="3"/>
      <c r="J1864" s="3"/>
      <c r="K1864" s="3"/>
      <c r="L1864" s="3"/>
    </row>
    <row r="1865" spans="2:12">
      <c r="B1865" s="9"/>
      <c r="C1865" s="13"/>
      <c r="D1865" s="3"/>
      <c r="E1865" s="3"/>
      <c r="F1865" s="3"/>
      <c r="G1865" s="3"/>
      <c r="H1865" s="3"/>
      <c r="I1865" s="3"/>
      <c r="J1865" s="3"/>
      <c r="K1865" s="3"/>
      <c r="L1865" s="3"/>
    </row>
    <row r="1866" spans="2:12">
      <c r="B1866" s="9"/>
      <c r="C1866" s="13"/>
      <c r="D1866" s="3"/>
      <c r="E1866" s="3"/>
      <c r="F1866" s="3"/>
      <c r="G1866" s="3"/>
      <c r="H1866" s="3"/>
      <c r="I1866" s="3"/>
      <c r="J1866" s="3"/>
      <c r="K1866" s="3"/>
      <c r="L1866" s="3"/>
    </row>
    <row r="1867" spans="2:12">
      <c r="B1867" s="9"/>
      <c r="C1867" s="13"/>
      <c r="D1867" s="3"/>
      <c r="E1867" s="3"/>
      <c r="F1867" s="3"/>
      <c r="G1867" s="3"/>
      <c r="H1867" s="3"/>
      <c r="I1867" s="3"/>
      <c r="J1867" s="3"/>
      <c r="K1867" s="3"/>
      <c r="L1867" s="3"/>
    </row>
    <row r="1868" spans="2:12">
      <c r="B1868" s="9"/>
      <c r="C1868" s="13"/>
      <c r="D1868" s="3"/>
      <c r="E1868" s="3"/>
      <c r="F1868" s="3"/>
      <c r="G1868" s="3"/>
      <c r="H1868" s="3"/>
      <c r="I1868" s="3"/>
      <c r="J1868" s="3"/>
      <c r="K1868" s="3"/>
      <c r="L1868" s="3"/>
    </row>
    <row r="1869" spans="2:12">
      <c r="B1869" s="9"/>
      <c r="C1869" s="13"/>
      <c r="D1869" s="3"/>
      <c r="E1869" s="3"/>
      <c r="F1869" s="3"/>
      <c r="G1869" s="3"/>
      <c r="H1869" s="3"/>
      <c r="I1869" s="3"/>
      <c r="J1869" s="3"/>
      <c r="K1869" s="3"/>
      <c r="L1869" s="3"/>
    </row>
    <row r="1870" spans="2:12">
      <c r="B1870" s="9"/>
      <c r="C1870" s="13"/>
      <c r="D1870" s="3"/>
      <c r="E1870" s="3"/>
      <c r="F1870" s="3"/>
      <c r="G1870" s="3"/>
      <c r="H1870" s="3"/>
      <c r="I1870" s="3"/>
      <c r="J1870" s="3"/>
      <c r="K1870" s="3"/>
      <c r="L1870" s="3"/>
    </row>
    <row r="1871" spans="2:12">
      <c r="B1871" s="9"/>
      <c r="C1871" s="13"/>
      <c r="D1871" s="3"/>
      <c r="E1871" s="3"/>
      <c r="F1871" s="3"/>
      <c r="G1871" s="3"/>
      <c r="H1871" s="3"/>
      <c r="I1871" s="3"/>
      <c r="J1871" s="3"/>
      <c r="K1871" s="3"/>
      <c r="L1871" s="3"/>
    </row>
    <row r="1872" spans="2:12">
      <c r="B1872" s="9"/>
      <c r="C1872" s="13"/>
      <c r="D1872" s="3"/>
      <c r="E1872" s="3"/>
      <c r="F1872" s="3"/>
      <c r="G1872" s="3"/>
      <c r="H1872" s="3"/>
      <c r="I1872" s="3"/>
      <c r="J1872" s="3"/>
      <c r="K1872" s="3"/>
      <c r="L1872" s="3"/>
    </row>
    <row r="1873" spans="2:12">
      <c r="B1873" s="9"/>
      <c r="C1873" s="13"/>
      <c r="D1873" s="3"/>
      <c r="E1873" s="3"/>
      <c r="F1873" s="3"/>
      <c r="G1873" s="3"/>
      <c r="H1873" s="3"/>
      <c r="I1873" s="3"/>
      <c r="J1873" s="3"/>
      <c r="K1873" s="3"/>
      <c r="L1873" s="3"/>
    </row>
    <row r="1874" spans="2:12">
      <c r="B1874" s="9"/>
      <c r="C1874" s="13"/>
      <c r="D1874" s="3"/>
      <c r="E1874" s="3"/>
      <c r="F1874" s="3"/>
      <c r="G1874" s="3"/>
      <c r="H1874" s="3"/>
      <c r="I1874" s="3"/>
      <c r="J1874" s="3"/>
      <c r="K1874" s="3"/>
      <c r="L1874" s="3"/>
    </row>
    <row r="1875" spans="2:12">
      <c r="B1875" s="9"/>
      <c r="C1875" s="13"/>
      <c r="D1875" s="3"/>
      <c r="E1875" s="3"/>
      <c r="F1875" s="3"/>
      <c r="G1875" s="3"/>
      <c r="H1875" s="3"/>
      <c r="I1875" s="3"/>
      <c r="J1875" s="3"/>
      <c r="K1875" s="3"/>
      <c r="L1875" s="3"/>
    </row>
    <row r="1876" spans="2:12">
      <c r="B1876" s="9"/>
      <c r="C1876" s="13"/>
      <c r="D1876" s="3"/>
      <c r="E1876" s="3"/>
      <c r="F1876" s="3"/>
      <c r="G1876" s="3"/>
      <c r="H1876" s="3"/>
      <c r="I1876" s="3"/>
      <c r="J1876" s="3"/>
      <c r="K1876" s="3"/>
      <c r="L1876" s="3"/>
    </row>
    <row r="1877" spans="2:12">
      <c r="B1877" s="9"/>
      <c r="C1877" s="13"/>
      <c r="D1877" s="3"/>
      <c r="E1877" s="3"/>
      <c r="F1877" s="3"/>
      <c r="G1877" s="3"/>
      <c r="H1877" s="3"/>
      <c r="I1877" s="3"/>
      <c r="J1877" s="3"/>
      <c r="K1877" s="3"/>
      <c r="L1877" s="3"/>
    </row>
    <row r="1878" spans="2:12">
      <c r="B1878" s="9"/>
      <c r="C1878" s="13"/>
      <c r="D1878" s="3"/>
      <c r="E1878" s="3"/>
      <c r="F1878" s="3"/>
      <c r="G1878" s="3"/>
      <c r="H1878" s="3"/>
      <c r="I1878" s="3"/>
      <c r="J1878" s="3"/>
      <c r="K1878" s="3"/>
      <c r="L1878" s="3"/>
    </row>
    <row r="1879" spans="2:12">
      <c r="B1879" s="9"/>
      <c r="C1879" s="13"/>
      <c r="D1879" s="3"/>
      <c r="E1879" s="3"/>
      <c r="F1879" s="3"/>
      <c r="G1879" s="3"/>
      <c r="H1879" s="3"/>
      <c r="I1879" s="3"/>
      <c r="J1879" s="3"/>
      <c r="K1879" s="3"/>
      <c r="L1879" s="3"/>
    </row>
    <row r="1880" spans="2:12">
      <c r="B1880" s="9"/>
      <c r="C1880" s="13"/>
      <c r="D1880" s="3"/>
      <c r="E1880" s="3"/>
      <c r="F1880" s="3"/>
      <c r="G1880" s="3"/>
      <c r="H1880" s="3"/>
      <c r="I1880" s="3"/>
      <c r="J1880" s="3"/>
      <c r="K1880" s="3"/>
      <c r="L1880" s="3"/>
    </row>
    <row r="1881" spans="2:12">
      <c r="B1881" s="9"/>
      <c r="C1881" s="13"/>
      <c r="D1881" s="3"/>
      <c r="E1881" s="3"/>
      <c r="F1881" s="3"/>
      <c r="G1881" s="3"/>
      <c r="H1881" s="3"/>
      <c r="I1881" s="3"/>
      <c r="J1881" s="3"/>
      <c r="K1881" s="3"/>
      <c r="L1881" s="3"/>
    </row>
    <row r="1882" spans="2:12">
      <c r="B1882" s="9"/>
      <c r="C1882" s="13"/>
      <c r="D1882" s="3"/>
      <c r="E1882" s="3"/>
      <c r="F1882" s="3"/>
      <c r="G1882" s="3"/>
      <c r="H1882" s="3"/>
      <c r="I1882" s="3"/>
      <c r="J1882" s="3"/>
      <c r="K1882" s="3"/>
      <c r="L1882" s="3"/>
    </row>
    <row r="1883" spans="2:12">
      <c r="B1883" s="9"/>
      <c r="C1883" s="13"/>
      <c r="D1883" s="3"/>
      <c r="E1883" s="3"/>
      <c r="F1883" s="3"/>
      <c r="G1883" s="3"/>
      <c r="H1883" s="3"/>
      <c r="I1883" s="3"/>
      <c r="J1883" s="3"/>
      <c r="K1883" s="3"/>
      <c r="L1883" s="3"/>
    </row>
    <row r="1884" spans="2:12">
      <c r="B1884" s="9"/>
      <c r="C1884" s="13"/>
      <c r="D1884" s="3"/>
      <c r="E1884" s="3"/>
      <c r="F1884" s="3"/>
      <c r="G1884" s="3"/>
      <c r="H1884" s="3"/>
      <c r="I1884" s="3"/>
      <c r="J1884" s="3"/>
      <c r="K1884" s="3"/>
      <c r="L1884" s="3"/>
    </row>
    <row r="1885" spans="2:12">
      <c r="B1885" s="9"/>
      <c r="C1885" s="13"/>
      <c r="D1885" s="3"/>
      <c r="E1885" s="3"/>
      <c r="F1885" s="3"/>
      <c r="G1885" s="3"/>
      <c r="H1885" s="3"/>
      <c r="I1885" s="3"/>
      <c r="J1885" s="3"/>
      <c r="K1885" s="3"/>
      <c r="L1885" s="3"/>
    </row>
    <row r="1886" spans="2:12">
      <c r="B1886" s="9"/>
      <c r="C1886" s="13"/>
      <c r="D1886" s="3"/>
      <c r="E1886" s="3"/>
      <c r="F1886" s="3"/>
      <c r="G1886" s="3"/>
      <c r="H1886" s="3"/>
      <c r="I1886" s="3"/>
      <c r="J1886" s="3"/>
      <c r="K1886" s="3"/>
      <c r="L1886" s="3"/>
    </row>
    <row r="1887" spans="2:12">
      <c r="B1887" s="9"/>
      <c r="C1887" s="13"/>
      <c r="D1887" s="3"/>
      <c r="E1887" s="3"/>
      <c r="F1887" s="3"/>
      <c r="G1887" s="3"/>
      <c r="H1887" s="3"/>
      <c r="I1887" s="3"/>
      <c r="J1887" s="3"/>
      <c r="K1887" s="3"/>
      <c r="L1887" s="3"/>
    </row>
    <row r="1888" spans="2:12">
      <c r="B1888" s="9"/>
      <c r="C1888" s="13"/>
      <c r="D1888" s="3"/>
      <c r="E1888" s="3"/>
      <c r="F1888" s="3"/>
      <c r="G1888" s="3"/>
      <c r="H1888" s="3"/>
      <c r="I1888" s="3"/>
      <c r="J1888" s="3"/>
      <c r="K1888" s="3"/>
      <c r="L1888" s="3"/>
    </row>
    <row r="1889" spans="2:12">
      <c r="B1889" s="9"/>
      <c r="C1889" s="13"/>
      <c r="D1889" s="3"/>
      <c r="E1889" s="3"/>
      <c r="F1889" s="3"/>
      <c r="G1889" s="3"/>
      <c r="H1889" s="3"/>
      <c r="I1889" s="3"/>
      <c r="J1889" s="3"/>
      <c r="K1889" s="3"/>
      <c r="L1889" s="3"/>
    </row>
    <row r="1890" spans="2:12">
      <c r="B1890" s="9"/>
      <c r="C1890" s="13"/>
      <c r="D1890" s="3"/>
      <c r="E1890" s="3"/>
      <c r="F1890" s="3"/>
      <c r="G1890" s="3"/>
      <c r="H1890" s="3"/>
      <c r="I1890" s="3"/>
      <c r="J1890" s="3"/>
      <c r="K1890" s="3"/>
      <c r="L1890" s="3"/>
    </row>
    <row r="1891" spans="2:12">
      <c r="B1891" s="9"/>
      <c r="C1891" s="13"/>
      <c r="D1891" s="3"/>
      <c r="E1891" s="3"/>
      <c r="F1891" s="3"/>
      <c r="G1891" s="3"/>
      <c r="H1891" s="3"/>
      <c r="I1891" s="3"/>
      <c r="J1891" s="3"/>
      <c r="K1891" s="3"/>
      <c r="L1891" s="3"/>
    </row>
    <row r="1892" spans="2:12">
      <c r="B1892" s="9"/>
      <c r="C1892" s="13"/>
      <c r="D1892" s="3"/>
      <c r="E1892" s="3"/>
      <c r="F1892" s="3"/>
      <c r="G1892" s="3"/>
      <c r="H1892" s="3"/>
      <c r="I1892" s="3"/>
      <c r="J1892" s="3"/>
      <c r="K1892" s="3"/>
      <c r="L1892" s="3"/>
    </row>
    <row r="1893" spans="2:12">
      <c r="B1893" s="9"/>
      <c r="C1893" s="13"/>
      <c r="D1893" s="3"/>
      <c r="E1893" s="3"/>
      <c r="F1893" s="3"/>
      <c r="G1893" s="3"/>
      <c r="H1893" s="3"/>
      <c r="I1893" s="3"/>
      <c r="J1893" s="3"/>
      <c r="K1893" s="3"/>
      <c r="L1893" s="3"/>
    </row>
    <row r="1894" spans="2:12">
      <c r="B1894" s="9"/>
      <c r="C1894" s="13"/>
      <c r="D1894" s="3"/>
      <c r="E1894" s="3"/>
      <c r="F1894" s="3"/>
      <c r="G1894" s="3"/>
      <c r="H1894" s="3"/>
      <c r="I1894" s="3"/>
      <c r="J1894" s="3"/>
      <c r="K1894" s="3"/>
      <c r="L1894" s="3"/>
    </row>
    <row r="1895" spans="2:12">
      <c r="B1895" s="9"/>
      <c r="C1895" s="13"/>
      <c r="D1895" s="3"/>
      <c r="E1895" s="3"/>
      <c r="F1895" s="3"/>
      <c r="G1895" s="3"/>
      <c r="H1895" s="3"/>
      <c r="I1895" s="3"/>
      <c r="J1895" s="3"/>
      <c r="K1895" s="3"/>
      <c r="L1895" s="3"/>
    </row>
    <row r="1896" spans="2:12">
      <c r="B1896" s="9"/>
      <c r="C1896" s="13"/>
      <c r="D1896" s="3"/>
      <c r="E1896" s="3"/>
      <c r="F1896" s="3"/>
      <c r="G1896" s="3"/>
      <c r="H1896" s="3"/>
      <c r="I1896" s="3"/>
      <c r="J1896" s="3"/>
      <c r="K1896" s="3"/>
      <c r="L1896" s="3"/>
    </row>
    <row r="1897" spans="2:12">
      <c r="B1897" s="9"/>
      <c r="C1897" s="13"/>
      <c r="D1897" s="3"/>
      <c r="E1897" s="3"/>
      <c r="F1897" s="3"/>
      <c r="G1897" s="3"/>
      <c r="H1897" s="3"/>
      <c r="I1897" s="3"/>
      <c r="J1897" s="3"/>
      <c r="K1897" s="3"/>
      <c r="L1897" s="3"/>
    </row>
    <row r="1898" spans="2:12">
      <c r="B1898" s="9"/>
      <c r="C1898" s="13"/>
      <c r="D1898" s="3"/>
      <c r="E1898" s="3"/>
      <c r="F1898" s="3"/>
      <c r="G1898" s="3"/>
      <c r="H1898" s="3"/>
      <c r="I1898" s="3"/>
      <c r="J1898" s="3"/>
      <c r="K1898" s="3"/>
      <c r="L1898" s="3"/>
    </row>
    <row r="1899" spans="2:12">
      <c r="B1899" s="9"/>
      <c r="C1899" s="13"/>
      <c r="D1899" s="3"/>
      <c r="E1899" s="3"/>
      <c r="F1899" s="3"/>
      <c r="G1899" s="3"/>
      <c r="H1899" s="3"/>
      <c r="I1899" s="3"/>
      <c r="J1899" s="3"/>
      <c r="K1899" s="3"/>
      <c r="L1899" s="3"/>
    </row>
    <row r="1900" spans="2:12">
      <c r="B1900" s="9"/>
      <c r="C1900" s="13"/>
      <c r="D1900" s="3"/>
      <c r="E1900" s="3"/>
      <c r="F1900" s="3"/>
      <c r="G1900" s="3"/>
      <c r="H1900" s="3"/>
      <c r="I1900" s="3"/>
      <c r="J1900" s="3"/>
      <c r="K1900" s="3"/>
      <c r="L1900" s="3"/>
    </row>
    <row r="1901" spans="2:12">
      <c r="B1901" s="9"/>
      <c r="C1901" s="13"/>
      <c r="D1901" s="3"/>
      <c r="E1901" s="3"/>
      <c r="F1901" s="3"/>
      <c r="G1901" s="3"/>
      <c r="H1901" s="3"/>
      <c r="I1901" s="3"/>
      <c r="J1901" s="3"/>
      <c r="K1901" s="3"/>
      <c r="L1901" s="3"/>
    </row>
    <row r="1902" spans="2:12">
      <c r="B1902" s="9"/>
      <c r="C1902" s="13"/>
      <c r="D1902" s="3"/>
      <c r="E1902" s="3"/>
      <c r="F1902" s="3"/>
      <c r="G1902" s="3"/>
      <c r="H1902" s="3"/>
      <c r="I1902" s="3"/>
      <c r="J1902" s="3"/>
      <c r="K1902" s="3"/>
      <c r="L1902" s="3"/>
    </row>
    <row r="1903" spans="2:12">
      <c r="B1903" s="9"/>
      <c r="C1903" s="13"/>
      <c r="D1903" s="3"/>
      <c r="E1903" s="3"/>
      <c r="F1903" s="3"/>
      <c r="G1903" s="3"/>
      <c r="H1903" s="3"/>
      <c r="I1903" s="3"/>
      <c r="J1903" s="3"/>
      <c r="K1903" s="3"/>
      <c r="L1903" s="3"/>
    </row>
    <row r="1904" spans="2:12">
      <c r="B1904" s="9"/>
      <c r="C1904" s="13"/>
      <c r="D1904" s="3"/>
      <c r="E1904" s="3"/>
      <c r="F1904" s="3"/>
      <c r="G1904" s="3"/>
      <c r="H1904" s="3"/>
      <c r="I1904" s="3"/>
      <c r="J1904" s="3"/>
      <c r="K1904" s="3"/>
      <c r="L1904" s="3"/>
    </row>
    <row r="1905" spans="2:12">
      <c r="B1905" s="9"/>
      <c r="C1905" s="13"/>
      <c r="D1905" s="3"/>
      <c r="E1905" s="3"/>
      <c r="F1905" s="3"/>
      <c r="G1905" s="3"/>
      <c r="H1905" s="3"/>
      <c r="I1905" s="3"/>
      <c r="J1905" s="3"/>
      <c r="K1905" s="3"/>
      <c r="L1905" s="3"/>
    </row>
    <row r="1906" spans="2:12">
      <c r="B1906" s="9"/>
      <c r="C1906" s="13"/>
      <c r="D1906" s="3"/>
      <c r="E1906" s="3"/>
      <c r="F1906" s="3"/>
      <c r="G1906" s="3"/>
      <c r="H1906" s="3"/>
      <c r="I1906" s="3"/>
      <c r="J1906" s="3"/>
      <c r="K1906" s="3"/>
      <c r="L1906" s="3"/>
    </row>
    <row r="1907" spans="2:12">
      <c r="B1907" s="9"/>
      <c r="C1907" s="13"/>
      <c r="D1907" s="3"/>
      <c r="E1907" s="3"/>
      <c r="F1907" s="3"/>
      <c r="G1907" s="3"/>
      <c r="H1907" s="3"/>
      <c r="I1907" s="3"/>
      <c r="J1907" s="3"/>
      <c r="K1907" s="3"/>
      <c r="L1907" s="3"/>
    </row>
    <row r="1908" spans="2:12">
      <c r="B1908" s="9"/>
      <c r="C1908" s="13"/>
      <c r="D1908" s="3"/>
      <c r="E1908" s="3"/>
      <c r="F1908" s="3"/>
      <c r="G1908" s="3"/>
      <c r="H1908" s="3"/>
      <c r="I1908" s="3"/>
      <c r="J1908" s="3"/>
      <c r="K1908" s="3"/>
      <c r="L1908" s="3"/>
    </row>
    <row r="1909" spans="2:12">
      <c r="B1909" s="9"/>
      <c r="C1909" s="13"/>
      <c r="D1909" s="3"/>
      <c r="E1909" s="3"/>
      <c r="F1909" s="3"/>
      <c r="G1909" s="3"/>
      <c r="H1909" s="3"/>
      <c r="I1909" s="3"/>
      <c r="J1909" s="3"/>
      <c r="K1909" s="3"/>
      <c r="L1909" s="3"/>
    </row>
    <row r="1910" spans="2:12">
      <c r="B1910" s="9"/>
      <c r="C1910" s="13"/>
      <c r="D1910" s="3"/>
      <c r="E1910" s="3"/>
      <c r="F1910" s="3"/>
      <c r="G1910" s="3"/>
      <c r="H1910" s="3"/>
      <c r="I1910" s="3"/>
      <c r="J1910" s="3"/>
      <c r="K1910" s="3"/>
      <c r="L1910" s="3"/>
    </row>
    <row r="1911" spans="2:12">
      <c r="B1911" s="9"/>
      <c r="C1911" s="13"/>
      <c r="D1911" s="3"/>
      <c r="E1911" s="3"/>
      <c r="F1911" s="3"/>
      <c r="G1911" s="3"/>
      <c r="H1911" s="3"/>
      <c r="I1911" s="3"/>
      <c r="J1911" s="3"/>
      <c r="K1911" s="3"/>
      <c r="L1911" s="3"/>
    </row>
    <row r="1912" spans="2:12">
      <c r="B1912" s="9"/>
      <c r="C1912" s="13"/>
      <c r="D1912" s="3"/>
      <c r="E1912" s="3"/>
      <c r="F1912" s="3"/>
      <c r="G1912" s="3"/>
      <c r="H1912" s="3"/>
      <c r="I1912" s="3"/>
      <c r="J1912" s="3"/>
      <c r="K1912" s="3"/>
      <c r="L1912" s="3"/>
    </row>
    <row r="1913" spans="2:12">
      <c r="B1913" s="9"/>
      <c r="C1913" s="13"/>
      <c r="D1913" s="3"/>
      <c r="E1913" s="3"/>
      <c r="F1913" s="3"/>
      <c r="G1913" s="3"/>
      <c r="H1913" s="3"/>
      <c r="I1913" s="3"/>
      <c r="J1913" s="3"/>
      <c r="K1913" s="3"/>
      <c r="L1913" s="3"/>
    </row>
    <row r="1914" spans="2:12">
      <c r="B1914" s="9"/>
      <c r="C1914" s="13"/>
      <c r="D1914" s="3"/>
      <c r="E1914" s="3"/>
      <c r="F1914" s="3"/>
      <c r="G1914" s="3"/>
      <c r="H1914" s="3"/>
      <c r="I1914" s="3"/>
      <c r="J1914" s="3"/>
      <c r="K1914" s="3"/>
      <c r="L1914" s="3"/>
    </row>
    <row r="1915" spans="2:12">
      <c r="B1915" s="9"/>
      <c r="C1915" s="13"/>
      <c r="D1915" s="3"/>
      <c r="E1915" s="3"/>
      <c r="F1915" s="3"/>
      <c r="G1915" s="3"/>
      <c r="H1915" s="3"/>
      <c r="I1915" s="3"/>
      <c r="J1915" s="3"/>
      <c r="K1915" s="3"/>
      <c r="L1915" s="3"/>
    </row>
    <row r="1916" spans="2:12">
      <c r="B1916" s="9"/>
      <c r="C1916" s="13"/>
      <c r="D1916" s="3"/>
      <c r="E1916" s="3"/>
      <c r="F1916" s="3"/>
      <c r="G1916" s="3"/>
      <c r="H1916" s="3"/>
      <c r="I1916" s="3"/>
      <c r="J1916" s="3"/>
      <c r="K1916" s="3"/>
      <c r="L1916" s="3"/>
    </row>
    <row r="1917" spans="2:12">
      <c r="B1917" s="9"/>
      <c r="C1917" s="13"/>
      <c r="D1917" s="3"/>
      <c r="E1917" s="3"/>
      <c r="F1917" s="3"/>
      <c r="G1917" s="3"/>
      <c r="H1917" s="3"/>
      <c r="I1917" s="3"/>
      <c r="J1917" s="3"/>
      <c r="K1917" s="3"/>
      <c r="L1917" s="3"/>
    </row>
    <row r="1918" spans="2:12">
      <c r="B1918" s="9"/>
      <c r="C1918" s="13"/>
      <c r="D1918" s="3"/>
      <c r="E1918" s="3"/>
      <c r="F1918" s="3"/>
      <c r="G1918" s="3"/>
      <c r="H1918" s="3"/>
      <c r="I1918" s="3"/>
      <c r="J1918" s="3"/>
      <c r="K1918" s="3"/>
      <c r="L1918" s="3"/>
    </row>
    <row r="1919" spans="2:12">
      <c r="B1919" s="9"/>
      <c r="C1919" s="13"/>
      <c r="D1919" s="3"/>
      <c r="E1919" s="3"/>
      <c r="F1919" s="3"/>
      <c r="G1919" s="3"/>
      <c r="H1919" s="3"/>
      <c r="I1919" s="3"/>
      <c r="J1919" s="3"/>
      <c r="K1919" s="3"/>
      <c r="L1919" s="3"/>
    </row>
    <row r="1920" spans="2:12">
      <c r="B1920" s="9"/>
      <c r="C1920" s="13"/>
      <c r="D1920" s="3"/>
      <c r="E1920" s="3"/>
      <c r="F1920" s="3"/>
      <c r="G1920" s="3"/>
      <c r="H1920" s="3"/>
      <c r="I1920" s="3"/>
      <c r="J1920" s="3"/>
      <c r="K1920" s="3"/>
      <c r="L1920" s="3"/>
    </row>
    <row r="1921" spans="2:12">
      <c r="B1921" s="9"/>
      <c r="C1921" s="13"/>
      <c r="D1921" s="3"/>
      <c r="E1921" s="3"/>
      <c r="F1921" s="3"/>
      <c r="G1921" s="3"/>
      <c r="H1921" s="3"/>
      <c r="I1921" s="3"/>
      <c r="J1921" s="3"/>
      <c r="K1921" s="3"/>
      <c r="L1921" s="3"/>
    </row>
    <row r="1922" spans="2:12">
      <c r="B1922" s="9"/>
      <c r="C1922" s="13"/>
      <c r="D1922" s="3"/>
      <c r="E1922" s="3"/>
      <c r="F1922" s="3"/>
      <c r="G1922" s="3"/>
      <c r="H1922" s="3"/>
      <c r="I1922" s="3"/>
      <c r="J1922" s="3"/>
      <c r="K1922" s="3"/>
      <c r="L1922" s="3"/>
    </row>
    <row r="1923" spans="2:12">
      <c r="B1923" s="9"/>
      <c r="C1923" s="13"/>
      <c r="D1923" s="3"/>
      <c r="E1923" s="3"/>
      <c r="F1923" s="3"/>
      <c r="G1923" s="3"/>
      <c r="H1923" s="3"/>
      <c r="I1923" s="3"/>
      <c r="J1923" s="3"/>
      <c r="K1923" s="3"/>
      <c r="L1923" s="3"/>
    </row>
    <row r="1924" spans="2:12">
      <c r="B1924" s="9"/>
      <c r="C1924" s="13"/>
      <c r="D1924" s="3"/>
      <c r="E1924" s="3"/>
      <c r="F1924" s="3"/>
      <c r="G1924" s="3"/>
      <c r="H1924" s="3"/>
      <c r="I1924" s="3"/>
      <c r="J1924" s="3"/>
      <c r="K1924" s="3"/>
      <c r="L1924" s="3"/>
    </row>
    <row r="1925" spans="2:12">
      <c r="B1925" s="9"/>
      <c r="C1925" s="13"/>
      <c r="D1925" s="3"/>
      <c r="E1925" s="3"/>
      <c r="F1925" s="3"/>
      <c r="G1925" s="3"/>
      <c r="H1925" s="3"/>
      <c r="I1925" s="3"/>
      <c r="J1925" s="3"/>
      <c r="K1925" s="3"/>
      <c r="L1925" s="3"/>
    </row>
    <row r="1926" spans="2:12">
      <c r="B1926" s="9"/>
      <c r="C1926" s="13"/>
      <c r="D1926" s="3"/>
      <c r="E1926" s="3"/>
      <c r="F1926" s="3"/>
      <c r="G1926" s="3"/>
      <c r="H1926" s="3"/>
      <c r="I1926" s="3"/>
      <c r="J1926" s="3"/>
      <c r="K1926" s="3"/>
      <c r="L1926" s="3"/>
    </row>
    <row r="1927" spans="2:12">
      <c r="B1927" s="9"/>
      <c r="C1927" s="13"/>
      <c r="D1927" s="3"/>
      <c r="E1927" s="3"/>
      <c r="F1927" s="3"/>
      <c r="G1927" s="3"/>
      <c r="H1927" s="3"/>
      <c r="I1927" s="3"/>
      <c r="J1927" s="3"/>
      <c r="K1927" s="3"/>
      <c r="L1927" s="3"/>
    </row>
    <row r="1928" spans="2:12">
      <c r="B1928" s="9"/>
      <c r="C1928" s="13"/>
      <c r="D1928" s="3"/>
      <c r="E1928" s="3"/>
      <c r="F1928" s="3"/>
      <c r="G1928" s="3"/>
      <c r="H1928" s="3"/>
      <c r="I1928" s="3"/>
      <c r="J1928" s="3"/>
      <c r="K1928" s="3"/>
      <c r="L1928" s="3"/>
    </row>
    <row r="1929" spans="2:12">
      <c r="B1929" s="9"/>
      <c r="C1929" s="13"/>
      <c r="D1929" s="3"/>
      <c r="E1929" s="3"/>
      <c r="F1929" s="3"/>
      <c r="G1929" s="3"/>
      <c r="H1929" s="3"/>
      <c r="I1929" s="3"/>
      <c r="J1929" s="3"/>
      <c r="K1929" s="3"/>
      <c r="L1929" s="3"/>
    </row>
    <row r="1930" spans="2:12">
      <c r="B1930" s="9"/>
      <c r="C1930" s="13"/>
      <c r="D1930" s="3"/>
      <c r="E1930" s="3"/>
      <c r="F1930" s="3"/>
      <c r="G1930" s="3"/>
      <c r="H1930" s="3"/>
      <c r="I1930" s="3"/>
      <c r="J1930" s="3"/>
      <c r="K1930" s="3"/>
      <c r="L1930" s="3"/>
    </row>
    <row r="1931" spans="2:12">
      <c r="B1931" s="9"/>
      <c r="C1931" s="13"/>
      <c r="D1931" s="3"/>
      <c r="E1931" s="3"/>
      <c r="F1931" s="3"/>
      <c r="G1931" s="3"/>
      <c r="H1931" s="3"/>
      <c r="I1931" s="3"/>
      <c r="J1931" s="3"/>
      <c r="K1931" s="3"/>
      <c r="L1931" s="3"/>
    </row>
    <row r="1932" spans="2:12">
      <c r="B1932" s="9"/>
      <c r="C1932" s="13"/>
      <c r="D1932" s="3"/>
      <c r="E1932" s="3"/>
      <c r="F1932" s="3"/>
      <c r="G1932" s="3"/>
      <c r="H1932" s="3"/>
      <c r="I1932" s="3"/>
      <c r="J1932" s="3"/>
      <c r="K1932" s="3"/>
      <c r="L1932" s="3"/>
    </row>
    <row r="1933" spans="2:12">
      <c r="B1933" s="9"/>
      <c r="C1933" s="13"/>
      <c r="D1933" s="3"/>
      <c r="E1933" s="3"/>
      <c r="F1933" s="3"/>
      <c r="G1933" s="3"/>
      <c r="H1933" s="3"/>
      <c r="I1933" s="3"/>
      <c r="J1933" s="3"/>
      <c r="K1933" s="3"/>
      <c r="L1933" s="3"/>
    </row>
    <row r="1934" spans="2:12">
      <c r="B1934" s="9"/>
      <c r="C1934" s="13"/>
      <c r="D1934" s="3"/>
      <c r="E1934" s="3"/>
      <c r="F1934" s="3"/>
      <c r="G1934" s="3"/>
      <c r="H1934" s="3"/>
      <c r="I1934" s="3"/>
      <c r="J1934" s="3"/>
      <c r="K1934" s="3"/>
      <c r="L1934" s="3"/>
    </row>
    <row r="1935" spans="2:12">
      <c r="B1935" s="9"/>
      <c r="C1935" s="13"/>
      <c r="D1935" s="3"/>
      <c r="E1935" s="3"/>
      <c r="F1935" s="3"/>
      <c r="G1935" s="3"/>
      <c r="H1935" s="3"/>
      <c r="I1935" s="3"/>
      <c r="J1935" s="3"/>
      <c r="K1935" s="3"/>
      <c r="L1935" s="3"/>
    </row>
    <row r="1936" spans="2:12">
      <c r="B1936" s="9"/>
      <c r="C1936" s="13"/>
      <c r="D1936" s="3"/>
      <c r="E1936" s="3"/>
      <c r="F1936" s="3"/>
      <c r="G1936" s="3"/>
      <c r="H1936" s="3"/>
      <c r="I1936" s="3"/>
      <c r="J1936" s="3"/>
      <c r="K1936" s="3"/>
      <c r="L1936" s="3"/>
    </row>
    <row r="1937" spans="2:12">
      <c r="B1937" s="9"/>
      <c r="C1937" s="13"/>
      <c r="D1937" s="3"/>
      <c r="E1937" s="3"/>
      <c r="F1937" s="3"/>
      <c r="G1937" s="3"/>
      <c r="H1937" s="3"/>
      <c r="I1937" s="3"/>
      <c r="J1937" s="3"/>
      <c r="K1937" s="3"/>
      <c r="L1937" s="3"/>
    </row>
    <row r="1938" spans="2:12">
      <c r="B1938" s="9"/>
      <c r="C1938" s="13"/>
      <c r="D1938" s="3"/>
      <c r="E1938" s="3"/>
      <c r="F1938" s="3"/>
      <c r="G1938" s="3"/>
      <c r="H1938" s="3"/>
      <c r="I1938" s="3"/>
      <c r="J1938" s="3"/>
      <c r="K1938" s="3"/>
      <c r="L1938" s="3"/>
    </row>
    <row r="1939" spans="2:12">
      <c r="B1939" s="9"/>
      <c r="C1939" s="13"/>
      <c r="D1939" s="3"/>
      <c r="E1939" s="3"/>
      <c r="F1939" s="3"/>
      <c r="G1939" s="3"/>
      <c r="H1939" s="3"/>
      <c r="I1939" s="3"/>
      <c r="J1939" s="3"/>
      <c r="K1939" s="3"/>
      <c r="L1939" s="3"/>
    </row>
    <row r="1940" spans="2:12">
      <c r="B1940" s="9"/>
      <c r="C1940" s="13"/>
      <c r="D1940" s="3"/>
      <c r="E1940" s="3"/>
      <c r="F1940" s="3"/>
      <c r="G1940" s="3"/>
      <c r="H1940" s="3"/>
      <c r="I1940" s="3"/>
      <c r="J1940" s="3"/>
      <c r="K1940" s="3"/>
      <c r="L1940" s="3"/>
    </row>
    <row r="1941" spans="2:12">
      <c r="B1941" s="9"/>
      <c r="C1941" s="13"/>
      <c r="D1941" s="3"/>
      <c r="E1941" s="3"/>
      <c r="F1941" s="3"/>
      <c r="G1941" s="3"/>
      <c r="H1941" s="3"/>
      <c r="I1941" s="3"/>
      <c r="J1941" s="3"/>
      <c r="K1941" s="3"/>
      <c r="L1941" s="3"/>
    </row>
    <row r="1942" spans="2:12">
      <c r="B1942" s="9"/>
      <c r="C1942" s="13"/>
      <c r="D1942" s="3"/>
      <c r="E1942" s="3"/>
      <c r="F1942" s="3"/>
      <c r="G1942" s="3"/>
      <c r="H1942" s="3"/>
      <c r="I1942" s="3"/>
      <c r="J1942" s="3"/>
      <c r="K1942" s="3"/>
      <c r="L1942" s="3"/>
    </row>
    <row r="1943" spans="2:12">
      <c r="B1943" s="9"/>
      <c r="C1943" s="13"/>
      <c r="D1943" s="3"/>
      <c r="E1943" s="3"/>
      <c r="F1943" s="3"/>
      <c r="G1943" s="3"/>
      <c r="H1943" s="3"/>
      <c r="I1943" s="3"/>
      <c r="J1943" s="3"/>
      <c r="K1943" s="3"/>
      <c r="L1943" s="3"/>
    </row>
    <row r="1944" spans="2:12">
      <c r="B1944" s="9"/>
      <c r="C1944" s="13"/>
      <c r="D1944" s="3"/>
      <c r="E1944" s="3"/>
      <c r="F1944" s="3"/>
      <c r="G1944" s="3"/>
      <c r="H1944" s="3"/>
      <c r="I1944" s="3"/>
      <c r="J1944" s="3"/>
      <c r="K1944" s="3"/>
      <c r="L1944" s="3"/>
    </row>
    <row r="1945" spans="2:12">
      <c r="B1945" s="9"/>
      <c r="C1945" s="13"/>
      <c r="D1945" s="3"/>
      <c r="E1945" s="3"/>
      <c r="F1945" s="3"/>
      <c r="G1945" s="3"/>
      <c r="H1945" s="3"/>
      <c r="I1945" s="3"/>
      <c r="J1945" s="3"/>
      <c r="K1945" s="3"/>
      <c r="L1945" s="3"/>
    </row>
    <row r="1946" spans="2:12">
      <c r="B1946" s="9"/>
      <c r="C1946" s="13"/>
      <c r="D1946" s="3"/>
      <c r="E1946" s="3"/>
      <c r="F1946" s="3"/>
      <c r="G1946" s="3"/>
      <c r="H1946" s="3"/>
      <c r="I1946" s="3"/>
      <c r="J1946" s="3"/>
      <c r="K1946" s="3"/>
      <c r="L1946" s="3"/>
    </row>
    <row r="1947" spans="2:12">
      <c r="B1947" s="9"/>
      <c r="C1947" s="13"/>
      <c r="D1947" s="3"/>
      <c r="E1947" s="3"/>
      <c r="F1947" s="3"/>
      <c r="G1947" s="3"/>
      <c r="H1947" s="3"/>
      <c r="I1947" s="3"/>
      <c r="J1947" s="3"/>
      <c r="K1947" s="3"/>
      <c r="L1947" s="3"/>
    </row>
    <row r="1948" spans="2:12">
      <c r="B1948" s="9"/>
      <c r="C1948" s="13"/>
      <c r="D1948" s="3"/>
      <c r="E1948" s="3"/>
      <c r="F1948" s="3"/>
      <c r="G1948" s="3"/>
      <c r="H1948" s="3"/>
      <c r="I1948" s="3"/>
      <c r="J1948" s="3"/>
      <c r="K1948" s="3"/>
      <c r="L1948" s="3"/>
    </row>
    <row r="1949" spans="2:12">
      <c r="B1949" s="9"/>
      <c r="C1949" s="13"/>
      <c r="D1949" s="3"/>
      <c r="E1949" s="3"/>
      <c r="F1949" s="3"/>
      <c r="G1949" s="3"/>
      <c r="H1949" s="3"/>
      <c r="I1949" s="3"/>
      <c r="J1949" s="3"/>
      <c r="K1949" s="3"/>
      <c r="L1949" s="3"/>
    </row>
    <row r="1950" spans="2:12">
      <c r="B1950" s="9"/>
      <c r="C1950" s="13"/>
      <c r="D1950" s="3"/>
      <c r="E1950" s="3"/>
      <c r="F1950" s="3"/>
      <c r="G1950" s="3"/>
      <c r="H1950" s="3"/>
      <c r="I1950" s="3"/>
      <c r="J1950" s="3"/>
      <c r="K1950" s="3"/>
      <c r="L1950" s="3"/>
    </row>
    <row r="1951" spans="2:12">
      <c r="B1951" s="9"/>
      <c r="C1951" s="13"/>
      <c r="D1951" s="3"/>
      <c r="E1951" s="3"/>
      <c r="F1951" s="3"/>
      <c r="G1951" s="3"/>
      <c r="H1951" s="3"/>
      <c r="I1951" s="3"/>
      <c r="J1951" s="3"/>
      <c r="K1951" s="3"/>
      <c r="L1951" s="3"/>
    </row>
    <row r="1952" spans="2:12">
      <c r="B1952" s="9"/>
      <c r="C1952" s="13"/>
      <c r="D1952" s="3"/>
      <c r="E1952" s="3"/>
      <c r="F1952" s="3"/>
      <c r="G1952" s="3"/>
      <c r="H1952" s="3"/>
      <c r="I1952" s="3"/>
      <c r="J1952" s="3"/>
      <c r="K1952" s="3"/>
      <c r="L1952" s="3"/>
    </row>
    <row r="1953" spans="2:12">
      <c r="B1953" s="9"/>
      <c r="C1953" s="13"/>
      <c r="D1953" s="3"/>
      <c r="E1953" s="3"/>
      <c r="F1953" s="3"/>
      <c r="G1953" s="3"/>
      <c r="H1953" s="3"/>
      <c r="I1953" s="3"/>
      <c r="J1953" s="3"/>
      <c r="K1953" s="3"/>
      <c r="L1953" s="3"/>
    </row>
    <row r="1954" spans="2:12">
      <c r="B1954" s="9"/>
      <c r="C1954" s="13"/>
      <c r="D1954" s="3"/>
      <c r="E1954" s="3"/>
      <c r="F1954" s="3"/>
      <c r="G1954" s="3"/>
      <c r="H1954" s="3"/>
      <c r="I1954" s="3"/>
      <c r="J1954" s="3"/>
      <c r="K1954" s="3"/>
      <c r="L1954" s="3"/>
    </row>
    <row r="1955" spans="2:12">
      <c r="B1955" s="9"/>
      <c r="C1955" s="13"/>
      <c r="D1955" s="3"/>
      <c r="E1955" s="3"/>
      <c r="F1955" s="3"/>
      <c r="G1955" s="3"/>
      <c r="H1955" s="3"/>
      <c r="I1955" s="3"/>
      <c r="J1955" s="3"/>
      <c r="K1955" s="3"/>
      <c r="L1955" s="3"/>
    </row>
    <row r="1956" spans="2:12">
      <c r="B1956" s="9"/>
      <c r="C1956" s="13"/>
      <c r="D1956" s="3"/>
      <c r="E1956" s="3"/>
      <c r="F1956" s="3"/>
      <c r="G1956" s="3"/>
      <c r="H1956" s="3"/>
      <c r="I1956" s="3"/>
      <c r="J1956" s="3"/>
      <c r="K1956" s="3"/>
      <c r="L1956" s="3"/>
    </row>
    <row r="1957" spans="2:12">
      <c r="B1957" s="9"/>
      <c r="C1957" s="13"/>
      <c r="D1957" s="3"/>
      <c r="E1957" s="3"/>
      <c r="F1957" s="3"/>
      <c r="G1957" s="3"/>
      <c r="H1957" s="3"/>
      <c r="I1957" s="3"/>
      <c r="J1957" s="3"/>
      <c r="K1957" s="3"/>
      <c r="L1957" s="3"/>
    </row>
    <row r="1958" spans="2:12">
      <c r="B1958" s="9"/>
      <c r="C1958" s="13"/>
      <c r="D1958" s="3"/>
      <c r="E1958" s="3"/>
      <c r="F1958" s="3"/>
      <c r="G1958" s="3"/>
      <c r="H1958" s="3"/>
      <c r="I1958" s="3"/>
      <c r="J1958" s="3"/>
      <c r="K1958" s="3"/>
      <c r="L1958" s="3"/>
    </row>
    <row r="1959" spans="2:12">
      <c r="B1959" s="9"/>
      <c r="C1959" s="13"/>
      <c r="D1959" s="3"/>
      <c r="E1959" s="3"/>
      <c r="F1959" s="3"/>
      <c r="G1959" s="3"/>
      <c r="H1959" s="3"/>
      <c r="I1959" s="3"/>
      <c r="J1959" s="3"/>
      <c r="K1959" s="3"/>
      <c r="L1959" s="3"/>
    </row>
    <row r="1960" spans="2:12">
      <c r="B1960" s="9"/>
      <c r="C1960" s="13"/>
      <c r="D1960" s="3"/>
      <c r="E1960" s="3"/>
      <c r="F1960" s="3"/>
      <c r="G1960" s="3"/>
      <c r="H1960" s="3"/>
      <c r="I1960" s="3"/>
      <c r="J1960" s="3"/>
      <c r="K1960" s="3"/>
      <c r="L1960" s="3"/>
    </row>
    <row r="1961" spans="2:12">
      <c r="B1961" s="9"/>
      <c r="C1961" s="13"/>
      <c r="D1961" s="3"/>
      <c r="E1961" s="3"/>
      <c r="F1961" s="3"/>
      <c r="G1961" s="3"/>
      <c r="H1961" s="3"/>
      <c r="I1961" s="3"/>
      <c r="J1961" s="3"/>
      <c r="K1961" s="3"/>
      <c r="L1961" s="3"/>
    </row>
    <row r="1962" spans="2:12">
      <c r="B1962" s="9"/>
      <c r="C1962" s="13"/>
      <c r="D1962" s="3"/>
      <c r="E1962" s="3"/>
      <c r="F1962" s="3"/>
      <c r="G1962" s="3"/>
      <c r="H1962" s="3"/>
      <c r="I1962" s="3"/>
      <c r="J1962" s="3"/>
      <c r="K1962" s="3"/>
      <c r="L1962" s="3"/>
    </row>
    <row r="1963" spans="2:12">
      <c r="B1963" s="9"/>
      <c r="C1963" s="13"/>
      <c r="D1963" s="3"/>
      <c r="E1963" s="3"/>
      <c r="F1963" s="3"/>
      <c r="G1963" s="3"/>
      <c r="H1963" s="3"/>
      <c r="I1963" s="3"/>
      <c r="J1963" s="3"/>
      <c r="K1963" s="3"/>
      <c r="L1963" s="3"/>
    </row>
    <row r="1964" spans="2:12">
      <c r="B1964" s="9"/>
      <c r="C1964" s="13"/>
      <c r="D1964" s="3"/>
      <c r="E1964" s="3"/>
      <c r="F1964" s="3"/>
      <c r="G1964" s="3"/>
      <c r="H1964" s="3"/>
      <c r="I1964" s="3"/>
      <c r="J1964" s="3"/>
      <c r="K1964" s="3"/>
      <c r="L1964" s="3"/>
    </row>
    <row r="1965" spans="2:12">
      <c r="B1965" s="9"/>
      <c r="C1965" s="13"/>
      <c r="D1965" s="3"/>
      <c r="E1965" s="3"/>
      <c r="F1965" s="3"/>
      <c r="G1965" s="3"/>
      <c r="H1965" s="3"/>
      <c r="I1965" s="3"/>
      <c r="J1965" s="3"/>
      <c r="K1965" s="3"/>
      <c r="L1965" s="3"/>
    </row>
    <row r="1966" spans="2:12">
      <c r="B1966" s="9"/>
      <c r="C1966" s="13"/>
      <c r="D1966" s="3"/>
      <c r="E1966" s="3"/>
      <c r="F1966" s="3"/>
      <c r="G1966" s="3"/>
      <c r="H1966" s="3"/>
      <c r="I1966" s="3"/>
      <c r="J1966" s="3"/>
      <c r="K1966" s="3"/>
      <c r="L1966" s="3"/>
    </row>
    <row r="1967" spans="2:12">
      <c r="B1967" s="9"/>
      <c r="C1967" s="13"/>
      <c r="D1967" s="3"/>
      <c r="E1967" s="3"/>
      <c r="F1967" s="3"/>
      <c r="G1967" s="3"/>
      <c r="H1967" s="3"/>
      <c r="I1967" s="3"/>
      <c r="J1967" s="3"/>
      <c r="K1967" s="3"/>
      <c r="L1967" s="3"/>
    </row>
    <row r="1968" spans="2:12">
      <c r="B1968" s="9"/>
      <c r="C1968" s="13"/>
      <c r="D1968" s="3"/>
      <c r="E1968" s="3"/>
      <c r="F1968" s="3"/>
      <c r="G1968" s="3"/>
      <c r="H1968" s="3"/>
      <c r="I1968" s="3"/>
      <c r="J1968" s="3"/>
      <c r="K1968" s="3"/>
      <c r="L1968" s="3"/>
    </row>
    <row r="1969" spans="2:12">
      <c r="B1969" s="9"/>
      <c r="C1969" s="13"/>
      <c r="D1969" s="3"/>
      <c r="E1969" s="3"/>
      <c r="F1969" s="3"/>
      <c r="G1969" s="3"/>
      <c r="H1969" s="3"/>
      <c r="I1969" s="3"/>
      <c r="J1969" s="3"/>
      <c r="K1969" s="3"/>
      <c r="L1969" s="3"/>
    </row>
    <row r="1970" spans="2:12">
      <c r="B1970" s="9"/>
      <c r="C1970" s="13"/>
      <c r="D1970" s="3"/>
      <c r="E1970" s="3"/>
      <c r="F1970" s="3"/>
      <c r="G1970" s="3"/>
      <c r="H1970" s="3"/>
      <c r="I1970" s="3"/>
      <c r="J1970" s="3"/>
      <c r="K1970" s="3"/>
      <c r="L1970" s="3"/>
    </row>
    <row r="1971" spans="2:12">
      <c r="B1971" s="9"/>
      <c r="C1971" s="13"/>
      <c r="D1971" s="3"/>
      <c r="E1971" s="3"/>
      <c r="F1971" s="3"/>
      <c r="G1971" s="3"/>
      <c r="H1971" s="3"/>
      <c r="I1971" s="3"/>
      <c r="J1971" s="3"/>
      <c r="K1971" s="3"/>
      <c r="L1971" s="3"/>
    </row>
    <row r="1972" spans="2:12">
      <c r="B1972" s="9"/>
      <c r="C1972" s="13"/>
      <c r="D1972" s="3"/>
      <c r="E1972" s="3"/>
      <c r="F1972" s="3"/>
      <c r="G1972" s="3"/>
      <c r="H1972" s="3"/>
      <c r="I1972" s="3"/>
      <c r="J1972" s="3"/>
      <c r="K1972" s="3"/>
      <c r="L1972" s="3"/>
    </row>
    <row r="1973" spans="2:12">
      <c r="B1973" s="9"/>
      <c r="C1973" s="13"/>
      <c r="D1973" s="3"/>
      <c r="E1973" s="3"/>
      <c r="F1973" s="3"/>
      <c r="G1973" s="3"/>
      <c r="H1973" s="3"/>
      <c r="I1973" s="3"/>
      <c r="J1973" s="3"/>
      <c r="K1973" s="3"/>
      <c r="L1973" s="3"/>
    </row>
    <row r="1974" spans="2:12">
      <c r="B1974" s="9"/>
      <c r="C1974" s="13"/>
      <c r="D1974" s="3"/>
      <c r="E1974" s="3"/>
      <c r="F1974" s="3"/>
      <c r="G1974" s="3"/>
      <c r="H1974" s="3"/>
      <c r="I1974" s="3"/>
      <c r="J1974" s="3"/>
      <c r="K1974" s="3"/>
      <c r="L1974" s="3"/>
    </row>
    <row r="1975" spans="2:12">
      <c r="B1975" s="9"/>
      <c r="C1975" s="13"/>
      <c r="D1975" s="3"/>
      <c r="E1975" s="3"/>
      <c r="F1975" s="3"/>
      <c r="G1975" s="3"/>
      <c r="H1975" s="3"/>
      <c r="I1975" s="3"/>
      <c r="J1975" s="3"/>
      <c r="K1975" s="3"/>
      <c r="L1975" s="3"/>
    </row>
    <row r="1976" spans="2:12">
      <c r="B1976" s="9"/>
      <c r="C1976" s="13"/>
      <c r="D1976" s="3"/>
      <c r="E1976" s="3"/>
      <c r="F1976" s="3"/>
      <c r="G1976" s="3"/>
      <c r="H1976" s="3"/>
      <c r="I1976" s="3"/>
      <c r="J1976" s="3"/>
      <c r="K1976" s="3"/>
      <c r="L1976" s="3"/>
    </row>
    <row r="1977" spans="2:12">
      <c r="B1977" s="9"/>
      <c r="C1977" s="13"/>
      <c r="D1977" s="3"/>
      <c r="E1977" s="3"/>
      <c r="F1977" s="3"/>
      <c r="G1977" s="3"/>
      <c r="H1977" s="3"/>
      <c r="I1977" s="3"/>
      <c r="J1977" s="3"/>
      <c r="K1977" s="3"/>
      <c r="L1977" s="3"/>
    </row>
    <row r="1978" spans="2:12">
      <c r="B1978" s="9"/>
      <c r="C1978" s="13"/>
      <c r="D1978" s="3"/>
      <c r="E1978" s="3"/>
      <c r="F1978" s="3"/>
      <c r="G1978" s="3"/>
      <c r="H1978" s="3"/>
      <c r="I1978" s="3"/>
      <c r="J1978" s="3"/>
      <c r="K1978" s="3"/>
      <c r="L1978" s="3"/>
    </row>
    <row r="1979" spans="2:12">
      <c r="B1979" s="9"/>
      <c r="C1979" s="13"/>
      <c r="D1979" s="3"/>
      <c r="E1979" s="3"/>
      <c r="F1979" s="3"/>
      <c r="G1979" s="3"/>
      <c r="H1979" s="3"/>
      <c r="I1979" s="3"/>
      <c r="J1979" s="3"/>
      <c r="K1979" s="3"/>
      <c r="L1979" s="3"/>
    </row>
    <row r="1980" spans="2:12">
      <c r="B1980" s="9"/>
      <c r="C1980" s="13"/>
      <c r="D1980" s="3"/>
      <c r="E1980" s="3"/>
      <c r="F1980" s="3"/>
      <c r="G1980" s="3"/>
      <c r="H1980" s="3"/>
      <c r="I1980" s="3"/>
      <c r="J1980" s="3"/>
      <c r="K1980" s="3"/>
      <c r="L1980" s="3"/>
    </row>
    <row r="1981" spans="2:12">
      <c r="B1981" s="9"/>
      <c r="C1981" s="13"/>
      <c r="D1981" s="3"/>
      <c r="E1981" s="3"/>
      <c r="F1981" s="3"/>
      <c r="G1981" s="3"/>
      <c r="H1981" s="3"/>
      <c r="I1981" s="3"/>
      <c r="J1981" s="3"/>
      <c r="K1981" s="3"/>
      <c r="L1981" s="3"/>
    </row>
    <row r="1982" spans="2:12">
      <c r="B1982" s="9"/>
      <c r="C1982" s="13"/>
      <c r="D1982" s="3"/>
      <c r="E1982" s="3"/>
      <c r="F1982" s="3"/>
      <c r="G1982" s="3"/>
      <c r="H1982" s="3"/>
      <c r="I1982" s="3"/>
      <c r="J1982" s="3"/>
      <c r="K1982" s="3"/>
      <c r="L1982" s="3"/>
    </row>
    <row r="1983" spans="2:12">
      <c r="B1983" s="9"/>
      <c r="C1983" s="13"/>
      <c r="D1983" s="3"/>
      <c r="E1983" s="3"/>
      <c r="F1983" s="3"/>
      <c r="G1983" s="3"/>
      <c r="H1983" s="3"/>
      <c r="I1983" s="3"/>
      <c r="J1983" s="3"/>
      <c r="K1983" s="3"/>
      <c r="L1983" s="3"/>
    </row>
    <row r="1984" spans="2:12">
      <c r="B1984" s="9"/>
      <c r="C1984" s="13"/>
      <c r="D1984" s="3"/>
      <c r="E1984" s="3"/>
      <c r="F1984" s="3"/>
      <c r="G1984" s="3"/>
      <c r="H1984" s="3"/>
      <c r="I1984" s="3"/>
      <c r="J1984" s="3"/>
      <c r="K1984" s="3"/>
      <c r="L1984" s="3"/>
    </row>
    <row r="1985" spans="2:12">
      <c r="B1985" s="9"/>
      <c r="C1985" s="13"/>
      <c r="D1985" s="3"/>
      <c r="E1985" s="3"/>
      <c r="F1985" s="3"/>
      <c r="G1985" s="3"/>
      <c r="H1985" s="3"/>
      <c r="I1985" s="3"/>
      <c r="J1985" s="3"/>
      <c r="K1985" s="3"/>
      <c r="L1985" s="3"/>
    </row>
    <row r="1986" spans="2:12">
      <c r="B1986" s="9"/>
      <c r="C1986" s="13"/>
      <c r="D1986" s="3"/>
      <c r="E1986" s="3"/>
      <c r="F1986" s="3"/>
      <c r="G1986" s="3"/>
      <c r="H1986" s="3"/>
      <c r="I1986" s="3"/>
      <c r="J1986" s="3"/>
      <c r="K1986" s="3"/>
      <c r="L1986" s="3"/>
    </row>
    <row r="1987" spans="2:12">
      <c r="B1987" s="9"/>
      <c r="C1987" s="13"/>
      <c r="D1987" s="3"/>
      <c r="E1987" s="3"/>
      <c r="F1987" s="3"/>
      <c r="G1987" s="3"/>
      <c r="H1987" s="3"/>
      <c r="I1987" s="3"/>
      <c r="J1987" s="3"/>
      <c r="K1987" s="3"/>
      <c r="L1987" s="3"/>
    </row>
    <row r="1988" spans="2:12">
      <c r="B1988" s="9"/>
      <c r="C1988" s="13"/>
      <c r="D1988" s="3"/>
      <c r="E1988" s="3"/>
      <c r="F1988" s="3"/>
      <c r="G1988" s="3"/>
      <c r="H1988" s="3"/>
      <c r="I1988" s="3"/>
      <c r="J1988" s="3"/>
      <c r="K1988" s="3"/>
      <c r="L1988" s="3"/>
    </row>
    <row r="1989" spans="2:12">
      <c r="B1989" s="9"/>
      <c r="C1989" s="13"/>
      <c r="D1989" s="3"/>
      <c r="E1989" s="3"/>
      <c r="F1989" s="3"/>
      <c r="G1989" s="3"/>
      <c r="H1989" s="3"/>
      <c r="I1989" s="3"/>
      <c r="J1989" s="3"/>
      <c r="K1989" s="3"/>
      <c r="L1989" s="3"/>
    </row>
    <row r="1990" spans="2:12">
      <c r="B1990" s="9"/>
      <c r="C1990" s="13"/>
      <c r="D1990" s="3"/>
      <c r="E1990" s="3"/>
      <c r="F1990" s="3"/>
      <c r="G1990" s="3"/>
      <c r="H1990" s="3"/>
      <c r="I1990" s="3"/>
      <c r="J1990" s="3"/>
      <c r="K1990" s="3"/>
      <c r="L1990" s="3"/>
    </row>
    <row r="1991" spans="2:12">
      <c r="B1991" s="9"/>
      <c r="C1991" s="13"/>
      <c r="D1991" s="3"/>
      <c r="E1991" s="3"/>
      <c r="F1991" s="3"/>
      <c r="G1991" s="3"/>
      <c r="H1991" s="3"/>
      <c r="I1991" s="3"/>
      <c r="J1991" s="3"/>
      <c r="K1991" s="3"/>
      <c r="L1991" s="3"/>
    </row>
    <row r="1992" spans="2:12">
      <c r="B1992" s="9"/>
      <c r="C1992" s="13"/>
      <c r="D1992" s="3"/>
      <c r="E1992" s="3"/>
      <c r="F1992" s="3"/>
      <c r="G1992" s="3"/>
      <c r="H1992" s="3"/>
      <c r="I1992" s="3"/>
      <c r="J1992" s="3"/>
      <c r="K1992" s="3"/>
      <c r="L1992" s="3"/>
    </row>
    <row r="1993" spans="2:12">
      <c r="B1993" s="9"/>
      <c r="C1993" s="13"/>
      <c r="D1993" s="3"/>
      <c r="E1993" s="3"/>
      <c r="F1993" s="3"/>
      <c r="G1993" s="3"/>
      <c r="H1993" s="3"/>
      <c r="I1993" s="3"/>
      <c r="J1993" s="3"/>
      <c r="K1993" s="3"/>
      <c r="L1993" s="3"/>
    </row>
    <row r="1994" spans="2:12">
      <c r="B1994" s="9"/>
      <c r="C1994" s="13"/>
      <c r="D1994" s="3"/>
      <c r="E1994" s="3"/>
      <c r="F1994" s="3"/>
      <c r="G1994" s="3"/>
      <c r="H1994" s="3"/>
      <c r="I1994" s="3"/>
      <c r="J1994" s="3"/>
      <c r="K1994" s="3"/>
      <c r="L1994" s="3"/>
    </row>
    <row r="1995" spans="2:12">
      <c r="B1995" s="9"/>
      <c r="C1995" s="13"/>
      <c r="D1995" s="3"/>
      <c r="E1995" s="3"/>
      <c r="F1995" s="3"/>
      <c r="G1995" s="3"/>
      <c r="H1995" s="3"/>
      <c r="I1995" s="3"/>
      <c r="J1995" s="3"/>
      <c r="K1995" s="3"/>
      <c r="L1995" s="3"/>
    </row>
    <row r="1996" spans="2:12">
      <c r="B1996" s="9"/>
      <c r="C1996" s="13"/>
      <c r="D1996" s="3"/>
      <c r="E1996" s="3"/>
      <c r="F1996" s="3"/>
      <c r="G1996" s="3"/>
      <c r="H1996" s="3"/>
      <c r="I1996" s="3"/>
      <c r="J1996" s="3"/>
      <c r="K1996" s="3"/>
      <c r="L1996" s="3"/>
    </row>
    <row r="1997" spans="2:12">
      <c r="B1997" s="9"/>
      <c r="C1997" s="13"/>
      <c r="D1997" s="3"/>
      <c r="E1997" s="3"/>
      <c r="F1997" s="3"/>
      <c r="G1997" s="3"/>
      <c r="H1997" s="3"/>
      <c r="I1997" s="3"/>
      <c r="J1997" s="3"/>
      <c r="K1997" s="3"/>
      <c r="L1997" s="3"/>
    </row>
    <row r="1998" spans="2:12">
      <c r="B1998" s="9"/>
      <c r="C1998" s="13"/>
      <c r="D1998" s="3"/>
      <c r="E1998" s="3"/>
      <c r="F1998" s="3"/>
      <c r="G1998" s="3"/>
      <c r="H1998" s="3"/>
      <c r="I1998" s="3"/>
      <c r="J1998" s="3"/>
      <c r="K1998" s="3"/>
      <c r="L1998" s="3"/>
    </row>
    <row r="1999" spans="2:12">
      <c r="B1999" s="9"/>
      <c r="C1999" s="13"/>
      <c r="D1999" s="3"/>
      <c r="E1999" s="3"/>
      <c r="F1999" s="3"/>
      <c r="G1999" s="3"/>
      <c r="H1999" s="3"/>
      <c r="I1999" s="3"/>
      <c r="J1999" s="3"/>
      <c r="K1999" s="3"/>
      <c r="L1999" s="3"/>
    </row>
    <row r="2000" spans="2:12">
      <c r="B2000" s="9"/>
      <c r="C2000" s="13"/>
      <c r="D2000" s="3"/>
      <c r="E2000" s="3"/>
      <c r="F2000" s="3"/>
      <c r="G2000" s="3"/>
      <c r="H2000" s="3"/>
      <c r="I2000" s="3"/>
      <c r="J2000" s="3"/>
      <c r="K2000" s="3"/>
      <c r="L2000" s="3"/>
    </row>
    <row r="2001" spans="2:12">
      <c r="B2001" s="9"/>
      <c r="C2001" s="13"/>
      <c r="D2001" s="3"/>
      <c r="E2001" s="3"/>
      <c r="F2001" s="3"/>
      <c r="G2001" s="3"/>
      <c r="H2001" s="3"/>
      <c r="I2001" s="3"/>
      <c r="J2001" s="3"/>
      <c r="K2001" s="3"/>
      <c r="L2001" s="3"/>
    </row>
    <row r="2002" spans="2:12">
      <c r="B2002" s="9"/>
      <c r="C2002" s="13"/>
      <c r="D2002" s="3"/>
      <c r="E2002" s="3"/>
      <c r="F2002" s="3"/>
      <c r="G2002" s="3"/>
      <c r="H2002" s="3"/>
      <c r="I2002" s="3"/>
      <c r="J2002" s="3"/>
      <c r="K2002" s="3"/>
      <c r="L2002" s="3"/>
    </row>
    <row r="2003" spans="2:12">
      <c r="B2003" s="9"/>
      <c r="C2003" s="13"/>
      <c r="D2003" s="3"/>
      <c r="E2003" s="3"/>
      <c r="F2003" s="3"/>
      <c r="G2003" s="3"/>
      <c r="H2003" s="3"/>
      <c r="I2003" s="3"/>
      <c r="J2003" s="3"/>
      <c r="K2003" s="3"/>
      <c r="L2003" s="3"/>
    </row>
    <row r="2004" spans="2:12">
      <c r="B2004" s="9"/>
      <c r="C2004" s="13"/>
      <c r="D2004" s="3"/>
      <c r="E2004" s="3"/>
      <c r="F2004" s="3"/>
      <c r="G2004" s="3"/>
      <c r="H2004" s="3"/>
      <c r="I2004" s="3"/>
      <c r="J2004" s="3"/>
      <c r="K2004" s="3"/>
      <c r="L2004" s="3"/>
    </row>
    <row r="2005" spans="2:12">
      <c r="B2005" s="9"/>
      <c r="C2005" s="13"/>
      <c r="D2005" s="3"/>
      <c r="E2005" s="3"/>
      <c r="F2005" s="3"/>
      <c r="G2005" s="3"/>
      <c r="H2005" s="3"/>
      <c r="I2005" s="3"/>
      <c r="J2005" s="3"/>
      <c r="K2005" s="3"/>
      <c r="L2005" s="3"/>
    </row>
    <row r="2006" spans="2:12">
      <c r="B2006" s="9"/>
      <c r="C2006" s="13"/>
      <c r="D2006" s="3"/>
      <c r="E2006" s="3"/>
      <c r="F2006" s="3"/>
      <c r="G2006" s="3"/>
      <c r="H2006" s="3"/>
      <c r="I2006" s="3"/>
      <c r="J2006" s="3"/>
      <c r="K2006" s="3"/>
      <c r="L2006" s="3"/>
    </row>
    <row r="2007" spans="2:12">
      <c r="B2007" s="9"/>
      <c r="C2007" s="13"/>
      <c r="D2007" s="3"/>
      <c r="E2007" s="3"/>
      <c r="F2007" s="3"/>
      <c r="G2007" s="3"/>
      <c r="H2007" s="3"/>
      <c r="I2007" s="3"/>
      <c r="J2007" s="3"/>
      <c r="K2007" s="3"/>
      <c r="L2007" s="3"/>
    </row>
    <row r="2008" spans="2:12">
      <c r="B2008" s="9"/>
      <c r="C2008" s="13"/>
      <c r="D2008" s="3"/>
      <c r="E2008" s="3"/>
      <c r="F2008" s="3"/>
      <c r="G2008" s="3"/>
      <c r="H2008" s="3"/>
      <c r="I2008" s="3"/>
      <c r="J2008" s="3"/>
      <c r="K2008" s="3"/>
      <c r="L2008" s="3"/>
    </row>
    <row r="2009" spans="2:12">
      <c r="B2009" s="9"/>
      <c r="C2009" s="13"/>
      <c r="D2009" s="3"/>
      <c r="E2009" s="3"/>
      <c r="F2009" s="3"/>
      <c r="G2009" s="3"/>
      <c r="H2009" s="3"/>
      <c r="I2009" s="3"/>
      <c r="J2009" s="3"/>
      <c r="K2009" s="3"/>
      <c r="L2009" s="3"/>
    </row>
    <row r="2010" spans="2:12">
      <c r="B2010" s="9"/>
      <c r="C2010" s="13"/>
      <c r="D2010" s="3"/>
      <c r="E2010" s="3"/>
      <c r="F2010" s="3"/>
      <c r="G2010" s="3"/>
      <c r="H2010" s="3"/>
      <c r="I2010" s="3"/>
      <c r="J2010" s="3"/>
      <c r="K2010" s="3"/>
      <c r="L2010" s="3"/>
    </row>
    <row r="2011" spans="2:12">
      <c r="B2011" s="9"/>
      <c r="C2011" s="13"/>
      <c r="D2011" s="3"/>
      <c r="E2011" s="3"/>
      <c r="F2011" s="3"/>
      <c r="G2011" s="3"/>
      <c r="H2011" s="3"/>
      <c r="I2011" s="3"/>
      <c r="J2011" s="3"/>
      <c r="K2011" s="3"/>
      <c r="L2011" s="3"/>
    </row>
    <row r="2012" spans="2:12">
      <c r="B2012" s="9"/>
      <c r="C2012" s="13"/>
      <c r="D2012" s="3"/>
      <c r="E2012" s="3"/>
      <c r="F2012" s="3"/>
      <c r="G2012" s="3"/>
      <c r="H2012" s="3"/>
      <c r="I2012" s="3"/>
      <c r="J2012" s="3"/>
      <c r="K2012" s="3"/>
      <c r="L2012" s="3"/>
    </row>
    <row r="2013" spans="2:12">
      <c r="B2013" s="9"/>
      <c r="C2013" s="13"/>
      <c r="D2013" s="3"/>
      <c r="E2013" s="3"/>
      <c r="F2013" s="3"/>
      <c r="G2013" s="3"/>
      <c r="H2013" s="3"/>
      <c r="I2013" s="3"/>
      <c r="J2013" s="3"/>
      <c r="K2013" s="3"/>
      <c r="L2013" s="3"/>
    </row>
    <row r="2014" spans="2:12">
      <c r="B2014" s="9"/>
      <c r="C2014" s="13"/>
      <c r="D2014" s="3"/>
      <c r="E2014" s="3"/>
      <c r="F2014" s="3"/>
      <c r="G2014" s="3"/>
      <c r="H2014" s="3"/>
      <c r="I2014" s="3"/>
      <c r="J2014" s="3"/>
      <c r="K2014" s="3"/>
      <c r="L2014" s="3"/>
    </row>
    <row r="2015" spans="2:12">
      <c r="B2015" s="9"/>
      <c r="C2015" s="13"/>
      <c r="D2015" s="3"/>
      <c r="E2015" s="3"/>
      <c r="F2015" s="3"/>
      <c r="G2015" s="3"/>
      <c r="H2015" s="3"/>
      <c r="I2015" s="3"/>
      <c r="J2015" s="3"/>
      <c r="K2015" s="3"/>
      <c r="L2015" s="3"/>
    </row>
    <row r="2016" spans="2:12">
      <c r="B2016" s="9"/>
      <c r="C2016" s="13"/>
      <c r="D2016" s="3"/>
      <c r="E2016" s="3"/>
      <c r="F2016" s="3"/>
      <c r="G2016" s="3"/>
      <c r="H2016" s="3"/>
      <c r="I2016" s="3"/>
      <c r="J2016" s="3"/>
      <c r="K2016" s="3"/>
      <c r="L2016" s="3"/>
    </row>
    <row r="2017" spans="2:12">
      <c r="B2017" s="9"/>
      <c r="C2017" s="13"/>
      <c r="D2017" s="3"/>
      <c r="E2017" s="3"/>
      <c r="F2017" s="3"/>
      <c r="G2017" s="3"/>
      <c r="H2017" s="3"/>
      <c r="I2017" s="3"/>
      <c r="J2017" s="3"/>
      <c r="K2017" s="3"/>
      <c r="L2017" s="3"/>
    </row>
    <row r="2018" spans="2:12">
      <c r="B2018" s="9"/>
      <c r="C2018" s="13"/>
      <c r="D2018" s="3"/>
      <c r="E2018" s="3"/>
      <c r="F2018" s="3"/>
      <c r="G2018" s="3"/>
      <c r="H2018" s="3"/>
      <c r="I2018" s="3"/>
      <c r="J2018" s="3"/>
      <c r="K2018" s="3"/>
      <c r="L2018" s="3"/>
    </row>
    <row r="2019" spans="2:12">
      <c r="B2019" s="9"/>
      <c r="C2019" s="13"/>
      <c r="D2019" s="3"/>
      <c r="E2019" s="3"/>
      <c r="F2019" s="3"/>
      <c r="G2019" s="3"/>
      <c r="H2019" s="3"/>
      <c r="I2019" s="3"/>
      <c r="J2019" s="3"/>
      <c r="K2019" s="3"/>
      <c r="L2019" s="3"/>
    </row>
    <row r="2020" spans="2:12">
      <c r="B2020" s="9"/>
      <c r="C2020" s="13"/>
      <c r="D2020" s="3"/>
      <c r="E2020" s="3"/>
      <c r="F2020" s="3"/>
      <c r="G2020" s="3"/>
      <c r="H2020" s="3"/>
      <c r="I2020" s="3"/>
      <c r="J2020" s="3"/>
      <c r="K2020" s="3"/>
      <c r="L2020" s="3"/>
    </row>
    <row r="2021" spans="2:12">
      <c r="B2021" s="9"/>
      <c r="C2021" s="13"/>
      <c r="D2021" s="3"/>
      <c r="E2021" s="3"/>
      <c r="F2021" s="3"/>
      <c r="G2021" s="3"/>
      <c r="H2021" s="3"/>
      <c r="I2021" s="3"/>
      <c r="J2021" s="3"/>
      <c r="K2021" s="3"/>
      <c r="L2021" s="3"/>
    </row>
    <row r="2022" spans="2:12">
      <c r="B2022" s="9"/>
      <c r="C2022" s="13"/>
      <c r="D2022" s="3"/>
      <c r="E2022" s="3"/>
      <c r="F2022" s="3"/>
      <c r="G2022" s="3"/>
      <c r="H2022" s="3"/>
      <c r="I2022" s="3"/>
      <c r="J2022" s="3"/>
      <c r="K2022" s="3"/>
      <c r="L2022" s="3"/>
    </row>
    <row r="2023" spans="2:12">
      <c r="B2023" s="9"/>
      <c r="C2023" s="13"/>
      <c r="D2023" s="3"/>
      <c r="E2023" s="3"/>
      <c r="F2023" s="3"/>
      <c r="G2023" s="3"/>
      <c r="H2023" s="3"/>
      <c r="I2023" s="3"/>
      <c r="J2023" s="3"/>
      <c r="K2023" s="3"/>
      <c r="L2023" s="3"/>
    </row>
    <row r="2024" spans="2:12">
      <c r="B2024" s="9"/>
      <c r="C2024" s="13"/>
      <c r="D2024" s="3"/>
      <c r="E2024" s="3"/>
      <c r="F2024" s="3"/>
      <c r="G2024" s="3"/>
      <c r="H2024" s="3"/>
      <c r="I2024" s="3"/>
      <c r="J2024" s="3"/>
      <c r="K2024" s="3"/>
      <c r="L2024" s="3"/>
    </row>
    <row r="2025" spans="2:12">
      <c r="B2025" s="9"/>
      <c r="C2025" s="13"/>
      <c r="D2025" s="3"/>
      <c r="E2025" s="3"/>
      <c r="F2025" s="3"/>
      <c r="G2025" s="3"/>
      <c r="H2025" s="3"/>
      <c r="I2025" s="3"/>
      <c r="J2025" s="3"/>
      <c r="K2025" s="3"/>
      <c r="L2025" s="3"/>
    </row>
    <row r="2026" spans="2:12">
      <c r="B2026" s="9"/>
      <c r="C2026" s="13"/>
      <c r="D2026" s="3"/>
      <c r="E2026" s="3"/>
      <c r="F2026" s="3"/>
      <c r="G2026" s="3"/>
      <c r="H2026" s="3"/>
      <c r="I2026" s="3"/>
      <c r="J2026" s="3"/>
      <c r="K2026" s="3"/>
      <c r="L2026" s="3"/>
    </row>
    <row r="2027" spans="2:12">
      <c r="B2027" s="9"/>
      <c r="C2027" s="13"/>
      <c r="D2027" s="3"/>
      <c r="E2027" s="3"/>
      <c r="F2027" s="3"/>
      <c r="G2027" s="3"/>
      <c r="H2027" s="3"/>
      <c r="I2027" s="3"/>
      <c r="J2027" s="3"/>
      <c r="K2027" s="3"/>
      <c r="L2027" s="3"/>
    </row>
    <row r="2028" spans="2:12">
      <c r="B2028" s="9"/>
      <c r="C2028" s="13"/>
      <c r="D2028" s="3"/>
      <c r="E2028" s="3"/>
      <c r="F2028" s="3"/>
      <c r="G2028" s="3"/>
      <c r="H2028" s="3"/>
      <c r="I2028" s="3"/>
      <c r="J2028" s="3"/>
      <c r="K2028" s="3"/>
      <c r="L2028" s="3"/>
    </row>
    <row r="2029" spans="2:12">
      <c r="B2029" s="9"/>
      <c r="C2029" s="13"/>
      <c r="D2029" s="3"/>
      <c r="E2029" s="3"/>
      <c r="F2029" s="3"/>
      <c r="G2029" s="3"/>
      <c r="H2029" s="3"/>
      <c r="I2029" s="3"/>
      <c r="J2029" s="3"/>
      <c r="K2029" s="3"/>
      <c r="L2029" s="3"/>
    </row>
    <row r="2030" spans="2:12">
      <c r="B2030" s="9"/>
      <c r="C2030" s="13"/>
      <c r="D2030" s="3"/>
      <c r="E2030" s="3"/>
      <c r="F2030" s="3"/>
      <c r="G2030" s="3"/>
      <c r="H2030" s="3"/>
      <c r="I2030" s="3"/>
      <c r="J2030" s="3"/>
      <c r="K2030" s="3"/>
      <c r="L2030" s="3"/>
    </row>
    <row r="2031" spans="2:12">
      <c r="B2031" s="9"/>
      <c r="C2031" s="13"/>
      <c r="D2031" s="3"/>
      <c r="E2031" s="3"/>
      <c r="F2031" s="3"/>
      <c r="G2031" s="3"/>
      <c r="H2031" s="3"/>
      <c r="I2031" s="3"/>
      <c r="J2031" s="3"/>
      <c r="K2031" s="3"/>
      <c r="L2031" s="3"/>
    </row>
    <row r="2032" spans="2:12">
      <c r="B2032" s="9"/>
      <c r="C2032" s="13"/>
      <c r="D2032" s="3"/>
      <c r="E2032" s="3"/>
      <c r="F2032" s="3"/>
      <c r="G2032" s="3"/>
      <c r="H2032" s="3"/>
      <c r="I2032" s="3"/>
      <c r="J2032" s="3"/>
      <c r="K2032" s="3"/>
      <c r="L2032" s="3"/>
    </row>
    <row r="2033" spans="2:12">
      <c r="B2033" s="9"/>
      <c r="C2033" s="13"/>
      <c r="D2033" s="3"/>
      <c r="E2033" s="3"/>
      <c r="F2033" s="3"/>
      <c r="G2033" s="3"/>
      <c r="H2033" s="3"/>
      <c r="I2033" s="3"/>
      <c r="J2033" s="3"/>
      <c r="K2033" s="3"/>
      <c r="L2033" s="3"/>
    </row>
    <row r="2034" spans="2:12">
      <c r="B2034" s="9"/>
      <c r="C2034" s="13"/>
      <c r="D2034" s="3"/>
      <c r="E2034" s="3"/>
      <c r="F2034" s="3"/>
      <c r="G2034" s="3"/>
      <c r="H2034" s="3"/>
      <c r="I2034" s="3"/>
      <c r="J2034" s="3"/>
      <c r="K2034" s="3"/>
      <c r="L2034" s="3"/>
    </row>
    <row r="2035" spans="2:12">
      <c r="B2035" s="9"/>
      <c r="C2035" s="13"/>
      <c r="D2035" s="3"/>
      <c r="E2035" s="3"/>
      <c r="F2035" s="3"/>
      <c r="G2035" s="3"/>
      <c r="H2035" s="3"/>
      <c r="I2035" s="3"/>
      <c r="J2035" s="3"/>
      <c r="K2035" s="3"/>
      <c r="L2035" s="3"/>
    </row>
    <row r="2036" spans="2:12">
      <c r="B2036" s="9"/>
      <c r="C2036" s="13"/>
      <c r="D2036" s="3"/>
      <c r="E2036" s="3"/>
      <c r="F2036" s="3"/>
      <c r="G2036" s="3"/>
      <c r="H2036" s="3"/>
      <c r="I2036" s="3"/>
      <c r="J2036" s="3"/>
      <c r="K2036" s="3"/>
      <c r="L2036" s="3"/>
    </row>
    <row r="2037" spans="2:12">
      <c r="B2037" s="9"/>
      <c r="C2037" s="13"/>
      <c r="D2037" s="3"/>
      <c r="E2037" s="3"/>
      <c r="F2037" s="3"/>
      <c r="G2037" s="3"/>
      <c r="H2037" s="3"/>
      <c r="I2037" s="3"/>
      <c r="J2037" s="3"/>
      <c r="K2037" s="3"/>
      <c r="L2037" s="3"/>
    </row>
    <row r="2038" spans="2:12">
      <c r="B2038" s="9"/>
      <c r="C2038" s="13"/>
      <c r="D2038" s="3"/>
      <c r="E2038" s="3"/>
      <c r="F2038" s="3"/>
      <c r="G2038" s="3"/>
      <c r="H2038" s="3"/>
      <c r="I2038" s="3"/>
      <c r="J2038" s="3"/>
      <c r="K2038" s="3"/>
      <c r="L2038" s="3"/>
    </row>
    <row r="2039" spans="2:12">
      <c r="B2039" s="9"/>
      <c r="C2039" s="13"/>
      <c r="D2039" s="3"/>
      <c r="E2039" s="3"/>
      <c r="F2039" s="3"/>
      <c r="G2039" s="3"/>
      <c r="H2039" s="3"/>
      <c r="I2039" s="3"/>
      <c r="J2039" s="3"/>
      <c r="K2039" s="3"/>
      <c r="L2039" s="3"/>
    </row>
    <row r="2040" spans="2:12">
      <c r="B2040" s="9"/>
      <c r="C2040" s="13"/>
      <c r="D2040" s="3"/>
      <c r="E2040" s="3"/>
      <c r="F2040" s="3"/>
      <c r="G2040" s="3"/>
      <c r="H2040" s="3"/>
      <c r="I2040" s="3"/>
      <c r="J2040" s="3"/>
      <c r="K2040" s="3"/>
      <c r="L2040" s="3"/>
    </row>
    <row r="2041" spans="2:12">
      <c r="B2041" s="9"/>
      <c r="C2041" s="13"/>
      <c r="D2041" s="3"/>
      <c r="E2041" s="3"/>
      <c r="F2041" s="3"/>
      <c r="G2041" s="3"/>
      <c r="H2041" s="3"/>
      <c r="I2041" s="3"/>
      <c r="J2041" s="3"/>
      <c r="K2041" s="3"/>
      <c r="L2041" s="3"/>
    </row>
    <row r="2042" spans="2:12">
      <c r="B2042" s="9"/>
      <c r="C2042" s="13"/>
      <c r="D2042" s="3"/>
      <c r="E2042" s="3"/>
      <c r="F2042" s="3"/>
      <c r="G2042" s="3"/>
      <c r="H2042" s="3"/>
      <c r="I2042" s="3"/>
      <c r="J2042" s="3"/>
      <c r="K2042" s="3"/>
      <c r="L2042" s="3"/>
    </row>
    <row r="2043" spans="2:12">
      <c r="B2043" s="9"/>
      <c r="C2043" s="13"/>
      <c r="D2043" s="3"/>
      <c r="E2043" s="3"/>
      <c r="F2043" s="3"/>
      <c r="G2043" s="3"/>
      <c r="H2043" s="3"/>
      <c r="I2043" s="3"/>
      <c r="J2043" s="3"/>
      <c r="K2043" s="3"/>
      <c r="L2043" s="3"/>
    </row>
    <row r="2044" spans="2:12">
      <c r="B2044" s="9"/>
      <c r="C2044" s="13"/>
      <c r="D2044" s="3"/>
      <c r="E2044" s="3"/>
      <c r="F2044" s="3"/>
      <c r="G2044" s="3"/>
      <c r="H2044" s="3"/>
      <c r="I2044" s="3"/>
      <c r="J2044" s="3"/>
      <c r="K2044" s="3"/>
      <c r="L2044" s="3"/>
    </row>
    <row r="2045" spans="2:12">
      <c r="B2045" s="9"/>
      <c r="C2045" s="13"/>
      <c r="D2045" s="3"/>
      <c r="E2045" s="3"/>
      <c r="F2045" s="3"/>
      <c r="G2045" s="3"/>
      <c r="H2045" s="3"/>
      <c r="I2045" s="3"/>
      <c r="J2045" s="3"/>
      <c r="K2045" s="3"/>
      <c r="L2045" s="3"/>
    </row>
    <row r="2046" spans="2:12">
      <c r="B2046" s="9"/>
      <c r="C2046" s="13"/>
      <c r="D2046" s="3"/>
      <c r="E2046" s="3"/>
      <c r="F2046" s="3"/>
      <c r="G2046" s="3"/>
      <c r="H2046" s="3"/>
      <c r="I2046" s="3"/>
      <c r="J2046" s="3"/>
      <c r="K2046" s="3"/>
      <c r="L2046" s="3"/>
    </row>
    <row r="2047" spans="2:12">
      <c r="B2047" s="9"/>
      <c r="C2047" s="13"/>
      <c r="D2047" s="3"/>
      <c r="E2047" s="3"/>
      <c r="F2047" s="3"/>
      <c r="G2047" s="3"/>
      <c r="H2047" s="3"/>
      <c r="I2047" s="3"/>
      <c r="J2047" s="3"/>
      <c r="K2047" s="3"/>
      <c r="L2047" s="3"/>
    </row>
    <row r="2048" spans="2:12">
      <c r="B2048" s="9"/>
      <c r="C2048" s="13"/>
      <c r="D2048" s="3"/>
      <c r="E2048" s="3"/>
      <c r="F2048" s="3"/>
      <c r="G2048" s="3"/>
      <c r="H2048" s="3"/>
      <c r="I2048" s="3"/>
      <c r="J2048" s="3"/>
      <c r="K2048" s="3"/>
      <c r="L2048" s="3"/>
    </row>
    <row r="2049" spans="2:12">
      <c r="B2049" s="9"/>
      <c r="C2049" s="13"/>
      <c r="D2049" s="3"/>
      <c r="E2049" s="3"/>
      <c r="F2049" s="3"/>
      <c r="G2049" s="3"/>
      <c r="H2049" s="3"/>
      <c r="I2049" s="3"/>
      <c r="J2049" s="3"/>
      <c r="K2049" s="3"/>
      <c r="L2049" s="3"/>
    </row>
    <row r="2050" spans="2:12">
      <c r="B2050" s="9"/>
      <c r="C2050" s="13"/>
      <c r="D2050" s="3"/>
      <c r="E2050" s="3"/>
      <c r="F2050" s="3"/>
      <c r="G2050" s="3"/>
      <c r="H2050" s="3"/>
      <c r="I2050" s="3"/>
      <c r="J2050" s="3"/>
      <c r="K2050" s="3"/>
      <c r="L2050" s="3"/>
    </row>
    <row r="2051" spans="2:12">
      <c r="B2051" s="9"/>
      <c r="C2051" s="13"/>
      <c r="D2051" s="3"/>
      <c r="E2051" s="3"/>
      <c r="F2051" s="3"/>
      <c r="G2051" s="3"/>
      <c r="H2051" s="3"/>
      <c r="I2051" s="3"/>
      <c r="J2051" s="3"/>
      <c r="K2051" s="3"/>
      <c r="L2051" s="3"/>
    </row>
    <row r="2052" spans="2:12">
      <c r="B2052" s="9"/>
      <c r="C2052" s="13"/>
      <c r="D2052" s="3"/>
      <c r="E2052" s="3"/>
      <c r="F2052" s="3"/>
      <c r="G2052" s="3"/>
      <c r="H2052" s="3"/>
      <c r="I2052" s="3"/>
      <c r="J2052" s="3"/>
      <c r="K2052" s="3"/>
      <c r="L2052" s="3"/>
    </row>
    <row r="2053" spans="2:12">
      <c r="B2053" s="9"/>
      <c r="C2053" s="13"/>
      <c r="D2053" s="3"/>
      <c r="E2053" s="3"/>
      <c r="F2053" s="3"/>
      <c r="G2053" s="3"/>
      <c r="H2053" s="3"/>
      <c r="I2053" s="3"/>
      <c r="J2053" s="3"/>
      <c r="K2053" s="3"/>
      <c r="L2053" s="3"/>
    </row>
    <row r="2054" spans="2:12">
      <c r="B2054" s="9"/>
      <c r="C2054" s="13"/>
      <c r="D2054" s="3"/>
      <c r="E2054" s="3"/>
      <c r="F2054" s="3"/>
      <c r="G2054" s="3"/>
      <c r="H2054" s="3"/>
      <c r="I2054" s="3"/>
      <c r="J2054" s="3"/>
      <c r="K2054" s="3"/>
      <c r="L2054" s="3"/>
    </row>
    <row r="2055" spans="2:12">
      <c r="B2055" s="9"/>
      <c r="C2055" s="13"/>
      <c r="D2055" s="3"/>
      <c r="E2055" s="3"/>
      <c r="F2055" s="3"/>
      <c r="G2055" s="3"/>
      <c r="H2055" s="3"/>
      <c r="I2055" s="3"/>
      <c r="J2055" s="3"/>
      <c r="K2055" s="3"/>
      <c r="L2055" s="3"/>
    </row>
    <row r="2056" spans="2:12">
      <c r="B2056" s="9"/>
      <c r="C2056" s="13"/>
      <c r="D2056" s="3"/>
      <c r="E2056" s="3"/>
      <c r="F2056" s="3"/>
      <c r="G2056" s="3"/>
      <c r="H2056" s="3"/>
      <c r="I2056" s="3"/>
      <c r="J2056" s="3"/>
      <c r="K2056" s="3"/>
      <c r="L2056" s="3"/>
    </row>
    <row r="2057" spans="2:12">
      <c r="B2057" s="9"/>
      <c r="C2057" s="13"/>
      <c r="D2057" s="3"/>
      <c r="E2057" s="3"/>
      <c r="F2057" s="3"/>
      <c r="G2057" s="3"/>
      <c r="H2057" s="3"/>
      <c r="I2057" s="3"/>
      <c r="J2057" s="3"/>
      <c r="K2057" s="3"/>
      <c r="L2057" s="3"/>
    </row>
    <row r="2058" spans="2:12">
      <c r="B2058" s="9"/>
      <c r="C2058" s="13"/>
      <c r="D2058" s="3"/>
      <c r="E2058" s="3"/>
      <c r="F2058" s="3"/>
      <c r="G2058" s="3"/>
      <c r="H2058" s="3"/>
      <c r="I2058" s="3"/>
      <c r="J2058" s="3"/>
      <c r="K2058" s="3"/>
      <c r="L2058" s="3"/>
    </row>
    <row r="2059" spans="2:12">
      <c r="B2059" s="9"/>
      <c r="C2059" s="13"/>
      <c r="D2059" s="3"/>
      <c r="E2059" s="3"/>
      <c r="F2059" s="3"/>
      <c r="G2059" s="3"/>
      <c r="H2059" s="3"/>
      <c r="I2059" s="3"/>
      <c r="J2059" s="3"/>
      <c r="K2059" s="3"/>
      <c r="L2059" s="3"/>
    </row>
    <row r="2060" spans="2:12">
      <c r="B2060" s="9"/>
      <c r="C2060" s="13"/>
      <c r="D2060" s="3"/>
      <c r="E2060" s="3"/>
      <c r="F2060" s="3"/>
      <c r="G2060" s="3"/>
      <c r="H2060" s="3"/>
      <c r="I2060" s="3"/>
      <c r="J2060" s="3"/>
      <c r="K2060" s="3"/>
      <c r="L2060" s="3"/>
    </row>
    <row r="2061" spans="2:12">
      <c r="B2061" s="9"/>
      <c r="C2061" s="13"/>
      <c r="D2061" s="3"/>
      <c r="E2061" s="3"/>
      <c r="F2061" s="3"/>
      <c r="G2061" s="3"/>
      <c r="H2061" s="3"/>
      <c r="I2061" s="3"/>
      <c r="J2061" s="3"/>
      <c r="K2061" s="3"/>
      <c r="L2061" s="3"/>
    </row>
    <row r="2062" spans="2:12">
      <c r="B2062" s="9"/>
      <c r="C2062" s="13"/>
      <c r="D2062" s="3"/>
      <c r="E2062" s="3"/>
      <c r="F2062" s="3"/>
      <c r="G2062" s="3"/>
      <c r="H2062" s="3"/>
      <c r="I2062" s="3"/>
      <c r="J2062" s="3"/>
      <c r="K2062" s="3"/>
      <c r="L2062" s="3"/>
    </row>
    <row r="2063" spans="2:12">
      <c r="B2063" s="9"/>
      <c r="C2063" s="13"/>
      <c r="D2063" s="3"/>
      <c r="E2063" s="3"/>
      <c r="F2063" s="3"/>
      <c r="G2063" s="3"/>
      <c r="H2063" s="3"/>
      <c r="I2063" s="3"/>
      <c r="J2063" s="3"/>
      <c r="K2063" s="3"/>
      <c r="L2063" s="3"/>
    </row>
    <row r="2064" spans="2:12">
      <c r="B2064" s="9"/>
      <c r="C2064" s="13"/>
      <c r="D2064" s="3"/>
      <c r="E2064" s="3"/>
      <c r="F2064" s="3"/>
      <c r="G2064" s="3"/>
      <c r="H2064" s="3"/>
      <c r="I2064" s="3"/>
      <c r="J2064" s="3"/>
      <c r="K2064" s="3"/>
      <c r="L2064" s="3"/>
    </row>
    <row r="2065" spans="2:12">
      <c r="B2065" s="9"/>
      <c r="C2065" s="13"/>
      <c r="D2065" s="3"/>
      <c r="E2065" s="3"/>
      <c r="F2065" s="3"/>
      <c r="G2065" s="3"/>
      <c r="H2065" s="3"/>
      <c r="I2065" s="3"/>
      <c r="J2065" s="3"/>
      <c r="K2065" s="3"/>
      <c r="L2065" s="3"/>
    </row>
    <row r="2066" spans="2:12">
      <c r="B2066" s="9"/>
      <c r="C2066" s="13"/>
      <c r="D2066" s="3"/>
      <c r="E2066" s="3"/>
      <c r="F2066" s="3"/>
      <c r="G2066" s="3"/>
      <c r="H2066" s="3"/>
      <c r="I2066" s="3"/>
      <c r="J2066" s="3"/>
      <c r="K2066" s="3"/>
      <c r="L2066" s="3"/>
    </row>
    <row r="2067" spans="2:12">
      <c r="B2067" s="9"/>
      <c r="C2067" s="13"/>
      <c r="D2067" s="3"/>
      <c r="E2067" s="3"/>
      <c r="F2067" s="3"/>
      <c r="G2067" s="3"/>
      <c r="H2067" s="3"/>
      <c r="I2067" s="3"/>
      <c r="J2067" s="3"/>
      <c r="K2067" s="3"/>
      <c r="L2067" s="3"/>
    </row>
    <row r="2068" spans="2:12">
      <c r="B2068" s="9"/>
      <c r="C2068" s="13"/>
      <c r="D2068" s="3"/>
      <c r="E2068" s="3"/>
      <c r="F2068" s="3"/>
      <c r="G2068" s="3"/>
      <c r="H2068" s="3"/>
      <c r="I2068" s="3"/>
      <c r="J2068" s="3"/>
      <c r="K2068" s="3"/>
      <c r="L2068" s="3"/>
    </row>
    <row r="2069" spans="2:12">
      <c r="B2069" s="9"/>
      <c r="C2069" s="13"/>
      <c r="D2069" s="3"/>
      <c r="E2069" s="3"/>
      <c r="F2069" s="3"/>
      <c r="G2069" s="3"/>
      <c r="H2069" s="3"/>
      <c r="I2069" s="3"/>
      <c r="J2069" s="3"/>
      <c r="K2069" s="3"/>
      <c r="L2069" s="3"/>
    </row>
    <row r="2070" spans="2:12">
      <c r="B2070" s="9"/>
      <c r="C2070" s="13"/>
      <c r="D2070" s="3"/>
      <c r="E2070" s="3"/>
      <c r="F2070" s="3"/>
      <c r="G2070" s="3"/>
      <c r="H2070" s="3"/>
      <c r="I2070" s="3"/>
      <c r="J2070" s="3"/>
      <c r="K2070" s="3"/>
      <c r="L2070" s="3"/>
    </row>
    <row r="2071" spans="2:12">
      <c r="B2071" s="9"/>
      <c r="C2071" s="13"/>
      <c r="D2071" s="3"/>
      <c r="E2071" s="3"/>
      <c r="F2071" s="3"/>
      <c r="G2071" s="3"/>
      <c r="H2071" s="3"/>
      <c r="I2071" s="3"/>
      <c r="J2071" s="3"/>
      <c r="K2071" s="3"/>
      <c r="L2071" s="3"/>
    </row>
    <row r="2072" spans="2:12">
      <c r="B2072" s="9"/>
      <c r="C2072" s="13"/>
      <c r="D2072" s="3"/>
      <c r="E2072" s="3"/>
      <c r="F2072" s="3"/>
      <c r="G2072" s="3"/>
      <c r="H2072" s="3"/>
      <c r="I2072" s="3"/>
      <c r="J2072" s="3"/>
      <c r="K2072" s="3"/>
      <c r="L2072" s="3"/>
    </row>
    <row r="2073" spans="2:12">
      <c r="B2073" s="9"/>
      <c r="C2073" s="13"/>
      <c r="D2073" s="3"/>
      <c r="E2073" s="3"/>
      <c r="F2073" s="3"/>
      <c r="G2073" s="3"/>
      <c r="H2073" s="3"/>
      <c r="I2073" s="3"/>
      <c r="J2073" s="3"/>
      <c r="K2073" s="3"/>
      <c r="L2073" s="3"/>
    </row>
    <row r="2074" spans="2:12">
      <c r="B2074" s="9"/>
      <c r="C2074" s="13"/>
      <c r="D2074" s="3"/>
      <c r="E2074" s="3"/>
      <c r="F2074" s="3"/>
      <c r="G2074" s="3"/>
      <c r="H2074" s="3"/>
      <c r="I2074" s="3"/>
      <c r="J2074" s="3"/>
      <c r="K2074" s="3"/>
      <c r="L2074" s="3"/>
    </row>
    <row r="2075" spans="2:12">
      <c r="B2075" s="9"/>
      <c r="C2075" s="13"/>
      <c r="D2075" s="3"/>
      <c r="E2075" s="3"/>
      <c r="F2075" s="3"/>
      <c r="G2075" s="3"/>
      <c r="H2075" s="3"/>
      <c r="I2075" s="3"/>
      <c r="J2075" s="3"/>
      <c r="K2075" s="3"/>
      <c r="L2075" s="3"/>
    </row>
    <row r="2076" spans="2:12">
      <c r="B2076" s="9"/>
      <c r="C2076" s="13"/>
      <c r="D2076" s="3"/>
      <c r="E2076" s="3"/>
      <c r="F2076" s="3"/>
      <c r="G2076" s="3"/>
      <c r="H2076" s="3"/>
      <c r="I2076" s="3"/>
      <c r="J2076" s="3"/>
      <c r="K2076" s="3"/>
      <c r="L2076" s="3"/>
    </row>
    <row r="2077" spans="2:12">
      <c r="B2077" s="9"/>
      <c r="C2077" s="13"/>
      <c r="D2077" s="3"/>
      <c r="E2077" s="3"/>
      <c r="F2077" s="3"/>
      <c r="G2077" s="3"/>
      <c r="H2077" s="3"/>
      <c r="I2077" s="3"/>
      <c r="J2077" s="3"/>
      <c r="K2077" s="3"/>
      <c r="L2077" s="3"/>
    </row>
    <row r="2078" spans="2:12">
      <c r="B2078" s="9"/>
      <c r="C2078" s="13"/>
      <c r="D2078" s="3"/>
      <c r="E2078" s="3"/>
      <c r="F2078" s="3"/>
      <c r="G2078" s="3"/>
      <c r="H2078" s="3"/>
      <c r="I2078" s="3"/>
      <c r="J2078" s="3"/>
      <c r="K2078" s="3"/>
      <c r="L2078" s="3"/>
    </row>
    <row r="2079" spans="2:12">
      <c r="B2079" s="9"/>
      <c r="C2079" s="13"/>
      <c r="D2079" s="3"/>
      <c r="E2079" s="3"/>
      <c r="F2079" s="3"/>
      <c r="G2079" s="3"/>
      <c r="H2079" s="3"/>
      <c r="I2079" s="3"/>
      <c r="J2079" s="3"/>
      <c r="K2079" s="3"/>
      <c r="L2079" s="3"/>
    </row>
    <row r="2080" spans="2:12">
      <c r="B2080" s="9"/>
      <c r="C2080" s="13"/>
      <c r="D2080" s="3"/>
      <c r="E2080" s="3"/>
      <c r="F2080" s="3"/>
      <c r="G2080" s="3"/>
      <c r="H2080" s="3"/>
      <c r="I2080" s="3"/>
      <c r="J2080" s="3"/>
      <c r="K2080" s="3"/>
      <c r="L2080" s="3"/>
    </row>
    <row r="2081" spans="2:12">
      <c r="B2081" s="9"/>
      <c r="C2081" s="13"/>
      <c r="D2081" s="3"/>
      <c r="E2081" s="3"/>
      <c r="F2081" s="3"/>
      <c r="G2081" s="3"/>
      <c r="H2081" s="3"/>
      <c r="I2081" s="3"/>
      <c r="J2081" s="3"/>
      <c r="K2081" s="3"/>
      <c r="L2081" s="3"/>
    </row>
    <row r="2082" spans="2:12">
      <c r="B2082" s="9"/>
      <c r="C2082" s="13"/>
      <c r="D2082" s="3"/>
      <c r="E2082" s="3"/>
      <c r="F2082" s="3"/>
      <c r="G2082" s="3"/>
      <c r="H2082" s="3"/>
      <c r="I2082" s="3"/>
      <c r="J2082" s="3"/>
      <c r="K2082" s="3"/>
      <c r="L2082" s="3"/>
    </row>
    <row r="2083" spans="2:12">
      <c r="B2083" s="9"/>
      <c r="C2083" s="13"/>
      <c r="D2083" s="3"/>
      <c r="E2083" s="3"/>
      <c r="F2083" s="3"/>
      <c r="G2083" s="3"/>
      <c r="H2083" s="3"/>
      <c r="I2083" s="3"/>
      <c r="J2083" s="3"/>
      <c r="K2083" s="3"/>
      <c r="L2083" s="3"/>
    </row>
    <row r="2084" spans="2:12">
      <c r="B2084" s="9"/>
      <c r="C2084" s="13"/>
      <c r="D2084" s="3"/>
      <c r="E2084" s="3"/>
      <c r="F2084" s="3"/>
      <c r="G2084" s="3"/>
      <c r="H2084" s="3"/>
      <c r="I2084" s="3"/>
      <c r="J2084" s="3"/>
      <c r="K2084" s="3"/>
      <c r="L2084" s="3"/>
    </row>
    <row r="2085" spans="2:12">
      <c r="B2085" s="9"/>
      <c r="C2085" s="13"/>
      <c r="D2085" s="3"/>
      <c r="E2085" s="3"/>
      <c r="F2085" s="3"/>
      <c r="G2085" s="3"/>
      <c r="H2085" s="3"/>
      <c r="I2085" s="3"/>
      <c r="J2085" s="3"/>
      <c r="K2085" s="3"/>
      <c r="L2085" s="3"/>
    </row>
    <row r="2086" spans="2:12">
      <c r="B2086" s="9"/>
      <c r="C2086" s="13"/>
      <c r="D2086" s="3"/>
      <c r="E2086" s="3"/>
      <c r="F2086" s="3"/>
      <c r="G2086" s="3"/>
      <c r="H2086" s="3"/>
      <c r="I2086" s="3"/>
      <c r="J2086" s="3"/>
      <c r="K2086" s="3"/>
      <c r="L2086" s="3"/>
    </row>
    <row r="2087" spans="2:12">
      <c r="B2087" s="9"/>
      <c r="C2087" s="13"/>
      <c r="D2087" s="3"/>
      <c r="E2087" s="3"/>
      <c r="F2087" s="3"/>
      <c r="G2087" s="3"/>
      <c r="H2087" s="3"/>
      <c r="I2087" s="3"/>
      <c r="J2087" s="3"/>
      <c r="K2087" s="3"/>
      <c r="L2087" s="3"/>
    </row>
    <row r="2088" spans="2:12">
      <c r="B2088" s="9"/>
      <c r="C2088" s="13"/>
      <c r="D2088" s="3"/>
      <c r="E2088" s="3"/>
      <c r="F2088" s="3"/>
      <c r="G2088" s="3"/>
      <c r="H2088" s="3"/>
      <c r="I2088" s="3"/>
      <c r="J2088" s="3"/>
      <c r="K2088" s="3"/>
      <c r="L2088" s="3"/>
    </row>
    <row r="2089" spans="2:12">
      <c r="B2089" s="9"/>
      <c r="C2089" s="13"/>
      <c r="D2089" s="3"/>
      <c r="E2089" s="3"/>
      <c r="F2089" s="3"/>
      <c r="G2089" s="3"/>
      <c r="H2089" s="3"/>
      <c r="I2089" s="3"/>
      <c r="J2089" s="3"/>
      <c r="K2089" s="3"/>
      <c r="L2089" s="3"/>
    </row>
    <row r="2090" spans="2:12">
      <c r="B2090" s="9"/>
      <c r="C2090" s="13"/>
      <c r="D2090" s="3"/>
      <c r="E2090" s="3"/>
      <c r="F2090" s="3"/>
      <c r="G2090" s="3"/>
      <c r="H2090" s="3"/>
      <c r="I2090" s="3"/>
      <c r="J2090" s="3"/>
      <c r="K2090" s="3"/>
      <c r="L2090" s="3"/>
    </row>
    <row r="2091" spans="2:12">
      <c r="B2091" s="9"/>
      <c r="C2091" s="13"/>
      <c r="D2091" s="3"/>
      <c r="E2091" s="3"/>
      <c r="F2091" s="3"/>
      <c r="G2091" s="3"/>
      <c r="H2091" s="3"/>
      <c r="I2091" s="3"/>
      <c r="J2091" s="3"/>
      <c r="K2091" s="3"/>
      <c r="L2091" s="3"/>
    </row>
    <row r="2092" spans="2:12">
      <c r="B2092" s="9"/>
      <c r="C2092" s="13"/>
      <c r="D2092" s="3"/>
      <c r="E2092" s="3"/>
      <c r="F2092" s="3"/>
      <c r="G2092" s="3"/>
      <c r="H2092" s="3"/>
      <c r="I2092" s="3"/>
      <c r="J2092" s="3"/>
      <c r="K2092" s="3"/>
      <c r="L2092" s="3"/>
    </row>
    <row r="2093" spans="2:12">
      <c r="B2093" s="9"/>
      <c r="C2093" s="13"/>
      <c r="D2093" s="3"/>
      <c r="E2093" s="3"/>
      <c r="F2093" s="3"/>
      <c r="G2093" s="3"/>
      <c r="H2093" s="3"/>
      <c r="I2093" s="3"/>
      <c r="J2093" s="3"/>
      <c r="K2093" s="3"/>
      <c r="L2093" s="3"/>
    </row>
    <row r="2094" spans="2:12">
      <c r="B2094" s="9"/>
      <c r="C2094" s="13"/>
      <c r="D2094" s="3"/>
      <c r="E2094" s="3"/>
      <c r="F2094" s="3"/>
      <c r="G2094" s="3"/>
      <c r="H2094" s="3"/>
      <c r="I2094" s="3"/>
      <c r="J2094" s="3"/>
      <c r="K2094" s="3"/>
      <c r="L2094" s="3"/>
    </row>
    <row r="2095" spans="2:12">
      <c r="B2095" s="9"/>
      <c r="C2095" s="13"/>
      <c r="D2095" s="3"/>
      <c r="E2095" s="3"/>
      <c r="F2095" s="3"/>
      <c r="G2095" s="3"/>
      <c r="H2095" s="3"/>
      <c r="I2095" s="3"/>
      <c r="J2095" s="3"/>
      <c r="K2095" s="3"/>
      <c r="L2095" s="3"/>
    </row>
    <row r="2096" spans="2:12">
      <c r="B2096" s="9"/>
      <c r="C2096" s="13"/>
      <c r="D2096" s="3"/>
      <c r="E2096" s="3"/>
      <c r="F2096" s="3"/>
      <c r="G2096" s="3"/>
      <c r="H2096" s="3"/>
      <c r="I2096" s="3"/>
      <c r="J2096" s="3"/>
      <c r="K2096" s="3"/>
      <c r="L2096" s="3"/>
    </row>
    <row r="2097" spans="2:12">
      <c r="B2097" s="9"/>
      <c r="C2097" s="13"/>
      <c r="D2097" s="3"/>
      <c r="E2097" s="3"/>
      <c r="F2097" s="3"/>
      <c r="G2097" s="3"/>
      <c r="H2097" s="3"/>
      <c r="I2097" s="3"/>
      <c r="J2097" s="3"/>
      <c r="K2097" s="3"/>
      <c r="L2097" s="3"/>
    </row>
    <row r="2098" spans="2:12">
      <c r="B2098" s="9"/>
      <c r="C2098" s="13"/>
      <c r="D2098" s="3"/>
      <c r="E2098" s="3"/>
      <c r="F2098" s="3"/>
      <c r="G2098" s="3"/>
      <c r="H2098" s="3"/>
      <c r="I2098" s="3"/>
      <c r="J2098" s="3"/>
      <c r="K2098" s="3"/>
      <c r="L2098" s="3"/>
    </row>
    <row r="2099" spans="2:12">
      <c r="B2099" s="9"/>
      <c r="C2099" s="13"/>
      <c r="D2099" s="3"/>
      <c r="E2099" s="3"/>
      <c r="F2099" s="3"/>
      <c r="G2099" s="3"/>
      <c r="H2099" s="3"/>
      <c r="I2099" s="3"/>
      <c r="J2099" s="3"/>
      <c r="K2099" s="3"/>
      <c r="L2099" s="3"/>
    </row>
    <row r="2100" spans="2:12">
      <c r="B2100" s="9"/>
      <c r="C2100" s="13"/>
      <c r="D2100" s="3"/>
      <c r="E2100" s="3"/>
      <c r="F2100" s="3"/>
      <c r="G2100" s="3"/>
      <c r="H2100" s="3"/>
      <c r="I2100" s="3"/>
      <c r="J2100" s="3"/>
      <c r="K2100" s="3"/>
      <c r="L2100" s="3"/>
    </row>
    <row r="2101" spans="2:12">
      <c r="B2101" s="9"/>
      <c r="C2101" s="13"/>
      <c r="D2101" s="3"/>
      <c r="E2101" s="3"/>
      <c r="F2101" s="3"/>
      <c r="G2101" s="3"/>
      <c r="H2101" s="3"/>
      <c r="I2101" s="3"/>
      <c r="J2101" s="3"/>
      <c r="K2101" s="3"/>
      <c r="L2101" s="3"/>
    </row>
    <row r="2102" spans="2:12">
      <c r="B2102" s="9"/>
      <c r="C2102" s="13"/>
      <c r="D2102" s="3"/>
      <c r="E2102" s="3"/>
      <c r="F2102" s="3"/>
      <c r="G2102" s="3"/>
      <c r="H2102" s="3"/>
      <c r="I2102" s="3"/>
      <c r="J2102" s="3"/>
      <c r="K2102" s="3"/>
      <c r="L2102" s="3"/>
    </row>
    <row r="2103" spans="2:12">
      <c r="B2103" s="9"/>
      <c r="C2103" s="13"/>
      <c r="D2103" s="3"/>
      <c r="E2103" s="3"/>
      <c r="F2103" s="3"/>
      <c r="G2103" s="3"/>
      <c r="H2103" s="3"/>
      <c r="I2103" s="3"/>
      <c r="J2103" s="3"/>
      <c r="K2103" s="3"/>
      <c r="L2103" s="3"/>
    </row>
    <row r="2104" spans="2:12">
      <c r="B2104" s="9"/>
      <c r="C2104" s="13"/>
      <c r="D2104" s="3"/>
      <c r="E2104" s="3"/>
      <c r="F2104" s="3"/>
      <c r="G2104" s="3"/>
      <c r="H2104" s="3"/>
      <c r="I2104" s="3"/>
      <c r="J2104" s="3"/>
      <c r="K2104" s="3"/>
      <c r="L2104" s="3"/>
    </row>
    <row r="2105" spans="2:12">
      <c r="B2105" s="9"/>
      <c r="C2105" s="13"/>
      <c r="D2105" s="3"/>
      <c r="E2105" s="3"/>
      <c r="F2105" s="3"/>
      <c r="G2105" s="3"/>
      <c r="H2105" s="3"/>
      <c r="I2105" s="3"/>
      <c r="J2105" s="3"/>
      <c r="K2105" s="3"/>
      <c r="L2105" s="3"/>
    </row>
    <row r="2106" spans="2:12">
      <c r="B2106" s="9"/>
      <c r="C2106" s="13"/>
      <c r="D2106" s="3"/>
      <c r="E2106" s="3"/>
      <c r="F2106" s="3"/>
      <c r="G2106" s="3"/>
      <c r="H2106" s="3"/>
      <c r="I2106" s="3"/>
      <c r="J2106" s="3"/>
      <c r="K2106" s="3"/>
      <c r="L2106" s="3"/>
    </row>
    <row r="2107" spans="2:12">
      <c r="B2107" s="9"/>
      <c r="C2107" s="13"/>
      <c r="D2107" s="3"/>
      <c r="E2107" s="3"/>
      <c r="F2107" s="3"/>
      <c r="G2107" s="3"/>
      <c r="H2107" s="3"/>
      <c r="I2107" s="3"/>
      <c r="J2107" s="3"/>
      <c r="K2107" s="3"/>
      <c r="L2107" s="3"/>
    </row>
    <row r="2108" spans="2:12">
      <c r="B2108" s="9"/>
      <c r="C2108" s="13"/>
      <c r="D2108" s="3"/>
      <c r="E2108" s="3"/>
      <c r="F2108" s="3"/>
      <c r="G2108" s="3"/>
      <c r="H2108" s="3"/>
      <c r="I2108" s="3"/>
      <c r="J2108" s="3"/>
      <c r="K2108" s="3"/>
      <c r="L2108" s="3"/>
    </row>
    <row r="2109" spans="2:12">
      <c r="B2109" s="9"/>
      <c r="C2109" s="13"/>
      <c r="D2109" s="3"/>
      <c r="E2109" s="3"/>
      <c r="F2109" s="3"/>
      <c r="G2109" s="3"/>
      <c r="H2109" s="3"/>
      <c r="I2109" s="3"/>
      <c r="J2109" s="3"/>
      <c r="K2109" s="3"/>
      <c r="L2109" s="3"/>
    </row>
    <row r="2110" spans="2:12">
      <c r="B2110" s="9"/>
      <c r="C2110" s="13"/>
      <c r="D2110" s="3"/>
      <c r="E2110" s="3"/>
      <c r="F2110" s="3"/>
      <c r="G2110" s="3"/>
      <c r="H2110" s="3"/>
      <c r="I2110" s="3"/>
      <c r="J2110" s="3"/>
      <c r="K2110" s="3"/>
      <c r="L2110" s="3"/>
    </row>
    <row r="2111" spans="2:12">
      <c r="B2111" s="9"/>
      <c r="C2111" s="13"/>
      <c r="D2111" s="3"/>
      <c r="E2111" s="3"/>
      <c r="F2111" s="3"/>
      <c r="G2111" s="3"/>
      <c r="H2111" s="3"/>
      <c r="I2111" s="3"/>
      <c r="J2111" s="3"/>
      <c r="K2111" s="3"/>
      <c r="L2111" s="3"/>
    </row>
    <row r="2112" spans="2:12">
      <c r="B2112" s="9"/>
      <c r="C2112" s="13"/>
      <c r="D2112" s="3"/>
      <c r="E2112" s="3"/>
      <c r="F2112" s="3"/>
      <c r="G2112" s="3"/>
      <c r="H2112" s="3"/>
      <c r="I2112" s="3"/>
      <c r="J2112" s="3"/>
      <c r="K2112" s="3"/>
      <c r="L2112" s="3"/>
    </row>
    <row r="2113" spans="2:12">
      <c r="B2113" s="9"/>
      <c r="C2113" s="13"/>
      <c r="D2113" s="3"/>
      <c r="E2113" s="3"/>
      <c r="F2113" s="3"/>
      <c r="G2113" s="3"/>
      <c r="H2113" s="3"/>
      <c r="I2113" s="3"/>
      <c r="J2113" s="3"/>
      <c r="K2113" s="3"/>
      <c r="L2113" s="3"/>
    </row>
    <row r="2114" spans="2:12">
      <c r="B2114" s="9"/>
      <c r="C2114" s="13"/>
      <c r="D2114" s="3"/>
      <c r="E2114" s="3"/>
      <c r="F2114" s="3"/>
      <c r="G2114" s="3"/>
      <c r="H2114" s="3"/>
      <c r="I2114" s="3"/>
      <c r="J2114" s="3"/>
      <c r="K2114" s="3"/>
      <c r="L2114" s="3"/>
    </row>
    <row r="2115" spans="2:12">
      <c r="B2115" s="9"/>
      <c r="C2115" s="13"/>
      <c r="D2115" s="3"/>
      <c r="E2115" s="3"/>
      <c r="F2115" s="3"/>
      <c r="G2115" s="3"/>
      <c r="H2115" s="3"/>
      <c r="I2115" s="3"/>
      <c r="J2115" s="3"/>
      <c r="K2115" s="3"/>
      <c r="L2115" s="3"/>
    </row>
    <row r="2116" spans="2:12">
      <c r="B2116" s="9"/>
      <c r="C2116" s="13"/>
      <c r="D2116" s="3"/>
      <c r="E2116" s="3"/>
      <c r="F2116" s="3"/>
      <c r="G2116" s="3"/>
      <c r="H2116" s="3"/>
      <c r="I2116" s="3"/>
      <c r="J2116" s="3"/>
      <c r="K2116" s="3"/>
      <c r="L2116" s="3"/>
    </row>
    <row r="2117" spans="2:12">
      <c r="B2117" s="9"/>
      <c r="C2117" s="13"/>
      <c r="D2117" s="3"/>
      <c r="E2117" s="3"/>
      <c r="F2117" s="3"/>
      <c r="G2117" s="3"/>
      <c r="H2117" s="3"/>
      <c r="I2117" s="3"/>
      <c r="J2117" s="3"/>
      <c r="K2117" s="3"/>
      <c r="L2117" s="3"/>
    </row>
    <row r="2118" spans="2:12">
      <c r="B2118" s="9"/>
      <c r="C2118" s="13"/>
      <c r="D2118" s="3"/>
      <c r="E2118" s="3"/>
      <c r="F2118" s="3"/>
      <c r="G2118" s="3"/>
      <c r="H2118" s="3"/>
      <c r="I2118" s="3"/>
      <c r="J2118" s="3"/>
      <c r="K2118" s="3"/>
      <c r="L2118" s="3"/>
    </row>
    <row r="2119" spans="2:12">
      <c r="B2119" s="9"/>
      <c r="C2119" s="13"/>
      <c r="D2119" s="3"/>
      <c r="E2119" s="3"/>
      <c r="F2119" s="3"/>
      <c r="G2119" s="3"/>
      <c r="H2119" s="3"/>
      <c r="I2119" s="3"/>
      <c r="J2119" s="3"/>
      <c r="K2119" s="3"/>
      <c r="L2119" s="3"/>
    </row>
    <row r="2120" spans="2:12">
      <c r="B2120" s="9"/>
      <c r="C2120" s="13"/>
      <c r="D2120" s="3"/>
      <c r="E2120" s="3"/>
      <c r="F2120" s="3"/>
      <c r="G2120" s="3"/>
      <c r="H2120" s="3"/>
      <c r="I2120" s="3"/>
      <c r="J2120" s="3"/>
      <c r="K2120" s="3"/>
      <c r="L2120" s="3"/>
    </row>
    <row r="2121" spans="2:12">
      <c r="B2121" s="9"/>
      <c r="C2121" s="13"/>
      <c r="D2121" s="3"/>
      <c r="E2121" s="3"/>
      <c r="F2121" s="3"/>
      <c r="G2121" s="3"/>
      <c r="H2121" s="3"/>
      <c r="I2121" s="3"/>
      <c r="J2121" s="3"/>
      <c r="K2121" s="3"/>
      <c r="L2121" s="3"/>
    </row>
    <row r="2122" spans="2:12">
      <c r="B2122" s="9"/>
      <c r="C2122" s="13"/>
      <c r="D2122" s="3"/>
      <c r="E2122" s="3"/>
      <c r="F2122" s="3"/>
      <c r="G2122" s="3"/>
      <c r="H2122" s="3"/>
      <c r="I2122" s="3"/>
      <c r="J2122" s="3"/>
      <c r="K2122" s="3"/>
      <c r="L2122" s="3"/>
    </row>
    <row r="2123" spans="2:12">
      <c r="B2123" s="9"/>
      <c r="C2123" s="13"/>
      <c r="D2123" s="3"/>
      <c r="E2123" s="3"/>
      <c r="F2123" s="3"/>
      <c r="G2123" s="3"/>
      <c r="H2123" s="3"/>
      <c r="I2123" s="3"/>
      <c r="J2123" s="3"/>
      <c r="K2123" s="3"/>
      <c r="L2123" s="3"/>
    </row>
    <row r="2124" spans="2:12">
      <c r="B2124" s="9"/>
      <c r="C2124" s="13"/>
      <c r="D2124" s="3"/>
      <c r="E2124" s="3"/>
      <c r="F2124" s="3"/>
      <c r="G2124" s="3"/>
      <c r="H2124" s="3"/>
      <c r="I2124" s="3"/>
      <c r="J2124" s="3"/>
      <c r="K2124" s="3"/>
      <c r="L2124" s="3"/>
    </row>
    <row r="2125" spans="2:12">
      <c r="B2125" s="9"/>
      <c r="C2125" s="13"/>
      <c r="D2125" s="3"/>
      <c r="E2125" s="3"/>
      <c r="F2125" s="3"/>
      <c r="G2125" s="3"/>
      <c r="H2125" s="3"/>
      <c r="I2125" s="3"/>
      <c r="J2125" s="3"/>
      <c r="K2125" s="3"/>
      <c r="L2125" s="3"/>
    </row>
    <row r="2126" spans="2:12">
      <c r="B2126" s="9"/>
      <c r="C2126" s="13"/>
      <c r="D2126" s="3"/>
      <c r="E2126" s="3"/>
      <c r="F2126" s="3"/>
      <c r="G2126" s="3"/>
      <c r="H2126" s="3"/>
      <c r="I2126" s="3"/>
      <c r="J2126" s="3"/>
      <c r="K2126" s="3"/>
      <c r="L2126" s="3"/>
    </row>
    <row r="2127" spans="2:12">
      <c r="B2127" s="9"/>
      <c r="C2127" s="13"/>
      <c r="D2127" s="3"/>
      <c r="E2127" s="3"/>
      <c r="F2127" s="3"/>
      <c r="G2127" s="3"/>
      <c r="H2127" s="3"/>
      <c r="I2127" s="3"/>
      <c r="J2127" s="3"/>
      <c r="K2127" s="3"/>
      <c r="L2127" s="3"/>
    </row>
    <row r="2128" spans="2:12">
      <c r="B2128" s="9"/>
      <c r="C2128" s="13"/>
      <c r="D2128" s="3"/>
      <c r="E2128" s="3"/>
      <c r="F2128" s="3"/>
      <c r="G2128" s="3"/>
      <c r="H2128" s="3"/>
      <c r="I2128" s="3"/>
      <c r="J2128" s="3"/>
      <c r="K2128" s="3"/>
      <c r="L2128" s="3"/>
    </row>
    <row r="2129" spans="2:12">
      <c r="B2129" s="9"/>
      <c r="C2129" s="13"/>
      <c r="D2129" s="3"/>
      <c r="E2129" s="3"/>
      <c r="F2129" s="3"/>
      <c r="G2129" s="3"/>
      <c r="H2129" s="3"/>
      <c r="I2129" s="3"/>
      <c r="J2129" s="3"/>
      <c r="K2129" s="3"/>
      <c r="L2129" s="3"/>
    </row>
    <row r="2130" spans="2:12">
      <c r="B2130" s="9"/>
      <c r="C2130" s="13"/>
      <c r="D2130" s="3"/>
      <c r="E2130" s="3"/>
      <c r="F2130" s="3"/>
      <c r="G2130" s="3"/>
      <c r="H2130" s="3"/>
      <c r="I2130" s="3"/>
      <c r="J2130" s="3"/>
      <c r="K2130" s="3"/>
      <c r="L2130" s="3"/>
    </row>
    <row r="2131" spans="2:12">
      <c r="B2131" s="9"/>
      <c r="C2131" s="13"/>
      <c r="D2131" s="3"/>
      <c r="E2131" s="3"/>
      <c r="F2131" s="3"/>
      <c r="G2131" s="3"/>
      <c r="H2131" s="3"/>
      <c r="I2131" s="3"/>
      <c r="J2131" s="3"/>
      <c r="K2131" s="3"/>
      <c r="L2131" s="3"/>
    </row>
    <row r="2132" spans="2:12">
      <c r="B2132" s="9"/>
      <c r="C2132" s="13"/>
      <c r="D2132" s="3"/>
      <c r="E2132" s="3"/>
      <c r="F2132" s="3"/>
      <c r="G2132" s="3"/>
      <c r="H2132" s="3"/>
      <c r="I2132" s="3"/>
      <c r="J2132" s="3"/>
      <c r="K2132" s="3"/>
      <c r="L2132" s="3"/>
    </row>
    <row r="2133" spans="2:12">
      <c r="B2133" s="9"/>
      <c r="C2133" s="13"/>
      <c r="D2133" s="3"/>
      <c r="E2133" s="3"/>
      <c r="F2133" s="3"/>
      <c r="G2133" s="3"/>
      <c r="H2133" s="3"/>
      <c r="I2133" s="3"/>
      <c r="J2133" s="3"/>
      <c r="K2133" s="3"/>
      <c r="L2133" s="3"/>
    </row>
    <row r="2134" spans="2:12">
      <c r="B2134" s="9"/>
      <c r="C2134" s="13"/>
      <c r="D2134" s="3"/>
      <c r="E2134" s="3"/>
      <c r="F2134" s="3"/>
      <c r="G2134" s="3"/>
      <c r="H2134" s="3"/>
      <c r="I2134" s="3"/>
      <c r="J2134" s="3"/>
      <c r="K2134" s="3"/>
      <c r="L2134" s="3"/>
    </row>
    <row r="2135" spans="2:12">
      <c r="B2135" s="9"/>
      <c r="C2135" s="13"/>
      <c r="D2135" s="3"/>
      <c r="E2135" s="3"/>
      <c r="F2135" s="3"/>
      <c r="G2135" s="3"/>
      <c r="H2135" s="3"/>
      <c r="I2135" s="3"/>
      <c r="J2135" s="3"/>
      <c r="K2135" s="3"/>
      <c r="L2135" s="3"/>
    </row>
    <row r="2136" spans="2:12">
      <c r="B2136" s="9"/>
      <c r="C2136" s="13"/>
      <c r="D2136" s="3"/>
      <c r="E2136" s="3"/>
      <c r="F2136" s="3"/>
      <c r="G2136" s="3"/>
      <c r="H2136" s="3"/>
      <c r="I2136" s="3"/>
      <c r="J2136" s="3"/>
      <c r="K2136" s="3"/>
      <c r="L2136" s="3"/>
    </row>
    <row r="2137" spans="2:12">
      <c r="B2137" s="9"/>
      <c r="C2137" s="13"/>
      <c r="D2137" s="3"/>
      <c r="E2137" s="3"/>
      <c r="F2137" s="3"/>
      <c r="G2137" s="3"/>
      <c r="H2137" s="3"/>
      <c r="I2137" s="3"/>
      <c r="J2137" s="3"/>
      <c r="K2137" s="3"/>
      <c r="L2137" s="3"/>
    </row>
    <row r="2138" spans="2:12">
      <c r="B2138" s="9"/>
      <c r="C2138" s="13"/>
      <c r="D2138" s="3"/>
      <c r="E2138" s="3"/>
      <c r="F2138" s="3"/>
      <c r="G2138" s="3"/>
      <c r="H2138" s="3"/>
      <c r="I2138" s="3"/>
      <c r="J2138" s="3"/>
      <c r="K2138" s="3"/>
      <c r="L2138" s="3"/>
    </row>
    <row r="2139" spans="2:12">
      <c r="B2139" s="9"/>
      <c r="C2139" s="13"/>
      <c r="D2139" s="3"/>
      <c r="E2139" s="3"/>
      <c r="F2139" s="3"/>
      <c r="G2139" s="3"/>
      <c r="H2139" s="3"/>
      <c r="I2139" s="3"/>
      <c r="J2139" s="3"/>
      <c r="K2139" s="3"/>
      <c r="L2139" s="3"/>
    </row>
    <row r="2140" spans="2:12">
      <c r="B2140" s="9"/>
      <c r="C2140" s="13"/>
      <c r="D2140" s="3"/>
      <c r="E2140" s="3"/>
      <c r="F2140" s="3"/>
      <c r="G2140" s="3"/>
      <c r="H2140" s="3"/>
      <c r="I2140" s="3"/>
      <c r="J2140" s="3"/>
      <c r="K2140" s="3"/>
      <c r="L2140" s="3"/>
    </row>
    <row r="2141" spans="2:12">
      <c r="B2141" s="9"/>
      <c r="C2141" s="13"/>
      <c r="D2141" s="3"/>
      <c r="E2141" s="3"/>
      <c r="F2141" s="3"/>
      <c r="G2141" s="3"/>
      <c r="H2141" s="3"/>
      <c r="I2141" s="3"/>
      <c r="J2141" s="3"/>
      <c r="K2141" s="3"/>
      <c r="L2141" s="3"/>
    </row>
    <row r="2142" spans="2:12">
      <c r="B2142" s="9"/>
      <c r="C2142" s="13"/>
      <c r="D2142" s="3"/>
      <c r="E2142" s="3"/>
      <c r="F2142" s="3"/>
      <c r="G2142" s="3"/>
      <c r="H2142" s="3"/>
      <c r="I2142" s="3"/>
      <c r="J2142" s="3"/>
      <c r="K2142" s="3"/>
      <c r="L2142" s="3"/>
    </row>
    <row r="2143" spans="2:12">
      <c r="B2143" s="9"/>
      <c r="C2143" s="13"/>
      <c r="D2143" s="3"/>
      <c r="E2143" s="3"/>
      <c r="F2143" s="3"/>
      <c r="G2143" s="3"/>
      <c r="H2143" s="3"/>
      <c r="I2143" s="3"/>
      <c r="J2143" s="3"/>
      <c r="K2143" s="3"/>
      <c r="L2143" s="3"/>
    </row>
    <row r="2144" spans="2:12">
      <c r="B2144" s="9"/>
      <c r="C2144" s="13"/>
      <c r="D2144" s="3"/>
      <c r="E2144" s="3"/>
      <c r="F2144" s="3"/>
      <c r="G2144" s="3"/>
      <c r="H2144" s="3"/>
      <c r="I2144" s="3"/>
      <c r="J2144" s="3"/>
      <c r="K2144" s="3"/>
      <c r="L2144" s="3"/>
    </row>
    <row r="2145" spans="2:12">
      <c r="B2145" s="9"/>
      <c r="C2145" s="13"/>
      <c r="D2145" s="3"/>
      <c r="E2145" s="3"/>
      <c r="F2145" s="3"/>
      <c r="G2145" s="3"/>
      <c r="H2145" s="3"/>
      <c r="I2145" s="3"/>
      <c r="J2145" s="3"/>
      <c r="K2145" s="3"/>
      <c r="L2145" s="3"/>
    </row>
    <row r="2146" spans="2:12">
      <c r="B2146" s="9"/>
      <c r="C2146" s="13"/>
      <c r="D2146" s="3"/>
      <c r="E2146" s="3"/>
      <c r="F2146" s="3"/>
      <c r="G2146" s="3"/>
      <c r="H2146" s="3"/>
      <c r="I2146" s="3"/>
      <c r="J2146" s="3"/>
      <c r="K2146" s="3"/>
      <c r="L2146" s="3"/>
    </row>
    <row r="2147" spans="2:12">
      <c r="B2147" s="9"/>
      <c r="C2147" s="13"/>
      <c r="D2147" s="3"/>
      <c r="E2147" s="3"/>
      <c r="F2147" s="3"/>
      <c r="G2147" s="3"/>
      <c r="H2147" s="3"/>
      <c r="I2147" s="3"/>
      <c r="J2147" s="3"/>
      <c r="K2147" s="3"/>
      <c r="L2147" s="3"/>
    </row>
    <row r="2148" spans="2:12">
      <c r="B2148" s="9"/>
      <c r="C2148" s="13"/>
      <c r="D2148" s="3"/>
      <c r="E2148" s="3"/>
      <c r="F2148" s="3"/>
      <c r="G2148" s="3"/>
      <c r="H2148" s="3"/>
      <c r="I2148" s="3"/>
      <c r="J2148" s="3"/>
      <c r="K2148" s="3"/>
      <c r="L2148" s="3"/>
    </row>
    <row r="2149" spans="2:12">
      <c r="B2149" s="9"/>
      <c r="C2149" s="13"/>
      <c r="D2149" s="3"/>
      <c r="E2149" s="3"/>
      <c r="F2149" s="3"/>
      <c r="G2149" s="3"/>
      <c r="H2149" s="3"/>
      <c r="I2149" s="3"/>
      <c r="J2149" s="3"/>
      <c r="K2149" s="3"/>
      <c r="L2149" s="3"/>
    </row>
    <row r="2150" spans="2:12">
      <c r="B2150" s="9"/>
      <c r="C2150" s="13"/>
      <c r="D2150" s="3"/>
      <c r="E2150" s="3"/>
      <c r="F2150" s="3"/>
      <c r="G2150" s="3"/>
      <c r="H2150" s="3"/>
      <c r="I2150" s="3"/>
      <c r="J2150" s="3"/>
      <c r="K2150" s="3"/>
      <c r="L2150" s="3"/>
    </row>
    <row r="2151" spans="2:12">
      <c r="B2151" s="9"/>
      <c r="C2151" s="13"/>
      <c r="D2151" s="3"/>
      <c r="E2151" s="3"/>
      <c r="F2151" s="3"/>
      <c r="G2151" s="3"/>
      <c r="H2151" s="3"/>
      <c r="I2151" s="3"/>
      <c r="J2151" s="3"/>
      <c r="K2151" s="3"/>
      <c r="L2151" s="3"/>
    </row>
    <row r="2152" spans="2:12">
      <c r="B2152" s="9"/>
      <c r="C2152" s="13"/>
      <c r="D2152" s="3"/>
      <c r="E2152" s="3"/>
      <c r="F2152" s="3"/>
      <c r="G2152" s="3"/>
      <c r="H2152" s="3"/>
      <c r="I2152" s="3"/>
      <c r="J2152" s="3"/>
      <c r="K2152" s="3"/>
      <c r="L2152" s="3"/>
    </row>
    <row r="2153" spans="2:12">
      <c r="B2153" s="9"/>
      <c r="C2153" s="13"/>
      <c r="D2153" s="3"/>
      <c r="E2153" s="3"/>
      <c r="F2153" s="3"/>
      <c r="G2153" s="3"/>
      <c r="H2153" s="3"/>
      <c r="I2153" s="3"/>
      <c r="J2153" s="3"/>
      <c r="K2153" s="3"/>
      <c r="L2153" s="3"/>
    </row>
    <row r="2154" spans="2:12">
      <c r="B2154" s="9"/>
      <c r="C2154" s="13"/>
      <c r="D2154" s="3"/>
      <c r="E2154" s="3"/>
      <c r="F2154" s="3"/>
      <c r="G2154" s="3"/>
      <c r="H2154" s="3"/>
      <c r="I2154" s="3"/>
      <c r="J2154" s="3"/>
      <c r="K2154" s="3"/>
      <c r="L2154" s="3"/>
    </row>
    <row r="2155" spans="2:12">
      <c r="B2155" s="9"/>
      <c r="C2155" s="13"/>
      <c r="D2155" s="3"/>
      <c r="E2155" s="3"/>
      <c r="F2155" s="3"/>
      <c r="G2155" s="3"/>
      <c r="H2155" s="3"/>
      <c r="I2155" s="3"/>
      <c r="J2155" s="3"/>
      <c r="K2155" s="3"/>
      <c r="L2155" s="3"/>
    </row>
    <row r="2156" spans="2:12">
      <c r="B2156" s="9"/>
      <c r="C2156" s="13"/>
      <c r="D2156" s="3"/>
      <c r="E2156" s="3"/>
      <c r="F2156" s="3"/>
      <c r="G2156" s="3"/>
      <c r="H2156" s="3"/>
      <c r="I2156" s="3"/>
      <c r="J2156" s="3"/>
      <c r="K2156" s="3"/>
      <c r="L2156" s="3"/>
    </row>
    <row r="2157" spans="2:12">
      <c r="B2157" s="9"/>
      <c r="C2157" s="13"/>
      <c r="D2157" s="3"/>
      <c r="E2157" s="3"/>
      <c r="F2157" s="3"/>
      <c r="G2157" s="3"/>
      <c r="H2157" s="3"/>
      <c r="I2157" s="3"/>
      <c r="J2157" s="3"/>
      <c r="K2157" s="3"/>
      <c r="L2157" s="3"/>
    </row>
    <row r="2158" spans="2:12">
      <c r="B2158" s="9"/>
      <c r="C2158" s="13"/>
      <c r="D2158" s="3"/>
      <c r="E2158" s="3"/>
      <c r="F2158" s="3"/>
      <c r="G2158" s="3"/>
      <c r="H2158" s="3"/>
      <c r="I2158" s="3"/>
      <c r="J2158" s="3"/>
      <c r="K2158" s="3"/>
      <c r="L2158" s="3"/>
    </row>
    <row r="2159" spans="2:12">
      <c r="B2159" s="9"/>
      <c r="C2159" s="13"/>
      <c r="D2159" s="3"/>
      <c r="E2159" s="3"/>
      <c r="F2159" s="3"/>
      <c r="G2159" s="3"/>
      <c r="H2159" s="3"/>
      <c r="I2159" s="3"/>
      <c r="J2159" s="3"/>
      <c r="K2159" s="3"/>
      <c r="L2159" s="3"/>
    </row>
    <row r="2160" spans="2:12">
      <c r="B2160" s="9"/>
      <c r="C2160" s="13"/>
      <c r="D2160" s="3"/>
      <c r="E2160" s="3"/>
      <c r="F2160" s="3"/>
      <c r="G2160" s="3"/>
      <c r="H2160" s="3"/>
      <c r="I2160" s="3"/>
      <c r="J2160" s="3"/>
      <c r="K2160" s="3"/>
      <c r="L2160" s="3"/>
    </row>
    <row r="2161" spans="2:12">
      <c r="B2161" s="9"/>
      <c r="C2161" s="13"/>
      <c r="D2161" s="3"/>
      <c r="E2161" s="3"/>
      <c r="F2161" s="3"/>
      <c r="G2161" s="3"/>
      <c r="H2161" s="3"/>
      <c r="I2161" s="3"/>
      <c r="J2161" s="3"/>
      <c r="K2161" s="3"/>
      <c r="L2161" s="3"/>
    </row>
    <row r="2162" spans="2:12">
      <c r="B2162" s="9"/>
      <c r="C2162" s="13"/>
      <c r="D2162" s="3"/>
      <c r="E2162" s="3"/>
      <c r="F2162" s="3"/>
      <c r="G2162" s="3"/>
      <c r="H2162" s="3"/>
      <c r="I2162" s="3"/>
      <c r="J2162" s="3"/>
      <c r="K2162" s="3"/>
      <c r="L2162" s="3"/>
    </row>
    <row r="2163" spans="2:12">
      <c r="B2163" s="9"/>
      <c r="C2163" s="13"/>
      <c r="D2163" s="3"/>
      <c r="E2163" s="3"/>
      <c r="F2163" s="3"/>
      <c r="G2163" s="3"/>
      <c r="H2163" s="3"/>
      <c r="I2163" s="3"/>
      <c r="J2163" s="3"/>
      <c r="K2163" s="3"/>
      <c r="L2163" s="3"/>
    </row>
    <row r="2164" spans="2:12">
      <c r="B2164" s="9"/>
      <c r="C2164" s="13"/>
      <c r="D2164" s="3"/>
      <c r="E2164" s="3"/>
      <c r="F2164" s="3"/>
      <c r="G2164" s="3"/>
      <c r="H2164" s="3"/>
      <c r="I2164" s="3"/>
      <c r="J2164" s="3"/>
      <c r="K2164" s="3"/>
      <c r="L2164" s="3"/>
    </row>
    <row r="2165" spans="2:12">
      <c r="B2165" s="9"/>
      <c r="C2165" s="13"/>
      <c r="D2165" s="3"/>
      <c r="E2165" s="3"/>
      <c r="F2165" s="3"/>
      <c r="G2165" s="3"/>
      <c r="H2165" s="3"/>
      <c r="I2165" s="3"/>
      <c r="J2165" s="3"/>
      <c r="K2165" s="3"/>
      <c r="L2165" s="3"/>
    </row>
    <row r="2166" spans="2:12">
      <c r="B2166" s="9"/>
      <c r="C2166" s="13"/>
      <c r="D2166" s="3"/>
      <c r="E2166" s="3"/>
      <c r="F2166" s="3"/>
      <c r="G2166" s="3"/>
      <c r="H2166" s="3"/>
      <c r="I2166" s="3"/>
      <c r="J2166" s="3"/>
      <c r="K2166" s="3"/>
      <c r="L2166" s="3"/>
    </row>
    <row r="2167" spans="2:12">
      <c r="B2167" s="9"/>
      <c r="C2167" s="13"/>
      <c r="D2167" s="3"/>
      <c r="E2167" s="3"/>
      <c r="F2167" s="3"/>
      <c r="G2167" s="3"/>
      <c r="H2167" s="3"/>
      <c r="I2167" s="3"/>
      <c r="J2167" s="3"/>
      <c r="K2167" s="3"/>
      <c r="L2167" s="3"/>
    </row>
    <row r="2168" spans="2:12">
      <c r="B2168" s="9"/>
      <c r="C2168" s="13"/>
      <c r="D2168" s="3"/>
      <c r="E2168" s="3"/>
      <c r="F2168" s="3"/>
      <c r="G2168" s="3"/>
      <c r="H2168" s="3"/>
      <c r="I2168" s="3"/>
      <c r="J2168" s="3"/>
      <c r="K2168" s="3"/>
      <c r="L2168" s="3"/>
    </row>
    <row r="2169" spans="2:12">
      <c r="B2169" s="9"/>
      <c r="C2169" s="13"/>
      <c r="D2169" s="3"/>
      <c r="E2169" s="3"/>
      <c r="F2169" s="3"/>
      <c r="G2169" s="3"/>
      <c r="H2169" s="3"/>
      <c r="I2169" s="3"/>
      <c r="J2169" s="3"/>
      <c r="K2169" s="3"/>
      <c r="L2169" s="3"/>
    </row>
    <row r="2170" spans="2:12">
      <c r="B2170" s="9"/>
      <c r="C2170" s="13"/>
      <c r="D2170" s="3"/>
      <c r="E2170" s="3"/>
      <c r="F2170" s="3"/>
      <c r="G2170" s="3"/>
      <c r="H2170" s="3"/>
      <c r="I2170" s="3"/>
      <c r="J2170" s="3"/>
      <c r="K2170" s="3"/>
      <c r="L2170" s="3"/>
    </row>
    <row r="2171" spans="2:12">
      <c r="B2171" s="9"/>
      <c r="C2171" s="13"/>
      <c r="D2171" s="3"/>
      <c r="E2171" s="3"/>
      <c r="F2171" s="3"/>
      <c r="G2171" s="3"/>
      <c r="H2171" s="3"/>
      <c r="I2171" s="3"/>
      <c r="J2171" s="3"/>
      <c r="K2171" s="3"/>
      <c r="L2171" s="3"/>
    </row>
    <row r="2172" spans="2:12">
      <c r="B2172" s="9"/>
      <c r="C2172" s="13"/>
      <c r="D2172" s="3"/>
      <c r="E2172" s="3"/>
      <c r="F2172" s="3"/>
      <c r="G2172" s="3"/>
      <c r="H2172" s="3"/>
      <c r="I2172" s="3"/>
      <c r="J2172" s="3"/>
      <c r="K2172" s="3"/>
      <c r="L2172" s="3"/>
    </row>
    <row r="2173" spans="2:12">
      <c r="B2173" s="9"/>
      <c r="C2173" s="13"/>
      <c r="D2173" s="3"/>
      <c r="E2173" s="3"/>
      <c r="F2173" s="3"/>
      <c r="G2173" s="3"/>
      <c r="H2173" s="3"/>
      <c r="I2173" s="3"/>
      <c r="J2173" s="3"/>
      <c r="K2173" s="3"/>
      <c r="L2173" s="3"/>
    </row>
    <row r="2174" spans="2:12">
      <c r="B2174" s="9"/>
      <c r="C2174" s="13"/>
      <c r="D2174" s="3"/>
      <c r="E2174" s="3"/>
      <c r="F2174" s="3"/>
      <c r="G2174" s="3"/>
      <c r="H2174" s="3"/>
      <c r="I2174" s="3"/>
      <c r="J2174" s="3"/>
      <c r="K2174" s="3"/>
      <c r="L2174" s="3"/>
    </row>
    <row r="2175" spans="2:12">
      <c r="B2175" s="9"/>
      <c r="C2175" s="13"/>
      <c r="D2175" s="3"/>
      <c r="E2175" s="3"/>
      <c r="F2175" s="3"/>
      <c r="G2175" s="3"/>
      <c r="H2175" s="3"/>
      <c r="I2175" s="3"/>
      <c r="J2175" s="3"/>
      <c r="K2175" s="3"/>
      <c r="L2175" s="3"/>
    </row>
    <row r="2176" spans="2:12">
      <c r="B2176" s="9"/>
      <c r="C2176" s="13"/>
      <c r="D2176" s="3"/>
      <c r="E2176" s="3"/>
      <c r="F2176" s="3"/>
      <c r="G2176" s="3"/>
      <c r="H2176" s="3"/>
      <c r="I2176" s="3"/>
      <c r="J2176" s="3"/>
      <c r="K2176" s="3"/>
      <c r="L2176" s="3"/>
    </row>
    <row r="2177" spans="2:12">
      <c r="B2177" s="9"/>
      <c r="C2177" s="13"/>
      <c r="D2177" s="3"/>
      <c r="E2177" s="3"/>
      <c r="F2177" s="3"/>
      <c r="G2177" s="3"/>
      <c r="H2177" s="3"/>
      <c r="I2177" s="3"/>
      <c r="J2177" s="3"/>
      <c r="K2177" s="3"/>
      <c r="L2177" s="3"/>
    </row>
    <row r="2178" spans="2:12">
      <c r="B2178" s="9"/>
      <c r="C2178" s="13"/>
      <c r="D2178" s="3"/>
      <c r="E2178" s="3"/>
      <c r="F2178" s="3"/>
      <c r="G2178" s="3"/>
      <c r="H2178" s="3"/>
      <c r="I2178" s="3"/>
      <c r="J2178" s="3"/>
      <c r="K2178" s="3"/>
      <c r="L2178" s="3"/>
    </row>
    <row r="2179" spans="2:12">
      <c r="B2179" s="9"/>
      <c r="C2179" s="13"/>
      <c r="D2179" s="3"/>
      <c r="E2179" s="3"/>
      <c r="F2179" s="3"/>
      <c r="G2179" s="3"/>
      <c r="H2179" s="3"/>
      <c r="I2179" s="3"/>
      <c r="J2179" s="3"/>
      <c r="K2179" s="3"/>
      <c r="L2179" s="3"/>
    </row>
    <row r="2180" spans="2:12">
      <c r="B2180" s="9"/>
      <c r="C2180" s="13"/>
      <c r="D2180" s="3"/>
      <c r="E2180" s="3"/>
      <c r="F2180" s="3"/>
      <c r="G2180" s="3"/>
      <c r="H2180" s="3"/>
      <c r="I2180" s="3"/>
      <c r="J2180" s="3"/>
      <c r="K2180" s="3"/>
      <c r="L2180" s="3"/>
    </row>
    <row r="2181" spans="2:12">
      <c r="B2181" s="9"/>
      <c r="C2181" s="13"/>
      <c r="D2181" s="3"/>
      <c r="E2181" s="3"/>
      <c r="F2181" s="3"/>
      <c r="G2181" s="3"/>
      <c r="H2181" s="3"/>
      <c r="I2181" s="3"/>
      <c r="J2181" s="3"/>
      <c r="K2181" s="3"/>
      <c r="L2181" s="3"/>
    </row>
    <row r="2182" spans="2:12">
      <c r="B2182" s="9"/>
      <c r="C2182" s="13"/>
      <c r="D2182" s="3"/>
      <c r="E2182" s="3"/>
      <c r="F2182" s="3"/>
      <c r="G2182" s="3"/>
      <c r="H2182" s="3"/>
      <c r="I2182" s="3"/>
      <c r="J2182" s="3"/>
      <c r="K2182" s="3"/>
      <c r="L2182" s="3"/>
    </row>
    <row r="2183" spans="2:12">
      <c r="B2183" s="9"/>
      <c r="C2183" s="13"/>
      <c r="D2183" s="3"/>
      <c r="E2183" s="3"/>
      <c r="F2183" s="3"/>
      <c r="G2183" s="3"/>
      <c r="H2183" s="3"/>
      <c r="I2183" s="3"/>
      <c r="J2183" s="3"/>
      <c r="K2183" s="3"/>
      <c r="L2183" s="3"/>
    </row>
    <row r="2184" spans="2:12">
      <c r="B2184" s="9"/>
      <c r="C2184" s="13"/>
      <c r="D2184" s="3"/>
      <c r="E2184" s="3"/>
      <c r="F2184" s="3"/>
      <c r="G2184" s="3"/>
      <c r="H2184" s="3"/>
      <c r="I2184" s="3"/>
      <c r="J2184" s="3"/>
      <c r="K2184" s="3"/>
      <c r="L2184" s="3"/>
    </row>
    <row r="2185" spans="2:12">
      <c r="B2185" s="9"/>
      <c r="C2185" s="13"/>
      <c r="D2185" s="3"/>
      <c r="E2185" s="3"/>
      <c r="F2185" s="3"/>
      <c r="G2185" s="3"/>
      <c r="H2185" s="3"/>
      <c r="I2185" s="3"/>
      <c r="J2185" s="3"/>
      <c r="K2185" s="3"/>
      <c r="L2185" s="3"/>
    </row>
    <row r="2186" spans="2:12">
      <c r="B2186" s="9"/>
      <c r="C2186" s="13"/>
      <c r="D2186" s="3"/>
      <c r="E2186" s="3"/>
      <c r="F2186" s="3"/>
      <c r="G2186" s="3"/>
      <c r="H2186" s="3"/>
      <c r="I2186" s="3"/>
      <c r="J2186" s="3"/>
      <c r="K2186" s="3"/>
      <c r="L2186" s="3"/>
    </row>
    <row r="2187" spans="2:12">
      <c r="B2187" s="9"/>
      <c r="C2187" s="13"/>
      <c r="D2187" s="3"/>
      <c r="E2187" s="3"/>
      <c r="F2187" s="3"/>
      <c r="G2187" s="3"/>
      <c r="H2187" s="3"/>
      <c r="I2187" s="3"/>
      <c r="J2187" s="3"/>
      <c r="K2187" s="3"/>
      <c r="L2187" s="3"/>
    </row>
    <row r="2188" spans="2:12">
      <c r="B2188" s="9"/>
      <c r="C2188" s="13"/>
      <c r="D2188" s="3"/>
      <c r="E2188" s="3"/>
      <c r="F2188" s="3"/>
      <c r="G2188" s="3"/>
      <c r="H2188" s="3"/>
      <c r="I2188" s="3"/>
      <c r="J2188" s="3"/>
      <c r="K2188" s="3"/>
      <c r="L2188" s="3"/>
    </row>
    <row r="2189" spans="2:12">
      <c r="B2189" s="9"/>
      <c r="C2189" s="13"/>
      <c r="D2189" s="3"/>
      <c r="E2189" s="3"/>
      <c r="F2189" s="3"/>
      <c r="G2189" s="3"/>
      <c r="H2189" s="3"/>
      <c r="I2189" s="3"/>
      <c r="J2189" s="3"/>
      <c r="K2189" s="3"/>
      <c r="L2189" s="3"/>
    </row>
    <row r="2190" spans="2:12">
      <c r="B2190" s="9"/>
      <c r="C2190" s="13"/>
      <c r="D2190" s="3"/>
      <c r="E2190" s="3"/>
      <c r="F2190" s="3"/>
      <c r="G2190" s="3"/>
      <c r="H2190" s="3"/>
      <c r="I2190" s="3"/>
      <c r="J2190" s="3"/>
      <c r="K2190" s="3"/>
      <c r="L2190" s="3"/>
    </row>
    <row r="2191" spans="2:12">
      <c r="B2191" s="9"/>
      <c r="C2191" s="13"/>
      <c r="D2191" s="3"/>
      <c r="E2191" s="3"/>
      <c r="F2191" s="3"/>
      <c r="G2191" s="3"/>
      <c r="H2191" s="3"/>
      <c r="I2191" s="3"/>
      <c r="J2191" s="3"/>
      <c r="K2191" s="3"/>
      <c r="L2191" s="3"/>
    </row>
    <row r="2192" spans="2:12">
      <c r="B2192" s="9"/>
      <c r="C2192" s="13"/>
      <c r="D2192" s="3"/>
      <c r="E2192" s="3"/>
      <c r="F2192" s="3"/>
      <c r="G2192" s="3"/>
      <c r="H2192" s="3"/>
      <c r="I2192" s="3"/>
      <c r="J2192" s="3"/>
      <c r="K2192" s="3"/>
      <c r="L2192" s="3"/>
    </row>
    <row r="2193" spans="2:12">
      <c r="B2193" s="9"/>
      <c r="C2193" s="13"/>
      <c r="D2193" s="3"/>
      <c r="E2193" s="3"/>
      <c r="F2193" s="3"/>
      <c r="G2193" s="3"/>
      <c r="H2193" s="3"/>
      <c r="I2193" s="3"/>
      <c r="J2193" s="3"/>
      <c r="K2193" s="3"/>
      <c r="L2193" s="3"/>
    </row>
    <row r="2194" spans="2:12">
      <c r="B2194" s="9"/>
      <c r="C2194" s="13"/>
      <c r="D2194" s="3"/>
      <c r="E2194" s="3"/>
      <c r="F2194" s="3"/>
      <c r="G2194" s="3"/>
      <c r="H2194" s="3"/>
      <c r="I2194" s="3"/>
      <c r="J2194" s="3"/>
      <c r="K2194" s="3"/>
      <c r="L2194" s="3"/>
    </row>
    <row r="2195" spans="2:12">
      <c r="B2195" s="9"/>
      <c r="C2195" s="13"/>
      <c r="D2195" s="3"/>
      <c r="E2195" s="3"/>
      <c r="F2195" s="3"/>
      <c r="G2195" s="3"/>
      <c r="H2195" s="3"/>
      <c r="I2195" s="3"/>
      <c r="J2195" s="3"/>
      <c r="K2195" s="3"/>
      <c r="L2195" s="3"/>
    </row>
    <row r="2196" spans="2:12">
      <c r="B2196" s="9"/>
      <c r="C2196" s="13"/>
      <c r="D2196" s="3"/>
      <c r="E2196" s="3"/>
      <c r="F2196" s="3"/>
      <c r="G2196" s="3"/>
      <c r="H2196" s="3"/>
      <c r="I2196" s="3"/>
      <c r="J2196" s="3"/>
      <c r="K2196" s="3"/>
      <c r="L2196" s="3"/>
    </row>
    <row r="2197" spans="2:12">
      <c r="B2197" s="9"/>
      <c r="C2197" s="13"/>
      <c r="D2197" s="3"/>
      <c r="E2197" s="3"/>
      <c r="F2197" s="3"/>
      <c r="G2197" s="3"/>
      <c r="H2197" s="3"/>
      <c r="I2197" s="3"/>
      <c r="J2197" s="3"/>
      <c r="K2197" s="3"/>
      <c r="L2197" s="3"/>
    </row>
    <row r="2198" spans="2:12">
      <c r="B2198" s="9"/>
      <c r="C2198" s="13"/>
      <c r="D2198" s="3"/>
      <c r="E2198" s="3"/>
      <c r="F2198" s="3"/>
      <c r="G2198" s="3"/>
      <c r="H2198" s="3"/>
      <c r="I2198" s="3"/>
      <c r="J2198" s="3"/>
      <c r="K2198" s="3"/>
      <c r="L2198" s="3"/>
    </row>
    <row r="2199" spans="2:12">
      <c r="B2199" s="9"/>
      <c r="C2199" s="13"/>
      <c r="D2199" s="3"/>
      <c r="E2199" s="3"/>
      <c r="F2199" s="3"/>
      <c r="G2199" s="3"/>
      <c r="H2199" s="3"/>
      <c r="I2199" s="3"/>
      <c r="J2199" s="3"/>
      <c r="K2199" s="3"/>
      <c r="L2199" s="3"/>
    </row>
    <row r="2200" spans="2:12">
      <c r="B2200" s="9"/>
      <c r="C2200" s="13"/>
      <c r="D2200" s="3"/>
      <c r="E2200" s="3"/>
      <c r="F2200" s="3"/>
      <c r="G2200" s="3"/>
      <c r="H2200" s="3"/>
      <c r="I2200" s="3"/>
      <c r="J2200" s="3"/>
      <c r="K2200" s="3"/>
      <c r="L2200" s="3"/>
    </row>
    <row r="2201" spans="2:12">
      <c r="B2201" s="9"/>
      <c r="C2201" s="13"/>
      <c r="D2201" s="3"/>
      <c r="E2201" s="3"/>
      <c r="F2201" s="3"/>
      <c r="G2201" s="3"/>
      <c r="H2201" s="3"/>
      <c r="I2201" s="3"/>
      <c r="J2201" s="3"/>
      <c r="K2201" s="3"/>
      <c r="L2201" s="3"/>
    </row>
    <row r="2202" spans="2:12">
      <c r="B2202" s="9"/>
      <c r="C2202" s="13"/>
      <c r="D2202" s="3"/>
      <c r="E2202" s="3"/>
      <c r="F2202" s="3"/>
      <c r="G2202" s="3"/>
      <c r="H2202" s="3"/>
      <c r="I2202" s="3"/>
      <c r="J2202" s="3"/>
      <c r="K2202" s="3"/>
      <c r="L2202" s="3"/>
    </row>
    <row r="2203" spans="2:12">
      <c r="B2203" s="9"/>
      <c r="C2203" s="13"/>
      <c r="D2203" s="3"/>
      <c r="E2203" s="3"/>
      <c r="F2203" s="3"/>
      <c r="G2203" s="3"/>
      <c r="H2203" s="3"/>
      <c r="I2203" s="3"/>
      <c r="J2203" s="3"/>
      <c r="K2203" s="3"/>
      <c r="L2203" s="3"/>
    </row>
    <row r="2204" spans="2:12">
      <c r="B2204" s="9"/>
      <c r="C2204" s="13"/>
      <c r="D2204" s="3"/>
      <c r="E2204" s="3"/>
      <c r="F2204" s="3"/>
      <c r="G2204" s="3"/>
      <c r="H2204" s="3"/>
      <c r="I2204" s="3"/>
      <c r="J2204" s="3"/>
      <c r="K2204" s="3"/>
      <c r="L2204" s="3"/>
    </row>
    <row r="2205" spans="2:12">
      <c r="B2205" s="9"/>
      <c r="C2205" s="13"/>
      <c r="D2205" s="3"/>
      <c r="E2205" s="3"/>
      <c r="F2205" s="3"/>
      <c r="G2205" s="3"/>
      <c r="H2205" s="3"/>
      <c r="I2205" s="3"/>
      <c r="J2205" s="3"/>
      <c r="K2205" s="3"/>
      <c r="L2205" s="3"/>
    </row>
    <row r="2206" spans="2:12">
      <c r="B2206" s="9"/>
      <c r="C2206" s="13"/>
      <c r="D2206" s="3"/>
      <c r="E2206" s="3"/>
      <c r="F2206" s="3"/>
      <c r="G2206" s="3"/>
      <c r="H2206" s="3"/>
      <c r="I2206" s="3"/>
      <c r="J2206" s="3"/>
      <c r="K2206" s="3"/>
      <c r="L2206" s="3"/>
    </row>
    <row r="2207" spans="2:12">
      <c r="B2207" s="9"/>
      <c r="C2207" s="13"/>
      <c r="D2207" s="3"/>
      <c r="E2207" s="3"/>
      <c r="F2207" s="3"/>
      <c r="G2207" s="3"/>
      <c r="H2207" s="3"/>
      <c r="I2207" s="3"/>
      <c r="J2207" s="3"/>
      <c r="K2207" s="3"/>
      <c r="L2207" s="3"/>
    </row>
    <row r="2208" spans="2:12">
      <c r="B2208" s="9"/>
      <c r="C2208" s="13"/>
      <c r="D2208" s="3"/>
      <c r="E2208" s="3"/>
      <c r="F2208" s="3"/>
      <c r="G2208" s="3"/>
      <c r="H2208" s="3"/>
      <c r="I2208" s="3"/>
      <c r="J2208" s="3"/>
      <c r="K2208" s="3"/>
      <c r="L2208" s="3"/>
    </row>
    <row r="2209" spans="2:12">
      <c r="B2209" s="9"/>
      <c r="C2209" s="13"/>
      <c r="D2209" s="3"/>
      <c r="E2209" s="3"/>
      <c r="F2209" s="3"/>
      <c r="G2209" s="3"/>
      <c r="H2209" s="3"/>
      <c r="I2209" s="3"/>
      <c r="J2209" s="3"/>
      <c r="K2209" s="3"/>
      <c r="L2209" s="3"/>
    </row>
    <row r="2210" spans="2:12">
      <c r="B2210" s="9"/>
      <c r="C2210" s="13"/>
      <c r="D2210" s="3"/>
      <c r="E2210" s="3"/>
      <c r="F2210" s="3"/>
      <c r="G2210" s="3"/>
      <c r="H2210" s="3"/>
      <c r="I2210" s="3"/>
      <c r="J2210" s="3"/>
      <c r="K2210" s="3"/>
      <c r="L2210" s="3"/>
    </row>
    <row r="2211" spans="2:12">
      <c r="B2211" s="9"/>
      <c r="C2211" s="13"/>
      <c r="D2211" s="3"/>
      <c r="E2211" s="3"/>
      <c r="F2211" s="3"/>
      <c r="G2211" s="3"/>
      <c r="H2211" s="3"/>
      <c r="I2211" s="3"/>
      <c r="J2211" s="3"/>
      <c r="K2211" s="3"/>
      <c r="L2211" s="3"/>
    </row>
    <row r="2212" spans="2:12">
      <c r="B2212" s="9"/>
      <c r="C2212" s="13"/>
      <c r="D2212" s="3"/>
      <c r="E2212" s="3"/>
      <c r="F2212" s="3"/>
      <c r="G2212" s="3"/>
      <c r="H2212" s="3"/>
      <c r="I2212" s="3"/>
      <c r="J2212" s="3"/>
      <c r="K2212" s="3"/>
      <c r="L2212" s="3"/>
    </row>
    <row r="2213" spans="2:12">
      <c r="B2213" s="9"/>
      <c r="C2213" s="13"/>
      <c r="D2213" s="3"/>
      <c r="E2213" s="3"/>
      <c r="F2213" s="3"/>
      <c r="G2213" s="3"/>
      <c r="H2213" s="3"/>
      <c r="I2213" s="3"/>
      <c r="J2213" s="3"/>
      <c r="K2213" s="3"/>
      <c r="L2213" s="3"/>
    </row>
    <row r="2214" spans="2:12">
      <c r="B2214" s="9"/>
      <c r="C2214" s="13"/>
      <c r="D2214" s="3"/>
      <c r="E2214" s="3"/>
      <c r="F2214" s="3"/>
      <c r="G2214" s="3"/>
      <c r="H2214" s="3"/>
      <c r="I2214" s="3"/>
      <c r="J2214" s="3"/>
      <c r="K2214" s="3"/>
      <c r="L2214" s="3"/>
    </row>
    <row r="2215" spans="2:12">
      <c r="B2215" s="9"/>
      <c r="C2215" s="13"/>
      <c r="D2215" s="3"/>
      <c r="E2215" s="3"/>
      <c r="F2215" s="3"/>
      <c r="G2215" s="3"/>
      <c r="H2215" s="3"/>
      <c r="I2215" s="3"/>
      <c r="J2215" s="3"/>
      <c r="K2215" s="3"/>
      <c r="L2215" s="3"/>
    </row>
    <row r="2216" spans="2:12">
      <c r="B2216" s="9"/>
      <c r="C2216" s="13"/>
      <c r="D2216" s="3"/>
      <c r="E2216" s="3"/>
      <c r="F2216" s="3"/>
      <c r="G2216" s="3"/>
      <c r="H2216" s="3"/>
      <c r="I2216" s="3"/>
      <c r="J2216" s="3"/>
      <c r="K2216" s="3"/>
      <c r="L2216" s="3"/>
    </row>
    <row r="2217" spans="2:12">
      <c r="B2217" s="9"/>
      <c r="C2217" s="13"/>
      <c r="D2217" s="3"/>
      <c r="E2217" s="3"/>
      <c r="F2217" s="3"/>
      <c r="G2217" s="3"/>
      <c r="H2217" s="3"/>
      <c r="I2217" s="3"/>
      <c r="J2217" s="3"/>
      <c r="K2217" s="3"/>
      <c r="L2217" s="3"/>
    </row>
    <row r="2218" spans="2:12">
      <c r="B2218" s="9"/>
      <c r="C2218" s="13"/>
      <c r="D2218" s="3"/>
      <c r="E2218" s="3"/>
      <c r="F2218" s="3"/>
      <c r="G2218" s="3"/>
      <c r="H2218" s="3"/>
      <c r="I2218" s="3"/>
      <c r="J2218" s="3"/>
      <c r="K2218" s="3"/>
      <c r="L2218" s="3"/>
    </row>
    <row r="2219" spans="2:12">
      <c r="B2219" s="9"/>
      <c r="C2219" s="13"/>
      <c r="D2219" s="3"/>
      <c r="E2219" s="3"/>
      <c r="F2219" s="3"/>
      <c r="G2219" s="3"/>
      <c r="H2219" s="3"/>
      <c r="I2219" s="3"/>
      <c r="J2219" s="3"/>
      <c r="K2219" s="3"/>
      <c r="L2219" s="3"/>
    </row>
    <row r="2220" spans="2:12">
      <c r="B2220" s="9"/>
      <c r="C2220" s="13"/>
      <c r="D2220" s="3"/>
      <c r="E2220" s="3"/>
      <c r="F2220" s="3"/>
      <c r="G2220" s="3"/>
      <c r="H2220" s="3"/>
      <c r="I2220" s="3"/>
      <c r="J2220" s="3"/>
      <c r="K2220" s="3"/>
      <c r="L2220" s="3"/>
    </row>
    <row r="2221" spans="2:12">
      <c r="B2221" s="9"/>
      <c r="C2221" s="13"/>
      <c r="D2221" s="3"/>
      <c r="E2221" s="3"/>
      <c r="F2221" s="3"/>
      <c r="G2221" s="3"/>
      <c r="H2221" s="3"/>
      <c r="I2221" s="3"/>
      <c r="J2221" s="3"/>
      <c r="K2221" s="3"/>
      <c r="L2221" s="3"/>
    </row>
    <row r="2222" spans="2:12">
      <c r="B2222" s="9"/>
      <c r="C2222" s="13"/>
      <c r="D2222" s="3"/>
      <c r="E2222" s="3"/>
      <c r="F2222" s="3"/>
      <c r="G2222" s="3"/>
      <c r="H2222" s="3"/>
      <c r="I2222" s="3"/>
      <c r="J2222" s="3"/>
      <c r="K2222" s="3"/>
      <c r="L2222" s="3"/>
    </row>
    <row r="2223" spans="2:12">
      <c r="B2223" s="9"/>
      <c r="C2223" s="13"/>
      <c r="D2223" s="3"/>
      <c r="E2223" s="3"/>
      <c r="F2223" s="3"/>
      <c r="G2223" s="3"/>
      <c r="H2223" s="3"/>
      <c r="I2223" s="3"/>
      <c r="J2223" s="3"/>
      <c r="K2223" s="3"/>
      <c r="L2223" s="3"/>
    </row>
    <row r="2224" spans="2:12">
      <c r="B2224" s="9"/>
      <c r="C2224" s="13"/>
      <c r="D2224" s="3"/>
      <c r="E2224" s="3"/>
      <c r="F2224" s="3"/>
      <c r="G2224" s="3"/>
      <c r="H2224" s="3"/>
      <c r="I2224" s="3"/>
      <c r="J2224" s="3"/>
      <c r="K2224" s="3"/>
      <c r="L2224" s="3"/>
    </row>
    <row r="2225" spans="2:12">
      <c r="B2225" s="9"/>
      <c r="C2225" s="13"/>
      <c r="D2225" s="3"/>
      <c r="E2225" s="3"/>
      <c r="F2225" s="3"/>
      <c r="G2225" s="3"/>
      <c r="H2225" s="3"/>
      <c r="I2225" s="3"/>
      <c r="J2225" s="3"/>
      <c r="K2225" s="3"/>
      <c r="L2225" s="3"/>
    </row>
    <row r="2226" spans="2:12">
      <c r="B2226" s="9"/>
      <c r="C2226" s="13"/>
      <c r="D2226" s="3"/>
      <c r="E2226" s="3"/>
      <c r="F2226" s="3"/>
      <c r="G2226" s="3"/>
      <c r="H2226" s="3"/>
      <c r="I2226" s="3"/>
      <c r="J2226" s="3"/>
      <c r="K2226" s="3"/>
      <c r="L2226" s="3"/>
    </row>
    <row r="2227" spans="2:12">
      <c r="B2227" s="9"/>
      <c r="C2227" s="13"/>
      <c r="D2227" s="3"/>
      <c r="E2227" s="3"/>
      <c r="F2227" s="3"/>
      <c r="G2227" s="3"/>
      <c r="H2227" s="3"/>
      <c r="I2227" s="3"/>
      <c r="J2227" s="3"/>
      <c r="K2227" s="3"/>
      <c r="L2227" s="3"/>
    </row>
    <row r="2228" spans="2:12">
      <c r="B2228" s="9"/>
      <c r="C2228" s="13"/>
      <c r="D2228" s="3"/>
      <c r="E2228" s="3"/>
      <c r="F2228" s="3"/>
      <c r="G2228" s="3"/>
      <c r="H2228" s="3"/>
      <c r="I2228" s="3"/>
      <c r="J2228" s="3"/>
      <c r="K2228" s="3"/>
      <c r="L2228" s="3"/>
    </row>
    <row r="2229" spans="2:12">
      <c r="B2229" s="9"/>
      <c r="C2229" s="13"/>
      <c r="D2229" s="3"/>
      <c r="E2229" s="3"/>
      <c r="F2229" s="3"/>
      <c r="G2229" s="3"/>
      <c r="H2229" s="3"/>
      <c r="I2229" s="3"/>
      <c r="J2229" s="3"/>
      <c r="K2229" s="3"/>
      <c r="L2229" s="3"/>
    </row>
    <row r="2230" spans="2:12">
      <c r="B2230" s="9"/>
      <c r="C2230" s="13"/>
      <c r="D2230" s="3"/>
      <c r="E2230" s="3"/>
      <c r="F2230" s="3"/>
      <c r="G2230" s="3"/>
      <c r="H2230" s="3"/>
      <c r="I2230" s="3"/>
      <c r="J2230" s="3"/>
      <c r="K2230" s="3"/>
      <c r="L2230" s="3"/>
    </row>
    <row r="2231" spans="2:12">
      <c r="B2231" s="9"/>
      <c r="C2231" s="13"/>
      <c r="D2231" s="3"/>
      <c r="E2231" s="3"/>
      <c r="F2231" s="3"/>
      <c r="G2231" s="3"/>
      <c r="H2231" s="3"/>
      <c r="I2231" s="3"/>
      <c r="J2231" s="3"/>
      <c r="K2231" s="3"/>
      <c r="L2231" s="3"/>
    </row>
    <row r="2232" spans="2:12">
      <c r="B2232" s="9"/>
      <c r="C2232" s="13"/>
      <c r="D2232" s="3"/>
      <c r="E2232" s="3"/>
      <c r="F2232" s="3"/>
      <c r="G2232" s="3"/>
      <c r="H2232" s="3"/>
      <c r="I2232" s="3"/>
      <c r="J2232" s="3"/>
      <c r="K2232" s="3"/>
      <c r="L2232" s="3"/>
    </row>
    <row r="2233" spans="2:12">
      <c r="B2233" s="9"/>
      <c r="C2233" s="13"/>
      <c r="D2233" s="3"/>
      <c r="E2233" s="3"/>
      <c r="F2233" s="3"/>
      <c r="G2233" s="3"/>
      <c r="H2233" s="3"/>
      <c r="I2233" s="3"/>
      <c r="J2233" s="3"/>
      <c r="K2233" s="3"/>
      <c r="L2233" s="3"/>
    </row>
    <row r="2234" spans="2:12">
      <c r="B2234" s="9"/>
      <c r="C2234" s="13"/>
      <c r="D2234" s="3"/>
      <c r="E2234" s="3"/>
      <c r="F2234" s="3"/>
      <c r="G2234" s="3"/>
      <c r="H2234" s="3"/>
      <c r="I2234" s="3"/>
      <c r="J2234" s="3"/>
      <c r="K2234" s="3"/>
      <c r="L2234" s="3"/>
    </row>
    <row r="2235" spans="2:12">
      <c r="B2235" s="9"/>
      <c r="C2235" s="13"/>
      <c r="D2235" s="3"/>
      <c r="E2235" s="3"/>
      <c r="F2235" s="3"/>
      <c r="G2235" s="3"/>
      <c r="H2235" s="3"/>
      <c r="I2235" s="3"/>
      <c r="J2235" s="3"/>
      <c r="K2235" s="3"/>
      <c r="L2235" s="3"/>
    </row>
    <row r="2236" spans="2:12">
      <c r="B2236" s="9"/>
      <c r="C2236" s="13"/>
      <c r="D2236" s="3"/>
      <c r="E2236" s="3"/>
      <c r="F2236" s="3"/>
      <c r="G2236" s="3"/>
      <c r="H2236" s="3"/>
      <c r="I2236" s="3"/>
      <c r="J2236" s="3"/>
      <c r="K2236" s="3"/>
      <c r="L2236" s="3"/>
    </row>
    <row r="2237" spans="2:12">
      <c r="B2237" s="9"/>
      <c r="C2237" s="13"/>
      <c r="D2237" s="3"/>
      <c r="E2237" s="3"/>
      <c r="F2237" s="3"/>
      <c r="G2237" s="3"/>
      <c r="H2237" s="3"/>
      <c r="I2237" s="3"/>
      <c r="J2237" s="3"/>
      <c r="K2237" s="3"/>
      <c r="L2237" s="3"/>
    </row>
    <row r="2238" spans="2:12">
      <c r="B2238" s="9"/>
      <c r="C2238" s="13"/>
      <c r="D2238" s="3"/>
      <c r="E2238" s="3"/>
      <c r="F2238" s="3"/>
      <c r="G2238" s="3"/>
      <c r="H2238" s="3"/>
      <c r="I2238" s="3"/>
      <c r="J2238" s="3"/>
      <c r="K2238" s="3"/>
      <c r="L2238" s="3"/>
    </row>
    <row r="2239" spans="2:12">
      <c r="B2239" s="9"/>
      <c r="C2239" s="13"/>
      <c r="D2239" s="3"/>
      <c r="E2239" s="3"/>
      <c r="F2239" s="3"/>
      <c r="G2239" s="3"/>
      <c r="H2239" s="3"/>
      <c r="I2239" s="3"/>
      <c r="J2239" s="3"/>
      <c r="K2239" s="3"/>
      <c r="L2239" s="3"/>
    </row>
    <row r="2240" spans="2:12">
      <c r="B2240" s="9"/>
      <c r="C2240" s="13"/>
      <c r="D2240" s="3"/>
      <c r="E2240" s="3"/>
      <c r="F2240" s="3"/>
      <c r="G2240" s="3"/>
      <c r="H2240" s="3"/>
      <c r="I2240" s="3"/>
      <c r="J2240" s="3"/>
      <c r="K2240" s="3"/>
      <c r="L2240" s="3"/>
    </row>
    <row r="2241" spans="2:12">
      <c r="B2241" s="9"/>
      <c r="C2241" s="13"/>
      <c r="D2241" s="3"/>
      <c r="E2241" s="3"/>
      <c r="F2241" s="3"/>
      <c r="G2241" s="3"/>
      <c r="H2241" s="3"/>
      <c r="I2241" s="3"/>
      <c r="J2241" s="3"/>
      <c r="K2241" s="3"/>
      <c r="L2241" s="3"/>
    </row>
    <row r="2242" spans="2:12">
      <c r="B2242" s="9"/>
      <c r="C2242" s="13"/>
      <c r="D2242" s="3"/>
      <c r="E2242" s="3"/>
      <c r="F2242" s="3"/>
      <c r="G2242" s="3"/>
      <c r="H2242" s="3"/>
      <c r="I2242" s="3"/>
      <c r="J2242" s="3"/>
      <c r="K2242" s="3"/>
      <c r="L2242" s="3"/>
    </row>
    <row r="2243" spans="2:12">
      <c r="B2243" s="9"/>
      <c r="C2243" s="13"/>
      <c r="D2243" s="3"/>
      <c r="E2243" s="3"/>
      <c r="F2243" s="3"/>
      <c r="G2243" s="3"/>
      <c r="H2243" s="3"/>
      <c r="I2243" s="3"/>
      <c r="J2243" s="3"/>
      <c r="K2243" s="3"/>
      <c r="L2243" s="3"/>
    </row>
    <row r="2244" spans="2:12">
      <c r="B2244" s="9"/>
      <c r="C2244" s="13"/>
      <c r="D2244" s="3"/>
      <c r="E2244" s="3"/>
      <c r="F2244" s="3"/>
      <c r="G2244" s="3"/>
      <c r="H2244" s="3"/>
      <c r="I2244" s="3"/>
      <c r="J2244" s="3"/>
      <c r="K2244" s="3"/>
      <c r="L2244" s="3"/>
    </row>
    <row r="2245" spans="2:12">
      <c r="B2245" s="9"/>
      <c r="C2245" s="13"/>
      <c r="D2245" s="3"/>
      <c r="E2245" s="3"/>
      <c r="F2245" s="3"/>
      <c r="G2245" s="3"/>
      <c r="H2245" s="3"/>
      <c r="I2245" s="3"/>
      <c r="J2245" s="3"/>
      <c r="K2245" s="3"/>
      <c r="L2245" s="3"/>
    </row>
    <row r="2246" spans="2:12">
      <c r="B2246" s="9"/>
      <c r="C2246" s="13"/>
      <c r="D2246" s="3"/>
      <c r="E2246" s="3"/>
      <c r="F2246" s="3"/>
      <c r="G2246" s="3"/>
      <c r="H2246" s="3"/>
      <c r="I2246" s="3"/>
      <c r="J2246" s="3"/>
      <c r="K2246" s="3"/>
      <c r="L2246" s="3"/>
    </row>
    <row r="2247" spans="2:12">
      <c r="B2247" s="9"/>
      <c r="C2247" s="13"/>
      <c r="D2247" s="3"/>
      <c r="E2247" s="3"/>
      <c r="F2247" s="3"/>
      <c r="G2247" s="3"/>
      <c r="H2247" s="3"/>
      <c r="I2247" s="3"/>
      <c r="J2247" s="3"/>
      <c r="K2247" s="3"/>
      <c r="L2247" s="3"/>
    </row>
    <row r="2248" spans="2:12">
      <c r="B2248" s="9"/>
      <c r="C2248" s="13"/>
      <c r="D2248" s="3"/>
      <c r="E2248" s="3"/>
      <c r="F2248" s="3"/>
      <c r="G2248" s="3"/>
      <c r="H2248" s="3"/>
      <c r="I2248" s="3"/>
      <c r="J2248" s="3"/>
      <c r="K2248" s="3"/>
      <c r="L2248" s="3"/>
    </row>
    <row r="2249" spans="2:12">
      <c r="B2249" s="9"/>
      <c r="C2249" s="13"/>
      <c r="D2249" s="3"/>
      <c r="E2249" s="3"/>
      <c r="F2249" s="3"/>
      <c r="G2249" s="3"/>
      <c r="H2249" s="3"/>
      <c r="I2249" s="3"/>
      <c r="J2249" s="3"/>
      <c r="K2249" s="3"/>
      <c r="L2249" s="3"/>
    </row>
    <row r="2250" spans="2:12">
      <c r="B2250" s="9"/>
      <c r="C2250" s="13"/>
      <c r="D2250" s="3"/>
      <c r="E2250" s="3"/>
      <c r="F2250" s="3"/>
      <c r="G2250" s="3"/>
      <c r="H2250" s="3"/>
      <c r="I2250" s="3"/>
      <c r="J2250" s="3"/>
      <c r="K2250" s="3"/>
      <c r="L2250" s="3"/>
    </row>
    <row r="2251" spans="2:12">
      <c r="B2251" s="9"/>
      <c r="C2251" s="13"/>
      <c r="D2251" s="3"/>
      <c r="E2251" s="3"/>
      <c r="F2251" s="3"/>
      <c r="G2251" s="3"/>
      <c r="H2251" s="3"/>
      <c r="I2251" s="3"/>
      <c r="J2251" s="3"/>
      <c r="K2251" s="3"/>
      <c r="L2251" s="3"/>
    </row>
    <row r="2252" spans="2:12">
      <c r="B2252" s="9"/>
      <c r="C2252" s="13"/>
      <c r="D2252" s="3"/>
      <c r="E2252" s="3"/>
      <c r="F2252" s="3"/>
      <c r="G2252" s="3"/>
      <c r="H2252" s="3"/>
      <c r="I2252" s="3"/>
      <c r="J2252" s="3"/>
      <c r="K2252" s="3"/>
      <c r="L2252" s="3"/>
    </row>
    <row r="2253" spans="2:12">
      <c r="B2253" s="9"/>
      <c r="C2253" s="13"/>
      <c r="D2253" s="3"/>
      <c r="E2253" s="3"/>
      <c r="F2253" s="3"/>
      <c r="G2253" s="3"/>
      <c r="H2253" s="3"/>
      <c r="I2253" s="3"/>
      <c r="J2253" s="3"/>
      <c r="K2253" s="3"/>
      <c r="L2253" s="3"/>
    </row>
    <row r="2254" spans="2:12">
      <c r="B2254" s="9"/>
      <c r="C2254" s="13"/>
      <c r="D2254" s="3"/>
      <c r="E2254" s="3"/>
      <c r="F2254" s="3"/>
      <c r="G2254" s="3"/>
      <c r="H2254" s="3"/>
      <c r="I2254" s="3"/>
      <c r="J2254" s="3"/>
      <c r="K2254" s="3"/>
      <c r="L2254" s="3"/>
    </row>
    <row r="2255" spans="2:12">
      <c r="B2255" s="9"/>
      <c r="C2255" s="13"/>
      <c r="D2255" s="3"/>
      <c r="E2255" s="3"/>
      <c r="F2255" s="3"/>
      <c r="G2255" s="3"/>
      <c r="H2255" s="3"/>
      <c r="I2255" s="3"/>
      <c r="J2255" s="3"/>
      <c r="K2255" s="3"/>
      <c r="L2255" s="3"/>
    </row>
    <row r="2256" spans="2:12">
      <c r="B2256" s="9"/>
      <c r="C2256" s="13"/>
      <c r="D2256" s="3"/>
      <c r="E2256" s="3"/>
      <c r="F2256" s="3"/>
      <c r="G2256" s="3"/>
      <c r="H2256" s="3"/>
      <c r="I2256" s="3"/>
      <c r="J2256" s="3"/>
      <c r="K2256" s="3"/>
      <c r="L2256" s="3"/>
    </row>
    <row r="2257" spans="2:12">
      <c r="B2257" s="9"/>
      <c r="C2257" s="13"/>
      <c r="D2257" s="3"/>
      <c r="E2257" s="3"/>
      <c r="F2257" s="3"/>
      <c r="G2257" s="3"/>
      <c r="H2257" s="3"/>
      <c r="I2257" s="3"/>
      <c r="J2257" s="3"/>
      <c r="K2257" s="3"/>
      <c r="L2257" s="3"/>
    </row>
    <row r="2258" spans="2:12">
      <c r="B2258" s="9"/>
      <c r="C2258" s="13"/>
      <c r="D2258" s="3"/>
      <c r="E2258" s="3"/>
      <c r="F2258" s="3"/>
      <c r="G2258" s="3"/>
      <c r="H2258" s="3"/>
      <c r="I2258" s="3"/>
      <c r="J2258" s="3"/>
      <c r="K2258" s="3"/>
      <c r="L2258" s="3"/>
    </row>
    <row r="2259" spans="2:12">
      <c r="B2259" s="9"/>
      <c r="C2259" s="13"/>
      <c r="D2259" s="3"/>
      <c r="E2259" s="3"/>
      <c r="F2259" s="3"/>
      <c r="G2259" s="3"/>
      <c r="H2259" s="3"/>
      <c r="I2259" s="3"/>
      <c r="J2259" s="3"/>
      <c r="K2259" s="3"/>
      <c r="L2259" s="3"/>
    </row>
    <row r="2260" spans="2:12">
      <c r="B2260" s="9"/>
      <c r="C2260" s="13"/>
      <c r="D2260" s="3"/>
      <c r="E2260" s="3"/>
      <c r="F2260" s="3"/>
      <c r="G2260" s="3"/>
      <c r="H2260" s="3"/>
      <c r="I2260" s="3"/>
      <c r="J2260" s="3"/>
      <c r="K2260" s="3"/>
      <c r="L2260" s="3"/>
    </row>
    <row r="2261" spans="2:12">
      <c r="B2261" s="9"/>
      <c r="C2261" s="13"/>
      <c r="D2261" s="3"/>
      <c r="E2261" s="3"/>
      <c r="F2261" s="3"/>
      <c r="G2261" s="3"/>
      <c r="H2261" s="3"/>
      <c r="I2261" s="3"/>
      <c r="J2261" s="3"/>
      <c r="K2261" s="3"/>
      <c r="L2261" s="3"/>
    </row>
    <row r="2262" spans="2:12">
      <c r="B2262" s="9"/>
      <c r="C2262" s="13"/>
      <c r="D2262" s="3"/>
      <c r="E2262" s="3"/>
      <c r="F2262" s="3"/>
      <c r="G2262" s="3"/>
      <c r="H2262" s="3"/>
      <c r="I2262" s="3"/>
      <c r="J2262" s="3"/>
      <c r="K2262" s="3"/>
      <c r="L2262" s="3"/>
    </row>
    <row r="2263" spans="2:12">
      <c r="B2263" s="9"/>
      <c r="C2263" s="13"/>
      <c r="D2263" s="3"/>
      <c r="E2263" s="3"/>
      <c r="F2263" s="3"/>
      <c r="G2263" s="3"/>
      <c r="H2263" s="3"/>
      <c r="I2263" s="3"/>
      <c r="J2263" s="3"/>
      <c r="K2263" s="3"/>
      <c r="L2263" s="3"/>
    </row>
    <row r="2264" spans="2:12">
      <c r="B2264" s="9"/>
      <c r="C2264" s="13"/>
      <c r="D2264" s="3"/>
      <c r="E2264" s="3"/>
      <c r="F2264" s="3"/>
      <c r="G2264" s="3"/>
      <c r="H2264" s="3"/>
      <c r="I2264" s="3"/>
      <c r="J2264" s="3"/>
      <c r="K2264" s="3"/>
      <c r="L2264" s="3"/>
    </row>
    <row r="2265" spans="2:12">
      <c r="B2265" s="9"/>
      <c r="C2265" s="13"/>
      <c r="D2265" s="3"/>
      <c r="E2265" s="3"/>
      <c r="F2265" s="3"/>
      <c r="G2265" s="3"/>
      <c r="H2265" s="3"/>
      <c r="I2265" s="3"/>
      <c r="J2265" s="3"/>
      <c r="K2265" s="3"/>
      <c r="L2265" s="3"/>
    </row>
    <row r="2266" spans="2:12">
      <c r="B2266" s="9"/>
      <c r="C2266" s="13"/>
      <c r="D2266" s="3"/>
      <c r="E2266" s="3"/>
      <c r="F2266" s="3"/>
      <c r="G2266" s="3"/>
      <c r="H2266" s="3"/>
      <c r="I2266" s="3"/>
      <c r="J2266" s="3"/>
      <c r="K2266" s="3"/>
      <c r="L2266" s="3"/>
    </row>
    <row r="2267" spans="2:12">
      <c r="B2267" s="9"/>
      <c r="C2267" s="13"/>
      <c r="D2267" s="3"/>
      <c r="E2267" s="3"/>
      <c r="F2267" s="3"/>
      <c r="G2267" s="3"/>
      <c r="H2267" s="3"/>
      <c r="I2267" s="3"/>
      <c r="J2267" s="3"/>
      <c r="K2267" s="3"/>
      <c r="L2267" s="3"/>
    </row>
    <row r="2268" spans="2:12">
      <c r="B2268" s="9"/>
      <c r="C2268" s="13"/>
      <c r="D2268" s="3"/>
      <c r="E2268" s="3"/>
      <c r="F2268" s="3"/>
      <c r="G2268" s="3"/>
      <c r="H2268" s="3"/>
      <c r="I2268" s="3"/>
      <c r="J2268" s="3"/>
      <c r="K2268" s="3"/>
      <c r="L2268" s="3"/>
    </row>
    <row r="2269" spans="2:12">
      <c r="B2269" s="9"/>
      <c r="C2269" s="13"/>
      <c r="D2269" s="3"/>
      <c r="E2269" s="3"/>
      <c r="F2269" s="3"/>
      <c r="G2269" s="3"/>
      <c r="H2269" s="3"/>
      <c r="I2269" s="3"/>
      <c r="J2269" s="3"/>
      <c r="K2269" s="3"/>
      <c r="L2269" s="3"/>
    </row>
    <row r="2270" spans="2:12">
      <c r="B2270" s="9"/>
      <c r="C2270" s="13"/>
      <c r="D2270" s="3"/>
      <c r="E2270" s="3"/>
      <c r="F2270" s="3"/>
      <c r="G2270" s="3"/>
      <c r="H2270" s="3"/>
      <c r="I2270" s="3"/>
      <c r="J2270" s="3"/>
      <c r="K2270" s="3"/>
      <c r="L2270" s="3"/>
    </row>
    <row r="2271" spans="2:12">
      <c r="B2271" s="9"/>
      <c r="C2271" s="13"/>
      <c r="D2271" s="3"/>
      <c r="E2271" s="3"/>
      <c r="F2271" s="3"/>
      <c r="G2271" s="3"/>
      <c r="H2271" s="3"/>
      <c r="I2271" s="3"/>
      <c r="J2271" s="3"/>
      <c r="K2271" s="3"/>
      <c r="L2271" s="3"/>
    </row>
    <row r="2272" spans="2:12">
      <c r="B2272" s="9"/>
      <c r="C2272" s="13"/>
      <c r="D2272" s="3"/>
      <c r="E2272" s="3"/>
      <c r="F2272" s="3"/>
      <c r="G2272" s="3"/>
      <c r="H2272" s="3"/>
      <c r="I2272" s="3"/>
      <c r="J2272" s="3"/>
      <c r="K2272" s="3"/>
      <c r="L2272" s="3"/>
    </row>
    <row r="2273" spans="2:12">
      <c r="B2273" s="9"/>
      <c r="C2273" s="13"/>
      <c r="D2273" s="3"/>
      <c r="E2273" s="3"/>
      <c r="F2273" s="3"/>
      <c r="G2273" s="3"/>
      <c r="H2273" s="3"/>
      <c r="I2273" s="3"/>
      <c r="J2273" s="3"/>
      <c r="K2273" s="3"/>
      <c r="L2273" s="3"/>
    </row>
    <row r="2274" spans="2:12">
      <c r="B2274" s="9"/>
      <c r="C2274" s="13"/>
      <c r="D2274" s="3"/>
      <c r="E2274" s="3"/>
      <c r="F2274" s="3"/>
      <c r="G2274" s="3"/>
      <c r="H2274" s="3"/>
      <c r="I2274" s="3"/>
      <c r="J2274" s="3"/>
      <c r="K2274" s="3"/>
      <c r="L2274" s="3"/>
    </row>
    <row r="2275" spans="2:12">
      <c r="B2275" s="9"/>
      <c r="C2275" s="13"/>
      <c r="D2275" s="3"/>
      <c r="E2275" s="3"/>
      <c r="F2275" s="3"/>
      <c r="G2275" s="3"/>
      <c r="H2275" s="3"/>
      <c r="I2275" s="3"/>
      <c r="J2275" s="3"/>
      <c r="K2275" s="3"/>
      <c r="L2275" s="3"/>
    </row>
    <row r="2276" spans="2:12">
      <c r="B2276" s="9"/>
      <c r="C2276" s="13"/>
      <c r="D2276" s="3"/>
      <c r="E2276" s="3"/>
      <c r="F2276" s="3"/>
      <c r="G2276" s="3"/>
      <c r="H2276" s="3"/>
      <c r="I2276" s="3"/>
      <c r="J2276" s="3"/>
      <c r="K2276" s="3"/>
      <c r="L2276" s="3"/>
    </row>
    <row r="2277" spans="2:12">
      <c r="B2277" s="9"/>
      <c r="C2277" s="13"/>
      <c r="D2277" s="3"/>
      <c r="E2277" s="3"/>
      <c r="F2277" s="3"/>
      <c r="G2277" s="3"/>
      <c r="H2277" s="3"/>
      <c r="I2277" s="3"/>
      <c r="J2277" s="3"/>
      <c r="K2277" s="3"/>
      <c r="L2277" s="3"/>
    </row>
    <row r="2278" spans="2:12">
      <c r="B2278" s="9"/>
      <c r="C2278" s="13"/>
      <c r="D2278" s="3"/>
      <c r="E2278" s="3"/>
      <c r="F2278" s="3"/>
      <c r="G2278" s="3"/>
      <c r="H2278" s="3"/>
      <c r="I2278" s="3"/>
      <c r="J2278" s="3"/>
      <c r="K2278" s="3"/>
      <c r="L2278" s="3"/>
    </row>
    <row r="2279" spans="2:12">
      <c r="B2279" s="9"/>
      <c r="C2279" s="13"/>
      <c r="D2279" s="3"/>
      <c r="E2279" s="3"/>
      <c r="F2279" s="3"/>
      <c r="G2279" s="3"/>
      <c r="H2279" s="3"/>
      <c r="I2279" s="3"/>
      <c r="J2279" s="3"/>
      <c r="K2279" s="3"/>
      <c r="L2279" s="3"/>
    </row>
    <row r="2280" spans="2:12">
      <c r="B2280" s="9"/>
      <c r="C2280" s="13"/>
      <c r="D2280" s="3"/>
      <c r="E2280" s="3"/>
      <c r="F2280" s="3"/>
      <c r="G2280" s="3"/>
      <c r="H2280" s="3"/>
      <c r="I2280" s="3"/>
      <c r="J2280" s="3"/>
      <c r="K2280" s="3"/>
      <c r="L2280" s="3"/>
    </row>
    <row r="2281" spans="2:12">
      <c r="B2281" s="9"/>
      <c r="C2281" s="13"/>
      <c r="D2281" s="3"/>
      <c r="E2281" s="3"/>
      <c r="F2281" s="3"/>
      <c r="G2281" s="3"/>
      <c r="H2281" s="3"/>
      <c r="I2281" s="3"/>
      <c r="J2281" s="3"/>
      <c r="K2281" s="3"/>
      <c r="L2281" s="3"/>
    </row>
    <row r="2282" spans="2:12">
      <c r="B2282" s="9"/>
      <c r="C2282" s="13"/>
      <c r="D2282" s="3"/>
      <c r="E2282" s="3"/>
      <c r="F2282" s="3"/>
      <c r="G2282" s="3"/>
      <c r="H2282" s="3"/>
      <c r="I2282" s="3"/>
      <c r="J2282" s="3"/>
      <c r="K2282" s="3"/>
      <c r="L2282" s="3"/>
    </row>
    <row r="2283" spans="2:12">
      <c r="B2283" s="9"/>
      <c r="C2283" s="13"/>
      <c r="D2283" s="3"/>
      <c r="E2283" s="3"/>
      <c r="F2283" s="3"/>
      <c r="G2283" s="3"/>
      <c r="H2283" s="3"/>
      <c r="I2283" s="3"/>
      <c r="J2283" s="3"/>
      <c r="K2283" s="3"/>
      <c r="L2283" s="3"/>
    </row>
    <row r="2284" spans="2:12">
      <c r="B2284" s="9"/>
      <c r="C2284" s="13"/>
      <c r="D2284" s="3"/>
      <c r="E2284" s="3"/>
      <c r="F2284" s="3"/>
      <c r="G2284" s="3"/>
      <c r="H2284" s="3"/>
      <c r="I2284" s="3"/>
      <c r="J2284" s="3"/>
      <c r="K2284" s="3"/>
      <c r="L2284" s="3"/>
    </row>
    <row r="2285" spans="2:12">
      <c r="B2285" s="9"/>
      <c r="C2285" s="13"/>
      <c r="D2285" s="3"/>
      <c r="E2285" s="3"/>
      <c r="F2285" s="3"/>
      <c r="G2285" s="3"/>
      <c r="H2285" s="3"/>
      <c r="I2285" s="3"/>
      <c r="J2285" s="3"/>
      <c r="K2285" s="3"/>
      <c r="L2285" s="3"/>
    </row>
    <row r="2286" spans="2:12">
      <c r="B2286" s="9"/>
      <c r="C2286" s="13"/>
      <c r="D2286" s="3"/>
      <c r="E2286" s="3"/>
      <c r="F2286" s="3"/>
      <c r="G2286" s="3"/>
      <c r="H2286" s="3"/>
      <c r="I2286" s="3"/>
      <c r="J2286" s="3"/>
      <c r="K2286" s="3"/>
      <c r="L2286" s="3"/>
    </row>
    <row r="2287" spans="2:12">
      <c r="B2287" s="9"/>
      <c r="C2287" s="13"/>
      <c r="D2287" s="3"/>
      <c r="E2287" s="3"/>
      <c r="F2287" s="3"/>
      <c r="G2287" s="3"/>
      <c r="H2287" s="3"/>
      <c r="I2287" s="3"/>
      <c r="J2287" s="3"/>
      <c r="K2287" s="3"/>
      <c r="L2287" s="3"/>
    </row>
    <row r="2288" spans="2:12">
      <c r="B2288" s="9"/>
      <c r="C2288" s="13"/>
      <c r="D2288" s="3"/>
      <c r="E2288" s="3"/>
      <c r="F2288" s="3"/>
      <c r="G2288" s="3"/>
      <c r="H2288" s="3"/>
      <c r="I2288" s="3"/>
      <c r="J2288" s="3"/>
      <c r="K2288" s="3"/>
      <c r="L2288" s="3"/>
    </row>
    <row r="2289" spans="2:12">
      <c r="B2289" s="9"/>
      <c r="C2289" s="13"/>
      <c r="D2289" s="3"/>
      <c r="E2289" s="3"/>
      <c r="F2289" s="3"/>
      <c r="G2289" s="3"/>
      <c r="H2289" s="3"/>
      <c r="I2289" s="3"/>
      <c r="J2289" s="3"/>
      <c r="K2289" s="3"/>
      <c r="L2289" s="3"/>
    </row>
    <row r="2290" spans="2:12">
      <c r="B2290" s="9"/>
      <c r="C2290" s="13"/>
      <c r="D2290" s="3"/>
      <c r="E2290" s="3"/>
      <c r="F2290" s="3"/>
      <c r="G2290" s="3"/>
      <c r="H2290" s="3"/>
      <c r="I2290" s="3"/>
      <c r="J2290" s="3"/>
      <c r="K2290" s="3"/>
      <c r="L2290" s="3"/>
    </row>
    <row r="2291" spans="2:12">
      <c r="B2291" s="9"/>
      <c r="C2291" s="13"/>
      <c r="D2291" s="3"/>
      <c r="E2291" s="3"/>
      <c r="F2291" s="3"/>
      <c r="G2291" s="3"/>
      <c r="H2291" s="3"/>
      <c r="I2291" s="3"/>
      <c r="J2291" s="3"/>
      <c r="K2291" s="3"/>
      <c r="L2291" s="3"/>
    </row>
    <row r="2292" spans="2:12">
      <c r="B2292" s="9"/>
      <c r="C2292" s="13"/>
      <c r="D2292" s="3"/>
      <c r="E2292" s="3"/>
      <c r="F2292" s="3"/>
      <c r="G2292" s="3"/>
      <c r="H2292" s="3"/>
      <c r="I2292" s="3"/>
      <c r="J2292" s="3"/>
      <c r="K2292" s="3"/>
      <c r="L2292" s="3"/>
    </row>
    <row r="2293" spans="2:12">
      <c r="B2293" s="9"/>
      <c r="C2293" s="13"/>
      <c r="D2293" s="3"/>
      <c r="E2293" s="3"/>
      <c r="F2293" s="3"/>
      <c r="G2293" s="3"/>
      <c r="H2293" s="3"/>
      <c r="I2293" s="3"/>
      <c r="J2293" s="3"/>
      <c r="K2293" s="3"/>
      <c r="L2293" s="3"/>
    </row>
    <row r="2294" spans="2:12">
      <c r="B2294" s="9"/>
      <c r="C2294" s="13"/>
      <c r="D2294" s="3"/>
      <c r="E2294" s="3"/>
      <c r="F2294" s="3"/>
      <c r="G2294" s="3"/>
      <c r="H2294" s="3"/>
      <c r="I2294" s="3"/>
      <c r="J2294" s="3"/>
      <c r="K2294" s="3"/>
      <c r="L2294" s="3"/>
    </row>
    <row r="2295" spans="2:12">
      <c r="B2295" s="9"/>
      <c r="C2295" s="13"/>
      <c r="D2295" s="3"/>
      <c r="E2295" s="3"/>
      <c r="F2295" s="3"/>
      <c r="G2295" s="3"/>
      <c r="H2295" s="3"/>
      <c r="I2295" s="3"/>
      <c r="J2295" s="3"/>
      <c r="K2295" s="3"/>
      <c r="L2295" s="3"/>
    </row>
    <row r="2296" spans="2:12">
      <c r="B2296" s="9"/>
      <c r="C2296" s="13"/>
      <c r="D2296" s="3"/>
      <c r="E2296" s="3"/>
      <c r="F2296" s="3"/>
      <c r="G2296" s="3"/>
      <c r="H2296" s="3"/>
      <c r="I2296" s="3"/>
      <c r="J2296" s="3"/>
      <c r="K2296" s="3"/>
      <c r="L2296" s="3"/>
    </row>
    <row r="2297" spans="2:12">
      <c r="B2297" s="9"/>
      <c r="C2297" s="13"/>
      <c r="D2297" s="3"/>
      <c r="E2297" s="3"/>
      <c r="F2297" s="3"/>
      <c r="G2297" s="3"/>
      <c r="H2297" s="3"/>
      <c r="I2297" s="3"/>
      <c r="J2297" s="3"/>
      <c r="K2297" s="3"/>
      <c r="L2297" s="3"/>
    </row>
    <row r="2298" spans="2:12">
      <c r="B2298" s="9"/>
      <c r="C2298" s="13"/>
      <c r="D2298" s="3"/>
      <c r="E2298" s="3"/>
      <c r="F2298" s="3"/>
      <c r="G2298" s="3"/>
      <c r="H2298" s="3"/>
      <c r="I2298" s="3"/>
      <c r="J2298" s="3"/>
      <c r="K2298" s="3"/>
      <c r="L2298" s="3"/>
    </row>
    <row r="2299" spans="2:12">
      <c r="B2299" s="9"/>
      <c r="C2299" s="13"/>
      <c r="D2299" s="3"/>
      <c r="E2299" s="3"/>
      <c r="F2299" s="3"/>
      <c r="G2299" s="3"/>
      <c r="H2299" s="3"/>
      <c r="I2299" s="3"/>
      <c r="J2299" s="3"/>
      <c r="K2299" s="3"/>
      <c r="L2299" s="3"/>
    </row>
    <row r="2300" spans="2:12">
      <c r="B2300" s="9"/>
      <c r="C2300" s="13"/>
      <c r="D2300" s="3"/>
      <c r="E2300" s="3"/>
      <c r="F2300" s="3"/>
      <c r="G2300" s="3"/>
      <c r="H2300" s="3"/>
      <c r="I2300" s="3"/>
      <c r="J2300" s="3"/>
      <c r="K2300" s="3"/>
      <c r="L2300" s="3"/>
    </row>
    <row r="2301" spans="2:12">
      <c r="B2301" s="9"/>
      <c r="C2301" s="13"/>
      <c r="D2301" s="3"/>
      <c r="E2301" s="3"/>
      <c r="F2301" s="3"/>
      <c r="G2301" s="3"/>
      <c r="H2301" s="3"/>
      <c r="I2301" s="3"/>
      <c r="J2301" s="3"/>
      <c r="K2301" s="3"/>
      <c r="L2301" s="3"/>
    </row>
    <row r="2302" spans="2:12">
      <c r="B2302" s="9"/>
      <c r="C2302" s="13"/>
      <c r="D2302" s="3"/>
      <c r="E2302" s="3"/>
      <c r="F2302" s="3"/>
      <c r="G2302" s="3"/>
      <c r="H2302" s="3"/>
      <c r="I2302" s="3"/>
      <c r="J2302" s="3"/>
      <c r="K2302" s="3"/>
      <c r="L2302" s="3"/>
    </row>
    <row r="2303" spans="2:12">
      <c r="B2303" s="9"/>
      <c r="C2303" s="13"/>
      <c r="D2303" s="3"/>
      <c r="E2303" s="3"/>
      <c r="F2303" s="3"/>
      <c r="G2303" s="3"/>
      <c r="H2303" s="3"/>
      <c r="I2303" s="3"/>
      <c r="J2303" s="3"/>
      <c r="K2303" s="3"/>
      <c r="L2303" s="3"/>
    </row>
    <row r="2304" spans="2:12">
      <c r="B2304" s="9"/>
      <c r="C2304" s="13"/>
      <c r="D2304" s="3"/>
      <c r="E2304" s="3"/>
      <c r="F2304" s="3"/>
      <c r="G2304" s="3"/>
      <c r="H2304" s="3"/>
      <c r="I2304" s="3"/>
      <c r="J2304" s="3"/>
      <c r="K2304" s="3"/>
      <c r="L2304" s="3"/>
    </row>
    <row r="2305" spans="2:12">
      <c r="B2305" s="9"/>
      <c r="C2305" s="13"/>
      <c r="D2305" s="3"/>
      <c r="E2305" s="3"/>
      <c r="F2305" s="3"/>
      <c r="G2305" s="3"/>
      <c r="H2305" s="3"/>
      <c r="I2305" s="3"/>
      <c r="J2305" s="3"/>
      <c r="K2305" s="3"/>
      <c r="L2305" s="3"/>
    </row>
    <row r="2306" spans="2:12">
      <c r="B2306" s="9"/>
      <c r="C2306" s="13"/>
      <c r="D2306" s="3"/>
      <c r="E2306" s="3"/>
      <c r="F2306" s="3"/>
      <c r="G2306" s="3"/>
      <c r="H2306" s="3"/>
      <c r="I2306" s="3"/>
      <c r="J2306" s="3"/>
      <c r="K2306" s="3"/>
      <c r="L2306" s="3"/>
    </row>
    <row r="2307" spans="2:12">
      <c r="B2307" s="9"/>
      <c r="C2307" s="13"/>
      <c r="D2307" s="3"/>
      <c r="E2307" s="3"/>
      <c r="F2307" s="3"/>
      <c r="G2307" s="3"/>
      <c r="H2307" s="3"/>
      <c r="I2307" s="3"/>
      <c r="J2307" s="3"/>
      <c r="K2307" s="3"/>
      <c r="L2307" s="3"/>
    </row>
    <row r="2308" spans="2:12">
      <c r="B2308" s="9"/>
      <c r="C2308" s="13"/>
      <c r="D2308" s="3"/>
      <c r="E2308" s="3"/>
      <c r="F2308" s="3"/>
      <c r="G2308" s="3"/>
      <c r="H2308" s="3"/>
      <c r="I2308" s="3"/>
      <c r="J2308" s="3"/>
      <c r="K2308" s="3"/>
      <c r="L2308" s="3"/>
    </row>
    <row r="2309" spans="2:12">
      <c r="B2309" s="9"/>
      <c r="C2309" s="13"/>
      <c r="D2309" s="3"/>
      <c r="E2309" s="3"/>
      <c r="F2309" s="3"/>
      <c r="G2309" s="3"/>
      <c r="H2309" s="3"/>
      <c r="I2309" s="3"/>
      <c r="J2309" s="3"/>
      <c r="K2309" s="3"/>
      <c r="L2309" s="3"/>
    </row>
    <row r="2310" spans="2:12">
      <c r="B2310" s="9"/>
      <c r="C2310" s="13"/>
      <c r="D2310" s="3"/>
      <c r="E2310" s="3"/>
      <c r="F2310" s="3"/>
      <c r="G2310" s="3"/>
      <c r="H2310" s="3"/>
      <c r="I2310" s="3"/>
      <c r="J2310" s="3"/>
      <c r="K2310" s="3"/>
      <c r="L2310" s="3"/>
    </row>
    <row r="2311" spans="2:12">
      <c r="B2311" s="9"/>
      <c r="C2311" s="13"/>
      <c r="D2311" s="3"/>
      <c r="E2311" s="3"/>
      <c r="F2311" s="3"/>
      <c r="G2311" s="3"/>
      <c r="H2311" s="3"/>
      <c r="I2311" s="3"/>
      <c r="J2311" s="3"/>
      <c r="K2311" s="3"/>
      <c r="L2311" s="3"/>
    </row>
    <row r="2312" spans="2:12">
      <c r="B2312" s="9"/>
      <c r="C2312" s="13"/>
      <c r="D2312" s="3"/>
      <c r="E2312" s="3"/>
      <c r="F2312" s="3"/>
      <c r="G2312" s="3"/>
      <c r="H2312" s="3"/>
      <c r="I2312" s="3"/>
      <c r="J2312" s="3"/>
      <c r="K2312" s="3"/>
      <c r="L2312" s="3"/>
    </row>
    <row r="2313" spans="2:12">
      <c r="B2313" s="9"/>
      <c r="C2313" s="13"/>
      <c r="D2313" s="3"/>
      <c r="E2313" s="3"/>
      <c r="F2313" s="3"/>
      <c r="G2313" s="3"/>
      <c r="H2313" s="3"/>
      <c r="I2313" s="3"/>
      <c r="J2313" s="3"/>
      <c r="K2313" s="3"/>
      <c r="L2313" s="3"/>
    </row>
    <row r="2314" spans="2:12">
      <c r="B2314" s="9"/>
      <c r="C2314" s="13"/>
      <c r="D2314" s="3"/>
      <c r="E2314" s="3"/>
      <c r="F2314" s="3"/>
      <c r="G2314" s="3"/>
      <c r="H2314" s="3"/>
      <c r="I2314" s="3"/>
      <c r="J2314" s="3"/>
      <c r="K2314" s="3"/>
      <c r="L2314" s="3"/>
    </row>
    <row r="2315" spans="2:12">
      <c r="B2315" s="9"/>
      <c r="C2315" s="13"/>
      <c r="D2315" s="3"/>
      <c r="E2315" s="3"/>
      <c r="F2315" s="3"/>
      <c r="G2315" s="3"/>
      <c r="H2315" s="3"/>
      <c r="I2315" s="3"/>
      <c r="J2315" s="3"/>
      <c r="K2315" s="3"/>
      <c r="L2315" s="3"/>
    </row>
    <row r="2316" spans="2:12">
      <c r="B2316" s="9"/>
      <c r="C2316" s="13"/>
      <c r="D2316" s="3"/>
      <c r="E2316" s="3"/>
      <c r="F2316" s="3"/>
      <c r="G2316" s="3"/>
      <c r="H2316" s="3"/>
      <c r="I2316" s="3"/>
      <c r="J2316" s="3"/>
      <c r="K2316" s="3"/>
      <c r="L2316" s="3"/>
    </row>
    <row r="2317" spans="2:12">
      <c r="B2317" s="9"/>
      <c r="C2317" s="13"/>
      <c r="D2317" s="3"/>
      <c r="E2317" s="3"/>
      <c r="F2317" s="3"/>
      <c r="G2317" s="3"/>
      <c r="H2317" s="3"/>
      <c r="I2317" s="3"/>
      <c r="J2317" s="3"/>
      <c r="K2317" s="3"/>
      <c r="L2317" s="3"/>
    </row>
    <row r="2318" spans="2:12">
      <c r="B2318" s="9"/>
      <c r="C2318" s="13"/>
      <c r="D2318" s="3"/>
      <c r="E2318" s="3"/>
      <c r="F2318" s="3"/>
      <c r="G2318" s="3"/>
      <c r="H2318" s="3"/>
      <c r="I2318" s="3"/>
      <c r="J2318" s="3"/>
      <c r="K2318" s="3"/>
      <c r="L2318" s="3"/>
    </row>
    <row r="2319" spans="2:12">
      <c r="B2319" s="9"/>
      <c r="C2319" s="13"/>
      <c r="D2319" s="3"/>
      <c r="E2319" s="3"/>
      <c r="F2319" s="3"/>
      <c r="G2319" s="3"/>
      <c r="H2319" s="3"/>
      <c r="I2319" s="3"/>
      <c r="J2319" s="3"/>
      <c r="K2319" s="3"/>
      <c r="L2319" s="3"/>
    </row>
    <row r="2320" spans="2:12">
      <c r="B2320" s="9"/>
      <c r="C2320" s="13"/>
      <c r="D2320" s="3"/>
      <c r="E2320" s="3"/>
      <c r="F2320" s="3"/>
      <c r="G2320" s="3"/>
      <c r="H2320" s="3"/>
      <c r="I2320" s="3"/>
      <c r="J2320" s="3"/>
      <c r="K2320" s="3"/>
      <c r="L2320" s="3"/>
    </row>
    <row r="2321" spans="2:12">
      <c r="B2321" s="9"/>
      <c r="C2321" s="13"/>
      <c r="D2321" s="3"/>
      <c r="E2321" s="3"/>
      <c r="F2321" s="3"/>
      <c r="G2321" s="3"/>
      <c r="H2321" s="3"/>
      <c r="I2321" s="3"/>
      <c r="J2321" s="3"/>
      <c r="K2321" s="3"/>
      <c r="L2321" s="3"/>
    </row>
    <row r="2322" spans="2:12">
      <c r="B2322" s="9"/>
      <c r="C2322" s="13"/>
      <c r="D2322" s="3"/>
      <c r="E2322" s="3"/>
      <c r="F2322" s="3"/>
      <c r="G2322" s="3"/>
      <c r="H2322" s="3"/>
      <c r="I2322" s="3"/>
      <c r="J2322" s="3"/>
      <c r="K2322" s="3"/>
      <c r="L2322" s="3"/>
    </row>
    <row r="2323" spans="2:12">
      <c r="B2323" s="9"/>
      <c r="C2323" s="13"/>
      <c r="D2323" s="3"/>
      <c r="E2323" s="3"/>
      <c r="F2323" s="3"/>
      <c r="G2323" s="3"/>
      <c r="H2323" s="3"/>
      <c r="I2323" s="3"/>
      <c r="J2323" s="3"/>
      <c r="K2323" s="3"/>
      <c r="L2323" s="3"/>
    </row>
    <row r="2324" spans="2:12">
      <c r="B2324" s="9"/>
      <c r="C2324" s="13"/>
      <c r="D2324" s="3"/>
      <c r="E2324" s="3"/>
      <c r="F2324" s="3"/>
      <c r="G2324" s="3"/>
      <c r="H2324" s="3"/>
      <c r="I2324" s="3"/>
      <c r="J2324" s="3"/>
      <c r="K2324" s="3"/>
      <c r="L2324" s="3"/>
    </row>
    <row r="2325" spans="2:12">
      <c r="B2325" s="9"/>
      <c r="C2325" s="13"/>
      <c r="D2325" s="3"/>
      <c r="E2325" s="3"/>
      <c r="F2325" s="3"/>
      <c r="G2325" s="3"/>
      <c r="H2325" s="3"/>
      <c r="I2325" s="3"/>
      <c r="J2325" s="3"/>
      <c r="K2325" s="3"/>
      <c r="L2325" s="3"/>
    </row>
    <row r="2326" spans="2:12">
      <c r="B2326" s="9"/>
      <c r="C2326" s="13"/>
      <c r="D2326" s="3"/>
      <c r="E2326" s="3"/>
      <c r="F2326" s="3"/>
      <c r="G2326" s="3"/>
      <c r="H2326" s="3"/>
      <c r="I2326" s="3"/>
      <c r="J2326" s="3"/>
      <c r="K2326" s="3"/>
      <c r="L2326" s="3"/>
    </row>
    <row r="2327" spans="2:12">
      <c r="B2327" s="9"/>
      <c r="C2327" s="13"/>
      <c r="D2327" s="3"/>
      <c r="E2327" s="3"/>
      <c r="F2327" s="3"/>
      <c r="G2327" s="3"/>
      <c r="H2327" s="3"/>
      <c r="I2327" s="3"/>
      <c r="J2327" s="3"/>
      <c r="K2327" s="3"/>
      <c r="L2327" s="3"/>
    </row>
    <row r="2328" spans="2:12">
      <c r="B2328" s="9"/>
      <c r="C2328" s="13"/>
      <c r="D2328" s="3"/>
      <c r="E2328" s="3"/>
      <c r="F2328" s="3"/>
      <c r="G2328" s="3"/>
      <c r="H2328" s="3"/>
      <c r="I2328" s="3"/>
      <c r="J2328" s="3"/>
      <c r="K2328" s="3"/>
      <c r="L2328" s="3"/>
    </row>
    <row r="2329" spans="2:12">
      <c r="B2329" s="9"/>
      <c r="C2329" s="13"/>
      <c r="D2329" s="3"/>
      <c r="E2329" s="3"/>
      <c r="F2329" s="3"/>
      <c r="G2329" s="3"/>
      <c r="H2329" s="3"/>
      <c r="I2329" s="3"/>
      <c r="J2329" s="3"/>
      <c r="K2329" s="3"/>
      <c r="L2329" s="3"/>
    </row>
    <row r="2330" spans="2:12">
      <c r="B2330" s="9"/>
      <c r="C2330" s="13"/>
      <c r="D2330" s="3"/>
      <c r="E2330" s="3"/>
      <c r="F2330" s="3"/>
      <c r="G2330" s="3"/>
      <c r="H2330" s="3"/>
      <c r="I2330" s="3"/>
      <c r="J2330" s="3"/>
      <c r="K2330" s="3"/>
      <c r="L2330" s="3"/>
    </row>
    <row r="2331" spans="2:12">
      <c r="B2331" s="9"/>
      <c r="C2331" s="13"/>
      <c r="D2331" s="3"/>
      <c r="E2331" s="3"/>
      <c r="F2331" s="3"/>
      <c r="G2331" s="3"/>
      <c r="H2331" s="3"/>
      <c r="I2331" s="3"/>
      <c r="J2331" s="3"/>
      <c r="K2331" s="3"/>
      <c r="L2331" s="3"/>
    </row>
    <row r="2332" spans="2:12">
      <c r="B2332" s="9"/>
      <c r="C2332" s="13"/>
      <c r="D2332" s="3"/>
      <c r="E2332" s="3"/>
      <c r="F2332" s="3"/>
      <c r="G2332" s="3"/>
      <c r="H2332" s="3"/>
      <c r="I2332" s="3"/>
      <c r="J2332" s="3"/>
      <c r="K2332" s="3"/>
      <c r="L2332" s="3"/>
    </row>
    <row r="2333" spans="2:12">
      <c r="B2333" s="9"/>
      <c r="C2333" s="13"/>
      <c r="D2333" s="3"/>
      <c r="E2333" s="3"/>
      <c r="F2333" s="3"/>
      <c r="G2333" s="3"/>
      <c r="H2333" s="3"/>
      <c r="I2333" s="3"/>
      <c r="J2333" s="3"/>
      <c r="K2333" s="3"/>
      <c r="L2333" s="3"/>
    </row>
    <row r="2334" spans="2:12">
      <c r="B2334" s="9"/>
      <c r="C2334" s="13"/>
      <c r="D2334" s="3"/>
      <c r="E2334" s="3"/>
      <c r="F2334" s="3"/>
      <c r="G2334" s="3"/>
      <c r="H2334" s="3"/>
      <c r="I2334" s="3"/>
      <c r="J2334" s="3"/>
      <c r="K2334" s="3"/>
      <c r="L2334" s="3"/>
    </row>
    <row r="2335" spans="2:12">
      <c r="B2335" s="9"/>
      <c r="C2335" s="13"/>
      <c r="D2335" s="3"/>
      <c r="E2335" s="3"/>
      <c r="F2335" s="3"/>
      <c r="G2335" s="3"/>
      <c r="H2335" s="3"/>
      <c r="I2335" s="3"/>
      <c r="J2335" s="3"/>
      <c r="K2335" s="3"/>
      <c r="L2335" s="3"/>
    </row>
    <row r="2336" spans="2:12">
      <c r="B2336" s="9"/>
      <c r="C2336" s="13"/>
      <c r="D2336" s="3"/>
      <c r="E2336" s="3"/>
      <c r="F2336" s="3"/>
      <c r="G2336" s="3"/>
      <c r="H2336" s="3"/>
      <c r="I2336" s="3"/>
      <c r="J2336" s="3"/>
      <c r="K2336" s="3"/>
      <c r="L2336" s="3"/>
    </row>
    <row r="2337" spans="2:12">
      <c r="B2337" s="9"/>
      <c r="C2337" s="13"/>
      <c r="D2337" s="3"/>
      <c r="E2337" s="3"/>
      <c r="F2337" s="3"/>
      <c r="G2337" s="3"/>
      <c r="H2337" s="3"/>
      <c r="I2337" s="3"/>
      <c r="J2337" s="3"/>
      <c r="K2337" s="3"/>
      <c r="L2337" s="3"/>
    </row>
    <row r="2338" spans="2:12">
      <c r="B2338" s="9"/>
      <c r="C2338" s="13"/>
      <c r="D2338" s="3"/>
      <c r="E2338" s="3"/>
      <c r="F2338" s="3"/>
      <c r="G2338" s="3"/>
      <c r="H2338" s="3"/>
      <c r="I2338" s="3"/>
      <c r="J2338" s="3"/>
      <c r="K2338" s="3"/>
      <c r="L2338" s="3"/>
    </row>
    <row r="2339" spans="2:12">
      <c r="B2339" s="9"/>
      <c r="C2339" s="13"/>
      <c r="D2339" s="3"/>
      <c r="E2339" s="3"/>
      <c r="F2339" s="3"/>
      <c r="G2339" s="3"/>
      <c r="H2339" s="3"/>
      <c r="I2339" s="3"/>
      <c r="J2339" s="3"/>
      <c r="K2339" s="3"/>
      <c r="L2339" s="3"/>
    </row>
    <row r="2340" spans="2:12">
      <c r="B2340" s="9"/>
      <c r="C2340" s="13"/>
      <c r="D2340" s="3"/>
      <c r="E2340" s="3"/>
      <c r="F2340" s="3"/>
      <c r="G2340" s="3"/>
      <c r="H2340" s="3"/>
      <c r="I2340" s="3"/>
      <c r="J2340" s="3"/>
      <c r="K2340" s="3"/>
      <c r="L2340" s="3"/>
    </row>
    <row r="2341" spans="2:12">
      <c r="B2341" s="9"/>
      <c r="C2341" s="13"/>
      <c r="D2341" s="3"/>
      <c r="E2341" s="3"/>
      <c r="F2341" s="3"/>
      <c r="G2341" s="3"/>
      <c r="H2341" s="3"/>
      <c r="I2341" s="3"/>
      <c r="J2341" s="3"/>
      <c r="K2341" s="3"/>
      <c r="L2341" s="3"/>
    </row>
    <row r="2342" spans="2:12">
      <c r="B2342" s="9"/>
      <c r="C2342" s="13"/>
      <c r="D2342" s="3"/>
      <c r="E2342" s="3"/>
      <c r="F2342" s="3"/>
      <c r="G2342" s="3"/>
      <c r="H2342" s="3"/>
      <c r="I2342" s="3"/>
      <c r="J2342" s="3"/>
      <c r="K2342" s="3"/>
      <c r="L2342" s="3"/>
    </row>
    <row r="2343" spans="2:12">
      <c r="B2343" s="9"/>
      <c r="C2343" s="13"/>
      <c r="D2343" s="3"/>
      <c r="E2343" s="3"/>
      <c r="F2343" s="3"/>
      <c r="G2343" s="3"/>
      <c r="H2343" s="3"/>
      <c r="I2343" s="3"/>
      <c r="J2343" s="3"/>
      <c r="K2343" s="3"/>
      <c r="L2343" s="3"/>
    </row>
    <row r="2344" spans="2:12">
      <c r="B2344" s="9"/>
      <c r="C2344" s="13"/>
      <c r="D2344" s="3"/>
      <c r="E2344" s="3"/>
      <c r="F2344" s="3"/>
      <c r="G2344" s="3"/>
      <c r="H2344" s="3"/>
      <c r="I2344" s="3"/>
      <c r="J2344" s="3"/>
      <c r="K2344" s="3"/>
      <c r="L2344" s="3"/>
    </row>
    <row r="2345" spans="2:12">
      <c r="B2345" s="9"/>
      <c r="C2345" s="13"/>
      <c r="D2345" s="3"/>
      <c r="E2345" s="3"/>
      <c r="F2345" s="3"/>
      <c r="G2345" s="3"/>
      <c r="H2345" s="3"/>
      <c r="I2345" s="3"/>
      <c r="J2345" s="3"/>
      <c r="K2345" s="3"/>
      <c r="L2345" s="3"/>
    </row>
    <row r="2346" spans="2:12">
      <c r="B2346" s="9"/>
      <c r="C2346" s="13"/>
      <c r="D2346" s="3"/>
      <c r="E2346" s="3"/>
      <c r="F2346" s="3"/>
      <c r="G2346" s="3"/>
      <c r="H2346" s="3"/>
      <c r="I2346" s="3"/>
      <c r="J2346" s="3"/>
      <c r="K2346" s="3"/>
      <c r="L2346" s="3"/>
    </row>
    <row r="2347" spans="2:12">
      <c r="B2347" s="9"/>
      <c r="C2347" s="13"/>
      <c r="D2347" s="3"/>
      <c r="E2347" s="3"/>
      <c r="F2347" s="3"/>
      <c r="G2347" s="3"/>
      <c r="H2347" s="3"/>
      <c r="I2347" s="3"/>
      <c r="J2347" s="3"/>
      <c r="K2347" s="3"/>
      <c r="L2347" s="3"/>
    </row>
    <row r="2348" spans="2:12">
      <c r="B2348" s="9"/>
      <c r="C2348" s="13"/>
      <c r="D2348" s="3"/>
      <c r="E2348" s="3"/>
      <c r="F2348" s="3"/>
      <c r="G2348" s="3"/>
      <c r="H2348" s="3"/>
      <c r="I2348" s="3"/>
      <c r="J2348" s="3"/>
      <c r="K2348" s="3"/>
      <c r="L2348" s="3"/>
    </row>
    <row r="2349" spans="2:12">
      <c r="B2349" s="9"/>
      <c r="C2349" s="13"/>
      <c r="D2349" s="3"/>
      <c r="E2349" s="3"/>
      <c r="F2349" s="3"/>
      <c r="G2349" s="3"/>
      <c r="H2349" s="3"/>
      <c r="I2349" s="3"/>
      <c r="J2349" s="3"/>
      <c r="K2349" s="3"/>
      <c r="L2349" s="3"/>
    </row>
    <row r="2350" spans="2:12">
      <c r="B2350" s="9"/>
      <c r="C2350" s="13"/>
      <c r="D2350" s="3"/>
      <c r="E2350" s="3"/>
      <c r="F2350" s="3"/>
      <c r="G2350" s="3"/>
      <c r="H2350" s="3"/>
      <c r="I2350" s="3"/>
      <c r="J2350" s="3"/>
      <c r="K2350" s="3"/>
      <c r="L2350" s="3"/>
    </row>
    <row r="2351" spans="2:12">
      <c r="B2351" s="9"/>
      <c r="C2351" s="13"/>
      <c r="D2351" s="3"/>
      <c r="E2351" s="3"/>
      <c r="F2351" s="3"/>
      <c r="G2351" s="3"/>
      <c r="H2351" s="3"/>
      <c r="I2351" s="3"/>
      <c r="J2351" s="3"/>
      <c r="K2351" s="3"/>
      <c r="L2351" s="3"/>
    </row>
    <row r="2352" spans="2:12">
      <c r="B2352" s="9"/>
      <c r="C2352" s="13"/>
      <c r="D2352" s="3"/>
      <c r="E2352" s="3"/>
      <c r="F2352" s="3"/>
      <c r="G2352" s="3"/>
      <c r="H2352" s="3"/>
      <c r="I2352" s="3"/>
      <c r="J2352" s="3"/>
      <c r="K2352" s="3"/>
      <c r="L2352" s="3"/>
    </row>
    <row r="2353" spans="2:12">
      <c r="B2353" s="9"/>
      <c r="C2353" s="13"/>
      <c r="D2353" s="3"/>
      <c r="E2353" s="3"/>
      <c r="F2353" s="3"/>
      <c r="G2353" s="3"/>
      <c r="H2353" s="3"/>
      <c r="I2353" s="3"/>
      <c r="J2353" s="3"/>
      <c r="K2353" s="3"/>
      <c r="L2353" s="3"/>
    </row>
    <row r="2354" spans="2:12">
      <c r="B2354" s="9"/>
      <c r="C2354" s="13"/>
      <c r="D2354" s="3"/>
      <c r="E2354" s="3"/>
      <c r="F2354" s="3"/>
      <c r="G2354" s="3"/>
      <c r="H2354" s="3"/>
      <c r="I2354" s="3"/>
      <c r="J2354" s="3"/>
      <c r="K2354" s="3"/>
      <c r="L2354" s="3"/>
    </row>
    <row r="2355" spans="2:12">
      <c r="B2355" s="9"/>
      <c r="C2355" s="13"/>
      <c r="D2355" s="3"/>
      <c r="E2355" s="3"/>
      <c r="F2355" s="3"/>
      <c r="G2355" s="3"/>
      <c r="H2355" s="3"/>
      <c r="I2355" s="3"/>
      <c r="J2355" s="3"/>
      <c r="K2355" s="3"/>
      <c r="L2355" s="3"/>
    </row>
    <row r="2356" spans="2:12">
      <c r="B2356" s="9"/>
      <c r="C2356" s="13"/>
      <c r="D2356" s="3"/>
      <c r="E2356" s="3"/>
      <c r="F2356" s="3"/>
      <c r="G2356" s="3"/>
      <c r="H2356" s="3"/>
      <c r="I2356" s="3"/>
      <c r="J2356" s="3"/>
      <c r="K2356" s="3"/>
      <c r="L2356" s="3"/>
    </row>
    <row r="2357" spans="2:12">
      <c r="B2357" s="9"/>
      <c r="C2357" s="13"/>
      <c r="D2357" s="3"/>
      <c r="E2357" s="3"/>
      <c r="F2357" s="3"/>
      <c r="G2357" s="3"/>
      <c r="H2357" s="3"/>
      <c r="I2357" s="3"/>
      <c r="J2357" s="3"/>
      <c r="K2357" s="3"/>
      <c r="L2357" s="3"/>
    </row>
    <row r="2358" spans="2:12">
      <c r="B2358" s="9"/>
      <c r="C2358" s="13"/>
      <c r="D2358" s="3"/>
      <c r="E2358" s="3"/>
      <c r="F2358" s="3"/>
      <c r="G2358" s="3"/>
      <c r="H2358" s="3"/>
      <c r="I2358" s="3"/>
      <c r="J2358" s="3"/>
      <c r="K2358" s="3"/>
      <c r="L2358" s="3"/>
    </row>
    <row r="2359" spans="2:12">
      <c r="B2359" s="9"/>
      <c r="C2359" s="13"/>
      <c r="D2359" s="3"/>
      <c r="E2359" s="3"/>
      <c r="F2359" s="3"/>
      <c r="G2359" s="3"/>
      <c r="H2359" s="3"/>
      <c r="I2359" s="3"/>
      <c r="J2359" s="3"/>
      <c r="K2359" s="3"/>
      <c r="L2359" s="3"/>
    </row>
    <row r="2360" spans="2:12">
      <c r="B2360" s="9"/>
      <c r="C2360" s="13"/>
      <c r="D2360" s="3"/>
      <c r="E2360" s="3"/>
      <c r="F2360" s="3"/>
      <c r="G2360" s="3"/>
      <c r="H2360" s="3"/>
      <c r="I2360" s="3"/>
      <c r="J2360" s="3"/>
      <c r="K2360" s="3"/>
      <c r="L2360" s="3"/>
    </row>
    <row r="2361" spans="2:12">
      <c r="B2361" s="9"/>
      <c r="C2361" s="13"/>
      <c r="D2361" s="3"/>
      <c r="E2361" s="3"/>
      <c r="F2361" s="3"/>
      <c r="G2361" s="3"/>
      <c r="H2361" s="3"/>
      <c r="I2361" s="3"/>
      <c r="J2361" s="3"/>
      <c r="K2361" s="3"/>
      <c r="L2361" s="3"/>
    </row>
    <row r="2362" spans="2:12">
      <c r="B2362" s="9"/>
      <c r="C2362" s="13"/>
      <c r="D2362" s="3"/>
      <c r="E2362" s="3"/>
      <c r="F2362" s="3"/>
      <c r="G2362" s="3"/>
      <c r="H2362" s="3"/>
      <c r="I2362" s="3"/>
      <c r="J2362" s="3"/>
      <c r="K2362" s="3"/>
      <c r="L2362" s="3"/>
    </row>
    <row r="2363" spans="2:12">
      <c r="B2363" s="9"/>
      <c r="C2363" s="13"/>
      <c r="D2363" s="3"/>
      <c r="E2363" s="3"/>
      <c r="F2363" s="3"/>
      <c r="G2363" s="3"/>
      <c r="H2363" s="3"/>
      <c r="I2363" s="3"/>
      <c r="J2363" s="3"/>
      <c r="K2363" s="3"/>
      <c r="L2363" s="3"/>
    </row>
    <row r="2364" spans="2:12">
      <c r="B2364" s="9"/>
      <c r="C2364" s="13"/>
      <c r="D2364" s="3"/>
      <c r="E2364" s="3"/>
      <c r="F2364" s="3"/>
      <c r="G2364" s="3"/>
      <c r="H2364" s="3"/>
      <c r="I2364" s="3"/>
      <c r="J2364" s="3"/>
      <c r="K2364" s="3"/>
      <c r="L2364" s="3"/>
    </row>
    <row r="2365" spans="2:12">
      <c r="B2365" s="9"/>
      <c r="C2365" s="13"/>
      <c r="D2365" s="3"/>
      <c r="E2365" s="3"/>
      <c r="F2365" s="3"/>
      <c r="G2365" s="3"/>
      <c r="H2365" s="3"/>
      <c r="I2365" s="3"/>
      <c r="J2365" s="3"/>
      <c r="K2365" s="3"/>
      <c r="L2365" s="3"/>
    </row>
    <row r="2366" spans="2:12">
      <c r="B2366" s="9"/>
      <c r="C2366" s="13"/>
      <c r="D2366" s="3"/>
      <c r="E2366" s="3"/>
      <c r="F2366" s="3"/>
      <c r="G2366" s="3"/>
      <c r="H2366" s="3"/>
      <c r="I2366" s="3"/>
      <c r="J2366" s="3"/>
      <c r="K2366" s="3"/>
      <c r="L2366" s="3"/>
    </row>
    <row r="2367" spans="2:12">
      <c r="B2367" s="9"/>
      <c r="C2367" s="13"/>
      <c r="D2367" s="3"/>
      <c r="E2367" s="3"/>
      <c r="F2367" s="3"/>
      <c r="G2367" s="3"/>
      <c r="H2367" s="3"/>
      <c r="I2367" s="3"/>
      <c r="J2367" s="3"/>
      <c r="K2367" s="3"/>
      <c r="L2367" s="3"/>
    </row>
    <row r="2368" spans="2:12">
      <c r="B2368" s="9"/>
      <c r="C2368" s="13"/>
      <c r="D2368" s="3"/>
      <c r="E2368" s="3"/>
      <c r="F2368" s="3"/>
      <c r="G2368" s="3"/>
      <c r="H2368" s="3"/>
      <c r="I2368" s="3"/>
      <c r="J2368" s="3"/>
      <c r="K2368" s="3"/>
      <c r="L2368" s="3"/>
    </row>
  </sheetData>
  <phoneticPr fontId="5" type="noConversion"/>
  <conditionalFormatting sqref="B2:B11">
    <cfRule type="colorScale" priority="15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2:F11">
    <cfRule type="dataBar" priority="14">
      <dataBar>
        <cfvo type="min" val="0"/>
        <cfvo type="max" val="0"/>
        <color rgb="FF008AEF"/>
      </dataBar>
    </cfRule>
  </conditionalFormatting>
  <conditionalFormatting sqref="F2:H11">
    <cfRule type="dataBar" priority="13">
      <dataBar>
        <cfvo type="min" val="0"/>
        <cfvo type="max" val="0"/>
        <color rgb="FF638EC6"/>
      </dataBar>
    </cfRule>
  </conditionalFormatting>
  <conditionalFormatting sqref="L2:N11">
    <cfRule type="dataBar" priority="12">
      <dataBar>
        <cfvo type="min" val="0"/>
        <cfvo type="max" val="0"/>
        <color rgb="FF638EC6"/>
      </dataBar>
    </cfRule>
  </conditionalFormatting>
  <conditionalFormatting sqref="AD2:AD11">
    <cfRule type="colorScale" priority="10">
      <colorScale>
        <cfvo type="min" val="0"/>
        <cfvo type="max" val="0"/>
        <color rgb="FFFFEF9C"/>
        <color rgb="FF63BE7B"/>
      </colorScale>
    </cfRule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2:C11">
    <cfRule type="dataBar" priority="9">
      <dataBar>
        <cfvo type="min" val="0"/>
        <cfvo type="max" val="0"/>
        <color rgb="FF638EC6"/>
      </dataBar>
    </cfRule>
  </conditionalFormatting>
  <conditionalFormatting sqref="D2:D11">
    <cfRule type="dataBar" priority="8">
      <dataBar>
        <cfvo type="min" val="0"/>
        <cfvo type="max" val="0"/>
        <color rgb="FF638EC6"/>
      </dataBar>
    </cfRule>
  </conditionalFormatting>
  <conditionalFormatting sqref="E2:E11">
    <cfRule type="dataBar" priority="7">
      <dataBar>
        <cfvo type="min" val="0"/>
        <cfvo type="max" val="0"/>
        <color rgb="FF638EC6"/>
      </dataBar>
    </cfRule>
  </conditionalFormatting>
  <conditionalFormatting sqref="O2:O11">
    <cfRule type="dataBar" priority="6">
      <dataBar>
        <cfvo type="min" val="0"/>
        <cfvo type="max" val="0"/>
        <color rgb="FF638EC6"/>
      </dataBar>
    </cfRule>
  </conditionalFormatting>
  <conditionalFormatting sqref="P2:P11">
    <cfRule type="dataBar" priority="5">
      <dataBar>
        <cfvo type="min" val="0"/>
        <cfvo type="max" val="0"/>
        <color rgb="FF638EC6"/>
      </dataBar>
    </cfRule>
  </conditionalFormatting>
  <conditionalFormatting sqref="Q2:Q11">
    <cfRule type="dataBar" priority="4">
      <dataBar>
        <cfvo type="min" val="0"/>
        <cfvo type="max" val="0"/>
        <color rgb="FF638EC6"/>
      </dataBar>
    </cfRule>
  </conditionalFormatting>
  <conditionalFormatting sqref="R2:R11">
    <cfRule type="dataBar" priority="3">
      <dataBar>
        <cfvo type="min" val="0"/>
        <cfvo type="max" val="0"/>
        <color rgb="FF638EC6"/>
      </dataBar>
    </cfRule>
  </conditionalFormatting>
  <conditionalFormatting sqref="S2:S11">
    <cfRule type="dataBar" priority="2">
      <dataBar>
        <cfvo type="min" val="0"/>
        <cfvo type="max" val="0"/>
        <color rgb="FF638EC6"/>
      </dataBar>
    </cfRule>
  </conditionalFormatting>
  <conditionalFormatting sqref="T2:T11">
    <cfRule type="dataBar" priority="1">
      <dataBar>
        <cfvo type="min" val="0"/>
        <cfvo type="max" val="0"/>
        <color rgb="FF638EC6"/>
      </dataBar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R49"/>
  <sheetViews>
    <sheetView workbookViewId="0">
      <selection activeCell="G26" sqref="G26"/>
    </sheetView>
  </sheetViews>
  <sheetFormatPr defaultRowHeight="13.5"/>
  <cols>
    <col min="2" max="2" width="9.75" customWidth="1"/>
    <col min="3" max="3" width="9.75" style="287" customWidth="1"/>
    <col min="4" max="12" width="10.625" style="287" customWidth="1"/>
    <col min="13" max="49" width="10.625" customWidth="1"/>
  </cols>
  <sheetData>
    <row r="1" spans="1:18">
      <c r="A1" s="60" t="s">
        <v>574</v>
      </c>
      <c r="B1" s="60"/>
      <c r="C1" s="294" t="str">
        <f>Current1&amp;"A"</f>
        <v>0.001A</v>
      </c>
      <c r="D1" s="294" t="str">
        <f>Current2&amp;"A"</f>
        <v>0.01A</v>
      </c>
      <c r="E1" s="294" t="str">
        <f>Current3&amp;"A"</f>
        <v>0.1A</v>
      </c>
      <c r="F1" s="294" t="str">
        <f>Current4&amp;"A"</f>
        <v>0.25A</v>
      </c>
      <c r="G1" s="294" t="str">
        <f>Current5&amp;"A"</f>
        <v>1A</v>
      </c>
      <c r="H1" s="294" t="str">
        <f>Current6&amp;"A"</f>
        <v>2.5A</v>
      </c>
      <c r="I1" s="294" t="str">
        <f>Current7&amp;"A"</f>
        <v>5A</v>
      </c>
      <c r="J1" s="294" t="str">
        <f>Current8&amp;"A"</f>
        <v>10A</v>
      </c>
      <c r="K1" s="294" t="str">
        <f>Current9&amp;"A"</f>
        <v>25A</v>
      </c>
      <c r="L1" s="295" t="str">
        <f>Current10&amp;"A"</f>
        <v>100A</v>
      </c>
      <c r="M1" s="61"/>
      <c r="N1" s="61"/>
      <c r="O1" s="60"/>
      <c r="P1" s="60"/>
      <c r="Q1" s="60"/>
      <c r="R1" s="61"/>
    </row>
    <row r="2" spans="1:18">
      <c r="A2" s="359" t="s">
        <v>299</v>
      </c>
      <c r="B2" s="59"/>
      <c r="C2" s="296">
        <v>250</v>
      </c>
      <c r="D2" s="294">
        <v>250</v>
      </c>
      <c r="E2" s="294">
        <v>250</v>
      </c>
      <c r="F2" s="294">
        <v>250</v>
      </c>
      <c r="G2" s="294">
        <v>250</v>
      </c>
      <c r="H2" s="294">
        <v>250</v>
      </c>
      <c r="I2" s="294">
        <v>250</v>
      </c>
      <c r="J2" s="294">
        <v>250</v>
      </c>
      <c r="K2" s="294">
        <v>250</v>
      </c>
      <c r="L2" s="297">
        <v>250</v>
      </c>
    </row>
    <row r="3" spans="1:18">
      <c r="A3" s="360"/>
      <c r="B3" s="4"/>
      <c r="C3" s="289">
        <v>250</v>
      </c>
      <c r="D3" s="298">
        <v>250</v>
      </c>
      <c r="E3" s="298">
        <v>250</v>
      </c>
      <c r="F3" s="298">
        <v>250</v>
      </c>
      <c r="G3" s="298">
        <v>250</v>
      </c>
      <c r="H3" s="298">
        <v>250</v>
      </c>
      <c r="I3" s="298">
        <v>250</v>
      </c>
      <c r="J3" s="298">
        <v>250</v>
      </c>
      <c r="K3" s="298">
        <v>250</v>
      </c>
      <c r="L3" s="298">
        <v>250</v>
      </c>
    </row>
    <row r="4" spans="1:18">
      <c r="A4" s="360"/>
      <c r="B4" s="4"/>
      <c r="C4" s="289">
        <v>250</v>
      </c>
      <c r="D4" s="298">
        <v>250</v>
      </c>
      <c r="E4" s="298">
        <v>250</v>
      </c>
      <c r="F4" s="298">
        <v>250</v>
      </c>
      <c r="G4" s="298">
        <v>250</v>
      </c>
      <c r="H4" s="298">
        <v>250</v>
      </c>
      <c r="I4" s="298">
        <v>250</v>
      </c>
      <c r="J4" s="298">
        <v>250</v>
      </c>
      <c r="K4" s="298">
        <v>250</v>
      </c>
      <c r="L4" s="298">
        <v>250</v>
      </c>
    </row>
    <row r="5" spans="1:18">
      <c r="A5" s="359" t="s">
        <v>298</v>
      </c>
      <c r="B5" s="59"/>
      <c r="C5" s="296">
        <v>250</v>
      </c>
      <c r="D5" s="298">
        <v>250</v>
      </c>
      <c r="E5" s="298">
        <v>250</v>
      </c>
      <c r="F5" s="298">
        <v>250</v>
      </c>
      <c r="G5" s="298">
        <v>250</v>
      </c>
      <c r="H5" s="298">
        <v>250</v>
      </c>
      <c r="I5" s="298">
        <v>250</v>
      </c>
      <c r="J5" s="298">
        <v>250</v>
      </c>
      <c r="K5" s="298">
        <v>250</v>
      </c>
      <c r="L5" s="298">
        <v>250</v>
      </c>
    </row>
    <row r="6" spans="1:18">
      <c r="A6" s="360"/>
      <c r="B6" s="4"/>
      <c r="C6" s="289">
        <v>250</v>
      </c>
      <c r="D6" s="298">
        <v>250</v>
      </c>
      <c r="E6" s="298">
        <v>250</v>
      </c>
      <c r="F6" s="298">
        <v>250</v>
      </c>
      <c r="G6" s="298">
        <v>250</v>
      </c>
      <c r="H6" s="298">
        <v>250</v>
      </c>
      <c r="I6" s="298">
        <v>250</v>
      </c>
      <c r="J6" s="298">
        <v>250</v>
      </c>
      <c r="K6" s="298">
        <v>250</v>
      </c>
      <c r="L6" s="298">
        <v>250</v>
      </c>
    </row>
    <row r="7" spans="1:18">
      <c r="A7" s="360"/>
      <c r="B7" s="4"/>
      <c r="C7" s="289">
        <v>250</v>
      </c>
      <c r="D7" s="298">
        <v>250</v>
      </c>
      <c r="E7" s="298">
        <v>250</v>
      </c>
      <c r="F7" s="298">
        <v>250</v>
      </c>
      <c r="G7" s="298">
        <v>250</v>
      </c>
      <c r="H7" s="298">
        <v>250</v>
      </c>
      <c r="I7" s="298">
        <v>250</v>
      </c>
      <c r="J7" s="298">
        <v>250</v>
      </c>
      <c r="K7" s="298">
        <v>250</v>
      </c>
      <c r="L7" s="298">
        <v>250</v>
      </c>
    </row>
    <row r="8" spans="1:18">
      <c r="A8" s="359" t="s">
        <v>300</v>
      </c>
      <c r="B8" s="59"/>
      <c r="C8" s="296">
        <v>25.577299118041992</v>
      </c>
      <c r="D8" s="299">
        <v>25.528499603271484</v>
      </c>
      <c r="E8" s="299">
        <v>25.507600784301758</v>
      </c>
      <c r="F8" s="299">
        <v>25.537700653076172</v>
      </c>
      <c r="G8" s="299">
        <v>25.540599822998047</v>
      </c>
      <c r="H8" s="299">
        <v>25.57710075378418</v>
      </c>
      <c r="I8" s="299">
        <v>25.561100006103516</v>
      </c>
      <c r="J8" s="299">
        <v>25.553800582885742</v>
      </c>
      <c r="K8" s="299">
        <v>25.553800582885742</v>
      </c>
      <c r="L8" s="299">
        <v>25.512199401855469</v>
      </c>
    </row>
    <row r="9" spans="1:18">
      <c r="A9" s="360"/>
      <c r="B9" s="4"/>
      <c r="C9" s="289">
        <v>25.540700912475586</v>
      </c>
      <c r="D9" s="299">
        <v>25.609600067138672</v>
      </c>
      <c r="E9" s="299">
        <v>25.597700119018555</v>
      </c>
      <c r="F9" s="299">
        <v>25.563400268554687</v>
      </c>
      <c r="G9" s="299">
        <v>25.532100677490234</v>
      </c>
      <c r="H9" s="299">
        <v>25.516799926757812</v>
      </c>
      <c r="I9" s="299">
        <v>25.528200149536133</v>
      </c>
      <c r="J9" s="299">
        <v>25.544200897216797</v>
      </c>
      <c r="K9" s="299">
        <v>25.558799743652344</v>
      </c>
      <c r="L9" s="299">
        <v>25.586299896240234</v>
      </c>
    </row>
    <row r="10" spans="1:18">
      <c r="A10" s="360"/>
      <c r="B10" s="4"/>
      <c r="C10" s="289">
        <v>25.255399703979492</v>
      </c>
      <c r="D10" s="299">
        <v>25.197099685668945</v>
      </c>
      <c r="E10" s="299">
        <v>25.229400634765625</v>
      </c>
      <c r="F10" s="299">
        <v>25.214700698852539</v>
      </c>
      <c r="G10" s="299">
        <v>25.221099853515625</v>
      </c>
      <c r="H10" s="299">
        <v>25.194400787353516</v>
      </c>
      <c r="I10" s="299">
        <v>25.197299957275391</v>
      </c>
      <c r="J10" s="299">
        <v>25.239799499511719</v>
      </c>
      <c r="K10" s="299">
        <v>25.203399658203125</v>
      </c>
      <c r="L10" s="299">
        <v>25.187299728393555</v>
      </c>
    </row>
    <row r="11" spans="1:18">
      <c r="A11" s="359" t="s">
        <v>301</v>
      </c>
      <c r="B11" s="59"/>
      <c r="C11" s="296">
        <v>1.0000000474974513E-3</v>
      </c>
      <c r="D11" s="298">
        <v>9.9999997764825821E-3</v>
      </c>
      <c r="E11" s="298">
        <v>0.10000000149011612</v>
      </c>
      <c r="F11" s="298">
        <v>0.25</v>
      </c>
      <c r="G11" s="298">
        <v>1</v>
      </c>
      <c r="H11" s="298">
        <v>2.5</v>
      </c>
      <c r="I11" s="298">
        <v>5</v>
      </c>
      <c r="J11" s="298">
        <v>10</v>
      </c>
      <c r="K11" s="298">
        <v>25</v>
      </c>
      <c r="L11" s="298">
        <v>100</v>
      </c>
    </row>
    <row r="12" spans="1:18">
      <c r="A12" s="360"/>
      <c r="B12" s="4"/>
      <c r="C12" s="289">
        <v>1.0000000474974513E-3</v>
      </c>
      <c r="D12" s="298">
        <v>9.9999997764825821E-3</v>
      </c>
      <c r="E12" s="298">
        <v>0.10000000149011612</v>
      </c>
      <c r="F12" s="298">
        <v>0.25</v>
      </c>
      <c r="G12" s="298">
        <v>1</v>
      </c>
      <c r="H12" s="298">
        <v>2.5</v>
      </c>
      <c r="I12" s="298">
        <v>5</v>
      </c>
      <c r="J12" s="298">
        <v>10</v>
      </c>
      <c r="K12" s="298">
        <v>25</v>
      </c>
      <c r="L12" s="298">
        <v>100</v>
      </c>
    </row>
    <row r="13" spans="1:18">
      <c r="A13" s="360"/>
      <c r="B13" s="4"/>
      <c r="C13" s="289">
        <v>1.0000000474974513E-3</v>
      </c>
      <c r="D13" s="298">
        <v>9.9999997764825821E-3</v>
      </c>
      <c r="E13" s="298">
        <v>0.10000000149011612</v>
      </c>
      <c r="F13" s="298">
        <v>0.25</v>
      </c>
      <c r="G13" s="298">
        <v>1</v>
      </c>
      <c r="H13" s="298">
        <v>2.5</v>
      </c>
      <c r="I13" s="298">
        <v>5</v>
      </c>
      <c r="J13" s="298">
        <v>10</v>
      </c>
      <c r="K13" s="298">
        <v>25</v>
      </c>
      <c r="L13" s="298">
        <v>100</v>
      </c>
    </row>
    <row r="14" spans="1:18">
      <c r="A14" s="359" t="s">
        <v>302</v>
      </c>
      <c r="B14" s="59"/>
      <c r="C14" s="296">
        <v>1.0000000474974513E-3</v>
      </c>
      <c r="D14" s="298">
        <v>9.9999997764825821E-3</v>
      </c>
      <c r="E14" s="298">
        <v>0.10000000149011612</v>
      </c>
      <c r="F14" s="298">
        <v>0.25</v>
      </c>
      <c r="G14" s="298">
        <v>1</v>
      </c>
      <c r="H14" s="298">
        <v>2.5</v>
      </c>
      <c r="I14" s="298">
        <v>5</v>
      </c>
      <c r="J14" s="298">
        <v>10</v>
      </c>
      <c r="K14" s="298">
        <v>25</v>
      </c>
      <c r="L14" s="298">
        <v>100</v>
      </c>
    </row>
    <row r="15" spans="1:18">
      <c r="A15" s="360"/>
      <c r="B15" s="4"/>
      <c r="C15" s="289">
        <v>1.0000000474974513E-3</v>
      </c>
      <c r="D15" s="298">
        <v>9.9999997764825821E-3</v>
      </c>
      <c r="E15" s="298">
        <v>0.10000000149011612</v>
      </c>
      <c r="F15" s="298">
        <v>0.25</v>
      </c>
      <c r="G15" s="298">
        <v>1</v>
      </c>
      <c r="H15" s="298">
        <v>2.5</v>
      </c>
      <c r="I15" s="298">
        <v>5</v>
      </c>
      <c r="J15" s="298">
        <v>10</v>
      </c>
      <c r="K15" s="298">
        <v>25</v>
      </c>
      <c r="L15" s="298">
        <v>100</v>
      </c>
    </row>
    <row r="16" spans="1:18">
      <c r="A16" s="360"/>
      <c r="B16" s="4"/>
      <c r="C16" s="289">
        <v>1.0000000474974513E-3</v>
      </c>
      <c r="D16" s="298">
        <v>9.9999997764825821E-3</v>
      </c>
      <c r="E16" s="298">
        <v>0.10000000149011612</v>
      </c>
      <c r="F16" s="298">
        <v>0.25</v>
      </c>
      <c r="G16" s="298">
        <v>1</v>
      </c>
      <c r="H16" s="298">
        <v>2.5</v>
      </c>
      <c r="I16" s="298">
        <v>5</v>
      </c>
      <c r="J16" s="298">
        <v>10</v>
      </c>
      <c r="K16" s="298">
        <v>25</v>
      </c>
      <c r="L16" s="298">
        <v>100</v>
      </c>
    </row>
    <row r="17" spans="1:12">
      <c r="A17" s="359" t="s">
        <v>303</v>
      </c>
      <c r="B17" s="59"/>
      <c r="C17" s="296">
        <v>10.775799751281738</v>
      </c>
      <c r="D17" s="299">
        <v>12.860400199890137</v>
      </c>
      <c r="E17" s="299">
        <v>10.807299613952637</v>
      </c>
      <c r="F17" s="299">
        <v>11.433699607849121</v>
      </c>
      <c r="G17" s="299">
        <v>5.7892999649047852</v>
      </c>
      <c r="H17" s="299">
        <v>7.041100025177002</v>
      </c>
      <c r="I17" s="299">
        <v>2.2272000312805176</v>
      </c>
      <c r="J17" s="299">
        <v>4.4312000274658203</v>
      </c>
      <c r="K17" s="299">
        <v>4.4629998207092285</v>
      </c>
      <c r="L17" s="299">
        <v>14.465399742126465</v>
      </c>
    </row>
    <row r="18" spans="1:12">
      <c r="A18" s="360"/>
      <c r="B18" s="4"/>
      <c r="C18" s="289">
        <v>10.256699562072754</v>
      </c>
      <c r="D18" s="299">
        <v>12.316499710083008</v>
      </c>
      <c r="E18" s="299">
        <v>10.330400466918945</v>
      </c>
      <c r="F18" s="299">
        <v>11.239999771118164</v>
      </c>
      <c r="G18" s="299">
        <v>5.5404000282287598</v>
      </c>
      <c r="H18" s="299">
        <v>6.9141998291015625</v>
      </c>
      <c r="I18" s="299">
        <v>1.9641000032424927</v>
      </c>
      <c r="J18" s="299">
        <v>3.9593000411987305</v>
      </c>
      <c r="K18" s="299">
        <v>4.7147998809814453</v>
      </c>
      <c r="L18" s="299">
        <v>14.560600280761719</v>
      </c>
    </row>
    <row r="19" spans="1:12">
      <c r="A19" s="360"/>
      <c r="B19" s="4"/>
      <c r="C19" s="289">
        <v>1.4703999757766724</v>
      </c>
      <c r="D19" s="299">
        <v>2.0766000747680664</v>
      </c>
      <c r="E19" s="299">
        <v>1.5024000406265259</v>
      </c>
      <c r="F19" s="299">
        <v>1.5938999652862549</v>
      </c>
      <c r="G19" s="299">
        <v>0.49529999494552612</v>
      </c>
      <c r="H19" s="299">
        <v>0.61140000820159912</v>
      </c>
      <c r="I19" s="299">
        <v>4.309999942779541E-2</v>
      </c>
      <c r="J19" s="299">
        <v>0.25859999656677246</v>
      </c>
      <c r="K19" s="299">
        <v>0.25870001316070557</v>
      </c>
      <c r="L19" s="299">
        <v>6.8614997863769531</v>
      </c>
    </row>
    <row r="20" spans="1:12">
      <c r="A20" s="359" t="s">
        <v>304</v>
      </c>
      <c r="B20" s="59"/>
      <c r="C20" s="296">
        <v>68</v>
      </c>
      <c r="D20" s="298">
        <v>76</v>
      </c>
      <c r="E20" s="298">
        <v>68</v>
      </c>
      <c r="F20" s="298">
        <v>71</v>
      </c>
      <c r="G20" s="298">
        <v>41</v>
      </c>
      <c r="H20" s="298">
        <v>49</v>
      </c>
      <c r="I20" s="298">
        <v>1</v>
      </c>
      <c r="J20" s="298">
        <v>28</v>
      </c>
      <c r="K20" s="298">
        <v>29</v>
      </c>
      <c r="L20" s="294">
        <v>82</v>
      </c>
    </row>
    <row r="21" spans="1:12">
      <c r="A21" s="360"/>
      <c r="B21" s="4"/>
      <c r="C21" s="289">
        <v>69</v>
      </c>
      <c r="D21" s="298">
        <v>77</v>
      </c>
      <c r="E21" s="298">
        <v>70</v>
      </c>
      <c r="F21" s="298">
        <v>73</v>
      </c>
      <c r="G21" s="298">
        <v>44</v>
      </c>
      <c r="H21" s="298">
        <v>54</v>
      </c>
      <c r="I21" s="298">
        <v>2</v>
      </c>
      <c r="J21" s="298">
        <v>30</v>
      </c>
      <c r="K21" s="298">
        <v>37</v>
      </c>
      <c r="L21" s="298">
        <v>85</v>
      </c>
    </row>
    <row r="22" spans="1:12">
      <c r="A22" s="360"/>
      <c r="B22" s="4"/>
      <c r="C22" s="289">
        <v>79</v>
      </c>
      <c r="D22" s="298">
        <v>86</v>
      </c>
      <c r="E22" s="298">
        <v>80</v>
      </c>
      <c r="F22" s="298">
        <v>81</v>
      </c>
      <c r="G22" s="298">
        <v>55</v>
      </c>
      <c r="H22" s="298">
        <v>60</v>
      </c>
      <c r="I22" s="298">
        <v>12</v>
      </c>
      <c r="J22" s="298">
        <v>41</v>
      </c>
      <c r="K22" s="298">
        <v>41</v>
      </c>
      <c r="L22" s="298">
        <v>90</v>
      </c>
    </row>
    <row r="23" spans="1:12">
      <c r="A23" s="359" t="s">
        <v>305</v>
      </c>
      <c r="B23" s="59"/>
      <c r="C23" s="296">
        <v>60</v>
      </c>
      <c r="D23" s="298">
        <v>60</v>
      </c>
      <c r="E23" s="298">
        <v>60</v>
      </c>
      <c r="F23" s="298">
        <v>60</v>
      </c>
      <c r="G23" s="298">
        <v>60</v>
      </c>
      <c r="H23" s="298">
        <v>60</v>
      </c>
      <c r="I23" s="298">
        <v>60</v>
      </c>
      <c r="J23" s="298">
        <v>60</v>
      </c>
      <c r="K23" s="298">
        <v>60</v>
      </c>
      <c r="L23" s="294">
        <v>60</v>
      </c>
    </row>
    <row r="24" spans="1:12">
      <c r="A24" s="360"/>
      <c r="B24" s="4"/>
      <c r="C24" s="289">
        <v>60</v>
      </c>
      <c r="D24" s="298">
        <v>60</v>
      </c>
      <c r="E24" s="298">
        <v>60</v>
      </c>
      <c r="F24" s="298">
        <v>60</v>
      </c>
      <c r="G24" s="298">
        <v>60</v>
      </c>
      <c r="H24" s="298">
        <v>60</v>
      </c>
      <c r="I24" s="298">
        <v>60</v>
      </c>
      <c r="J24" s="298">
        <v>60</v>
      </c>
      <c r="K24" s="298">
        <v>60</v>
      </c>
      <c r="L24" s="298">
        <v>60</v>
      </c>
    </row>
    <row r="25" spans="1:12">
      <c r="A25" s="360"/>
      <c r="B25" s="4"/>
      <c r="C25" s="289">
        <v>60</v>
      </c>
      <c r="D25" s="298">
        <v>60</v>
      </c>
      <c r="E25" s="298">
        <v>60</v>
      </c>
      <c r="F25" s="298">
        <v>60</v>
      </c>
      <c r="G25" s="298">
        <v>60</v>
      </c>
      <c r="H25" s="298">
        <v>60</v>
      </c>
      <c r="I25" s="298">
        <v>60</v>
      </c>
      <c r="J25" s="298">
        <v>60</v>
      </c>
      <c r="K25" s="298">
        <v>60</v>
      </c>
      <c r="L25" s="298">
        <v>60</v>
      </c>
    </row>
    <row r="26" spans="1:12">
      <c r="A26" s="359" t="s">
        <v>306</v>
      </c>
      <c r="B26" s="59"/>
      <c r="C26" s="296">
        <v>0</v>
      </c>
      <c r="D26" s="298">
        <v>0</v>
      </c>
      <c r="E26" s="298">
        <v>0</v>
      </c>
      <c r="F26" s="298">
        <v>0</v>
      </c>
      <c r="G26" s="298">
        <v>0</v>
      </c>
      <c r="H26" s="298">
        <v>0</v>
      </c>
      <c r="I26" s="298">
        <v>0</v>
      </c>
      <c r="J26" s="298">
        <v>0</v>
      </c>
      <c r="K26" s="298">
        <v>0</v>
      </c>
      <c r="L26" s="294">
        <v>0</v>
      </c>
    </row>
    <row r="27" spans="1:12">
      <c r="A27" s="360"/>
      <c r="B27" s="4"/>
      <c r="C27" s="289">
        <v>0</v>
      </c>
      <c r="D27" s="298">
        <v>0</v>
      </c>
      <c r="E27" s="298">
        <v>0</v>
      </c>
      <c r="F27" s="298">
        <v>0</v>
      </c>
      <c r="G27" s="298">
        <v>0</v>
      </c>
      <c r="H27" s="298">
        <v>0</v>
      </c>
      <c r="I27" s="298">
        <v>0</v>
      </c>
      <c r="J27" s="298">
        <v>0</v>
      </c>
      <c r="K27" s="298">
        <v>0</v>
      </c>
      <c r="L27" s="298">
        <v>0</v>
      </c>
    </row>
    <row r="28" spans="1:12">
      <c r="A28" s="360"/>
      <c r="B28" s="4"/>
      <c r="C28" s="289">
        <v>0</v>
      </c>
      <c r="D28" s="298">
        <v>0</v>
      </c>
      <c r="E28" s="298">
        <v>0</v>
      </c>
      <c r="F28" s="298">
        <v>0</v>
      </c>
      <c r="G28" s="298">
        <v>0</v>
      </c>
      <c r="H28" s="298">
        <v>0</v>
      </c>
      <c r="I28" s="298">
        <v>0</v>
      </c>
      <c r="J28" s="298">
        <v>0</v>
      </c>
      <c r="K28" s="298">
        <v>0</v>
      </c>
      <c r="L28" s="298">
        <v>0</v>
      </c>
    </row>
    <row r="29" spans="1:12">
      <c r="A29" s="359" t="s">
        <v>307</v>
      </c>
      <c r="B29" s="59"/>
      <c r="C29" s="296">
        <v>62.933601379394531</v>
      </c>
      <c r="D29" s="299">
        <v>62.033699035644531</v>
      </c>
      <c r="E29" s="299">
        <v>63.262401580810547</v>
      </c>
      <c r="F29" s="299">
        <v>62.615398406982422</v>
      </c>
      <c r="G29" s="299">
        <v>63.117401123046875</v>
      </c>
      <c r="H29" s="299">
        <v>63.872798919677734</v>
      </c>
      <c r="I29" s="299">
        <v>60.023899078369141</v>
      </c>
      <c r="J29" s="299">
        <v>65.215599060058594</v>
      </c>
      <c r="K29" s="299">
        <v>63.907001495361328</v>
      </c>
      <c r="L29" s="299">
        <v>60.21099853515625</v>
      </c>
    </row>
    <row r="30" spans="1:12">
      <c r="A30" s="360"/>
      <c r="B30" s="4"/>
      <c r="C30" s="289">
        <v>67.172698974609375</v>
      </c>
      <c r="D30" s="299">
        <v>64.860298156738281</v>
      </c>
      <c r="E30" s="299">
        <v>65.36090087890625</v>
      </c>
      <c r="F30" s="299">
        <v>67.332901000976563</v>
      </c>
      <c r="G30" s="299">
        <v>66.184303283691406</v>
      </c>
      <c r="H30" s="299">
        <v>66.169197082519531</v>
      </c>
      <c r="I30" s="299">
        <v>68.294502258300781</v>
      </c>
      <c r="J30" s="299">
        <v>65.728401184082031</v>
      </c>
      <c r="K30" s="299">
        <v>66.860298156738281</v>
      </c>
      <c r="L30" s="299">
        <v>63.172798156738281</v>
      </c>
    </row>
    <row r="31" spans="1:12">
      <c r="A31" s="360"/>
      <c r="B31" s="4"/>
      <c r="C31" s="289">
        <v>66.037498474121094</v>
      </c>
      <c r="D31" s="299">
        <v>65.4906005859375</v>
      </c>
      <c r="E31" s="299">
        <v>65.143402099609375</v>
      </c>
      <c r="F31" s="299">
        <v>65.301803588867187</v>
      </c>
      <c r="G31" s="299">
        <v>66.2427978515625</v>
      </c>
      <c r="H31" s="299">
        <v>66.205902099609375</v>
      </c>
      <c r="I31" s="299">
        <v>66.276397705078125</v>
      </c>
      <c r="J31" s="299">
        <v>66.51629638671875</v>
      </c>
      <c r="K31" s="299">
        <v>66.342796325683594</v>
      </c>
      <c r="L31" s="299">
        <v>63.139499664306641</v>
      </c>
    </row>
    <row r="32" spans="1:12">
      <c r="A32" s="359" t="s">
        <v>308</v>
      </c>
      <c r="B32" s="59"/>
      <c r="C32" s="296" t="s">
        <v>570</v>
      </c>
      <c r="D32" s="298" t="s">
        <v>570</v>
      </c>
      <c r="E32" s="298" t="s">
        <v>570</v>
      </c>
      <c r="F32" s="298" t="s">
        <v>570</v>
      </c>
      <c r="G32" s="298" t="s">
        <v>570</v>
      </c>
      <c r="H32" s="298" t="s">
        <v>570</v>
      </c>
      <c r="I32" s="298" t="s">
        <v>570</v>
      </c>
      <c r="J32" s="298" t="s">
        <v>570</v>
      </c>
      <c r="K32" s="298" t="s">
        <v>570</v>
      </c>
      <c r="L32" s="294" t="s">
        <v>570</v>
      </c>
    </row>
    <row r="33" spans="1:12">
      <c r="A33" s="360"/>
      <c r="B33" s="4"/>
      <c r="C33" s="289" t="s">
        <v>570</v>
      </c>
      <c r="D33" s="298" t="s">
        <v>570</v>
      </c>
      <c r="E33" s="298" t="s">
        <v>570</v>
      </c>
      <c r="F33" s="298" t="s">
        <v>570</v>
      </c>
      <c r="G33" s="298" t="s">
        <v>570</v>
      </c>
      <c r="H33" s="298" t="s">
        <v>570</v>
      </c>
      <c r="I33" s="298" t="s">
        <v>570</v>
      </c>
      <c r="J33" s="298" t="s">
        <v>570</v>
      </c>
      <c r="K33" s="298" t="s">
        <v>570</v>
      </c>
      <c r="L33" s="298" t="s">
        <v>570</v>
      </c>
    </row>
    <row r="34" spans="1:12">
      <c r="A34" s="360"/>
      <c r="B34" s="4"/>
      <c r="C34" s="289" t="s">
        <v>570</v>
      </c>
      <c r="D34" s="298" t="s">
        <v>570</v>
      </c>
      <c r="E34" s="298" t="s">
        <v>570</v>
      </c>
      <c r="F34" s="298" t="s">
        <v>570</v>
      </c>
      <c r="G34" s="298" t="s">
        <v>570</v>
      </c>
      <c r="H34" s="298" t="s">
        <v>570</v>
      </c>
      <c r="I34" s="298" t="s">
        <v>570</v>
      </c>
      <c r="J34" s="298" t="s">
        <v>570</v>
      </c>
      <c r="K34" s="298" t="s">
        <v>570</v>
      </c>
      <c r="L34" s="298" t="s">
        <v>570</v>
      </c>
    </row>
    <row r="35" spans="1:12">
      <c r="A35" s="359" t="s">
        <v>310</v>
      </c>
      <c r="B35" s="59"/>
      <c r="C35" s="296" t="s">
        <v>570</v>
      </c>
      <c r="D35" s="298" t="s">
        <v>570</v>
      </c>
      <c r="E35" s="298" t="s">
        <v>570</v>
      </c>
      <c r="F35" s="298" t="s">
        <v>570</v>
      </c>
      <c r="G35" s="298" t="s">
        <v>570</v>
      </c>
      <c r="H35" s="298" t="s">
        <v>570</v>
      </c>
      <c r="I35" s="298" t="s">
        <v>570</v>
      </c>
      <c r="J35" s="298" t="s">
        <v>570</v>
      </c>
      <c r="K35" s="298" t="s">
        <v>570</v>
      </c>
      <c r="L35" s="294" t="s">
        <v>570</v>
      </c>
    </row>
    <row r="36" spans="1:12">
      <c r="A36" s="360"/>
      <c r="B36" s="4"/>
      <c r="C36" s="289" t="s">
        <v>570</v>
      </c>
      <c r="D36" s="298" t="s">
        <v>570</v>
      </c>
      <c r="E36" s="298" t="s">
        <v>570</v>
      </c>
      <c r="F36" s="298" t="s">
        <v>570</v>
      </c>
      <c r="G36" s="298" t="s">
        <v>570</v>
      </c>
      <c r="H36" s="298" t="s">
        <v>570</v>
      </c>
      <c r="I36" s="298" t="s">
        <v>570</v>
      </c>
      <c r="J36" s="298" t="s">
        <v>570</v>
      </c>
      <c r="K36" s="298" t="s">
        <v>570</v>
      </c>
      <c r="L36" s="298" t="s">
        <v>570</v>
      </c>
    </row>
    <row r="37" spans="1:12">
      <c r="A37" s="360"/>
      <c r="B37" s="4"/>
      <c r="C37" s="289" t="s">
        <v>570</v>
      </c>
      <c r="D37" s="298" t="s">
        <v>570</v>
      </c>
      <c r="E37" s="298" t="s">
        <v>570</v>
      </c>
      <c r="F37" s="298" t="s">
        <v>570</v>
      </c>
      <c r="G37" s="298" t="s">
        <v>570</v>
      </c>
      <c r="H37" s="298" t="s">
        <v>570</v>
      </c>
      <c r="I37" s="298" t="s">
        <v>570</v>
      </c>
      <c r="J37" s="298" t="s">
        <v>570</v>
      </c>
      <c r="K37" s="298" t="s">
        <v>570</v>
      </c>
      <c r="L37" s="298" t="s">
        <v>570</v>
      </c>
    </row>
    <row r="38" spans="1:12">
      <c r="A38" s="359" t="s">
        <v>309</v>
      </c>
      <c r="B38" s="59"/>
      <c r="C38" s="296" t="s">
        <v>570</v>
      </c>
      <c r="D38" s="298" t="s">
        <v>570</v>
      </c>
      <c r="E38" s="298" t="s">
        <v>570</v>
      </c>
      <c r="F38" s="298" t="s">
        <v>570</v>
      </c>
      <c r="G38" s="298" t="s">
        <v>570</v>
      </c>
      <c r="H38" s="298" t="s">
        <v>570</v>
      </c>
      <c r="I38" s="298" t="s">
        <v>570</v>
      </c>
      <c r="J38" s="298" t="s">
        <v>570</v>
      </c>
      <c r="K38" s="298" t="s">
        <v>570</v>
      </c>
      <c r="L38" s="294" t="s">
        <v>570</v>
      </c>
    </row>
    <row r="39" spans="1:12">
      <c r="A39" s="360"/>
      <c r="B39" s="4"/>
      <c r="C39" s="289" t="s">
        <v>570</v>
      </c>
      <c r="D39" s="298" t="s">
        <v>570</v>
      </c>
      <c r="E39" s="298" t="s">
        <v>570</v>
      </c>
      <c r="F39" s="298" t="s">
        <v>570</v>
      </c>
      <c r="G39" s="298" t="s">
        <v>570</v>
      </c>
      <c r="H39" s="298" t="s">
        <v>570</v>
      </c>
      <c r="I39" s="298" t="s">
        <v>570</v>
      </c>
      <c r="J39" s="298" t="s">
        <v>570</v>
      </c>
      <c r="K39" s="298" t="s">
        <v>570</v>
      </c>
      <c r="L39" s="298" t="s">
        <v>570</v>
      </c>
    </row>
    <row r="40" spans="1:12">
      <c r="A40" s="360"/>
      <c r="B40" s="4"/>
      <c r="C40" s="289" t="s">
        <v>570</v>
      </c>
      <c r="D40" s="298" t="s">
        <v>570</v>
      </c>
      <c r="E40" s="298" t="s">
        <v>570</v>
      </c>
      <c r="F40" s="298" t="s">
        <v>570</v>
      </c>
      <c r="G40" s="298" t="s">
        <v>570</v>
      </c>
      <c r="H40" s="298" t="s">
        <v>570</v>
      </c>
      <c r="I40" s="298" t="s">
        <v>570</v>
      </c>
      <c r="J40" s="298" t="s">
        <v>570</v>
      </c>
      <c r="K40" s="298" t="s">
        <v>570</v>
      </c>
      <c r="L40" s="298" t="s">
        <v>570</v>
      </c>
    </row>
    <row r="41" spans="1:12">
      <c r="A41" s="359" t="s">
        <v>311</v>
      </c>
      <c r="B41" s="59"/>
      <c r="C41" s="296" t="s">
        <v>753</v>
      </c>
      <c r="D41" s="298" t="s">
        <v>753</v>
      </c>
      <c r="E41" s="298" t="s">
        <v>753</v>
      </c>
      <c r="F41" s="298" t="s">
        <v>753</v>
      </c>
      <c r="G41" s="298" t="s">
        <v>753</v>
      </c>
      <c r="H41" s="298" t="s">
        <v>753</v>
      </c>
      <c r="I41" s="298" t="s">
        <v>753</v>
      </c>
      <c r="J41" s="298" t="s">
        <v>753</v>
      </c>
      <c r="K41" s="298" t="s">
        <v>753</v>
      </c>
      <c r="L41" s="294" t="s">
        <v>753</v>
      </c>
    </row>
    <row r="42" spans="1:12">
      <c r="A42" s="360"/>
      <c r="B42" s="4"/>
      <c r="C42" s="289" t="s">
        <v>753</v>
      </c>
      <c r="D42" s="298" t="s">
        <v>753</v>
      </c>
      <c r="E42" s="298" t="s">
        <v>753</v>
      </c>
      <c r="F42" s="298" t="s">
        <v>753</v>
      </c>
      <c r="G42" s="298" t="s">
        <v>753</v>
      </c>
      <c r="H42" s="298" t="s">
        <v>753</v>
      </c>
      <c r="I42" s="298" t="s">
        <v>753</v>
      </c>
      <c r="J42" s="298" t="s">
        <v>753</v>
      </c>
      <c r="K42" s="298" t="s">
        <v>753</v>
      </c>
      <c r="L42" s="298" t="s">
        <v>753</v>
      </c>
    </row>
    <row r="43" spans="1:12">
      <c r="A43" s="360"/>
      <c r="B43" s="4"/>
      <c r="C43" s="289" t="s">
        <v>753</v>
      </c>
      <c r="D43" s="298" t="s">
        <v>753</v>
      </c>
      <c r="E43" s="298" t="s">
        <v>753</v>
      </c>
      <c r="F43" s="298" t="s">
        <v>753</v>
      </c>
      <c r="G43" s="298" t="s">
        <v>753</v>
      </c>
      <c r="H43" s="298" t="s">
        <v>753</v>
      </c>
      <c r="I43" s="298" t="s">
        <v>753</v>
      </c>
      <c r="J43" s="298" t="s">
        <v>753</v>
      </c>
      <c r="K43" s="298" t="s">
        <v>753</v>
      </c>
      <c r="L43" s="298" t="s">
        <v>753</v>
      </c>
    </row>
    <row r="44" spans="1:12">
      <c r="A44" s="359" t="s">
        <v>312</v>
      </c>
      <c r="B44" s="59"/>
      <c r="C44" s="296" t="s">
        <v>753</v>
      </c>
      <c r="D44" s="298" t="s">
        <v>753</v>
      </c>
      <c r="E44" s="298" t="s">
        <v>753</v>
      </c>
      <c r="F44" s="298" t="s">
        <v>753</v>
      </c>
      <c r="G44" s="298" t="s">
        <v>753</v>
      </c>
      <c r="H44" s="298" t="s">
        <v>753</v>
      </c>
      <c r="I44" s="298" t="s">
        <v>753</v>
      </c>
      <c r="J44" s="298" t="s">
        <v>753</v>
      </c>
      <c r="K44" s="298" t="s">
        <v>753</v>
      </c>
      <c r="L44" s="294" t="s">
        <v>753</v>
      </c>
    </row>
    <row r="45" spans="1:12">
      <c r="A45" s="360"/>
      <c r="B45" s="4"/>
      <c r="C45" s="289" t="s">
        <v>753</v>
      </c>
      <c r="D45" s="298" t="s">
        <v>753</v>
      </c>
      <c r="E45" s="298" t="s">
        <v>753</v>
      </c>
      <c r="F45" s="298" t="s">
        <v>753</v>
      </c>
      <c r="G45" s="298" t="s">
        <v>753</v>
      </c>
      <c r="H45" s="298" t="s">
        <v>753</v>
      </c>
      <c r="I45" s="298" t="s">
        <v>753</v>
      </c>
      <c r="J45" s="298" t="s">
        <v>753</v>
      </c>
      <c r="K45" s="298" t="s">
        <v>753</v>
      </c>
      <c r="L45" s="298" t="s">
        <v>753</v>
      </c>
    </row>
    <row r="46" spans="1:12">
      <c r="A46" s="360"/>
      <c r="B46" s="4"/>
      <c r="C46" s="289" t="s">
        <v>753</v>
      </c>
      <c r="D46" s="298" t="s">
        <v>753</v>
      </c>
      <c r="E46" s="298" t="s">
        <v>753</v>
      </c>
      <c r="F46" s="298" t="s">
        <v>753</v>
      </c>
      <c r="G46" s="298" t="s">
        <v>753</v>
      </c>
      <c r="H46" s="298" t="s">
        <v>753</v>
      </c>
      <c r="I46" s="298" t="s">
        <v>753</v>
      </c>
      <c r="J46" s="298" t="s">
        <v>753</v>
      </c>
      <c r="K46" s="298" t="s">
        <v>753</v>
      </c>
      <c r="L46" s="298" t="s">
        <v>753</v>
      </c>
    </row>
    <row r="47" spans="1:12">
      <c r="A47" s="359" t="s">
        <v>313</v>
      </c>
      <c r="B47" s="59"/>
      <c r="C47" s="296" t="s">
        <v>754</v>
      </c>
      <c r="D47" s="298" t="s">
        <v>754</v>
      </c>
      <c r="E47" s="298" t="s">
        <v>754</v>
      </c>
      <c r="F47" s="298" t="s">
        <v>754</v>
      </c>
      <c r="G47" s="298" t="s">
        <v>754</v>
      </c>
      <c r="H47" s="298" t="s">
        <v>754</v>
      </c>
      <c r="I47" s="298" t="s">
        <v>754</v>
      </c>
      <c r="J47" s="298" t="s">
        <v>754</v>
      </c>
      <c r="K47" s="298" t="s">
        <v>754</v>
      </c>
      <c r="L47" s="294" t="s">
        <v>754</v>
      </c>
    </row>
    <row r="48" spans="1:12">
      <c r="A48" s="360"/>
      <c r="B48" s="4"/>
      <c r="C48" s="289" t="s">
        <v>754</v>
      </c>
      <c r="D48" s="298" t="s">
        <v>754</v>
      </c>
      <c r="E48" s="298" t="s">
        <v>754</v>
      </c>
      <c r="F48" s="298" t="s">
        <v>754</v>
      </c>
      <c r="G48" s="298" t="s">
        <v>754</v>
      </c>
      <c r="H48" s="298" t="s">
        <v>754</v>
      </c>
      <c r="I48" s="298" t="s">
        <v>754</v>
      </c>
      <c r="J48" s="298" t="s">
        <v>754</v>
      </c>
      <c r="K48" s="298" t="s">
        <v>754</v>
      </c>
      <c r="L48" s="298" t="s">
        <v>754</v>
      </c>
    </row>
    <row r="49" spans="1:12">
      <c r="A49" s="360"/>
      <c r="B49" s="4" t="s">
        <v>573</v>
      </c>
      <c r="C49" s="289" t="s">
        <v>755</v>
      </c>
      <c r="D49" s="298" t="s">
        <v>755</v>
      </c>
      <c r="E49" s="298" t="s">
        <v>755</v>
      </c>
      <c r="F49" s="298" t="s">
        <v>755</v>
      </c>
      <c r="G49" s="298" t="s">
        <v>755</v>
      </c>
      <c r="H49" s="298" t="s">
        <v>755</v>
      </c>
      <c r="I49" s="298" t="s">
        <v>755</v>
      </c>
      <c r="J49" s="298" t="s">
        <v>755</v>
      </c>
      <c r="K49" s="298" t="s">
        <v>755</v>
      </c>
      <c r="L49" s="298" t="s">
        <v>755</v>
      </c>
    </row>
  </sheetData>
  <mergeCells count="16">
    <mergeCell ref="A38:A40"/>
    <mergeCell ref="A35:A37"/>
    <mergeCell ref="A41:A43"/>
    <mergeCell ref="A44:A46"/>
    <mergeCell ref="A47:A49"/>
    <mergeCell ref="A32:A34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E3597"/>
  <sheetViews>
    <sheetView workbookViewId="0">
      <pane ySplit="1" topLeftCell="A2" activePane="bottomLeft" state="frozen"/>
      <selection pane="bottomLeft" activeCell="B2" sqref="B2:AD1048576"/>
    </sheetView>
  </sheetViews>
  <sheetFormatPr defaultRowHeight="13.5"/>
  <cols>
    <col min="1" max="1" width="3.625" customWidth="1"/>
    <col min="2" max="2" width="20.625" customWidth="1"/>
    <col min="3" max="30" width="10.625" customWidth="1"/>
  </cols>
  <sheetData>
    <row r="1" spans="1:31">
      <c r="A1" s="13" t="s">
        <v>141</v>
      </c>
      <c r="B1" s="9" t="s">
        <v>316</v>
      </c>
      <c r="C1" s="36">
        <v>1.4E-2</v>
      </c>
      <c r="D1" s="36">
        <v>1.457E-2</v>
      </c>
      <c r="E1" s="36">
        <v>1.9060000000000001E-2</v>
      </c>
      <c r="F1" s="36">
        <v>7.1700000000000002E-3</v>
      </c>
      <c r="G1" s="36">
        <v>7.2500000000000004E-3</v>
      </c>
      <c r="H1" s="36">
        <v>6.0899999999999999E-3</v>
      </c>
      <c r="I1" s="36">
        <v>272.685</v>
      </c>
      <c r="J1" s="36">
        <v>275.036</v>
      </c>
      <c r="K1" s="36">
        <v>274.46600000000001</v>
      </c>
      <c r="L1" s="36">
        <v>0</v>
      </c>
      <c r="M1" s="36">
        <v>0</v>
      </c>
      <c r="N1" s="36">
        <v>0</v>
      </c>
      <c r="O1" s="36">
        <v>-1E-4</v>
      </c>
      <c r="P1" s="36">
        <v>-1E-4</v>
      </c>
      <c r="Q1" s="36">
        <v>-1E-4</v>
      </c>
      <c r="R1" s="36">
        <v>4.6850000000000003E-2</v>
      </c>
      <c r="S1" s="36">
        <v>8.7790000000000007E-2</v>
      </c>
      <c r="T1" s="36">
        <v>7.7859999999999999E-2</v>
      </c>
      <c r="U1" s="36">
        <v>0</v>
      </c>
      <c r="V1" s="36">
        <v>303.85899999999998</v>
      </c>
      <c r="W1" s="36">
        <v>75.605599999999995</v>
      </c>
      <c r="X1" s="36">
        <v>4.0800000000000003E-3</v>
      </c>
      <c r="Y1" s="36">
        <v>5.0299999999999997E-3</v>
      </c>
      <c r="Z1" s="36">
        <v>4.3699999999999998E-3</v>
      </c>
      <c r="AA1" s="36">
        <v>1.66E-3</v>
      </c>
      <c r="AB1" s="36">
        <v>3.3500000000000001E-3</v>
      </c>
      <c r="AC1" s="36">
        <v>2.3900000000000002E-3</v>
      </c>
      <c r="AD1" s="35">
        <v>50.000999999999998</v>
      </c>
      <c r="AE1" s="3" t="s">
        <v>0</v>
      </c>
    </row>
    <row r="2" spans="1:31">
      <c r="A2" s="34">
        <v>1</v>
      </c>
      <c r="B2" s="42" t="s">
        <v>766</v>
      </c>
      <c r="C2" s="38">
        <v>249.91499999999999</v>
      </c>
      <c r="D2" s="39">
        <v>249.898</v>
      </c>
      <c r="E2" s="39">
        <v>249.95500000000001</v>
      </c>
      <c r="F2" s="47">
        <v>5.0063599999999999</v>
      </c>
      <c r="G2" s="48">
        <v>4.9999399999999996</v>
      </c>
      <c r="H2" s="48">
        <v>5.0021199999999997</v>
      </c>
      <c r="I2" s="40">
        <v>359.983</v>
      </c>
      <c r="J2" s="39">
        <v>359.99900000000002</v>
      </c>
      <c r="K2" s="39">
        <v>3.1489999999999997E-2</v>
      </c>
      <c r="L2" s="38">
        <v>1251.1600000000001</v>
      </c>
      <c r="M2" s="39">
        <v>1249.47</v>
      </c>
      <c r="N2" s="39">
        <v>1250.3</v>
      </c>
      <c r="O2" s="39">
        <v>-0.3584</v>
      </c>
      <c r="P2" s="39">
        <v>-1.26E-2</v>
      </c>
      <c r="Q2" s="39">
        <v>0.68716999999999995</v>
      </c>
      <c r="R2" s="37">
        <v>1</v>
      </c>
      <c r="S2" s="37">
        <v>1</v>
      </c>
      <c r="T2" s="37">
        <v>1</v>
      </c>
      <c r="U2" s="39">
        <v>119.90900000000001</v>
      </c>
      <c r="V2" s="39">
        <v>120.25</v>
      </c>
      <c r="W2" s="39">
        <v>119.839</v>
      </c>
      <c r="X2" s="37">
        <v>3.2779999999999997E-2</v>
      </c>
      <c r="Y2" s="37">
        <v>3.3950000000000001E-2</v>
      </c>
      <c r="Z2" s="37">
        <v>3.5499999999999997E-2</v>
      </c>
      <c r="AA2" s="37">
        <v>2.7799999999999999E-3</v>
      </c>
      <c r="AB2" s="37">
        <v>1.47E-3</v>
      </c>
      <c r="AC2" s="37">
        <v>5.0600000000000003E-3</v>
      </c>
      <c r="AD2" s="39">
        <v>49.997999999999998</v>
      </c>
    </row>
    <row r="3" spans="1:31">
      <c r="A3" s="34">
        <v>2</v>
      </c>
      <c r="B3" s="42" t="s">
        <v>768</v>
      </c>
      <c r="C3" s="38">
        <v>249.91499999999999</v>
      </c>
      <c r="D3" s="39">
        <v>249.898</v>
      </c>
      <c r="E3" s="39">
        <v>249.95500000000001</v>
      </c>
      <c r="F3" s="47">
        <v>10.0097</v>
      </c>
      <c r="G3" s="48">
        <v>9.9941999999999993</v>
      </c>
      <c r="H3" s="48">
        <v>10.0025</v>
      </c>
      <c r="I3" s="39">
        <v>3.0000000000000001E-5</v>
      </c>
      <c r="J3" s="40">
        <v>359.988</v>
      </c>
      <c r="K3" s="39">
        <v>1.9570000000000001E-2</v>
      </c>
      <c r="L3" s="39">
        <v>2501.58</v>
      </c>
      <c r="M3" s="39">
        <v>2497.5300000000002</v>
      </c>
      <c r="N3" s="39">
        <v>2500.1799999999998</v>
      </c>
      <c r="O3" s="39">
        <v>1.48E-3</v>
      </c>
      <c r="P3" s="39">
        <v>-0.48820000000000002</v>
      </c>
      <c r="Q3" s="39">
        <v>0.85416999999999998</v>
      </c>
      <c r="R3" s="37">
        <v>1</v>
      </c>
      <c r="S3" s="37">
        <v>1</v>
      </c>
      <c r="T3" s="37">
        <v>1</v>
      </c>
      <c r="U3" s="39">
        <v>119.91</v>
      </c>
      <c r="V3" s="39">
        <v>120.25</v>
      </c>
      <c r="W3" s="39">
        <v>119.83799999999999</v>
      </c>
      <c r="X3" s="37">
        <v>3.4279999999999998E-2</v>
      </c>
      <c r="Y3" s="37">
        <v>3.483E-2</v>
      </c>
      <c r="Z3" s="37">
        <v>3.5929999999999997E-2</v>
      </c>
      <c r="AA3" s="37">
        <v>2.5999999999999999E-3</v>
      </c>
      <c r="AB3" s="37">
        <v>2.3900000000000002E-3</v>
      </c>
      <c r="AC3" s="37">
        <v>-2.2000000000000001E-3</v>
      </c>
      <c r="AD3" s="39">
        <v>49.997999999999998</v>
      </c>
    </row>
    <row r="4" spans="1:31">
      <c r="A4" s="34">
        <v>3</v>
      </c>
      <c r="B4" s="42" t="s">
        <v>769</v>
      </c>
      <c r="C4" s="38">
        <v>249.90799999999999</v>
      </c>
      <c r="D4" s="39">
        <v>249.893</v>
      </c>
      <c r="E4" s="39">
        <v>249.952</v>
      </c>
      <c r="F4" s="49">
        <v>15.012499999999999</v>
      </c>
      <c r="G4" s="50">
        <v>15.02</v>
      </c>
      <c r="H4" s="50">
        <v>15.043900000000001</v>
      </c>
      <c r="I4" s="39">
        <v>1.43E-2</v>
      </c>
      <c r="J4" s="40">
        <v>9.3119999999999994E-2</v>
      </c>
      <c r="K4" s="39">
        <v>0.11858</v>
      </c>
      <c r="L4" s="39">
        <v>3751.75</v>
      </c>
      <c r="M4" s="40">
        <v>3753.41</v>
      </c>
      <c r="N4" s="39">
        <v>3760.26</v>
      </c>
      <c r="O4" s="39">
        <v>0.93683000000000005</v>
      </c>
      <c r="P4" s="39">
        <v>6.1003100000000003</v>
      </c>
      <c r="Q4" s="39">
        <v>7.7824299999999997</v>
      </c>
      <c r="R4" s="37">
        <v>1</v>
      </c>
      <c r="S4" s="37">
        <v>0.99999000000000005</v>
      </c>
      <c r="T4" s="37">
        <v>0.99999000000000005</v>
      </c>
      <c r="U4" s="39">
        <v>119.90900000000001</v>
      </c>
      <c r="V4" s="39">
        <v>120.25</v>
      </c>
      <c r="W4" s="39">
        <v>119.84</v>
      </c>
      <c r="X4" s="37">
        <v>3.286E-2</v>
      </c>
      <c r="Y4" s="37">
        <v>3.5130000000000002E-2</v>
      </c>
      <c r="Z4" s="37">
        <v>3.5709999999999999E-2</v>
      </c>
      <c r="AA4" s="37">
        <v>1.554E-2</v>
      </c>
      <c r="AB4" s="37">
        <v>1.311E-2</v>
      </c>
      <c r="AC4" s="37">
        <v>1.9310000000000001E-2</v>
      </c>
      <c r="AD4" s="39">
        <v>49.997999999999998</v>
      </c>
    </row>
    <row r="5" spans="1:31">
      <c r="A5" s="34">
        <v>4</v>
      </c>
      <c r="B5" s="42" t="s">
        <v>770</v>
      </c>
      <c r="C5" s="38">
        <v>249.91</v>
      </c>
      <c r="D5" s="39">
        <v>249.89400000000001</v>
      </c>
      <c r="E5" s="39">
        <v>249.95500000000001</v>
      </c>
      <c r="F5" s="49">
        <v>20.0197</v>
      </c>
      <c r="G5" s="50">
        <v>19.990200000000002</v>
      </c>
      <c r="H5" s="50">
        <v>20.004100000000001</v>
      </c>
      <c r="I5" s="39">
        <v>1.1010000000000001E-2</v>
      </c>
      <c r="J5" s="40">
        <v>359.99700000000001</v>
      </c>
      <c r="K5" s="39">
        <v>2.4230000000000002E-2</v>
      </c>
      <c r="L5" s="39">
        <v>5003.1400000000003</v>
      </c>
      <c r="M5" s="40">
        <v>4995.45</v>
      </c>
      <c r="N5" s="39">
        <v>5000.1400000000003</v>
      </c>
      <c r="O5" s="39">
        <v>0.96170999999999995</v>
      </c>
      <c r="P5" s="39">
        <v>-0.2001</v>
      </c>
      <c r="Q5" s="39">
        <v>2.1149399999999998</v>
      </c>
      <c r="R5" s="37">
        <v>1</v>
      </c>
      <c r="S5" s="37">
        <v>1</v>
      </c>
      <c r="T5" s="37">
        <v>1</v>
      </c>
      <c r="U5" s="39">
        <v>119.90900000000001</v>
      </c>
      <c r="V5" s="39">
        <v>120.251</v>
      </c>
      <c r="W5" s="39">
        <v>119.839</v>
      </c>
      <c r="X5" s="37">
        <v>3.3430000000000001E-2</v>
      </c>
      <c r="Y5" s="37">
        <v>3.5830000000000001E-2</v>
      </c>
      <c r="Z5" s="37">
        <v>3.601E-2</v>
      </c>
      <c r="AA5" s="37">
        <v>1.18E-2</v>
      </c>
      <c r="AB5" s="37">
        <v>8.9200000000000008E-3</v>
      </c>
      <c r="AC5" s="37">
        <v>1.061E-2</v>
      </c>
      <c r="AD5" s="39">
        <v>49.997999999999998</v>
      </c>
    </row>
    <row r="6" spans="1:31">
      <c r="A6" s="34">
        <v>5</v>
      </c>
      <c r="B6" s="42" t="s">
        <v>771</v>
      </c>
      <c r="C6" s="38">
        <v>249.91399999999999</v>
      </c>
      <c r="D6" s="39">
        <v>249.89599999999999</v>
      </c>
      <c r="E6" s="39">
        <v>249.95400000000001</v>
      </c>
      <c r="F6" s="49">
        <v>25.027999999999999</v>
      </c>
      <c r="G6" s="50">
        <v>24.989000000000001</v>
      </c>
      <c r="H6" s="50">
        <v>25.0076</v>
      </c>
      <c r="I6" s="39">
        <v>1.191E-2</v>
      </c>
      <c r="J6" s="40">
        <v>359.98599999999999</v>
      </c>
      <c r="K6" s="39">
        <v>2.751E-2</v>
      </c>
      <c r="L6" s="39">
        <v>6254.86</v>
      </c>
      <c r="M6" s="40">
        <v>6244.67</v>
      </c>
      <c r="N6" s="39">
        <v>6250.75</v>
      </c>
      <c r="O6" s="39">
        <v>1.3008299999999999</v>
      </c>
      <c r="P6" s="39">
        <v>-1.4453</v>
      </c>
      <c r="Q6" s="39">
        <v>3.0014500000000002</v>
      </c>
      <c r="R6" s="37">
        <v>1</v>
      </c>
      <c r="S6" s="37">
        <v>1</v>
      </c>
      <c r="T6" s="37">
        <v>1</v>
      </c>
      <c r="U6" s="39">
        <v>119.90900000000001</v>
      </c>
      <c r="V6" s="39">
        <v>120.251</v>
      </c>
      <c r="W6" s="39">
        <v>119.839</v>
      </c>
      <c r="X6" s="37">
        <v>3.3590000000000002E-2</v>
      </c>
      <c r="Y6" s="37">
        <v>3.5439999999999999E-2</v>
      </c>
      <c r="Z6" s="37">
        <v>3.5700000000000003E-2</v>
      </c>
      <c r="AA6" s="37">
        <v>1.2149999999999999E-2</v>
      </c>
      <c r="AB6" s="37">
        <v>7.0899999999999999E-3</v>
      </c>
      <c r="AC6" s="37">
        <v>1.299E-2</v>
      </c>
      <c r="AD6" s="39">
        <v>49.997999999999998</v>
      </c>
    </row>
    <row r="7" spans="1:31">
      <c r="A7" s="34">
        <v>6</v>
      </c>
      <c r="B7" s="42" t="s">
        <v>772</v>
      </c>
      <c r="C7" s="38">
        <v>249.91800000000001</v>
      </c>
      <c r="D7" s="39">
        <v>249.89699999999999</v>
      </c>
      <c r="E7" s="39">
        <v>249.958</v>
      </c>
      <c r="F7" s="49">
        <v>30.039200000000001</v>
      </c>
      <c r="G7" s="50">
        <v>29.991599999999998</v>
      </c>
      <c r="H7" s="50">
        <v>30.0154</v>
      </c>
      <c r="I7" s="39">
        <v>2.6370000000000001E-2</v>
      </c>
      <c r="J7" s="40">
        <v>359.99299999999999</v>
      </c>
      <c r="K7" s="39">
        <v>3.3550000000000003E-2</v>
      </c>
      <c r="L7" s="39">
        <v>7507.38</v>
      </c>
      <c r="M7" s="40">
        <v>7494.85</v>
      </c>
      <c r="N7" s="39">
        <v>7502.63</v>
      </c>
      <c r="O7" s="39">
        <v>3.4556300000000002</v>
      </c>
      <c r="P7" s="39">
        <v>-0.80830000000000002</v>
      </c>
      <c r="Q7" s="39">
        <v>4.3941600000000003</v>
      </c>
      <c r="R7" s="37">
        <v>1</v>
      </c>
      <c r="S7" s="37">
        <v>1</v>
      </c>
      <c r="T7" s="37">
        <v>1</v>
      </c>
      <c r="U7" s="39">
        <v>119.90900000000001</v>
      </c>
      <c r="V7" s="39">
        <v>120.251</v>
      </c>
      <c r="W7" s="39">
        <v>119.839</v>
      </c>
      <c r="X7" s="37">
        <v>3.4189999999999998E-2</v>
      </c>
      <c r="Y7" s="37">
        <v>3.5380000000000002E-2</v>
      </c>
      <c r="Z7" s="37">
        <v>3.567E-2</v>
      </c>
      <c r="AA7" s="37">
        <v>6.3E-3</v>
      </c>
      <c r="AB7" s="37">
        <v>6.0299999999999998E-3</v>
      </c>
      <c r="AC7" s="37">
        <v>1.8380000000000001E-2</v>
      </c>
      <c r="AD7" s="39">
        <v>49.997999999999998</v>
      </c>
    </row>
    <row r="8" spans="1:31">
      <c r="A8" s="34">
        <v>7</v>
      </c>
      <c r="B8" s="42" t="s">
        <v>773</v>
      </c>
      <c r="C8" s="38">
        <v>249.905</v>
      </c>
      <c r="D8" s="39">
        <v>249.89</v>
      </c>
      <c r="E8" s="39">
        <v>249.95099999999999</v>
      </c>
      <c r="F8" s="49">
        <v>35.064300000000003</v>
      </c>
      <c r="G8" s="50">
        <v>35.0747</v>
      </c>
      <c r="H8" s="50">
        <v>35.058100000000003</v>
      </c>
      <c r="I8" s="39">
        <v>9.6149999999999999E-2</v>
      </c>
      <c r="J8" s="40">
        <v>0.18079999999999999</v>
      </c>
      <c r="K8" s="39">
        <v>8.4220000000000003E-2</v>
      </c>
      <c r="L8" s="39">
        <v>8762.75</v>
      </c>
      <c r="M8" s="40">
        <v>8764.81</v>
      </c>
      <c r="N8" s="39">
        <v>8762.81</v>
      </c>
      <c r="O8" s="39">
        <v>14.705399999999999</v>
      </c>
      <c r="P8" s="39">
        <v>27.6584</v>
      </c>
      <c r="Q8" s="39">
        <v>12.8819</v>
      </c>
      <c r="R8" s="37">
        <v>0.99999000000000005</v>
      </c>
      <c r="S8" s="37">
        <v>0.99999000000000005</v>
      </c>
      <c r="T8" s="37">
        <v>0.99999000000000005</v>
      </c>
      <c r="U8" s="39">
        <v>119.90900000000001</v>
      </c>
      <c r="V8" s="39">
        <v>120.25</v>
      </c>
      <c r="W8" s="39">
        <v>119.839</v>
      </c>
      <c r="X8" s="37">
        <v>3.3390000000000003E-2</v>
      </c>
      <c r="Y8" s="37">
        <v>3.5740000000000001E-2</v>
      </c>
      <c r="Z8" s="37">
        <v>3.5490000000000001E-2</v>
      </c>
      <c r="AA8" s="37">
        <v>3.7479999999999999E-2</v>
      </c>
      <c r="AB8" s="37">
        <v>3.6429999999999997E-2</v>
      </c>
      <c r="AC8" s="37">
        <v>1.0279999999999999E-2</v>
      </c>
      <c r="AD8" s="39">
        <v>49.997999999999998</v>
      </c>
    </row>
    <row r="9" spans="1:31">
      <c r="A9" s="34">
        <v>8</v>
      </c>
      <c r="B9" s="42" t="s">
        <v>774</v>
      </c>
      <c r="C9" s="38">
        <v>249.90799999999999</v>
      </c>
      <c r="D9" s="39">
        <v>249.88900000000001</v>
      </c>
      <c r="E9" s="39">
        <v>249.95400000000001</v>
      </c>
      <c r="F9" s="49">
        <v>40.184100000000001</v>
      </c>
      <c r="G9" s="50">
        <v>40.009399999999999</v>
      </c>
      <c r="H9" s="50">
        <v>40.068800000000003</v>
      </c>
      <c r="I9" s="39">
        <v>0.22700999999999999</v>
      </c>
      <c r="J9" s="40">
        <v>8.3269999999999997E-2</v>
      </c>
      <c r="K9" s="39">
        <v>8.9219999999999994E-2</v>
      </c>
      <c r="L9" s="39">
        <v>10042.200000000001</v>
      </c>
      <c r="M9" s="40">
        <v>9997.92</v>
      </c>
      <c r="N9" s="39">
        <v>10015.299999999999</v>
      </c>
      <c r="O9" s="39">
        <v>39.789200000000001</v>
      </c>
      <c r="P9" s="39">
        <v>14.530900000000001</v>
      </c>
      <c r="Q9" s="39">
        <v>15.5959</v>
      </c>
      <c r="R9" s="37">
        <v>0.99999000000000005</v>
      </c>
      <c r="S9" s="37">
        <v>0.99999000000000005</v>
      </c>
      <c r="T9" s="37">
        <v>0.99999000000000005</v>
      </c>
      <c r="U9" s="39">
        <v>119.91</v>
      </c>
      <c r="V9" s="39">
        <v>120.25</v>
      </c>
      <c r="W9" s="39">
        <v>119.839</v>
      </c>
      <c r="X9" s="37">
        <v>3.3689999999999998E-2</v>
      </c>
      <c r="Y9" s="37">
        <v>3.4909999999999997E-2</v>
      </c>
      <c r="Z9" s="37">
        <v>3.6110000000000003E-2</v>
      </c>
      <c r="AA9" s="37">
        <v>3.7249999999999998E-2</v>
      </c>
      <c r="AB9" s="37">
        <v>3.2509999999999997E-2</v>
      </c>
      <c r="AC9" s="37">
        <v>1.4330000000000001E-2</v>
      </c>
      <c r="AD9" s="39">
        <v>49.997999999999998</v>
      </c>
    </row>
    <row r="10" spans="1:31">
      <c r="A10" s="34">
        <v>9</v>
      </c>
      <c r="B10" s="42" t="s">
        <v>775</v>
      </c>
      <c r="C10" s="38">
        <v>249.90799999999999</v>
      </c>
      <c r="D10" s="39">
        <v>249.892</v>
      </c>
      <c r="E10" s="39">
        <v>249.952</v>
      </c>
      <c r="F10" s="49">
        <v>45.219299999999997</v>
      </c>
      <c r="G10" s="50">
        <v>45.022100000000002</v>
      </c>
      <c r="H10" s="50">
        <v>45.156399999999998</v>
      </c>
      <c r="I10" s="39">
        <v>0.23585</v>
      </c>
      <c r="J10" s="40">
        <v>8.4720000000000004E-2</v>
      </c>
      <c r="K10" s="39">
        <v>0.14835000000000001</v>
      </c>
      <c r="L10" s="39">
        <v>11300.5</v>
      </c>
      <c r="M10" s="40">
        <v>11250.6</v>
      </c>
      <c r="N10" s="39">
        <v>11286.9</v>
      </c>
      <c r="O10" s="39">
        <v>46.517899999999997</v>
      </c>
      <c r="P10" s="39">
        <v>16.636500000000002</v>
      </c>
      <c r="Q10" s="39">
        <v>29.225200000000001</v>
      </c>
      <c r="R10" s="37">
        <v>0.99999000000000005</v>
      </c>
      <c r="S10" s="37">
        <v>0.99999000000000005</v>
      </c>
      <c r="T10" s="37">
        <v>0.99999000000000005</v>
      </c>
      <c r="U10" s="39">
        <v>119.90900000000001</v>
      </c>
      <c r="V10" s="39">
        <v>120.25</v>
      </c>
      <c r="W10" s="39">
        <v>119.839</v>
      </c>
      <c r="X10" s="37">
        <v>3.3450000000000001E-2</v>
      </c>
      <c r="Y10" s="37">
        <v>3.5090000000000003E-2</v>
      </c>
      <c r="Z10" s="37">
        <v>3.6380000000000003E-2</v>
      </c>
      <c r="AA10" s="37">
        <v>5.5649999999999998E-2</v>
      </c>
      <c r="AB10" s="37">
        <v>4.9570000000000003E-2</v>
      </c>
      <c r="AC10" s="37">
        <v>3.4130000000000001E-2</v>
      </c>
      <c r="AD10" s="39">
        <v>49.997999999999998</v>
      </c>
    </row>
    <row r="11" spans="1:31">
      <c r="A11" s="34">
        <v>10</v>
      </c>
      <c r="B11" s="42" t="s">
        <v>776</v>
      </c>
      <c r="C11" s="38">
        <v>249.90899999999999</v>
      </c>
      <c r="D11" s="39">
        <v>249.892</v>
      </c>
      <c r="E11" s="39">
        <v>249.953</v>
      </c>
      <c r="F11" s="49">
        <v>50.103299999999997</v>
      </c>
      <c r="G11" s="50">
        <v>50.105400000000003</v>
      </c>
      <c r="H11" s="50">
        <v>50.191699999999997</v>
      </c>
      <c r="I11" s="39">
        <v>8.4769999999999998E-2</v>
      </c>
      <c r="J11" s="40">
        <v>0.15984000000000001</v>
      </c>
      <c r="K11" s="39">
        <v>0.15958</v>
      </c>
      <c r="L11" s="39">
        <v>12521.2</v>
      </c>
      <c r="M11" s="40">
        <v>12520.9</v>
      </c>
      <c r="N11" s="39">
        <v>12545.5</v>
      </c>
      <c r="O11" s="39">
        <v>18.527200000000001</v>
      </c>
      <c r="P11" s="39">
        <v>34.931399999999996</v>
      </c>
      <c r="Q11" s="39">
        <v>34.9435</v>
      </c>
      <c r="R11" s="37">
        <v>0.99999000000000005</v>
      </c>
      <c r="S11" s="37">
        <v>0.99999000000000005</v>
      </c>
      <c r="T11" s="37">
        <v>0.99999000000000005</v>
      </c>
      <c r="U11" s="39">
        <v>119.91</v>
      </c>
      <c r="V11" s="39">
        <v>120.25</v>
      </c>
      <c r="W11" s="39">
        <v>119.83799999999999</v>
      </c>
      <c r="X11" s="37">
        <v>3.372E-2</v>
      </c>
      <c r="Y11" s="37">
        <v>3.517E-2</v>
      </c>
      <c r="Z11" s="37">
        <v>3.6299999999999999E-2</v>
      </c>
      <c r="AA11" s="37">
        <v>5.391E-2</v>
      </c>
      <c r="AB11" s="37">
        <v>5.0070000000000003E-2</v>
      </c>
      <c r="AC11" s="37">
        <v>3.2309999999999998E-2</v>
      </c>
      <c r="AD11" s="39">
        <v>49.997999999999998</v>
      </c>
    </row>
    <row r="12" spans="1:31">
      <c r="A12" s="34">
        <v>11</v>
      </c>
      <c r="B12" s="42" t="s">
        <v>777</v>
      </c>
      <c r="C12" s="38">
        <v>249.90899999999999</v>
      </c>
      <c r="D12" s="39">
        <v>249.892</v>
      </c>
      <c r="E12" s="39">
        <v>249.953</v>
      </c>
      <c r="F12" s="49">
        <v>55.097099999999998</v>
      </c>
      <c r="G12" s="50">
        <v>54.940399999999997</v>
      </c>
      <c r="H12" s="50">
        <v>55.154400000000003</v>
      </c>
      <c r="I12" s="39">
        <v>6.83E-2</v>
      </c>
      <c r="J12" s="40">
        <v>359.99799999999999</v>
      </c>
      <c r="K12" s="39">
        <v>0.1221</v>
      </c>
      <c r="L12" s="39">
        <v>13769.3</v>
      </c>
      <c r="M12" s="40">
        <v>13729.2</v>
      </c>
      <c r="N12" s="39">
        <v>13786</v>
      </c>
      <c r="O12" s="39">
        <v>16.4146</v>
      </c>
      <c r="P12" s="39">
        <v>-0.28789999999999999</v>
      </c>
      <c r="Q12" s="39">
        <v>29.378699999999998</v>
      </c>
      <c r="R12" s="37">
        <v>0.99999000000000005</v>
      </c>
      <c r="S12" s="37">
        <v>1</v>
      </c>
      <c r="T12" s="37">
        <v>0.99999000000000005</v>
      </c>
      <c r="U12" s="39">
        <v>119.91</v>
      </c>
      <c r="V12" s="39">
        <v>120.251</v>
      </c>
      <c r="W12" s="39">
        <v>119.83799999999999</v>
      </c>
      <c r="X12" s="37">
        <v>3.3329999999999999E-2</v>
      </c>
      <c r="Y12" s="37">
        <v>3.6339999999999997E-2</v>
      </c>
      <c r="Z12" s="37">
        <v>3.5900000000000001E-2</v>
      </c>
      <c r="AA12" s="37">
        <v>5.5309999999999998E-2</v>
      </c>
      <c r="AB12" s="37">
        <v>5.0889999999999998E-2</v>
      </c>
      <c r="AC12" s="37">
        <v>3.2919999999999998E-2</v>
      </c>
      <c r="AD12" s="39">
        <v>49.997999999999998</v>
      </c>
    </row>
    <row r="13" spans="1:31">
      <c r="A13" s="34">
        <v>12</v>
      </c>
      <c r="B13" s="42" t="s">
        <v>778</v>
      </c>
      <c r="C13" s="38">
        <v>249.911</v>
      </c>
      <c r="D13" s="39">
        <v>249.892</v>
      </c>
      <c r="E13" s="39">
        <v>249.953</v>
      </c>
      <c r="F13" s="49">
        <v>60.18</v>
      </c>
      <c r="G13" s="50">
        <v>60.067799999999998</v>
      </c>
      <c r="H13" s="50">
        <v>59.987099999999998</v>
      </c>
      <c r="I13" s="39">
        <v>0.12138</v>
      </c>
      <c r="J13" s="40">
        <v>0.10412</v>
      </c>
      <c r="K13" s="39">
        <v>2.41E-2</v>
      </c>
      <c r="L13" s="39">
        <v>15039.6</v>
      </c>
      <c r="M13" s="40">
        <v>15010.4</v>
      </c>
      <c r="N13" s="39">
        <v>14993.9</v>
      </c>
      <c r="O13" s="39">
        <v>31.861599999999999</v>
      </c>
      <c r="P13" s="39">
        <v>27.2775</v>
      </c>
      <c r="Q13" s="39">
        <v>6.3090000000000002</v>
      </c>
      <c r="R13" s="37">
        <v>0.99999000000000005</v>
      </c>
      <c r="S13" s="37">
        <v>0.99999000000000005</v>
      </c>
      <c r="T13" s="37">
        <v>1</v>
      </c>
      <c r="U13" s="39">
        <v>119.91</v>
      </c>
      <c r="V13" s="39">
        <v>120.25</v>
      </c>
      <c r="W13" s="39">
        <v>119.839</v>
      </c>
      <c r="X13" s="37">
        <v>3.3329999999999999E-2</v>
      </c>
      <c r="Y13" s="37">
        <v>3.5740000000000001E-2</v>
      </c>
      <c r="Z13" s="37">
        <v>3.5810000000000002E-2</v>
      </c>
      <c r="AA13" s="37">
        <v>5.1299999999999998E-2</v>
      </c>
      <c r="AB13" s="37">
        <v>4.0250000000000001E-2</v>
      </c>
      <c r="AC13" s="37">
        <v>3.6580000000000001E-2</v>
      </c>
      <c r="AD13" s="39">
        <v>49.997999999999998</v>
      </c>
    </row>
    <row r="14" spans="1:31">
      <c r="A14" s="34">
        <v>13</v>
      </c>
      <c r="B14" s="42" t="s">
        <v>779</v>
      </c>
      <c r="C14" s="38">
        <v>249.91</v>
      </c>
      <c r="D14" s="39">
        <v>249.89099999999999</v>
      </c>
      <c r="E14" s="39">
        <v>249.95699999999999</v>
      </c>
      <c r="F14" s="49">
        <v>65.046599999999998</v>
      </c>
      <c r="G14" s="50">
        <v>64.933599999999998</v>
      </c>
      <c r="H14" s="50">
        <v>64.985799999999998</v>
      </c>
      <c r="I14" s="39">
        <v>1.48E-3</v>
      </c>
      <c r="J14" s="40">
        <v>359.98700000000002</v>
      </c>
      <c r="K14" s="39">
        <v>2.085E-2</v>
      </c>
      <c r="L14" s="39">
        <v>16255.8</v>
      </c>
      <c r="M14" s="39">
        <v>16226.3</v>
      </c>
      <c r="N14" s="39">
        <v>16243.6</v>
      </c>
      <c r="O14" s="39">
        <v>0.42170999999999997</v>
      </c>
      <c r="P14" s="39">
        <v>-3.6947000000000001</v>
      </c>
      <c r="Q14" s="39">
        <v>5.9137199999999996</v>
      </c>
      <c r="R14" s="37">
        <v>1</v>
      </c>
      <c r="S14" s="37">
        <v>1</v>
      </c>
      <c r="T14" s="37">
        <v>1</v>
      </c>
      <c r="U14" s="39">
        <v>119.90900000000001</v>
      </c>
      <c r="V14" s="39">
        <v>120.25</v>
      </c>
      <c r="W14" s="39">
        <v>119.839</v>
      </c>
      <c r="X14" s="37">
        <v>3.3509999999999998E-2</v>
      </c>
      <c r="Y14" s="37">
        <v>3.635E-2</v>
      </c>
      <c r="Z14" s="37">
        <v>3.5099999999999999E-2</v>
      </c>
      <c r="AA14" s="37">
        <v>4.947E-2</v>
      </c>
      <c r="AB14" s="37">
        <v>4.863E-2</v>
      </c>
      <c r="AC14" s="37">
        <v>3.5099999999999999E-2</v>
      </c>
      <c r="AD14" s="39">
        <v>49.997999999999998</v>
      </c>
    </row>
    <row r="15" spans="1:31">
      <c r="A15" s="34">
        <v>14</v>
      </c>
      <c r="B15" s="42" t="s">
        <v>780</v>
      </c>
      <c r="C15" s="38">
        <v>249.90899999999999</v>
      </c>
      <c r="D15" s="39">
        <v>249.89099999999999</v>
      </c>
      <c r="E15" s="39">
        <v>249.95500000000001</v>
      </c>
      <c r="F15" s="49">
        <v>70.053399999999996</v>
      </c>
      <c r="G15" s="50">
        <v>69.9375</v>
      </c>
      <c r="H15" s="50">
        <v>69.986199999999997</v>
      </c>
      <c r="I15" s="39">
        <v>2.99E-3</v>
      </c>
      <c r="J15" s="40">
        <v>359.988</v>
      </c>
      <c r="K15" s="39">
        <v>2.349E-2</v>
      </c>
      <c r="L15" s="39">
        <v>17506.900000000001</v>
      </c>
      <c r="M15" s="40">
        <v>17476.8</v>
      </c>
      <c r="N15" s="39">
        <v>17493.400000000001</v>
      </c>
      <c r="O15" s="39">
        <v>0.91388999999999998</v>
      </c>
      <c r="P15" s="39">
        <v>-3.5409000000000002</v>
      </c>
      <c r="Q15" s="39">
        <v>7.17197</v>
      </c>
      <c r="R15" s="37">
        <v>1</v>
      </c>
      <c r="S15" s="37">
        <v>1</v>
      </c>
      <c r="T15" s="37">
        <v>1</v>
      </c>
      <c r="U15" s="39">
        <v>119.91</v>
      </c>
      <c r="V15" s="39">
        <v>120.25</v>
      </c>
      <c r="W15" s="39">
        <v>119.839</v>
      </c>
      <c r="X15" s="37">
        <v>3.3950000000000001E-2</v>
      </c>
      <c r="Y15" s="37">
        <v>3.5459999999999998E-2</v>
      </c>
      <c r="Z15" s="37">
        <v>3.5400000000000001E-2</v>
      </c>
      <c r="AA15" s="37">
        <v>4.8980000000000003E-2</v>
      </c>
      <c r="AB15" s="37">
        <v>5.2900000000000003E-2</v>
      </c>
      <c r="AC15" s="37">
        <v>3.4959999999999998E-2</v>
      </c>
      <c r="AD15" s="39">
        <v>49.997999999999998</v>
      </c>
    </row>
    <row r="16" spans="1:31">
      <c r="A16" s="34">
        <v>15</v>
      </c>
      <c r="B16" s="42" t="s">
        <v>781</v>
      </c>
      <c r="C16" s="38">
        <v>249.91300000000001</v>
      </c>
      <c r="D16" s="39">
        <v>249.89099999999999</v>
      </c>
      <c r="E16" s="39">
        <v>249.95599999999999</v>
      </c>
      <c r="F16" s="49">
        <v>75.056200000000004</v>
      </c>
      <c r="G16" s="50">
        <v>74.935100000000006</v>
      </c>
      <c r="H16" s="50">
        <v>74.988900000000001</v>
      </c>
      <c r="I16" s="39">
        <v>359.995</v>
      </c>
      <c r="J16" s="40">
        <v>359.98700000000002</v>
      </c>
      <c r="K16" s="39">
        <v>2.23E-2</v>
      </c>
      <c r="L16" s="39">
        <v>18757.5</v>
      </c>
      <c r="M16" s="40">
        <v>18725.599999999999</v>
      </c>
      <c r="N16" s="39">
        <v>18743.900000000001</v>
      </c>
      <c r="O16" s="39">
        <v>-1.4681</v>
      </c>
      <c r="P16" s="39">
        <v>-4.0042999999999997</v>
      </c>
      <c r="Q16" s="39">
        <v>7.2981400000000001</v>
      </c>
      <c r="R16" s="37">
        <v>1</v>
      </c>
      <c r="S16" s="37">
        <v>1</v>
      </c>
      <c r="T16" s="37">
        <v>1</v>
      </c>
      <c r="U16" s="39">
        <v>119.91</v>
      </c>
      <c r="V16" s="39">
        <v>120.25</v>
      </c>
      <c r="W16" s="39">
        <v>119.839</v>
      </c>
      <c r="X16" s="37">
        <v>3.363E-2</v>
      </c>
      <c r="Y16" s="37">
        <v>3.526E-2</v>
      </c>
      <c r="Z16" s="37">
        <v>3.4909999999999997E-2</v>
      </c>
      <c r="AA16" s="37">
        <v>4.7559999999999998E-2</v>
      </c>
      <c r="AB16" s="37">
        <v>5.4030000000000002E-2</v>
      </c>
      <c r="AC16" s="37">
        <v>3.3779999999999998E-2</v>
      </c>
      <c r="AD16" s="39">
        <v>49.997999999999998</v>
      </c>
    </row>
    <row r="17" spans="1:30">
      <c r="A17" s="34">
        <v>16</v>
      </c>
      <c r="B17" s="42" t="s">
        <v>782</v>
      </c>
      <c r="C17" s="38">
        <v>249.91300000000001</v>
      </c>
      <c r="D17" s="40">
        <v>249.893</v>
      </c>
      <c r="E17" s="40">
        <v>249.95500000000001</v>
      </c>
      <c r="F17" s="49">
        <v>80.071899999999999</v>
      </c>
      <c r="G17" s="49">
        <v>79.933300000000003</v>
      </c>
      <c r="H17" s="49">
        <v>79.989800000000002</v>
      </c>
      <c r="I17" s="40">
        <v>359.995</v>
      </c>
      <c r="J17" s="40">
        <v>359.98200000000003</v>
      </c>
      <c r="K17" s="40">
        <v>2.077E-2</v>
      </c>
      <c r="L17" s="40">
        <v>20011</v>
      </c>
      <c r="M17" s="40">
        <v>19974.8</v>
      </c>
      <c r="N17" s="39">
        <v>19993.900000000001</v>
      </c>
      <c r="O17" s="39">
        <v>-1.6637</v>
      </c>
      <c r="P17" s="39">
        <v>-5.992</v>
      </c>
      <c r="Q17" s="39">
        <v>7.2481099999999996</v>
      </c>
      <c r="R17" s="37">
        <v>1</v>
      </c>
      <c r="S17" s="37">
        <v>1</v>
      </c>
      <c r="T17" s="37">
        <v>1</v>
      </c>
      <c r="U17" s="39">
        <v>119.91</v>
      </c>
      <c r="V17" s="39">
        <v>120.25</v>
      </c>
      <c r="W17" s="39">
        <v>119.839</v>
      </c>
      <c r="X17" s="37">
        <v>3.3669999999999999E-2</v>
      </c>
      <c r="Y17" s="37">
        <v>3.5310000000000001E-2</v>
      </c>
      <c r="Z17" s="37">
        <v>3.6310000000000002E-2</v>
      </c>
      <c r="AA17" s="37">
        <v>4.5609999999999998E-2</v>
      </c>
      <c r="AB17" s="37">
        <v>5.8279999999999998E-2</v>
      </c>
      <c r="AC17" s="37">
        <v>3.4759999999999999E-2</v>
      </c>
      <c r="AD17" s="39">
        <v>49.997999999999998</v>
      </c>
    </row>
    <row r="18" spans="1:30">
      <c r="A18" s="34">
        <v>17</v>
      </c>
      <c r="B18" s="42" t="s">
        <v>783</v>
      </c>
      <c r="C18" s="38">
        <v>249.916</v>
      </c>
      <c r="D18" s="40">
        <v>249.89400000000001</v>
      </c>
      <c r="E18" s="40">
        <v>249.958</v>
      </c>
      <c r="F18" s="49">
        <v>85.073899999999995</v>
      </c>
      <c r="G18" s="49">
        <v>84.930899999999994</v>
      </c>
      <c r="H18" s="49">
        <v>84.985600000000005</v>
      </c>
      <c r="I18" s="40">
        <v>359.99299999999999</v>
      </c>
      <c r="J18" s="40">
        <v>359.983</v>
      </c>
      <c r="K18" s="40">
        <v>2.0289999999999999E-2</v>
      </c>
      <c r="L18" s="40">
        <v>21261.3</v>
      </c>
      <c r="M18" s="40">
        <v>21223.7</v>
      </c>
      <c r="N18" s="39">
        <v>21242.799999999999</v>
      </c>
      <c r="O18" s="39">
        <v>-2.4523999999999999</v>
      </c>
      <c r="P18" s="39">
        <v>-6.2077</v>
      </c>
      <c r="Q18" s="39">
        <v>7.5225299999999997</v>
      </c>
      <c r="R18" s="37">
        <v>1</v>
      </c>
      <c r="S18" s="37">
        <v>1</v>
      </c>
      <c r="T18" s="37">
        <v>1</v>
      </c>
      <c r="U18" s="39">
        <v>119.90900000000001</v>
      </c>
      <c r="V18" s="39">
        <v>120.25</v>
      </c>
      <c r="W18" s="39">
        <v>119.839</v>
      </c>
      <c r="X18" s="37">
        <v>3.3160000000000002E-2</v>
      </c>
      <c r="Y18" s="37">
        <v>3.4909999999999997E-2</v>
      </c>
      <c r="Z18" s="37">
        <v>3.6319999999999998E-2</v>
      </c>
      <c r="AA18" s="37">
        <v>4.8399999999999999E-2</v>
      </c>
      <c r="AB18" s="37">
        <v>6.0359999999999997E-2</v>
      </c>
      <c r="AC18" s="37">
        <v>3.2280000000000003E-2</v>
      </c>
      <c r="AD18" s="39">
        <v>49.997999999999998</v>
      </c>
    </row>
    <row r="19" spans="1:30">
      <c r="A19" s="34">
        <v>18</v>
      </c>
      <c r="B19" s="42" t="s">
        <v>784</v>
      </c>
      <c r="C19" s="38">
        <v>249.91800000000001</v>
      </c>
      <c r="D19" s="40">
        <v>249.899</v>
      </c>
      <c r="E19" s="40">
        <v>249.95599999999999</v>
      </c>
      <c r="F19" s="49">
        <v>90.082499999999996</v>
      </c>
      <c r="G19" s="49">
        <v>89.931200000000004</v>
      </c>
      <c r="H19" s="49">
        <v>89.986900000000006</v>
      </c>
      <c r="I19" s="40">
        <v>359.99200000000002</v>
      </c>
      <c r="J19" s="40">
        <v>359.97899999999998</v>
      </c>
      <c r="K19" s="40">
        <v>1.934E-2</v>
      </c>
      <c r="L19" s="40">
        <v>22513.200000000001</v>
      </c>
      <c r="M19" s="40">
        <v>22473.7</v>
      </c>
      <c r="N19" s="39">
        <v>22492.799999999999</v>
      </c>
      <c r="O19" s="39">
        <v>-3.0268000000000002</v>
      </c>
      <c r="P19" s="39">
        <v>-7.9789000000000003</v>
      </c>
      <c r="Q19" s="39">
        <v>7.5921799999999999</v>
      </c>
      <c r="R19" s="37">
        <v>1</v>
      </c>
      <c r="S19" s="37">
        <v>1</v>
      </c>
      <c r="T19" s="37">
        <v>1</v>
      </c>
      <c r="U19" s="39">
        <v>119.91</v>
      </c>
      <c r="V19" s="39">
        <v>120.251</v>
      </c>
      <c r="W19" s="39">
        <v>119.83799999999999</v>
      </c>
      <c r="X19" s="37">
        <v>3.4299999999999997E-2</v>
      </c>
      <c r="Y19" s="37">
        <v>3.4669999999999999E-2</v>
      </c>
      <c r="Z19" s="37">
        <v>3.628E-2</v>
      </c>
      <c r="AA19" s="37">
        <v>4.8890000000000003E-2</v>
      </c>
      <c r="AB19" s="37">
        <v>6.6409999999999997E-2</v>
      </c>
      <c r="AC19" s="37">
        <v>4.2259999999999999E-2</v>
      </c>
      <c r="AD19" s="39">
        <v>49.997999999999998</v>
      </c>
    </row>
    <row r="20" spans="1:30">
      <c r="A20" s="34">
        <v>19</v>
      </c>
      <c r="B20" s="42" t="s">
        <v>785</v>
      </c>
      <c r="C20" s="38">
        <v>249.91800000000001</v>
      </c>
      <c r="D20" s="40">
        <v>249.9</v>
      </c>
      <c r="E20" s="40">
        <v>249.958</v>
      </c>
      <c r="F20" s="49">
        <v>95.088099999999997</v>
      </c>
      <c r="G20" s="49">
        <v>94.928600000000003</v>
      </c>
      <c r="H20" s="49">
        <v>95.010499999999993</v>
      </c>
      <c r="I20" s="40">
        <v>359.98899999999998</v>
      </c>
      <c r="J20" s="40">
        <v>359.97800000000001</v>
      </c>
      <c r="K20" s="40">
        <v>2.1180000000000001E-2</v>
      </c>
      <c r="L20" s="40">
        <v>23764.2</v>
      </c>
      <c r="M20" s="40">
        <v>23722.6</v>
      </c>
      <c r="N20" s="39">
        <v>23748.7</v>
      </c>
      <c r="O20" s="39">
        <v>-4.3787000000000003</v>
      </c>
      <c r="P20" s="39">
        <v>-9.1152999999999995</v>
      </c>
      <c r="Q20" s="39">
        <v>8.77895</v>
      </c>
      <c r="R20" s="37">
        <v>1</v>
      </c>
      <c r="S20" s="37">
        <v>1</v>
      </c>
      <c r="T20" s="37">
        <v>1</v>
      </c>
      <c r="U20" s="39">
        <v>119.91</v>
      </c>
      <c r="V20" s="39">
        <v>120.251</v>
      </c>
      <c r="W20" s="39">
        <v>119.83799999999999</v>
      </c>
      <c r="X20" s="37">
        <v>3.388E-2</v>
      </c>
      <c r="Y20" s="37">
        <v>3.6299999999999999E-2</v>
      </c>
      <c r="Z20" s="37">
        <v>3.5340000000000003E-2</v>
      </c>
      <c r="AA20" s="37">
        <v>4.768E-2</v>
      </c>
      <c r="AB20" s="37">
        <v>7.2020000000000001E-2</v>
      </c>
      <c r="AC20" s="37">
        <v>3.0280000000000001E-2</v>
      </c>
      <c r="AD20" s="39">
        <v>49.997999999999998</v>
      </c>
    </row>
    <row r="21" spans="1:30">
      <c r="A21" s="34">
        <v>20</v>
      </c>
      <c r="B21" s="42" t="s">
        <v>786</v>
      </c>
      <c r="C21" s="38">
        <v>249.923</v>
      </c>
      <c r="D21" s="40">
        <v>249.9</v>
      </c>
      <c r="E21" s="40">
        <v>249.95699999999999</v>
      </c>
      <c r="F21" s="49">
        <v>100.092</v>
      </c>
      <c r="G21" s="49">
        <v>99.929100000000005</v>
      </c>
      <c r="H21" s="49">
        <v>100.008</v>
      </c>
      <c r="I21" s="40">
        <v>359.988</v>
      </c>
      <c r="J21" s="40">
        <v>359.976</v>
      </c>
      <c r="K21" s="40">
        <v>2.1420000000000002E-2</v>
      </c>
      <c r="L21" s="40">
        <v>25015.5</v>
      </c>
      <c r="M21" s="40">
        <v>24972.3</v>
      </c>
      <c r="N21" s="39">
        <v>24997.8</v>
      </c>
      <c r="O21" s="39">
        <v>-4.9558999999999997</v>
      </c>
      <c r="P21" s="39">
        <v>-10.483000000000001</v>
      </c>
      <c r="Q21" s="39">
        <v>9.3490900000000003</v>
      </c>
      <c r="R21" s="37">
        <v>1</v>
      </c>
      <c r="S21" s="37">
        <v>1</v>
      </c>
      <c r="T21" s="37">
        <v>1</v>
      </c>
      <c r="U21" s="39">
        <v>119.911</v>
      </c>
      <c r="V21" s="39">
        <v>120.251</v>
      </c>
      <c r="W21" s="39">
        <v>119.837</v>
      </c>
      <c r="X21" s="37">
        <v>3.4009999999999999E-2</v>
      </c>
      <c r="Y21" s="37">
        <v>3.576E-2</v>
      </c>
      <c r="Z21" s="37">
        <v>3.5909999999999997E-2</v>
      </c>
      <c r="AA21" s="37">
        <v>5.2010000000000001E-2</v>
      </c>
      <c r="AB21" s="37">
        <v>7.6550000000000007E-2</v>
      </c>
      <c r="AC21" s="37">
        <v>3.875E-2</v>
      </c>
      <c r="AD21" s="39">
        <v>49.997999999999998</v>
      </c>
    </row>
    <row r="22" spans="1:30">
      <c r="B22" s="25"/>
      <c r="C22" s="26"/>
      <c r="D22" s="24"/>
      <c r="E22" s="24"/>
      <c r="F22" s="24"/>
      <c r="G22" s="24"/>
      <c r="H22" s="24"/>
      <c r="I22" s="24"/>
      <c r="J22" s="24"/>
      <c r="K22" s="24"/>
      <c r="L22" s="24"/>
    </row>
    <row r="23" spans="1:30">
      <c r="B23" s="25"/>
      <c r="C23" s="26"/>
      <c r="D23" s="24"/>
      <c r="E23" s="24"/>
      <c r="F23" s="24"/>
      <c r="G23" s="24"/>
      <c r="H23" s="24"/>
      <c r="I23" s="24"/>
      <c r="J23" s="24"/>
      <c r="K23" s="24"/>
      <c r="L23" s="24"/>
    </row>
    <row r="24" spans="1:30">
      <c r="B24" s="25"/>
      <c r="C24" s="26"/>
      <c r="D24" s="24"/>
      <c r="E24" s="24"/>
      <c r="F24" s="24"/>
      <c r="G24" s="24"/>
      <c r="H24" s="24"/>
      <c r="I24" s="24"/>
      <c r="J24" s="24"/>
      <c r="K24" s="24"/>
      <c r="L24" s="24"/>
    </row>
    <row r="25" spans="1:30">
      <c r="B25" s="25"/>
      <c r="C25" s="26"/>
      <c r="D25" s="24"/>
      <c r="E25" s="24"/>
      <c r="F25" s="24"/>
      <c r="G25" s="24"/>
      <c r="H25" s="24"/>
      <c r="I25" s="24"/>
      <c r="J25" s="24"/>
      <c r="K25" s="24"/>
      <c r="L25" s="24"/>
    </row>
    <row r="26" spans="1:30">
      <c r="B26" s="25"/>
      <c r="C26" s="26"/>
      <c r="D26" s="24"/>
      <c r="E26" s="24"/>
      <c r="F26" s="24"/>
      <c r="G26" s="24"/>
      <c r="H26" s="24"/>
      <c r="I26" s="24"/>
      <c r="J26" s="24"/>
      <c r="K26" s="24"/>
      <c r="L26" s="24"/>
    </row>
    <row r="27" spans="1:30">
      <c r="B27" s="25"/>
      <c r="C27" s="26"/>
      <c r="D27" s="24"/>
      <c r="E27" s="24"/>
      <c r="F27" s="24"/>
      <c r="G27" s="24"/>
      <c r="H27" s="24"/>
      <c r="I27" s="24"/>
      <c r="J27" s="24"/>
      <c r="K27" s="24"/>
      <c r="L27" s="24"/>
    </row>
    <row r="28" spans="1:30">
      <c r="B28" s="25"/>
      <c r="C28" s="26"/>
      <c r="D28" s="24"/>
      <c r="E28" s="24"/>
      <c r="F28" s="24"/>
      <c r="G28" s="24"/>
      <c r="H28" s="24"/>
      <c r="I28" s="24"/>
      <c r="J28" s="24"/>
      <c r="K28" s="24"/>
      <c r="L28" s="24"/>
    </row>
    <row r="29" spans="1:30">
      <c r="B29" s="25"/>
      <c r="C29" s="26"/>
      <c r="D29" s="24"/>
      <c r="E29" s="24"/>
      <c r="F29" s="24"/>
      <c r="G29" s="24"/>
      <c r="H29" s="24"/>
      <c r="I29" s="24"/>
      <c r="J29" s="24"/>
      <c r="K29" s="24"/>
      <c r="L29" s="24"/>
    </row>
    <row r="30" spans="1:30">
      <c r="B30" s="25"/>
      <c r="C30" s="26"/>
      <c r="D30" s="24"/>
      <c r="E30" s="24"/>
      <c r="F30" s="24"/>
      <c r="G30" s="24"/>
      <c r="H30" s="24"/>
      <c r="I30" s="24"/>
      <c r="J30" s="24"/>
      <c r="K30" s="24"/>
      <c r="L30" s="24"/>
    </row>
    <row r="31" spans="1:30">
      <c r="B31" s="25"/>
      <c r="C31" s="26"/>
      <c r="D31" s="24"/>
      <c r="E31" s="24"/>
      <c r="F31" s="24"/>
      <c r="G31" s="24"/>
      <c r="H31" s="24"/>
      <c r="I31" s="24"/>
      <c r="J31" s="24"/>
      <c r="K31" s="24"/>
      <c r="L31" s="24"/>
    </row>
    <row r="32" spans="1:30">
      <c r="B32" s="25"/>
      <c r="C32" s="26"/>
      <c r="D32" s="24"/>
      <c r="E32" s="24"/>
      <c r="F32" s="24"/>
      <c r="G32" s="24"/>
      <c r="H32" s="24"/>
      <c r="I32" s="24"/>
      <c r="J32" s="24"/>
      <c r="K32" s="24"/>
      <c r="L32" s="24"/>
    </row>
    <row r="33" spans="2:12">
      <c r="B33" s="25"/>
      <c r="C33" s="26"/>
      <c r="D33" s="24"/>
      <c r="E33" s="24"/>
      <c r="F33" s="24"/>
      <c r="G33" s="24"/>
      <c r="H33" s="24"/>
      <c r="I33" s="24"/>
      <c r="J33" s="24"/>
      <c r="K33" s="24"/>
      <c r="L33" s="24"/>
    </row>
    <row r="34" spans="2:12">
      <c r="B34" s="25"/>
      <c r="C34" s="26"/>
      <c r="D34" s="24"/>
      <c r="E34" s="24"/>
      <c r="F34" s="24"/>
      <c r="G34" s="24"/>
      <c r="H34" s="24"/>
      <c r="I34" s="24"/>
      <c r="J34" s="24"/>
      <c r="K34" s="24"/>
      <c r="L34" s="24"/>
    </row>
    <row r="35" spans="2:12">
      <c r="B35" s="25"/>
      <c r="C35" s="26"/>
      <c r="D35" s="24"/>
      <c r="E35" s="24"/>
      <c r="F35" s="24"/>
      <c r="G35" s="24"/>
      <c r="H35" s="24"/>
      <c r="I35" s="24"/>
      <c r="J35" s="24"/>
      <c r="K35" s="24"/>
      <c r="L35" s="24"/>
    </row>
    <row r="36" spans="2:12">
      <c r="B36" s="25"/>
      <c r="C36" s="26"/>
      <c r="D36" s="24"/>
      <c r="E36" s="24"/>
      <c r="F36" s="24"/>
      <c r="G36" s="24"/>
      <c r="H36" s="24"/>
      <c r="I36" s="24"/>
      <c r="J36" s="24"/>
      <c r="K36" s="24"/>
      <c r="L36" s="24"/>
    </row>
    <row r="37" spans="2:12">
      <c r="B37" s="25"/>
      <c r="C37" s="26"/>
      <c r="D37" s="24"/>
      <c r="E37" s="24"/>
      <c r="F37" s="24"/>
      <c r="G37" s="24"/>
      <c r="H37" s="24"/>
      <c r="I37" s="24"/>
      <c r="J37" s="24"/>
      <c r="K37" s="24"/>
      <c r="L37" s="24"/>
    </row>
    <row r="38" spans="2:12">
      <c r="B38" s="25"/>
      <c r="C38" s="26"/>
      <c r="D38" s="24"/>
      <c r="E38" s="24"/>
      <c r="F38" s="24"/>
      <c r="G38" s="24"/>
      <c r="H38" s="24"/>
      <c r="I38" s="24"/>
      <c r="J38" s="24"/>
      <c r="K38" s="24"/>
      <c r="L38" s="24"/>
    </row>
    <row r="39" spans="2:12">
      <c r="B39" s="25"/>
      <c r="C39" s="26"/>
      <c r="D39" s="24"/>
      <c r="E39" s="24"/>
      <c r="F39" s="24"/>
      <c r="G39" s="24"/>
      <c r="H39" s="24"/>
      <c r="I39" s="24"/>
      <c r="J39" s="24"/>
      <c r="K39" s="24"/>
      <c r="L39" s="24"/>
    </row>
    <row r="40" spans="2:12">
      <c r="B40" s="25"/>
      <c r="C40" s="26"/>
      <c r="D40" s="24"/>
      <c r="E40" s="24"/>
      <c r="F40" s="24"/>
      <c r="G40" s="24"/>
      <c r="I40" s="24"/>
      <c r="J40" s="24"/>
      <c r="K40" s="24"/>
      <c r="L40" s="24"/>
    </row>
    <row r="41" spans="2:12">
      <c r="B41" s="25"/>
      <c r="C41" s="26"/>
      <c r="D41" s="24"/>
      <c r="E41" s="24"/>
      <c r="F41" s="24"/>
      <c r="G41" s="24"/>
      <c r="H41" s="24"/>
      <c r="I41" s="24"/>
      <c r="J41" s="24"/>
      <c r="K41" s="24"/>
    </row>
    <row r="42" spans="2:12">
      <c r="B42" s="25"/>
      <c r="C42" s="26"/>
      <c r="D42" s="24"/>
      <c r="E42" s="24"/>
      <c r="F42" s="24"/>
      <c r="G42" s="24"/>
      <c r="H42" s="24"/>
      <c r="I42" s="24"/>
      <c r="K42" s="24"/>
      <c r="L42" s="24"/>
    </row>
    <row r="43" spans="2:12">
      <c r="B43" s="25"/>
      <c r="C43" s="26"/>
      <c r="D43" s="24"/>
      <c r="E43" s="24"/>
      <c r="F43" s="24"/>
      <c r="G43" s="24"/>
      <c r="H43" s="24"/>
      <c r="I43" s="24"/>
      <c r="J43" s="24"/>
      <c r="K43" s="24"/>
      <c r="L43" s="24"/>
    </row>
    <row r="44" spans="2:12">
      <c r="B44" s="25"/>
      <c r="C44" s="26"/>
      <c r="D44" s="24"/>
      <c r="E44" s="24"/>
      <c r="F44" s="24"/>
      <c r="G44" s="24"/>
      <c r="H44" s="24"/>
      <c r="I44" s="24"/>
      <c r="J44" s="24"/>
      <c r="K44" s="24"/>
      <c r="L44" s="24"/>
    </row>
    <row r="45" spans="2:12">
      <c r="B45" s="25"/>
      <c r="C45" s="26"/>
      <c r="D45" s="24"/>
      <c r="E45" s="24"/>
      <c r="F45" s="24"/>
      <c r="G45" s="24"/>
      <c r="H45" s="24"/>
      <c r="I45" s="24"/>
      <c r="J45" s="24"/>
      <c r="K45" s="24"/>
      <c r="L45" s="24"/>
    </row>
    <row r="46" spans="2:12">
      <c r="B46" s="25"/>
      <c r="C46" s="26"/>
      <c r="D46" s="24"/>
      <c r="E46" s="24"/>
      <c r="F46" s="24"/>
      <c r="G46" s="24"/>
      <c r="H46" s="24"/>
      <c r="I46" s="24"/>
      <c r="J46" s="24"/>
      <c r="K46" s="24"/>
      <c r="L46" s="24"/>
    </row>
    <row r="47" spans="2:12">
      <c r="B47" s="25"/>
      <c r="C47" s="26"/>
      <c r="D47" s="24"/>
      <c r="E47" s="24"/>
      <c r="F47" s="24"/>
      <c r="G47" s="24"/>
      <c r="H47" s="24"/>
      <c r="I47" s="24"/>
      <c r="J47" s="24"/>
      <c r="K47" s="24"/>
      <c r="L47" s="24"/>
    </row>
    <row r="48" spans="2:12">
      <c r="B48" s="25"/>
      <c r="C48" s="26"/>
      <c r="D48" s="24"/>
      <c r="E48" s="24"/>
      <c r="F48" s="24"/>
      <c r="G48" s="24"/>
      <c r="H48" s="24"/>
      <c r="I48" s="24"/>
      <c r="J48" s="24"/>
      <c r="K48" s="24"/>
      <c r="L48" s="24"/>
    </row>
    <row r="49" spans="2:12">
      <c r="B49" s="25"/>
      <c r="C49" s="26"/>
      <c r="D49" s="24"/>
      <c r="E49" s="24"/>
      <c r="F49" s="24"/>
      <c r="G49" s="24"/>
      <c r="H49" s="24"/>
      <c r="I49" s="24"/>
      <c r="J49" s="24"/>
      <c r="K49" s="24"/>
      <c r="L49" s="24"/>
    </row>
    <row r="50" spans="2:12">
      <c r="B50" s="25"/>
      <c r="C50" s="26"/>
      <c r="D50" s="24"/>
      <c r="E50" s="24"/>
      <c r="F50" s="24"/>
      <c r="G50" s="24"/>
      <c r="H50" s="24"/>
      <c r="I50" s="24"/>
      <c r="J50" s="24"/>
      <c r="K50" s="24"/>
      <c r="L50" s="24"/>
    </row>
    <row r="51" spans="2:12">
      <c r="B51" s="25"/>
      <c r="C51" s="26"/>
      <c r="D51" s="24"/>
      <c r="E51" s="24"/>
      <c r="F51" s="24"/>
      <c r="G51" s="24"/>
      <c r="H51" s="24"/>
      <c r="I51" s="24"/>
      <c r="J51" s="24"/>
      <c r="K51" s="24"/>
      <c r="L51" s="24"/>
    </row>
    <row r="52" spans="2:12">
      <c r="B52" s="25"/>
      <c r="C52" s="26"/>
      <c r="D52" s="24"/>
      <c r="E52" s="24"/>
      <c r="F52" s="24"/>
      <c r="G52" s="24"/>
      <c r="H52" s="24"/>
      <c r="I52" s="24"/>
      <c r="J52" s="24"/>
      <c r="K52" s="24"/>
      <c r="L52" s="24"/>
    </row>
    <row r="53" spans="2:12">
      <c r="B53" s="25"/>
      <c r="C53" s="26"/>
      <c r="D53" s="24"/>
      <c r="E53" s="24"/>
      <c r="F53" s="24"/>
      <c r="G53" s="24"/>
      <c r="H53" s="24"/>
      <c r="I53" s="24"/>
      <c r="J53" s="24"/>
      <c r="K53" s="24"/>
      <c r="L53" s="24"/>
    </row>
    <row r="54" spans="2:12">
      <c r="B54" s="25"/>
      <c r="C54" s="26"/>
      <c r="D54" s="24"/>
      <c r="E54" s="24"/>
      <c r="F54" s="24"/>
      <c r="G54" s="24"/>
      <c r="H54" s="24"/>
      <c r="I54" s="24"/>
      <c r="J54" s="24"/>
      <c r="K54" s="24"/>
      <c r="L54" s="24"/>
    </row>
    <row r="55" spans="2:12">
      <c r="B55" s="25"/>
      <c r="C55" s="26"/>
      <c r="D55" s="24"/>
      <c r="E55" s="24"/>
      <c r="F55" s="24"/>
      <c r="G55" s="24"/>
      <c r="H55" s="24"/>
      <c r="I55" s="24"/>
      <c r="J55" s="24"/>
      <c r="K55" s="24"/>
      <c r="L55" s="24"/>
    </row>
    <row r="56" spans="2:12">
      <c r="B56" s="25"/>
      <c r="C56" s="26"/>
      <c r="D56" s="24"/>
      <c r="E56" s="24"/>
      <c r="F56" s="24"/>
      <c r="G56" s="24"/>
      <c r="H56" s="24"/>
      <c r="I56" s="24"/>
      <c r="J56" s="24"/>
      <c r="K56" s="24"/>
      <c r="L56" s="24"/>
    </row>
    <row r="57" spans="2:12">
      <c r="B57" s="25"/>
      <c r="C57" s="26"/>
      <c r="D57" s="24"/>
      <c r="E57" s="24"/>
      <c r="F57" s="24"/>
      <c r="G57" s="24"/>
      <c r="H57" s="24"/>
      <c r="I57" s="24"/>
      <c r="J57" s="24"/>
      <c r="K57" s="24"/>
      <c r="L57" s="24"/>
    </row>
    <row r="58" spans="2:12">
      <c r="B58" s="25"/>
      <c r="C58" s="26"/>
      <c r="D58" s="24"/>
      <c r="E58" s="24"/>
      <c r="F58" s="24"/>
      <c r="G58" s="24"/>
      <c r="H58" s="24"/>
      <c r="I58" s="24"/>
      <c r="J58" s="24"/>
      <c r="K58" s="24"/>
      <c r="L58" s="24"/>
    </row>
    <row r="59" spans="2:12">
      <c r="B59" s="25"/>
      <c r="C59" s="26"/>
      <c r="D59" s="24"/>
      <c r="E59" s="24"/>
      <c r="F59" s="24"/>
      <c r="G59" s="24"/>
      <c r="H59" s="24"/>
      <c r="I59" s="24"/>
      <c r="J59" s="24"/>
      <c r="K59" s="24"/>
      <c r="L59" s="24"/>
    </row>
    <row r="60" spans="2:12">
      <c r="B60" s="25"/>
      <c r="C60" s="26"/>
      <c r="D60" s="24"/>
      <c r="E60" s="24"/>
      <c r="F60" s="24"/>
      <c r="G60" s="24"/>
      <c r="H60" s="24"/>
      <c r="I60" s="24"/>
      <c r="J60" s="24"/>
      <c r="K60" s="24"/>
      <c r="L60" s="24"/>
    </row>
    <row r="61" spans="2:12">
      <c r="B61" s="25"/>
      <c r="C61" s="26"/>
      <c r="D61" s="24"/>
      <c r="E61" s="24"/>
      <c r="F61" s="24"/>
      <c r="G61" s="24"/>
      <c r="H61" s="24"/>
      <c r="I61" s="24"/>
      <c r="J61" s="24"/>
      <c r="K61" s="24"/>
      <c r="L61" s="24"/>
    </row>
    <row r="62" spans="2:12">
      <c r="B62" s="25"/>
      <c r="C62" s="26"/>
      <c r="D62" s="24"/>
      <c r="E62" s="24"/>
      <c r="F62" s="24"/>
      <c r="G62" s="24"/>
      <c r="H62" s="24"/>
      <c r="I62" s="24"/>
      <c r="J62" s="24"/>
      <c r="K62" s="24"/>
      <c r="L62" s="24"/>
    </row>
    <row r="63" spans="2:12">
      <c r="B63" s="25"/>
      <c r="C63" s="26"/>
      <c r="D63" s="24"/>
      <c r="E63" s="24"/>
      <c r="F63" s="24"/>
      <c r="G63" s="24"/>
      <c r="H63" s="24"/>
      <c r="I63" s="24"/>
      <c r="J63" s="24"/>
      <c r="K63" s="24"/>
      <c r="L63" s="24"/>
    </row>
    <row r="64" spans="2:12">
      <c r="B64" s="25"/>
      <c r="C64" s="26"/>
      <c r="D64" s="24"/>
      <c r="E64" s="24"/>
      <c r="F64" s="24"/>
      <c r="G64" s="24"/>
      <c r="H64" s="24"/>
      <c r="I64" s="24"/>
      <c r="J64" s="24"/>
      <c r="K64" s="24"/>
      <c r="L64" s="24"/>
    </row>
    <row r="65" spans="2:12">
      <c r="B65" s="25"/>
      <c r="C65" s="26"/>
      <c r="D65" s="24"/>
      <c r="E65" s="24"/>
      <c r="F65" s="24"/>
      <c r="G65" s="24"/>
      <c r="H65" s="24"/>
      <c r="I65" s="24"/>
      <c r="J65" s="24"/>
      <c r="K65" s="24"/>
      <c r="L65" s="24"/>
    </row>
    <row r="66" spans="2:12">
      <c r="B66" s="25"/>
      <c r="C66" s="26"/>
      <c r="D66" s="24"/>
      <c r="E66" s="24"/>
      <c r="F66" s="24"/>
      <c r="G66" s="24"/>
      <c r="H66" s="24"/>
      <c r="I66" s="24"/>
      <c r="J66" s="24"/>
      <c r="K66" s="24"/>
      <c r="L66" s="24"/>
    </row>
    <row r="67" spans="2:12">
      <c r="B67" s="25"/>
      <c r="C67" s="26"/>
      <c r="D67" s="24"/>
      <c r="E67" s="24"/>
      <c r="F67" s="24"/>
      <c r="G67" s="24"/>
      <c r="H67" s="24"/>
      <c r="I67" s="24"/>
      <c r="J67" s="24"/>
      <c r="K67" s="24"/>
      <c r="L67" s="24"/>
    </row>
    <row r="68" spans="2:12">
      <c r="B68" s="25"/>
      <c r="C68" s="26"/>
      <c r="D68" s="24"/>
      <c r="E68" s="24"/>
      <c r="F68" s="24"/>
      <c r="G68" s="24"/>
      <c r="H68" s="24"/>
      <c r="I68" s="24"/>
      <c r="J68" s="24"/>
      <c r="K68" s="24"/>
      <c r="L68" s="24"/>
    </row>
    <row r="69" spans="2:12">
      <c r="B69" s="25"/>
      <c r="C69" s="26"/>
      <c r="D69" s="24"/>
      <c r="E69" s="24"/>
      <c r="F69" s="24"/>
      <c r="G69" s="24"/>
      <c r="H69" s="24"/>
      <c r="I69" s="24"/>
      <c r="J69" s="24"/>
      <c r="K69" s="24"/>
      <c r="L69" s="24"/>
    </row>
    <row r="70" spans="2:12">
      <c r="B70" s="25"/>
      <c r="C70" s="26"/>
      <c r="D70" s="24"/>
      <c r="E70" s="24"/>
      <c r="F70" s="24"/>
      <c r="G70" s="24"/>
      <c r="H70" s="24"/>
      <c r="I70" s="24"/>
      <c r="J70" s="24"/>
      <c r="K70" s="24"/>
      <c r="L70" s="24"/>
    </row>
    <row r="71" spans="2:12">
      <c r="B71" s="25"/>
      <c r="C71" s="26"/>
      <c r="D71" s="24"/>
      <c r="E71" s="24"/>
      <c r="F71" s="24"/>
      <c r="G71" s="24"/>
      <c r="H71" s="24"/>
      <c r="I71" s="24"/>
      <c r="J71" s="24"/>
      <c r="K71" s="24"/>
      <c r="L71" s="24"/>
    </row>
    <row r="72" spans="2:12">
      <c r="B72" s="25"/>
      <c r="C72" s="26"/>
      <c r="D72" s="24"/>
      <c r="E72" s="24"/>
      <c r="F72" s="24"/>
      <c r="G72" s="24"/>
      <c r="H72" s="24"/>
      <c r="I72" s="24"/>
      <c r="J72" s="24"/>
      <c r="K72" s="24"/>
      <c r="L72" s="24"/>
    </row>
    <row r="73" spans="2:12">
      <c r="B73" s="25"/>
      <c r="C73" s="26"/>
      <c r="D73" s="24"/>
      <c r="E73" s="24"/>
      <c r="F73" s="24"/>
      <c r="G73" s="24"/>
      <c r="H73" s="24"/>
      <c r="I73" s="24"/>
      <c r="J73" s="24"/>
      <c r="K73" s="24"/>
      <c r="L73" s="24"/>
    </row>
    <row r="74" spans="2:12">
      <c r="B74" s="25"/>
      <c r="C74" s="26"/>
      <c r="D74" s="24"/>
      <c r="E74" s="24"/>
      <c r="F74" s="24"/>
      <c r="G74" s="24"/>
      <c r="H74" s="24"/>
      <c r="I74" s="24"/>
      <c r="J74" s="24"/>
      <c r="K74" s="24"/>
      <c r="L74" s="24"/>
    </row>
    <row r="75" spans="2:12">
      <c r="B75" s="25"/>
      <c r="C75" s="26"/>
      <c r="D75" s="24"/>
      <c r="E75" s="24"/>
      <c r="F75" s="24"/>
      <c r="G75" s="24"/>
      <c r="H75" s="24"/>
      <c r="I75" s="24"/>
      <c r="J75" s="24"/>
      <c r="K75" s="24"/>
      <c r="L75" s="24"/>
    </row>
    <row r="76" spans="2:12">
      <c r="B76" s="25"/>
      <c r="C76" s="26"/>
      <c r="D76" s="24"/>
      <c r="E76" s="24"/>
      <c r="F76" s="24"/>
      <c r="G76" s="24"/>
      <c r="H76" s="24"/>
      <c r="I76" s="24"/>
      <c r="J76" s="24"/>
      <c r="K76" s="24"/>
      <c r="L76" s="24"/>
    </row>
    <row r="77" spans="2:12">
      <c r="B77" s="25"/>
      <c r="C77" s="26"/>
      <c r="D77" s="24"/>
      <c r="E77" s="24"/>
      <c r="F77" s="24"/>
      <c r="G77" s="24"/>
      <c r="H77" s="24"/>
      <c r="I77" s="24"/>
      <c r="J77" s="24"/>
      <c r="K77" s="24"/>
      <c r="L77" s="24"/>
    </row>
    <row r="78" spans="2:12">
      <c r="B78" s="25"/>
      <c r="C78" s="26"/>
      <c r="D78" s="24"/>
      <c r="E78" s="24"/>
      <c r="F78" s="24"/>
      <c r="G78" s="24"/>
      <c r="H78" s="24"/>
      <c r="I78" s="24"/>
      <c r="J78" s="24"/>
      <c r="K78" s="24"/>
      <c r="L78" s="24"/>
    </row>
    <row r="79" spans="2:12">
      <c r="B79" s="25"/>
      <c r="C79" s="26"/>
      <c r="D79" s="24"/>
      <c r="E79" s="24"/>
      <c r="F79" s="24"/>
      <c r="G79" s="24"/>
      <c r="H79" s="24"/>
      <c r="I79" s="24"/>
      <c r="J79" s="24"/>
      <c r="K79" s="24"/>
      <c r="L79" s="24"/>
    </row>
    <row r="80" spans="2:12">
      <c r="B80" s="25"/>
      <c r="C80" s="26"/>
      <c r="D80" s="24"/>
      <c r="E80" s="24"/>
      <c r="F80" s="24"/>
      <c r="G80" s="24"/>
      <c r="H80" s="24"/>
      <c r="I80" s="24"/>
      <c r="J80" s="24"/>
      <c r="K80" s="24"/>
      <c r="L80" s="24"/>
    </row>
    <row r="81" spans="2:12">
      <c r="B81" s="25"/>
      <c r="C81" s="26"/>
      <c r="D81" s="24"/>
      <c r="E81" s="24"/>
      <c r="F81" s="24"/>
      <c r="G81" s="24"/>
      <c r="H81" s="24"/>
      <c r="I81" s="24"/>
      <c r="J81" s="24"/>
      <c r="K81" s="24"/>
      <c r="L81" s="24"/>
    </row>
    <row r="82" spans="2:12">
      <c r="B82" s="25"/>
      <c r="C82" s="26"/>
      <c r="D82" s="24"/>
      <c r="E82" s="24"/>
      <c r="F82" s="24"/>
      <c r="G82" s="24"/>
      <c r="H82" s="24"/>
      <c r="I82" s="24"/>
      <c r="J82" s="24"/>
      <c r="K82" s="24"/>
      <c r="L82" s="24"/>
    </row>
    <row r="83" spans="2:12">
      <c r="B83" s="25"/>
      <c r="C83" s="26"/>
      <c r="D83" s="24"/>
      <c r="E83" s="24"/>
      <c r="F83" s="24"/>
      <c r="G83" s="24"/>
      <c r="H83" s="24"/>
      <c r="I83" s="24"/>
      <c r="J83" s="24"/>
      <c r="K83" s="24"/>
      <c r="L83" s="24"/>
    </row>
    <row r="84" spans="2:12">
      <c r="B84" s="25"/>
      <c r="C84" s="26"/>
      <c r="D84" s="24"/>
      <c r="E84" s="24"/>
      <c r="F84" s="24"/>
      <c r="G84" s="24"/>
      <c r="H84" s="24"/>
      <c r="I84" s="24"/>
      <c r="J84" s="24"/>
      <c r="K84" s="24"/>
      <c r="L84" s="24"/>
    </row>
    <row r="85" spans="2:12">
      <c r="B85" s="25"/>
      <c r="C85" s="26"/>
      <c r="D85" s="24"/>
      <c r="E85" s="24"/>
      <c r="F85" s="24"/>
      <c r="G85" s="24"/>
      <c r="H85" s="24"/>
      <c r="I85" s="24"/>
      <c r="J85" s="24"/>
      <c r="K85" s="24"/>
      <c r="L85" s="24"/>
    </row>
    <row r="86" spans="2:12">
      <c r="B86" s="25"/>
      <c r="C86" s="26"/>
      <c r="D86" s="24"/>
      <c r="E86" s="24"/>
      <c r="F86" s="24"/>
      <c r="G86" s="24"/>
      <c r="H86" s="24"/>
      <c r="I86" s="24"/>
      <c r="J86" s="24"/>
      <c r="K86" s="24"/>
      <c r="L86" s="24"/>
    </row>
    <row r="87" spans="2:12">
      <c r="B87" s="25"/>
      <c r="C87" s="26"/>
      <c r="D87" s="24"/>
      <c r="E87" s="24"/>
      <c r="F87" s="24"/>
      <c r="G87" s="24"/>
      <c r="H87" s="24"/>
      <c r="I87" s="24"/>
      <c r="J87" s="24"/>
      <c r="K87" s="24"/>
      <c r="L87" s="24"/>
    </row>
    <row r="88" spans="2:12">
      <c r="B88" s="25"/>
      <c r="C88" s="26"/>
      <c r="D88" s="24"/>
      <c r="E88" s="24"/>
      <c r="F88" s="24"/>
      <c r="G88" s="24"/>
      <c r="H88" s="24"/>
      <c r="I88" s="24"/>
      <c r="J88" s="24"/>
      <c r="K88" s="24"/>
      <c r="L88" s="24"/>
    </row>
    <row r="89" spans="2:12">
      <c r="B89" s="25"/>
      <c r="C89" s="26"/>
      <c r="D89" s="24"/>
      <c r="E89" s="24"/>
      <c r="F89" s="24"/>
      <c r="G89" s="24"/>
      <c r="H89" s="24"/>
      <c r="I89" s="24"/>
      <c r="J89" s="24"/>
      <c r="K89" s="24"/>
      <c r="L89" s="24"/>
    </row>
    <row r="90" spans="2:12">
      <c r="B90" s="25"/>
      <c r="C90" s="26"/>
      <c r="D90" s="24"/>
      <c r="E90" s="24"/>
      <c r="F90" s="24"/>
      <c r="G90" s="24"/>
      <c r="H90" s="24"/>
      <c r="I90" s="24"/>
      <c r="J90" s="24"/>
      <c r="K90" s="24"/>
      <c r="L90" s="24"/>
    </row>
    <row r="91" spans="2:12">
      <c r="B91" s="25"/>
      <c r="C91" s="26"/>
      <c r="D91" s="24"/>
      <c r="E91" s="24"/>
      <c r="F91" s="24"/>
      <c r="G91" s="24"/>
      <c r="H91" s="24"/>
      <c r="I91" s="24"/>
      <c r="J91" s="24"/>
      <c r="K91" s="24"/>
      <c r="L91" s="24"/>
    </row>
    <row r="92" spans="2:12">
      <c r="B92" s="25"/>
      <c r="C92" s="26"/>
      <c r="D92" s="24"/>
      <c r="E92" s="24"/>
      <c r="F92" s="24"/>
      <c r="G92" s="24"/>
      <c r="H92" s="24"/>
      <c r="I92" s="24"/>
      <c r="J92" s="24"/>
      <c r="K92" s="24"/>
      <c r="L92" s="24"/>
    </row>
    <row r="93" spans="2:12">
      <c r="B93" s="25"/>
      <c r="C93" s="26"/>
      <c r="D93" s="24"/>
      <c r="E93" s="24"/>
      <c r="F93" s="24"/>
      <c r="G93" s="24"/>
      <c r="H93" s="24"/>
      <c r="I93" s="24"/>
      <c r="J93" s="24"/>
      <c r="K93" s="24"/>
      <c r="L93" s="24"/>
    </row>
    <row r="94" spans="2:12">
      <c r="B94" s="25"/>
      <c r="C94" s="26"/>
      <c r="D94" s="24"/>
      <c r="E94" s="24"/>
      <c r="F94" s="24"/>
      <c r="G94" s="24"/>
      <c r="H94" s="24"/>
      <c r="I94" s="24"/>
      <c r="J94" s="24"/>
      <c r="K94" s="24"/>
      <c r="L94" s="24"/>
    </row>
    <row r="95" spans="2:12">
      <c r="B95" s="25"/>
      <c r="C95" s="26"/>
      <c r="D95" s="24"/>
      <c r="E95" s="24"/>
      <c r="F95" s="24"/>
      <c r="G95" s="24"/>
      <c r="H95" s="24"/>
      <c r="I95" s="24"/>
      <c r="J95" s="24"/>
      <c r="K95" s="24"/>
      <c r="L95" s="24"/>
    </row>
    <row r="96" spans="2:12">
      <c r="B96" s="25"/>
      <c r="C96" s="26"/>
      <c r="D96" s="24"/>
      <c r="E96" s="24"/>
      <c r="F96" s="24"/>
      <c r="G96" s="24"/>
      <c r="H96" s="24"/>
      <c r="I96" s="24"/>
      <c r="J96" s="24"/>
      <c r="K96" s="24"/>
      <c r="L96" s="24"/>
    </row>
    <row r="97" spans="2:12">
      <c r="B97" s="25"/>
      <c r="C97" s="26"/>
      <c r="D97" s="24"/>
      <c r="E97" s="24"/>
      <c r="F97" s="24"/>
      <c r="G97" s="24"/>
      <c r="H97" s="24"/>
      <c r="I97" s="24"/>
      <c r="J97" s="24"/>
      <c r="K97" s="24"/>
      <c r="L97" s="24"/>
    </row>
    <row r="98" spans="2:12">
      <c r="B98" s="25"/>
      <c r="C98" s="26"/>
      <c r="D98" s="24"/>
      <c r="E98" s="24"/>
      <c r="F98" s="24"/>
      <c r="G98" s="24"/>
      <c r="H98" s="24"/>
      <c r="I98" s="24"/>
      <c r="J98" s="24"/>
      <c r="K98" s="24"/>
      <c r="L98" s="24"/>
    </row>
    <row r="99" spans="2:12">
      <c r="B99" s="25"/>
      <c r="C99" s="26"/>
      <c r="D99" s="24"/>
      <c r="E99" s="24"/>
      <c r="F99" s="24"/>
      <c r="G99" s="24"/>
      <c r="H99" s="24"/>
      <c r="I99" s="24"/>
      <c r="J99" s="24"/>
      <c r="K99" s="24"/>
      <c r="L99" s="24"/>
    </row>
    <row r="100" spans="2:12">
      <c r="B100" s="25"/>
      <c r="C100" s="26"/>
      <c r="D100" s="24"/>
      <c r="E100" s="24"/>
      <c r="F100" s="24"/>
      <c r="G100" s="24"/>
      <c r="H100" s="24"/>
      <c r="I100" s="24"/>
      <c r="J100" s="24"/>
      <c r="K100" s="24"/>
      <c r="L100" s="24"/>
    </row>
    <row r="101" spans="2:12">
      <c r="B101" s="25"/>
      <c r="C101" s="26"/>
      <c r="D101" s="24"/>
      <c r="E101" s="24"/>
      <c r="F101" s="24"/>
      <c r="G101" s="24"/>
      <c r="H101" s="24"/>
      <c r="I101" s="24"/>
      <c r="J101" s="24"/>
      <c r="K101" s="24"/>
      <c r="L101" s="24"/>
    </row>
    <row r="102" spans="2:12">
      <c r="B102" s="25"/>
      <c r="C102" s="26"/>
      <c r="D102" s="24"/>
      <c r="E102" s="24"/>
      <c r="F102" s="24"/>
      <c r="G102" s="24"/>
      <c r="H102" s="24"/>
      <c r="I102" s="24"/>
      <c r="J102" s="24"/>
      <c r="K102" s="24"/>
      <c r="L102" s="24"/>
    </row>
    <row r="103" spans="2:12">
      <c r="B103" s="25"/>
      <c r="C103" s="26"/>
      <c r="D103" s="24"/>
      <c r="E103" s="24"/>
      <c r="F103" s="24"/>
      <c r="G103" s="24"/>
      <c r="H103" s="24"/>
      <c r="I103" s="24"/>
      <c r="J103" s="24"/>
      <c r="K103" s="24"/>
      <c r="L103" s="24"/>
    </row>
    <row r="104" spans="2:12">
      <c r="B104" s="25"/>
      <c r="C104" s="26"/>
      <c r="D104" s="24"/>
      <c r="E104" s="24"/>
      <c r="F104" s="24"/>
      <c r="G104" s="24"/>
      <c r="H104" s="24"/>
      <c r="I104" s="24"/>
      <c r="J104" s="24"/>
      <c r="K104" s="24"/>
      <c r="L104" s="24"/>
    </row>
    <row r="105" spans="2:12">
      <c r="B105" s="25"/>
      <c r="C105" s="26"/>
      <c r="D105" s="24"/>
      <c r="E105" s="24"/>
      <c r="F105" s="24"/>
      <c r="G105" s="24"/>
      <c r="H105" s="24"/>
      <c r="I105" s="24"/>
      <c r="J105" s="24"/>
      <c r="K105" s="24"/>
      <c r="L105" s="24"/>
    </row>
    <row r="106" spans="2:12">
      <c r="B106" s="25"/>
      <c r="C106" s="26"/>
      <c r="D106" s="24"/>
      <c r="E106" s="24"/>
      <c r="F106" s="24"/>
      <c r="G106" s="24"/>
      <c r="H106" s="24"/>
      <c r="I106" s="24"/>
      <c r="J106" s="24"/>
      <c r="K106" s="24"/>
      <c r="L106" s="24"/>
    </row>
    <row r="107" spans="2:12">
      <c r="B107" s="25"/>
      <c r="C107" s="26"/>
      <c r="D107" s="24"/>
      <c r="E107" s="24"/>
      <c r="F107" s="24"/>
      <c r="G107" s="24"/>
      <c r="H107" s="24"/>
      <c r="I107" s="24"/>
      <c r="J107" s="24"/>
      <c r="K107" s="24"/>
      <c r="L107" s="24"/>
    </row>
    <row r="108" spans="2:12">
      <c r="B108" s="25"/>
      <c r="C108" s="26"/>
      <c r="D108" s="24"/>
      <c r="E108" s="24"/>
      <c r="F108" s="24"/>
      <c r="G108" s="24"/>
      <c r="H108" s="24"/>
      <c r="I108" s="24"/>
      <c r="J108" s="24"/>
      <c r="K108" s="24"/>
      <c r="L108" s="24"/>
    </row>
    <row r="109" spans="2:12">
      <c r="B109" s="25"/>
      <c r="C109" s="26"/>
      <c r="D109" s="24"/>
      <c r="E109" s="24"/>
      <c r="F109" s="24"/>
      <c r="G109" s="24"/>
      <c r="H109" s="24"/>
      <c r="I109" s="24"/>
      <c r="J109" s="24"/>
      <c r="K109" s="24"/>
      <c r="L109" s="24"/>
    </row>
    <row r="110" spans="2:12">
      <c r="B110" s="25"/>
      <c r="C110" s="26"/>
      <c r="D110" s="24"/>
      <c r="E110" s="24"/>
      <c r="F110" s="24"/>
      <c r="G110" s="24"/>
      <c r="H110" s="24"/>
      <c r="I110" s="24"/>
      <c r="J110" s="24"/>
      <c r="K110" s="24"/>
      <c r="L110" s="24"/>
    </row>
    <row r="111" spans="2:12">
      <c r="B111" s="25"/>
      <c r="C111" s="26"/>
      <c r="D111" s="24"/>
      <c r="E111" s="24"/>
      <c r="F111" s="24"/>
      <c r="G111" s="24"/>
      <c r="H111" s="24"/>
      <c r="I111" s="24"/>
      <c r="J111" s="24"/>
      <c r="K111" s="24"/>
      <c r="L111" s="24"/>
    </row>
    <row r="112" spans="2:12">
      <c r="B112" s="25"/>
      <c r="C112" s="26"/>
      <c r="D112" s="24"/>
      <c r="E112" s="24"/>
      <c r="F112" s="24"/>
      <c r="G112" s="24"/>
      <c r="H112" s="24"/>
      <c r="I112" s="24"/>
      <c r="J112" s="24"/>
      <c r="K112" s="24"/>
      <c r="L112" s="24"/>
    </row>
    <row r="113" spans="2:12">
      <c r="B113" s="25"/>
      <c r="C113" s="26"/>
      <c r="D113" s="24"/>
      <c r="E113" s="24"/>
      <c r="F113" s="24"/>
      <c r="G113" s="24"/>
      <c r="H113" s="24"/>
      <c r="I113" s="24"/>
      <c r="J113" s="24"/>
      <c r="K113" s="24"/>
      <c r="L113" s="24"/>
    </row>
    <row r="114" spans="2:12">
      <c r="B114" s="25"/>
      <c r="C114" s="26"/>
      <c r="D114" s="24"/>
      <c r="E114" s="24"/>
      <c r="F114" s="24"/>
      <c r="G114" s="24"/>
      <c r="H114" s="24"/>
      <c r="I114" s="24"/>
      <c r="J114" s="24"/>
      <c r="K114" s="24"/>
      <c r="L114" s="24"/>
    </row>
    <row r="115" spans="2:12">
      <c r="B115" s="25"/>
      <c r="C115" s="26"/>
      <c r="D115" s="24"/>
      <c r="E115" s="24"/>
      <c r="F115" s="24"/>
      <c r="G115" s="24"/>
      <c r="H115" s="24"/>
      <c r="I115" s="24"/>
      <c r="J115" s="24"/>
      <c r="K115" s="24"/>
      <c r="L115" s="24"/>
    </row>
    <row r="116" spans="2:12">
      <c r="B116" s="25"/>
      <c r="C116" s="26"/>
      <c r="D116" s="24"/>
      <c r="E116" s="24"/>
      <c r="F116" s="24"/>
      <c r="G116" s="24"/>
      <c r="H116" s="24"/>
      <c r="I116" s="24"/>
      <c r="J116" s="24"/>
      <c r="K116" s="24"/>
      <c r="L116" s="24"/>
    </row>
    <row r="117" spans="2:12">
      <c r="B117" s="25"/>
      <c r="C117" s="26"/>
      <c r="D117" s="24"/>
      <c r="E117" s="24"/>
      <c r="F117" s="24"/>
      <c r="G117" s="24"/>
      <c r="H117" s="24"/>
      <c r="I117" s="24"/>
      <c r="J117" s="24"/>
      <c r="K117" s="24"/>
      <c r="L117" s="24"/>
    </row>
    <row r="118" spans="2:12">
      <c r="B118" s="25"/>
      <c r="C118" s="26"/>
      <c r="D118" s="24"/>
      <c r="E118" s="24"/>
      <c r="F118" s="24"/>
      <c r="G118" s="24"/>
      <c r="H118" s="24"/>
      <c r="I118" s="24"/>
      <c r="J118" s="24"/>
      <c r="K118" s="24"/>
      <c r="L118" s="24"/>
    </row>
    <row r="119" spans="2:12">
      <c r="B119" s="25"/>
      <c r="C119" s="26"/>
      <c r="D119" s="24"/>
      <c r="E119" s="24"/>
      <c r="F119" s="24"/>
      <c r="G119" s="24"/>
      <c r="H119" s="24"/>
      <c r="I119" s="24"/>
      <c r="J119" s="24"/>
      <c r="K119" s="24"/>
      <c r="L119" s="24"/>
    </row>
    <row r="120" spans="2:12">
      <c r="B120" s="25"/>
      <c r="C120" s="26"/>
      <c r="D120" s="24"/>
      <c r="E120" s="24"/>
      <c r="F120" s="24"/>
      <c r="G120" s="24"/>
      <c r="H120" s="24"/>
      <c r="I120" s="24"/>
      <c r="J120" s="24"/>
      <c r="K120" s="24"/>
      <c r="L120" s="24"/>
    </row>
    <row r="121" spans="2:12">
      <c r="B121" s="25"/>
      <c r="C121" s="26"/>
      <c r="D121" s="24"/>
      <c r="E121" s="24"/>
      <c r="F121" s="24"/>
      <c r="G121" s="24"/>
      <c r="H121" s="24"/>
      <c r="I121" s="24"/>
      <c r="J121" s="24"/>
      <c r="K121" s="24"/>
      <c r="L121" s="24"/>
    </row>
    <row r="122" spans="2:12">
      <c r="B122" s="25"/>
      <c r="C122" s="26"/>
      <c r="D122" s="24"/>
      <c r="E122" s="24"/>
      <c r="F122" s="24"/>
      <c r="G122" s="24"/>
      <c r="H122" s="24"/>
      <c r="I122" s="24"/>
      <c r="J122" s="24"/>
      <c r="K122" s="24"/>
      <c r="L122" s="24"/>
    </row>
    <row r="123" spans="2:12">
      <c r="B123" s="25"/>
      <c r="C123" s="26"/>
      <c r="D123" s="24"/>
      <c r="E123" s="24"/>
      <c r="F123" s="24"/>
      <c r="G123" s="24"/>
      <c r="H123" s="24"/>
      <c r="I123" s="24"/>
      <c r="J123" s="24"/>
      <c r="K123" s="24"/>
      <c r="L123" s="24"/>
    </row>
    <row r="124" spans="2:12">
      <c r="B124" s="25"/>
      <c r="C124" s="26"/>
      <c r="D124" s="24"/>
      <c r="E124" s="24"/>
      <c r="F124" s="24"/>
      <c r="G124" s="24"/>
      <c r="H124" s="24"/>
      <c r="I124" s="24"/>
      <c r="J124" s="24"/>
      <c r="K124" s="24"/>
      <c r="L124" s="24"/>
    </row>
    <row r="125" spans="2:12">
      <c r="B125" s="25"/>
      <c r="C125" s="26"/>
      <c r="D125" s="24"/>
      <c r="E125" s="24"/>
      <c r="F125" s="24"/>
      <c r="G125" s="24"/>
      <c r="H125" s="24"/>
      <c r="I125" s="24"/>
      <c r="J125" s="24"/>
      <c r="K125" s="24"/>
      <c r="L125" s="24"/>
    </row>
    <row r="126" spans="2:12">
      <c r="B126" s="25"/>
      <c r="C126" s="26"/>
      <c r="D126" s="24"/>
      <c r="E126" s="24"/>
      <c r="F126" s="24"/>
      <c r="G126" s="24"/>
      <c r="H126" s="24"/>
      <c r="I126" s="24"/>
      <c r="J126" s="24"/>
      <c r="K126" s="24"/>
      <c r="L126" s="24"/>
    </row>
    <row r="127" spans="2:12">
      <c r="B127" s="25"/>
      <c r="C127" s="26"/>
      <c r="D127" s="24"/>
      <c r="E127" s="24"/>
      <c r="F127" s="24"/>
      <c r="G127" s="24"/>
      <c r="H127" s="24"/>
      <c r="I127" s="24"/>
      <c r="J127" s="24"/>
      <c r="K127" s="24"/>
      <c r="L127" s="24"/>
    </row>
    <row r="128" spans="2:12">
      <c r="B128" s="25"/>
      <c r="C128" s="26"/>
      <c r="D128" s="24"/>
      <c r="E128" s="24"/>
      <c r="F128" s="24"/>
      <c r="G128" s="24"/>
      <c r="H128" s="24"/>
      <c r="I128" s="24"/>
      <c r="J128" s="24"/>
      <c r="K128" s="24"/>
      <c r="L128" s="24"/>
    </row>
    <row r="129" spans="2:12">
      <c r="B129" s="25"/>
      <c r="C129" s="26"/>
      <c r="D129" s="24"/>
      <c r="E129" s="24"/>
      <c r="F129" s="24"/>
      <c r="G129" s="24"/>
      <c r="H129" s="24"/>
      <c r="I129" s="24"/>
      <c r="J129" s="24"/>
      <c r="K129" s="24"/>
      <c r="L129" s="24"/>
    </row>
    <row r="130" spans="2:12">
      <c r="B130" s="25"/>
      <c r="C130" s="26"/>
      <c r="D130" s="24"/>
      <c r="E130" s="24"/>
      <c r="F130" s="24"/>
      <c r="G130" s="24"/>
      <c r="H130" s="24"/>
      <c r="I130" s="24"/>
      <c r="J130" s="24"/>
      <c r="K130" s="24"/>
      <c r="L130" s="24"/>
    </row>
    <row r="131" spans="2:12">
      <c r="B131" s="25"/>
      <c r="C131" s="26"/>
      <c r="D131" s="24"/>
      <c r="E131" s="24"/>
      <c r="F131" s="24"/>
      <c r="G131" s="24"/>
      <c r="H131" s="24"/>
      <c r="I131" s="24"/>
      <c r="J131" s="24"/>
      <c r="K131" s="24"/>
      <c r="L131" s="24"/>
    </row>
    <row r="132" spans="2:12">
      <c r="B132" s="25"/>
      <c r="C132" s="26"/>
      <c r="D132" s="24"/>
      <c r="E132" s="24"/>
      <c r="F132" s="24"/>
      <c r="G132" s="24"/>
      <c r="H132" s="24"/>
      <c r="I132" s="24"/>
      <c r="J132" s="24"/>
      <c r="K132" s="24"/>
      <c r="L132" s="24"/>
    </row>
    <row r="133" spans="2:12">
      <c r="B133" s="25"/>
      <c r="C133" s="26"/>
      <c r="D133" s="24"/>
      <c r="E133" s="24"/>
      <c r="F133" s="24"/>
      <c r="G133" s="24"/>
      <c r="H133" s="24"/>
      <c r="I133" s="24"/>
      <c r="J133" s="24"/>
      <c r="K133" s="24"/>
      <c r="L133" s="24"/>
    </row>
    <row r="134" spans="2:12">
      <c r="B134" s="25"/>
      <c r="C134" s="26"/>
      <c r="D134" s="24"/>
      <c r="E134" s="24"/>
      <c r="F134" s="24"/>
      <c r="G134" s="24"/>
      <c r="H134" s="24"/>
      <c r="I134" s="24"/>
      <c r="J134" s="24"/>
      <c r="K134" s="24"/>
      <c r="L134" s="24"/>
    </row>
    <row r="135" spans="2:12">
      <c r="B135" s="25"/>
      <c r="C135" s="26"/>
      <c r="D135" s="24"/>
      <c r="E135" s="24"/>
      <c r="F135" s="24"/>
      <c r="G135" s="24"/>
      <c r="H135" s="24"/>
      <c r="I135" s="24"/>
      <c r="J135" s="24"/>
      <c r="K135" s="24"/>
      <c r="L135" s="24"/>
    </row>
    <row r="136" spans="2:12">
      <c r="B136" s="25"/>
      <c r="C136" s="26"/>
      <c r="D136" s="24"/>
      <c r="E136" s="24"/>
      <c r="F136" s="24"/>
      <c r="G136" s="24"/>
      <c r="H136" s="24"/>
      <c r="I136" s="24"/>
      <c r="J136" s="24"/>
      <c r="K136" s="24"/>
      <c r="L136" s="24"/>
    </row>
    <row r="137" spans="2:12">
      <c r="B137" s="25"/>
      <c r="C137" s="26"/>
      <c r="D137" s="24"/>
      <c r="E137" s="24"/>
      <c r="F137" s="24"/>
      <c r="G137" s="24"/>
      <c r="H137" s="24"/>
      <c r="I137" s="24"/>
      <c r="J137" s="24"/>
      <c r="K137" s="24"/>
      <c r="L137" s="24"/>
    </row>
    <row r="138" spans="2:12">
      <c r="B138" s="25"/>
      <c r="C138" s="26"/>
      <c r="D138" s="24"/>
      <c r="E138" s="24"/>
      <c r="F138" s="24"/>
      <c r="G138" s="24"/>
      <c r="H138" s="24"/>
      <c r="I138" s="24"/>
      <c r="J138" s="24"/>
      <c r="K138" s="24"/>
      <c r="L138" s="24"/>
    </row>
    <row r="139" spans="2:12">
      <c r="B139" s="25"/>
      <c r="C139" s="26"/>
      <c r="D139" s="24"/>
      <c r="E139" s="24"/>
      <c r="F139" s="24"/>
      <c r="G139" s="24"/>
      <c r="H139" s="24"/>
      <c r="I139" s="24"/>
      <c r="J139" s="24"/>
      <c r="K139" s="24"/>
      <c r="L139" s="24"/>
    </row>
    <row r="140" spans="2:12">
      <c r="B140" s="25"/>
      <c r="C140" s="26"/>
      <c r="D140" s="24"/>
      <c r="E140" s="24"/>
      <c r="F140" s="24"/>
      <c r="G140" s="24"/>
      <c r="H140" s="24"/>
      <c r="I140" s="24"/>
      <c r="J140" s="24"/>
      <c r="K140" s="24"/>
      <c r="L140" s="24"/>
    </row>
    <row r="141" spans="2:12">
      <c r="B141" s="25"/>
      <c r="C141" s="26"/>
      <c r="D141" s="24"/>
      <c r="E141" s="24"/>
      <c r="F141" s="24"/>
      <c r="G141" s="24"/>
      <c r="H141" s="24"/>
      <c r="I141" s="24"/>
      <c r="J141" s="24"/>
      <c r="K141" s="24"/>
      <c r="L141" s="24"/>
    </row>
    <row r="142" spans="2:12">
      <c r="B142" s="25"/>
      <c r="C142" s="26"/>
      <c r="D142" s="24"/>
      <c r="E142" s="24"/>
      <c r="F142" s="24"/>
      <c r="G142" s="24"/>
      <c r="H142" s="24"/>
      <c r="I142" s="24"/>
      <c r="J142" s="24"/>
      <c r="K142" s="24"/>
      <c r="L142" s="24"/>
    </row>
    <row r="143" spans="2:12">
      <c r="B143" s="25"/>
      <c r="C143" s="26"/>
      <c r="D143" s="24"/>
      <c r="E143" s="24"/>
      <c r="F143" s="24"/>
      <c r="G143" s="24"/>
      <c r="H143" s="24"/>
      <c r="I143" s="24"/>
      <c r="J143" s="24"/>
      <c r="K143" s="24"/>
      <c r="L143" s="24"/>
    </row>
    <row r="144" spans="2:12">
      <c r="B144" s="25"/>
      <c r="C144" s="26"/>
      <c r="D144" s="24"/>
      <c r="E144" s="24"/>
      <c r="F144" s="24"/>
      <c r="G144" s="24"/>
      <c r="H144" s="24"/>
      <c r="I144" s="24"/>
      <c r="J144" s="24"/>
      <c r="K144" s="24"/>
      <c r="L144" s="24"/>
    </row>
    <row r="145" spans="2:12">
      <c r="B145" s="25"/>
      <c r="C145" s="26"/>
      <c r="D145" s="24"/>
      <c r="E145" s="24"/>
      <c r="F145" s="24"/>
      <c r="G145" s="24"/>
      <c r="H145" s="24"/>
      <c r="I145" s="24"/>
      <c r="J145" s="24"/>
      <c r="K145" s="24"/>
      <c r="L145" s="24"/>
    </row>
    <row r="146" spans="2:12">
      <c r="B146" s="25"/>
      <c r="C146" s="26"/>
      <c r="D146" s="24"/>
      <c r="E146" s="24"/>
      <c r="F146" s="24"/>
      <c r="G146" s="24"/>
      <c r="H146" s="24"/>
      <c r="I146" s="24"/>
      <c r="J146" s="24"/>
      <c r="K146" s="24"/>
      <c r="L146" s="24"/>
    </row>
    <row r="147" spans="2:12">
      <c r="B147" s="25"/>
      <c r="C147" s="26"/>
      <c r="D147" s="24"/>
      <c r="E147" s="24"/>
      <c r="F147" s="24"/>
      <c r="G147" s="24"/>
      <c r="H147" s="24"/>
      <c r="I147" s="24"/>
      <c r="J147" s="24"/>
      <c r="K147" s="24"/>
      <c r="L147" s="24"/>
    </row>
    <row r="148" spans="2:12">
      <c r="B148" s="25"/>
      <c r="C148" s="26"/>
      <c r="D148" s="24"/>
      <c r="E148" s="24"/>
      <c r="F148" s="24"/>
      <c r="G148" s="24"/>
      <c r="H148" s="24"/>
      <c r="I148" s="24"/>
      <c r="J148" s="24"/>
      <c r="K148" s="24"/>
      <c r="L148" s="24"/>
    </row>
    <row r="149" spans="2:12">
      <c r="B149" s="25"/>
      <c r="C149" s="26"/>
      <c r="D149" s="24"/>
      <c r="E149" s="24"/>
      <c r="F149" s="24"/>
      <c r="G149" s="24"/>
      <c r="H149" s="24"/>
      <c r="I149" s="24"/>
      <c r="J149" s="24"/>
      <c r="K149" s="24"/>
      <c r="L149" s="24"/>
    </row>
    <row r="150" spans="2:12">
      <c r="B150" s="25"/>
      <c r="C150" s="26"/>
      <c r="D150" s="24"/>
      <c r="E150" s="24"/>
      <c r="F150" s="24"/>
      <c r="G150" s="24"/>
      <c r="H150" s="24"/>
      <c r="I150" s="24"/>
      <c r="J150" s="24"/>
      <c r="K150" s="24"/>
      <c r="L150" s="24"/>
    </row>
    <row r="151" spans="2:12">
      <c r="B151" s="25"/>
      <c r="C151" s="26"/>
      <c r="D151" s="24"/>
      <c r="E151" s="24"/>
      <c r="F151" s="24"/>
      <c r="G151" s="24"/>
      <c r="H151" s="24"/>
      <c r="I151" s="24"/>
      <c r="J151" s="24"/>
      <c r="K151" s="24"/>
      <c r="L151" s="24"/>
    </row>
    <row r="152" spans="2:12">
      <c r="B152" s="25"/>
      <c r="C152" s="26"/>
      <c r="D152" s="24"/>
      <c r="E152" s="24"/>
      <c r="F152" s="24"/>
      <c r="G152" s="24"/>
      <c r="H152" s="24"/>
      <c r="I152" s="24"/>
      <c r="J152" s="24"/>
      <c r="K152" s="24"/>
      <c r="L152" s="24"/>
    </row>
    <row r="153" spans="2:12">
      <c r="B153" s="25"/>
      <c r="C153" s="26"/>
      <c r="D153" s="24"/>
      <c r="E153" s="24"/>
      <c r="F153" s="24"/>
      <c r="G153" s="24"/>
      <c r="H153" s="24"/>
      <c r="I153" s="24"/>
      <c r="J153" s="24"/>
      <c r="K153" s="24"/>
      <c r="L153" s="24"/>
    </row>
    <row r="154" spans="2:12">
      <c r="B154" s="25"/>
      <c r="C154" s="26"/>
      <c r="D154" s="24"/>
      <c r="E154" s="24"/>
      <c r="F154" s="24"/>
      <c r="G154" s="24"/>
      <c r="H154" s="24"/>
      <c r="I154" s="24"/>
      <c r="J154" s="24"/>
      <c r="K154" s="24"/>
      <c r="L154" s="24"/>
    </row>
    <row r="155" spans="2:12">
      <c r="B155" s="25"/>
      <c r="C155" s="26"/>
      <c r="D155" s="24"/>
      <c r="E155" s="24"/>
      <c r="F155" s="24"/>
      <c r="G155" s="24"/>
      <c r="H155" s="24"/>
      <c r="I155" s="24"/>
      <c r="J155" s="24"/>
      <c r="K155" s="24"/>
      <c r="L155" s="24"/>
    </row>
    <row r="156" spans="2:12">
      <c r="B156" s="25"/>
      <c r="C156" s="26"/>
      <c r="D156" s="24"/>
      <c r="E156" s="24"/>
      <c r="F156" s="24"/>
      <c r="G156" s="24"/>
      <c r="H156" s="24"/>
      <c r="I156" s="24"/>
      <c r="J156" s="24"/>
      <c r="K156" s="24"/>
      <c r="L156" s="24"/>
    </row>
    <row r="157" spans="2:12">
      <c r="B157" s="25"/>
      <c r="C157" s="26"/>
      <c r="D157" s="24"/>
      <c r="E157" s="24"/>
      <c r="F157" s="24"/>
      <c r="G157" s="24"/>
      <c r="H157" s="24"/>
      <c r="I157" s="24"/>
      <c r="J157" s="24"/>
      <c r="K157" s="24"/>
      <c r="L157" s="24"/>
    </row>
    <row r="158" spans="2:12">
      <c r="B158" s="25"/>
      <c r="C158" s="26"/>
      <c r="D158" s="24"/>
      <c r="E158" s="24"/>
      <c r="F158" s="24"/>
      <c r="G158" s="24"/>
      <c r="H158" s="24"/>
      <c r="I158" s="24"/>
      <c r="J158" s="24"/>
      <c r="K158" s="24"/>
      <c r="L158" s="24"/>
    </row>
    <row r="159" spans="2:12">
      <c r="B159" s="25"/>
      <c r="C159" s="26"/>
      <c r="D159" s="24"/>
      <c r="E159" s="24"/>
      <c r="F159" s="24"/>
      <c r="G159" s="24"/>
      <c r="H159" s="24"/>
      <c r="I159" s="24"/>
      <c r="J159" s="24"/>
      <c r="K159" s="24"/>
      <c r="L159" s="24"/>
    </row>
    <row r="160" spans="2:12">
      <c r="B160" s="25"/>
      <c r="C160" s="26"/>
      <c r="D160" s="24"/>
      <c r="E160" s="24"/>
      <c r="F160" s="24"/>
      <c r="G160" s="24"/>
      <c r="H160" s="24"/>
      <c r="I160" s="24"/>
      <c r="J160" s="24"/>
      <c r="K160" s="24"/>
      <c r="L160" s="24"/>
    </row>
    <row r="161" spans="2:12">
      <c r="B161" s="25"/>
      <c r="C161" s="26"/>
      <c r="D161" s="24"/>
      <c r="E161" s="24"/>
      <c r="F161" s="24"/>
      <c r="G161" s="24"/>
      <c r="H161" s="24"/>
      <c r="I161" s="24"/>
      <c r="J161" s="24"/>
      <c r="K161" s="24"/>
      <c r="L161" s="24"/>
    </row>
    <row r="162" spans="2:12">
      <c r="B162" s="25"/>
      <c r="C162" s="26"/>
      <c r="D162" s="24"/>
      <c r="E162" s="24"/>
      <c r="F162" s="24"/>
      <c r="G162" s="24"/>
      <c r="H162" s="24"/>
      <c r="I162" s="24"/>
      <c r="J162" s="24"/>
      <c r="K162" s="24"/>
      <c r="L162" s="24"/>
    </row>
    <row r="163" spans="2:12">
      <c r="B163" s="25"/>
      <c r="C163" s="26"/>
      <c r="D163" s="24"/>
      <c r="E163" s="24"/>
      <c r="F163" s="24"/>
      <c r="G163" s="24"/>
      <c r="H163" s="24"/>
      <c r="I163" s="24"/>
      <c r="J163" s="24"/>
      <c r="K163" s="24"/>
      <c r="L163" s="24"/>
    </row>
    <row r="164" spans="2:12">
      <c r="B164" s="25"/>
      <c r="C164" s="26"/>
      <c r="D164" s="24"/>
      <c r="E164" s="24"/>
      <c r="F164" s="24"/>
      <c r="G164" s="24"/>
      <c r="H164" s="24"/>
      <c r="I164" s="24"/>
      <c r="J164" s="24"/>
      <c r="K164" s="24"/>
      <c r="L164" s="24"/>
    </row>
    <row r="165" spans="2:12">
      <c r="B165" s="25"/>
      <c r="C165" s="26"/>
      <c r="D165" s="24"/>
      <c r="E165" s="24"/>
      <c r="F165" s="24"/>
      <c r="G165" s="24"/>
      <c r="H165" s="24"/>
      <c r="I165" s="24"/>
      <c r="J165" s="24"/>
      <c r="K165" s="24"/>
      <c r="L165" s="24"/>
    </row>
    <row r="166" spans="2:12">
      <c r="B166" s="25"/>
      <c r="C166" s="26"/>
      <c r="D166" s="24"/>
      <c r="E166" s="24"/>
      <c r="F166" s="24"/>
      <c r="G166" s="24"/>
      <c r="H166" s="24"/>
      <c r="I166" s="24"/>
      <c r="J166" s="24"/>
      <c r="K166" s="24"/>
      <c r="L166" s="24"/>
    </row>
    <row r="167" spans="2:12">
      <c r="B167" s="25"/>
      <c r="C167" s="26"/>
      <c r="D167" s="24"/>
      <c r="E167" s="24"/>
      <c r="F167" s="24"/>
      <c r="G167" s="24"/>
      <c r="H167" s="24"/>
      <c r="I167" s="24"/>
      <c r="J167" s="24"/>
      <c r="K167" s="24"/>
      <c r="L167" s="24"/>
    </row>
    <row r="168" spans="2:12">
      <c r="B168" s="25"/>
      <c r="C168" s="26"/>
      <c r="D168" s="24"/>
      <c r="E168" s="24"/>
      <c r="F168" s="24"/>
      <c r="G168" s="24"/>
      <c r="H168" s="24"/>
      <c r="I168" s="24"/>
      <c r="J168" s="24"/>
      <c r="K168" s="24"/>
      <c r="L168" s="24"/>
    </row>
    <row r="169" spans="2:12">
      <c r="B169" s="25"/>
      <c r="C169" s="26"/>
      <c r="D169" s="24"/>
      <c r="E169" s="24"/>
      <c r="F169" s="24"/>
      <c r="G169" s="24"/>
      <c r="H169" s="24"/>
      <c r="I169" s="24"/>
      <c r="J169" s="24"/>
      <c r="K169" s="24"/>
      <c r="L169" s="24"/>
    </row>
    <row r="170" spans="2:12">
      <c r="B170" s="25"/>
      <c r="C170" s="26"/>
      <c r="D170" s="24"/>
      <c r="E170" s="24"/>
      <c r="F170" s="24"/>
      <c r="G170" s="24"/>
      <c r="H170" s="24"/>
      <c r="I170" s="24"/>
      <c r="J170" s="24"/>
      <c r="K170" s="24"/>
      <c r="L170" s="24"/>
    </row>
    <row r="171" spans="2:12">
      <c r="B171" s="25"/>
      <c r="C171" s="26"/>
      <c r="D171" s="24"/>
      <c r="E171" s="24"/>
      <c r="F171" s="24"/>
      <c r="G171" s="24"/>
      <c r="H171" s="24"/>
      <c r="I171" s="24"/>
      <c r="J171" s="24"/>
      <c r="K171" s="24"/>
      <c r="L171" s="24"/>
    </row>
    <row r="172" spans="2:12">
      <c r="B172" s="25"/>
      <c r="C172" s="26"/>
      <c r="D172" s="24"/>
      <c r="E172" s="24"/>
      <c r="F172" s="24"/>
      <c r="G172" s="24"/>
      <c r="H172" s="24"/>
      <c r="I172" s="24"/>
      <c r="J172" s="24"/>
      <c r="K172" s="24"/>
      <c r="L172" s="24"/>
    </row>
    <row r="173" spans="2:12">
      <c r="B173" s="25"/>
      <c r="C173" s="26"/>
      <c r="D173" s="24"/>
      <c r="E173" s="24"/>
      <c r="F173" s="24"/>
      <c r="G173" s="24"/>
      <c r="H173" s="24"/>
      <c r="I173" s="24"/>
      <c r="J173" s="24"/>
      <c r="K173" s="24"/>
      <c r="L173" s="24"/>
    </row>
    <row r="174" spans="2:12">
      <c r="B174" s="25"/>
      <c r="C174" s="26"/>
      <c r="D174" s="24"/>
      <c r="E174" s="24"/>
      <c r="F174" s="24"/>
      <c r="G174" s="24"/>
      <c r="H174" s="24"/>
      <c r="I174" s="24"/>
      <c r="J174" s="24"/>
      <c r="K174" s="24"/>
      <c r="L174" s="24"/>
    </row>
    <row r="175" spans="2:12">
      <c r="B175" s="25"/>
      <c r="C175" s="26"/>
      <c r="D175" s="24"/>
      <c r="E175" s="24"/>
      <c r="F175" s="24"/>
      <c r="G175" s="24"/>
      <c r="H175" s="24"/>
      <c r="I175" s="24"/>
      <c r="J175" s="24"/>
      <c r="K175" s="24"/>
      <c r="L175" s="24"/>
    </row>
    <row r="176" spans="2:12">
      <c r="B176" s="25"/>
      <c r="C176" s="26"/>
      <c r="D176" s="24"/>
      <c r="E176" s="24"/>
      <c r="F176" s="24"/>
      <c r="G176" s="24"/>
      <c r="H176" s="24"/>
      <c r="I176" s="24"/>
      <c r="J176" s="24"/>
      <c r="K176" s="24"/>
      <c r="L176" s="24"/>
    </row>
    <row r="177" spans="2:12">
      <c r="B177" s="25"/>
      <c r="C177" s="26"/>
      <c r="D177" s="24"/>
      <c r="E177" s="24"/>
      <c r="F177" s="24"/>
      <c r="G177" s="24"/>
      <c r="H177" s="24"/>
      <c r="I177" s="24"/>
      <c r="J177" s="24"/>
      <c r="K177" s="24"/>
      <c r="L177" s="24"/>
    </row>
    <row r="178" spans="2:12">
      <c r="B178" s="25"/>
      <c r="C178" s="26"/>
      <c r="D178" s="24"/>
      <c r="E178" s="24"/>
      <c r="F178" s="24"/>
      <c r="G178" s="24"/>
      <c r="H178" s="24"/>
      <c r="I178" s="24"/>
      <c r="J178" s="24"/>
      <c r="K178" s="24"/>
      <c r="L178" s="24"/>
    </row>
    <row r="179" spans="2:12">
      <c r="B179" s="25"/>
      <c r="C179" s="26"/>
      <c r="D179" s="24"/>
      <c r="E179" s="24"/>
      <c r="F179" s="24"/>
      <c r="G179" s="24"/>
      <c r="H179" s="24"/>
      <c r="I179" s="24"/>
      <c r="J179" s="24"/>
      <c r="K179" s="24"/>
      <c r="L179" s="24"/>
    </row>
    <row r="180" spans="2:12">
      <c r="B180" s="25"/>
      <c r="C180" s="26"/>
      <c r="D180" s="24"/>
      <c r="E180" s="24"/>
      <c r="F180" s="24"/>
      <c r="G180" s="24"/>
      <c r="H180" s="24"/>
      <c r="I180" s="24"/>
      <c r="J180" s="24"/>
      <c r="K180" s="24"/>
      <c r="L180" s="24"/>
    </row>
    <row r="181" spans="2:12">
      <c r="B181" s="25"/>
      <c r="C181" s="26"/>
      <c r="D181" s="24"/>
      <c r="E181" s="24"/>
      <c r="F181" s="24"/>
      <c r="G181" s="24"/>
      <c r="H181" s="24"/>
      <c r="I181" s="24"/>
      <c r="J181" s="24"/>
      <c r="K181" s="24"/>
      <c r="L181" s="24"/>
    </row>
    <row r="182" spans="2:12">
      <c r="B182" s="25"/>
      <c r="C182" s="26"/>
      <c r="D182" s="24"/>
      <c r="E182" s="24"/>
      <c r="F182" s="24"/>
      <c r="G182" s="24"/>
      <c r="H182" s="24"/>
      <c r="I182" s="24"/>
      <c r="J182" s="24"/>
      <c r="K182" s="24"/>
      <c r="L182" s="24"/>
    </row>
    <row r="183" spans="2:12">
      <c r="B183" s="25"/>
      <c r="C183" s="26"/>
      <c r="D183" s="24"/>
      <c r="E183" s="24"/>
      <c r="F183" s="24"/>
      <c r="G183" s="24"/>
      <c r="H183" s="24"/>
      <c r="I183" s="24"/>
      <c r="J183" s="24"/>
      <c r="K183" s="24"/>
      <c r="L183" s="24"/>
    </row>
    <row r="184" spans="2:12">
      <c r="B184" s="25"/>
      <c r="C184" s="26"/>
      <c r="D184" s="24"/>
      <c r="E184" s="24"/>
      <c r="F184" s="24"/>
      <c r="G184" s="24"/>
      <c r="H184" s="24"/>
      <c r="I184" s="24"/>
      <c r="J184" s="24"/>
      <c r="K184" s="24"/>
      <c r="L184" s="24"/>
    </row>
    <row r="185" spans="2:12">
      <c r="B185" s="25"/>
      <c r="C185" s="26"/>
      <c r="D185" s="24"/>
      <c r="E185" s="24"/>
      <c r="F185" s="24"/>
      <c r="G185" s="24"/>
      <c r="H185" s="24"/>
      <c r="I185" s="24"/>
      <c r="J185" s="24"/>
      <c r="K185" s="24"/>
      <c r="L185" s="24"/>
    </row>
    <row r="186" spans="2:12">
      <c r="B186" s="25"/>
      <c r="C186" s="26"/>
      <c r="D186" s="24"/>
      <c r="E186" s="24"/>
      <c r="F186" s="24"/>
      <c r="G186" s="24"/>
      <c r="H186" s="24"/>
      <c r="I186" s="24"/>
      <c r="J186" s="24"/>
      <c r="K186" s="24"/>
      <c r="L186" s="24"/>
    </row>
    <row r="187" spans="2:12">
      <c r="B187" s="25"/>
      <c r="C187" s="26"/>
      <c r="D187" s="24"/>
      <c r="E187" s="24"/>
      <c r="F187" s="24"/>
      <c r="G187" s="24"/>
      <c r="H187" s="24"/>
      <c r="I187" s="24"/>
      <c r="J187" s="24"/>
      <c r="K187" s="24"/>
      <c r="L187" s="24"/>
    </row>
    <row r="188" spans="2:12">
      <c r="B188" s="25"/>
      <c r="C188" s="26"/>
      <c r="D188" s="24"/>
      <c r="E188" s="24"/>
      <c r="F188" s="24"/>
      <c r="G188" s="24"/>
      <c r="H188" s="24"/>
      <c r="I188" s="24"/>
      <c r="J188" s="24"/>
      <c r="K188" s="24"/>
      <c r="L188" s="24"/>
    </row>
    <row r="189" spans="2:12">
      <c r="B189" s="25"/>
      <c r="C189" s="26"/>
      <c r="D189" s="24"/>
      <c r="E189" s="24"/>
      <c r="F189" s="24"/>
      <c r="G189" s="24"/>
      <c r="H189" s="24"/>
      <c r="I189" s="24"/>
      <c r="J189" s="24"/>
      <c r="K189" s="24"/>
      <c r="L189" s="24"/>
    </row>
    <row r="190" spans="2:12">
      <c r="B190" s="25"/>
      <c r="C190" s="26"/>
      <c r="D190" s="24"/>
      <c r="E190" s="24"/>
      <c r="F190" s="24"/>
      <c r="G190" s="24"/>
      <c r="H190" s="24"/>
      <c r="I190" s="24"/>
      <c r="J190" s="24"/>
      <c r="K190" s="24"/>
      <c r="L190" s="24"/>
    </row>
    <row r="191" spans="2:12">
      <c r="B191" s="25"/>
      <c r="C191" s="26"/>
      <c r="D191" s="24"/>
      <c r="E191" s="24"/>
      <c r="F191" s="24"/>
      <c r="G191" s="24"/>
      <c r="H191" s="24"/>
      <c r="I191" s="24"/>
      <c r="J191" s="24"/>
      <c r="K191" s="24"/>
      <c r="L191" s="24"/>
    </row>
    <row r="192" spans="2:12">
      <c r="B192" s="25"/>
      <c r="C192" s="26"/>
      <c r="D192" s="24"/>
      <c r="E192" s="24"/>
      <c r="F192" s="24"/>
      <c r="G192" s="24"/>
      <c r="H192" s="24"/>
      <c r="I192" s="24"/>
      <c r="J192" s="24"/>
      <c r="K192" s="24"/>
      <c r="L192" s="24"/>
    </row>
    <row r="193" spans="2:12">
      <c r="B193" s="25"/>
      <c r="C193" s="26"/>
      <c r="D193" s="24"/>
      <c r="E193" s="24"/>
      <c r="F193" s="24"/>
      <c r="G193" s="24"/>
      <c r="H193" s="24"/>
      <c r="I193" s="24"/>
      <c r="J193" s="24"/>
      <c r="K193" s="24"/>
      <c r="L193" s="24"/>
    </row>
    <row r="194" spans="2:12">
      <c r="B194" s="25"/>
      <c r="C194" s="26"/>
      <c r="D194" s="24"/>
      <c r="E194" s="24"/>
      <c r="F194" s="24"/>
      <c r="G194" s="24"/>
      <c r="H194" s="24"/>
      <c r="I194" s="24"/>
      <c r="J194" s="24"/>
      <c r="K194" s="24"/>
      <c r="L194" s="24"/>
    </row>
    <row r="195" spans="2:12">
      <c r="B195" s="25"/>
      <c r="C195" s="26"/>
      <c r="D195" s="24"/>
      <c r="E195" s="24"/>
      <c r="F195" s="24"/>
      <c r="G195" s="24"/>
      <c r="H195" s="24"/>
      <c r="I195" s="24"/>
      <c r="J195" s="24"/>
      <c r="K195" s="24"/>
      <c r="L195" s="24"/>
    </row>
    <row r="196" spans="2:12">
      <c r="B196" s="25"/>
      <c r="C196" s="26"/>
      <c r="D196" s="24"/>
      <c r="E196" s="24"/>
      <c r="F196" s="24"/>
      <c r="G196" s="24"/>
      <c r="H196" s="24"/>
      <c r="I196" s="24"/>
      <c r="J196" s="24"/>
      <c r="K196" s="24"/>
      <c r="L196" s="24"/>
    </row>
    <row r="197" spans="2:12">
      <c r="B197" s="25"/>
      <c r="C197" s="26"/>
      <c r="D197" s="24"/>
      <c r="E197" s="24"/>
      <c r="F197" s="24"/>
      <c r="G197" s="24"/>
      <c r="H197" s="24"/>
      <c r="I197" s="24"/>
      <c r="J197" s="24"/>
      <c r="K197" s="24"/>
      <c r="L197" s="24"/>
    </row>
    <row r="198" spans="2:12">
      <c r="B198" s="25"/>
      <c r="C198" s="26"/>
      <c r="D198" s="24"/>
      <c r="E198" s="24"/>
      <c r="F198" s="24"/>
      <c r="G198" s="24"/>
      <c r="H198" s="24"/>
      <c r="I198" s="24"/>
      <c r="J198" s="24"/>
      <c r="K198" s="24"/>
      <c r="L198" s="24"/>
    </row>
    <row r="199" spans="2:12">
      <c r="B199" s="25"/>
      <c r="C199" s="26"/>
      <c r="D199" s="24"/>
      <c r="E199" s="24"/>
      <c r="F199" s="24"/>
      <c r="G199" s="24"/>
      <c r="H199" s="24"/>
      <c r="I199" s="24"/>
      <c r="J199" s="24"/>
      <c r="K199" s="24"/>
      <c r="L199" s="24"/>
    </row>
    <row r="200" spans="2:12">
      <c r="B200" s="25"/>
      <c r="C200" s="26"/>
      <c r="D200" s="24"/>
      <c r="E200" s="24"/>
      <c r="F200" s="24"/>
      <c r="G200" s="24"/>
      <c r="H200" s="24"/>
      <c r="I200" s="24"/>
      <c r="J200" s="24"/>
      <c r="K200" s="24"/>
      <c r="L200" s="24"/>
    </row>
    <row r="201" spans="2:12">
      <c r="B201" s="25"/>
      <c r="C201" s="26"/>
      <c r="D201" s="24"/>
      <c r="E201" s="24"/>
      <c r="F201" s="24"/>
      <c r="G201" s="24"/>
      <c r="H201" s="24"/>
      <c r="I201" s="24"/>
      <c r="J201" s="24"/>
      <c r="K201" s="24"/>
      <c r="L201" s="24"/>
    </row>
    <row r="202" spans="2:12">
      <c r="B202" s="25"/>
      <c r="C202" s="26"/>
      <c r="D202" s="24"/>
      <c r="E202" s="24"/>
      <c r="F202" s="24"/>
      <c r="G202" s="24"/>
      <c r="H202" s="24"/>
      <c r="I202" s="24"/>
      <c r="J202" s="24"/>
      <c r="K202" s="24"/>
      <c r="L202" s="24"/>
    </row>
    <row r="203" spans="2:12">
      <c r="B203" s="25"/>
      <c r="C203" s="26"/>
      <c r="D203" s="24"/>
      <c r="E203" s="24"/>
      <c r="F203" s="24"/>
      <c r="G203" s="24"/>
      <c r="H203" s="24"/>
      <c r="I203" s="24"/>
      <c r="J203" s="24"/>
      <c r="K203" s="24"/>
      <c r="L203" s="24"/>
    </row>
    <row r="204" spans="2:12">
      <c r="B204" s="25"/>
      <c r="C204" s="26"/>
      <c r="D204" s="24"/>
      <c r="E204" s="24"/>
      <c r="F204" s="24"/>
      <c r="G204" s="24"/>
      <c r="H204" s="24"/>
      <c r="I204" s="24"/>
      <c r="J204" s="24"/>
      <c r="K204" s="24"/>
      <c r="L204" s="24"/>
    </row>
    <row r="205" spans="2:12">
      <c r="B205" s="25"/>
      <c r="C205" s="26"/>
      <c r="D205" s="24"/>
      <c r="E205" s="24"/>
      <c r="F205" s="24"/>
      <c r="G205" s="24"/>
      <c r="H205" s="24"/>
      <c r="I205" s="24"/>
      <c r="J205" s="24"/>
      <c r="K205" s="24"/>
      <c r="L205" s="24"/>
    </row>
    <row r="206" spans="2:12">
      <c r="B206" s="25"/>
      <c r="C206" s="26"/>
      <c r="D206" s="24"/>
      <c r="E206" s="24"/>
      <c r="F206" s="24"/>
      <c r="G206" s="24"/>
      <c r="H206" s="24"/>
      <c r="I206" s="24"/>
      <c r="J206" s="24"/>
      <c r="K206" s="24"/>
      <c r="L206" s="24"/>
    </row>
    <row r="207" spans="2:12">
      <c r="B207" s="25"/>
      <c r="C207" s="26"/>
      <c r="D207" s="24"/>
      <c r="E207" s="24"/>
      <c r="F207" s="24"/>
      <c r="G207" s="24"/>
      <c r="H207" s="24"/>
      <c r="I207" s="24"/>
      <c r="J207" s="24"/>
      <c r="K207" s="24"/>
      <c r="L207" s="24"/>
    </row>
    <row r="208" spans="2:12">
      <c r="B208" s="25"/>
      <c r="C208" s="26"/>
      <c r="D208" s="24"/>
      <c r="E208" s="24"/>
      <c r="F208" s="24"/>
      <c r="G208" s="24"/>
      <c r="H208" s="24"/>
      <c r="I208" s="24"/>
      <c r="J208" s="24"/>
      <c r="K208" s="24"/>
      <c r="L208" s="24"/>
    </row>
    <row r="209" spans="2:12">
      <c r="B209" s="25"/>
      <c r="C209" s="26"/>
      <c r="D209" s="24"/>
      <c r="E209" s="24"/>
      <c r="F209" s="24"/>
      <c r="G209" s="24"/>
      <c r="H209" s="24"/>
      <c r="I209" s="24"/>
      <c r="J209" s="24"/>
      <c r="K209" s="24"/>
      <c r="L209" s="24"/>
    </row>
    <row r="210" spans="2:12">
      <c r="B210" s="25"/>
      <c r="C210" s="26"/>
      <c r="D210" s="24"/>
      <c r="E210" s="24"/>
      <c r="F210" s="24"/>
      <c r="G210" s="24"/>
      <c r="H210" s="24"/>
      <c r="I210" s="24"/>
      <c r="J210" s="24"/>
      <c r="K210" s="24"/>
      <c r="L210" s="24"/>
    </row>
    <row r="211" spans="2:12">
      <c r="B211" s="25"/>
      <c r="C211" s="26"/>
      <c r="D211" s="24"/>
      <c r="E211" s="24"/>
      <c r="F211" s="24"/>
      <c r="G211" s="24"/>
      <c r="H211" s="24"/>
      <c r="I211" s="24"/>
      <c r="J211" s="24"/>
      <c r="K211" s="24"/>
      <c r="L211" s="24"/>
    </row>
    <row r="212" spans="2:12">
      <c r="B212" s="25"/>
      <c r="C212" s="26"/>
      <c r="D212" s="24"/>
      <c r="E212" s="24"/>
      <c r="F212" s="24"/>
      <c r="G212" s="24"/>
      <c r="H212" s="24"/>
      <c r="I212" s="24"/>
      <c r="J212" s="24"/>
      <c r="K212" s="24"/>
      <c r="L212" s="24"/>
    </row>
    <row r="213" spans="2:12">
      <c r="B213" s="25"/>
      <c r="C213" s="26"/>
      <c r="D213" s="24"/>
      <c r="E213" s="24"/>
      <c r="F213" s="24"/>
      <c r="G213" s="24"/>
      <c r="H213" s="24"/>
      <c r="I213" s="24"/>
      <c r="J213" s="24"/>
      <c r="K213" s="24"/>
      <c r="L213" s="24"/>
    </row>
    <row r="214" spans="2:12">
      <c r="B214" s="25"/>
      <c r="C214" s="26"/>
      <c r="D214" s="24"/>
      <c r="E214" s="24"/>
      <c r="F214" s="24"/>
      <c r="G214" s="24"/>
      <c r="H214" s="24"/>
      <c r="I214" s="24"/>
      <c r="J214" s="24"/>
      <c r="K214" s="24"/>
      <c r="L214" s="24"/>
    </row>
    <row r="215" spans="2:12">
      <c r="B215" s="25"/>
      <c r="C215" s="26"/>
      <c r="D215" s="24"/>
      <c r="E215" s="24"/>
      <c r="F215" s="24"/>
      <c r="G215" s="24"/>
      <c r="H215" s="24"/>
      <c r="I215" s="24"/>
      <c r="J215" s="24"/>
      <c r="K215" s="24"/>
      <c r="L215" s="24"/>
    </row>
    <row r="216" spans="2:12">
      <c r="B216" s="25"/>
      <c r="C216" s="26"/>
      <c r="D216" s="24"/>
      <c r="E216" s="24"/>
      <c r="F216" s="24"/>
      <c r="G216" s="24"/>
      <c r="H216" s="24"/>
      <c r="I216" s="24"/>
      <c r="J216" s="24"/>
      <c r="K216" s="24"/>
      <c r="L216" s="24"/>
    </row>
    <row r="217" spans="2:12">
      <c r="B217" s="25"/>
      <c r="C217" s="26"/>
      <c r="D217" s="24"/>
      <c r="E217" s="24"/>
      <c r="F217" s="24"/>
      <c r="G217" s="24"/>
      <c r="H217" s="24"/>
      <c r="I217" s="24"/>
      <c r="J217" s="24"/>
      <c r="K217" s="24"/>
      <c r="L217" s="24"/>
    </row>
    <row r="218" spans="2:12">
      <c r="B218" s="25"/>
      <c r="C218" s="26"/>
      <c r="D218" s="24"/>
      <c r="E218" s="24"/>
      <c r="F218" s="24"/>
      <c r="G218" s="24"/>
      <c r="H218" s="24"/>
      <c r="I218" s="24"/>
      <c r="J218" s="24"/>
      <c r="K218" s="24"/>
      <c r="L218" s="24"/>
    </row>
    <row r="219" spans="2:12">
      <c r="B219" s="25"/>
      <c r="C219" s="26"/>
      <c r="D219" s="24"/>
      <c r="E219" s="24"/>
      <c r="F219" s="24"/>
      <c r="G219" s="24"/>
      <c r="H219" s="24"/>
      <c r="I219" s="24"/>
      <c r="J219" s="24"/>
      <c r="K219" s="24"/>
      <c r="L219" s="24"/>
    </row>
    <row r="220" spans="2:12">
      <c r="B220" s="25"/>
      <c r="C220" s="26"/>
      <c r="D220" s="24"/>
      <c r="E220" s="24"/>
      <c r="F220" s="24"/>
      <c r="G220" s="24"/>
      <c r="H220" s="24"/>
      <c r="I220" s="24"/>
      <c r="J220" s="24"/>
      <c r="K220" s="24"/>
      <c r="L220" s="24"/>
    </row>
    <row r="221" spans="2:12">
      <c r="B221" s="25"/>
      <c r="C221" s="26"/>
      <c r="D221" s="24"/>
      <c r="E221" s="24"/>
      <c r="F221" s="24"/>
      <c r="G221" s="24"/>
      <c r="H221" s="24"/>
      <c r="I221" s="24"/>
      <c r="J221" s="24"/>
      <c r="K221" s="24"/>
      <c r="L221" s="24"/>
    </row>
    <row r="222" spans="2:12">
      <c r="B222" s="25"/>
      <c r="C222" s="26"/>
      <c r="D222" s="24"/>
      <c r="E222" s="24"/>
      <c r="F222" s="24"/>
      <c r="G222" s="24"/>
      <c r="H222" s="24"/>
      <c r="I222" s="24"/>
      <c r="J222" s="24"/>
      <c r="K222" s="24"/>
      <c r="L222" s="24"/>
    </row>
    <row r="223" spans="2:12">
      <c r="B223" s="25"/>
      <c r="C223" s="26"/>
      <c r="D223" s="24"/>
      <c r="E223" s="24"/>
      <c r="F223" s="24"/>
      <c r="G223" s="24"/>
      <c r="H223" s="24"/>
      <c r="I223" s="24"/>
      <c r="J223" s="24"/>
      <c r="K223" s="24"/>
      <c r="L223" s="24"/>
    </row>
    <row r="224" spans="2:12">
      <c r="B224" s="25"/>
      <c r="C224" s="26"/>
      <c r="D224" s="24"/>
      <c r="E224" s="24"/>
      <c r="F224" s="24"/>
      <c r="G224" s="24"/>
      <c r="H224" s="24"/>
      <c r="I224" s="24"/>
      <c r="J224" s="24"/>
      <c r="K224" s="24"/>
      <c r="L224" s="24"/>
    </row>
    <row r="225" spans="2:12">
      <c r="B225" s="25"/>
      <c r="C225" s="26"/>
      <c r="D225" s="24"/>
      <c r="E225" s="24"/>
      <c r="F225" s="24"/>
      <c r="G225" s="24"/>
      <c r="H225" s="24"/>
      <c r="I225" s="24"/>
      <c r="J225" s="24"/>
      <c r="K225" s="24"/>
      <c r="L225" s="24"/>
    </row>
    <row r="226" spans="2:12">
      <c r="B226" s="25"/>
      <c r="C226" s="26"/>
      <c r="D226" s="24"/>
      <c r="E226" s="24"/>
      <c r="F226" s="24"/>
      <c r="G226" s="24"/>
      <c r="H226" s="24"/>
      <c r="I226" s="24"/>
      <c r="J226" s="24"/>
      <c r="K226" s="24"/>
      <c r="L226" s="24"/>
    </row>
    <row r="227" spans="2:12">
      <c r="B227" s="25"/>
      <c r="C227" s="26"/>
      <c r="D227" s="24"/>
      <c r="E227" s="24"/>
      <c r="F227" s="24"/>
      <c r="G227" s="24"/>
      <c r="H227" s="24"/>
      <c r="I227" s="24"/>
      <c r="J227" s="24"/>
      <c r="K227" s="24"/>
      <c r="L227" s="24"/>
    </row>
    <row r="228" spans="2:12">
      <c r="B228" s="25"/>
      <c r="C228" s="26"/>
      <c r="D228" s="24"/>
      <c r="E228" s="24"/>
      <c r="F228" s="24"/>
      <c r="G228" s="24"/>
      <c r="H228" s="24"/>
      <c r="I228" s="24"/>
      <c r="J228" s="24"/>
      <c r="K228" s="24"/>
      <c r="L228" s="24"/>
    </row>
    <row r="229" spans="2:12">
      <c r="B229" s="25"/>
      <c r="C229" s="26"/>
      <c r="D229" s="24"/>
      <c r="E229" s="24"/>
      <c r="F229" s="24"/>
      <c r="G229" s="24"/>
      <c r="H229" s="24"/>
      <c r="I229" s="24"/>
      <c r="J229" s="24"/>
      <c r="K229" s="24"/>
      <c r="L229" s="24"/>
    </row>
    <row r="230" spans="2:12">
      <c r="B230" s="25"/>
      <c r="C230" s="26"/>
      <c r="D230" s="24"/>
      <c r="E230" s="24"/>
      <c r="F230" s="24"/>
      <c r="G230" s="24"/>
      <c r="H230" s="24"/>
      <c r="I230" s="24"/>
      <c r="J230" s="24"/>
      <c r="K230" s="24"/>
      <c r="L230" s="24"/>
    </row>
    <row r="231" spans="2:12">
      <c r="B231" s="25"/>
      <c r="C231" s="26"/>
      <c r="D231" s="24"/>
      <c r="E231" s="24"/>
      <c r="F231" s="24"/>
      <c r="G231" s="24"/>
      <c r="H231" s="24"/>
      <c r="I231" s="24"/>
      <c r="J231" s="24"/>
      <c r="K231" s="24"/>
      <c r="L231" s="24"/>
    </row>
    <row r="232" spans="2:12">
      <c r="B232" s="25"/>
      <c r="C232" s="26"/>
      <c r="D232" s="24"/>
      <c r="E232" s="24"/>
      <c r="F232" s="24"/>
      <c r="G232" s="24"/>
      <c r="H232" s="24"/>
      <c r="I232" s="24"/>
      <c r="J232" s="24"/>
      <c r="K232" s="24"/>
      <c r="L232" s="24"/>
    </row>
    <row r="233" spans="2:12">
      <c r="B233" s="25"/>
      <c r="C233" s="26"/>
      <c r="D233" s="24"/>
      <c r="E233" s="24"/>
      <c r="F233" s="24"/>
      <c r="G233" s="24"/>
      <c r="H233" s="24"/>
      <c r="I233" s="24"/>
      <c r="J233" s="24"/>
      <c r="K233" s="24"/>
      <c r="L233" s="24"/>
    </row>
    <row r="234" spans="2:12">
      <c r="B234" s="25"/>
      <c r="C234" s="26"/>
      <c r="D234" s="24"/>
      <c r="E234" s="24"/>
      <c r="F234" s="24"/>
      <c r="G234" s="24"/>
      <c r="H234" s="24"/>
      <c r="I234" s="24"/>
      <c r="J234" s="24"/>
      <c r="K234" s="24"/>
      <c r="L234" s="24"/>
    </row>
    <row r="235" spans="2:12">
      <c r="B235" s="25"/>
      <c r="C235" s="26"/>
      <c r="D235" s="24"/>
      <c r="E235" s="24"/>
      <c r="F235" s="24"/>
      <c r="G235" s="24"/>
      <c r="H235" s="24"/>
      <c r="I235" s="24"/>
      <c r="J235" s="24"/>
      <c r="K235" s="24"/>
      <c r="L235" s="24"/>
    </row>
    <row r="236" spans="2:12">
      <c r="B236" s="25"/>
      <c r="C236" s="26"/>
      <c r="D236" s="24"/>
      <c r="E236" s="24"/>
      <c r="F236" s="24"/>
      <c r="G236" s="24"/>
      <c r="H236" s="24"/>
      <c r="I236" s="24"/>
      <c r="J236" s="24"/>
      <c r="K236" s="24"/>
      <c r="L236" s="24"/>
    </row>
    <row r="237" spans="2:12">
      <c r="B237" s="25"/>
      <c r="C237" s="26"/>
      <c r="D237" s="24"/>
      <c r="E237" s="24"/>
      <c r="F237" s="24"/>
      <c r="G237" s="24"/>
      <c r="H237" s="24"/>
      <c r="I237" s="24"/>
      <c r="J237" s="24"/>
      <c r="K237" s="24"/>
      <c r="L237" s="24"/>
    </row>
    <row r="238" spans="2:12">
      <c r="B238" s="25"/>
      <c r="C238" s="26"/>
      <c r="D238" s="24"/>
      <c r="E238" s="24"/>
      <c r="F238" s="24"/>
      <c r="G238" s="24"/>
      <c r="H238" s="24"/>
      <c r="I238" s="24"/>
      <c r="J238" s="24"/>
      <c r="K238" s="24"/>
      <c r="L238" s="24"/>
    </row>
    <row r="239" spans="2:12">
      <c r="B239" s="25"/>
      <c r="C239" s="26"/>
      <c r="D239" s="24"/>
      <c r="E239" s="24"/>
      <c r="F239" s="24"/>
      <c r="G239" s="24"/>
      <c r="H239" s="24"/>
      <c r="I239" s="24"/>
      <c r="J239" s="24"/>
      <c r="K239" s="24"/>
      <c r="L239" s="24"/>
    </row>
    <row r="240" spans="2:12">
      <c r="B240" s="25"/>
      <c r="C240" s="26"/>
      <c r="D240" s="24"/>
      <c r="E240" s="24"/>
      <c r="F240" s="24"/>
      <c r="G240" s="24"/>
      <c r="H240" s="24"/>
      <c r="I240" s="24"/>
      <c r="J240" s="24"/>
      <c r="K240" s="24"/>
      <c r="L240" s="24"/>
    </row>
    <row r="241" spans="2:12">
      <c r="B241" s="25"/>
      <c r="C241" s="26"/>
      <c r="D241" s="24"/>
      <c r="E241" s="24"/>
      <c r="F241" s="24"/>
      <c r="G241" s="24"/>
      <c r="H241" s="24"/>
      <c r="I241" s="24"/>
      <c r="J241" s="24"/>
      <c r="K241" s="24"/>
      <c r="L241" s="24"/>
    </row>
    <row r="242" spans="2:12">
      <c r="B242" s="25"/>
      <c r="C242" s="26"/>
      <c r="D242" s="24"/>
      <c r="E242" s="24"/>
      <c r="F242" s="24"/>
      <c r="G242" s="24"/>
      <c r="H242" s="24"/>
      <c r="I242" s="24"/>
      <c r="J242" s="24"/>
      <c r="K242" s="24"/>
      <c r="L242" s="24"/>
    </row>
    <row r="243" spans="2:12">
      <c r="B243" s="25"/>
      <c r="C243" s="26"/>
      <c r="D243" s="24"/>
      <c r="E243" s="24"/>
      <c r="F243" s="24"/>
      <c r="G243" s="24"/>
      <c r="H243" s="24"/>
      <c r="I243" s="24"/>
      <c r="J243" s="24"/>
      <c r="K243" s="24"/>
      <c r="L243" s="24"/>
    </row>
    <row r="244" spans="2:12">
      <c r="B244" s="25"/>
      <c r="C244" s="26"/>
      <c r="D244" s="24"/>
      <c r="E244" s="24"/>
      <c r="F244" s="24"/>
      <c r="G244" s="24"/>
      <c r="H244" s="24"/>
      <c r="I244" s="24"/>
      <c r="J244" s="24"/>
      <c r="K244" s="24"/>
      <c r="L244" s="24"/>
    </row>
    <row r="245" spans="2:12">
      <c r="B245" s="25"/>
      <c r="C245" s="26"/>
      <c r="D245" s="24"/>
      <c r="E245" s="24"/>
      <c r="F245" s="24"/>
      <c r="G245" s="24"/>
      <c r="H245" s="24"/>
      <c r="I245" s="24"/>
      <c r="J245" s="24"/>
      <c r="K245" s="24"/>
      <c r="L245" s="24"/>
    </row>
    <row r="246" spans="2:12">
      <c r="B246" s="25"/>
      <c r="C246" s="26"/>
      <c r="D246" s="24"/>
      <c r="E246" s="24"/>
      <c r="F246" s="24"/>
      <c r="G246" s="24"/>
      <c r="H246" s="24"/>
      <c r="I246" s="24"/>
      <c r="J246" s="24"/>
      <c r="K246" s="24"/>
      <c r="L246" s="24"/>
    </row>
    <row r="247" spans="2:12">
      <c r="B247" s="25"/>
      <c r="C247" s="26"/>
      <c r="D247" s="24"/>
      <c r="E247" s="24"/>
      <c r="F247" s="24"/>
      <c r="G247" s="24"/>
      <c r="H247" s="24"/>
      <c r="I247" s="24"/>
      <c r="J247" s="24"/>
      <c r="K247" s="24"/>
      <c r="L247" s="24"/>
    </row>
    <row r="248" spans="2:12">
      <c r="B248" s="25"/>
      <c r="C248" s="26"/>
      <c r="D248" s="24"/>
      <c r="E248" s="24"/>
      <c r="F248" s="24"/>
      <c r="G248" s="24"/>
      <c r="H248" s="24"/>
      <c r="I248" s="24"/>
      <c r="J248" s="24"/>
      <c r="K248" s="24"/>
      <c r="L248" s="24"/>
    </row>
    <row r="249" spans="2:12">
      <c r="B249" s="25"/>
      <c r="C249" s="26"/>
      <c r="D249" s="24"/>
      <c r="E249" s="24"/>
      <c r="F249" s="24"/>
      <c r="G249" s="24"/>
      <c r="H249" s="24"/>
      <c r="I249" s="24"/>
      <c r="J249" s="24"/>
      <c r="K249" s="24"/>
      <c r="L249" s="24"/>
    </row>
    <row r="250" spans="2:12">
      <c r="B250" s="25"/>
      <c r="C250" s="26"/>
      <c r="D250" s="24"/>
      <c r="E250" s="24"/>
      <c r="F250" s="24"/>
      <c r="G250" s="24"/>
      <c r="H250" s="24"/>
      <c r="I250" s="24"/>
      <c r="J250" s="24"/>
      <c r="K250" s="24"/>
      <c r="L250" s="24"/>
    </row>
    <row r="251" spans="2:12">
      <c r="B251" s="25"/>
      <c r="C251" s="26"/>
      <c r="D251" s="24"/>
      <c r="E251" s="24"/>
      <c r="F251" s="24"/>
      <c r="G251" s="24"/>
      <c r="H251" s="24"/>
      <c r="I251" s="24"/>
      <c r="J251" s="24"/>
      <c r="K251" s="24"/>
      <c r="L251" s="24"/>
    </row>
    <row r="252" spans="2:12">
      <c r="B252" s="25"/>
      <c r="C252" s="26"/>
      <c r="D252" s="24"/>
      <c r="E252" s="24"/>
      <c r="F252" s="24"/>
      <c r="G252" s="24"/>
      <c r="H252" s="24"/>
      <c r="I252" s="24"/>
      <c r="J252" s="24"/>
      <c r="K252" s="24"/>
      <c r="L252" s="24"/>
    </row>
    <row r="253" spans="2:12">
      <c r="B253" s="25"/>
      <c r="C253" s="26"/>
      <c r="D253" s="24"/>
      <c r="E253" s="24"/>
      <c r="F253" s="24"/>
      <c r="G253" s="24"/>
      <c r="H253" s="24"/>
      <c r="I253" s="24"/>
      <c r="J253" s="24"/>
      <c r="K253" s="24"/>
      <c r="L253" s="24"/>
    </row>
    <row r="254" spans="2:12">
      <c r="B254" s="25"/>
      <c r="C254" s="26"/>
      <c r="D254" s="24"/>
      <c r="E254" s="24"/>
      <c r="F254" s="24"/>
      <c r="G254" s="24"/>
      <c r="H254" s="24"/>
      <c r="I254" s="24"/>
      <c r="J254" s="24"/>
      <c r="K254" s="24"/>
      <c r="L254" s="24"/>
    </row>
    <row r="255" spans="2:12">
      <c r="B255" s="25"/>
      <c r="C255" s="26"/>
      <c r="D255" s="24"/>
      <c r="E255" s="24"/>
      <c r="F255" s="24"/>
      <c r="G255" s="24"/>
      <c r="H255" s="24"/>
      <c r="I255" s="24"/>
      <c r="J255" s="24"/>
      <c r="K255" s="24"/>
      <c r="L255" s="24"/>
    </row>
    <row r="256" spans="2:12">
      <c r="B256" s="25"/>
      <c r="C256" s="26"/>
      <c r="D256" s="24"/>
      <c r="E256" s="24"/>
      <c r="F256" s="24"/>
      <c r="G256" s="24"/>
      <c r="H256" s="24"/>
      <c r="I256" s="24"/>
      <c r="J256" s="24"/>
      <c r="K256" s="24"/>
      <c r="L256" s="24"/>
    </row>
    <row r="257" spans="2:12">
      <c r="B257" s="25"/>
      <c r="C257" s="26"/>
      <c r="D257" s="24"/>
      <c r="E257" s="24"/>
      <c r="F257" s="24"/>
      <c r="G257" s="24"/>
      <c r="H257" s="24"/>
      <c r="I257" s="24"/>
      <c r="J257" s="24"/>
      <c r="K257" s="24"/>
      <c r="L257" s="24"/>
    </row>
    <row r="258" spans="2:12">
      <c r="B258" s="25"/>
      <c r="C258" s="26"/>
      <c r="D258" s="24"/>
      <c r="E258" s="24"/>
      <c r="F258" s="24"/>
      <c r="G258" s="24"/>
      <c r="H258" s="24"/>
      <c r="I258" s="24"/>
      <c r="J258" s="24"/>
      <c r="K258" s="24"/>
      <c r="L258" s="24"/>
    </row>
    <row r="259" spans="2:12">
      <c r="B259" s="25"/>
      <c r="C259" s="26"/>
      <c r="D259" s="24"/>
      <c r="E259" s="24"/>
      <c r="F259" s="24"/>
      <c r="G259" s="24"/>
      <c r="H259" s="24"/>
      <c r="I259" s="24"/>
      <c r="J259" s="24"/>
      <c r="K259" s="24"/>
      <c r="L259" s="24"/>
    </row>
    <row r="260" spans="2:12">
      <c r="B260" s="25"/>
      <c r="C260" s="26"/>
      <c r="D260" s="24"/>
      <c r="E260" s="24"/>
      <c r="F260" s="24"/>
      <c r="G260" s="24"/>
      <c r="H260" s="24"/>
      <c r="I260" s="24"/>
      <c r="J260" s="24"/>
      <c r="K260" s="24"/>
      <c r="L260" s="24"/>
    </row>
    <row r="261" spans="2:12">
      <c r="B261" s="25"/>
      <c r="C261" s="26"/>
      <c r="D261" s="24"/>
      <c r="E261" s="24"/>
      <c r="F261" s="24"/>
      <c r="G261" s="24"/>
      <c r="H261" s="24"/>
      <c r="I261" s="24"/>
      <c r="J261" s="24"/>
      <c r="K261" s="24"/>
      <c r="L261" s="24"/>
    </row>
    <row r="262" spans="2:12">
      <c r="B262" s="25"/>
      <c r="C262" s="26"/>
      <c r="D262" s="24"/>
      <c r="E262" s="24"/>
      <c r="F262" s="24"/>
      <c r="G262" s="24"/>
      <c r="H262" s="24"/>
      <c r="I262" s="24"/>
      <c r="J262" s="24"/>
      <c r="K262" s="24"/>
      <c r="L262" s="24"/>
    </row>
    <row r="263" spans="2:12">
      <c r="B263" s="25"/>
      <c r="C263" s="26"/>
      <c r="D263" s="24"/>
      <c r="E263" s="24"/>
      <c r="F263" s="24"/>
      <c r="G263" s="24"/>
      <c r="H263" s="24"/>
      <c r="I263" s="24"/>
      <c r="J263" s="24"/>
      <c r="K263" s="24"/>
      <c r="L263" s="24"/>
    </row>
    <row r="264" spans="2:12">
      <c r="B264" s="25"/>
      <c r="C264" s="26"/>
      <c r="D264" s="24"/>
      <c r="E264" s="24"/>
      <c r="F264" s="24"/>
      <c r="G264" s="24"/>
      <c r="H264" s="24"/>
      <c r="I264" s="24"/>
      <c r="J264" s="24"/>
      <c r="K264" s="24"/>
      <c r="L264" s="24"/>
    </row>
    <row r="265" spans="2:12">
      <c r="B265" s="25"/>
      <c r="C265" s="26"/>
      <c r="D265" s="24"/>
      <c r="E265" s="24"/>
      <c r="F265" s="24"/>
      <c r="G265" s="24"/>
      <c r="H265" s="24"/>
      <c r="I265" s="24"/>
      <c r="J265" s="24"/>
      <c r="K265" s="24"/>
      <c r="L265" s="24"/>
    </row>
    <row r="266" spans="2:12">
      <c r="B266" s="25"/>
      <c r="C266" s="26"/>
      <c r="D266" s="24"/>
      <c r="E266" s="24"/>
      <c r="F266" s="24"/>
      <c r="G266" s="24"/>
      <c r="H266" s="24"/>
      <c r="I266" s="24"/>
      <c r="J266" s="24"/>
      <c r="K266" s="24"/>
      <c r="L266" s="24"/>
    </row>
    <row r="267" spans="2:12">
      <c r="B267" s="25"/>
      <c r="C267" s="26"/>
      <c r="D267" s="24"/>
      <c r="E267" s="24"/>
      <c r="F267" s="24"/>
      <c r="G267" s="24"/>
      <c r="H267" s="24"/>
      <c r="I267" s="24"/>
      <c r="J267" s="24"/>
      <c r="K267" s="24"/>
      <c r="L267" s="24"/>
    </row>
    <row r="268" spans="2:12">
      <c r="B268" s="25"/>
      <c r="C268" s="26"/>
      <c r="D268" s="24"/>
      <c r="E268" s="24"/>
      <c r="F268" s="24"/>
      <c r="G268" s="24"/>
      <c r="H268" s="24"/>
      <c r="I268" s="24"/>
      <c r="J268" s="24"/>
      <c r="K268" s="24"/>
      <c r="L268" s="24"/>
    </row>
    <row r="269" spans="2:12">
      <c r="B269" s="25"/>
      <c r="C269" s="26"/>
      <c r="D269" s="24"/>
      <c r="E269" s="24"/>
      <c r="F269" s="24"/>
      <c r="G269" s="24"/>
      <c r="H269" s="24"/>
      <c r="I269" s="24"/>
      <c r="J269" s="24"/>
      <c r="K269" s="24"/>
      <c r="L269" s="24"/>
    </row>
    <row r="270" spans="2:12">
      <c r="B270" s="25"/>
      <c r="C270" s="26"/>
      <c r="D270" s="24"/>
      <c r="E270" s="24"/>
      <c r="F270" s="24"/>
      <c r="G270" s="24"/>
      <c r="H270" s="24"/>
      <c r="I270" s="24"/>
      <c r="J270" s="24"/>
      <c r="K270" s="24"/>
      <c r="L270" s="24"/>
    </row>
    <row r="271" spans="2:12">
      <c r="B271" s="25"/>
      <c r="C271" s="26"/>
      <c r="D271" s="24"/>
      <c r="E271" s="24"/>
      <c r="F271" s="24"/>
      <c r="G271" s="24"/>
      <c r="H271" s="24"/>
      <c r="I271" s="24"/>
      <c r="J271" s="24"/>
      <c r="K271" s="24"/>
      <c r="L271" s="24"/>
    </row>
    <row r="272" spans="2:12">
      <c r="B272" s="25"/>
      <c r="C272" s="26"/>
      <c r="D272" s="24"/>
      <c r="E272" s="24"/>
      <c r="F272" s="24"/>
      <c r="G272" s="24"/>
      <c r="H272" s="24"/>
      <c r="I272" s="24"/>
      <c r="J272" s="24"/>
      <c r="K272" s="24"/>
      <c r="L272" s="24"/>
    </row>
    <row r="273" spans="2:12">
      <c r="B273" s="25"/>
      <c r="C273" s="26"/>
      <c r="D273" s="24"/>
      <c r="E273" s="24"/>
      <c r="F273" s="24"/>
      <c r="G273" s="24"/>
      <c r="H273" s="24"/>
      <c r="I273" s="24"/>
      <c r="J273" s="24"/>
      <c r="K273" s="24"/>
      <c r="L273" s="24"/>
    </row>
    <row r="274" spans="2:12">
      <c r="B274" s="25"/>
      <c r="C274" s="26"/>
      <c r="D274" s="24"/>
      <c r="E274" s="24"/>
      <c r="F274" s="24"/>
      <c r="G274" s="24"/>
      <c r="H274" s="24"/>
      <c r="I274" s="24"/>
      <c r="J274" s="24"/>
      <c r="K274" s="24"/>
      <c r="L274" s="24"/>
    </row>
    <row r="275" spans="2:12">
      <c r="B275" s="25"/>
      <c r="C275" s="26"/>
      <c r="D275" s="24"/>
      <c r="E275" s="24"/>
      <c r="F275" s="24"/>
      <c r="G275" s="24"/>
      <c r="H275" s="24"/>
      <c r="I275" s="24"/>
      <c r="J275" s="24"/>
      <c r="K275" s="24"/>
      <c r="L275" s="24"/>
    </row>
    <row r="276" spans="2:12">
      <c r="B276" s="25"/>
      <c r="C276" s="26"/>
      <c r="D276" s="24"/>
      <c r="E276" s="24"/>
      <c r="F276" s="24"/>
      <c r="G276" s="24"/>
      <c r="H276" s="24"/>
      <c r="I276" s="24"/>
      <c r="J276" s="24"/>
      <c r="K276" s="24"/>
      <c r="L276" s="24"/>
    </row>
    <row r="277" spans="2:12">
      <c r="B277" s="25"/>
      <c r="C277" s="26"/>
      <c r="D277" s="24"/>
      <c r="E277" s="24"/>
      <c r="F277" s="24"/>
      <c r="G277" s="24"/>
      <c r="H277" s="24"/>
      <c r="I277" s="24"/>
      <c r="J277" s="24"/>
      <c r="K277" s="24"/>
      <c r="L277" s="24"/>
    </row>
    <row r="278" spans="2:12">
      <c r="B278" s="25"/>
      <c r="C278" s="26"/>
      <c r="D278" s="24"/>
      <c r="E278" s="24"/>
      <c r="F278" s="24"/>
      <c r="G278" s="24"/>
      <c r="H278" s="24"/>
      <c r="I278" s="24"/>
      <c r="J278" s="24"/>
      <c r="K278" s="24"/>
      <c r="L278" s="24"/>
    </row>
    <row r="279" spans="2:12">
      <c r="B279" s="25"/>
      <c r="C279" s="26"/>
      <c r="D279" s="24"/>
      <c r="E279" s="24"/>
      <c r="F279" s="24"/>
      <c r="G279" s="24"/>
      <c r="H279" s="24"/>
      <c r="I279" s="24"/>
      <c r="J279" s="24"/>
      <c r="K279" s="24"/>
      <c r="L279" s="24"/>
    </row>
    <row r="280" spans="2:12">
      <c r="B280" s="25"/>
      <c r="C280" s="26"/>
      <c r="D280" s="24"/>
      <c r="E280" s="24"/>
      <c r="F280" s="24"/>
      <c r="G280" s="24"/>
      <c r="H280" s="24"/>
      <c r="I280" s="24"/>
      <c r="J280" s="24"/>
      <c r="K280" s="24"/>
      <c r="L280" s="24"/>
    </row>
    <row r="281" spans="2:12">
      <c r="B281" s="25"/>
      <c r="C281" s="26"/>
      <c r="D281" s="24"/>
      <c r="E281" s="24"/>
      <c r="F281" s="24"/>
      <c r="G281" s="24"/>
      <c r="H281" s="24"/>
      <c r="I281" s="24"/>
      <c r="J281" s="24"/>
      <c r="K281" s="24"/>
      <c r="L281" s="24"/>
    </row>
    <row r="282" spans="2:12">
      <c r="B282" s="25"/>
      <c r="C282" s="26"/>
      <c r="D282" s="24"/>
      <c r="E282" s="24"/>
      <c r="F282" s="24"/>
      <c r="G282" s="24"/>
      <c r="H282" s="24"/>
      <c r="I282" s="24"/>
      <c r="J282" s="24"/>
      <c r="K282" s="24"/>
      <c r="L282" s="24"/>
    </row>
    <row r="283" spans="2:12">
      <c r="B283" s="25"/>
      <c r="C283" s="26"/>
      <c r="D283" s="24"/>
      <c r="E283" s="24"/>
      <c r="F283" s="24"/>
      <c r="G283" s="24"/>
      <c r="H283" s="24"/>
      <c r="I283" s="24"/>
      <c r="J283" s="24"/>
      <c r="K283" s="24"/>
      <c r="L283" s="24"/>
    </row>
    <row r="284" spans="2:12">
      <c r="B284" s="25"/>
      <c r="C284" s="26"/>
      <c r="D284" s="24"/>
      <c r="E284" s="24"/>
      <c r="F284" s="24"/>
      <c r="G284" s="24"/>
      <c r="H284" s="24"/>
      <c r="I284" s="24"/>
      <c r="J284" s="24"/>
      <c r="K284" s="24"/>
      <c r="L284" s="24"/>
    </row>
    <row r="285" spans="2:12">
      <c r="B285" s="25"/>
      <c r="C285" s="26"/>
      <c r="D285" s="24"/>
      <c r="E285" s="24"/>
      <c r="F285" s="24"/>
      <c r="G285" s="24"/>
      <c r="H285" s="24"/>
      <c r="I285" s="24"/>
      <c r="J285" s="24"/>
      <c r="K285" s="24"/>
      <c r="L285" s="24"/>
    </row>
    <row r="286" spans="2:12">
      <c r="B286" s="25"/>
      <c r="C286" s="26"/>
      <c r="D286" s="24"/>
      <c r="E286" s="24"/>
      <c r="F286" s="24"/>
      <c r="G286" s="24"/>
      <c r="H286" s="24"/>
      <c r="I286" s="24"/>
      <c r="J286" s="24"/>
      <c r="K286" s="24"/>
      <c r="L286" s="24"/>
    </row>
    <row r="287" spans="2:12">
      <c r="B287" s="25"/>
      <c r="C287" s="26"/>
      <c r="D287" s="24"/>
      <c r="E287" s="24"/>
      <c r="F287" s="24"/>
      <c r="G287" s="24"/>
      <c r="H287" s="24"/>
      <c r="I287" s="24"/>
      <c r="J287" s="24"/>
      <c r="K287" s="24"/>
      <c r="L287" s="24"/>
    </row>
    <row r="288" spans="2:12">
      <c r="B288" s="25"/>
      <c r="C288" s="26"/>
      <c r="D288" s="24"/>
      <c r="E288" s="24"/>
      <c r="F288" s="24"/>
      <c r="G288" s="24"/>
      <c r="H288" s="24"/>
      <c r="I288" s="24"/>
      <c r="J288" s="24"/>
      <c r="K288" s="24"/>
      <c r="L288" s="24"/>
    </row>
    <row r="289" spans="2:12">
      <c r="B289" s="25"/>
      <c r="C289" s="26"/>
      <c r="D289" s="24"/>
      <c r="E289" s="24"/>
      <c r="F289" s="24"/>
      <c r="G289" s="24"/>
      <c r="H289" s="24"/>
      <c r="I289" s="24"/>
      <c r="J289" s="24"/>
      <c r="K289" s="24"/>
      <c r="L289" s="24"/>
    </row>
    <row r="290" spans="2:12">
      <c r="B290" s="25"/>
      <c r="C290" s="26"/>
      <c r="D290" s="24"/>
      <c r="E290" s="24"/>
      <c r="F290" s="24"/>
      <c r="G290" s="24"/>
      <c r="H290" s="24"/>
      <c r="I290" s="24"/>
      <c r="J290" s="24"/>
      <c r="K290" s="24"/>
      <c r="L290" s="24"/>
    </row>
    <row r="291" spans="2:12">
      <c r="B291" s="25"/>
      <c r="C291" s="26"/>
      <c r="D291" s="24"/>
      <c r="E291" s="24"/>
      <c r="F291" s="24"/>
      <c r="G291" s="24"/>
      <c r="H291" s="24"/>
      <c r="I291" s="24"/>
      <c r="J291" s="24"/>
      <c r="K291" s="24"/>
      <c r="L291" s="24"/>
    </row>
    <row r="292" spans="2:12">
      <c r="B292" s="25"/>
      <c r="C292" s="26"/>
      <c r="D292" s="24"/>
      <c r="E292" s="24"/>
      <c r="F292" s="24"/>
      <c r="G292" s="24"/>
      <c r="H292" s="24"/>
      <c r="I292" s="24"/>
      <c r="J292" s="24"/>
      <c r="K292" s="24"/>
      <c r="L292" s="24"/>
    </row>
    <row r="293" spans="2:12">
      <c r="B293" s="25"/>
      <c r="C293" s="26"/>
      <c r="D293" s="24"/>
      <c r="E293" s="24"/>
      <c r="F293" s="24"/>
      <c r="G293" s="24"/>
      <c r="H293" s="24"/>
      <c r="I293" s="24"/>
      <c r="J293" s="24"/>
      <c r="K293" s="24"/>
      <c r="L293" s="24"/>
    </row>
    <row r="294" spans="2:12">
      <c r="B294" s="25"/>
      <c r="C294" s="26"/>
      <c r="D294" s="24"/>
      <c r="E294" s="24"/>
      <c r="F294" s="24"/>
      <c r="G294" s="24"/>
      <c r="H294" s="24"/>
      <c r="I294" s="24"/>
      <c r="J294" s="24"/>
      <c r="K294" s="24"/>
      <c r="L294" s="24"/>
    </row>
    <row r="295" spans="2:12">
      <c r="B295" s="25"/>
      <c r="C295" s="26"/>
      <c r="D295" s="24"/>
      <c r="E295" s="24"/>
      <c r="F295" s="24"/>
      <c r="G295" s="24"/>
      <c r="H295" s="24"/>
      <c r="I295" s="24"/>
      <c r="J295" s="24"/>
      <c r="K295" s="24"/>
      <c r="L295" s="24"/>
    </row>
    <row r="296" spans="2:12">
      <c r="B296" s="25"/>
      <c r="C296" s="26"/>
      <c r="D296" s="24"/>
      <c r="E296" s="24"/>
      <c r="F296" s="24"/>
      <c r="G296" s="24"/>
      <c r="H296" s="24"/>
      <c r="I296" s="24"/>
      <c r="J296" s="24"/>
      <c r="K296" s="24"/>
      <c r="L296" s="24"/>
    </row>
    <row r="297" spans="2:12">
      <c r="B297" s="25"/>
      <c r="C297" s="26"/>
      <c r="D297" s="24"/>
      <c r="E297" s="24"/>
      <c r="F297" s="24"/>
      <c r="G297" s="24"/>
      <c r="H297" s="24"/>
      <c r="I297" s="24"/>
      <c r="J297" s="24"/>
      <c r="K297" s="24"/>
      <c r="L297" s="24"/>
    </row>
    <row r="298" spans="2:12">
      <c r="B298" s="25"/>
      <c r="C298" s="26"/>
      <c r="D298" s="24"/>
      <c r="E298" s="24"/>
      <c r="F298" s="24"/>
      <c r="G298" s="24"/>
      <c r="H298" s="24"/>
      <c r="I298" s="24"/>
      <c r="J298" s="24"/>
      <c r="K298" s="24"/>
      <c r="L298" s="24"/>
    </row>
    <row r="299" spans="2:12">
      <c r="B299" s="25"/>
      <c r="C299" s="26"/>
      <c r="D299" s="24"/>
      <c r="E299" s="24"/>
      <c r="F299" s="24"/>
      <c r="G299" s="24"/>
      <c r="H299" s="24"/>
      <c r="I299" s="24"/>
      <c r="J299" s="24"/>
      <c r="K299" s="24"/>
      <c r="L299" s="24"/>
    </row>
    <row r="300" spans="2:12">
      <c r="B300" s="25"/>
      <c r="C300" s="26"/>
      <c r="D300" s="24"/>
      <c r="E300" s="24"/>
      <c r="F300" s="24"/>
      <c r="G300" s="24"/>
      <c r="H300" s="24"/>
      <c r="I300" s="24"/>
      <c r="J300" s="24"/>
      <c r="K300" s="24"/>
      <c r="L300" s="24"/>
    </row>
    <row r="301" spans="2:12">
      <c r="B301" s="25"/>
      <c r="C301" s="26"/>
      <c r="D301" s="24"/>
      <c r="E301" s="24"/>
      <c r="F301" s="24"/>
      <c r="G301" s="24"/>
      <c r="H301" s="24"/>
      <c r="I301" s="24"/>
      <c r="J301" s="24"/>
      <c r="K301" s="24"/>
      <c r="L301" s="24"/>
    </row>
    <row r="302" spans="2:12">
      <c r="B302" s="25"/>
      <c r="C302" s="26"/>
      <c r="D302" s="24"/>
      <c r="E302" s="24"/>
      <c r="F302" s="24"/>
      <c r="G302" s="24"/>
      <c r="H302" s="24"/>
      <c r="I302" s="24"/>
      <c r="J302" s="24"/>
      <c r="K302" s="24"/>
      <c r="L302" s="24"/>
    </row>
    <row r="303" spans="2:12">
      <c r="B303" s="25"/>
      <c r="C303" s="26"/>
      <c r="D303" s="24"/>
      <c r="E303" s="24"/>
      <c r="F303" s="24"/>
      <c r="G303" s="24"/>
      <c r="H303" s="24"/>
      <c r="I303" s="24"/>
      <c r="J303" s="24"/>
      <c r="K303" s="24"/>
      <c r="L303" s="24"/>
    </row>
    <row r="304" spans="2:12">
      <c r="B304" s="25"/>
      <c r="C304" s="26"/>
      <c r="D304" s="24"/>
      <c r="E304" s="24"/>
      <c r="F304" s="24"/>
      <c r="G304" s="24"/>
      <c r="H304" s="24"/>
      <c r="I304" s="24"/>
      <c r="J304" s="24"/>
      <c r="K304" s="24"/>
      <c r="L304" s="24"/>
    </row>
    <row r="305" spans="2:12">
      <c r="B305" s="25"/>
      <c r="C305" s="26"/>
      <c r="D305" s="24"/>
      <c r="E305" s="24"/>
      <c r="F305" s="24"/>
      <c r="G305" s="24"/>
      <c r="H305" s="24"/>
      <c r="I305" s="24"/>
      <c r="J305" s="24"/>
      <c r="K305" s="24"/>
      <c r="L305" s="24"/>
    </row>
    <row r="306" spans="2:12">
      <c r="B306" s="25"/>
      <c r="C306" s="26"/>
      <c r="D306" s="24"/>
      <c r="E306" s="24"/>
      <c r="F306" s="24"/>
      <c r="G306" s="24"/>
      <c r="H306" s="24"/>
      <c r="I306" s="24"/>
      <c r="J306" s="24"/>
      <c r="K306" s="24"/>
      <c r="L306" s="24"/>
    </row>
    <row r="307" spans="2:12">
      <c r="B307" s="25"/>
      <c r="C307" s="26"/>
      <c r="D307" s="24"/>
      <c r="E307" s="24"/>
      <c r="F307" s="24"/>
      <c r="G307" s="24"/>
      <c r="H307" s="24"/>
      <c r="I307" s="24"/>
      <c r="J307" s="24"/>
      <c r="K307" s="24"/>
      <c r="L307" s="24"/>
    </row>
    <row r="308" spans="2:12">
      <c r="B308" s="25"/>
      <c r="C308" s="26"/>
      <c r="D308" s="24"/>
      <c r="E308" s="24"/>
      <c r="F308" s="24"/>
      <c r="G308" s="24"/>
      <c r="H308" s="24"/>
      <c r="I308" s="24"/>
      <c r="J308" s="24"/>
      <c r="K308" s="24"/>
      <c r="L308" s="24"/>
    </row>
    <row r="309" spans="2:12">
      <c r="B309" s="25"/>
      <c r="C309" s="26"/>
      <c r="D309" s="24"/>
      <c r="E309" s="24"/>
      <c r="F309" s="24"/>
      <c r="G309" s="24"/>
      <c r="H309" s="24"/>
      <c r="I309" s="24"/>
      <c r="J309" s="24"/>
      <c r="K309" s="24"/>
      <c r="L309" s="24"/>
    </row>
    <row r="310" spans="2:12">
      <c r="B310" s="25"/>
      <c r="C310" s="26"/>
      <c r="D310" s="24"/>
      <c r="E310" s="24"/>
      <c r="F310" s="24"/>
      <c r="G310" s="24"/>
      <c r="H310" s="24"/>
      <c r="I310" s="24"/>
      <c r="J310" s="24"/>
      <c r="K310" s="24"/>
      <c r="L310" s="24"/>
    </row>
    <row r="311" spans="2:12">
      <c r="B311" s="25"/>
      <c r="C311" s="26"/>
      <c r="D311" s="24"/>
      <c r="E311" s="24"/>
      <c r="F311" s="24"/>
      <c r="G311" s="24"/>
      <c r="H311" s="24"/>
      <c r="I311" s="24"/>
      <c r="J311" s="24"/>
      <c r="K311" s="24"/>
      <c r="L311" s="24"/>
    </row>
    <row r="312" spans="2:12">
      <c r="B312" s="25"/>
      <c r="C312" s="26"/>
      <c r="D312" s="24"/>
      <c r="E312" s="24"/>
      <c r="F312" s="24"/>
      <c r="G312" s="24"/>
      <c r="H312" s="24"/>
      <c r="I312" s="24"/>
      <c r="J312" s="24"/>
      <c r="K312" s="24"/>
      <c r="L312" s="24"/>
    </row>
    <row r="313" spans="2:12">
      <c r="B313" s="25"/>
      <c r="C313" s="26"/>
      <c r="D313" s="24"/>
      <c r="E313" s="24"/>
      <c r="F313" s="24"/>
      <c r="G313" s="24"/>
      <c r="H313" s="24"/>
      <c r="I313" s="24"/>
      <c r="J313" s="24"/>
      <c r="K313" s="24"/>
      <c r="L313" s="24"/>
    </row>
    <row r="314" spans="2:12">
      <c r="B314" s="25"/>
      <c r="C314" s="26"/>
      <c r="D314" s="24"/>
      <c r="E314" s="24"/>
      <c r="F314" s="24"/>
      <c r="G314" s="24"/>
      <c r="H314" s="24"/>
      <c r="I314" s="24"/>
      <c r="J314" s="24"/>
      <c r="K314" s="24"/>
      <c r="L314" s="24"/>
    </row>
    <row r="315" spans="2:12">
      <c r="B315" s="25"/>
      <c r="C315" s="26"/>
      <c r="D315" s="24"/>
      <c r="E315" s="24"/>
      <c r="F315" s="24"/>
      <c r="G315" s="24"/>
      <c r="H315" s="24"/>
      <c r="I315" s="24"/>
      <c r="J315" s="24"/>
      <c r="K315" s="24"/>
      <c r="L315" s="24"/>
    </row>
    <row r="316" spans="2:12">
      <c r="B316" s="25"/>
      <c r="C316" s="26"/>
      <c r="D316" s="24"/>
      <c r="E316" s="24"/>
      <c r="F316" s="24"/>
      <c r="G316" s="24"/>
      <c r="H316" s="24"/>
      <c r="I316" s="24"/>
      <c r="J316" s="24"/>
      <c r="K316" s="24"/>
      <c r="L316" s="24"/>
    </row>
    <row r="317" spans="2:12">
      <c r="B317" s="25"/>
      <c r="C317" s="26"/>
      <c r="D317" s="24"/>
      <c r="E317" s="24"/>
      <c r="F317" s="24"/>
      <c r="G317" s="24"/>
      <c r="H317" s="24"/>
      <c r="I317" s="24"/>
      <c r="J317" s="24"/>
      <c r="K317" s="24"/>
      <c r="L317" s="24"/>
    </row>
    <row r="318" spans="2:12">
      <c r="B318" s="25"/>
      <c r="C318" s="26"/>
      <c r="D318" s="24"/>
      <c r="E318" s="24"/>
      <c r="F318" s="24"/>
      <c r="G318" s="24"/>
      <c r="H318" s="24"/>
      <c r="I318" s="24"/>
      <c r="J318" s="24"/>
      <c r="K318" s="24"/>
      <c r="L318" s="24"/>
    </row>
    <row r="319" spans="2:12">
      <c r="B319" s="25"/>
      <c r="C319" s="26"/>
      <c r="D319" s="24"/>
      <c r="E319" s="24"/>
      <c r="F319" s="24"/>
      <c r="G319" s="24"/>
      <c r="H319" s="24"/>
      <c r="I319" s="24"/>
      <c r="J319" s="24"/>
      <c r="K319" s="24"/>
      <c r="L319" s="24"/>
    </row>
    <row r="320" spans="2:12">
      <c r="B320" s="25"/>
      <c r="C320" s="26"/>
      <c r="D320" s="24"/>
      <c r="E320" s="24"/>
      <c r="F320" s="24"/>
      <c r="G320" s="24"/>
      <c r="H320" s="24"/>
      <c r="I320" s="24"/>
      <c r="J320" s="24"/>
      <c r="K320" s="24"/>
      <c r="L320" s="24"/>
    </row>
    <row r="321" spans="2:12">
      <c r="B321" s="25"/>
      <c r="C321" s="26"/>
      <c r="D321" s="24"/>
      <c r="E321" s="24"/>
      <c r="F321" s="24"/>
      <c r="G321" s="24"/>
      <c r="H321" s="24"/>
      <c r="I321" s="24"/>
      <c r="J321" s="24"/>
      <c r="K321" s="24"/>
      <c r="L321" s="24"/>
    </row>
    <row r="322" spans="2:12">
      <c r="B322" s="25"/>
      <c r="C322" s="26"/>
      <c r="D322" s="24"/>
      <c r="E322" s="24"/>
      <c r="F322" s="24"/>
      <c r="G322" s="24"/>
      <c r="H322" s="24"/>
      <c r="I322" s="24"/>
      <c r="J322" s="24"/>
      <c r="K322" s="24"/>
      <c r="L322" s="24"/>
    </row>
    <row r="323" spans="2:12">
      <c r="B323" s="25"/>
      <c r="C323" s="26"/>
      <c r="D323" s="24"/>
      <c r="E323" s="24"/>
      <c r="F323" s="24"/>
      <c r="G323" s="24"/>
      <c r="H323" s="24"/>
      <c r="I323" s="24"/>
      <c r="J323" s="24"/>
      <c r="K323" s="24"/>
      <c r="L323" s="24"/>
    </row>
    <row r="324" spans="2:12">
      <c r="B324" s="25"/>
      <c r="C324" s="26"/>
      <c r="D324" s="24"/>
      <c r="E324" s="24"/>
      <c r="F324" s="24"/>
      <c r="G324" s="24"/>
      <c r="H324" s="24"/>
      <c r="I324" s="24"/>
      <c r="J324" s="24"/>
      <c r="K324" s="24"/>
      <c r="L324" s="24"/>
    </row>
    <row r="325" spans="2:12">
      <c r="B325" s="25"/>
      <c r="C325" s="26"/>
      <c r="D325" s="24"/>
      <c r="E325" s="24"/>
      <c r="F325" s="24"/>
      <c r="G325" s="24"/>
      <c r="H325" s="24"/>
      <c r="I325" s="24"/>
      <c r="J325" s="24"/>
      <c r="K325" s="24"/>
      <c r="L325" s="24"/>
    </row>
    <row r="326" spans="2:12">
      <c r="B326" s="25"/>
      <c r="C326" s="26"/>
      <c r="D326" s="24"/>
      <c r="E326" s="24"/>
      <c r="F326" s="24"/>
      <c r="G326" s="24"/>
      <c r="H326" s="24"/>
      <c r="I326" s="24"/>
      <c r="J326" s="24"/>
      <c r="K326" s="24"/>
      <c r="L326" s="24"/>
    </row>
    <row r="327" spans="2:12">
      <c r="B327" s="25"/>
      <c r="C327" s="26"/>
      <c r="D327" s="24"/>
      <c r="E327" s="24"/>
      <c r="F327" s="24"/>
      <c r="G327" s="24"/>
      <c r="H327" s="24"/>
      <c r="I327" s="24"/>
      <c r="J327" s="24"/>
      <c r="K327" s="24"/>
      <c r="L327" s="24"/>
    </row>
    <row r="328" spans="2:12">
      <c r="B328" s="25"/>
      <c r="C328" s="26"/>
      <c r="D328" s="24"/>
      <c r="E328" s="24"/>
      <c r="F328" s="24"/>
      <c r="G328" s="24"/>
      <c r="H328" s="24"/>
      <c r="I328" s="24"/>
      <c r="J328" s="24"/>
      <c r="K328" s="24"/>
      <c r="L328" s="24"/>
    </row>
    <row r="329" spans="2:12">
      <c r="B329" s="25"/>
      <c r="C329" s="26"/>
      <c r="D329" s="24"/>
      <c r="E329" s="24"/>
      <c r="F329" s="24"/>
      <c r="G329" s="24"/>
      <c r="H329" s="24"/>
      <c r="I329" s="24"/>
      <c r="J329" s="24"/>
      <c r="K329" s="24"/>
      <c r="L329" s="24"/>
    </row>
    <row r="330" spans="2:12">
      <c r="B330" s="25"/>
      <c r="C330" s="26"/>
      <c r="D330" s="24"/>
      <c r="E330" s="24"/>
      <c r="F330" s="24"/>
      <c r="G330" s="24"/>
      <c r="H330" s="24"/>
      <c r="I330" s="24"/>
      <c r="J330" s="24"/>
      <c r="K330" s="24"/>
      <c r="L330" s="24"/>
    </row>
    <row r="331" spans="2:12">
      <c r="B331" s="25"/>
      <c r="C331" s="26"/>
      <c r="D331" s="24"/>
      <c r="E331" s="24"/>
      <c r="F331" s="24"/>
      <c r="G331" s="24"/>
      <c r="H331" s="24"/>
      <c r="I331" s="24"/>
      <c r="J331" s="24"/>
      <c r="K331" s="24"/>
      <c r="L331" s="24"/>
    </row>
    <row r="332" spans="2:12">
      <c r="B332" s="25"/>
      <c r="C332" s="26"/>
      <c r="D332" s="24"/>
      <c r="E332" s="24"/>
      <c r="F332" s="24"/>
      <c r="G332" s="24"/>
      <c r="H332" s="24"/>
      <c r="I332" s="24"/>
      <c r="J332" s="24"/>
      <c r="K332" s="24"/>
      <c r="L332" s="24"/>
    </row>
    <row r="333" spans="2:12">
      <c r="B333" s="25"/>
      <c r="C333" s="26"/>
      <c r="D333" s="24"/>
      <c r="E333" s="24"/>
      <c r="F333" s="24"/>
      <c r="G333" s="24"/>
      <c r="H333" s="24"/>
      <c r="I333" s="24"/>
      <c r="J333" s="24"/>
      <c r="K333" s="24"/>
      <c r="L333" s="24"/>
    </row>
    <row r="334" spans="2:12">
      <c r="B334" s="25"/>
      <c r="C334" s="26"/>
      <c r="D334" s="24"/>
      <c r="E334" s="24"/>
      <c r="F334" s="24"/>
      <c r="G334" s="24"/>
      <c r="H334" s="24"/>
      <c r="I334" s="24"/>
      <c r="J334" s="24"/>
      <c r="K334" s="24"/>
      <c r="L334" s="24"/>
    </row>
    <row r="335" spans="2:12">
      <c r="B335" s="25"/>
      <c r="C335" s="26"/>
      <c r="D335" s="24"/>
      <c r="E335" s="24"/>
      <c r="F335" s="24"/>
      <c r="G335" s="24"/>
      <c r="H335" s="24"/>
      <c r="I335" s="24"/>
      <c r="J335" s="24"/>
      <c r="K335" s="24"/>
      <c r="L335" s="24"/>
    </row>
    <row r="336" spans="2:12">
      <c r="B336" s="25"/>
      <c r="C336" s="26"/>
      <c r="D336" s="24"/>
      <c r="E336" s="24"/>
      <c r="F336" s="24"/>
      <c r="G336" s="24"/>
      <c r="H336" s="24"/>
      <c r="I336" s="24"/>
      <c r="J336" s="24"/>
      <c r="K336" s="24"/>
      <c r="L336" s="24"/>
    </row>
    <row r="337" spans="2:12">
      <c r="B337" s="25"/>
      <c r="C337" s="26"/>
      <c r="D337" s="24"/>
      <c r="E337" s="24"/>
      <c r="F337" s="24"/>
      <c r="G337" s="24"/>
      <c r="H337" s="24"/>
      <c r="I337" s="24"/>
      <c r="J337" s="24"/>
      <c r="K337" s="24"/>
      <c r="L337" s="24"/>
    </row>
    <row r="338" spans="2:12">
      <c r="B338" s="25"/>
      <c r="C338" s="26"/>
      <c r="D338" s="24"/>
      <c r="E338" s="24"/>
      <c r="F338" s="24"/>
      <c r="G338" s="24"/>
      <c r="H338" s="24"/>
      <c r="I338" s="24"/>
      <c r="J338" s="24"/>
      <c r="K338" s="24"/>
      <c r="L338" s="24"/>
    </row>
    <row r="339" spans="2:12">
      <c r="B339" s="25"/>
      <c r="C339" s="26"/>
      <c r="D339" s="24"/>
      <c r="E339" s="24"/>
      <c r="F339" s="24"/>
      <c r="G339" s="24"/>
      <c r="H339" s="24"/>
      <c r="I339" s="24"/>
      <c r="J339" s="24"/>
      <c r="K339" s="24"/>
      <c r="L339" s="24"/>
    </row>
    <row r="340" spans="2:12">
      <c r="B340" s="25"/>
      <c r="C340" s="26"/>
      <c r="D340" s="24"/>
      <c r="E340" s="24"/>
      <c r="F340" s="24"/>
      <c r="G340" s="24"/>
      <c r="H340" s="24"/>
      <c r="I340" s="24"/>
      <c r="J340" s="24"/>
      <c r="K340" s="24"/>
      <c r="L340" s="24"/>
    </row>
    <row r="341" spans="2:12">
      <c r="B341" s="25"/>
      <c r="C341" s="26"/>
      <c r="D341" s="24"/>
      <c r="E341" s="24"/>
      <c r="F341" s="24"/>
      <c r="G341" s="24"/>
      <c r="H341" s="24"/>
      <c r="I341" s="24"/>
      <c r="J341" s="24"/>
      <c r="K341" s="24"/>
      <c r="L341" s="24"/>
    </row>
    <row r="342" spans="2:12">
      <c r="B342" s="25"/>
      <c r="C342" s="26"/>
      <c r="D342" s="24"/>
      <c r="E342" s="24"/>
      <c r="F342" s="24"/>
      <c r="G342" s="24"/>
      <c r="H342" s="24"/>
      <c r="I342" s="24"/>
      <c r="J342" s="24"/>
      <c r="K342" s="24"/>
      <c r="L342" s="24"/>
    </row>
    <row r="343" spans="2:12">
      <c r="B343" s="25"/>
      <c r="C343" s="26"/>
      <c r="D343" s="24"/>
      <c r="E343" s="24"/>
      <c r="F343" s="24"/>
      <c r="G343" s="24"/>
      <c r="H343" s="24"/>
      <c r="I343" s="24"/>
      <c r="J343" s="24"/>
      <c r="K343" s="24"/>
      <c r="L343" s="24"/>
    </row>
    <row r="344" spans="2:12">
      <c r="B344" s="25"/>
      <c r="C344" s="26"/>
      <c r="D344" s="24"/>
      <c r="E344" s="24"/>
      <c r="F344" s="24"/>
      <c r="G344" s="24"/>
      <c r="H344" s="24"/>
      <c r="I344" s="24"/>
      <c r="J344" s="24"/>
      <c r="K344" s="24"/>
      <c r="L344" s="24"/>
    </row>
    <row r="345" spans="2:12">
      <c r="B345" s="25"/>
      <c r="C345" s="26"/>
      <c r="D345" s="24"/>
      <c r="E345" s="24"/>
      <c r="F345" s="24"/>
      <c r="G345" s="24"/>
      <c r="H345" s="24"/>
      <c r="I345" s="24"/>
      <c r="J345" s="24"/>
      <c r="K345" s="24"/>
      <c r="L345" s="24"/>
    </row>
    <row r="346" spans="2:12">
      <c r="B346" s="25"/>
      <c r="C346" s="26"/>
      <c r="D346" s="24"/>
      <c r="E346" s="24"/>
      <c r="F346" s="24"/>
      <c r="G346" s="24"/>
      <c r="H346" s="24"/>
      <c r="I346" s="24"/>
      <c r="J346" s="24"/>
      <c r="K346" s="24"/>
      <c r="L346" s="24"/>
    </row>
    <row r="347" spans="2:12">
      <c r="B347" s="25"/>
      <c r="C347" s="26"/>
      <c r="D347" s="24"/>
      <c r="E347" s="24"/>
      <c r="F347" s="24"/>
      <c r="G347" s="24"/>
      <c r="H347" s="24"/>
      <c r="I347" s="24"/>
      <c r="J347" s="24"/>
      <c r="K347" s="24"/>
      <c r="L347" s="24"/>
    </row>
    <row r="348" spans="2:12">
      <c r="B348" s="25"/>
      <c r="C348" s="26"/>
      <c r="D348" s="24"/>
      <c r="E348" s="24"/>
      <c r="F348" s="24"/>
      <c r="G348" s="24"/>
      <c r="H348" s="24"/>
      <c r="I348" s="24"/>
      <c r="J348" s="24"/>
      <c r="K348" s="24"/>
      <c r="L348" s="24"/>
    </row>
    <row r="349" spans="2:12">
      <c r="B349" s="25"/>
      <c r="C349" s="26"/>
      <c r="D349" s="24"/>
      <c r="E349" s="24"/>
      <c r="F349" s="24"/>
      <c r="G349" s="24"/>
      <c r="H349" s="24"/>
      <c r="I349" s="24"/>
      <c r="J349" s="24"/>
      <c r="K349" s="24"/>
      <c r="L349" s="24"/>
    </row>
    <row r="350" spans="2:12">
      <c r="B350" s="25"/>
      <c r="C350" s="26"/>
      <c r="D350" s="24"/>
      <c r="E350" s="24"/>
      <c r="F350" s="24"/>
      <c r="G350" s="24"/>
      <c r="H350" s="24"/>
      <c r="I350" s="24"/>
      <c r="J350" s="24"/>
      <c r="K350" s="24"/>
      <c r="L350" s="24"/>
    </row>
    <row r="351" spans="2:12">
      <c r="B351" s="25"/>
      <c r="C351" s="26"/>
      <c r="D351" s="24"/>
      <c r="E351" s="24"/>
      <c r="F351" s="24"/>
      <c r="G351" s="24"/>
      <c r="H351" s="24"/>
      <c r="I351" s="24"/>
      <c r="J351" s="24"/>
      <c r="K351" s="24"/>
      <c r="L351" s="24"/>
    </row>
    <row r="352" spans="2:12">
      <c r="B352" s="25"/>
      <c r="C352" s="26"/>
      <c r="D352" s="24"/>
      <c r="E352" s="24"/>
      <c r="F352" s="24"/>
      <c r="G352" s="24"/>
      <c r="H352" s="24"/>
      <c r="I352" s="24"/>
      <c r="J352" s="24"/>
      <c r="K352" s="24"/>
      <c r="L352" s="24"/>
    </row>
    <row r="353" spans="2:12">
      <c r="B353" s="25"/>
      <c r="C353" s="26"/>
      <c r="D353" s="24"/>
      <c r="E353" s="24"/>
      <c r="F353" s="24"/>
      <c r="G353" s="24"/>
      <c r="H353" s="24"/>
      <c r="I353" s="24"/>
      <c r="J353" s="24"/>
      <c r="K353" s="24"/>
      <c r="L353" s="24"/>
    </row>
    <row r="354" spans="2:12">
      <c r="B354" s="25"/>
      <c r="C354" s="26"/>
      <c r="D354" s="24"/>
      <c r="E354" s="24"/>
      <c r="F354" s="24"/>
      <c r="G354" s="24"/>
      <c r="H354" s="24"/>
      <c r="I354" s="24"/>
      <c r="J354" s="24"/>
      <c r="K354" s="24"/>
      <c r="L354" s="24"/>
    </row>
    <row r="355" spans="2:12">
      <c r="B355" s="25"/>
      <c r="C355" s="26"/>
      <c r="D355" s="24"/>
      <c r="E355" s="24"/>
      <c r="F355" s="24"/>
      <c r="G355" s="24"/>
      <c r="H355" s="24"/>
      <c r="I355" s="24"/>
      <c r="J355" s="24"/>
      <c r="K355" s="24"/>
      <c r="L355" s="24"/>
    </row>
    <row r="356" spans="2:12">
      <c r="B356" s="25"/>
      <c r="C356" s="26"/>
      <c r="D356" s="24"/>
      <c r="E356" s="24"/>
      <c r="F356" s="24"/>
      <c r="G356" s="24"/>
      <c r="H356" s="24"/>
      <c r="I356" s="24"/>
      <c r="J356" s="24"/>
      <c r="K356" s="24"/>
      <c r="L356" s="24"/>
    </row>
    <row r="357" spans="2:12">
      <c r="B357" s="25"/>
      <c r="C357" s="26"/>
      <c r="D357" s="24"/>
      <c r="E357" s="24"/>
      <c r="F357" s="24"/>
      <c r="G357" s="24"/>
      <c r="H357" s="24"/>
      <c r="I357" s="24"/>
      <c r="J357" s="24"/>
      <c r="K357" s="24"/>
      <c r="L357" s="24"/>
    </row>
    <row r="358" spans="2:12">
      <c r="B358" s="25"/>
      <c r="C358" s="26"/>
      <c r="D358" s="24"/>
      <c r="E358" s="24"/>
      <c r="F358" s="24"/>
      <c r="G358" s="24"/>
      <c r="H358" s="24"/>
      <c r="I358" s="24"/>
      <c r="J358" s="24"/>
      <c r="K358" s="24"/>
      <c r="L358" s="24"/>
    </row>
    <row r="359" spans="2:12">
      <c r="B359" s="25"/>
      <c r="C359" s="26"/>
      <c r="D359" s="24"/>
      <c r="E359" s="24"/>
      <c r="F359" s="24"/>
      <c r="G359" s="24"/>
      <c r="H359" s="24"/>
      <c r="I359" s="24"/>
      <c r="J359" s="24"/>
      <c r="K359" s="24"/>
      <c r="L359" s="24"/>
    </row>
    <row r="360" spans="2:12">
      <c r="B360" s="25"/>
      <c r="C360" s="26"/>
      <c r="D360" s="24"/>
      <c r="E360" s="24"/>
      <c r="F360" s="24"/>
      <c r="G360" s="24"/>
      <c r="H360" s="24"/>
      <c r="I360" s="24"/>
      <c r="J360" s="24"/>
      <c r="K360" s="24"/>
      <c r="L360" s="24"/>
    </row>
    <row r="361" spans="2:12">
      <c r="B361" s="25"/>
      <c r="C361" s="26"/>
      <c r="D361" s="24"/>
      <c r="E361" s="24"/>
      <c r="F361" s="24"/>
      <c r="G361" s="24"/>
      <c r="H361" s="24"/>
      <c r="I361" s="24"/>
      <c r="J361" s="24"/>
      <c r="K361" s="24"/>
      <c r="L361" s="24"/>
    </row>
    <row r="362" spans="2:12">
      <c r="B362" s="25"/>
      <c r="C362" s="26"/>
      <c r="D362" s="24"/>
      <c r="E362" s="24"/>
      <c r="F362" s="24"/>
      <c r="G362" s="24"/>
      <c r="H362" s="24"/>
      <c r="I362" s="24"/>
      <c r="J362" s="24"/>
      <c r="K362" s="24"/>
      <c r="L362" s="24"/>
    </row>
    <row r="363" spans="2:12">
      <c r="B363" s="25"/>
      <c r="C363" s="26"/>
      <c r="D363" s="24"/>
      <c r="E363" s="24"/>
      <c r="F363" s="24"/>
      <c r="G363" s="24"/>
      <c r="H363" s="24"/>
      <c r="I363" s="24"/>
      <c r="J363" s="24"/>
      <c r="K363" s="24"/>
      <c r="L363" s="24"/>
    </row>
    <row r="364" spans="2:12">
      <c r="B364" s="25"/>
      <c r="C364" s="26"/>
      <c r="D364" s="24"/>
      <c r="E364" s="24"/>
      <c r="F364" s="24"/>
      <c r="G364" s="24"/>
      <c r="H364" s="24"/>
      <c r="I364" s="24"/>
      <c r="J364" s="24"/>
      <c r="K364" s="24"/>
      <c r="L364" s="24"/>
    </row>
    <row r="365" spans="2:12">
      <c r="B365" s="25"/>
      <c r="C365" s="26"/>
      <c r="D365" s="24"/>
      <c r="E365" s="24"/>
      <c r="F365" s="24"/>
      <c r="G365" s="24"/>
      <c r="H365" s="24"/>
      <c r="I365" s="24"/>
      <c r="J365" s="24"/>
      <c r="K365" s="24"/>
      <c r="L365" s="24"/>
    </row>
    <row r="366" spans="2:12">
      <c r="B366" s="25"/>
      <c r="C366" s="26"/>
      <c r="D366" s="24"/>
      <c r="E366" s="24"/>
      <c r="F366" s="24"/>
      <c r="G366" s="24"/>
      <c r="H366" s="24"/>
      <c r="I366" s="24"/>
      <c r="J366" s="24"/>
      <c r="K366" s="24"/>
      <c r="L366" s="24"/>
    </row>
    <row r="367" spans="2:12">
      <c r="B367" s="25"/>
      <c r="C367" s="26"/>
      <c r="D367" s="24"/>
      <c r="E367" s="24"/>
      <c r="F367" s="24"/>
      <c r="G367" s="24"/>
      <c r="H367" s="24"/>
      <c r="I367" s="24"/>
      <c r="J367" s="24"/>
      <c r="K367" s="24"/>
      <c r="L367" s="24"/>
    </row>
    <row r="368" spans="2:12">
      <c r="B368" s="25"/>
      <c r="C368" s="26"/>
      <c r="D368" s="24"/>
      <c r="E368" s="24"/>
      <c r="F368" s="24"/>
      <c r="G368" s="24"/>
      <c r="H368" s="24"/>
      <c r="I368" s="24"/>
      <c r="J368" s="24"/>
      <c r="K368" s="24"/>
      <c r="L368" s="24"/>
    </row>
    <row r="369" spans="2:12">
      <c r="B369" s="25"/>
      <c r="C369" s="26"/>
      <c r="D369" s="24"/>
      <c r="E369" s="24"/>
      <c r="F369" s="24"/>
      <c r="G369" s="24"/>
      <c r="H369" s="24"/>
      <c r="I369" s="24"/>
      <c r="J369" s="24"/>
      <c r="K369" s="24"/>
      <c r="L369" s="24"/>
    </row>
    <row r="370" spans="2:12">
      <c r="B370" s="25"/>
      <c r="C370" s="26"/>
      <c r="D370" s="24"/>
      <c r="E370" s="24"/>
      <c r="F370" s="24"/>
      <c r="G370" s="24"/>
      <c r="H370" s="24"/>
      <c r="I370" s="24"/>
      <c r="J370" s="24"/>
      <c r="K370" s="24"/>
      <c r="L370" s="24"/>
    </row>
    <row r="371" spans="2:12">
      <c r="B371" s="25"/>
      <c r="C371" s="26"/>
      <c r="D371" s="24"/>
      <c r="E371" s="24"/>
      <c r="F371" s="24"/>
      <c r="G371" s="24"/>
      <c r="H371" s="24"/>
      <c r="I371" s="24"/>
      <c r="J371" s="24"/>
      <c r="K371" s="24"/>
      <c r="L371" s="24"/>
    </row>
    <row r="372" spans="2:12">
      <c r="B372" s="25"/>
      <c r="C372" s="26"/>
      <c r="D372" s="24"/>
      <c r="E372" s="24"/>
      <c r="F372" s="24"/>
      <c r="G372" s="24"/>
      <c r="H372" s="24"/>
      <c r="I372" s="24"/>
      <c r="J372" s="24"/>
      <c r="K372" s="24"/>
      <c r="L372" s="24"/>
    </row>
    <row r="373" spans="2:12">
      <c r="B373" s="25"/>
      <c r="C373" s="26"/>
      <c r="D373" s="24"/>
      <c r="E373" s="24"/>
      <c r="F373" s="24"/>
      <c r="G373" s="24"/>
      <c r="H373" s="24"/>
      <c r="I373" s="24"/>
      <c r="J373" s="24"/>
      <c r="K373" s="24"/>
      <c r="L373" s="24"/>
    </row>
    <row r="374" spans="2:12">
      <c r="B374" s="25"/>
      <c r="C374" s="26"/>
      <c r="D374" s="24"/>
      <c r="E374" s="24"/>
      <c r="F374" s="24"/>
      <c r="G374" s="24"/>
      <c r="H374" s="24"/>
      <c r="I374" s="24"/>
      <c r="J374" s="24"/>
      <c r="K374" s="24"/>
      <c r="L374" s="24"/>
    </row>
    <row r="375" spans="2:12">
      <c r="B375" s="25"/>
      <c r="C375" s="26"/>
      <c r="D375" s="24"/>
      <c r="E375" s="24"/>
      <c r="F375" s="24"/>
      <c r="G375" s="24"/>
      <c r="H375" s="24"/>
      <c r="I375" s="24"/>
      <c r="J375" s="24"/>
      <c r="K375" s="24"/>
      <c r="L375" s="24"/>
    </row>
    <row r="376" spans="2:12">
      <c r="B376" s="25"/>
      <c r="C376" s="26"/>
      <c r="D376" s="24"/>
      <c r="E376" s="24"/>
      <c r="F376" s="24"/>
      <c r="G376" s="24"/>
      <c r="H376" s="24"/>
      <c r="I376" s="24"/>
      <c r="J376" s="24"/>
      <c r="K376" s="24"/>
      <c r="L376" s="24"/>
    </row>
    <row r="377" spans="2:12">
      <c r="B377" s="25"/>
      <c r="C377" s="26"/>
      <c r="D377" s="24"/>
      <c r="E377" s="24"/>
      <c r="F377" s="24"/>
      <c r="G377" s="24"/>
      <c r="H377" s="24"/>
      <c r="I377" s="24"/>
      <c r="J377" s="24"/>
      <c r="K377" s="24"/>
      <c r="L377" s="24"/>
    </row>
    <row r="378" spans="2:12">
      <c r="B378" s="25"/>
      <c r="C378" s="26"/>
      <c r="D378" s="24"/>
      <c r="E378" s="24"/>
      <c r="F378" s="24"/>
      <c r="G378" s="24"/>
      <c r="H378" s="24"/>
      <c r="I378" s="24"/>
      <c r="J378" s="24"/>
      <c r="K378" s="24"/>
      <c r="L378" s="24"/>
    </row>
    <row r="379" spans="2:12">
      <c r="B379" s="25"/>
      <c r="C379" s="26"/>
      <c r="D379" s="24"/>
      <c r="E379" s="24"/>
      <c r="F379" s="24"/>
      <c r="G379" s="24"/>
      <c r="H379" s="24"/>
      <c r="I379" s="24"/>
      <c r="J379" s="24"/>
      <c r="K379" s="24"/>
      <c r="L379" s="24"/>
    </row>
    <row r="380" spans="2:12">
      <c r="B380" s="25"/>
      <c r="C380" s="26"/>
      <c r="D380" s="24"/>
      <c r="E380" s="24"/>
      <c r="F380" s="24"/>
      <c r="G380" s="24"/>
      <c r="H380" s="24"/>
      <c r="I380" s="24"/>
      <c r="J380" s="24"/>
      <c r="K380" s="24"/>
      <c r="L380" s="24"/>
    </row>
    <row r="381" spans="2:12">
      <c r="B381" s="25"/>
      <c r="C381" s="26"/>
      <c r="D381" s="24"/>
      <c r="E381" s="24"/>
      <c r="F381" s="24"/>
      <c r="G381" s="24"/>
      <c r="H381" s="24"/>
      <c r="I381" s="24"/>
      <c r="J381" s="24"/>
      <c r="K381" s="24"/>
      <c r="L381" s="24"/>
    </row>
    <row r="382" spans="2:12">
      <c r="B382" s="25"/>
      <c r="C382" s="26"/>
      <c r="D382" s="24"/>
      <c r="E382" s="24"/>
      <c r="F382" s="24"/>
      <c r="G382" s="24"/>
      <c r="H382" s="24"/>
      <c r="I382" s="24"/>
      <c r="J382" s="24"/>
      <c r="K382" s="24"/>
      <c r="L382" s="24"/>
    </row>
    <row r="383" spans="2:12">
      <c r="B383" s="25"/>
      <c r="C383" s="26"/>
      <c r="D383" s="24"/>
      <c r="E383" s="24"/>
      <c r="F383" s="24"/>
      <c r="G383" s="24"/>
      <c r="H383" s="24"/>
      <c r="I383" s="24"/>
      <c r="J383" s="24"/>
      <c r="K383" s="24"/>
      <c r="L383" s="24"/>
    </row>
    <row r="384" spans="2:12">
      <c r="B384" s="25"/>
      <c r="C384" s="26"/>
      <c r="D384" s="24"/>
      <c r="E384" s="24"/>
      <c r="F384" s="24"/>
      <c r="G384" s="24"/>
      <c r="H384" s="24"/>
      <c r="I384" s="24"/>
      <c r="J384" s="24"/>
      <c r="K384" s="24"/>
      <c r="L384" s="24"/>
    </row>
    <row r="385" spans="2:12">
      <c r="B385" s="25"/>
      <c r="C385" s="26"/>
      <c r="D385" s="24"/>
      <c r="E385" s="24"/>
      <c r="F385" s="24"/>
      <c r="G385" s="24"/>
      <c r="H385" s="24"/>
      <c r="I385" s="24"/>
      <c r="J385" s="24"/>
      <c r="K385" s="24"/>
      <c r="L385" s="24"/>
    </row>
    <row r="386" spans="2:12">
      <c r="B386" s="25"/>
      <c r="C386" s="26"/>
      <c r="D386" s="24"/>
      <c r="E386" s="24"/>
      <c r="F386" s="24"/>
      <c r="G386" s="24"/>
      <c r="H386" s="24"/>
      <c r="I386" s="24"/>
      <c r="J386" s="24"/>
      <c r="K386" s="24"/>
      <c r="L386" s="24"/>
    </row>
    <row r="387" spans="2:12">
      <c r="B387" s="25"/>
      <c r="C387" s="26"/>
      <c r="D387" s="24"/>
      <c r="E387" s="24"/>
      <c r="F387" s="24"/>
      <c r="G387" s="24"/>
      <c r="H387" s="24"/>
      <c r="I387" s="24"/>
      <c r="J387" s="24"/>
      <c r="K387" s="24"/>
      <c r="L387" s="24"/>
    </row>
    <row r="388" spans="2:12">
      <c r="B388" s="25"/>
      <c r="C388" s="26"/>
      <c r="D388" s="24"/>
      <c r="E388" s="24"/>
      <c r="F388" s="24"/>
      <c r="G388" s="24"/>
      <c r="H388" s="24"/>
      <c r="I388" s="24"/>
      <c r="J388" s="24"/>
      <c r="K388" s="24"/>
      <c r="L388" s="24"/>
    </row>
    <row r="389" spans="2:12">
      <c r="B389" s="25"/>
      <c r="C389" s="26"/>
      <c r="D389" s="24"/>
      <c r="E389" s="24"/>
      <c r="F389" s="24"/>
      <c r="G389" s="24"/>
      <c r="H389" s="24"/>
      <c r="I389" s="24"/>
      <c r="J389" s="24"/>
      <c r="K389" s="24"/>
      <c r="L389" s="24"/>
    </row>
    <row r="390" spans="2:12">
      <c r="B390" s="25"/>
      <c r="C390" s="26"/>
      <c r="D390" s="24"/>
      <c r="E390" s="24"/>
      <c r="F390" s="24"/>
      <c r="G390" s="24"/>
      <c r="H390" s="24"/>
      <c r="I390" s="24"/>
      <c r="J390" s="24"/>
      <c r="K390" s="24"/>
      <c r="L390" s="24"/>
    </row>
    <row r="391" spans="2:12">
      <c r="B391" s="25"/>
      <c r="C391" s="26"/>
      <c r="D391" s="24"/>
      <c r="E391" s="24"/>
      <c r="F391" s="24"/>
      <c r="G391" s="24"/>
      <c r="H391" s="24"/>
      <c r="I391" s="24"/>
      <c r="J391" s="24"/>
      <c r="K391" s="24"/>
      <c r="L391" s="24"/>
    </row>
    <row r="392" spans="2:12">
      <c r="B392" s="25"/>
      <c r="C392" s="26"/>
      <c r="D392" s="24"/>
      <c r="E392" s="24"/>
      <c r="F392" s="24"/>
      <c r="G392" s="24"/>
      <c r="H392" s="24"/>
      <c r="I392" s="24"/>
      <c r="J392" s="24"/>
      <c r="K392" s="24"/>
      <c r="L392" s="24"/>
    </row>
    <row r="393" spans="2:12">
      <c r="B393" s="25"/>
      <c r="C393" s="26"/>
      <c r="D393" s="24"/>
      <c r="E393" s="24"/>
      <c r="F393" s="24"/>
      <c r="G393" s="24"/>
      <c r="H393" s="24"/>
      <c r="I393" s="24"/>
      <c r="J393" s="24"/>
      <c r="K393" s="24"/>
      <c r="L393" s="24"/>
    </row>
    <row r="394" spans="2:12">
      <c r="B394" s="25"/>
      <c r="C394" s="26"/>
      <c r="D394" s="24"/>
      <c r="E394" s="24"/>
      <c r="F394" s="24"/>
      <c r="G394" s="24"/>
      <c r="H394" s="24"/>
      <c r="I394" s="24"/>
      <c r="J394" s="24"/>
      <c r="K394" s="24"/>
      <c r="L394" s="24"/>
    </row>
    <row r="395" spans="2:12">
      <c r="B395" s="25"/>
      <c r="C395" s="26"/>
      <c r="D395" s="24"/>
      <c r="E395" s="24"/>
      <c r="F395" s="24"/>
      <c r="G395" s="24"/>
      <c r="H395" s="24"/>
      <c r="I395" s="24"/>
      <c r="J395" s="24"/>
      <c r="K395" s="24"/>
      <c r="L395" s="24"/>
    </row>
    <row r="396" spans="2:12">
      <c r="B396" s="25"/>
      <c r="C396" s="26"/>
      <c r="D396" s="24"/>
      <c r="E396" s="24"/>
      <c r="F396" s="24"/>
      <c r="G396" s="24"/>
      <c r="H396" s="24"/>
      <c r="I396" s="24"/>
      <c r="J396" s="24"/>
      <c r="K396" s="24"/>
      <c r="L396" s="24"/>
    </row>
    <row r="397" spans="2:12">
      <c r="B397" s="25"/>
      <c r="C397" s="26"/>
      <c r="D397" s="24"/>
      <c r="E397" s="24"/>
      <c r="F397" s="24"/>
      <c r="G397" s="24"/>
      <c r="H397" s="24"/>
      <c r="I397" s="24"/>
      <c r="J397" s="24"/>
      <c r="K397" s="24"/>
      <c r="L397" s="24"/>
    </row>
    <row r="398" spans="2:12">
      <c r="B398" s="25"/>
      <c r="C398" s="26"/>
      <c r="D398" s="24"/>
      <c r="E398" s="24"/>
      <c r="F398" s="24"/>
      <c r="G398" s="24"/>
      <c r="H398" s="24"/>
      <c r="I398" s="24"/>
      <c r="J398" s="24"/>
      <c r="K398" s="24"/>
      <c r="L398" s="24"/>
    </row>
    <row r="399" spans="2:12">
      <c r="B399" s="25"/>
      <c r="C399" s="26"/>
      <c r="D399" s="24"/>
      <c r="E399" s="24"/>
      <c r="F399" s="24"/>
      <c r="G399" s="24"/>
      <c r="H399" s="24"/>
      <c r="I399" s="24"/>
      <c r="J399" s="24"/>
      <c r="K399" s="24"/>
      <c r="L399" s="24"/>
    </row>
    <row r="400" spans="2:12">
      <c r="B400" s="25"/>
      <c r="C400" s="26"/>
      <c r="D400" s="24"/>
      <c r="E400" s="24"/>
      <c r="F400" s="24"/>
      <c r="G400" s="24"/>
      <c r="H400" s="24"/>
      <c r="I400" s="24"/>
      <c r="J400" s="24"/>
      <c r="K400" s="24"/>
      <c r="L400" s="24"/>
    </row>
    <row r="401" spans="2:12">
      <c r="B401" s="25"/>
      <c r="C401" s="26"/>
      <c r="D401" s="24"/>
      <c r="E401" s="24"/>
      <c r="F401" s="24"/>
      <c r="G401" s="24"/>
      <c r="H401" s="24"/>
      <c r="I401" s="24"/>
      <c r="J401" s="24"/>
      <c r="K401" s="24"/>
      <c r="L401" s="24"/>
    </row>
    <row r="402" spans="2:12">
      <c r="B402" s="25"/>
      <c r="C402" s="26"/>
      <c r="D402" s="24"/>
      <c r="E402" s="24"/>
      <c r="F402" s="24"/>
      <c r="G402" s="24"/>
      <c r="H402" s="24"/>
      <c r="I402" s="24"/>
      <c r="J402" s="24"/>
      <c r="K402" s="24"/>
      <c r="L402" s="24"/>
    </row>
    <row r="403" spans="2:12">
      <c r="B403" s="25"/>
      <c r="C403" s="26"/>
      <c r="D403" s="24"/>
      <c r="E403" s="24"/>
      <c r="F403" s="24"/>
      <c r="G403" s="24"/>
      <c r="H403" s="24"/>
      <c r="I403" s="24"/>
      <c r="J403" s="24"/>
      <c r="K403" s="24"/>
      <c r="L403" s="24"/>
    </row>
    <row r="404" spans="2:12">
      <c r="B404" s="25"/>
      <c r="C404" s="26"/>
      <c r="D404" s="24"/>
      <c r="E404" s="24"/>
      <c r="F404" s="24"/>
      <c r="G404" s="24"/>
      <c r="H404" s="24"/>
      <c r="I404" s="24"/>
      <c r="J404" s="24"/>
      <c r="K404" s="24"/>
      <c r="L404" s="24"/>
    </row>
    <row r="405" spans="2:12">
      <c r="B405" s="25"/>
      <c r="C405" s="26"/>
      <c r="D405" s="24"/>
      <c r="E405" s="24"/>
      <c r="F405" s="24"/>
      <c r="G405" s="24"/>
      <c r="H405" s="24"/>
      <c r="I405" s="24"/>
      <c r="J405" s="24"/>
      <c r="K405" s="24"/>
      <c r="L405" s="24"/>
    </row>
    <row r="406" spans="2:12">
      <c r="B406" s="25"/>
      <c r="C406" s="26"/>
      <c r="D406" s="24"/>
      <c r="E406" s="24"/>
      <c r="F406" s="24"/>
      <c r="G406" s="24"/>
      <c r="H406" s="24"/>
      <c r="I406" s="24"/>
      <c r="J406" s="24"/>
      <c r="K406" s="24"/>
      <c r="L406" s="24"/>
    </row>
    <row r="407" spans="2:12">
      <c r="B407" s="25"/>
      <c r="C407" s="26"/>
      <c r="D407" s="24"/>
      <c r="E407" s="24"/>
      <c r="F407" s="24"/>
      <c r="G407" s="24"/>
      <c r="H407" s="24"/>
      <c r="I407" s="24"/>
      <c r="J407" s="24"/>
      <c r="K407" s="24"/>
      <c r="L407" s="24"/>
    </row>
    <row r="408" spans="2:12">
      <c r="B408" s="25"/>
      <c r="C408" s="26"/>
      <c r="D408" s="24"/>
      <c r="E408" s="24"/>
      <c r="F408" s="24"/>
      <c r="G408" s="24"/>
      <c r="H408" s="24"/>
      <c r="I408" s="24"/>
      <c r="J408" s="24"/>
      <c r="K408" s="24"/>
      <c r="L408" s="24"/>
    </row>
    <row r="409" spans="2:12">
      <c r="B409" s="25"/>
      <c r="C409" s="26"/>
      <c r="D409" s="24"/>
      <c r="E409" s="24"/>
      <c r="F409" s="24"/>
      <c r="G409" s="24"/>
      <c r="H409" s="24"/>
      <c r="I409" s="24"/>
      <c r="J409" s="24"/>
      <c r="K409" s="24"/>
      <c r="L409" s="24"/>
    </row>
    <row r="410" spans="2:12">
      <c r="B410" s="25"/>
      <c r="C410" s="26"/>
      <c r="D410" s="24"/>
      <c r="E410" s="24"/>
      <c r="F410" s="24"/>
      <c r="G410" s="24"/>
      <c r="H410" s="24"/>
      <c r="I410" s="24"/>
      <c r="J410" s="24"/>
      <c r="K410" s="24"/>
      <c r="L410" s="24"/>
    </row>
    <row r="411" spans="2:12">
      <c r="B411" s="25"/>
      <c r="C411" s="26"/>
      <c r="D411" s="24"/>
      <c r="E411" s="24"/>
      <c r="F411" s="24"/>
      <c r="G411" s="24"/>
      <c r="H411" s="24"/>
      <c r="I411" s="24"/>
      <c r="J411" s="24"/>
      <c r="K411" s="24"/>
      <c r="L411" s="24"/>
    </row>
    <row r="412" spans="2:12">
      <c r="B412" s="25"/>
      <c r="C412" s="26"/>
      <c r="D412" s="24"/>
      <c r="E412" s="24"/>
      <c r="F412" s="24"/>
      <c r="G412" s="24"/>
      <c r="H412" s="24"/>
      <c r="I412" s="24"/>
      <c r="J412" s="24"/>
      <c r="K412" s="24"/>
      <c r="L412" s="24"/>
    </row>
    <row r="413" spans="2:12">
      <c r="B413" s="25"/>
      <c r="C413" s="26"/>
      <c r="D413" s="24"/>
      <c r="E413" s="24"/>
      <c r="F413" s="24"/>
      <c r="G413" s="24"/>
      <c r="H413" s="24"/>
      <c r="I413" s="24"/>
      <c r="J413" s="24"/>
      <c r="K413" s="24"/>
      <c r="L413" s="24"/>
    </row>
    <row r="414" spans="2:12">
      <c r="B414" s="25"/>
      <c r="C414" s="26"/>
      <c r="D414" s="24"/>
      <c r="E414" s="24"/>
      <c r="F414" s="24"/>
      <c r="G414" s="24"/>
      <c r="H414" s="24"/>
      <c r="I414" s="24"/>
      <c r="J414" s="24"/>
      <c r="K414" s="24"/>
      <c r="L414" s="24"/>
    </row>
    <row r="415" spans="2:12">
      <c r="B415" s="25"/>
      <c r="C415" s="26"/>
      <c r="D415" s="24"/>
      <c r="E415" s="24"/>
      <c r="F415" s="24"/>
      <c r="G415" s="24"/>
      <c r="H415" s="24"/>
      <c r="I415" s="24"/>
      <c r="J415" s="24"/>
      <c r="K415" s="24"/>
      <c r="L415" s="24"/>
    </row>
    <row r="416" spans="2:12">
      <c r="B416" s="25"/>
      <c r="C416" s="26"/>
      <c r="D416" s="24"/>
      <c r="E416" s="24"/>
      <c r="F416" s="24"/>
      <c r="G416" s="24"/>
      <c r="H416" s="24"/>
      <c r="I416" s="24"/>
      <c r="J416" s="24"/>
      <c r="K416" s="24"/>
      <c r="L416" s="24"/>
    </row>
    <row r="417" spans="2:12">
      <c r="B417" s="25"/>
      <c r="C417" s="26"/>
      <c r="D417" s="24"/>
      <c r="E417" s="24"/>
      <c r="F417" s="24"/>
      <c r="G417" s="24"/>
      <c r="H417" s="24"/>
      <c r="I417" s="24"/>
      <c r="J417" s="24"/>
      <c r="K417" s="24"/>
      <c r="L417" s="24"/>
    </row>
    <row r="418" spans="2:12">
      <c r="B418" s="25"/>
      <c r="C418" s="26"/>
      <c r="D418" s="24"/>
      <c r="E418" s="24"/>
      <c r="F418" s="24"/>
      <c r="G418" s="24"/>
      <c r="H418" s="24"/>
      <c r="I418" s="24"/>
      <c r="J418" s="24"/>
      <c r="K418" s="24"/>
      <c r="L418" s="24"/>
    </row>
    <row r="419" spans="2:12">
      <c r="B419" s="25"/>
      <c r="C419" s="26"/>
      <c r="D419" s="24"/>
      <c r="E419" s="24"/>
      <c r="F419" s="24"/>
      <c r="G419" s="24"/>
      <c r="H419" s="24"/>
      <c r="I419" s="24"/>
      <c r="J419" s="24"/>
      <c r="K419" s="24"/>
      <c r="L419" s="24"/>
    </row>
    <row r="420" spans="2:12">
      <c r="B420" s="25"/>
      <c r="C420" s="26"/>
      <c r="D420" s="24"/>
      <c r="E420" s="24"/>
      <c r="F420" s="24"/>
      <c r="G420" s="24"/>
      <c r="H420" s="24"/>
      <c r="I420" s="24"/>
      <c r="J420" s="24"/>
      <c r="K420" s="24"/>
      <c r="L420" s="24"/>
    </row>
    <row r="421" spans="2:12">
      <c r="B421" s="25"/>
      <c r="C421" s="26"/>
      <c r="D421" s="24"/>
      <c r="E421" s="24"/>
      <c r="F421" s="24"/>
      <c r="G421" s="24"/>
      <c r="H421" s="24"/>
      <c r="I421" s="24"/>
      <c r="J421" s="24"/>
      <c r="K421" s="24"/>
      <c r="L421" s="24"/>
    </row>
    <row r="422" spans="2:12">
      <c r="B422" s="25"/>
      <c r="C422" s="26"/>
      <c r="D422" s="24"/>
      <c r="E422" s="24"/>
      <c r="F422" s="24"/>
      <c r="G422" s="24"/>
      <c r="H422" s="24"/>
      <c r="I422" s="24"/>
      <c r="J422" s="24"/>
      <c r="K422" s="24"/>
      <c r="L422" s="24"/>
    </row>
    <row r="423" spans="2:12">
      <c r="B423" s="25"/>
      <c r="C423" s="26"/>
      <c r="D423" s="24"/>
      <c r="E423" s="24"/>
      <c r="F423" s="24"/>
      <c r="G423" s="24"/>
      <c r="H423" s="24"/>
      <c r="I423" s="24"/>
      <c r="J423" s="24"/>
      <c r="K423" s="24"/>
      <c r="L423" s="24"/>
    </row>
    <row r="424" spans="2:12">
      <c r="B424" s="25"/>
      <c r="C424" s="26"/>
      <c r="D424" s="24"/>
      <c r="E424" s="24"/>
      <c r="F424" s="24"/>
      <c r="G424" s="24"/>
      <c r="H424" s="24"/>
      <c r="I424" s="24"/>
      <c r="J424" s="24"/>
      <c r="K424" s="24"/>
      <c r="L424" s="24"/>
    </row>
    <row r="425" spans="2:12">
      <c r="B425" s="25"/>
      <c r="C425" s="26"/>
      <c r="D425" s="24"/>
      <c r="E425" s="24"/>
      <c r="F425" s="24"/>
      <c r="G425" s="24"/>
      <c r="H425" s="24"/>
      <c r="I425" s="24"/>
      <c r="J425" s="24"/>
      <c r="K425" s="24"/>
      <c r="L425" s="24"/>
    </row>
    <row r="426" spans="2:12">
      <c r="B426" s="25"/>
      <c r="C426" s="26"/>
      <c r="D426" s="24"/>
      <c r="E426" s="24"/>
      <c r="F426" s="24"/>
      <c r="G426" s="24"/>
      <c r="H426" s="24"/>
      <c r="I426" s="24"/>
      <c r="J426" s="24"/>
      <c r="K426" s="24"/>
      <c r="L426" s="24"/>
    </row>
    <row r="427" spans="2:12">
      <c r="B427" s="25"/>
      <c r="C427" s="26"/>
      <c r="D427" s="24"/>
      <c r="E427" s="24"/>
      <c r="F427" s="24"/>
      <c r="G427" s="24"/>
      <c r="H427" s="24"/>
      <c r="I427" s="24"/>
      <c r="J427" s="24"/>
      <c r="K427" s="24"/>
      <c r="L427" s="24"/>
    </row>
    <row r="428" spans="2:12">
      <c r="B428" s="25"/>
      <c r="C428" s="26"/>
      <c r="D428" s="24"/>
      <c r="E428" s="24"/>
      <c r="F428" s="24"/>
      <c r="G428" s="24"/>
      <c r="H428" s="24"/>
      <c r="I428" s="24"/>
      <c r="J428" s="24"/>
      <c r="K428" s="24"/>
      <c r="L428" s="24"/>
    </row>
    <row r="429" spans="2:12">
      <c r="B429" s="25"/>
      <c r="C429" s="26"/>
      <c r="D429" s="24"/>
      <c r="E429" s="24"/>
      <c r="F429" s="24"/>
      <c r="G429" s="24"/>
      <c r="H429" s="24"/>
      <c r="I429" s="24"/>
      <c r="J429" s="24"/>
      <c r="K429" s="24"/>
      <c r="L429" s="24"/>
    </row>
    <row r="430" spans="2:12">
      <c r="B430" s="25"/>
      <c r="C430" s="26"/>
      <c r="D430" s="24"/>
      <c r="E430" s="24"/>
      <c r="F430" s="24"/>
      <c r="G430" s="24"/>
      <c r="H430" s="24"/>
      <c r="I430" s="24"/>
      <c r="J430" s="24"/>
      <c r="K430" s="24"/>
      <c r="L430" s="24"/>
    </row>
    <row r="431" spans="2:12">
      <c r="B431" s="25"/>
      <c r="C431" s="26"/>
      <c r="D431" s="24"/>
      <c r="E431" s="24"/>
      <c r="F431" s="24"/>
      <c r="G431" s="24"/>
      <c r="H431" s="24"/>
      <c r="I431" s="24"/>
      <c r="J431" s="24"/>
      <c r="K431" s="24"/>
      <c r="L431" s="24"/>
    </row>
    <row r="432" spans="2:12">
      <c r="B432" s="25"/>
      <c r="C432" s="26"/>
      <c r="D432" s="24"/>
      <c r="E432" s="24"/>
      <c r="F432" s="24"/>
      <c r="G432" s="24"/>
      <c r="H432" s="24"/>
      <c r="I432" s="24"/>
      <c r="J432" s="24"/>
      <c r="K432" s="24"/>
      <c r="L432" s="24"/>
    </row>
    <row r="433" spans="2:12">
      <c r="B433" s="25"/>
      <c r="C433" s="26"/>
      <c r="D433" s="24"/>
      <c r="E433" s="24"/>
      <c r="F433" s="24"/>
      <c r="G433" s="24"/>
      <c r="H433" s="24"/>
      <c r="I433" s="24"/>
      <c r="J433" s="24"/>
      <c r="K433" s="24"/>
      <c r="L433" s="24"/>
    </row>
    <row r="434" spans="2:12">
      <c r="B434" s="25"/>
      <c r="C434" s="26"/>
      <c r="D434" s="24"/>
      <c r="E434" s="24"/>
      <c r="F434" s="24"/>
      <c r="G434" s="24"/>
      <c r="H434" s="24"/>
      <c r="I434" s="24"/>
      <c r="J434" s="24"/>
      <c r="K434" s="24"/>
      <c r="L434" s="24"/>
    </row>
    <row r="435" spans="2:12">
      <c r="B435" s="25"/>
      <c r="C435" s="26"/>
      <c r="D435" s="24"/>
      <c r="E435" s="24"/>
      <c r="F435" s="24"/>
      <c r="G435" s="24"/>
      <c r="H435" s="24"/>
      <c r="I435" s="24"/>
      <c r="J435" s="24"/>
      <c r="K435" s="24"/>
      <c r="L435" s="24"/>
    </row>
    <row r="436" spans="2:12">
      <c r="B436" s="25"/>
      <c r="C436" s="26"/>
      <c r="D436" s="24"/>
      <c r="E436" s="24"/>
      <c r="F436" s="24"/>
      <c r="G436" s="24"/>
      <c r="H436" s="24"/>
      <c r="I436" s="24"/>
      <c r="J436" s="24"/>
      <c r="K436" s="24"/>
      <c r="L436" s="24"/>
    </row>
    <row r="437" spans="2:12">
      <c r="B437" s="25"/>
      <c r="C437" s="26"/>
      <c r="D437" s="24"/>
      <c r="E437" s="24"/>
      <c r="F437" s="24"/>
      <c r="G437" s="24"/>
      <c r="H437" s="24"/>
      <c r="I437" s="24"/>
      <c r="J437" s="24"/>
      <c r="K437" s="24"/>
      <c r="L437" s="24"/>
    </row>
    <row r="438" spans="2:12">
      <c r="B438" s="25"/>
      <c r="C438" s="26"/>
      <c r="D438" s="24"/>
      <c r="E438" s="24"/>
      <c r="F438" s="24"/>
      <c r="G438" s="24"/>
      <c r="H438" s="24"/>
      <c r="I438" s="24"/>
      <c r="J438" s="24"/>
      <c r="K438" s="24"/>
      <c r="L438" s="24"/>
    </row>
    <row r="439" spans="2:12">
      <c r="B439" s="25"/>
      <c r="C439" s="26"/>
      <c r="D439" s="24"/>
      <c r="E439" s="24"/>
      <c r="F439" s="24"/>
      <c r="G439" s="24"/>
      <c r="H439" s="24"/>
      <c r="I439" s="24"/>
      <c r="J439" s="24"/>
      <c r="K439" s="24"/>
      <c r="L439" s="24"/>
    </row>
    <row r="440" spans="2:12">
      <c r="B440" s="25"/>
      <c r="C440" s="26"/>
      <c r="D440" s="24"/>
      <c r="E440" s="24"/>
      <c r="F440" s="24"/>
      <c r="G440" s="24"/>
      <c r="H440" s="24"/>
      <c r="I440" s="24"/>
      <c r="J440" s="24"/>
      <c r="K440" s="24"/>
      <c r="L440" s="24"/>
    </row>
    <row r="441" spans="2:12">
      <c r="B441" s="25"/>
      <c r="C441" s="26"/>
      <c r="D441" s="24"/>
      <c r="E441" s="24"/>
      <c r="F441" s="24"/>
      <c r="G441" s="24"/>
      <c r="H441" s="24"/>
      <c r="I441" s="24"/>
      <c r="J441" s="24"/>
      <c r="K441" s="24"/>
      <c r="L441" s="24"/>
    </row>
    <row r="442" spans="2:12">
      <c r="B442" s="25"/>
      <c r="C442" s="26"/>
      <c r="D442" s="24"/>
      <c r="E442" s="24"/>
      <c r="F442" s="24"/>
      <c r="G442" s="24"/>
      <c r="H442" s="24"/>
      <c r="I442" s="24"/>
      <c r="J442" s="24"/>
      <c r="K442" s="24"/>
      <c r="L442" s="24"/>
    </row>
    <row r="443" spans="2:12">
      <c r="B443" s="25"/>
      <c r="C443" s="26"/>
      <c r="D443" s="24"/>
      <c r="E443" s="24"/>
      <c r="F443" s="24"/>
      <c r="G443" s="24"/>
      <c r="H443" s="24"/>
      <c r="I443" s="24"/>
      <c r="J443" s="24"/>
      <c r="K443" s="24"/>
      <c r="L443" s="24"/>
    </row>
    <row r="444" spans="2:12">
      <c r="B444" s="25"/>
      <c r="C444" s="26"/>
      <c r="D444" s="24"/>
      <c r="E444" s="24"/>
      <c r="F444" s="24"/>
      <c r="G444" s="24"/>
      <c r="H444" s="24"/>
      <c r="I444" s="24"/>
      <c r="J444" s="24"/>
      <c r="K444" s="24"/>
      <c r="L444" s="24"/>
    </row>
    <row r="445" spans="2:12">
      <c r="B445" s="25"/>
      <c r="C445" s="26"/>
      <c r="D445" s="24"/>
      <c r="E445" s="24"/>
      <c r="F445" s="24"/>
      <c r="G445" s="24"/>
      <c r="H445" s="24"/>
      <c r="I445" s="24"/>
      <c r="J445" s="24"/>
      <c r="K445" s="24"/>
      <c r="L445" s="24"/>
    </row>
    <row r="446" spans="2:12">
      <c r="B446" s="25"/>
      <c r="C446" s="26"/>
      <c r="D446" s="24"/>
      <c r="E446" s="24"/>
      <c r="F446" s="24"/>
      <c r="G446" s="24"/>
      <c r="H446" s="24"/>
      <c r="I446" s="24"/>
      <c r="J446" s="24"/>
      <c r="K446" s="24"/>
      <c r="L446" s="24"/>
    </row>
    <row r="447" spans="2:12">
      <c r="B447" s="25"/>
      <c r="C447" s="26"/>
      <c r="D447" s="24"/>
      <c r="E447" s="24"/>
      <c r="F447" s="24"/>
      <c r="G447" s="24"/>
      <c r="H447" s="24"/>
      <c r="I447" s="24"/>
      <c r="J447" s="24"/>
      <c r="K447" s="24"/>
      <c r="L447" s="24"/>
    </row>
    <row r="448" spans="2:12">
      <c r="B448" s="25"/>
      <c r="C448" s="26"/>
      <c r="D448" s="24"/>
      <c r="E448" s="24"/>
      <c r="F448" s="24"/>
      <c r="G448" s="24"/>
      <c r="H448" s="24"/>
      <c r="I448" s="24"/>
      <c r="J448" s="24"/>
      <c r="K448" s="24"/>
      <c r="L448" s="24"/>
    </row>
    <row r="449" spans="2:12">
      <c r="B449" s="25"/>
      <c r="C449" s="26"/>
      <c r="D449" s="24"/>
      <c r="E449" s="24"/>
      <c r="F449" s="24"/>
      <c r="G449" s="24"/>
      <c r="H449" s="24"/>
      <c r="I449" s="24"/>
      <c r="J449" s="24"/>
      <c r="K449" s="24"/>
      <c r="L449" s="24"/>
    </row>
    <row r="450" spans="2:12">
      <c r="B450" s="25"/>
      <c r="C450" s="26"/>
      <c r="D450" s="24"/>
      <c r="E450" s="24"/>
      <c r="F450" s="24"/>
      <c r="G450" s="24"/>
      <c r="H450" s="24"/>
      <c r="I450" s="24"/>
      <c r="J450" s="24"/>
      <c r="K450" s="24"/>
      <c r="L450" s="24"/>
    </row>
    <row r="451" spans="2:12">
      <c r="B451" s="25"/>
      <c r="C451" s="26"/>
      <c r="D451" s="24"/>
      <c r="E451" s="24"/>
      <c r="F451" s="24"/>
      <c r="G451" s="24"/>
      <c r="H451" s="24"/>
      <c r="I451" s="24"/>
      <c r="J451" s="24"/>
      <c r="K451" s="24"/>
      <c r="L451" s="24"/>
    </row>
    <row r="452" spans="2:12">
      <c r="B452" s="25"/>
      <c r="C452" s="26"/>
      <c r="D452" s="24"/>
      <c r="E452" s="24"/>
      <c r="F452" s="24"/>
      <c r="G452" s="24"/>
      <c r="H452" s="24"/>
      <c r="I452" s="24"/>
      <c r="J452" s="24"/>
      <c r="K452" s="24"/>
      <c r="L452" s="24"/>
    </row>
    <row r="453" spans="2:12">
      <c r="B453" s="25"/>
      <c r="C453" s="26"/>
      <c r="D453" s="24"/>
      <c r="E453" s="24"/>
      <c r="F453" s="24"/>
      <c r="G453" s="24"/>
      <c r="H453" s="24"/>
      <c r="I453" s="24"/>
      <c r="J453" s="24"/>
      <c r="K453" s="24"/>
      <c r="L453" s="24"/>
    </row>
    <row r="454" spans="2:12">
      <c r="B454" s="25"/>
      <c r="C454" s="26"/>
      <c r="D454" s="24"/>
      <c r="E454" s="24"/>
      <c r="F454" s="24"/>
      <c r="G454" s="24"/>
      <c r="H454" s="24"/>
      <c r="I454" s="24"/>
      <c r="J454" s="24"/>
      <c r="K454" s="24"/>
      <c r="L454" s="24"/>
    </row>
    <row r="455" spans="2:12">
      <c r="B455" s="25"/>
      <c r="C455" s="26"/>
      <c r="D455" s="24"/>
      <c r="E455" s="24"/>
      <c r="F455" s="24"/>
      <c r="G455" s="24"/>
      <c r="H455" s="24"/>
      <c r="I455" s="24"/>
      <c r="J455" s="24"/>
      <c r="K455" s="24"/>
      <c r="L455" s="24"/>
    </row>
    <row r="456" spans="2:12">
      <c r="B456" s="25"/>
      <c r="C456" s="26"/>
      <c r="D456" s="24"/>
      <c r="E456" s="24"/>
      <c r="F456" s="24"/>
      <c r="G456" s="24"/>
      <c r="H456" s="24"/>
      <c r="I456" s="24"/>
      <c r="J456" s="24"/>
      <c r="K456" s="24"/>
      <c r="L456" s="24"/>
    </row>
    <row r="457" spans="2:12">
      <c r="B457" s="25"/>
      <c r="C457" s="26"/>
      <c r="D457" s="24"/>
      <c r="E457" s="24"/>
      <c r="F457" s="24"/>
      <c r="G457" s="24"/>
      <c r="H457" s="24"/>
      <c r="I457" s="24"/>
      <c r="J457" s="24"/>
      <c r="K457" s="24"/>
      <c r="L457" s="24"/>
    </row>
    <row r="458" spans="2:12">
      <c r="B458" s="25"/>
      <c r="C458" s="26"/>
      <c r="D458" s="24"/>
      <c r="E458" s="24"/>
      <c r="F458" s="24"/>
      <c r="G458" s="24"/>
      <c r="H458" s="24"/>
      <c r="I458" s="24"/>
      <c r="J458" s="24"/>
      <c r="K458" s="24"/>
      <c r="L458" s="24"/>
    </row>
    <row r="459" spans="2:12">
      <c r="B459" s="25"/>
      <c r="C459" s="26"/>
      <c r="D459" s="24"/>
      <c r="E459" s="24"/>
      <c r="F459" s="24"/>
      <c r="G459" s="24"/>
      <c r="H459" s="24"/>
      <c r="I459" s="24"/>
      <c r="J459" s="24"/>
      <c r="K459" s="24"/>
      <c r="L459" s="24"/>
    </row>
    <row r="460" spans="2:12">
      <c r="B460" s="25"/>
      <c r="C460" s="26"/>
      <c r="D460" s="24"/>
      <c r="E460" s="24"/>
      <c r="F460" s="24"/>
      <c r="G460" s="24"/>
      <c r="H460" s="24"/>
      <c r="I460" s="24"/>
      <c r="J460" s="24"/>
      <c r="K460" s="24"/>
      <c r="L460" s="24"/>
    </row>
    <row r="461" spans="2:12">
      <c r="B461" s="25"/>
      <c r="C461" s="26"/>
      <c r="D461" s="24"/>
      <c r="E461" s="24"/>
      <c r="F461" s="24"/>
      <c r="G461" s="24"/>
      <c r="H461" s="24"/>
      <c r="I461" s="24"/>
      <c r="J461" s="24"/>
      <c r="K461" s="24"/>
      <c r="L461" s="24"/>
    </row>
    <row r="462" spans="2:12">
      <c r="B462" s="25"/>
      <c r="C462" s="26"/>
      <c r="D462" s="24"/>
      <c r="E462" s="24"/>
      <c r="F462" s="24"/>
      <c r="G462" s="24"/>
      <c r="H462" s="24"/>
      <c r="I462" s="24"/>
      <c r="J462" s="24"/>
      <c r="K462" s="24"/>
      <c r="L462" s="24"/>
    </row>
    <row r="463" spans="2:12">
      <c r="B463" s="25"/>
      <c r="C463" s="26"/>
      <c r="D463" s="24"/>
      <c r="E463" s="24"/>
      <c r="F463" s="24"/>
      <c r="G463" s="24"/>
      <c r="H463" s="24"/>
      <c r="I463" s="24"/>
      <c r="J463" s="24"/>
      <c r="K463" s="24"/>
      <c r="L463" s="24"/>
    </row>
    <row r="464" spans="2:12">
      <c r="B464" s="25"/>
      <c r="C464" s="26"/>
      <c r="D464" s="24"/>
      <c r="E464" s="24"/>
      <c r="F464" s="24"/>
      <c r="G464" s="24"/>
      <c r="H464" s="24"/>
      <c r="I464" s="24"/>
      <c r="J464" s="24"/>
      <c r="K464" s="24"/>
      <c r="L464" s="24"/>
    </row>
    <row r="465" spans="2:12">
      <c r="B465" s="25"/>
      <c r="C465" s="26"/>
      <c r="D465" s="24"/>
      <c r="E465" s="24"/>
      <c r="F465" s="24"/>
      <c r="G465" s="24"/>
      <c r="H465" s="24"/>
      <c r="I465" s="24"/>
      <c r="J465" s="24"/>
      <c r="K465" s="24"/>
      <c r="L465" s="24"/>
    </row>
    <row r="466" spans="2:12">
      <c r="B466" s="25"/>
      <c r="C466" s="26"/>
      <c r="D466" s="24"/>
      <c r="E466" s="24"/>
      <c r="F466" s="24"/>
      <c r="G466" s="24"/>
      <c r="H466" s="24"/>
      <c r="I466" s="24"/>
      <c r="J466" s="24"/>
      <c r="K466" s="24"/>
      <c r="L466" s="24"/>
    </row>
    <row r="467" spans="2:12">
      <c r="B467" s="25"/>
      <c r="C467" s="26"/>
      <c r="D467" s="24"/>
      <c r="E467" s="24"/>
      <c r="F467" s="24"/>
      <c r="G467" s="24"/>
      <c r="H467" s="24"/>
      <c r="I467" s="24"/>
      <c r="J467" s="24"/>
      <c r="K467" s="24"/>
      <c r="L467" s="24"/>
    </row>
    <row r="468" spans="2:12">
      <c r="B468" s="25"/>
      <c r="C468" s="26"/>
      <c r="D468" s="24"/>
      <c r="E468" s="24"/>
      <c r="F468" s="24"/>
      <c r="G468" s="24"/>
      <c r="H468" s="24"/>
      <c r="I468" s="24"/>
      <c r="J468" s="24"/>
      <c r="K468" s="24"/>
      <c r="L468" s="24"/>
    </row>
    <row r="469" spans="2:12">
      <c r="B469" s="25"/>
      <c r="C469" s="26"/>
      <c r="D469" s="24"/>
      <c r="E469" s="24"/>
      <c r="F469" s="24"/>
      <c r="G469" s="24"/>
      <c r="H469" s="24"/>
      <c r="I469" s="24"/>
      <c r="J469" s="24"/>
      <c r="K469" s="24"/>
      <c r="L469" s="24"/>
    </row>
    <row r="470" spans="2:12">
      <c r="B470" s="25"/>
      <c r="C470" s="26"/>
      <c r="D470" s="24"/>
      <c r="E470" s="24"/>
      <c r="F470" s="24"/>
      <c r="G470" s="24"/>
      <c r="H470" s="24"/>
      <c r="I470" s="24"/>
      <c r="J470" s="24"/>
      <c r="K470" s="24"/>
      <c r="L470" s="24"/>
    </row>
    <row r="471" spans="2:12">
      <c r="B471" s="25"/>
      <c r="C471" s="26"/>
      <c r="D471" s="24"/>
      <c r="E471" s="24"/>
      <c r="F471" s="24"/>
      <c r="G471" s="24"/>
      <c r="H471" s="24"/>
      <c r="I471" s="24"/>
      <c r="J471" s="24"/>
      <c r="K471" s="24"/>
      <c r="L471" s="24"/>
    </row>
    <row r="472" spans="2:12">
      <c r="B472" s="25"/>
      <c r="C472" s="26"/>
      <c r="D472" s="24"/>
      <c r="E472" s="24"/>
      <c r="F472" s="24"/>
      <c r="G472" s="24"/>
      <c r="H472" s="24"/>
      <c r="I472" s="24"/>
      <c r="J472" s="24"/>
      <c r="K472" s="24"/>
      <c r="L472" s="24"/>
    </row>
    <row r="473" spans="2:12">
      <c r="B473" s="25"/>
      <c r="C473" s="26"/>
      <c r="D473" s="24"/>
      <c r="E473" s="24"/>
      <c r="F473" s="24"/>
      <c r="G473" s="24"/>
      <c r="H473" s="24"/>
      <c r="I473" s="24"/>
      <c r="J473" s="24"/>
      <c r="K473" s="24"/>
      <c r="L473" s="24"/>
    </row>
    <row r="474" spans="2:12">
      <c r="B474" s="25"/>
      <c r="C474" s="26"/>
      <c r="D474" s="24"/>
      <c r="E474" s="24"/>
      <c r="F474" s="24"/>
      <c r="G474" s="24"/>
      <c r="H474" s="24"/>
      <c r="I474" s="24"/>
      <c r="J474" s="24"/>
      <c r="K474" s="24"/>
      <c r="L474" s="24"/>
    </row>
    <row r="475" spans="2:12">
      <c r="B475" s="25"/>
      <c r="C475" s="26"/>
      <c r="D475" s="24"/>
      <c r="E475" s="24"/>
      <c r="F475" s="24"/>
      <c r="G475" s="24"/>
      <c r="H475" s="24"/>
      <c r="I475" s="24"/>
      <c r="J475" s="24"/>
      <c r="K475" s="24"/>
      <c r="L475" s="24"/>
    </row>
    <row r="476" spans="2:12">
      <c r="B476" s="25"/>
      <c r="C476" s="26"/>
      <c r="D476" s="24"/>
      <c r="E476" s="24"/>
      <c r="F476" s="24"/>
      <c r="G476" s="24"/>
      <c r="H476" s="24"/>
      <c r="I476" s="24"/>
      <c r="J476" s="24"/>
      <c r="K476" s="24"/>
      <c r="L476" s="24"/>
    </row>
    <row r="477" spans="2:12">
      <c r="B477" s="25"/>
      <c r="C477" s="26"/>
      <c r="D477" s="24"/>
      <c r="E477" s="24"/>
      <c r="F477" s="24"/>
      <c r="G477" s="24"/>
      <c r="H477" s="24"/>
      <c r="I477" s="24"/>
      <c r="J477" s="24"/>
      <c r="K477" s="24"/>
      <c r="L477" s="24"/>
    </row>
    <row r="478" spans="2:12">
      <c r="B478" s="25"/>
      <c r="C478" s="26"/>
      <c r="D478" s="24"/>
      <c r="E478" s="24"/>
      <c r="F478" s="24"/>
      <c r="G478" s="24"/>
      <c r="H478" s="24"/>
      <c r="I478" s="24"/>
      <c r="J478" s="24"/>
      <c r="K478" s="24"/>
      <c r="L478" s="24"/>
    </row>
    <row r="479" spans="2:12">
      <c r="B479" s="25"/>
      <c r="C479" s="26"/>
      <c r="D479" s="24"/>
      <c r="E479" s="24"/>
      <c r="F479" s="24"/>
      <c r="G479" s="24"/>
      <c r="H479" s="24"/>
      <c r="I479" s="24"/>
      <c r="J479" s="24"/>
      <c r="K479" s="24"/>
      <c r="L479" s="24"/>
    </row>
    <row r="480" spans="2:12">
      <c r="B480" s="25"/>
      <c r="C480" s="26"/>
      <c r="D480" s="24"/>
      <c r="E480" s="24"/>
      <c r="F480" s="24"/>
      <c r="G480" s="24"/>
      <c r="H480" s="24"/>
      <c r="I480" s="24"/>
      <c r="J480" s="24"/>
      <c r="K480" s="24"/>
      <c r="L480" s="24"/>
    </row>
    <row r="481" spans="2:12">
      <c r="B481" s="25"/>
      <c r="C481" s="26"/>
      <c r="D481" s="24"/>
      <c r="E481" s="24"/>
      <c r="F481" s="24"/>
      <c r="G481" s="24"/>
      <c r="H481" s="24"/>
      <c r="I481" s="24"/>
      <c r="J481" s="24"/>
      <c r="K481" s="24"/>
      <c r="L481" s="24"/>
    </row>
    <row r="482" spans="2:12">
      <c r="B482" s="25"/>
      <c r="C482" s="26"/>
      <c r="D482" s="24"/>
      <c r="E482" s="24"/>
      <c r="F482" s="24"/>
      <c r="G482" s="24"/>
      <c r="H482" s="24"/>
      <c r="I482" s="24"/>
      <c r="J482" s="24"/>
      <c r="K482" s="24"/>
      <c r="L482" s="24"/>
    </row>
    <row r="483" spans="2:12">
      <c r="B483" s="25"/>
      <c r="C483" s="26"/>
      <c r="D483" s="24"/>
      <c r="E483" s="24"/>
      <c r="F483" s="24"/>
      <c r="G483" s="24"/>
      <c r="H483" s="24"/>
      <c r="I483" s="24"/>
      <c r="J483" s="24"/>
      <c r="K483" s="24"/>
      <c r="L483" s="24"/>
    </row>
    <row r="484" spans="2:12">
      <c r="B484" s="25"/>
      <c r="C484" s="26"/>
      <c r="D484" s="24"/>
      <c r="E484" s="24"/>
      <c r="F484" s="24"/>
      <c r="G484" s="24"/>
      <c r="H484" s="24"/>
      <c r="I484" s="24"/>
      <c r="J484" s="24"/>
      <c r="K484" s="24"/>
      <c r="L484" s="24"/>
    </row>
    <row r="485" spans="2:12">
      <c r="B485" s="25"/>
      <c r="C485" s="26"/>
      <c r="D485" s="24"/>
      <c r="E485" s="24"/>
      <c r="F485" s="24"/>
      <c r="G485" s="24"/>
      <c r="H485" s="24"/>
      <c r="I485" s="24"/>
      <c r="J485" s="24"/>
      <c r="K485" s="24"/>
      <c r="L485" s="24"/>
    </row>
    <row r="486" spans="2:12">
      <c r="B486" s="25"/>
      <c r="C486" s="26"/>
      <c r="D486" s="24"/>
      <c r="E486" s="24"/>
      <c r="F486" s="24"/>
      <c r="G486" s="24"/>
      <c r="H486" s="24"/>
      <c r="I486" s="24"/>
      <c r="J486" s="24"/>
      <c r="K486" s="24"/>
      <c r="L486" s="24"/>
    </row>
    <row r="487" spans="2:12">
      <c r="B487" s="25"/>
      <c r="C487" s="26"/>
      <c r="D487" s="24"/>
      <c r="E487" s="24"/>
      <c r="F487" s="24"/>
      <c r="G487" s="24"/>
      <c r="H487" s="24"/>
      <c r="I487" s="24"/>
      <c r="J487" s="24"/>
      <c r="K487" s="24"/>
      <c r="L487" s="24"/>
    </row>
    <row r="488" spans="2:12">
      <c r="B488" s="25"/>
      <c r="C488" s="26"/>
      <c r="D488" s="24"/>
      <c r="E488" s="24"/>
      <c r="F488" s="24"/>
      <c r="G488" s="24"/>
      <c r="H488" s="24"/>
      <c r="I488" s="24"/>
      <c r="J488" s="24"/>
      <c r="K488" s="24"/>
      <c r="L488" s="24"/>
    </row>
    <row r="489" spans="2:12">
      <c r="B489" s="25"/>
      <c r="C489" s="26"/>
      <c r="D489" s="24"/>
      <c r="E489" s="24"/>
      <c r="F489" s="24"/>
      <c r="G489" s="24"/>
      <c r="H489" s="24"/>
      <c r="I489" s="24"/>
      <c r="J489" s="24"/>
      <c r="K489" s="24"/>
      <c r="L489" s="24"/>
    </row>
    <row r="490" spans="2:12">
      <c r="B490" s="25"/>
      <c r="C490" s="26"/>
      <c r="D490" s="24"/>
      <c r="E490" s="24"/>
      <c r="F490" s="24"/>
      <c r="G490" s="24"/>
      <c r="H490" s="24"/>
      <c r="I490" s="24"/>
      <c r="J490" s="24"/>
      <c r="K490" s="24"/>
      <c r="L490" s="24"/>
    </row>
    <row r="491" spans="2:12">
      <c r="B491" s="25"/>
      <c r="C491" s="26"/>
      <c r="D491" s="24"/>
      <c r="E491" s="24"/>
      <c r="F491" s="24"/>
      <c r="G491" s="24"/>
      <c r="H491" s="24"/>
      <c r="I491" s="24"/>
      <c r="J491" s="24"/>
      <c r="K491" s="24"/>
      <c r="L491" s="24"/>
    </row>
    <row r="492" spans="2:12">
      <c r="B492" s="25"/>
      <c r="C492" s="26"/>
      <c r="D492" s="24"/>
      <c r="E492" s="24"/>
      <c r="F492" s="24"/>
      <c r="G492" s="24"/>
      <c r="H492" s="24"/>
      <c r="I492" s="24"/>
      <c r="J492" s="24"/>
      <c r="K492" s="24"/>
      <c r="L492" s="24"/>
    </row>
    <row r="493" spans="2:12">
      <c r="B493" s="25"/>
      <c r="C493" s="26"/>
      <c r="D493" s="24"/>
      <c r="E493" s="24"/>
      <c r="F493" s="24"/>
      <c r="G493" s="24"/>
      <c r="H493" s="24"/>
      <c r="I493" s="24"/>
      <c r="J493" s="24"/>
      <c r="K493" s="24"/>
      <c r="L493" s="24"/>
    </row>
    <row r="494" spans="2:12">
      <c r="B494" s="25"/>
      <c r="C494" s="26"/>
      <c r="D494" s="24"/>
      <c r="E494" s="24"/>
      <c r="F494" s="24"/>
      <c r="G494" s="24"/>
      <c r="H494" s="24"/>
      <c r="I494" s="24"/>
      <c r="J494" s="24"/>
      <c r="K494" s="24"/>
      <c r="L494" s="24"/>
    </row>
    <row r="495" spans="2:12">
      <c r="B495" s="25"/>
      <c r="C495" s="26"/>
      <c r="D495" s="24"/>
      <c r="E495" s="24"/>
      <c r="F495" s="24"/>
      <c r="G495" s="24"/>
      <c r="H495" s="24"/>
      <c r="I495" s="24"/>
      <c r="J495" s="24"/>
      <c r="K495" s="24"/>
      <c r="L495" s="24"/>
    </row>
    <row r="496" spans="2:12">
      <c r="B496" s="25"/>
      <c r="C496" s="26"/>
      <c r="D496" s="24"/>
      <c r="E496" s="24"/>
      <c r="F496" s="24"/>
      <c r="G496" s="24"/>
      <c r="H496" s="24"/>
      <c r="I496" s="24"/>
      <c r="J496" s="24"/>
      <c r="K496" s="24"/>
      <c r="L496" s="24"/>
    </row>
    <row r="497" spans="2:12">
      <c r="B497" s="25"/>
      <c r="C497" s="26"/>
      <c r="D497" s="24"/>
      <c r="E497" s="24"/>
      <c r="F497" s="24"/>
      <c r="G497" s="24"/>
      <c r="H497" s="24"/>
      <c r="I497" s="24"/>
      <c r="J497" s="24"/>
      <c r="K497" s="24"/>
      <c r="L497" s="24"/>
    </row>
    <row r="498" spans="2:12">
      <c r="B498" s="25"/>
      <c r="C498" s="26"/>
      <c r="D498" s="24"/>
      <c r="E498" s="24"/>
      <c r="F498" s="24"/>
      <c r="G498" s="24"/>
      <c r="H498" s="24"/>
      <c r="I498" s="24"/>
      <c r="J498" s="24"/>
      <c r="K498" s="24"/>
      <c r="L498" s="24"/>
    </row>
    <row r="499" spans="2:12">
      <c r="B499" s="25"/>
      <c r="C499" s="26"/>
      <c r="D499" s="24"/>
      <c r="E499" s="24"/>
      <c r="F499" s="24"/>
      <c r="G499" s="24"/>
      <c r="H499" s="24"/>
      <c r="I499" s="24"/>
      <c r="J499" s="24"/>
      <c r="K499" s="24"/>
      <c r="L499" s="24"/>
    </row>
    <row r="500" spans="2:12">
      <c r="B500" s="25"/>
      <c r="C500" s="26"/>
      <c r="D500" s="24"/>
      <c r="E500" s="24"/>
      <c r="F500" s="24"/>
      <c r="G500" s="24"/>
      <c r="H500" s="24"/>
      <c r="I500" s="24"/>
      <c r="J500" s="24"/>
      <c r="K500" s="24"/>
      <c r="L500" s="24"/>
    </row>
    <row r="501" spans="2:12">
      <c r="B501" s="25"/>
      <c r="C501" s="26"/>
      <c r="D501" s="24"/>
      <c r="E501" s="24"/>
      <c r="F501" s="24"/>
      <c r="G501" s="24"/>
      <c r="H501" s="24"/>
      <c r="I501" s="24"/>
      <c r="J501" s="24"/>
      <c r="K501" s="24"/>
      <c r="L501" s="24"/>
    </row>
    <row r="502" spans="2:12">
      <c r="B502" s="25"/>
      <c r="C502" s="26"/>
      <c r="D502" s="24"/>
      <c r="E502" s="24"/>
      <c r="F502" s="24"/>
      <c r="G502" s="24"/>
      <c r="H502" s="24"/>
      <c r="I502" s="24"/>
      <c r="J502" s="24"/>
      <c r="K502" s="24"/>
      <c r="L502" s="24"/>
    </row>
    <row r="503" spans="2:12">
      <c r="B503" s="25"/>
      <c r="C503" s="26"/>
      <c r="D503" s="24"/>
      <c r="E503" s="24"/>
      <c r="F503" s="24"/>
      <c r="G503" s="24"/>
      <c r="H503" s="24"/>
      <c r="I503" s="24"/>
      <c r="J503" s="24"/>
      <c r="K503" s="24"/>
      <c r="L503" s="24"/>
    </row>
    <row r="504" spans="2:12">
      <c r="B504" s="25"/>
      <c r="C504" s="26"/>
      <c r="D504" s="24"/>
      <c r="E504" s="24"/>
      <c r="F504" s="24"/>
      <c r="G504" s="24"/>
      <c r="H504" s="24"/>
      <c r="I504" s="24"/>
      <c r="J504" s="24"/>
      <c r="K504" s="24"/>
      <c r="L504" s="24"/>
    </row>
    <row r="505" spans="2:12">
      <c r="B505" s="25"/>
      <c r="C505" s="26"/>
      <c r="D505" s="24"/>
      <c r="E505" s="24"/>
      <c r="F505" s="24"/>
      <c r="G505" s="24"/>
      <c r="H505" s="24"/>
      <c r="I505" s="24"/>
      <c r="J505" s="24"/>
      <c r="K505" s="24"/>
      <c r="L505" s="24"/>
    </row>
    <row r="506" spans="2:12">
      <c r="B506" s="25"/>
      <c r="C506" s="26"/>
      <c r="D506" s="24"/>
      <c r="E506" s="24"/>
      <c r="F506" s="24"/>
      <c r="G506" s="24"/>
      <c r="H506" s="24"/>
      <c r="I506" s="24"/>
      <c r="J506" s="24"/>
      <c r="K506" s="24"/>
      <c r="L506" s="24"/>
    </row>
    <row r="507" spans="2:12">
      <c r="B507" s="25"/>
      <c r="C507" s="26"/>
      <c r="D507" s="24"/>
      <c r="E507" s="24"/>
      <c r="F507" s="24"/>
      <c r="G507" s="24"/>
      <c r="H507" s="24"/>
      <c r="I507" s="24"/>
      <c r="J507" s="24"/>
      <c r="K507" s="24"/>
      <c r="L507" s="24"/>
    </row>
    <row r="508" spans="2:12">
      <c r="B508" s="25"/>
      <c r="C508" s="26"/>
      <c r="D508" s="24"/>
      <c r="E508" s="24"/>
      <c r="F508" s="24"/>
      <c r="G508" s="24"/>
      <c r="H508" s="24"/>
      <c r="I508" s="24"/>
      <c r="J508" s="24"/>
      <c r="K508" s="24"/>
      <c r="L508" s="24"/>
    </row>
    <row r="509" spans="2:12">
      <c r="B509" s="25"/>
      <c r="C509" s="26"/>
      <c r="D509" s="24"/>
      <c r="E509" s="24"/>
      <c r="F509" s="24"/>
      <c r="G509" s="24"/>
      <c r="H509" s="24"/>
      <c r="I509" s="24"/>
      <c r="J509" s="24"/>
      <c r="K509" s="24"/>
      <c r="L509" s="24"/>
    </row>
    <row r="510" spans="2:12">
      <c r="B510" s="25"/>
      <c r="C510" s="26"/>
      <c r="D510" s="24"/>
      <c r="E510" s="24"/>
      <c r="F510" s="24"/>
      <c r="G510" s="24"/>
      <c r="H510" s="24"/>
      <c r="I510" s="24"/>
      <c r="J510" s="24"/>
      <c r="K510" s="24"/>
      <c r="L510" s="24"/>
    </row>
    <row r="511" spans="2:12">
      <c r="B511" s="25"/>
      <c r="C511" s="26"/>
      <c r="D511" s="24"/>
      <c r="E511" s="24"/>
      <c r="F511" s="24"/>
      <c r="G511" s="24"/>
      <c r="H511" s="24"/>
      <c r="I511" s="24"/>
      <c r="J511" s="24"/>
      <c r="K511" s="24"/>
      <c r="L511" s="24"/>
    </row>
    <row r="512" spans="2:12">
      <c r="B512" s="25"/>
      <c r="C512" s="26"/>
      <c r="D512" s="24"/>
      <c r="E512" s="24"/>
      <c r="F512" s="24"/>
      <c r="G512" s="24"/>
      <c r="H512" s="24"/>
      <c r="I512" s="24"/>
      <c r="J512" s="24"/>
      <c r="K512" s="24"/>
      <c r="L512" s="24"/>
    </row>
    <row r="513" spans="2:12">
      <c r="B513" s="25"/>
      <c r="C513" s="26"/>
      <c r="D513" s="24"/>
      <c r="E513" s="24"/>
      <c r="F513" s="24"/>
      <c r="G513" s="24"/>
      <c r="H513" s="24"/>
      <c r="I513" s="24"/>
      <c r="J513" s="24"/>
      <c r="K513" s="24"/>
      <c r="L513" s="24"/>
    </row>
    <row r="514" spans="2:12">
      <c r="B514" s="25"/>
      <c r="C514" s="26"/>
      <c r="D514" s="24"/>
      <c r="E514" s="24"/>
      <c r="F514" s="24"/>
      <c r="G514" s="24"/>
      <c r="H514" s="24"/>
      <c r="I514" s="24"/>
      <c r="J514" s="24"/>
      <c r="K514" s="24"/>
      <c r="L514" s="24"/>
    </row>
    <row r="515" spans="2:12">
      <c r="B515" s="25"/>
      <c r="C515" s="26"/>
      <c r="D515" s="24"/>
      <c r="E515" s="24"/>
      <c r="F515" s="24"/>
      <c r="G515" s="24"/>
      <c r="H515" s="24"/>
      <c r="I515" s="24"/>
      <c r="J515" s="24"/>
      <c r="K515" s="24"/>
      <c r="L515" s="24"/>
    </row>
    <row r="516" spans="2:12">
      <c r="B516" s="25"/>
      <c r="C516" s="26"/>
      <c r="D516" s="24"/>
      <c r="E516" s="24"/>
      <c r="F516" s="24"/>
      <c r="G516" s="24"/>
      <c r="H516" s="24"/>
      <c r="I516" s="24"/>
      <c r="J516" s="24"/>
      <c r="K516" s="24"/>
      <c r="L516" s="24"/>
    </row>
    <row r="517" spans="2:12">
      <c r="B517" s="25"/>
      <c r="C517" s="26"/>
      <c r="D517" s="24"/>
      <c r="E517" s="24"/>
      <c r="F517" s="24"/>
      <c r="G517" s="24"/>
      <c r="H517" s="24"/>
      <c r="I517" s="24"/>
      <c r="J517" s="24"/>
      <c r="K517" s="24"/>
      <c r="L517" s="24"/>
    </row>
    <row r="518" spans="2:12">
      <c r="B518" s="25"/>
      <c r="C518" s="26"/>
      <c r="D518" s="24"/>
      <c r="E518" s="24"/>
      <c r="F518" s="24"/>
      <c r="G518" s="24"/>
      <c r="H518" s="24"/>
      <c r="I518" s="24"/>
      <c r="J518" s="24"/>
      <c r="K518" s="24"/>
      <c r="L518" s="24"/>
    </row>
    <row r="519" spans="2:12">
      <c r="B519" s="25"/>
      <c r="C519" s="26"/>
      <c r="D519" s="24"/>
      <c r="E519" s="24"/>
      <c r="F519" s="24"/>
      <c r="G519" s="24"/>
      <c r="H519" s="24"/>
      <c r="I519" s="24"/>
      <c r="J519" s="24"/>
      <c r="K519" s="24"/>
      <c r="L519" s="24"/>
    </row>
    <row r="520" spans="2:12">
      <c r="B520" s="25"/>
      <c r="C520" s="26"/>
      <c r="D520" s="24"/>
      <c r="E520" s="24"/>
      <c r="F520" s="24"/>
      <c r="G520" s="24"/>
      <c r="H520" s="24"/>
      <c r="I520" s="24"/>
      <c r="J520" s="24"/>
      <c r="K520" s="24"/>
      <c r="L520" s="24"/>
    </row>
    <row r="521" spans="2:12">
      <c r="B521" s="25"/>
      <c r="C521" s="26"/>
      <c r="D521" s="24"/>
      <c r="E521" s="24"/>
      <c r="F521" s="24"/>
      <c r="G521" s="24"/>
      <c r="H521" s="24"/>
      <c r="I521" s="24"/>
      <c r="J521" s="24"/>
      <c r="K521" s="24"/>
      <c r="L521" s="24"/>
    </row>
    <row r="522" spans="2:12">
      <c r="B522" s="25"/>
      <c r="C522" s="26"/>
      <c r="D522" s="24"/>
      <c r="E522" s="24"/>
      <c r="F522" s="24"/>
      <c r="G522" s="24"/>
      <c r="H522" s="24"/>
      <c r="I522" s="24"/>
      <c r="J522" s="24"/>
      <c r="K522" s="24"/>
      <c r="L522" s="24"/>
    </row>
    <row r="523" spans="2:12">
      <c r="B523" s="25"/>
      <c r="C523" s="26"/>
      <c r="D523" s="24"/>
      <c r="E523" s="24"/>
      <c r="F523" s="24"/>
      <c r="G523" s="24"/>
      <c r="H523" s="24"/>
      <c r="I523" s="24"/>
      <c r="J523" s="24"/>
      <c r="K523" s="24"/>
      <c r="L523" s="24"/>
    </row>
    <row r="524" spans="2:12">
      <c r="B524" s="25"/>
      <c r="C524" s="26"/>
      <c r="D524" s="24"/>
      <c r="E524" s="24"/>
      <c r="F524" s="24"/>
      <c r="G524" s="24"/>
      <c r="H524" s="24"/>
      <c r="I524" s="24"/>
      <c r="J524" s="24"/>
      <c r="K524" s="24"/>
      <c r="L524" s="24"/>
    </row>
    <row r="525" spans="2:12">
      <c r="B525" s="25"/>
      <c r="C525" s="26"/>
      <c r="D525" s="24"/>
      <c r="E525" s="24"/>
      <c r="F525" s="24"/>
      <c r="G525" s="24"/>
      <c r="H525" s="24"/>
      <c r="I525" s="24"/>
      <c r="J525" s="24"/>
      <c r="K525" s="24"/>
      <c r="L525" s="24"/>
    </row>
    <row r="526" spans="2:12">
      <c r="B526" s="25"/>
      <c r="C526" s="26"/>
      <c r="D526" s="24"/>
      <c r="E526" s="24"/>
      <c r="F526" s="24"/>
      <c r="G526" s="24"/>
      <c r="H526" s="24"/>
      <c r="I526" s="24"/>
      <c r="J526" s="24"/>
      <c r="K526" s="24"/>
      <c r="L526" s="24"/>
    </row>
    <row r="527" spans="2:12">
      <c r="B527" s="25"/>
      <c r="C527" s="26"/>
      <c r="D527" s="24"/>
      <c r="E527" s="24"/>
      <c r="F527" s="24"/>
      <c r="G527" s="24"/>
      <c r="H527" s="24"/>
      <c r="I527" s="24"/>
      <c r="J527" s="24"/>
      <c r="K527" s="24"/>
      <c r="L527" s="24"/>
    </row>
    <row r="528" spans="2:12">
      <c r="B528" s="25"/>
      <c r="C528" s="26"/>
      <c r="D528" s="24"/>
      <c r="E528" s="24"/>
      <c r="F528" s="24"/>
      <c r="G528" s="24"/>
      <c r="H528" s="24"/>
      <c r="I528" s="24"/>
      <c r="J528" s="24"/>
      <c r="K528" s="24"/>
      <c r="L528" s="24"/>
    </row>
    <row r="529" spans="2:12">
      <c r="B529" s="25"/>
      <c r="C529" s="26"/>
      <c r="D529" s="24"/>
      <c r="E529" s="24"/>
      <c r="F529" s="24"/>
      <c r="G529" s="24"/>
      <c r="H529" s="24"/>
      <c r="I529" s="24"/>
      <c r="J529" s="24"/>
      <c r="K529" s="24"/>
      <c r="L529" s="24"/>
    </row>
    <row r="530" spans="2:12">
      <c r="B530" s="25"/>
      <c r="C530" s="26"/>
      <c r="D530" s="24"/>
      <c r="E530" s="24"/>
      <c r="F530" s="24"/>
      <c r="G530" s="24"/>
      <c r="H530" s="24"/>
      <c r="I530" s="24"/>
      <c r="J530" s="24"/>
      <c r="K530" s="24"/>
      <c r="L530" s="24"/>
    </row>
    <row r="531" spans="2:12">
      <c r="B531" s="25"/>
      <c r="C531" s="26"/>
      <c r="D531" s="24"/>
      <c r="E531" s="24"/>
      <c r="F531" s="24"/>
      <c r="G531" s="24"/>
      <c r="H531" s="24"/>
      <c r="I531" s="24"/>
      <c r="J531" s="24"/>
      <c r="K531" s="24"/>
      <c r="L531" s="24"/>
    </row>
    <row r="532" spans="2:12">
      <c r="B532" s="25"/>
      <c r="C532" s="26"/>
      <c r="D532" s="24"/>
      <c r="E532" s="24"/>
      <c r="F532" s="24"/>
      <c r="G532" s="24"/>
      <c r="H532" s="24"/>
      <c r="I532" s="24"/>
      <c r="J532" s="24"/>
      <c r="K532" s="24"/>
      <c r="L532" s="24"/>
    </row>
    <row r="533" spans="2:12">
      <c r="B533" s="25"/>
      <c r="C533" s="26"/>
      <c r="D533" s="24"/>
      <c r="E533" s="24"/>
      <c r="F533" s="24"/>
      <c r="G533" s="24"/>
      <c r="H533" s="24"/>
      <c r="I533" s="24"/>
      <c r="J533" s="24"/>
      <c r="K533" s="24"/>
      <c r="L533" s="24"/>
    </row>
    <row r="534" spans="2:12">
      <c r="B534" s="25"/>
      <c r="C534" s="26"/>
      <c r="D534" s="24"/>
      <c r="E534" s="24"/>
      <c r="F534" s="24"/>
      <c r="G534" s="24"/>
      <c r="H534" s="24"/>
      <c r="I534" s="24"/>
      <c r="J534" s="24"/>
      <c r="K534" s="24"/>
      <c r="L534" s="24"/>
    </row>
    <row r="535" spans="2:12">
      <c r="B535" s="25"/>
      <c r="C535" s="26"/>
      <c r="D535" s="24"/>
      <c r="E535" s="24"/>
      <c r="F535" s="24"/>
      <c r="G535" s="24"/>
      <c r="H535" s="24"/>
      <c r="I535" s="24"/>
      <c r="J535" s="24"/>
      <c r="K535" s="24"/>
      <c r="L535" s="24"/>
    </row>
    <row r="536" spans="2:12">
      <c r="B536" s="25"/>
      <c r="C536" s="26"/>
      <c r="D536" s="24"/>
      <c r="E536" s="24"/>
      <c r="F536" s="24"/>
      <c r="G536" s="24"/>
      <c r="H536" s="24"/>
      <c r="I536" s="24"/>
      <c r="J536" s="24"/>
      <c r="K536" s="24"/>
      <c r="L536" s="24"/>
    </row>
    <row r="537" spans="2:12">
      <c r="B537" s="25"/>
      <c r="C537" s="26"/>
      <c r="D537" s="24"/>
      <c r="E537" s="24"/>
      <c r="F537" s="24"/>
      <c r="G537" s="24"/>
      <c r="H537" s="24"/>
      <c r="I537" s="24"/>
      <c r="J537" s="24"/>
      <c r="K537" s="24"/>
      <c r="L537" s="24"/>
    </row>
    <row r="538" spans="2:12">
      <c r="B538" s="25"/>
      <c r="C538" s="26"/>
      <c r="D538" s="24"/>
      <c r="E538" s="24"/>
      <c r="F538" s="24"/>
      <c r="G538" s="24"/>
      <c r="H538" s="24"/>
      <c r="I538" s="24"/>
      <c r="J538" s="24"/>
      <c r="K538" s="24"/>
      <c r="L538" s="24"/>
    </row>
    <row r="539" spans="2:12">
      <c r="B539" s="25"/>
      <c r="C539" s="26"/>
      <c r="D539" s="24"/>
      <c r="E539" s="24"/>
      <c r="F539" s="24"/>
      <c r="G539" s="24"/>
      <c r="H539" s="24"/>
      <c r="I539" s="24"/>
      <c r="J539" s="24"/>
      <c r="K539" s="24"/>
      <c r="L539" s="24"/>
    </row>
    <row r="540" spans="2:12">
      <c r="B540" s="25"/>
      <c r="C540" s="26"/>
      <c r="D540" s="24"/>
      <c r="E540" s="24"/>
      <c r="F540" s="24"/>
      <c r="G540" s="24"/>
      <c r="H540" s="24"/>
      <c r="I540" s="24"/>
      <c r="J540" s="24"/>
      <c r="K540" s="24"/>
      <c r="L540" s="24"/>
    </row>
    <row r="541" spans="2:12">
      <c r="B541" s="25"/>
      <c r="C541" s="26"/>
      <c r="D541" s="24"/>
      <c r="E541" s="24"/>
      <c r="F541" s="24"/>
      <c r="G541" s="24"/>
      <c r="H541" s="24"/>
      <c r="I541" s="24"/>
      <c r="J541" s="24"/>
      <c r="K541" s="24"/>
      <c r="L541" s="24"/>
    </row>
    <row r="542" spans="2:12">
      <c r="B542" s="25"/>
      <c r="C542" s="26"/>
      <c r="D542" s="24"/>
      <c r="E542" s="24"/>
      <c r="F542" s="24"/>
      <c r="G542" s="24"/>
      <c r="H542" s="24"/>
      <c r="I542" s="24"/>
      <c r="J542" s="24"/>
      <c r="K542" s="24"/>
      <c r="L542" s="24"/>
    </row>
    <row r="543" spans="2:12">
      <c r="B543" s="25"/>
      <c r="C543" s="26"/>
      <c r="D543" s="24"/>
      <c r="E543" s="24"/>
      <c r="F543" s="24"/>
      <c r="G543" s="24"/>
      <c r="H543" s="24"/>
      <c r="I543" s="24"/>
      <c r="J543" s="24"/>
      <c r="K543" s="24"/>
      <c r="L543" s="24"/>
    </row>
    <row r="544" spans="2:12">
      <c r="B544" s="25"/>
      <c r="C544" s="26"/>
      <c r="D544" s="24"/>
      <c r="E544" s="24"/>
      <c r="F544" s="24"/>
      <c r="G544" s="24"/>
      <c r="H544" s="24"/>
      <c r="I544" s="24"/>
      <c r="J544" s="24"/>
      <c r="K544" s="24"/>
      <c r="L544" s="24"/>
    </row>
    <row r="545" spans="2:12">
      <c r="B545" s="25"/>
      <c r="C545" s="26"/>
      <c r="D545" s="24"/>
      <c r="E545" s="24"/>
      <c r="F545" s="24"/>
      <c r="G545" s="24"/>
      <c r="H545" s="24"/>
      <c r="I545" s="24"/>
      <c r="J545" s="24"/>
      <c r="K545" s="24"/>
      <c r="L545" s="24"/>
    </row>
    <row r="546" spans="2:12">
      <c r="B546" s="25"/>
      <c r="C546" s="26"/>
      <c r="D546" s="24"/>
      <c r="E546" s="24"/>
      <c r="F546" s="24"/>
      <c r="G546" s="24"/>
      <c r="H546" s="24"/>
      <c r="I546" s="24"/>
      <c r="J546" s="24"/>
      <c r="K546" s="24"/>
      <c r="L546" s="24"/>
    </row>
    <row r="547" spans="2:12">
      <c r="B547" s="25"/>
      <c r="C547" s="26"/>
      <c r="D547" s="24"/>
      <c r="E547" s="24"/>
      <c r="F547" s="24"/>
      <c r="G547" s="24"/>
      <c r="H547" s="24"/>
      <c r="I547" s="24"/>
      <c r="J547" s="24"/>
      <c r="K547" s="24"/>
      <c r="L547" s="24"/>
    </row>
    <row r="548" spans="2:12">
      <c r="B548" s="25"/>
      <c r="C548" s="26"/>
      <c r="D548" s="24"/>
      <c r="E548" s="24"/>
      <c r="F548" s="24"/>
      <c r="G548" s="24"/>
      <c r="H548" s="24"/>
      <c r="I548" s="24"/>
      <c r="J548" s="24"/>
      <c r="K548" s="24"/>
      <c r="L548" s="24"/>
    </row>
    <row r="549" spans="2:12">
      <c r="B549" s="25"/>
      <c r="C549" s="26"/>
      <c r="D549" s="24"/>
      <c r="E549" s="24"/>
      <c r="F549" s="24"/>
      <c r="G549" s="24"/>
      <c r="H549" s="24"/>
      <c r="I549" s="24"/>
      <c r="J549" s="24"/>
      <c r="K549" s="24"/>
      <c r="L549" s="24"/>
    </row>
    <row r="550" spans="2:12">
      <c r="B550" s="25"/>
      <c r="C550" s="26"/>
      <c r="D550" s="24"/>
      <c r="E550" s="24"/>
      <c r="F550" s="24"/>
      <c r="G550" s="24"/>
      <c r="H550" s="24"/>
      <c r="I550" s="24"/>
      <c r="J550" s="24"/>
      <c r="K550" s="24"/>
      <c r="L550" s="24"/>
    </row>
    <row r="551" spans="2:12">
      <c r="B551" s="25"/>
      <c r="C551" s="26"/>
      <c r="D551" s="24"/>
      <c r="E551" s="24"/>
      <c r="F551" s="24"/>
      <c r="G551" s="24"/>
      <c r="H551" s="24"/>
      <c r="I551" s="24"/>
      <c r="J551" s="24"/>
      <c r="K551" s="24"/>
      <c r="L551" s="24"/>
    </row>
    <row r="552" spans="2:12">
      <c r="B552" s="25"/>
      <c r="C552" s="26"/>
      <c r="D552" s="24"/>
      <c r="E552" s="24"/>
      <c r="F552" s="24"/>
      <c r="G552" s="24"/>
      <c r="H552" s="24"/>
      <c r="I552" s="24"/>
      <c r="J552" s="24"/>
      <c r="K552" s="24"/>
      <c r="L552" s="24"/>
    </row>
    <row r="553" spans="2:12">
      <c r="B553" s="25"/>
      <c r="C553" s="26"/>
      <c r="D553" s="24"/>
      <c r="E553" s="24"/>
      <c r="F553" s="24"/>
      <c r="G553" s="24"/>
      <c r="H553" s="24"/>
      <c r="I553" s="24"/>
      <c r="J553" s="24"/>
      <c r="K553" s="24"/>
      <c r="L553" s="24"/>
    </row>
    <row r="554" spans="2:12">
      <c r="B554" s="25"/>
      <c r="C554" s="26"/>
      <c r="D554" s="24"/>
      <c r="E554" s="24"/>
      <c r="F554" s="24"/>
      <c r="G554" s="24"/>
      <c r="H554" s="24"/>
      <c r="I554" s="24"/>
      <c r="J554" s="24"/>
      <c r="K554" s="24"/>
      <c r="L554" s="24"/>
    </row>
    <row r="555" spans="2:12">
      <c r="B555" s="25"/>
      <c r="C555" s="26"/>
      <c r="D555" s="24"/>
      <c r="E555" s="24"/>
      <c r="F555" s="24"/>
      <c r="G555" s="24"/>
      <c r="H555" s="24"/>
      <c r="I555" s="24"/>
      <c r="J555" s="24"/>
      <c r="K555" s="24"/>
      <c r="L555" s="24"/>
    </row>
    <row r="556" spans="2:12">
      <c r="B556" s="25"/>
      <c r="C556" s="26"/>
      <c r="D556" s="24"/>
      <c r="E556" s="24"/>
      <c r="F556" s="24"/>
      <c r="G556" s="24"/>
      <c r="H556" s="24"/>
      <c r="I556" s="24"/>
      <c r="J556" s="24"/>
      <c r="K556" s="24"/>
      <c r="L556" s="24"/>
    </row>
    <row r="557" spans="2:12">
      <c r="B557" s="25"/>
      <c r="C557" s="26"/>
      <c r="D557" s="24"/>
      <c r="E557" s="24"/>
      <c r="F557" s="24"/>
      <c r="G557" s="24"/>
      <c r="H557" s="24"/>
      <c r="I557" s="24"/>
      <c r="J557" s="24"/>
      <c r="K557" s="24"/>
      <c r="L557" s="24"/>
    </row>
    <row r="558" spans="2:12">
      <c r="B558" s="25"/>
      <c r="C558" s="26"/>
      <c r="D558" s="24"/>
      <c r="E558" s="24"/>
      <c r="F558" s="24"/>
      <c r="G558" s="24"/>
      <c r="H558" s="24"/>
      <c r="I558" s="24"/>
      <c r="J558" s="24"/>
      <c r="K558" s="24"/>
      <c r="L558" s="24"/>
    </row>
    <row r="559" spans="2:12">
      <c r="B559" s="25"/>
      <c r="C559" s="26"/>
      <c r="D559" s="24"/>
      <c r="E559" s="24"/>
      <c r="F559" s="24"/>
      <c r="G559" s="24"/>
      <c r="H559" s="24"/>
      <c r="I559" s="24"/>
      <c r="J559" s="24"/>
      <c r="K559" s="24"/>
      <c r="L559" s="24"/>
    </row>
    <row r="560" spans="2:12">
      <c r="B560" s="25"/>
      <c r="C560" s="26"/>
      <c r="D560" s="24"/>
      <c r="E560" s="24"/>
      <c r="F560" s="24"/>
      <c r="G560" s="24"/>
      <c r="H560" s="24"/>
      <c r="I560" s="24"/>
      <c r="J560" s="24"/>
      <c r="K560" s="24"/>
      <c r="L560" s="24"/>
    </row>
    <row r="561" spans="2:12">
      <c r="B561" s="25"/>
      <c r="C561" s="26"/>
      <c r="D561" s="24"/>
      <c r="E561" s="24"/>
      <c r="F561" s="24"/>
      <c r="G561" s="24"/>
      <c r="H561" s="24"/>
      <c r="I561" s="24"/>
      <c r="J561" s="24"/>
      <c r="K561" s="24"/>
      <c r="L561" s="24"/>
    </row>
    <row r="562" spans="2:12">
      <c r="B562" s="25"/>
      <c r="C562" s="26"/>
      <c r="D562" s="24"/>
      <c r="E562" s="24"/>
      <c r="F562" s="24"/>
      <c r="G562" s="24"/>
      <c r="H562" s="24"/>
      <c r="I562" s="24"/>
      <c r="J562" s="24"/>
      <c r="K562" s="24"/>
      <c r="L562" s="24"/>
    </row>
    <row r="563" spans="2:12">
      <c r="B563" s="25"/>
      <c r="C563" s="26"/>
      <c r="D563" s="24"/>
      <c r="E563" s="24"/>
      <c r="F563" s="24"/>
      <c r="G563" s="24"/>
      <c r="H563" s="24"/>
      <c r="I563" s="24"/>
      <c r="J563" s="24"/>
      <c r="K563" s="24"/>
      <c r="L563" s="24"/>
    </row>
    <row r="564" spans="2:12">
      <c r="B564" s="25"/>
      <c r="C564" s="26"/>
      <c r="D564" s="24"/>
      <c r="E564" s="24"/>
      <c r="F564" s="24"/>
      <c r="G564" s="24"/>
      <c r="H564" s="24"/>
      <c r="I564" s="24"/>
      <c r="J564" s="24"/>
      <c r="K564" s="24"/>
      <c r="L564" s="24"/>
    </row>
    <row r="565" spans="2:12">
      <c r="B565" s="25"/>
      <c r="C565" s="26"/>
      <c r="D565" s="24"/>
      <c r="E565" s="24"/>
      <c r="F565" s="24"/>
      <c r="G565" s="24"/>
      <c r="H565" s="24"/>
      <c r="I565" s="24"/>
      <c r="J565" s="24"/>
      <c r="K565" s="24"/>
      <c r="L565" s="24"/>
    </row>
    <row r="566" spans="2:12">
      <c r="B566" s="25"/>
      <c r="C566" s="26"/>
      <c r="D566" s="24"/>
      <c r="E566" s="24"/>
      <c r="F566" s="24"/>
      <c r="G566" s="24"/>
      <c r="H566" s="24"/>
      <c r="I566" s="24"/>
      <c r="J566" s="24"/>
      <c r="K566" s="24"/>
      <c r="L566" s="24"/>
    </row>
    <row r="567" spans="2:12">
      <c r="B567" s="25"/>
      <c r="C567" s="26"/>
      <c r="D567" s="24"/>
      <c r="E567" s="24"/>
      <c r="F567" s="24"/>
      <c r="G567" s="24"/>
      <c r="H567" s="24"/>
      <c r="I567" s="24"/>
      <c r="J567" s="24"/>
      <c r="K567" s="24"/>
      <c r="L567" s="24"/>
    </row>
    <row r="568" spans="2:12">
      <c r="B568" s="25"/>
      <c r="C568" s="26"/>
      <c r="D568" s="24"/>
      <c r="E568" s="24"/>
      <c r="F568" s="24"/>
      <c r="G568" s="24"/>
      <c r="H568" s="24"/>
      <c r="I568" s="24"/>
      <c r="J568" s="24"/>
      <c r="K568" s="24"/>
      <c r="L568" s="24"/>
    </row>
    <row r="569" spans="2:12">
      <c r="B569" s="25"/>
      <c r="C569" s="26"/>
      <c r="D569" s="24"/>
      <c r="E569" s="24"/>
      <c r="F569" s="24"/>
      <c r="G569" s="24"/>
      <c r="H569" s="24"/>
      <c r="I569" s="24"/>
      <c r="J569" s="24"/>
      <c r="K569" s="24"/>
      <c r="L569" s="24"/>
    </row>
    <row r="570" spans="2:12">
      <c r="B570" s="25"/>
      <c r="C570" s="26"/>
      <c r="D570" s="24"/>
      <c r="E570" s="24"/>
      <c r="F570" s="24"/>
      <c r="G570" s="24"/>
      <c r="H570" s="24"/>
      <c r="I570" s="24"/>
      <c r="J570" s="24"/>
      <c r="K570" s="24"/>
      <c r="L570" s="24"/>
    </row>
    <row r="571" spans="2:12">
      <c r="B571" s="25"/>
      <c r="C571" s="26"/>
      <c r="D571" s="24"/>
      <c r="E571" s="24"/>
      <c r="F571" s="24"/>
      <c r="G571" s="24"/>
      <c r="H571" s="24"/>
      <c r="I571" s="24"/>
      <c r="J571" s="24"/>
      <c r="K571" s="24"/>
      <c r="L571" s="24"/>
    </row>
    <row r="572" spans="2:12">
      <c r="B572" s="25"/>
      <c r="C572" s="26"/>
      <c r="D572" s="24"/>
      <c r="E572" s="24"/>
      <c r="F572" s="24"/>
      <c r="G572" s="24"/>
      <c r="H572" s="24"/>
      <c r="I572" s="24"/>
      <c r="J572" s="24"/>
      <c r="K572" s="24"/>
      <c r="L572" s="24"/>
    </row>
    <row r="573" spans="2:12">
      <c r="B573" s="25"/>
      <c r="C573" s="26"/>
      <c r="D573" s="24"/>
      <c r="E573" s="24"/>
      <c r="F573" s="24"/>
      <c r="G573" s="24"/>
      <c r="H573" s="24"/>
      <c r="I573" s="24"/>
      <c r="J573" s="24"/>
      <c r="K573" s="24"/>
      <c r="L573" s="24"/>
    </row>
    <row r="574" spans="2:12">
      <c r="B574" s="25"/>
      <c r="C574" s="26"/>
      <c r="D574" s="24"/>
      <c r="E574" s="24"/>
      <c r="F574" s="24"/>
      <c r="G574" s="24"/>
      <c r="H574" s="24"/>
      <c r="I574" s="24"/>
      <c r="J574" s="24"/>
      <c r="K574" s="24"/>
      <c r="L574" s="24"/>
    </row>
    <row r="575" spans="2:12">
      <c r="B575" s="25"/>
      <c r="C575" s="26"/>
      <c r="D575" s="24"/>
      <c r="E575" s="24"/>
      <c r="F575" s="24"/>
      <c r="G575" s="24"/>
      <c r="H575" s="24"/>
      <c r="I575" s="24"/>
      <c r="J575" s="24"/>
      <c r="K575" s="24"/>
      <c r="L575" s="24"/>
    </row>
    <row r="576" spans="2:12">
      <c r="B576" s="25"/>
      <c r="C576" s="26"/>
      <c r="D576" s="24"/>
      <c r="E576" s="24"/>
      <c r="F576" s="24"/>
      <c r="G576" s="24"/>
      <c r="H576" s="24"/>
      <c r="I576" s="24"/>
      <c r="J576" s="24"/>
      <c r="K576" s="24"/>
      <c r="L576" s="24"/>
    </row>
    <row r="577" spans="2:12">
      <c r="B577" s="25"/>
      <c r="C577" s="26"/>
      <c r="D577" s="24"/>
      <c r="E577" s="24"/>
      <c r="F577" s="24"/>
      <c r="G577" s="24"/>
      <c r="H577" s="24"/>
      <c r="I577" s="24"/>
      <c r="J577" s="24"/>
      <c r="K577" s="24"/>
      <c r="L577" s="24"/>
    </row>
    <row r="578" spans="2:12">
      <c r="B578" s="25"/>
      <c r="C578" s="26"/>
      <c r="D578" s="24"/>
      <c r="E578" s="24"/>
      <c r="F578" s="24"/>
      <c r="G578" s="24"/>
      <c r="H578" s="24"/>
      <c r="I578" s="24"/>
      <c r="J578" s="24"/>
      <c r="K578" s="24"/>
      <c r="L578" s="24"/>
    </row>
    <row r="579" spans="2:12">
      <c r="B579" s="25"/>
      <c r="C579" s="26"/>
      <c r="D579" s="24"/>
      <c r="E579" s="24"/>
      <c r="F579" s="24"/>
      <c r="G579" s="24"/>
      <c r="H579" s="24"/>
      <c r="I579" s="24"/>
      <c r="J579" s="24"/>
      <c r="K579" s="24"/>
      <c r="L579" s="24"/>
    </row>
    <row r="580" spans="2:12">
      <c r="B580" s="25"/>
      <c r="C580" s="26"/>
      <c r="D580" s="24"/>
      <c r="E580" s="24"/>
      <c r="F580" s="24"/>
      <c r="G580" s="24"/>
      <c r="H580" s="24"/>
      <c r="I580" s="24"/>
      <c r="J580" s="24"/>
      <c r="K580" s="24"/>
      <c r="L580" s="24"/>
    </row>
    <row r="581" spans="2:12">
      <c r="B581" s="25"/>
      <c r="C581" s="26"/>
      <c r="D581" s="24"/>
      <c r="E581" s="24"/>
      <c r="F581" s="24"/>
      <c r="G581" s="24"/>
      <c r="H581" s="24"/>
      <c r="I581" s="24"/>
      <c r="J581" s="24"/>
      <c r="K581" s="24"/>
      <c r="L581" s="24"/>
    </row>
    <row r="582" spans="2:12">
      <c r="B582" s="25"/>
      <c r="C582" s="26"/>
      <c r="D582" s="24"/>
      <c r="E582" s="24"/>
      <c r="F582" s="24"/>
      <c r="G582" s="24"/>
      <c r="H582" s="24"/>
      <c r="I582" s="24"/>
      <c r="J582" s="24"/>
      <c r="K582" s="24"/>
      <c r="L582" s="24"/>
    </row>
    <row r="583" spans="2:12">
      <c r="B583" s="25"/>
      <c r="C583" s="26"/>
      <c r="D583" s="24"/>
      <c r="E583" s="24"/>
      <c r="F583" s="24"/>
      <c r="G583" s="24"/>
      <c r="H583" s="24"/>
      <c r="I583" s="24"/>
      <c r="J583" s="24"/>
      <c r="K583" s="24"/>
      <c r="L583" s="24"/>
    </row>
    <row r="584" spans="2:12">
      <c r="B584" s="25"/>
      <c r="C584" s="26"/>
      <c r="D584" s="24"/>
      <c r="E584" s="24"/>
      <c r="F584" s="24"/>
      <c r="G584" s="24"/>
      <c r="H584" s="24"/>
      <c r="I584" s="24"/>
      <c r="J584" s="24"/>
      <c r="K584" s="24"/>
      <c r="L584" s="24"/>
    </row>
    <row r="585" spans="2:12">
      <c r="B585" s="25"/>
      <c r="C585" s="26"/>
      <c r="D585" s="24"/>
      <c r="E585" s="24"/>
      <c r="F585" s="24"/>
      <c r="G585" s="24"/>
      <c r="H585" s="24"/>
      <c r="I585" s="24"/>
      <c r="J585" s="24"/>
      <c r="K585" s="24"/>
      <c r="L585" s="24"/>
    </row>
    <row r="586" spans="2:12">
      <c r="B586" s="25"/>
      <c r="C586" s="26"/>
      <c r="D586" s="24"/>
      <c r="E586" s="24"/>
      <c r="F586" s="24"/>
      <c r="G586" s="24"/>
      <c r="H586" s="24"/>
      <c r="I586" s="24"/>
      <c r="J586" s="24"/>
      <c r="K586" s="24"/>
      <c r="L586" s="24"/>
    </row>
    <row r="587" spans="2:12">
      <c r="B587" s="25"/>
      <c r="C587" s="26"/>
      <c r="D587" s="24"/>
      <c r="E587" s="24"/>
      <c r="F587" s="24"/>
      <c r="G587" s="24"/>
      <c r="H587" s="24"/>
      <c r="I587" s="24"/>
      <c r="J587" s="24"/>
      <c r="K587" s="24"/>
      <c r="L587" s="24"/>
    </row>
    <row r="588" spans="2:12">
      <c r="B588" s="25"/>
      <c r="C588" s="26"/>
      <c r="D588" s="24"/>
      <c r="E588" s="24"/>
      <c r="F588" s="24"/>
      <c r="G588" s="24"/>
      <c r="H588" s="24"/>
      <c r="I588" s="24"/>
      <c r="J588" s="24"/>
      <c r="K588" s="24"/>
      <c r="L588" s="24"/>
    </row>
    <row r="589" spans="2:12">
      <c r="B589" s="25"/>
      <c r="C589" s="26"/>
      <c r="D589" s="24"/>
      <c r="E589" s="24"/>
      <c r="F589" s="24"/>
      <c r="G589" s="24"/>
      <c r="H589" s="24"/>
      <c r="I589" s="24"/>
      <c r="J589" s="24"/>
      <c r="K589" s="24"/>
      <c r="L589" s="24"/>
    </row>
    <row r="590" spans="2:12">
      <c r="B590" s="25"/>
      <c r="C590" s="26"/>
      <c r="D590" s="24"/>
      <c r="E590" s="24"/>
      <c r="F590" s="24"/>
      <c r="G590" s="24"/>
      <c r="H590" s="24"/>
      <c r="I590" s="24"/>
      <c r="J590" s="24"/>
      <c r="K590" s="24"/>
      <c r="L590" s="24"/>
    </row>
    <row r="591" spans="2:12">
      <c r="B591" s="25"/>
      <c r="C591" s="26"/>
      <c r="D591" s="24"/>
      <c r="E591" s="24"/>
      <c r="F591" s="24"/>
      <c r="G591" s="24"/>
      <c r="H591" s="24"/>
      <c r="I591" s="24"/>
      <c r="J591" s="24"/>
      <c r="K591" s="24"/>
      <c r="L591" s="24"/>
    </row>
    <row r="592" spans="2:12">
      <c r="B592" s="25"/>
      <c r="C592" s="26"/>
      <c r="D592" s="24"/>
      <c r="E592" s="24"/>
      <c r="F592" s="24"/>
      <c r="G592" s="24"/>
      <c r="H592" s="24"/>
      <c r="I592" s="24"/>
      <c r="J592" s="24"/>
      <c r="K592" s="24"/>
      <c r="L592" s="24"/>
    </row>
    <row r="593" spans="2:12">
      <c r="B593" s="25"/>
      <c r="C593" s="26"/>
      <c r="D593" s="24"/>
      <c r="E593" s="24"/>
      <c r="F593" s="24"/>
      <c r="G593" s="24"/>
      <c r="H593" s="24"/>
      <c r="I593" s="24"/>
      <c r="J593" s="24"/>
      <c r="K593" s="24"/>
      <c r="L593" s="24"/>
    </row>
    <row r="594" spans="2:12">
      <c r="B594" s="25"/>
      <c r="C594" s="26"/>
      <c r="D594" s="24"/>
      <c r="E594" s="24"/>
      <c r="F594" s="24"/>
      <c r="G594" s="24"/>
      <c r="H594" s="24"/>
      <c r="I594" s="24"/>
      <c r="J594" s="24"/>
      <c r="K594" s="24"/>
      <c r="L594" s="24"/>
    </row>
    <row r="595" spans="2:12">
      <c r="B595" s="25"/>
      <c r="C595" s="26"/>
      <c r="D595" s="24"/>
      <c r="E595" s="24"/>
      <c r="F595" s="24"/>
      <c r="G595" s="24"/>
      <c r="H595" s="24"/>
      <c r="I595" s="24"/>
      <c r="J595" s="24"/>
      <c r="K595" s="24"/>
      <c r="L595" s="24"/>
    </row>
    <row r="596" spans="2:12">
      <c r="B596" s="25"/>
      <c r="C596" s="26"/>
      <c r="D596" s="24"/>
      <c r="E596" s="24"/>
      <c r="F596" s="24"/>
      <c r="G596" s="24"/>
      <c r="H596" s="24"/>
      <c r="I596" s="24"/>
      <c r="J596" s="24"/>
      <c r="K596" s="24"/>
      <c r="L596" s="24"/>
    </row>
    <row r="597" spans="2:12">
      <c r="B597" s="25"/>
      <c r="C597" s="26"/>
      <c r="D597" s="24"/>
      <c r="E597" s="24"/>
      <c r="F597" s="24"/>
      <c r="G597" s="24"/>
      <c r="H597" s="24"/>
      <c r="I597" s="24"/>
      <c r="J597" s="24"/>
      <c r="K597" s="24"/>
      <c r="L597" s="24"/>
    </row>
    <row r="598" spans="2:12">
      <c r="B598" s="25"/>
      <c r="C598" s="26"/>
      <c r="D598" s="24"/>
      <c r="E598" s="24"/>
      <c r="F598" s="24"/>
      <c r="G598" s="24"/>
      <c r="H598" s="24"/>
      <c r="I598" s="24"/>
      <c r="J598" s="24"/>
      <c r="K598" s="24"/>
      <c r="L598" s="24"/>
    </row>
    <row r="599" spans="2:12">
      <c r="B599" s="25"/>
      <c r="C599" s="26"/>
      <c r="D599" s="24"/>
      <c r="E599" s="24"/>
      <c r="F599" s="24"/>
      <c r="G599" s="24"/>
      <c r="H599" s="24"/>
      <c r="I599" s="24"/>
      <c r="J599" s="24"/>
      <c r="K599" s="24"/>
      <c r="L599" s="24"/>
    </row>
    <row r="600" spans="2:12">
      <c r="B600" s="25"/>
      <c r="C600" s="26"/>
      <c r="D600" s="24"/>
      <c r="E600" s="24"/>
      <c r="F600" s="24"/>
      <c r="G600" s="24"/>
      <c r="H600" s="24"/>
      <c r="I600" s="24"/>
      <c r="J600" s="24"/>
      <c r="K600" s="24"/>
      <c r="L600" s="24"/>
    </row>
    <row r="601" spans="2:12">
      <c r="B601" s="25"/>
      <c r="C601" s="26"/>
      <c r="D601" s="24"/>
      <c r="E601" s="24"/>
      <c r="F601" s="24"/>
      <c r="G601" s="24"/>
      <c r="H601" s="24"/>
      <c r="I601" s="24"/>
      <c r="J601" s="24"/>
      <c r="K601" s="24"/>
      <c r="L601" s="24"/>
    </row>
    <row r="602" spans="2:12">
      <c r="B602" s="25"/>
      <c r="C602" s="26"/>
      <c r="D602" s="24"/>
      <c r="E602" s="24"/>
      <c r="F602" s="24"/>
      <c r="G602" s="24"/>
      <c r="H602" s="24"/>
      <c r="I602" s="24"/>
      <c r="J602" s="24"/>
      <c r="K602" s="24"/>
      <c r="L602" s="24"/>
    </row>
    <row r="603" spans="2:12">
      <c r="B603" s="25"/>
      <c r="C603" s="26"/>
      <c r="D603" s="24"/>
      <c r="E603" s="24"/>
      <c r="F603" s="24"/>
      <c r="G603" s="24"/>
      <c r="H603" s="24"/>
      <c r="I603" s="24"/>
      <c r="J603" s="24"/>
      <c r="K603" s="24"/>
      <c r="L603" s="24"/>
    </row>
    <row r="604" spans="2:12">
      <c r="B604" s="25"/>
      <c r="C604" s="26"/>
      <c r="D604" s="24"/>
      <c r="E604" s="24"/>
      <c r="F604" s="24"/>
      <c r="G604" s="24"/>
      <c r="H604" s="24"/>
      <c r="I604" s="24"/>
      <c r="J604" s="24"/>
      <c r="K604" s="24"/>
      <c r="L604" s="24"/>
    </row>
    <row r="605" spans="2:12">
      <c r="B605" s="25"/>
      <c r="C605" s="26"/>
      <c r="D605" s="24"/>
      <c r="E605" s="24"/>
      <c r="F605" s="24"/>
      <c r="G605" s="24"/>
      <c r="H605" s="24"/>
      <c r="I605" s="24"/>
      <c r="J605" s="24"/>
      <c r="K605" s="24"/>
      <c r="L605" s="24"/>
    </row>
    <row r="606" spans="2:12">
      <c r="B606" s="25"/>
      <c r="C606" s="26"/>
      <c r="D606" s="24"/>
      <c r="E606" s="24"/>
      <c r="F606" s="24"/>
      <c r="G606" s="24"/>
      <c r="H606" s="24"/>
      <c r="I606" s="24"/>
      <c r="J606" s="24"/>
      <c r="K606" s="24"/>
      <c r="L606" s="24"/>
    </row>
    <row r="607" spans="2:12">
      <c r="B607" s="25"/>
      <c r="C607" s="26"/>
      <c r="D607" s="24"/>
      <c r="E607" s="24"/>
      <c r="F607" s="24"/>
      <c r="G607" s="24"/>
      <c r="H607" s="24"/>
      <c r="I607" s="24"/>
      <c r="J607" s="24"/>
      <c r="K607" s="24"/>
      <c r="L607" s="24"/>
    </row>
    <row r="608" spans="2:12">
      <c r="B608" s="25"/>
      <c r="C608" s="26"/>
      <c r="D608" s="24"/>
      <c r="E608" s="24"/>
      <c r="F608" s="24"/>
      <c r="G608" s="24"/>
      <c r="H608" s="24"/>
      <c r="I608" s="24"/>
      <c r="J608" s="24"/>
      <c r="K608" s="24"/>
      <c r="L608" s="24"/>
    </row>
    <row r="609" spans="2:12">
      <c r="B609" s="25"/>
      <c r="C609" s="26"/>
      <c r="D609" s="24"/>
      <c r="E609" s="24"/>
      <c r="F609" s="24"/>
      <c r="G609" s="24"/>
      <c r="H609" s="24"/>
      <c r="I609" s="24"/>
      <c r="J609" s="24"/>
      <c r="K609" s="24"/>
      <c r="L609" s="24"/>
    </row>
    <row r="610" spans="2:12">
      <c r="B610" s="25"/>
      <c r="C610" s="26"/>
      <c r="D610" s="24"/>
      <c r="E610" s="24"/>
      <c r="F610" s="24"/>
      <c r="G610" s="24"/>
      <c r="H610" s="24"/>
      <c r="I610" s="24"/>
      <c r="J610" s="24"/>
      <c r="K610" s="24"/>
      <c r="L610" s="24"/>
    </row>
    <row r="611" spans="2:12">
      <c r="B611" s="25"/>
      <c r="C611" s="26"/>
      <c r="D611" s="24"/>
      <c r="E611" s="24"/>
      <c r="F611" s="24"/>
      <c r="G611" s="24"/>
      <c r="H611" s="24"/>
      <c r="I611" s="24"/>
      <c r="J611" s="24"/>
      <c r="K611" s="24"/>
      <c r="L611" s="24"/>
    </row>
    <row r="612" spans="2:12">
      <c r="B612" s="25"/>
      <c r="C612" s="26"/>
      <c r="D612" s="24"/>
      <c r="E612" s="24"/>
      <c r="F612" s="24"/>
      <c r="G612" s="24"/>
      <c r="H612" s="24"/>
      <c r="I612" s="24"/>
      <c r="J612" s="24"/>
      <c r="K612" s="24"/>
      <c r="L612" s="24"/>
    </row>
    <row r="613" spans="2:12">
      <c r="B613" s="25"/>
      <c r="C613" s="26"/>
      <c r="D613" s="24"/>
      <c r="E613" s="24"/>
      <c r="F613" s="24"/>
      <c r="G613" s="24"/>
      <c r="H613" s="24"/>
      <c r="I613" s="24"/>
      <c r="J613" s="24"/>
      <c r="K613" s="24"/>
      <c r="L613" s="24"/>
    </row>
    <row r="614" spans="2:12">
      <c r="B614" s="25"/>
      <c r="C614" s="26"/>
      <c r="D614" s="24"/>
      <c r="E614" s="24"/>
      <c r="F614" s="24"/>
      <c r="G614" s="24"/>
      <c r="H614" s="24"/>
      <c r="I614" s="24"/>
      <c r="J614" s="24"/>
      <c r="K614" s="24"/>
      <c r="L614" s="24"/>
    </row>
    <row r="615" spans="2:12">
      <c r="B615" s="25"/>
      <c r="C615" s="26"/>
      <c r="D615" s="24"/>
      <c r="E615" s="24"/>
      <c r="F615" s="24"/>
      <c r="G615" s="24"/>
      <c r="H615" s="24"/>
      <c r="I615" s="24"/>
      <c r="J615" s="24"/>
      <c r="K615" s="24"/>
      <c r="L615" s="24"/>
    </row>
    <row r="616" spans="2:12">
      <c r="B616" s="25"/>
      <c r="C616" s="26"/>
      <c r="D616" s="24"/>
      <c r="E616" s="24"/>
      <c r="F616" s="24"/>
      <c r="G616" s="24"/>
      <c r="H616" s="24"/>
      <c r="I616" s="24"/>
      <c r="J616" s="24"/>
      <c r="K616" s="24"/>
      <c r="L616" s="24"/>
    </row>
    <row r="617" spans="2:12">
      <c r="B617" s="25"/>
      <c r="C617" s="26"/>
      <c r="D617" s="24"/>
      <c r="E617" s="24"/>
      <c r="F617" s="24"/>
      <c r="G617" s="24"/>
      <c r="H617" s="24"/>
      <c r="I617" s="24"/>
      <c r="J617" s="24"/>
      <c r="K617" s="24"/>
      <c r="L617" s="24"/>
    </row>
    <row r="618" spans="2:12">
      <c r="B618" s="25"/>
      <c r="C618" s="26"/>
      <c r="D618" s="24"/>
      <c r="E618" s="24"/>
      <c r="F618" s="24"/>
      <c r="G618" s="24"/>
      <c r="H618" s="24"/>
      <c r="I618" s="24"/>
      <c r="J618" s="24"/>
      <c r="K618" s="24"/>
      <c r="L618" s="24"/>
    </row>
    <row r="619" spans="2:12">
      <c r="B619" s="25"/>
      <c r="C619" s="26"/>
      <c r="D619" s="24"/>
      <c r="E619" s="24"/>
      <c r="F619" s="24"/>
      <c r="G619" s="24"/>
      <c r="H619" s="24"/>
      <c r="I619" s="24"/>
      <c r="J619" s="24"/>
      <c r="K619" s="24"/>
      <c r="L619" s="24"/>
    </row>
    <row r="620" spans="2:12">
      <c r="B620" s="25"/>
      <c r="C620" s="26"/>
      <c r="D620" s="24"/>
      <c r="E620" s="24"/>
      <c r="F620" s="24"/>
      <c r="G620" s="24"/>
      <c r="H620" s="24"/>
      <c r="I620" s="24"/>
      <c r="J620" s="24"/>
      <c r="K620" s="24"/>
      <c r="L620" s="24"/>
    </row>
    <row r="621" spans="2:12">
      <c r="B621" s="25"/>
      <c r="C621" s="26"/>
      <c r="D621" s="24"/>
      <c r="E621" s="24"/>
      <c r="F621" s="24"/>
      <c r="G621" s="24"/>
      <c r="H621" s="24"/>
      <c r="I621" s="24"/>
      <c r="J621" s="24"/>
      <c r="K621" s="24"/>
      <c r="L621" s="24"/>
    </row>
    <row r="622" spans="2:12">
      <c r="B622" s="25"/>
      <c r="C622" s="26"/>
      <c r="D622" s="24"/>
      <c r="E622" s="24"/>
      <c r="F622" s="24"/>
      <c r="G622" s="24"/>
      <c r="H622" s="24"/>
      <c r="I622" s="24"/>
      <c r="J622" s="24"/>
      <c r="K622" s="24"/>
      <c r="L622" s="24"/>
    </row>
    <row r="623" spans="2:12">
      <c r="B623" s="25"/>
      <c r="C623" s="26"/>
      <c r="D623" s="24"/>
      <c r="E623" s="24"/>
      <c r="F623" s="24"/>
      <c r="G623" s="24"/>
      <c r="H623" s="24"/>
      <c r="I623" s="24"/>
      <c r="J623" s="24"/>
      <c r="K623" s="24"/>
      <c r="L623" s="24"/>
    </row>
    <row r="624" spans="2:12">
      <c r="B624" s="25"/>
      <c r="C624" s="26"/>
      <c r="D624" s="24"/>
      <c r="E624" s="24"/>
      <c r="F624" s="24"/>
      <c r="G624" s="24"/>
      <c r="H624" s="24"/>
      <c r="I624" s="24"/>
      <c r="J624" s="24"/>
      <c r="K624" s="24"/>
      <c r="L624" s="24"/>
    </row>
    <row r="625" spans="2:12">
      <c r="B625" s="25"/>
      <c r="C625" s="26"/>
      <c r="D625" s="24"/>
      <c r="E625" s="24"/>
      <c r="F625" s="24"/>
      <c r="G625" s="24"/>
      <c r="H625" s="24"/>
      <c r="I625" s="24"/>
      <c r="J625" s="24"/>
      <c r="K625" s="24"/>
      <c r="L625" s="24"/>
    </row>
    <row r="626" spans="2:12">
      <c r="B626" s="25"/>
      <c r="C626" s="26"/>
      <c r="D626" s="24"/>
      <c r="E626" s="24"/>
      <c r="F626" s="24"/>
      <c r="G626" s="24"/>
      <c r="H626" s="24"/>
      <c r="I626" s="24"/>
      <c r="J626" s="24"/>
      <c r="K626" s="24"/>
      <c r="L626" s="24"/>
    </row>
    <row r="627" spans="2:12">
      <c r="B627" s="25"/>
      <c r="C627" s="26"/>
      <c r="D627" s="24"/>
      <c r="E627" s="24"/>
      <c r="F627" s="24"/>
      <c r="G627" s="24"/>
      <c r="H627" s="24"/>
      <c r="I627" s="24"/>
      <c r="J627" s="24"/>
      <c r="K627" s="24"/>
      <c r="L627" s="24"/>
    </row>
    <row r="628" spans="2:12">
      <c r="B628" s="25"/>
      <c r="C628" s="26"/>
      <c r="D628" s="24"/>
      <c r="E628" s="24"/>
      <c r="F628" s="24"/>
      <c r="G628" s="24"/>
      <c r="H628" s="24"/>
      <c r="I628" s="24"/>
      <c r="J628" s="24"/>
      <c r="K628" s="24"/>
      <c r="L628" s="24"/>
    </row>
    <row r="629" spans="2:12">
      <c r="B629" s="25"/>
      <c r="C629" s="26"/>
      <c r="D629" s="24"/>
      <c r="E629" s="24"/>
      <c r="F629" s="24"/>
      <c r="G629" s="24"/>
      <c r="H629" s="24"/>
      <c r="I629" s="24"/>
      <c r="J629" s="24"/>
      <c r="K629" s="24"/>
      <c r="L629" s="24"/>
    </row>
    <row r="630" spans="2:12">
      <c r="B630" s="25"/>
      <c r="C630" s="26"/>
      <c r="D630" s="24"/>
      <c r="E630" s="24"/>
      <c r="F630" s="24"/>
      <c r="G630" s="24"/>
      <c r="H630" s="24"/>
      <c r="I630" s="24"/>
      <c r="J630" s="24"/>
      <c r="K630" s="24"/>
      <c r="L630" s="24"/>
    </row>
    <row r="631" spans="2:12">
      <c r="B631" s="25"/>
      <c r="C631" s="26"/>
      <c r="D631" s="24"/>
      <c r="E631" s="24"/>
      <c r="F631" s="24"/>
      <c r="G631" s="24"/>
      <c r="H631" s="24"/>
      <c r="I631" s="24"/>
      <c r="J631" s="24"/>
      <c r="K631" s="24"/>
      <c r="L631" s="24"/>
    </row>
    <row r="632" spans="2:12">
      <c r="B632" s="25"/>
      <c r="C632" s="26"/>
      <c r="D632" s="24"/>
      <c r="E632" s="24"/>
      <c r="F632" s="24"/>
      <c r="G632" s="24"/>
      <c r="H632" s="24"/>
      <c r="I632" s="24"/>
      <c r="J632" s="24"/>
      <c r="K632" s="24"/>
      <c r="L632" s="24"/>
    </row>
    <row r="633" spans="2:12">
      <c r="B633" s="25"/>
      <c r="C633" s="26"/>
      <c r="D633" s="24"/>
      <c r="E633" s="24"/>
      <c r="F633" s="24"/>
      <c r="G633" s="24"/>
      <c r="H633" s="24"/>
      <c r="I633" s="24"/>
      <c r="J633" s="24"/>
      <c r="K633" s="24"/>
      <c r="L633" s="24"/>
    </row>
    <row r="634" spans="2:12">
      <c r="B634" s="25"/>
      <c r="C634" s="26"/>
      <c r="D634" s="24"/>
      <c r="E634" s="24"/>
      <c r="F634" s="24"/>
      <c r="G634" s="24"/>
      <c r="H634" s="24"/>
      <c r="I634" s="24"/>
      <c r="J634" s="24"/>
      <c r="K634" s="24"/>
      <c r="L634" s="24"/>
    </row>
    <row r="635" spans="2:12">
      <c r="B635" s="25"/>
      <c r="C635" s="26"/>
      <c r="D635" s="24"/>
      <c r="E635" s="24"/>
      <c r="F635" s="24"/>
      <c r="G635" s="24"/>
      <c r="H635" s="24"/>
      <c r="I635" s="24"/>
      <c r="J635" s="24"/>
      <c r="K635" s="24"/>
      <c r="L635" s="24"/>
    </row>
    <row r="636" spans="2:12">
      <c r="B636" s="25"/>
      <c r="C636" s="26"/>
      <c r="D636" s="24"/>
      <c r="E636" s="24"/>
      <c r="F636" s="24"/>
      <c r="G636" s="24"/>
      <c r="H636" s="24"/>
      <c r="I636" s="24"/>
      <c r="J636" s="24"/>
      <c r="K636" s="24"/>
      <c r="L636" s="24"/>
    </row>
    <row r="637" spans="2:12">
      <c r="B637" s="25"/>
      <c r="C637" s="26"/>
      <c r="D637" s="24"/>
      <c r="E637" s="24"/>
      <c r="F637" s="24"/>
      <c r="G637" s="24"/>
      <c r="H637" s="24"/>
      <c r="I637" s="24"/>
      <c r="J637" s="24"/>
      <c r="K637" s="24"/>
      <c r="L637" s="24"/>
    </row>
    <row r="638" spans="2:12">
      <c r="B638" s="25"/>
      <c r="C638" s="26"/>
      <c r="D638" s="24"/>
      <c r="E638" s="24"/>
      <c r="F638" s="24"/>
      <c r="G638" s="24"/>
      <c r="H638" s="24"/>
      <c r="I638" s="24"/>
      <c r="J638" s="24"/>
      <c r="K638" s="24"/>
      <c r="L638" s="24"/>
    </row>
    <row r="639" spans="2:12">
      <c r="B639" s="25"/>
      <c r="C639" s="26"/>
      <c r="D639" s="24"/>
      <c r="E639" s="24"/>
      <c r="F639" s="24"/>
      <c r="G639" s="24"/>
      <c r="H639" s="24"/>
      <c r="I639" s="24"/>
      <c r="J639" s="24"/>
      <c r="K639" s="24"/>
      <c r="L639" s="24"/>
    </row>
    <row r="640" spans="2:12">
      <c r="B640" s="25"/>
      <c r="C640" s="26"/>
      <c r="D640" s="24"/>
      <c r="E640" s="24"/>
      <c r="F640" s="24"/>
      <c r="G640" s="24"/>
      <c r="H640" s="24"/>
      <c r="I640" s="24"/>
      <c r="J640" s="24"/>
      <c r="K640" s="24"/>
      <c r="L640" s="24"/>
    </row>
    <row r="641" spans="2:12">
      <c r="B641" s="25"/>
      <c r="C641" s="26"/>
      <c r="D641" s="24"/>
      <c r="E641" s="24"/>
      <c r="F641" s="24"/>
      <c r="G641" s="24"/>
      <c r="H641" s="24"/>
      <c r="I641" s="24"/>
      <c r="J641" s="24"/>
      <c r="K641" s="24"/>
      <c r="L641" s="24"/>
    </row>
    <row r="642" spans="2:12">
      <c r="B642" s="25"/>
      <c r="C642" s="26"/>
      <c r="D642" s="24"/>
      <c r="E642" s="24"/>
      <c r="F642" s="24"/>
      <c r="G642" s="24"/>
      <c r="H642" s="24"/>
      <c r="I642" s="24"/>
      <c r="J642" s="24"/>
      <c r="K642" s="24"/>
      <c r="L642" s="24"/>
    </row>
    <row r="643" spans="2:12">
      <c r="B643" s="25"/>
      <c r="C643" s="26"/>
      <c r="D643" s="24"/>
      <c r="E643" s="24"/>
      <c r="F643" s="24"/>
      <c r="G643" s="24"/>
      <c r="H643" s="24"/>
      <c r="I643" s="24"/>
      <c r="J643" s="24"/>
      <c r="K643" s="24"/>
      <c r="L643" s="24"/>
    </row>
    <row r="644" spans="2:12">
      <c r="B644" s="25"/>
      <c r="C644" s="26"/>
      <c r="D644" s="24"/>
      <c r="E644" s="24"/>
      <c r="F644" s="24"/>
      <c r="G644" s="24"/>
      <c r="H644" s="24"/>
      <c r="I644" s="24"/>
      <c r="J644" s="24"/>
      <c r="K644" s="24"/>
      <c r="L644" s="24"/>
    </row>
    <row r="645" spans="2:12">
      <c r="B645" s="25"/>
      <c r="C645" s="26"/>
      <c r="D645" s="24"/>
      <c r="E645" s="24"/>
      <c r="F645" s="24"/>
      <c r="G645" s="24"/>
      <c r="H645" s="24"/>
      <c r="I645" s="24"/>
      <c r="J645" s="24"/>
      <c r="K645" s="24"/>
      <c r="L645" s="24"/>
    </row>
    <row r="646" spans="2:12">
      <c r="B646" s="25"/>
      <c r="C646" s="26"/>
      <c r="D646" s="24"/>
      <c r="E646" s="24"/>
      <c r="F646" s="24"/>
      <c r="G646" s="24"/>
      <c r="H646" s="24"/>
      <c r="I646" s="24"/>
      <c r="J646" s="24"/>
      <c r="K646" s="24"/>
      <c r="L646" s="24"/>
    </row>
    <row r="647" spans="2:12">
      <c r="B647" s="25"/>
      <c r="C647" s="26"/>
      <c r="D647" s="24"/>
      <c r="E647" s="24"/>
      <c r="F647" s="24"/>
      <c r="G647" s="24"/>
      <c r="H647" s="24"/>
      <c r="I647" s="24"/>
      <c r="J647" s="24"/>
      <c r="K647" s="24"/>
      <c r="L647" s="24"/>
    </row>
    <row r="648" spans="2:12">
      <c r="B648" s="25"/>
      <c r="C648" s="26"/>
      <c r="D648" s="24"/>
      <c r="E648" s="24"/>
      <c r="F648" s="24"/>
      <c r="G648" s="24"/>
      <c r="H648" s="24"/>
      <c r="I648" s="24"/>
      <c r="J648" s="24"/>
      <c r="K648" s="24"/>
      <c r="L648" s="24"/>
    </row>
    <row r="649" spans="2:12">
      <c r="B649" s="25"/>
      <c r="C649" s="26"/>
      <c r="D649" s="24"/>
      <c r="E649" s="24"/>
      <c r="F649" s="24"/>
      <c r="G649" s="24"/>
      <c r="H649" s="24"/>
      <c r="I649" s="24"/>
      <c r="J649" s="24"/>
      <c r="K649" s="24"/>
      <c r="L649" s="24"/>
    </row>
    <row r="650" spans="2:12">
      <c r="B650" s="25"/>
      <c r="C650" s="26"/>
      <c r="D650" s="24"/>
      <c r="E650" s="24"/>
      <c r="F650" s="24"/>
      <c r="G650" s="24"/>
      <c r="H650" s="24"/>
      <c r="I650" s="24"/>
      <c r="J650" s="24"/>
      <c r="K650" s="24"/>
      <c r="L650" s="24"/>
    </row>
    <row r="651" spans="2:12">
      <c r="B651" s="25"/>
      <c r="C651" s="26"/>
      <c r="D651" s="24"/>
      <c r="E651" s="24"/>
      <c r="F651" s="24"/>
      <c r="G651" s="24"/>
      <c r="H651" s="24"/>
      <c r="I651" s="24"/>
      <c r="J651" s="24"/>
      <c r="K651" s="24"/>
      <c r="L651" s="24"/>
    </row>
    <row r="652" spans="2:12">
      <c r="B652" s="25"/>
      <c r="C652" s="26"/>
      <c r="D652" s="24"/>
      <c r="E652" s="24"/>
      <c r="F652" s="24"/>
      <c r="G652" s="24"/>
      <c r="H652" s="24"/>
      <c r="I652" s="24"/>
      <c r="J652" s="24"/>
      <c r="K652" s="24"/>
      <c r="L652" s="24"/>
    </row>
    <row r="653" spans="2:12">
      <c r="B653" s="25"/>
      <c r="C653" s="26"/>
      <c r="D653" s="24"/>
      <c r="E653" s="24"/>
      <c r="F653" s="24"/>
      <c r="G653" s="24"/>
      <c r="H653" s="24"/>
      <c r="I653" s="24"/>
      <c r="J653" s="24"/>
      <c r="K653" s="24"/>
      <c r="L653" s="24"/>
    </row>
    <row r="654" spans="2:12">
      <c r="B654" s="25"/>
      <c r="C654" s="26"/>
      <c r="D654" s="24"/>
      <c r="E654" s="24"/>
      <c r="F654" s="24"/>
      <c r="G654" s="24"/>
      <c r="H654" s="24"/>
      <c r="I654" s="24"/>
      <c r="J654" s="24"/>
      <c r="K654" s="24"/>
      <c r="L654" s="24"/>
    </row>
    <row r="655" spans="2:12">
      <c r="B655" s="25"/>
      <c r="C655" s="26"/>
      <c r="D655" s="24"/>
      <c r="E655" s="24"/>
      <c r="F655" s="24"/>
      <c r="G655" s="24"/>
      <c r="H655" s="24"/>
      <c r="I655" s="24"/>
      <c r="J655" s="24"/>
      <c r="K655" s="24"/>
      <c r="L655" s="24"/>
    </row>
    <row r="656" spans="2:12">
      <c r="B656" s="25"/>
      <c r="C656" s="26"/>
      <c r="D656" s="24"/>
      <c r="E656" s="24"/>
      <c r="F656" s="24"/>
      <c r="G656" s="24"/>
      <c r="H656" s="24"/>
      <c r="I656" s="24"/>
      <c r="J656" s="24"/>
      <c r="K656" s="24"/>
      <c r="L656" s="24"/>
    </row>
    <row r="657" spans="2:12">
      <c r="B657" s="25"/>
      <c r="C657" s="26"/>
      <c r="D657" s="24"/>
      <c r="E657" s="24"/>
      <c r="F657" s="24"/>
      <c r="G657" s="24"/>
      <c r="H657" s="24"/>
      <c r="I657" s="24"/>
      <c r="J657" s="24"/>
      <c r="K657" s="24"/>
      <c r="L657" s="24"/>
    </row>
    <row r="658" spans="2:12">
      <c r="B658" s="25"/>
      <c r="C658" s="26"/>
      <c r="D658" s="24"/>
      <c r="E658" s="24"/>
      <c r="F658" s="24"/>
      <c r="G658" s="24"/>
      <c r="H658" s="24"/>
      <c r="I658" s="24"/>
      <c r="J658" s="24"/>
      <c r="K658" s="24"/>
      <c r="L658" s="24"/>
    </row>
    <row r="659" spans="2:12">
      <c r="B659" s="25"/>
      <c r="C659" s="26"/>
      <c r="D659" s="24"/>
      <c r="E659" s="24"/>
      <c r="F659" s="24"/>
      <c r="G659" s="24"/>
      <c r="H659" s="24"/>
      <c r="I659" s="24"/>
      <c r="J659" s="24"/>
      <c r="K659" s="24"/>
      <c r="L659" s="24"/>
    </row>
    <row r="660" spans="2:12">
      <c r="B660" s="25"/>
      <c r="C660" s="26"/>
      <c r="D660" s="24"/>
      <c r="E660" s="24"/>
      <c r="F660" s="24"/>
      <c r="G660" s="24"/>
      <c r="H660" s="24"/>
      <c r="I660" s="24"/>
      <c r="J660" s="24"/>
      <c r="K660" s="24"/>
      <c r="L660" s="24"/>
    </row>
    <row r="661" spans="2:12">
      <c r="B661" s="25"/>
      <c r="C661" s="26"/>
      <c r="D661" s="24"/>
      <c r="E661" s="24"/>
      <c r="F661" s="24"/>
      <c r="G661" s="24"/>
      <c r="H661" s="24"/>
      <c r="I661" s="24"/>
      <c r="J661" s="24"/>
      <c r="K661" s="24"/>
      <c r="L661" s="24"/>
    </row>
    <row r="662" spans="2:12">
      <c r="B662" s="25"/>
      <c r="C662" s="26"/>
      <c r="D662" s="24"/>
      <c r="E662" s="24"/>
      <c r="F662" s="24"/>
      <c r="G662" s="24"/>
      <c r="H662" s="24"/>
      <c r="I662" s="24"/>
      <c r="J662" s="24"/>
      <c r="K662" s="24"/>
      <c r="L662" s="24"/>
    </row>
    <row r="663" spans="2:12">
      <c r="B663" s="25"/>
      <c r="C663" s="26"/>
      <c r="D663" s="24"/>
      <c r="E663" s="24"/>
      <c r="F663" s="24"/>
      <c r="G663" s="24"/>
      <c r="H663" s="24"/>
      <c r="I663" s="24"/>
      <c r="J663" s="24"/>
      <c r="K663" s="24"/>
      <c r="L663" s="24"/>
    </row>
    <row r="664" spans="2:12">
      <c r="B664" s="25"/>
      <c r="C664" s="26"/>
      <c r="D664" s="24"/>
      <c r="E664" s="24"/>
      <c r="F664" s="24"/>
      <c r="G664" s="24"/>
      <c r="H664" s="24"/>
      <c r="I664" s="24"/>
      <c r="J664" s="24"/>
      <c r="K664" s="24"/>
      <c r="L664" s="24"/>
    </row>
    <row r="665" spans="2:12">
      <c r="B665" s="25"/>
      <c r="C665" s="26"/>
      <c r="D665" s="24"/>
      <c r="E665" s="24"/>
      <c r="F665" s="24"/>
      <c r="G665" s="24"/>
      <c r="H665" s="24"/>
      <c r="I665" s="24"/>
      <c r="J665" s="24"/>
      <c r="K665" s="24"/>
      <c r="L665" s="24"/>
    </row>
    <row r="666" spans="2:12">
      <c r="B666" s="25"/>
      <c r="C666" s="26"/>
      <c r="D666" s="24"/>
      <c r="E666" s="24"/>
      <c r="F666" s="24"/>
      <c r="G666" s="24"/>
      <c r="H666" s="24"/>
      <c r="I666" s="24"/>
      <c r="J666" s="24"/>
      <c r="K666" s="24"/>
      <c r="L666" s="24"/>
    </row>
    <row r="667" spans="2:12">
      <c r="B667" s="25"/>
      <c r="C667" s="26"/>
      <c r="D667" s="24"/>
      <c r="E667" s="24"/>
      <c r="F667" s="24"/>
      <c r="G667" s="24"/>
      <c r="H667" s="24"/>
      <c r="I667" s="24"/>
      <c r="J667" s="24"/>
      <c r="K667" s="24"/>
      <c r="L667" s="24"/>
    </row>
    <row r="668" spans="2:12">
      <c r="B668" s="25"/>
      <c r="C668" s="26"/>
      <c r="D668" s="24"/>
      <c r="E668" s="24"/>
      <c r="F668" s="24"/>
      <c r="G668" s="24"/>
      <c r="H668" s="24"/>
      <c r="I668" s="24"/>
      <c r="J668" s="24"/>
      <c r="K668" s="24"/>
      <c r="L668" s="24"/>
    </row>
    <row r="669" spans="2:12">
      <c r="B669" s="25"/>
      <c r="C669" s="26"/>
      <c r="D669" s="24"/>
      <c r="E669" s="24"/>
      <c r="F669" s="24"/>
      <c r="G669" s="24"/>
      <c r="H669" s="24"/>
      <c r="I669" s="24"/>
      <c r="J669" s="24"/>
      <c r="K669" s="24"/>
      <c r="L669" s="24"/>
    </row>
    <row r="670" spans="2:12">
      <c r="B670" s="25"/>
      <c r="C670" s="26"/>
      <c r="D670" s="24"/>
      <c r="E670" s="24"/>
      <c r="F670" s="24"/>
      <c r="G670" s="24"/>
      <c r="H670" s="24"/>
      <c r="I670" s="24"/>
      <c r="J670" s="24"/>
      <c r="K670" s="24"/>
      <c r="L670" s="24"/>
    </row>
    <row r="671" spans="2:12">
      <c r="B671" s="25"/>
      <c r="C671" s="26"/>
      <c r="D671" s="24"/>
      <c r="E671" s="24"/>
      <c r="F671" s="24"/>
      <c r="G671" s="24"/>
      <c r="H671" s="24"/>
      <c r="I671" s="24"/>
      <c r="J671" s="24"/>
      <c r="K671" s="24"/>
      <c r="L671" s="24"/>
    </row>
    <row r="672" spans="2:12">
      <c r="B672" s="25"/>
      <c r="C672" s="26"/>
      <c r="D672" s="24"/>
      <c r="E672" s="24"/>
      <c r="F672" s="24"/>
      <c r="G672" s="24"/>
      <c r="H672" s="24"/>
      <c r="I672" s="24"/>
      <c r="J672" s="24"/>
      <c r="K672" s="24"/>
      <c r="L672" s="24"/>
    </row>
    <row r="673" spans="2:12">
      <c r="B673" s="25"/>
      <c r="C673" s="26"/>
      <c r="D673" s="24"/>
      <c r="E673" s="24"/>
      <c r="F673" s="24"/>
      <c r="G673" s="24"/>
      <c r="H673" s="24"/>
      <c r="I673" s="24"/>
      <c r="J673" s="24"/>
      <c r="K673" s="24"/>
      <c r="L673" s="24"/>
    </row>
    <row r="674" spans="2:12">
      <c r="B674" s="25"/>
      <c r="C674" s="26"/>
      <c r="D674" s="24"/>
      <c r="E674" s="24"/>
      <c r="F674" s="24"/>
      <c r="G674" s="24"/>
      <c r="H674" s="24"/>
      <c r="I674" s="24"/>
      <c r="J674" s="24"/>
      <c r="K674" s="24"/>
      <c r="L674" s="24"/>
    </row>
    <row r="675" spans="2:12">
      <c r="B675" s="25"/>
      <c r="C675" s="26"/>
      <c r="D675" s="24"/>
      <c r="E675" s="24"/>
      <c r="F675" s="24"/>
      <c r="G675" s="24"/>
      <c r="H675" s="24"/>
      <c r="I675" s="24"/>
      <c r="J675" s="24"/>
      <c r="K675" s="24"/>
      <c r="L675" s="24"/>
    </row>
    <row r="676" spans="2:12">
      <c r="B676" s="25"/>
      <c r="C676" s="26"/>
      <c r="D676" s="24"/>
      <c r="E676" s="24"/>
      <c r="F676" s="24"/>
      <c r="G676" s="24"/>
      <c r="H676" s="24"/>
      <c r="I676" s="24"/>
      <c r="J676" s="24"/>
      <c r="K676" s="24"/>
      <c r="L676" s="24"/>
    </row>
    <row r="677" spans="2:12">
      <c r="B677" s="25"/>
      <c r="C677" s="26"/>
      <c r="D677" s="24"/>
      <c r="E677" s="24"/>
      <c r="F677" s="24"/>
      <c r="G677" s="24"/>
      <c r="H677" s="24"/>
      <c r="I677" s="24"/>
      <c r="J677" s="24"/>
      <c r="K677" s="24"/>
      <c r="L677" s="24"/>
    </row>
    <row r="678" spans="2:12">
      <c r="B678" s="25"/>
      <c r="C678" s="26"/>
      <c r="D678" s="24"/>
      <c r="E678" s="24"/>
      <c r="F678" s="24"/>
      <c r="G678" s="24"/>
      <c r="H678" s="24"/>
      <c r="I678" s="24"/>
      <c r="J678" s="24"/>
      <c r="K678" s="24"/>
      <c r="L678" s="24"/>
    </row>
    <row r="679" spans="2:12">
      <c r="B679" s="25"/>
      <c r="C679" s="26"/>
      <c r="D679" s="24"/>
      <c r="E679" s="24"/>
      <c r="F679" s="24"/>
      <c r="G679" s="24"/>
      <c r="H679" s="24"/>
      <c r="I679" s="24"/>
      <c r="J679" s="24"/>
      <c r="K679" s="24"/>
      <c r="L679" s="24"/>
    </row>
    <row r="680" spans="2:12">
      <c r="B680" s="25"/>
      <c r="C680" s="26"/>
      <c r="D680" s="24"/>
      <c r="E680" s="24"/>
      <c r="F680" s="24"/>
      <c r="G680" s="24"/>
      <c r="H680" s="24"/>
      <c r="I680" s="24"/>
      <c r="J680" s="24"/>
      <c r="K680" s="24"/>
      <c r="L680" s="24"/>
    </row>
    <row r="681" spans="2:12">
      <c r="B681" s="25"/>
      <c r="C681" s="26"/>
      <c r="D681" s="24"/>
      <c r="E681" s="24"/>
      <c r="F681" s="24"/>
      <c r="G681" s="24"/>
      <c r="H681" s="24"/>
      <c r="I681" s="24"/>
      <c r="J681" s="24"/>
      <c r="K681" s="24"/>
      <c r="L681" s="24"/>
    </row>
    <row r="682" spans="2:12">
      <c r="B682" s="25"/>
      <c r="C682" s="26"/>
      <c r="D682" s="24"/>
      <c r="E682" s="24"/>
      <c r="F682" s="24"/>
      <c r="G682" s="24"/>
      <c r="H682" s="24"/>
      <c r="I682" s="24"/>
      <c r="J682" s="24"/>
      <c r="K682" s="24"/>
      <c r="L682" s="24"/>
    </row>
    <row r="683" spans="2:12">
      <c r="B683" s="25"/>
      <c r="C683" s="26"/>
      <c r="D683" s="24"/>
      <c r="E683" s="24"/>
      <c r="F683" s="24"/>
      <c r="G683" s="24"/>
      <c r="H683" s="24"/>
      <c r="I683" s="24"/>
      <c r="J683" s="24"/>
      <c r="K683" s="24"/>
      <c r="L683" s="24"/>
    </row>
    <row r="684" spans="2:12">
      <c r="B684" s="25"/>
      <c r="C684" s="26"/>
      <c r="D684" s="24"/>
      <c r="E684" s="24"/>
      <c r="F684" s="24"/>
      <c r="G684" s="24"/>
      <c r="H684" s="24"/>
      <c r="I684" s="24"/>
      <c r="J684" s="24"/>
      <c r="K684" s="24"/>
      <c r="L684" s="24"/>
    </row>
    <row r="685" spans="2:12">
      <c r="B685" s="25"/>
      <c r="C685" s="26"/>
      <c r="D685" s="24"/>
      <c r="E685" s="24"/>
      <c r="F685" s="24"/>
      <c r="G685" s="24"/>
      <c r="H685" s="24"/>
      <c r="I685" s="24"/>
      <c r="J685" s="24"/>
      <c r="K685" s="24"/>
      <c r="L685" s="24"/>
    </row>
    <row r="686" spans="2:12">
      <c r="B686" s="25"/>
      <c r="C686" s="26"/>
      <c r="D686" s="24"/>
      <c r="E686" s="24"/>
      <c r="F686" s="24"/>
      <c r="G686" s="24"/>
      <c r="H686" s="24"/>
      <c r="I686" s="24"/>
      <c r="J686" s="24"/>
      <c r="K686" s="24"/>
      <c r="L686" s="24"/>
    </row>
    <row r="687" spans="2:12">
      <c r="B687" s="25"/>
      <c r="C687" s="26"/>
      <c r="D687" s="24"/>
      <c r="E687" s="24"/>
      <c r="F687" s="24"/>
      <c r="G687" s="24"/>
      <c r="H687" s="24"/>
      <c r="I687" s="24"/>
      <c r="J687" s="24"/>
      <c r="K687" s="24"/>
      <c r="L687" s="24"/>
    </row>
    <row r="688" spans="2:12">
      <c r="B688" s="25"/>
      <c r="C688" s="26"/>
      <c r="D688" s="24"/>
      <c r="E688" s="24"/>
      <c r="F688" s="24"/>
      <c r="G688" s="24"/>
      <c r="H688" s="24"/>
      <c r="I688" s="24"/>
      <c r="J688" s="24"/>
      <c r="K688" s="24"/>
      <c r="L688" s="24"/>
    </row>
    <row r="689" spans="2:12">
      <c r="B689" s="25"/>
      <c r="C689" s="26"/>
      <c r="D689" s="24"/>
      <c r="E689" s="24"/>
      <c r="F689" s="24"/>
      <c r="G689" s="24"/>
      <c r="H689" s="24"/>
      <c r="I689" s="24"/>
      <c r="J689" s="24"/>
      <c r="K689" s="24"/>
      <c r="L689" s="24"/>
    </row>
    <row r="690" spans="2:12">
      <c r="B690" s="25"/>
      <c r="C690" s="26"/>
      <c r="D690" s="24"/>
      <c r="E690" s="24"/>
      <c r="F690" s="24"/>
      <c r="G690" s="24"/>
      <c r="H690" s="24"/>
      <c r="I690" s="24"/>
      <c r="J690" s="24"/>
      <c r="K690" s="24"/>
      <c r="L690" s="24"/>
    </row>
    <row r="691" spans="2:12">
      <c r="B691" s="25"/>
      <c r="C691" s="26"/>
      <c r="D691" s="24"/>
      <c r="E691" s="24"/>
      <c r="F691" s="24"/>
      <c r="G691" s="24"/>
      <c r="H691" s="24"/>
      <c r="I691" s="24"/>
      <c r="J691" s="24"/>
      <c r="K691" s="24"/>
      <c r="L691" s="24"/>
    </row>
    <row r="692" spans="2:12">
      <c r="B692" s="25"/>
      <c r="C692" s="26"/>
      <c r="D692" s="24"/>
      <c r="E692" s="24"/>
      <c r="F692" s="24"/>
      <c r="G692" s="24"/>
      <c r="H692" s="24"/>
      <c r="I692" s="24"/>
      <c r="J692" s="24"/>
      <c r="K692" s="24"/>
      <c r="L692" s="24"/>
    </row>
    <row r="693" spans="2:12">
      <c r="B693" s="25"/>
      <c r="C693" s="26"/>
      <c r="D693" s="24"/>
      <c r="E693" s="24"/>
      <c r="F693" s="24"/>
      <c r="G693" s="24"/>
      <c r="H693" s="24"/>
      <c r="I693" s="24"/>
      <c r="J693" s="24"/>
      <c r="K693" s="24"/>
      <c r="L693" s="24"/>
    </row>
    <row r="694" spans="2:12">
      <c r="B694" s="25"/>
      <c r="C694" s="26"/>
      <c r="D694" s="24"/>
      <c r="E694" s="24"/>
      <c r="F694" s="24"/>
      <c r="G694" s="24"/>
      <c r="H694" s="24"/>
      <c r="I694" s="24"/>
      <c r="J694" s="24"/>
      <c r="K694" s="24"/>
      <c r="L694" s="24"/>
    </row>
    <row r="695" spans="2:12">
      <c r="B695" s="25"/>
      <c r="C695" s="26"/>
      <c r="D695" s="24"/>
      <c r="E695" s="24"/>
      <c r="F695" s="24"/>
      <c r="G695" s="24"/>
      <c r="H695" s="24"/>
      <c r="I695" s="24"/>
      <c r="J695" s="24"/>
      <c r="K695" s="24"/>
      <c r="L695" s="24"/>
    </row>
    <row r="696" spans="2:12">
      <c r="B696" s="25"/>
      <c r="C696" s="26"/>
      <c r="D696" s="24"/>
      <c r="E696" s="24"/>
      <c r="F696" s="24"/>
      <c r="G696" s="24"/>
      <c r="H696" s="24"/>
      <c r="I696" s="24"/>
      <c r="J696" s="24"/>
      <c r="K696" s="24"/>
      <c r="L696" s="24"/>
    </row>
    <row r="697" spans="2:12">
      <c r="B697" s="25"/>
      <c r="C697" s="26"/>
      <c r="D697" s="24"/>
      <c r="E697" s="24"/>
      <c r="F697" s="24"/>
      <c r="G697" s="24"/>
      <c r="H697" s="24"/>
      <c r="I697" s="24"/>
      <c r="J697" s="24"/>
      <c r="K697" s="24"/>
      <c r="L697" s="24"/>
    </row>
    <row r="698" spans="2:12">
      <c r="B698" s="25"/>
      <c r="C698" s="26"/>
      <c r="D698" s="24"/>
      <c r="E698" s="24"/>
      <c r="F698" s="24"/>
      <c r="G698" s="24"/>
      <c r="H698" s="24"/>
      <c r="I698" s="24"/>
      <c r="J698" s="24"/>
      <c r="K698" s="24"/>
      <c r="L698" s="24"/>
    </row>
    <row r="699" spans="2:12">
      <c r="B699" s="25"/>
      <c r="C699" s="26"/>
      <c r="D699" s="24"/>
      <c r="E699" s="24"/>
      <c r="F699" s="24"/>
      <c r="G699" s="24"/>
      <c r="H699" s="24"/>
      <c r="I699" s="24"/>
      <c r="J699" s="24"/>
      <c r="K699" s="24"/>
      <c r="L699" s="24"/>
    </row>
    <row r="700" spans="2:12">
      <c r="B700" s="25"/>
      <c r="C700" s="26"/>
      <c r="D700" s="24"/>
      <c r="E700" s="24"/>
      <c r="F700" s="24"/>
      <c r="G700" s="24"/>
      <c r="H700" s="24"/>
      <c r="I700" s="24"/>
      <c r="J700" s="24"/>
      <c r="K700" s="24"/>
      <c r="L700" s="24"/>
    </row>
    <row r="701" spans="2:12">
      <c r="B701" s="25"/>
      <c r="C701" s="26"/>
      <c r="D701" s="24"/>
      <c r="E701" s="24"/>
      <c r="F701" s="24"/>
      <c r="G701" s="24"/>
      <c r="H701" s="24"/>
      <c r="I701" s="24"/>
      <c r="J701" s="24"/>
      <c r="K701" s="24"/>
      <c r="L701" s="24"/>
    </row>
    <row r="702" spans="2:12">
      <c r="B702" s="25"/>
      <c r="C702" s="26"/>
      <c r="D702" s="24"/>
      <c r="E702" s="24"/>
      <c r="F702" s="24"/>
      <c r="G702" s="24"/>
      <c r="H702" s="24"/>
      <c r="I702" s="24"/>
      <c r="J702" s="24"/>
      <c r="K702" s="24"/>
      <c r="L702" s="24"/>
    </row>
    <row r="703" spans="2:12">
      <c r="B703" s="25"/>
      <c r="C703" s="26"/>
      <c r="D703" s="24"/>
      <c r="E703" s="24"/>
      <c r="F703" s="24"/>
      <c r="G703" s="24"/>
      <c r="H703" s="24"/>
      <c r="I703" s="24"/>
      <c r="J703" s="24"/>
      <c r="K703" s="24"/>
      <c r="L703" s="24"/>
    </row>
    <row r="704" spans="2:12">
      <c r="B704" s="25"/>
      <c r="C704" s="26"/>
      <c r="D704" s="24"/>
      <c r="E704" s="24"/>
      <c r="F704" s="24"/>
      <c r="G704" s="24"/>
      <c r="H704" s="24"/>
      <c r="I704" s="24"/>
      <c r="J704" s="24"/>
      <c r="K704" s="24"/>
      <c r="L704" s="24"/>
    </row>
    <row r="705" spans="2:12">
      <c r="B705" s="25"/>
      <c r="C705" s="26"/>
      <c r="D705" s="24"/>
      <c r="E705" s="24"/>
      <c r="F705" s="24"/>
      <c r="G705" s="24"/>
      <c r="H705" s="24"/>
      <c r="I705" s="24"/>
      <c r="J705" s="24"/>
      <c r="K705" s="24"/>
      <c r="L705" s="24"/>
    </row>
    <row r="706" spans="2:12">
      <c r="B706" s="25"/>
      <c r="C706" s="26"/>
      <c r="D706" s="24"/>
      <c r="E706" s="24"/>
      <c r="F706" s="24"/>
      <c r="G706" s="24"/>
      <c r="H706" s="24"/>
      <c r="I706" s="24"/>
      <c r="J706" s="24"/>
      <c r="K706" s="24"/>
      <c r="L706" s="24"/>
    </row>
    <row r="707" spans="2:12">
      <c r="B707" s="25"/>
      <c r="C707" s="26"/>
      <c r="D707" s="24"/>
      <c r="E707" s="24"/>
      <c r="F707" s="24"/>
      <c r="G707" s="24"/>
      <c r="H707" s="24"/>
      <c r="I707" s="24"/>
      <c r="J707" s="24"/>
      <c r="K707" s="24"/>
      <c r="L707" s="24"/>
    </row>
    <row r="708" spans="2:12">
      <c r="B708" s="25"/>
      <c r="C708" s="26"/>
      <c r="D708" s="24"/>
      <c r="E708" s="24"/>
      <c r="F708" s="24"/>
      <c r="G708" s="24"/>
      <c r="H708" s="24"/>
      <c r="I708" s="24"/>
      <c r="J708" s="24"/>
      <c r="K708" s="24"/>
      <c r="L708" s="24"/>
    </row>
    <row r="709" spans="2:12">
      <c r="B709" s="25"/>
      <c r="C709" s="26"/>
      <c r="D709" s="24"/>
      <c r="E709" s="24"/>
      <c r="F709" s="24"/>
      <c r="G709" s="24"/>
      <c r="H709" s="24"/>
      <c r="I709" s="24"/>
      <c r="J709" s="24"/>
      <c r="K709" s="24"/>
      <c r="L709" s="24"/>
    </row>
    <row r="710" spans="2:12">
      <c r="B710" s="25"/>
      <c r="C710" s="26"/>
      <c r="D710" s="24"/>
      <c r="E710" s="24"/>
      <c r="F710" s="24"/>
      <c r="G710" s="24"/>
      <c r="H710" s="24"/>
      <c r="I710" s="24"/>
      <c r="J710" s="24"/>
      <c r="K710" s="24"/>
      <c r="L710" s="24"/>
    </row>
    <row r="711" spans="2:12">
      <c r="B711" s="25"/>
      <c r="C711" s="26"/>
      <c r="D711" s="24"/>
      <c r="E711" s="24"/>
      <c r="F711" s="24"/>
      <c r="G711" s="24"/>
      <c r="H711" s="24"/>
      <c r="I711" s="24"/>
      <c r="J711" s="24"/>
      <c r="K711" s="24"/>
      <c r="L711" s="24"/>
    </row>
    <row r="712" spans="2:12">
      <c r="B712" s="25"/>
      <c r="C712" s="26"/>
      <c r="D712" s="24"/>
      <c r="E712" s="24"/>
      <c r="F712" s="24"/>
      <c r="G712" s="24"/>
      <c r="H712" s="24"/>
      <c r="I712" s="24"/>
      <c r="J712" s="24"/>
      <c r="K712" s="24"/>
      <c r="L712" s="24"/>
    </row>
    <row r="713" spans="2:12">
      <c r="B713" s="25"/>
      <c r="C713" s="26"/>
      <c r="D713" s="24"/>
      <c r="E713" s="24"/>
      <c r="F713" s="24"/>
      <c r="G713" s="24"/>
      <c r="H713" s="24"/>
      <c r="I713" s="24"/>
      <c r="J713" s="24"/>
      <c r="K713" s="24"/>
      <c r="L713" s="24"/>
    </row>
    <row r="714" spans="2:12">
      <c r="B714" s="25"/>
      <c r="C714" s="26"/>
      <c r="D714" s="24"/>
      <c r="E714" s="24"/>
      <c r="F714" s="24"/>
      <c r="G714" s="24"/>
      <c r="H714" s="24"/>
      <c r="I714" s="24"/>
      <c r="J714" s="24"/>
      <c r="K714" s="24"/>
      <c r="L714" s="24"/>
    </row>
    <row r="715" spans="2:12">
      <c r="B715" s="25"/>
      <c r="C715" s="26"/>
      <c r="D715" s="24"/>
      <c r="E715" s="24"/>
      <c r="F715" s="24"/>
      <c r="G715" s="24"/>
      <c r="H715" s="24"/>
      <c r="I715" s="24"/>
      <c r="J715" s="24"/>
      <c r="K715" s="24"/>
      <c r="L715" s="24"/>
    </row>
    <row r="716" spans="2:12">
      <c r="B716" s="25"/>
      <c r="C716" s="26"/>
      <c r="D716" s="24"/>
      <c r="E716" s="24"/>
      <c r="F716" s="24"/>
      <c r="G716" s="24"/>
      <c r="H716" s="24"/>
      <c r="I716" s="24"/>
      <c r="J716" s="24"/>
      <c r="K716" s="24"/>
      <c r="L716" s="24"/>
    </row>
    <row r="717" spans="2:12">
      <c r="B717" s="25"/>
      <c r="C717" s="26"/>
      <c r="D717" s="24"/>
      <c r="E717" s="24"/>
      <c r="F717" s="24"/>
      <c r="G717" s="24"/>
      <c r="H717" s="24"/>
      <c r="I717" s="24"/>
      <c r="J717" s="24"/>
      <c r="K717" s="24"/>
      <c r="L717" s="24"/>
    </row>
    <row r="718" spans="2:12">
      <c r="B718" s="25"/>
      <c r="C718" s="26"/>
      <c r="D718" s="24"/>
      <c r="E718" s="24"/>
      <c r="F718" s="24"/>
      <c r="G718" s="24"/>
      <c r="H718" s="24"/>
      <c r="I718" s="24"/>
      <c r="J718" s="24"/>
      <c r="K718" s="24"/>
      <c r="L718" s="24"/>
    </row>
    <row r="719" spans="2:12">
      <c r="B719" s="25"/>
      <c r="C719" s="26"/>
      <c r="D719" s="24"/>
      <c r="E719" s="24"/>
      <c r="F719" s="24"/>
      <c r="G719" s="24"/>
      <c r="H719" s="24"/>
      <c r="I719" s="24"/>
      <c r="J719" s="24"/>
      <c r="K719" s="24"/>
      <c r="L719" s="24"/>
    </row>
    <row r="720" spans="2:12">
      <c r="B720" s="25"/>
      <c r="C720" s="26"/>
      <c r="D720" s="24"/>
      <c r="E720" s="24"/>
      <c r="F720" s="24"/>
      <c r="G720" s="24"/>
      <c r="H720" s="24"/>
      <c r="I720" s="24"/>
      <c r="J720" s="24"/>
      <c r="K720" s="24"/>
      <c r="L720" s="24"/>
    </row>
    <row r="721" spans="2:12">
      <c r="B721" s="25"/>
      <c r="C721" s="26"/>
      <c r="D721" s="24"/>
      <c r="E721" s="24"/>
      <c r="F721" s="24"/>
      <c r="G721" s="24"/>
      <c r="H721" s="24"/>
      <c r="I721" s="24"/>
      <c r="J721" s="24"/>
      <c r="K721" s="24"/>
      <c r="L721" s="24"/>
    </row>
    <row r="722" spans="2:12">
      <c r="B722" s="25"/>
      <c r="C722" s="26"/>
      <c r="D722" s="24"/>
      <c r="E722" s="24"/>
      <c r="F722" s="24"/>
      <c r="G722" s="24"/>
      <c r="H722" s="24"/>
      <c r="I722" s="24"/>
      <c r="J722" s="24"/>
      <c r="K722" s="24"/>
      <c r="L722" s="24"/>
    </row>
    <row r="723" spans="2:12">
      <c r="B723" s="25"/>
      <c r="C723" s="26"/>
      <c r="D723" s="24"/>
      <c r="E723" s="24"/>
      <c r="F723" s="24"/>
      <c r="G723" s="24"/>
      <c r="H723" s="24"/>
      <c r="I723" s="24"/>
      <c r="J723" s="24"/>
      <c r="K723" s="24"/>
      <c r="L723" s="24"/>
    </row>
    <row r="724" spans="2:12">
      <c r="B724" s="25"/>
      <c r="C724" s="26"/>
      <c r="D724" s="24"/>
      <c r="E724" s="24"/>
      <c r="F724" s="24"/>
      <c r="G724" s="24"/>
      <c r="H724" s="24"/>
      <c r="I724" s="24"/>
      <c r="J724" s="24"/>
      <c r="K724" s="24"/>
      <c r="L724" s="24"/>
    </row>
    <row r="725" spans="2:12">
      <c r="B725" s="25"/>
      <c r="C725" s="26"/>
      <c r="D725" s="24"/>
      <c r="E725" s="24"/>
      <c r="F725" s="24"/>
      <c r="G725" s="24"/>
      <c r="H725" s="24"/>
      <c r="I725" s="24"/>
      <c r="J725" s="24"/>
      <c r="K725" s="24"/>
      <c r="L725" s="24"/>
    </row>
    <row r="726" spans="2:12">
      <c r="B726" s="25"/>
      <c r="C726" s="26"/>
      <c r="D726" s="24"/>
      <c r="E726" s="24"/>
      <c r="F726" s="24"/>
      <c r="G726" s="24"/>
      <c r="H726" s="24"/>
      <c r="I726" s="24"/>
      <c r="J726" s="24"/>
      <c r="K726" s="24"/>
      <c r="L726" s="24"/>
    </row>
    <row r="727" spans="2:12">
      <c r="B727" s="25"/>
      <c r="C727" s="26"/>
      <c r="D727" s="24"/>
      <c r="E727" s="24"/>
      <c r="F727" s="24"/>
      <c r="G727" s="24"/>
      <c r="H727" s="24"/>
      <c r="I727" s="24"/>
      <c r="J727" s="24"/>
      <c r="K727" s="24"/>
      <c r="L727" s="24"/>
    </row>
    <row r="728" spans="2:12">
      <c r="B728" s="25"/>
      <c r="C728" s="26"/>
      <c r="D728" s="24"/>
      <c r="E728" s="24"/>
      <c r="F728" s="24"/>
      <c r="G728" s="24"/>
      <c r="H728" s="24"/>
      <c r="I728" s="24"/>
      <c r="J728" s="24"/>
      <c r="K728" s="24"/>
      <c r="L728" s="24"/>
    </row>
    <row r="729" spans="2:12">
      <c r="B729" s="25"/>
      <c r="C729" s="26"/>
      <c r="D729" s="24"/>
      <c r="E729" s="24"/>
      <c r="F729" s="24"/>
      <c r="G729" s="24"/>
      <c r="H729" s="24"/>
      <c r="I729" s="24"/>
      <c r="J729" s="24"/>
      <c r="K729" s="24"/>
      <c r="L729" s="24"/>
    </row>
    <row r="730" spans="2:12">
      <c r="B730" s="25"/>
      <c r="C730" s="26"/>
      <c r="D730" s="24"/>
      <c r="E730" s="24"/>
      <c r="F730" s="24"/>
      <c r="G730" s="24"/>
      <c r="H730" s="24"/>
      <c r="I730" s="24"/>
      <c r="J730" s="24"/>
      <c r="K730" s="24"/>
      <c r="L730" s="24"/>
    </row>
    <row r="731" spans="2:12">
      <c r="B731" s="25"/>
      <c r="C731" s="26"/>
      <c r="D731" s="24"/>
      <c r="E731" s="24"/>
      <c r="F731" s="24"/>
      <c r="G731" s="24"/>
      <c r="H731" s="24"/>
      <c r="I731" s="24"/>
      <c r="J731" s="24"/>
      <c r="K731" s="24"/>
      <c r="L731" s="24"/>
    </row>
    <row r="732" spans="2:12">
      <c r="B732" s="25"/>
      <c r="C732" s="26"/>
      <c r="D732" s="24"/>
      <c r="E732" s="24"/>
      <c r="F732" s="24"/>
      <c r="G732" s="24"/>
      <c r="H732" s="24"/>
      <c r="I732" s="24"/>
      <c r="J732" s="24"/>
      <c r="K732" s="24"/>
      <c r="L732" s="24"/>
    </row>
    <row r="733" spans="2:12">
      <c r="B733" s="25"/>
      <c r="C733" s="26"/>
      <c r="D733" s="24"/>
      <c r="E733" s="24"/>
      <c r="F733" s="24"/>
      <c r="G733" s="24"/>
      <c r="H733" s="24"/>
      <c r="I733" s="24"/>
      <c r="J733" s="24"/>
      <c r="K733" s="24"/>
      <c r="L733" s="24"/>
    </row>
    <row r="734" spans="2:12">
      <c r="B734" s="25"/>
      <c r="C734" s="26"/>
      <c r="D734" s="24"/>
      <c r="E734" s="24"/>
      <c r="F734" s="24"/>
      <c r="G734" s="24"/>
      <c r="H734" s="24"/>
      <c r="I734" s="24"/>
      <c r="J734" s="24"/>
      <c r="K734" s="24"/>
      <c r="L734" s="24"/>
    </row>
    <row r="735" spans="2:12">
      <c r="B735" s="25"/>
      <c r="C735" s="26"/>
      <c r="D735" s="24"/>
      <c r="E735" s="24"/>
      <c r="F735" s="24"/>
      <c r="G735" s="24"/>
      <c r="H735" s="24"/>
      <c r="I735" s="24"/>
      <c r="J735" s="24"/>
      <c r="K735" s="24"/>
      <c r="L735" s="24"/>
    </row>
    <row r="736" spans="2:12">
      <c r="B736" s="25"/>
      <c r="C736" s="26"/>
      <c r="D736" s="24"/>
      <c r="E736" s="24"/>
      <c r="F736" s="24"/>
      <c r="G736" s="24"/>
      <c r="H736" s="24"/>
      <c r="I736" s="24"/>
      <c r="J736" s="24"/>
      <c r="K736" s="24"/>
      <c r="L736" s="24"/>
    </row>
    <row r="737" spans="2:12">
      <c r="B737" s="25"/>
      <c r="C737" s="26"/>
      <c r="D737" s="24"/>
      <c r="E737" s="24"/>
      <c r="F737" s="24"/>
      <c r="G737" s="24"/>
      <c r="H737" s="24"/>
      <c r="I737" s="24"/>
      <c r="J737" s="24"/>
      <c r="K737" s="24"/>
      <c r="L737" s="24"/>
    </row>
    <row r="738" spans="2:12">
      <c r="B738" s="25"/>
      <c r="C738" s="26"/>
      <c r="D738" s="24"/>
      <c r="E738" s="24"/>
      <c r="F738" s="24"/>
      <c r="G738" s="24"/>
      <c r="H738" s="24"/>
      <c r="I738" s="24"/>
      <c r="J738" s="24"/>
      <c r="K738" s="24"/>
      <c r="L738" s="24"/>
    </row>
    <row r="739" spans="2:12">
      <c r="B739" s="25"/>
      <c r="C739" s="26"/>
      <c r="D739" s="24"/>
      <c r="E739" s="24"/>
      <c r="F739" s="24"/>
      <c r="G739" s="24"/>
      <c r="H739" s="24"/>
      <c r="I739" s="24"/>
      <c r="J739" s="24"/>
      <c r="K739" s="24"/>
      <c r="L739" s="24"/>
    </row>
    <row r="740" spans="2:12">
      <c r="B740" s="25"/>
      <c r="C740" s="26"/>
      <c r="D740" s="24"/>
      <c r="E740" s="24"/>
      <c r="F740" s="24"/>
      <c r="G740" s="24"/>
      <c r="H740" s="24"/>
      <c r="I740" s="24"/>
      <c r="J740" s="24"/>
      <c r="K740" s="24"/>
      <c r="L740" s="24"/>
    </row>
    <row r="741" spans="2:12">
      <c r="B741" s="25"/>
      <c r="C741" s="26"/>
      <c r="D741" s="24"/>
      <c r="E741" s="24"/>
      <c r="F741" s="24"/>
      <c r="G741" s="24"/>
      <c r="H741" s="24"/>
      <c r="I741" s="24"/>
      <c r="J741" s="24"/>
      <c r="K741" s="24"/>
      <c r="L741" s="24"/>
    </row>
    <row r="742" spans="2:12">
      <c r="B742" s="25"/>
      <c r="C742" s="26"/>
      <c r="D742" s="24"/>
      <c r="E742" s="24"/>
      <c r="F742" s="24"/>
      <c r="G742" s="24"/>
      <c r="H742" s="24"/>
      <c r="I742" s="24"/>
      <c r="J742" s="24"/>
      <c r="K742" s="24"/>
      <c r="L742" s="24"/>
    </row>
    <row r="743" spans="2:12">
      <c r="B743" s="25"/>
      <c r="C743" s="26"/>
      <c r="D743" s="24"/>
      <c r="E743" s="24"/>
      <c r="F743" s="24"/>
      <c r="G743" s="24"/>
      <c r="H743" s="24"/>
      <c r="I743" s="24"/>
      <c r="J743" s="24"/>
      <c r="K743" s="24"/>
      <c r="L743" s="24"/>
    </row>
    <row r="744" spans="2:12">
      <c r="B744" s="25"/>
      <c r="C744" s="26"/>
      <c r="D744" s="24"/>
      <c r="E744" s="24"/>
      <c r="F744" s="24"/>
      <c r="G744" s="24"/>
      <c r="H744" s="24"/>
      <c r="I744" s="24"/>
      <c r="J744" s="24"/>
      <c r="K744" s="24"/>
      <c r="L744" s="24"/>
    </row>
    <row r="745" spans="2:12">
      <c r="B745" s="25"/>
      <c r="C745" s="26"/>
      <c r="D745" s="24"/>
      <c r="E745" s="24"/>
      <c r="F745" s="24"/>
      <c r="G745" s="24"/>
      <c r="H745" s="24"/>
      <c r="I745" s="24"/>
      <c r="J745" s="24"/>
      <c r="K745" s="24"/>
      <c r="L745" s="24"/>
    </row>
    <row r="746" spans="2:12">
      <c r="B746" s="25"/>
      <c r="C746" s="26"/>
      <c r="D746" s="24"/>
      <c r="E746" s="24"/>
      <c r="F746" s="24"/>
      <c r="G746" s="24"/>
      <c r="H746" s="24"/>
      <c r="I746" s="24"/>
      <c r="J746" s="24"/>
      <c r="K746" s="24"/>
      <c r="L746" s="24"/>
    </row>
    <row r="747" spans="2:12">
      <c r="B747" s="25"/>
      <c r="C747" s="26"/>
      <c r="D747" s="24"/>
      <c r="E747" s="24"/>
      <c r="F747" s="24"/>
      <c r="G747" s="24"/>
      <c r="H747" s="24"/>
      <c r="I747" s="24"/>
      <c r="J747" s="24"/>
      <c r="K747" s="24"/>
      <c r="L747" s="24"/>
    </row>
    <row r="748" spans="2:12">
      <c r="B748" s="25"/>
      <c r="C748" s="26"/>
      <c r="D748" s="24"/>
      <c r="E748" s="24"/>
      <c r="F748" s="24"/>
      <c r="G748" s="24"/>
      <c r="H748" s="24"/>
      <c r="I748" s="24"/>
      <c r="J748" s="24"/>
      <c r="K748" s="24"/>
      <c r="L748" s="24"/>
    </row>
    <row r="749" spans="2:12">
      <c r="B749" s="25"/>
      <c r="C749" s="26"/>
      <c r="D749" s="24"/>
      <c r="E749" s="24"/>
      <c r="F749" s="24"/>
      <c r="G749" s="24"/>
      <c r="H749" s="24"/>
      <c r="I749" s="24"/>
      <c r="J749" s="24"/>
      <c r="K749" s="24"/>
      <c r="L749" s="24"/>
    </row>
    <row r="750" spans="2:12">
      <c r="B750" s="25"/>
      <c r="C750" s="26"/>
      <c r="D750" s="24"/>
      <c r="E750" s="24"/>
      <c r="F750" s="24"/>
      <c r="G750" s="24"/>
      <c r="H750" s="24"/>
      <c r="I750" s="24"/>
      <c r="J750" s="24"/>
      <c r="K750" s="24"/>
      <c r="L750" s="24"/>
    </row>
    <row r="751" spans="2:12">
      <c r="B751" s="25"/>
      <c r="C751" s="26"/>
      <c r="D751" s="24"/>
      <c r="E751" s="24"/>
      <c r="F751" s="24"/>
      <c r="G751" s="24"/>
      <c r="H751" s="24"/>
      <c r="I751" s="24"/>
      <c r="J751" s="24"/>
      <c r="K751" s="24"/>
      <c r="L751" s="24"/>
    </row>
    <row r="752" spans="2:12">
      <c r="B752" s="25"/>
      <c r="C752" s="26"/>
      <c r="D752" s="24"/>
      <c r="E752" s="24"/>
      <c r="F752" s="24"/>
      <c r="G752" s="24"/>
      <c r="H752" s="24"/>
      <c r="I752" s="24"/>
      <c r="J752" s="24"/>
      <c r="K752" s="24"/>
      <c r="L752" s="24"/>
    </row>
    <row r="753" spans="2:12">
      <c r="B753" s="25"/>
      <c r="C753" s="26"/>
      <c r="D753" s="24"/>
      <c r="E753" s="24"/>
      <c r="F753" s="24"/>
      <c r="G753" s="24"/>
      <c r="H753" s="24"/>
      <c r="I753" s="24"/>
      <c r="J753" s="24"/>
      <c r="K753" s="24"/>
      <c r="L753" s="24"/>
    </row>
    <row r="754" spans="2:12">
      <c r="B754" s="25"/>
      <c r="C754" s="26"/>
      <c r="D754" s="24"/>
      <c r="E754" s="24"/>
      <c r="F754" s="24"/>
      <c r="G754" s="24"/>
      <c r="H754" s="24"/>
      <c r="I754" s="24"/>
      <c r="J754" s="24"/>
      <c r="K754" s="24"/>
      <c r="L754" s="24"/>
    </row>
    <row r="755" spans="2:12">
      <c r="B755" s="25"/>
      <c r="C755" s="26"/>
      <c r="D755" s="24"/>
      <c r="E755" s="24"/>
      <c r="F755" s="24"/>
      <c r="G755" s="24"/>
      <c r="H755" s="24"/>
      <c r="I755" s="24"/>
      <c r="J755" s="24"/>
      <c r="K755" s="24"/>
      <c r="L755" s="24"/>
    </row>
    <row r="756" spans="2:12">
      <c r="B756" s="25"/>
      <c r="C756" s="26"/>
      <c r="D756" s="24"/>
      <c r="E756" s="24"/>
      <c r="F756" s="24"/>
      <c r="G756" s="24"/>
      <c r="H756" s="24"/>
      <c r="I756" s="24"/>
      <c r="J756" s="24"/>
      <c r="K756" s="24"/>
      <c r="L756" s="24"/>
    </row>
    <row r="757" spans="2:12">
      <c r="B757" s="25"/>
      <c r="C757" s="26"/>
      <c r="D757" s="24"/>
      <c r="E757" s="24"/>
      <c r="F757" s="24"/>
      <c r="G757" s="24"/>
      <c r="H757" s="24"/>
      <c r="I757" s="24"/>
      <c r="J757" s="24"/>
      <c r="K757" s="24"/>
      <c r="L757" s="24"/>
    </row>
    <row r="758" spans="2:12">
      <c r="B758" s="25"/>
      <c r="C758" s="26"/>
      <c r="D758" s="24"/>
      <c r="E758" s="24"/>
      <c r="F758" s="24"/>
      <c r="G758" s="24"/>
      <c r="H758" s="24"/>
      <c r="I758" s="24"/>
      <c r="J758" s="24"/>
      <c r="K758" s="24"/>
      <c r="L758" s="24"/>
    </row>
    <row r="759" spans="2:12">
      <c r="B759" s="25"/>
      <c r="C759" s="26"/>
      <c r="D759" s="24"/>
      <c r="E759" s="24"/>
      <c r="F759" s="24"/>
      <c r="G759" s="24"/>
      <c r="H759" s="24"/>
      <c r="I759" s="24"/>
      <c r="J759" s="24"/>
      <c r="K759" s="24"/>
      <c r="L759" s="24"/>
    </row>
    <row r="760" spans="2:12">
      <c r="B760" s="25"/>
      <c r="C760" s="26"/>
      <c r="D760" s="24"/>
      <c r="E760" s="24"/>
      <c r="F760" s="24"/>
      <c r="G760" s="24"/>
      <c r="H760" s="24"/>
      <c r="I760" s="24"/>
      <c r="J760" s="24"/>
      <c r="K760" s="24"/>
      <c r="L760" s="24"/>
    </row>
    <row r="761" spans="2:12">
      <c r="B761" s="25"/>
      <c r="C761" s="26"/>
      <c r="D761" s="24"/>
      <c r="E761" s="24"/>
      <c r="F761" s="24"/>
      <c r="G761" s="24"/>
      <c r="H761" s="24"/>
      <c r="I761" s="24"/>
      <c r="J761" s="24"/>
      <c r="K761" s="24"/>
      <c r="L761" s="24"/>
    </row>
    <row r="762" spans="2:12">
      <c r="B762" s="25"/>
      <c r="C762" s="26"/>
      <c r="D762" s="24"/>
      <c r="E762" s="24"/>
      <c r="F762" s="24"/>
      <c r="G762" s="24"/>
      <c r="H762" s="24"/>
      <c r="I762" s="24"/>
      <c r="J762" s="24"/>
      <c r="K762" s="24"/>
      <c r="L762" s="24"/>
    </row>
    <row r="763" spans="2:12">
      <c r="B763" s="25"/>
      <c r="C763" s="26"/>
      <c r="D763" s="24"/>
      <c r="E763" s="24"/>
      <c r="F763" s="24"/>
      <c r="G763" s="24"/>
      <c r="H763" s="24"/>
      <c r="I763" s="24"/>
      <c r="J763" s="24"/>
      <c r="K763" s="24"/>
      <c r="L763" s="24"/>
    </row>
    <row r="764" spans="2:12">
      <c r="B764" s="25"/>
      <c r="C764" s="26"/>
      <c r="D764" s="24"/>
      <c r="E764" s="24"/>
      <c r="F764" s="24"/>
      <c r="G764" s="24"/>
      <c r="H764" s="24"/>
      <c r="I764" s="24"/>
      <c r="J764" s="24"/>
      <c r="K764" s="24"/>
      <c r="L764" s="24"/>
    </row>
    <row r="765" spans="2:12">
      <c r="B765" s="25"/>
      <c r="C765" s="26"/>
      <c r="D765" s="24"/>
      <c r="E765" s="24"/>
      <c r="F765" s="24"/>
      <c r="G765" s="24"/>
      <c r="H765" s="24"/>
      <c r="I765" s="24"/>
      <c r="J765" s="24"/>
      <c r="K765" s="24"/>
      <c r="L765" s="24"/>
    </row>
    <row r="766" spans="2:12">
      <c r="B766" s="25"/>
      <c r="C766" s="26"/>
      <c r="D766" s="24"/>
      <c r="E766" s="24"/>
      <c r="F766" s="24"/>
      <c r="G766" s="24"/>
      <c r="H766" s="24"/>
      <c r="I766" s="24"/>
      <c r="J766" s="24"/>
      <c r="K766" s="24"/>
      <c r="L766" s="24"/>
    </row>
    <row r="767" spans="2:12">
      <c r="B767" s="25"/>
      <c r="C767" s="26"/>
      <c r="D767" s="24"/>
      <c r="E767" s="24"/>
      <c r="F767" s="24"/>
      <c r="G767" s="24"/>
      <c r="H767" s="24"/>
      <c r="I767" s="24"/>
      <c r="J767" s="24"/>
      <c r="K767" s="24"/>
      <c r="L767" s="24"/>
    </row>
    <row r="768" spans="2:12">
      <c r="B768" s="25"/>
      <c r="C768" s="26"/>
      <c r="D768" s="24"/>
      <c r="E768" s="24"/>
      <c r="F768" s="24"/>
      <c r="G768" s="24"/>
      <c r="H768" s="24"/>
      <c r="I768" s="24"/>
      <c r="J768" s="24"/>
      <c r="K768" s="24"/>
      <c r="L768" s="24"/>
    </row>
    <row r="769" spans="2:12">
      <c r="B769" s="25"/>
      <c r="C769" s="26"/>
      <c r="D769" s="24"/>
      <c r="E769" s="24"/>
      <c r="F769" s="24"/>
      <c r="G769" s="24"/>
      <c r="H769" s="24"/>
      <c r="I769" s="24"/>
      <c r="J769" s="24"/>
      <c r="K769" s="24"/>
      <c r="L769" s="24"/>
    </row>
    <row r="770" spans="2:12">
      <c r="B770" s="25"/>
      <c r="C770" s="26"/>
      <c r="D770" s="24"/>
      <c r="E770" s="24"/>
      <c r="F770" s="24"/>
      <c r="G770" s="24"/>
      <c r="H770" s="24"/>
      <c r="I770" s="24"/>
      <c r="J770" s="24"/>
      <c r="K770" s="24"/>
      <c r="L770" s="24"/>
    </row>
    <row r="771" spans="2:12">
      <c r="B771" s="25"/>
      <c r="C771" s="26"/>
      <c r="D771" s="24"/>
      <c r="E771" s="24"/>
      <c r="F771" s="24"/>
      <c r="G771" s="24"/>
      <c r="H771" s="24"/>
      <c r="I771" s="24"/>
      <c r="J771" s="24"/>
      <c r="K771" s="24"/>
      <c r="L771" s="24"/>
    </row>
    <row r="772" spans="2:12">
      <c r="B772" s="25"/>
      <c r="C772" s="26"/>
      <c r="D772" s="24"/>
      <c r="E772" s="24"/>
      <c r="F772" s="24"/>
      <c r="G772" s="24"/>
      <c r="H772" s="24"/>
      <c r="I772" s="24"/>
      <c r="J772" s="24"/>
      <c r="K772" s="24"/>
      <c r="L772" s="24"/>
    </row>
    <row r="773" spans="2:12">
      <c r="B773" s="25"/>
      <c r="C773" s="26"/>
      <c r="D773" s="24"/>
      <c r="E773" s="24"/>
      <c r="F773" s="24"/>
      <c r="G773" s="24"/>
      <c r="H773" s="24"/>
      <c r="I773" s="24"/>
      <c r="J773" s="24"/>
      <c r="K773" s="24"/>
      <c r="L773" s="24"/>
    </row>
    <row r="774" spans="2:12">
      <c r="B774" s="25"/>
      <c r="C774" s="26"/>
      <c r="D774" s="24"/>
      <c r="E774" s="24"/>
      <c r="F774" s="24"/>
      <c r="G774" s="24"/>
      <c r="H774" s="24"/>
      <c r="I774" s="24"/>
      <c r="J774" s="24"/>
      <c r="K774" s="24"/>
      <c r="L774" s="24"/>
    </row>
    <row r="775" spans="2:12">
      <c r="B775" s="25"/>
      <c r="C775" s="26"/>
      <c r="D775" s="24"/>
      <c r="E775" s="24"/>
      <c r="F775" s="24"/>
      <c r="G775" s="24"/>
      <c r="H775" s="24"/>
      <c r="I775" s="24"/>
      <c r="J775" s="24"/>
      <c r="K775" s="24"/>
      <c r="L775" s="24"/>
    </row>
    <row r="776" spans="2:12">
      <c r="B776" s="25"/>
      <c r="C776" s="26"/>
      <c r="D776" s="24"/>
      <c r="E776" s="24"/>
      <c r="F776" s="24"/>
      <c r="G776" s="24"/>
      <c r="H776" s="24"/>
      <c r="I776" s="24"/>
      <c r="J776" s="24"/>
      <c r="K776" s="24"/>
      <c r="L776" s="24"/>
    </row>
    <row r="777" spans="2:12">
      <c r="B777" s="25"/>
      <c r="C777" s="26"/>
      <c r="D777" s="24"/>
      <c r="E777" s="24"/>
      <c r="F777" s="24"/>
      <c r="G777" s="24"/>
      <c r="H777" s="24"/>
      <c r="I777" s="24"/>
      <c r="J777" s="24"/>
      <c r="K777" s="24"/>
      <c r="L777" s="24"/>
    </row>
    <row r="778" spans="2:12">
      <c r="B778" s="25"/>
      <c r="C778" s="26"/>
      <c r="D778" s="24"/>
      <c r="E778" s="24"/>
      <c r="F778" s="24"/>
      <c r="G778" s="24"/>
      <c r="H778" s="24"/>
      <c r="I778" s="24"/>
      <c r="J778" s="24"/>
      <c r="K778" s="24"/>
      <c r="L778" s="24"/>
    </row>
    <row r="779" spans="2:12">
      <c r="B779" s="25"/>
      <c r="C779" s="26"/>
      <c r="D779" s="24"/>
      <c r="E779" s="24"/>
      <c r="F779" s="24"/>
      <c r="G779" s="24"/>
      <c r="H779" s="24"/>
      <c r="I779" s="24"/>
      <c r="J779" s="24"/>
      <c r="K779" s="24"/>
      <c r="L779" s="24"/>
    </row>
    <row r="780" spans="2:12">
      <c r="B780" s="25"/>
      <c r="C780" s="26"/>
      <c r="D780" s="24"/>
      <c r="E780" s="24"/>
      <c r="F780" s="24"/>
      <c r="G780" s="24"/>
      <c r="H780" s="24"/>
      <c r="I780" s="24"/>
      <c r="J780" s="24"/>
      <c r="K780" s="24"/>
      <c r="L780" s="24"/>
    </row>
    <row r="781" spans="2:12">
      <c r="B781" s="25"/>
      <c r="C781" s="26"/>
      <c r="D781" s="24"/>
      <c r="E781" s="24"/>
      <c r="F781" s="24"/>
      <c r="G781" s="24"/>
      <c r="H781" s="24"/>
      <c r="I781" s="24"/>
      <c r="J781" s="24"/>
      <c r="K781" s="24"/>
      <c r="L781" s="24"/>
    </row>
    <row r="782" spans="2:12">
      <c r="B782" s="25"/>
      <c r="C782" s="26"/>
      <c r="D782" s="24"/>
      <c r="E782" s="24"/>
      <c r="F782" s="24"/>
      <c r="G782" s="24"/>
      <c r="H782" s="24"/>
      <c r="I782" s="24"/>
      <c r="J782" s="24"/>
      <c r="K782" s="24"/>
      <c r="L782" s="24"/>
    </row>
    <row r="783" spans="2:12">
      <c r="B783" s="25"/>
      <c r="C783" s="26"/>
      <c r="D783" s="24"/>
      <c r="E783" s="24"/>
      <c r="F783" s="24"/>
      <c r="G783" s="24"/>
      <c r="H783" s="24"/>
      <c r="I783" s="24"/>
      <c r="J783" s="24"/>
      <c r="K783" s="24"/>
      <c r="L783" s="24"/>
    </row>
    <row r="784" spans="2:12">
      <c r="B784" s="25"/>
      <c r="C784" s="26"/>
      <c r="D784" s="24"/>
      <c r="E784" s="24"/>
      <c r="F784" s="24"/>
      <c r="G784" s="24"/>
      <c r="H784" s="24"/>
      <c r="I784" s="24"/>
      <c r="J784" s="24"/>
      <c r="K784" s="24"/>
      <c r="L784" s="24"/>
    </row>
    <row r="785" spans="2:12">
      <c r="B785" s="25"/>
      <c r="C785" s="26"/>
      <c r="D785" s="24"/>
      <c r="E785" s="24"/>
      <c r="F785" s="24"/>
      <c r="G785" s="24"/>
      <c r="H785" s="24"/>
      <c r="I785" s="24"/>
      <c r="J785" s="24"/>
      <c r="K785" s="24"/>
      <c r="L785" s="24"/>
    </row>
    <row r="786" spans="2:12">
      <c r="B786" s="25"/>
      <c r="C786" s="26"/>
      <c r="D786" s="24"/>
      <c r="E786" s="24"/>
      <c r="F786" s="24"/>
      <c r="G786" s="24"/>
      <c r="H786" s="24"/>
      <c r="I786" s="24"/>
      <c r="J786" s="24"/>
      <c r="K786" s="24"/>
      <c r="L786" s="24"/>
    </row>
    <row r="787" spans="2:12">
      <c r="B787" s="25"/>
      <c r="C787" s="26"/>
      <c r="D787" s="24"/>
      <c r="E787" s="24"/>
      <c r="F787" s="24"/>
      <c r="G787" s="24"/>
      <c r="H787" s="24"/>
      <c r="I787" s="24"/>
      <c r="J787" s="24"/>
      <c r="K787" s="24"/>
      <c r="L787" s="24"/>
    </row>
    <row r="788" spans="2:12">
      <c r="B788" s="25"/>
      <c r="C788" s="26"/>
      <c r="D788" s="24"/>
      <c r="E788" s="24"/>
      <c r="F788" s="24"/>
      <c r="G788" s="24"/>
      <c r="H788" s="24"/>
      <c r="I788" s="24"/>
      <c r="J788" s="24"/>
      <c r="K788" s="24"/>
      <c r="L788" s="24"/>
    </row>
    <row r="789" spans="2:12">
      <c r="B789" s="25"/>
      <c r="C789" s="26"/>
      <c r="D789" s="24"/>
      <c r="E789" s="24"/>
      <c r="F789" s="24"/>
      <c r="G789" s="24"/>
      <c r="H789" s="24"/>
      <c r="I789" s="24"/>
      <c r="J789" s="24"/>
      <c r="K789" s="24"/>
      <c r="L789" s="24"/>
    </row>
    <row r="790" spans="2:12">
      <c r="B790" s="25"/>
      <c r="C790" s="26"/>
      <c r="D790" s="24"/>
      <c r="E790" s="24"/>
      <c r="F790" s="24"/>
      <c r="G790" s="24"/>
      <c r="H790" s="24"/>
      <c r="I790" s="24"/>
      <c r="J790" s="24"/>
      <c r="K790" s="24"/>
      <c r="L790" s="24"/>
    </row>
    <row r="791" spans="2:12">
      <c r="B791" s="25"/>
      <c r="C791" s="26"/>
      <c r="D791" s="24"/>
      <c r="E791" s="24"/>
      <c r="F791" s="24"/>
      <c r="G791" s="24"/>
      <c r="H791" s="24"/>
      <c r="I791" s="24"/>
      <c r="J791" s="24"/>
      <c r="K791" s="24"/>
      <c r="L791" s="24"/>
    </row>
    <row r="792" spans="2:12">
      <c r="B792" s="25"/>
      <c r="C792" s="26"/>
      <c r="D792" s="24"/>
      <c r="E792" s="24"/>
      <c r="F792" s="24"/>
      <c r="G792" s="24"/>
      <c r="H792" s="24"/>
      <c r="I792" s="24"/>
      <c r="J792" s="24"/>
      <c r="K792" s="24"/>
      <c r="L792" s="24"/>
    </row>
    <row r="793" spans="2:12">
      <c r="B793" s="25"/>
      <c r="C793" s="26"/>
      <c r="D793" s="24"/>
      <c r="E793" s="24"/>
      <c r="F793" s="24"/>
      <c r="G793" s="24"/>
      <c r="H793" s="24"/>
      <c r="I793" s="24"/>
      <c r="J793" s="24"/>
      <c r="K793" s="24"/>
      <c r="L793" s="24"/>
    </row>
    <row r="794" spans="2:12">
      <c r="B794" s="25"/>
      <c r="C794" s="26"/>
      <c r="D794" s="24"/>
      <c r="E794" s="24"/>
      <c r="F794" s="24"/>
      <c r="G794" s="24"/>
      <c r="H794" s="24"/>
      <c r="I794" s="24"/>
      <c r="J794" s="24"/>
      <c r="K794" s="24"/>
      <c r="L794" s="24"/>
    </row>
    <row r="795" spans="2:12">
      <c r="B795" s="25"/>
      <c r="C795" s="26"/>
      <c r="D795" s="24"/>
      <c r="E795" s="24"/>
      <c r="F795" s="24"/>
      <c r="G795" s="24"/>
      <c r="H795" s="24"/>
      <c r="I795" s="24"/>
      <c r="J795" s="24"/>
      <c r="K795" s="24"/>
      <c r="L795" s="24"/>
    </row>
    <row r="796" spans="2:12">
      <c r="B796" s="25"/>
      <c r="C796" s="26"/>
      <c r="D796" s="24"/>
      <c r="E796" s="24"/>
      <c r="F796" s="24"/>
      <c r="G796" s="24"/>
      <c r="H796" s="24"/>
      <c r="I796" s="24"/>
      <c r="J796" s="24"/>
      <c r="K796" s="24"/>
      <c r="L796" s="24"/>
    </row>
    <row r="797" spans="2:12">
      <c r="B797" s="25"/>
      <c r="C797" s="26"/>
      <c r="D797" s="24"/>
      <c r="E797" s="24"/>
      <c r="F797" s="24"/>
      <c r="G797" s="24"/>
      <c r="H797" s="24"/>
      <c r="I797" s="24"/>
      <c r="J797" s="24"/>
      <c r="K797" s="24"/>
      <c r="L797" s="24"/>
    </row>
    <row r="798" spans="2:12">
      <c r="B798" s="25"/>
      <c r="C798" s="26"/>
      <c r="D798" s="24"/>
      <c r="E798" s="24"/>
      <c r="F798" s="24"/>
      <c r="G798" s="24"/>
      <c r="H798" s="24"/>
      <c r="I798" s="24"/>
      <c r="J798" s="24"/>
      <c r="K798" s="24"/>
      <c r="L798" s="24"/>
    </row>
    <row r="799" spans="2:12">
      <c r="B799" s="25"/>
      <c r="C799" s="26"/>
      <c r="D799" s="24"/>
      <c r="E799" s="24"/>
      <c r="F799" s="24"/>
      <c r="G799" s="24"/>
      <c r="H799" s="24"/>
      <c r="I799" s="24"/>
      <c r="J799" s="24"/>
      <c r="K799" s="24"/>
      <c r="L799" s="24"/>
    </row>
    <row r="800" spans="2:12">
      <c r="B800" s="25"/>
      <c r="C800" s="26"/>
      <c r="D800" s="24"/>
      <c r="E800" s="24"/>
      <c r="F800" s="24"/>
      <c r="G800" s="24"/>
      <c r="H800" s="24"/>
      <c r="I800" s="24"/>
      <c r="J800" s="24"/>
      <c r="K800" s="24"/>
      <c r="L800" s="24"/>
    </row>
    <row r="801" spans="2:12">
      <c r="B801" s="25"/>
      <c r="C801" s="26"/>
      <c r="D801" s="24"/>
      <c r="E801" s="24"/>
      <c r="F801" s="24"/>
      <c r="G801" s="24"/>
      <c r="H801" s="24"/>
      <c r="I801" s="24"/>
      <c r="J801" s="24"/>
      <c r="K801" s="24"/>
      <c r="L801" s="24"/>
    </row>
    <row r="802" spans="2:12">
      <c r="B802" s="25"/>
      <c r="C802" s="26"/>
      <c r="D802" s="24"/>
      <c r="E802" s="24"/>
      <c r="F802" s="24"/>
      <c r="G802" s="24"/>
      <c r="H802" s="24"/>
      <c r="I802" s="24"/>
      <c r="J802" s="24"/>
      <c r="K802" s="24"/>
      <c r="L802" s="24"/>
    </row>
    <row r="803" spans="2:12">
      <c r="B803" s="25"/>
      <c r="C803" s="26"/>
      <c r="D803" s="24"/>
      <c r="E803" s="24"/>
      <c r="F803" s="24"/>
      <c r="G803" s="24"/>
      <c r="H803" s="24"/>
      <c r="I803" s="24"/>
      <c r="J803" s="24"/>
      <c r="K803" s="24"/>
      <c r="L803" s="24"/>
    </row>
    <row r="804" spans="2:12">
      <c r="B804" s="25"/>
      <c r="C804" s="26"/>
      <c r="D804" s="24"/>
      <c r="E804" s="24"/>
      <c r="F804" s="24"/>
      <c r="G804" s="24"/>
      <c r="H804" s="24"/>
      <c r="I804" s="24"/>
      <c r="J804" s="24"/>
      <c r="K804" s="24"/>
      <c r="L804" s="24"/>
    </row>
    <row r="805" spans="2:12">
      <c r="B805" s="25"/>
      <c r="C805" s="26"/>
      <c r="D805" s="24"/>
      <c r="E805" s="24"/>
      <c r="F805" s="24"/>
      <c r="G805" s="24"/>
      <c r="H805" s="24"/>
      <c r="I805" s="24"/>
      <c r="J805" s="24"/>
      <c r="K805" s="24"/>
      <c r="L805" s="24"/>
    </row>
    <row r="806" spans="2:12">
      <c r="B806" s="25"/>
      <c r="C806" s="26"/>
      <c r="D806" s="24"/>
      <c r="E806" s="24"/>
      <c r="F806" s="24"/>
      <c r="G806" s="24"/>
      <c r="H806" s="24"/>
      <c r="I806" s="24"/>
      <c r="J806" s="24"/>
      <c r="K806" s="24"/>
      <c r="L806" s="24"/>
    </row>
    <row r="807" spans="2:12">
      <c r="B807" s="25"/>
      <c r="C807" s="26"/>
      <c r="D807" s="24"/>
      <c r="E807" s="24"/>
      <c r="F807" s="24"/>
      <c r="G807" s="24"/>
      <c r="H807" s="24"/>
      <c r="I807" s="24"/>
      <c r="J807" s="24"/>
      <c r="K807" s="24"/>
      <c r="L807" s="24"/>
    </row>
    <row r="808" spans="2:12">
      <c r="B808" s="25"/>
      <c r="C808" s="26"/>
      <c r="D808" s="24"/>
      <c r="E808" s="24"/>
      <c r="F808" s="24"/>
      <c r="G808" s="24"/>
      <c r="H808" s="24"/>
      <c r="I808" s="24"/>
      <c r="J808" s="24"/>
      <c r="K808" s="24"/>
      <c r="L808" s="24"/>
    </row>
    <row r="809" spans="2:12">
      <c r="B809" s="25"/>
      <c r="C809" s="26"/>
      <c r="D809" s="24"/>
      <c r="E809" s="24"/>
      <c r="F809" s="24"/>
      <c r="G809" s="24"/>
      <c r="H809" s="24"/>
      <c r="I809" s="24"/>
      <c r="J809" s="24"/>
      <c r="K809" s="24"/>
      <c r="L809" s="24"/>
    </row>
    <row r="810" spans="2:12">
      <c r="B810" s="25"/>
      <c r="C810" s="26"/>
      <c r="D810" s="24"/>
      <c r="E810" s="24"/>
      <c r="F810" s="24"/>
      <c r="G810" s="24"/>
      <c r="H810" s="24"/>
      <c r="I810" s="24"/>
      <c r="J810" s="24"/>
      <c r="K810" s="24"/>
      <c r="L810" s="24"/>
    </row>
    <row r="811" spans="2:12">
      <c r="B811" s="25"/>
      <c r="C811" s="26"/>
      <c r="D811" s="24"/>
      <c r="E811" s="24"/>
      <c r="F811" s="24"/>
      <c r="G811" s="24"/>
      <c r="H811" s="24"/>
      <c r="I811" s="24"/>
      <c r="J811" s="24"/>
      <c r="K811" s="24"/>
      <c r="L811" s="24"/>
    </row>
    <row r="812" spans="2:12">
      <c r="B812" s="25"/>
      <c r="C812" s="26"/>
      <c r="D812" s="24"/>
      <c r="E812" s="24"/>
      <c r="F812" s="24"/>
      <c r="G812" s="24"/>
      <c r="H812" s="24"/>
      <c r="I812" s="24"/>
      <c r="J812" s="24"/>
      <c r="K812" s="24"/>
      <c r="L812" s="24"/>
    </row>
    <row r="813" spans="2:12">
      <c r="B813" s="25"/>
      <c r="C813" s="26"/>
      <c r="D813" s="24"/>
      <c r="E813" s="24"/>
      <c r="F813" s="24"/>
      <c r="G813" s="24"/>
      <c r="H813" s="24"/>
      <c r="I813" s="24"/>
      <c r="J813" s="24"/>
      <c r="K813" s="24"/>
      <c r="L813" s="24"/>
    </row>
    <row r="814" spans="2:12">
      <c r="B814" s="25"/>
      <c r="C814" s="26"/>
      <c r="D814" s="24"/>
      <c r="E814" s="24"/>
      <c r="F814" s="24"/>
      <c r="G814" s="24"/>
      <c r="H814" s="24"/>
      <c r="I814" s="24"/>
      <c r="J814" s="24"/>
      <c r="K814" s="24"/>
      <c r="L814" s="24"/>
    </row>
    <row r="815" spans="2:12">
      <c r="B815" s="25"/>
      <c r="C815" s="26"/>
      <c r="D815" s="24"/>
      <c r="E815" s="24"/>
      <c r="F815" s="24"/>
      <c r="G815" s="24"/>
      <c r="H815" s="24"/>
      <c r="I815" s="24"/>
      <c r="J815" s="24"/>
      <c r="K815" s="24"/>
      <c r="L815" s="24"/>
    </row>
    <row r="816" spans="2:12">
      <c r="B816" s="25"/>
      <c r="C816" s="26"/>
      <c r="D816" s="24"/>
      <c r="E816" s="24"/>
      <c r="F816" s="24"/>
      <c r="G816" s="24"/>
      <c r="H816" s="24"/>
      <c r="I816" s="24"/>
      <c r="J816" s="24"/>
      <c r="K816" s="24"/>
      <c r="L816" s="24"/>
    </row>
    <row r="817" spans="2:12">
      <c r="B817" s="25"/>
      <c r="C817" s="26"/>
      <c r="D817" s="24"/>
      <c r="E817" s="24"/>
      <c r="F817" s="24"/>
      <c r="G817" s="24"/>
      <c r="H817" s="24"/>
      <c r="I817" s="24"/>
      <c r="J817" s="24"/>
      <c r="K817" s="24"/>
      <c r="L817" s="24"/>
    </row>
    <row r="818" spans="2:12">
      <c r="B818" s="25"/>
      <c r="C818" s="26"/>
      <c r="D818" s="24"/>
      <c r="E818" s="24"/>
      <c r="F818" s="24"/>
      <c r="G818" s="24"/>
      <c r="H818" s="24"/>
      <c r="I818" s="24"/>
      <c r="J818" s="24"/>
      <c r="K818" s="24"/>
      <c r="L818" s="24"/>
    </row>
    <row r="819" spans="2:12">
      <c r="B819" s="25"/>
      <c r="C819" s="26"/>
      <c r="D819" s="24"/>
      <c r="E819" s="24"/>
      <c r="F819" s="24"/>
      <c r="G819" s="24"/>
      <c r="H819" s="24"/>
      <c r="I819" s="24"/>
      <c r="J819" s="24"/>
      <c r="K819" s="24"/>
      <c r="L819" s="24"/>
    </row>
    <row r="820" spans="2:12">
      <c r="B820" s="25"/>
      <c r="C820" s="26"/>
      <c r="D820" s="24"/>
      <c r="E820" s="24"/>
      <c r="F820" s="24"/>
      <c r="G820" s="24"/>
      <c r="H820" s="24"/>
      <c r="I820" s="24"/>
      <c r="J820" s="24"/>
      <c r="K820" s="24"/>
      <c r="L820" s="24"/>
    </row>
    <row r="821" spans="2:12">
      <c r="B821" s="25"/>
      <c r="C821" s="26"/>
      <c r="D821" s="24"/>
      <c r="E821" s="24"/>
      <c r="F821" s="24"/>
      <c r="G821" s="24"/>
      <c r="H821" s="24"/>
      <c r="I821" s="24"/>
      <c r="J821" s="24"/>
      <c r="K821" s="24"/>
      <c r="L821" s="24"/>
    </row>
    <row r="822" spans="2:12">
      <c r="B822" s="25"/>
      <c r="C822" s="26"/>
      <c r="D822" s="24"/>
      <c r="E822" s="24"/>
      <c r="F822" s="24"/>
      <c r="G822" s="24"/>
      <c r="H822" s="24"/>
      <c r="I822" s="24"/>
      <c r="J822" s="24"/>
      <c r="K822" s="24"/>
      <c r="L822" s="24"/>
    </row>
    <row r="823" spans="2:12">
      <c r="B823" s="25"/>
      <c r="C823" s="26"/>
      <c r="D823" s="24"/>
      <c r="E823" s="24"/>
      <c r="F823" s="24"/>
      <c r="G823" s="24"/>
      <c r="H823" s="24"/>
      <c r="I823" s="24"/>
      <c r="J823" s="24"/>
      <c r="K823" s="24"/>
      <c r="L823" s="24"/>
    </row>
    <row r="824" spans="2:12">
      <c r="B824" s="25"/>
      <c r="C824" s="26"/>
      <c r="D824" s="24"/>
      <c r="E824" s="24"/>
      <c r="F824" s="24"/>
      <c r="G824" s="24"/>
      <c r="H824" s="24"/>
      <c r="I824" s="24"/>
      <c r="J824" s="24"/>
      <c r="K824" s="24"/>
      <c r="L824" s="24"/>
    </row>
    <row r="825" spans="2:12">
      <c r="B825" s="25"/>
      <c r="C825" s="26"/>
      <c r="D825" s="24"/>
      <c r="E825" s="24"/>
      <c r="F825" s="24"/>
      <c r="G825" s="24"/>
      <c r="H825" s="24"/>
      <c r="I825" s="24"/>
      <c r="J825" s="24"/>
      <c r="K825" s="24"/>
      <c r="L825" s="24"/>
    </row>
    <row r="826" spans="2:12">
      <c r="B826" s="25"/>
      <c r="C826" s="26"/>
      <c r="D826" s="24"/>
      <c r="E826" s="24"/>
      <c r="F826" s="24"/>
      <c r="G826" s="24"/>
      <c r="H826" s="24"/>
      <c r="I826" s="24"/>
      <c r="J826" s="24"/>
      <c r="K826" s="24"/>
      <c r="L826" s="24"/>
    </row>
    <row r="827" spans="2:12">
      <c r="B827" s="25"/>
      <c r="C827" s="26"/>
      <c r="D827" s="24"/>
      <c r="E827" s="24"/>
      <c r="F827" s="24"/>
      <c r="G827" s="24"/>
      <c r="H827" s="24"/>
      <c r="I827" s="24"/>
      <c r="J827" s="24"/>
      <c r="K827" s="24"/>
      <c r="L827" s="24"/>
    </row>
    <row r="828" spans="2:12">
      <c r="B828" s="25"/>
      <c r="C828" s="26"/>
      <c r="D828" s="24"/>
      <c r="E828" s="24"/>
      <c r="F828" s="24"/>
      <c r="G828" s="24"/>
      <c r="H828" s="24"/>
      <c r="I828" s="24"/>
      <c r="J828" s="24"/>
      <c r="K828" s="24"/>
      <c r="L828" s="24"/>
    </row>
    <row r="829" spans="2:12">
      <c r="B829" s="25"/>
      <c r="C829" s="26"/>
      <c r="D829" s="24"/>
      <c r="E829" s="24"/>
      <c r="F829" s="24"/>
      <c r="G829" s="24"/>
      <c r="H829" s="24"/>
      <c r="I829" s="24"/>
      <c r="J829" s="24"/>
      <c r="K829" s="24"/>
      <c r="L829" s="24"/>
    </row>
    <row r="830" spans="2:12">
      <c r="B830" s="25"/>
      <c r="C830" s="26"/>
      <c r="D830" s="24"/>
      <c r="E830" s="24"/>
      <c r="F830" s="24"/>
      <c r="G830" s="24"/>
      <c r="H830" s="24"/>
      <c r="I830" s="24"/>
      <c r="J830" s="24"/>
      <c r="K830" s="24"/>
      <c r="L830" s="24"/>
    </row>
    <row r="831" spans="2:12">
      <c r="B831" s="25"/>
      <c r="C831" s="26"/>
      <c r="D831" s="24"/>
      <c r="E831" s="24"/>
      <c r="F831" s="24"/>
      <c r="G831" s="24"/>
      <c r="H831" s="24"/>
      <c r="I831" s="24"/>
      <c r="J831" s="24"/>
      <c r="K831" s="24"/>
      <c r="L831" s="24"/>
    </row>
    <row r="832" spans="2:12">
      <c r="B832" s="25"/>
      <c r="C832" s="26"/>
      <c r="D832" s="24"/>
      <c r="E832" s="24"/>
      <c r="F832" s="24"/>
      <c r="G832" s="24"/>
      <c r="H832" s="24"/>
      <c r="I832" s="24"/>
      <c r="J832" s="24"/>
      <c r="K832" s="24"/>
      <c r="L832" s="24"/>
    </row>
    <row r="833" spans="2:12">
      <c r="B833" s="25"/>
      <c r="C833" s="26"/>
      <c r="D833" s="24"/>
      <c r="E833" s="24"/>
      <c r="F833" s="24"/>
      <c r="G833" s="24"/>
      <c r="H833" s="24"/>
      <c r="I833" s="24"/>
      <c r="J833" s="24"/>
      <c r="K833" s="24"/>
      <c r="L833" s="24"/>
    </row>
    <row r="834" spans="2:12">
      <c r="B834" s="25"/>
      <c r="C834" s="26"/>
      <c r="D834" s="24"/>
      <c r="E834" s="24"/>
      <c r="F834" s="24"/>
      <c r="G834" s="24"/>
      <c r="H834" s="24"/>
      <c r="I834" s="24"/>
      <c r="J834" s="24"/>
      <c r="K834" s="24"/>
      <c r="L834" s="24"/>
    </row>
    <row r="835" spans="2:12">
      <c r="B835" s="25"/>
      <c r="C835" s="26"/>
      <c r="D835" s="24"/>
      <c r="E835" s="24"/>
      <c r="F835" s="24"/>
      <c r="G835" s="24"/>
      <c r="H835" s="24"/>
      <c r="I835" s="24"/>
      <c r="J835" s="24"/>
      <c r="K835" s="24"/>
      <c r="L835" s="24"/>
    </row>
    <row r="836" spans="2:12">
      <c r="B836" s="25"/>
      <c r="C836" s="26"/>
      <c r="D836" s="24"/>
      <c r="E836" s="24"/>
      <c r="F836" s="24"/>
      <c r="G836" s="24"/>
      <c r="H836" s="24"/>
      <c r="I836" s="24"/>
      <c r="J836" s="24"/>
      <c r="K836" s="24"/>
      <c r="L836" s="24"/>
    </row>
    <row r="837" spans="2:12">
      <c r="B837" s="25"/>
      <c r="C837" s="26"/>
      <c r="D837" s="24"/>
      <c r="E837" s="24"/>
      <c r="F837" s="24"/>
      <c r="G837" s="24"/>
      <c r="H837" s="24"/>
      <c r="I837" s="24"/>
      <c r="J837" s="24"/>
      <c r="K837" s="24"/>
      <c r="L837" s="24"/>
    </row>
    <row r="838" spans="2:12">
      <c r="B838" s="25"/>
      <c r="C838" s="26"/>
      <c r="D838" s="24"/>
      <c r="E838" s="24"/>
      <c r="F838" s="24"/>
      <c r="G838" s="24"/>
      <c r="H838" s="24"/>
      <c r="I838" s="24"/>
      <c r="J838" s="24"/>
      <c r="K838" s="24"/>
      <c r="L838" s="24"/>
    </row>
    <row r="839" spans="2:12">
      <c r="B839" s="25"/>
      <c r="C839" s="26"/>
      <c r="D839" s="24"/>
      <c r="E839" s="24"/>
      <c r="F839" s="24"/>
      <c r="G839" s="24"/>
      <c r="H839" s="24"/>
      <c r="I839" s="24"/>
      <c r="J839" s="24"/>
      <c r="K839" s="24"/>
      <c r="L839" s="24"/>
    </row>
    <row r="840" spans="2:12">
      <c r="B840" s="25"/>
      <c r="C840" s="26"/>
      <c r="D840" s="24"/>
      <c r="E840" s="24"/>
      <c r="F840" s="24"/>
      <c r="G840" s="24"/>
      <c r="H840" s="24"/>
      <c r="I840" s="24"/>
      <c r="J840" s="24"/>
      <c r="K840" s="24"/>
      <c r="L840" s="24"/>
    </row>
    <row r="841" spans="2:12">
      <c r="B841" s="25"/>
      <c r="C841" s="26"/>
      <c r="D841" s="24"/>
      <c r="E841" s="24"/>
      <c r="F841" s="24"/>
      <c r="G841" s="24"/>
      <c r="H841" s="24"/>
      <c r="I841" s="24"/>
      <c r="J841" s="24"/>
      <c r="K841" s="24"/>
      <c r="L841" s="24"/>
    </row>
    <row r="842" spans="2:12">
      <c r="B842" s="25"/>
      <c r="C842" s="26"/>
      <c r="D842" s="24"/>
      <c r="E842" s="24"/>
      <c r="F842" s="24"/>
      <c r="G842" s="24"/>
      <c r="H842" s="24"/>
      <c r="I842" s="24"/>
      <c r="J842" s="24"/>
      <c r="K842" s="24"/>
      <c r="L842" s="24"/>
    </row>
    <row r="843" spans="2:12">
      <c r="B843" s="25"/>
      <c r="C843" s="26"/>
      <c r="D843" s="24"/>
      <c r="E843" s="24"/>
      <c r="F843" s="24"/>
      <c r="G843" s="24"/>
      <c r="H843" s="24"/>
      <c r="I843" s="24"/>
      <c r="J843" s="24"/>
      <c r="K843" s="24"/>
      <c r="L843" s="24"/>
    </row>
    <row r="844" spans="2:12">
      <c r="B844" s="25"/>
      <c r="C844" s="26"/>
      <c r="D844" s="24"/>
      <c r="E844" s="24"/>
      <c r="F844" s="24"/>
      <c r="G844" s="24"/>
      <c r="H844" s="24"/>
      <c r="I844" s="24"/>
      <c r="J844" s="24"/>
      <c r="K844" s="24"/>
      <c r="L844" s="24"/>
    </row>
    <row r="845" spans="2:12">
      <c r="B845" s="25"/>
      <c r="C845" s="26"/>
      <c r="D845" s="24"/>
      <c r="E845" s="24"/>
      <c r="F845" s="24"/>
      <c r="G845" s="24"/>
      <c r="H845" s="24"/>
      <c r="I845" s="24"/>
      <c r="J845" s="24"/>
      <c r="K845" s="24"/>
      <c r="L845" s="24"/>
    </row>
    <row r="846" spans="2:12">
      <c r="B846" s="25"/>
      <c r="C846" s="26"/>
      <c r="D846" s="24"/>
      <c r="E846" s="24"/>
      <c r="F846" s="24"/>
      <c r="G846" s="24"/>
      <c r="H846" s="24"/>
      <c r="I846" s="24"/>
      <c r="J846" s="24"/>
      <c r="K846" s="24"/>
      <c r="L846" s="24"/>
    </row>
    <row r="847" spans="2:12">
      <c r="B847" s="25"/>
      <c r="C847" s="26"/>
      <c r="D847" s="24"/>
      <c r="E847" s="24"/>
      <c r="F847" s="24"/>
      <c r="G847" s="24"/>
      <c r="H847" s="24"/>
      <c r="I847" s="24"/>
      <c r="J847" s="24"/>
      <c r="K847" s="24"/>
      <c r="L847" s="24"/>
    </row>
    <row r="848" spans="2:12">
      <c r="B848" s="25"/>
      <c r="C848" s="26"/>
      <c r="D848" s="24"/>
      <c r="E848" s="24"/>
      <c r="F848" s="24"/>
      <c r="G848" s="24"/>
      <c r="H848" s="24"/>
      <c r="I848" s="24"/>
      <c r="J848" s="24"/>
      <c r="K848" s="24"/>
      <c r="L848" s="24"/>
    </row>
    <row r="849" spans="2:12">
      <c r="B849" s="25"/>
      <c r="C849" s="26"/>
      <c r="D849" s="24"/>
      <c r="E849" s="24"/>
      <c r="F849" s="24"/>
      <c r="G849" s="24"/>
      <c r="H849" s="24"/>
      <c r="I849" s="24"/>
      <c r="J849" s="24"/>
      <c r="K849" s="24"/>
      <c r="L849" s="24"/>
    </row>
    <row r="850" spans="2:12">
      <c r="B850" s="25"/>
      <c r="C850" s="26"/>
      <c r="D850" s="24"/>
      <c r="E850" s="24"/>
      <c r="F850" s="24"/>
      <c r="G850" s="24"/>
      <c r="H850" s="24"/>
      <c r="I850" s="24"/>
      <c r="J850" s="24"/>
      <c r="K850" s="24"/>
      <c r="L850" s="24"/>
    </row>
    <row r="851" spans="2:12">
      <c r="B851" s="25"/>
      <c r="C851" s="26"/>
      <c r="D851" s="24"/>
      <c r="E851" s="24"/>
      <c r="F851" s="24"/>
      <c r="G851" s="24"/>
      <c r="H851" s="24"/>
      <c r="I851" s="24"/>
      <c r="J851" s="24"/>
      <c r="K851" s="24"/>
      <c r="L851" s="24"/>
    </row>
    <row r="852" spans="2:12">
      <c r="B852" s="25"/>
      <c r="C852" s="26"/>
      <c r="D852" s="24"/>
      <c r="E852" s="24"/>
      <c r="F852" s="24"/>
      <c r="G852" s="24"/>
      <c r="H852" s="24"/>
      <c r="I852" s="24"/>
      <c r="J852" s="24"/>
      <c r="K852" s="24"/>
      <c r="L852" s="24"/>
    </row>
    <row r="853" spans="2:12">
      <c r="B853" s="25"/>
      <c r="C853" s="26"/>
      <c r="D853" s="24"/>
      <c r="E853" s="24"/>
      <c r="F853" s="24"/>
      <c r="G853" s="24"/>
      <c r="H853" s="24"/>
      <c r="I853" s="24"/>
      <c r="J853" s="24"/>
      <c r="K853" s="24"/>
      <c r="L853" s="24"/>
    </row>
    <row r="854" spans="2:12">
      <c r="B854" s="25"/>
      <c r="C854" s="26"/>
      <c r="D854" s="24"/>
      <c r="E854" s="24"/>
      <c r="F854" s="24"/>
      <c r="G854" s="24"/>
      <c r="H854" s="24"/>
      <c r="I854" s="24"/>
      <c r="J854" s="24"/>
      <c r="K854" s="24"/>
      <c r="L854" s="24"/>
    </row>
    <row r="855" spans="2:12">
      <c r="B855" s="25"/>
      <c r="C855" s="26"/>
      <c r="D855" s="24"/>
      <c r="E855" s="24"/>
      <c r="F855" s="24"/>
      <c r="G855" s="24"/>
      <c r="H855" s="24"/>
      <c r="I855" s="24"/>
      <c r="J855" s="24"/>
      <c r="K855" s="24"/>
      <c r="L855" s="24"/>
    </row>
    <row r="856" spans="2:12">
      <c r="B856" s="25"/>
      <c r="C856" s="26"/>
      <c r="D856" s="24"/>
      <c r="E856" s="24"/>
      <c r="F856" s="24"/>
      <c r="G856" s="24"/>
      <c r="H856" s="24"/>
      <c r="I856" s="24"/>
      <c r="J856" s="24"/>
      <c r="K856" s="24"/>
      <c r="L856" s="24"/>
    </row>
    <row r="857" spans="2:12">
      <c r="B857" s="25"/>
      <c r="C857" s="26"/>
      <c r="D857" s="24"/>
      <c r="E857" s="24"/>
      <c r="F857" s="24"/>
      <c r="G857" s="24"/>
      <c r="H857" s="24"/>
      <c r="I857" s="24"/>
      <c r="J857" s="24"/>
      <c r="K857" s="24"/>
      <c r="L857" s="24"/>
    </row>
    <row r="858" spans="2:12">
      <c r="B858" s="25"/>
      <c r="C858" s="26"/>
      <c r="D858" s="24"/>
      <c r="E858" s="24"/>
      <c r="F858" s="24"/>
      <c r="G858" s="24"/>
      <c r="H858" s="24"/>
      <c r="I858" s="24"/>
      <c r="J858" s="24"/>
      <c r="K858" s="24"/>
      <c r="L858" s="24"/>
    </row>
    <row r="859" spans="2:12">
      <c r="B859" s="25"/>
      <c r="C859" s="26"/>
      <c r="D859" s="24"/>
      <c r="E859" s="24"/>
      <c r="F859" s="24"/>
      <c r="G859" s="24"/>
      <c r="H859" s="24"/>
      <c r="I859" s="24"/>
      <c r="J859" s="24"/>
      <c r="K859" s="24"/>
      <c r="L859" s="24"/>
    </row>
    <row r="860" spans="2:12">
      <c r="B860" s="25"/>
      <c r="C860" s="26"/>
      <c r="D860" s="24"/>
      <c r="E860" s="24"/>
      <c r="F860" s="24"/>
      <c r="G860" s="24"/>
      <c r="H860" s="24"/>
      <c r="I860" s="24"/>
      <c r="J860" s="24"/>
      <c r="K860" s="24"/>
      <c r="L860" s="24"/>
    </row>
    <row r="861" spans="2:12">
      <c r="B861" s="25"/>
      <c r="C861" s="26"/>
      <c r="D861" s="24"/>
      <c r="E861" s="24"/>
      <c r="F861" s="24"/>
      <c r="G861" s="24"/>
      <c r="H861" s="24"/>
      <c r="I861" s="24"/>
      <c r="J861" s="24"/>
      <c r="K861" s="24"/>
      <c r="L861" s="24"/>
    </row>
    <row r="862" spans="2:12">
      <c r="B862" s="25"/>
      <c r="C862" s="26"/>
      <c r="D862" s="24"/>
      <c r="E862" s="24"/>
      <c r="F862" s="24"/>
      <c r="G862" s="24"/>
      <c r="H862" s="24"/>
      <c r="I862" s="24"/>
      <c r="J862" s="24"/>
      <c r="K862" s="24"/>
      <c r="L862" s="24"/>
    </row>
    <row r="863" spans="2:12">
      <c r="B863" s="25"/>
      <c r="C863" s="26"/>
      <c r="D863" s="24"/>
      <c r="E863" s="24"/>
      <c r="F863" s="24"/>
      <c r="G863" s="24"/>
      <c r="H863" s="24"/>
      <c r="I863" s="24"/>
      <c r="J863" s="24"/>
      <c r="K863" s="24"/>
      <c r="L863" s="24"/>
    </row>
    <row r="864" spans="2:12">
      <c r="B864" s="25"/>
      <c r="C864" s="26"/>
      <c r="D864" s="24"/>
      <c r="E864" s="24"/>
      <c r="F864" s="24"/>
      <c r="G864" s="24"/>
      <c r="H864" s="24"/>
      <c r="I864" s="24"/>
      <c r="J864" s="24"/>
      <c r="K864" s="24"/>
      <c r="L864" s="24"/>
    </row>
    <row r="865" spans="2:12">
      <c r="B865" s="25"/>
      <c r="C865" s="26"/>
      <c r="D865" s="24"/>
      <c r="E865" s="24"/>
      <c r="F865" s="24"/>
      <c r="G865" s="24"/>
      <c r="H865" s="24"/>
      <c r="I865" s="24"/>
      <c r="J865" s="24"/>
      <c r="K865" s="24"/>
      <c r="L865" s="24"/>
    </row>
    <row r="866" spans="2:12">
      <c r="B866" s="25"/>
      <c r="C866" s="26"/>
      <c r="D866" s="24"/>
      <c r="E866" s="24"/>
      <c r="F866" s="24"/>
      <c r="G866" s="24"/>
      <c r="H866" s="24"/>
      <c r="I866" s="24"/>
      <c r="J866" s="24"/>
      <c r="K866" s="24"/>
      <c r="L866" s="24"/>
    </row>
    <row r="867" spans="2:12">
      <c r="B867" s="25"/>
      <c r="C867" s="26"/>
      <c r="D867" s="24"/>
      <c r="E867" s="24"/>
      <c r="F867" s="24"/>
      <c r="G867" s="24"/>
      <c r="H867" s="24"/>
      <c r="I867" s="24"/>
      <c r="J867" s="24"/>
      <c r="K867" s="24"/>
      <c r="L867" s="24"/>
    </row>
    <row r="868" spans="2:12">
      <c r="B868" s="25"/>
      <c r="C868" s="26"/>
      <c r="D868" s="24"/>
      <c r="E868" s="24"/>
      <c r="F868" s="24"/>
      <c r="G868" s="24"/>
      <c r="H868" s="24"/>
      <c r="I868" s="24"/>
      <c r="J868" s="24"/>
      <c r="K868" s="24"/>
      <c r="L868" s="24"/>
    </row>
    <row r="869" spans="2:12">
      <c r="B869" s="25"/>
      <c r="C869" s="26"/>
      <c r="D869" s="24"/>
      <c r="E869" s="24"/>
      <c r="F869" s="24"/>
      <c r="G869" s="24"/>
      <c r="H869" s="24"/>
      <c r="I869" s="24"/>
      <c r="J869" s="24"/>
      <c r="K869" s="24"/>
      <c r="L869" s="24"/>
    </row>
    <row r="870" spans="2:12">
      <c r="B870" s="25"/>
      <c r="C870" s="26"/>
      <c r="D870" s="24"/>
      <c r="E870" s="24"/>
      <c r="F870" s="24"/>
      <c r="G870" s="24"/>
      <c r="H870" s="24"/>
      <c r="I870" s="24"/>
      <c r="J870" s="24"/>
      <c r="K870" s="24"/>
      <c r="L870" s="24"/>
    </row>
    <row r="871" spans="2:12">
      <c r="B871" s="25"/>
      <c r="C871" s="26"/>
      <c r="D871" s="24"/>
      <c r="E871" s="24"/>
      <c r="F871" s="24"/>
      <c r="G871" s="24"/>
      <c r="H871" s="24"/>
      <c r="I871" s="24"/>
      <c r="J871" s="24"/>
      <c r="K871" s="24"/>
      <c r="L871" s="24"/>
    </row>
    <row r="872" spans="2:12">
      <c r="B872" s="25"/>
      <c r="C872" s="26"/>
      <c r="D872" s="24"/>
      <c r="E872" s="24"/>
      <c r="F872" s="24"/>
      <c r="G872" s="24"/>
      <c r="H872" s="24"/>
      <c r="I872" s="24"/>
      <c r="J872" s="24"/>
      <c r="K872" s="24"/>
      <c r="L872" s="24"/>
    </row>
    <row r="873" spans="2:12">
      <c r="B873" s="25"/>
      <c r="C873" s="26"/>
      <c r="D873" s="24"/>
      <c r="E873" s="24"/>
      <c r="F873" s="24"/>
      <c r="G873" s="24"/>
      <c r="H873" s="24"/>
      <c r="I873" s="24"/>
      <c r="J873" s="24"/>
      <c r="K873" s="24"/>
      <c r="L873" s="24"/>
    </row>
    <row r="874" spans="2:12">
      <c r="B874" s="25"/>
      <c r="C874" s="26"/>
      <c r="D874" s="24"/>
      <c r="E874" s="24"/>
      <c r="F874" s="24"/>
      <c r="G874" s="24"/>
      <c r="H874" s="24"/>
      <c r="I874" s="24"/>
      <c r="J874" s="24"/>
      <c r="K874" s="24"/>
      <c r="L874" s="24"/>
    </row>
    <row r="875" spans="2:12">
      <c r="B875" s="25"/>
      <c r="C875" s="26"/>
      <c r="D875" s="24"/>
      <c r="E875" s="24"/>
      <c r="F875" s="24"/>
      <c r="G875" s="24"/>
      <c r="H875" s="24"/>
      <c r="I875" s="24"/>
      <c r="J875" s="24"/>
      <c r="K875" s="24"/>
      <c r="L875" s="24"/>
    </row>
    <row r="876" spans="2:12">
      <c r="B876" s="25"/>
      <c r="C876" s="26"/>
      <c r="D876" s="24"/>
      <c r="E876" s="24"/>
      <c r="F876" s="24"/>
      <c r="G876" s="24"/>
      <c r="H876" s="24"/>
      <c r="I876" s="24"/>
      <c r="J876" s="24"/>
      <c r="K876" s="24"/>
      <c r="L876" s="24"/>
    </row>
    <row r="877" spans="2:12">
      <c r="B877" s="25"/>
      <c r="C877" s="26"/>
      <c r="D877" s="24"/>
      <c r="E877" s="24"/>
      <c r="F877" s="24"/>
      <c r="G877" s="24"/>
      <c r="H877" s="24"/>
      <c r="I877" s="24"/>
      <c r="J877" s="24"/>
      <c r="K877" s="24"/>
      <c r="L877" s="24"/>
    </row>
    <row r="878" spans="2:12">
      <c r="B878" s="25"/>
      <c r="C878" s="26"/>
      <c r="D878" s="24"/>
      <c r="E878" s="24"/>
      <c r="F878" s="24"/>
      <c r="G878" s="24"/>
      <c r="H878" s="24"/>
      <c r="I878" s="24"/>
      <c r="J878" s="24"/>
      <c r="K878" s="24"/>
      <c r="L878" s="24"/>
    </row>
    <row r="879" spans="2:12">
      <c r="B879" s="25"/>
      <c r="C879" s="26"/>
      <c r="D879" s="24"/>
      <c r="E879" s="24"/>
      <c r="F879" s="24"/>
      <c r="G879" s="24"/>
      <c r="H879" s="24"/>
      <c r="I879" s="24"/>
      <c r="J879" s="24"/>
      <c r="K879" s="24"/>
      <c r="L879" s="24"/>
    </row>
    <row r="880" spans="2:12">
      <c r="B880" s="25"/>
      <c r="C880" s="26"/>
      <c r="D880" s="24"/>
      <c r="E880" s="24"/>
      <c r="F880" s="24"/>
      <c r="G880" s="24"/>
      <c r="H880" s="24"/>
      <c r="I880" s="24"/>
      <c r="J880" s="24"/>
      <c r="K880" s="24"/>
      <c r="L880" s="24"/>
    </row>
    <row r="881" spans="2:12">
      <c r="B881" s="25"/>
      <c r="C881" s="26"/>
      <c r="D881" s="24"/>
      <c r="E881" s="24"/>
      <c r="F881" s="24"/>
      <c r="G881" s="24"/>
      <c r="H881" s="24"/>
      <c r="I881" s="24"/>
      <c r="J881" s="24"/>
      <c r="K881" s="24"/>
      <c r="L881" s="24"/>
    </row>
    <row r="882" spans="2:12">
      <c r="B882" s="25"/>
      <c r="C882" s="26"/>
      <c r="D882" s="24"/>
      <c r="E882" s="24"/>
      <c r="F882" s="24"/>
      <c r="G882" s="24"/>
      <c r="H882" s="24"/>
      <c r="I882" s="24"/>
      <c r="J882" s="24"/>
      <c r="K882" s="24"/>
      <c r="L882" s="24"/>
    </row>
    <row r="883" spans="2:12">
      <c r="B883" s="25"/>
      <c r="C883" s="26"/>
      <c r="D883" s="24"/>
      <c r="E883" s="24"/>
      <c r="F883" s="24"/>
      <c r="G883" s="24"/>
      <c r="H883" s="24"/>
      <c r="I883" s="24"/>
      <c r="J883" s="24"/>
      <c r="K883" s="24"/>
      <c r="L883" s="24"/>
    </row>
    <row r="884" spans="2:12">
      <c r="B884" s="25"/>
      <c r="C884" s="26"/>
      <c r="D884" s="24"/>
      <c r="E884" s="24"/>
      <c r="F884" s="24"/>
      <c r="G884" s="24"/>
      <c r="H884" s="24"/>
      <c r="I884" s="24"/>
      <c r="J884" s="24"/>
      <c r="K884" s="24"/>
      <c r="L884" s="24"/>
    </row>
    <row r="885" spans="2:12">
      <c r="B885" s="25"/>
      <c r="C885" s="26"/>
      <c r="D885" s="24"/>
      <c r="E885" s="24"/>
      <c r="F885" s="24"/>
      <c r="G885" s="24"/>
      <c r="H885" s="24"/>
      <c r="I885" s="24"/>
      <c r="J885" s="24"/>
      <c r="K885" s="24"/>
      <c r="L885" s="24"/>
    </row>
    <row r="886" spans="2:12">
      <c r="B886" s="25"/>
      <c r="C886" s="26"/>
      <c r="D886" s="24"/>
      <c r="E886" s="24"/>
      <c r="F886" s="24"/>
      <c r="G886" s="24"/>
      <c r="H886" s="24"/>
      <c r="I886" s="24"/>
      <c r="J886" s="24"/>
      <c r="K886" s="24"/>
      <c r="L886" s="24"/>
    </row>
    <row r="887" spans="2:12">
      <c r="B887" s="25"/>
      <c r="C887" s="26"/>
      <c r="D887" s="24"/>
      <c r="E887" s="24"/>
      <c r="F887" s="24"/>
      <c r="G887" s="24"/>
      <c r="H887" s="24"/>
      <c r="I887" s="24"/>
      <c r="J887" s="24"/>
      <c r="K887" s="24"/>
      <c r="L887" s="24"/>
    </row>
    <row r="888" spans="2:12">
      <c r="B888" s="25"/>
      <c r="C888" s="26"/>
      <c r="D888" s="24"/>
      <c r="E888" s="24"/>
      <c r="F888" s="24"/>
      <c r="G888" s="24"/>
      <c r="H888" s="24"/>
      <c r="I888" s="24"/>
      <c r="J888" s="24"/>
      <c r="K888" s="24"/>
      <c r="L888" s="24"/>
    </row>
    <row r="889" spans="2:12">
      <c r="B889" s="25"/>
      <c r="C889" s="26"/>
      <c r="D889" s="24"/>
      <c r="E889" s="24"/>
      <c r="F889" s="24"/>
      <c r="G889" s="24"/>
      <c r="H889" s="24"/>
      <c r="I889" s="24"/>
      <c r="J889" s="24"/>
      <c r="K889" s="24"/>
      <c r="L889" s="24"/>
    </row>
    <row r="890" spans="2:12">
      <c r="B890" s="25"/>
      <c r="C890" s="26"/>
      <c r="D890" s="24"/>
      <c r="E890" s="24"/>
      <c r="F890" s="24"/>
      <c r="G890" s="24"/>
      <c r="H890" s="24"/>
      <c r="I890" s="24"/>
      <c r="J890" s="24"/>
      <c r="K890" s="24"/>
      <c r="L890" s="24"/>
    </row>
    <row r="891" spans="2:12">
      <c r="B891" s="25"/>
      <c r="C891" s="26"/>
      <c r="D891" s="24"/>
      <c r="E891" s="24"/>
      <c r="F891" s="24"/>
      <c r="G891" s="24"/>
      <c r="H891" s="24"/>
      <c r="I891" s="24"/>
      <c r="J891" s="24"/>
      <c r="K891" s="24"/>
      <c r="L891" s="24"/>
    </row>
    <row r="892" spans="2:12">
      <c r="B892" s="25"/>
      <c r="C892" s="26"/>
      <c r="D892" s="24"/>
      <c r="E892" s="24"/>
      <c r="F892" s="24"/>
      <c r="G892" s="24"/>
      <c r="H892" s="24"/>
      <c r="I892" s="24"/>
      <c r="J892" s="24"/>
      <c r="K892" s="24"/>
      <c r="L892" s="24"/>
    </row>
    <row r="893" spans="2:12">
      <c r="B893" s="25"/>
      <c r="C893" s="26"/>
      <c r="D893" s="24"/>
      <c r="E893" s="24"/>
      <c r="F893" s="24"/>
      <c r="G893" s="24"/>
      <c r="H893" s="24"/>
      <c r="I893" s="24"/>
      <c r="J893" s="24"/>
      <c r="K893" s="24"/>
      <c r="L893" s="24"/>
    </row>
    <row r="894" spans="2:12">
      <c r="B894" s="25"/>
      <c r="C894" s="26"/>
      <c r="D894" s="24"/>
      <c r="E894" s="24"/>
      <c r="F894" s="24"/>
      <c r="G894" s="24"/>
      <c r="H894" s="24"/>
      <c r="I894" s="24"/>
      <c r="J894" s="24"/>
      <c r="K894" s="24"/>
      <c r="L894" s="24"/>
    </row>
    <row r="895" spans="2:12">
      <c r="B895" s="25"/>
      <c r="C895" s="26"/>
      <c r="D895" s="24"/>
      <c r="E895" s="24"/>
      <c r="F895" s="24"/>
      <c r="G895" s="24"/>
      <c r="H895" s="24"/>
      <c r="I895" s="24"/>
      <c r="J895" s="24"/>
      <c r="K895" s="24"/>
      <c r="L895" s="24"/>
    </row>
    <row r="896" spans="2:12">
      <c r="B896" s="25"/>
      <c r="C896" s="26"/>
      <c r="D896" s="24"/>
      <c r="E896" s="24"/>
      <c r="F896" s="24"/>
      <c r="G896" s="24"/>
      <c r="H896" s="24"/>
      <c r="I896" s="24"/>
      <c r="J896" s="24"/>
      <c r="K896" s="24"/>
      <c r="L896" s="24"/>
    </row>
    <row r="897" spans="2:12">
      <c r="B897" s="25"/>
      <c r="C897" s="26"/>
      <c r="D897" s="24"/>
      <c r="E897" s="24"/>
      <c r="F897" s="24"/>
      <c r="G897" s="24"/>
      <c r="H897" s="24"/>
      <c r="I897" s="24"/>
      <c r="J897" s="24"/>
      <c r="K897" s="24"/>
      <c r="L897" s="24"/>
    </row>
    <row r="898" spans="2:12">
      <c r="B898" s="25"/>
      <c r="C898" s="26"/>
      <c r="D898" s="24"/>
      <c r="E898" s="24"/>
      <c r="F898" s="24"/>
      <c r="G898" s="24"/>
      <c r="H898" s="24"/>
      <c r="I898" s="24"/>
      <c r="J898" s="24"/>
      <c r="K898" s="24"/>
      <c r="L898" s="24"/>
    </row>
    <row r="899" spans="2:12">
      <c r="B899" s="25"/>
      <c r="C899" s="26"/>
      <c r="D899" s="24"/>
      <c r="E899" s="24"/>
      <c r="F899" s="24"/>
      <c r="G899" s="24"/>
      <c r="H899" s="24"/>
      <c r="I899" s="24"/>
      <c r="J899" s="24"/>
      <c r="K899" s="24"/>
      <c r="L899" s="24"/>
    </row>
    <row r="900" spans="2:12">
      <c r="B900" s="25"/>
      <c r="C900" s="26"/>
      <c r="D900" s="24"/>
      <c r="E900" s="24"/>
      <c r="F900" s="24"/>
      <c r="G900" s="24"/>
      <c r="H900" s="24"/>
      <c r="I900" s="24"/>
      <c r="J900" s="24"/>
      <c r="K900" s="24"/>
      <c r="L900" s="24"/>
    </row>
    <row r="901" spans="2:12">
      <c r="B901" s="25"/>
      <c r="C901" s="26"/>
      <c r="D901" s="24"/>
      <c r="E901" s="24"/>
      <c r="F901" s="24"/>
      <c r="G901" s="24"/>
      <c r="H901" s="24"/>
      <c r="I901" s="24"/>
      <c r="J901" s="24"/>
      <c r="K901" s="24"/>
      <c r="L901" s="24"/>
    </row>
    <row r="902" spans="2:12">
      <c r="B902" s="25"/>
      <c r="C902" s="26"/>
      <c r="D902" s="24"/>
      <c r="E902" s="24"/>
      <c r="F902" s="24"/>
      <c r="G902" s="24"/>
      <c r="H902" s="24"/>
      <c r="I902" s="24"/>
      <c r="J902" s="24"/>
      <c r="K902" s="24"/>
      <c r="L902" s="24"/>
    </row>
    <row r="903" spans="2:12">
      <c r="B903" s="25"/>
      <c r="C903" s="26"/>
      <c r="D903" s="24"/>
      <c r="E903" s="24"/>
      <c r="F903" s="24"/>
      <c r="G903" s="24"/>
      <c r="H903" s="24"/>
      <c r="I903" s="24"/>
      <c r="J903" s="24"/>
      <c r="K903" s="24"/>
      <c r="L903" s="24"/>
    </row>
    <row r="904" spans="2:12">
      <c r="B904" s="25"/>
      <c r="C904" s="26"/>
      <c r="D904" s="24"/>
      <c r="E904" s="24"/>
      <c r="F904" s="24"/>
      <c r="G904" s="24"/>
      <c r="H904" s="24"/>
      <c r="I904" s="24"/>
      <c r="J904" s="24"/>
      <c r="K904" s="24"/>
      <c r="L904" s="24"/>
    </row>
    <row r="905" spans="2:12">
      <c r="B905" s="25"/>
      <c r="C905" s="26"/>
      <c r="D905" s="24"/>
      <c r="E905" s="24"/>
      <c r="F905" s="24"/>
      <c r="G905" s="24"/>
      <c r="H905" s="24"/>
      <c r="I905" s="24"/>
      <c r="J905" s="24"/>
      <c r="K905" s="24"/>
      <c r="L905" s="24"/>
    </row>
    <row r="906" spans="2:12">
      <c r="B906" s="25"/>
      <c r="C906" s="26"/>
      <c r="D906" s="24"/>
      <c r="E906" s="24"/>
      <c r="F906" s="24"/>
      <c r="G906" s="24"/>
      <c r="H906" s="24"/>
      <c r="I906" s="24"/>
      <c r="J906" s="24"/>
      <c r="K906" s="24"/>
      <c r="L906" s="24"/>
    </row>
    <row r="907" spans="2:12">
      <c r="B907" s="25"/>
      <c r="C907" s="26"/>
      <c r="D907" s="24"/>
      <c r="E907" s="24"/>
      <c r="F907" s="24"/>
      <c r="G907" s="24"/>
      <c r="H907" s="24"/>
      <c r="I907" s="24"/>
      <c r="J907" s="24"/>
      <c r="K907" s="24"/>
      <c r="L907" s="24"/>
    </row>
    <row r="908" spans="2:12">
      <c r="B908" s="25"/>
      <c r="C908" s="26"/>
      <c r="D908" s="24"/>
      <c r="E908" s="24"/>
      <c r="F908" s="24"/>
      <c r="G908" s="24"/>
      <c r="H908" s="24"/>
      <c r="I908" s="24"/>
      <c r="J908" s="24"/>
      <c r="K908" s="24"/>
      <c r="L908" s="24"/>
    </row>
    <row r="909" spans="2:12">
      <c r="B909" s="25"/>
      <c r="C909" s="26"/>
      <c r="D909" s="24"/>
      <c r="E909" s="24"/>
      <c r="F909" s="24"/>
      <c r="G909" s="24"/>
      <c r="H909" s="24"/>
      <c r="I909" s="24"/>
      <c r="J909" s="24"/>
      <c r="K909" s="24"/>
      <c r="L909" s="24"/>
    </row>
    <row r="910" spans="2:12">
      <c r="B910" s="25"/>
      <c r="C910" s="26"/>
      <c r="D910" s="24"/>
      <c r="E910" s="24"/>
      <c r="F910" s="24"/>
      <c r="G910" s="24"/>
      <c r="H910" s="24"/>
      <c r="I910" s="24"/>
      <c r="J910" s="24"/>
      <c r="K910" s="24"/>
      <c r="L910" s="24"/>
    </row>
    <row r="911" spans="2:12">
      <c r="B911" s="25"/>
      <c r="C911" s="26"/>
      <c r="D911" s="24"/>
      <c r="E911" s="24"/>
      <c r="F911" s="24"/>
      <c r="G911" s="24"/>
      <c r="H911" s="24"/>
      <c r="I911" s="24"/>
      <c r="J911" s="24"/>
      <c r="K911" s="24"/>
      <c r="L911" s="24"/>
    </row>
    <row r="912" spans="2:12">
      <c r="B912" s="25"/>
      <c r="C912" s="26"/>
      <c r="D912" s="24"/>
      <c r="E912" s="24"/>
      <c r="F912" s="24"/>
      <c r="G912" s="24"/>
      <c r="H912" s="24"/>
      <c r="I912" s="24"/>
      <c r="J912" s="24"/>
      <c r="K912" s="24"/>
      <c r="L912" s="24"/>
    </row>
    <row r="913" spans="2:12">
      <c r="B913" s="25"/>
      <c r="C913" s="26"/>
      <c r="D913" s="24"/>
      <c r="E913" s="24"/>
      <c r="F913" s="24"/>
      <c r="G913" s="24"/>
      <c r="H913" s="24"/>
      <c r="I913" s="24"/>
      <c r="J913" s="24"/>
      <c r="K913" s="24"/>
      <c r="L913" s="24"/>
    </row>
    <row r="914" spans="2:12">
      <c r="B914" s="25"/>
      <c r="C914" s="26"/>
      <c r="D914" s="24"/>
      <c r="E914" s="24"/>
      <c r="F914" s="24"/>
      <c r="G914" s="24"/>
      <c r="H914" s="24"/>
      <c r="I914" s="24"/>
      <c r="J914" s="24"/>
      <c r="K914" s="24"/>
      <c r="L914" s="24"/>
    </row>
    <row r="915" spans="2:12">
      <c r="B915" s="25"/>
      <c r="C915" s="26"/>
      <c r="D915" s="24"/>
      <c r="E915" s="24"/>
      <c r="F915" s="24"/>
      <c r="G915" s="24"/>
      <c r="H915" s="24"/>
      <c r="I915" s="24"/>
      <c r="J915" s="24"/>
      <c r="K915" s="24"/>
      <c r="L915" s="24"/>
    </row>
    <row r="916" spans="2:12">
      <c r="B916" s="25"/>
      <c r="C916" s="26"/>
      <c r="D916" s="24"/>
      <c r="E916" s="24"/>
      <c r="F916" s="24"/>
      <c r="G916" s="24"/>
      <c r="H916" s="24"/>
      <c r="I916" s="24"/>
      <c r="J916" s="24"/>
      <c r="K916" s="24"/>
      <c r="L916" s="24"/>
    </row>
    <row r="917" spans="2:12">
      <c r="B917" s="25"/>
      <c r="C917" s="26"/>
      <c r="D917" s="24"/>
      <c r="E917" s="24"/>
      <c r="F917" s="24"/>
      <c r="G917" s="24"/>
      <c r="H917" s="24"/>
      <c r="I917" s="24"/>
      <c r="J917" s="24"/>
      <c r="K917" s="24"/>
      <c r="L917" s="24"/>
    </row>
    <row r="918" spans="2:12">
      <c r="B918" s="25"/>
      <c r="C918" s="26"/>
      <c r="D918" s="24"/>
      <c r="E918" s="24"/>
      <c r="F918" s="24"/>
      <c r="G918" s="24"/>
      <c r="H918" s="24"/>
      <c r="I918" s="24"/>
      <c r="J918" s="24"/>
      <c r="K918" s="24"/>
      <c r="L918" s="24"/>
    </row>
    <row r="919" spans="2:12">
      <c r="B919" s="25"/>
      <c r="C919" s="26"/>
      <c r="D919" s="24"/>
      <c r="E919" s="24"/>
      <c r="F919" s="24"/>
      <c r="G919" s="24"/>
      <c r="H919" s="24"/>
      <c r="I919" s="24"/>
      <c r="J919" s="24"/>
      <c r="K919" s="24"/>
      <c r="L919" s="24"/>
    </row>
    <row r="920" spans="2:12">
      <c r="B920" s="25"/>
      <c r="C920" s="26"/>
      <c r="D920" s="24"/>
      <c r="E920" s="24"/>
      <c r="F920" s="24"/>
      <c r="G920" s="24"/>
      <c r="H920" s="24"/>
      <c r="I920" s="24"/>
      <c r="J920" s="24"/>
      <c r="K920" s="24"/>
      <c r="L920" s="24"/>
    </row>
    <row r="921" spans="2:12">
      <c r="B921" s="25"/>
      <c r="C921" s="26"/>
      <c r="D921" s="24"/>
      <c r="E921" s="24"/>
      <c r="F921" s="24"/>
      <c r="G921" s="24"/>
      <c r="H921" s="24"/>
      <c r="I921" s="24"/>
      <c r="J921" s="24"/>
      <c r="K921" s="24"/>
      <c r="L921" s="24"/>
    </row>
    <row r="922" spans="2:12">
      <c r="B922" s="25"/>
      <c r="C922" s="26"/>
      <c r="D922" s="24"/>
      <c r="E922" s="24"/>
      <c r="F922" s="24"/>
      <c r="G922" s="24"/>
      <c r="H922" s="24"/>
      <c r="I922" s="24"/>
      <c r="J922" s="24"/>
      <c r="K922" s="24"/>
      <c r="L922" s="24"/>
    </row>
    <row r="923" spans="2:12">
      <c r="B923" s="25"/>
      <c r="C923" s="26"/>
      <c r="D923" s="24"/>
      <c r="E923" s="24"/>
      <c r="F923" s="24"/>
      <c r="G923" s="24"/>
      <c r="H923" s="24"/>
      <c r="I923" s="24"/>
      <c r="J923" s="24"/>
      <c r="K923" s="24"/>
      <c r="L923" s="24"/>
    </row>
    <row r="924" spans="2:12">
      <c r="B924" s="25"/>
      <c r="C924" s="26"/>
      <c r="D924" s="24"/>
      <c r="E924" s="24"/>
      <c r="F924" s="24"/>
      <c r="G924" s="24"/>
      <c r="H924" s="24"/>
      <c r="I924" s="24"/>
      <c r="J924" s="24"/>
      <c r="K924" s="24"/>
      <c r="L924" s="24"/>
    </row>
    <row r="925" spans="2:12">
      <c r="B925" s="25"/>
      <c r="C925" s="26"/>
      <c r="D925" s="24"/>
      <c r="E925" s="24"/>
      <c r="F925" s="24"/>
      <c r="G925" s="24"/>
      <c r="H925" s="24"/>
      <c r="I925" s="24"/>
      <c r="J925" s="24"/>
      <c r="K925" s="24"/>
      <c r="L925" s="24"/>
    </row>
    <row r="926" spans="2:12">
      <c r="B926" s="25"/>
      <c r="C926" s="26"/>
      <c r="D926" s="24"/>
      <c r="E926" s="24"/>
      <c r="F926" s="24"/>
      <c r="G926" s="24"/>
      <c r="H926" s="24"/>
      <c r="I926" s="24"/>
      <c r="J926" s="24"/>
      <c r="K926" s="24"/>
      <c r="L926" s="24"/>
    </row>
    <row r="927" spans="2:12">
      <c r="B927" s="25"/>
      <c r="C927" s="26"/>
      <c r="D927" s="24"/>
      <c r="E927" s="24"/>
      <c r="F927" s="24"/>
      <c r="G927" s="24"/>
      <c r="H927" s="24"/>
      <c r="I927" s="24"/>
      <c r="J927" s="24"/>
      <c r="K927" s="24"/>
      <c r="L927" s="24"/>
    </row>
    <row r="928" spans="2:12">
      <c r="B928" s="25"/>
      <c r="C928" s="26"/>
      <c r="D928" s="24"/>
      <c r="E928" s="24"/>
      <c r="F928" s="24"/>
      <c r="G928" s="24"/>
      <c r="H928" s="24"/>
      <c r="I928" s="24"/>
      <c r="J928" s="24"/>
      <c r="K928" s="24"/>
      <c r="L928" s="24"/>
    </row>
    <row r="929" spans="2:12">
      <c r="B929" s="25"/>
      <c r="C929" s="26"/>
      <c r="D929" s="24"/>
      <c r="E929" s="24"/>
      <c r="F929" s="24"/>
      <c r="G929" s="24"/>
      <c r="H929" s="24"/>
      <c r="I929" s="24"/>
      <c r="J929" s="24"/>
      <c r="K929" s="24"/>
      <c r="L929" s="24"/>
    </row>
    <row r="930" spans="2:12">
      <c r="B930" s="25"/>
      <c r="C930" s="26"/>
      <c r="D930" s="24"/>
      <c r="E930" s="24"/>
      <c r="F930" s="24"/>
      <c r="G930" s="24"/>
      <c r="H930" s="24"/>
      <c r="I930" s="24"/>
      <c r="J930" s="24"/>
      <c r="K930" s="24"/>
      <c r="L930" s="24"/>
    </row>
    <row r="931" spans="2:12">
      <c r="B931" s="25"/>
      <c r="C931" s="26"/>
      <c r="D931" s="24"/>
      <c r="E931" s="24"/>
      <c r="F931" s="24"/>
      <c r="G931" s="24"/>
      <c r="H931" s="24"/>
      <c r="I931" s="24"/>
      <c r="J931" s="24"/>
      <c r="K931" s="24"/>
      <c r="L931" s="24"/>
    </row>
    <row r="932" spans="2:12">
      <c r="B932" s="25"/>
      <c r="C932" s="26"/>
      <c r="D932" s="24"/>
      <c r="E932" s="24"/>
      <c r="F932" s="24"/>
      <c r="G932" s="24"/>
      <c r="H932" s="24"/>
      <c r="I932" s="24"/>
      <c r="J932" s="24"/>
      <c r="K932" s="24"/>
      <c r="L932" s="24"/>
    </row>
    <row r="933" spans="2:12">
      <c r="B933" s="25"/>
      <c r="C933" s="26"/>
      <c r="D933" s="24"/>
      <c r="E933" s="24"/>
      <c r="F933" s="24"/>
      <c r="G933" s="24"/>
      <c r="H933" s="24"/>
      <c r="I933" s="24"/>
      <c r="J933" s="24"/>
      <c r="K933" s="24"/>
      <c r="L933" s="24"/>
    </row>
    <row r="934" spans="2:12">
      <c r="B934" s="25"/>
      <c r="C934" s="26"/>
      <c r="D934" s="24"/>
      <c r="E934" s="24"/>
      <c r="F934" s="24"/>
      <c r="G934" s="24"/>
      <c r="H934" s="24"/>
      <c r="I934" s="24"/>
      <c r="J934" s="24"/>
      <c r="K934" s="24"/>
      <c r="L934" s="24"/>
    </row>
    <row r="935" spans="2:12">
      <c r="B935" s="25"/>
      <c r="C935" s="26"/>
      <c r="D935" s="24"/>
      <c r="E935" s="24"/>
      <c r="F935" s="24"/>
      <c r="G935" s="24"/>
      <c r="H935" s="24"/>
      <c r="I935" s="24"/>
      <c r="J935" s="24"/>
      <c r="K935" s="24"/>
      <c r="L935" s="24"/>
    </row>
    <row r="936" spans="2:12">
      <c r="B936" s="25"/>
      <c r="C936" s="26"/>
      <c r="D936" s="24"/>
      <c r="E936" s="24"/>
      <c r="F936" s="24"/>
      <c r="G936" s="24"/>
      <c r="H936" s="24"/>
      <c r="I936" s="24"/>
      <c r="J936" s="24"/>
      <c r="K936" s="24"/>
      <c r="L936" s="24"/>
    </row>
    <row r="937" spans="2:12">
      <c r="B937" s="25"/>
      <c r="C937" s="26"/>
      <c r="D937" s="24"/>
      <c r="E937" s="24"/>
      <c r="F937" s="24"/>
      <c r="G937" s="24"/>
      <c r="H937" s="24"/>
      <c r="I937" s="24"/>
      <c r="J937" s="24"/>
      <c r="K937" s="24"/>
      <c r="L937" s="24"/>
    </row>
    <row r="938" spans="2:12">
      <c r="B938" s="25"/>
      <c r="C938" s="26"/>
      <c r="D938" s="24"/>
      <c r="E938" s="24"/>
      <c r="F938" s="24"/>
      <c r="G938" s="24"/>
      <c r="H938" s="24"/>
      <c r="I938" s="24"/>
      <c r="J938" s="24"/>
      <c r="K938" s="24"/>
      <c r="L938" s="24"/>
    </row>
    <row r="939" spans="2:12">
      <c r="B939" s="25"/>
      <c r="C939" s="26"/>
      <c r="D939" s="24"/>
      <c r="E939" s="24"/>
      <c r="F939" s="24"/>
      <c r="G939" s="24"/>
      <c r="H939" s="24"/>
      <c r="I939" s="24"/>
      <c r="J939" s="24"/>
      <c r="K939" s="24"/>
      <c r="L939" s="24"/>
    </row>
    <row r="940" spans="2:12">
      <c r="B940" s="25"/>
      <c r="C940" s="26"/>
      <c r="D940" s="24"/>
      <c r="E940" s="24"/>
      <c r="F940" s="24"/>
      <c r="G940" s="24"/>
      <c r="H940" s="24"/>
      <c r="I940" s="24"/>
      <c r="J940" s="24"/>
      <c r="K940" s="24"/>
      <c r="L940" s="24"/>
    </row>
    <row r="941" spans="2:12">
      <c r="B941" s="25"/>
      <c r="C941" s="26"/>
      <c r="D941" s="24"/>
      <c r="E941" s="24"/>
      <c r="F941" s="24"/>
      <c r="G941" s="24"/>
      <c r="H941" s="24"/>
      <c r="I941" s="24"/>
      <c r="J941" s="24"/>
      <c r="K941" s="24"/>
      <c r="L941" s="24"/>
    </row>
    <row r="942" spans="2:12">
      <c r="B942" s="25"/>
      <c r="C942" s="26"/>
      <c r="D942" s="24"/>
      <c r="E942" s="24"/>
      <c r="F942" s="24"/>
      <c r="G942" s="24"/>
      <c r="H942" s="24"/>
      <c r="I942" s="24"/>
      <c r="J942" s="24"/>
      <c r="K942" s="24"/>
      <c r="L942" s="24"/>
    </row>
    <row r="943" spans="2:12">
      <c r="B943" s="25"/>
      <c r="C943" s="26"/>
      <c r="D943" s="24"/>
      <c r="E943" s="24"/>
      <c r="F943" s="24"/>
      <c r="G943" s="24"/>
      <c r="H943" s="24"/>
      <c r="I943" s="24"/>
      <c r="J943" s="24"/>
      <c r="K943" s="24"/>
      <c r="L943" s="24"/>
    </row>
    <row r="944" spans="2:12">
      <c r="B944" s="25"/>
      <c r="C944" s="26"/>
      <c r="D944" s="24"/>
      <c r="E944" s="24"/>
      <c r="F944" s="24"/>
      <c r="G944" s="24"/>
      <c r="H944" s="24"/>
      <c r="I944" s="24"/>
      <c r="J944" s="24"/>
      <c r="K944" s="24"/>
      <c r="L944" s="24"/>
    </row>
    <row r="945" spans="2:12">
      <c r="B945" s="25"/>
      <c r="C945" s="26"/>
      <c r="D945" s="24"/>
      <c r="E945" s="24"/>
      <c r="F945" s="24"/>
      <c r="G945" s="24"/>
      <c r="H945" s="24"/>
      <c r="I945" s="24"/>
      <c r="J945" s="24"/>
      <c r="K945" s="24"/>
      <c r="L945" s="24"/>
    </row>
    <row r="946" spans="2:12">
      <c r="B946" s="25"/>
      <c r="C946" s="26"/>
      <c r="D946" s="24"/>
      <c r="E946" s="24"/>
      <c r="F946" s="24"/>
      <c r="G946" s="24"/>
      <c r="H946" s="24"/>
      <c r="I946" s="24"/>
      <c r="J946" s="24"/>
      <c r="K946" s="24"/>
      <c r="L946" s="24"/>
    </row>
    <row r="947" spans="2:12">
      <c r="B947" s="25"/>
      <c r="C947" s="26"/>
      <c r="D947" s="24"/>
      <c r="E947" s="24"/>
      <c r="F947" s="24"/>
      <c r="G947" s="24"/>
      <c r="H947" s="24"/>
      <c r="I947" s="24"/>
      <c r="J947" s="24"/>
      <c r="K947" s="24"/>
      <c r="L947" s="24"/>
    </row>
    <row r="948" spans="2:12">
      <c r="B948" s="25"/>
      <c r="C948" s="26"/>
      <c r="D948" s="24"/>
      <c r="E948" s="24"/>
      <c r="F948" s="24"/>
      <c r="G948" s="24"/>
      <c r="H948" s="24"/>
      <c r="I948" s="24"/>
      <c r="J948" s="24"/>
      <c r="K948" s="24"/>
      <c r="L948" s="24"/>
    </row>
    <row r="949" spans="2:12">
      <c r="B949" s="25"/>
      <c r="C949" s="26"/>
      <c r="D949" s="24"/>
      <c r="E949" s="24"/>
      <c r="F949" s="24"/>
      <c r="G949" s="24"/>
      <c r="H949" s="24"/>
      <c r="I949" s="24"/>
      <c r="J949" s="24"/>
      <c r="K949" s="24"/>
      <c r="L949" s="24"/>
    </row>
    <row r="950" spans="2:12">
      <c r="B950" s="25"/>
      <c r="C950" s="26"/>
      <c r="D950" s="24"/>
      <c r="E950" s="24"/>
      <c r="F950" s="24"/>
      <c r="G950" s="24"/>
      <c r="H950" s="24"/>
      <c r="I950" s="24"/>
      <c r="J950" s="24"/>
      <c r="K950" s="24"/>
      <c r="L950" s="24"/>
    </row>
    <row r="951" spans="2:12">
      <c r="B951" s="25"/>
      <c r="C951" s="26"/>
      <c r="D951" s="24"/>
      <c r="E951" s="24"/>
      <c r="F951" s="24"/>
      <c r="G951" s="24"/>
      <c r="H951" s="24"/>
      <c r="I951" s="24"/>
      <c r="J951" s="24"/>
      <c r="K951" s="24"/>
      <c r="L951" s="24"/>
    </row>
    <row r="952" spans="2:12">
      <c r="B952" s="25"/>
      <c r="C952" s="26"/>
      <c r="D952" s="24"/>
      <c r="E952" s="24"/>
      <c r="F952" s="24"/>
      <c r="G952" s="24"/>
      <c r="H952" s="24"/>
      <c r="I952" s="24"/>
      <c r="J952" s="24"/>
      <c r="K952" s="24"/>
      <c r="L952" s="24"/>
    </row>
    <row r="953" spans="2:12">
      <c r="B953" s="25"/>
      <c r="C953" s="26"/>
      <c r="D953" s="24"/>
      <c r="E953" s="24"/>
      <c r="F953" s="24"/>
      <c r="G953" s="24"/>
      <c r="H953" s="24"/>
      <c r="I953" s="24"/>
      <c r="J953" s="24"/>
      <c r="K953" s="24"/>
      <c r="L953" s="24"/>
    </row>
    <row r="954" spans="2:12">
      <c r="B954" s="25"/>
      <c r="C954" s="26"/>
      <c r="D954" s="24"/>
      <c r="E954" s="24"/>
      <c r="F954" s="24"/>
      <c r="G954" s="24"/>
      <c r="H954" s="24"/>
      <c r="I954" s="24"/>
      <c r="J954" s="24"/>
      <c r="K954" s="24"/>
      <c r="L954" s="24"/>
    </row>
    <row r="955" spans="2:12">
      <c r="B955" s="25"/>
      <c r="C955" s="26"/>
      <c r="D955" s="24"/>
      <c r="E955" s="24"/>
      <c r="F955" s="24"/>
      <c r="G955" s="24"/>
      <c r="H955" s="24"/>
      <c r="I955" s="24"/>
      <c r="J955" s="24"/>
      <c r="K955" s="24"/>
      <c r="L955" s="24"/>
    </row>
    <row r="956" spans="2:12">
      <c r="B956" s="25"/>
      <c r="C956" s="26"/>
      <c r="D956" s="24"/>
      <c r="E956" s="24"/>
      <c r="F956" s="24"/>
      <c r="G956" s="24"/>
      <c r="H956" s="24"/>
      <c r="I956" s="24"/>
      <c r="J956" s="24"/>
      <c r="K956" s="24"/>
      <c r="L956" s="24"/>
    </row>
    <row r="957" spans="2:12">
      <c r="B957" s="25"/>
      <c r="C957" s="26"/>
      <c r="D957" s="24"/>
      <c r="E957" s="24"/>
      <c r="F957" s="24"/>
      <c r="G957" s="24"/>
      <c r="H957" s="24"/>
      <c r="I957" s="24"/>
      <c r="J957" s="24"/>
      <c r="K957" s="24"/>
      <c r="L957" s="24"/>
    </row>
    <row r="958" spans="2:12">
      <c r="B958" s="25"/>
      <c r="C958" s="26"/>
      <c r="D958" s="24"/>
      <c r="E958" s="24"/>
      <c r="F958" s="24"/>
      <c r="G958" s="24"/>
      <c r="H958" s="24"/>
      <c r="I958" s="24"/>
      <c r="J958" s="24"/>
      <c r="K958" s="24"/>
      <c r="L958" s="24"/>
    </row>
    <row r="959" spans="2:12">
      <c r="B959" s="25"/>
      <c r="C959" s="26"/>
      <c r="D959" s="24"/>
      <c r="E959" s="24"/>
      <c r="F959" s="24"/>
      <c r="G959" s="24"/>
      <c r="H959" s="24"/>
      <c r="I959" s="24"/>
      <c r="J959" s="24"/>
      <c r="K959" s="24"/>
      <c r="L959" s="24"/>
    </row>
    <row r="960" spans="2:12">
      <c r="B960" s="25"/>
      <c r="C960" s="26"/>
      <c r="D960" s="24"/>
      <c r="E960" s="24"/>
      <c r="F960" s="24"/>
      <c r="G960" s="24"/>
      <c r="H960" s="24"/>
      <c r="I960" s="24"/>
      <c r="J960" s="24"/>
      <c r="K960" s="24"/>
      <c r="L960" s="24"/>
    </row>
    <row r="961" spans="2:12">
      <c r="B961" s="25"/>
      <c r="C961" s="26"/>
      <c r="D961" s="24"/>
      <c r="E961" s="24"/>
      <c r="F961" s="24"/>
      <c r="G961" s="24"/>
      <c r="H961" s="24"/>
      <c r="I961" s="24"/>
      <c r="J961" s="24"/>
      <c r="K961" s="24"/>
      <c r="L961" s="24"/>
    </row>
    <row r="962" spans="2:12">
      <c r="B962" s="25"/>
      <c r="C962" s="26"/>
      <c r="D962" s="24"/>
      <c r="E962" s="24"/>
      <c r="F962" s="24"/>
      <c r="G962" s="24"/>
      <c r="H962" s="24"/>
      <c r="I962" s="24"/>
      <c r="J962" s="24"/>
      <c r="K962" s="24"/>
      <c r="L962" s="24"/>
    </row>
    <row r="963" spans="2:12">
      <c r="B963" s="25"/>
      <c r="C963" s="26"/>
      <c r="D963" s="24"/>
      <c r="E963" s="24"/>
      <c r="F963" s="24"/>
      <c r="G963" s="24"/>
      <c r="H963" s="24"/>
      <c r="I963" s="24"/>
      <c r="J963" s="24"/>
      <c r="K963" s="24"/>
      <c r="L963" s="24"/>
    </row>
    <row r="964" spans="2:12">
      <c r="B964" s="25"/>
      <c r="C964" s="26"/>
      <c r="D964" s="24"/>
      <c r="E964" s="24"/>
      <c r="F964" s="24"/>
      <c r="G964" s="24"/>
      <c r="H964" s="24"/>
      <c r="I964" s="24"/>
      <c r="J964" s="24"/>
      <c r="K964" s="24"/>
      <c r="L964" s="24"/>
    </row>
    <row r="965" spans="2:12">
      <c r="B965" s="25"/>
      <c r="C965" s="26"/>
      <c r="D965" s="24"/>
      <c r="E965" s="24"/>
      <c r="F965" s="24"/>
      <c r="G965" s="24"/>
      <c r="H965" s="24"/>
      <c r="I965" s="24"/>
      <c r="J965" s="24"/>
      <c r="K965" s="24"/>
      <c r="L965" s="24"/>
    </row>
    <row r="966" spans="2:12">
      <c r="B966" s="25"/>
      <c r="C966" s="26"/>
      <c r="D966" s="24"/>
      <c r="E966" s="24"/>
      <c r="F966" s="24"/>
      <c r="G966" s="24"/>
      <c r="H966" s="24"/>
      <c r="I966" s="24"/>
      <c r="J966" s="24"/>
      <c r="K966" s="24"/>
      <c r="L966" s="24"/>
    </row>
    <row r="967" spans="2:12">
      <c r="B967" s="25"/>
      <c r="C967" s="26"/>
      <c r="D967" s="24"/>
      <c r="E967" s="24"/>
      <c r="F967" s="24"/>
      <c r="G967" s="24"/>
      <c r="H967" s="24"/>
      <c r="I967" s="24"/>
      <c r="J967" s="24"/>
      <c r="K967" s="24"/>
      <c r="L967" s="24"/>
    </row>
    <row r="968" spans="2:12">
      <c r="B968" s="25"/>
      <c r="C968" s="26"/>
      <c r="D968" s="24"/>
      <c r="E968" s="24"/>
      <c r="F968" s="24"/>
      <c r="G968" s="24"/>
      <c r="H968" s="24"/>
      <c r="I968" s="24"/>
      <c r="J968" s="24"/>
      <c r="K968" s="24"/>
      <c r="L968" s="24"/>
    </row>
    <row r="969" spans="2:12">
      <c r="B969" s="25"/>
      <c r="C969" s="26"/>
      <c r="D969" s="24"/>
      <c r="E969" s="24"/>
      <c r="F969" s="24"/>
      <c r="G969" s="24"/>
      <c r="H969" s="24"/>
      <c r="I969" s="24"/>
      <c r="J969" s="24"/>
      <c r="K969" s="24"/>
      <c r="L969" s="24"/>
    </row>
    <row r="970" spans="2:12">
      <c r="B970" s="25"/>
      <c r="C970" s="26"/>
      <c r="D970" s="24"/>
      <c r="E970" s="24"/>
      <c r="F970" s="24"/>
      <c r="G970" s="24"/>
      <c r="H970" s="24"/>
      <c r="I970" s="24"/>
      <c r="J970" s="24"/>
      <c r="K970" s="24"/>
      <c r="L970" s="24"/>
    </row>
    <row r="971" spans="2:12">
      <c r="B971" s="25"/>
      <c r="C971" s="26"/>
      <c r="D971" s="24"/>
      <c r="E971" s="24"/>
      <c r="F971" s="24"/>
      <c r="G971" s="24"/>
      <c r="H971" s="24"/>
      <c r="I971" s="24"/>
      <c r="J971" s="24"/>
      <c r="K971" s="24"/>
      <c r="L971" s="24"/>
    </row>
    <row r="972" spans="2:12">
      <c r="B972" s="25"/>
      <c r="C972" s="26"/>
      <c r="D972" s="24"/>
      <c r="E972" s="24"/>
      <c r="F972" s="24"/>
      <c r="G972" s="24"/>
      <c r="H972" s="24"/>
      <c r="I972" s="24"/>
      <c r="J972" s="24"/>
      <c r="K972" s="24"/>
      <c r="L972" s="24"/>
    </row>
    <row r="973" spans="2:12">
      <c r="B973" s="25"/>
      <c r="C973" s="26"/>
      <c r="D973" s="24"/>
      <c r="E973" s="24"/>
      <c r="F973" s="24"/>
      <c r="G973" s="24"/>
      <c r="H973" s="24"/>
      <c r="I973" s="24"/>
      <c r="J973" s="24"/>
      <c r="K973" s="24"/>
      <c r="L973" s="24"/>
    </row>
    <row r="974" spans="2:12">
      <c r="B974" s="25"/>
      <c r="C974" s="26"/>
      <c r="D974" s="24"/>
      <c r="E974" s="24"/>
      <c r="F974" s="24"/>
      <c r="G974" s="24"/>
      <c r="H974" s="24"/>
      <c r="I974" s="24"/>
      <c r="J974" s="24"/>
      <c r="K974" s="24"/>
      <c r="L974" s="24"/>
    </row>
    <row r="975" spans="2:12">
      <c r="B975" s="25"/>
      <c r="C975" s="26"/>
      <c r="D975" s="24"/>
      <c r="E975" s="24"/>
      <c r="F975" s="24"/>
      <c r="G975" s="24"/>
      <c r="H975" s="24"/>
      <c r="I975" s="24"/>
      <c r="J975" s="24"/>
      <c r="K975" s="24"/>
      <c r="L975" s="24"/>
    </row>
    <row r="976" spans="2:12">
      <c r="B976" s="25"/>
      <c r="C976" s="26"/>
      <c r="D976" s="24"/>
      <c r="E976" s="24"/>
      <c r="F976" s="24"/>
      <c r="G976" s="24"/>
      <c r="H976" s="24"/>
      <c r="I976" s="24"/>
      <c r="J976" s="24"/>
      <c r="K976" s="24"/>
      <c r="L976" s="24"/>
    </row>
    <row r="977" spans="2:12">
      <c r="B977" s="25"/>
      <c r="C977" s="26"/>
      <c r="D977" s="24"/>
      <c r="E977" s="24"/>
      <c r="F977" s="24"/>
      <c r="G977" s="24"/>
      <c r="H977" s="24"/>
      <c r="I977" s="24"/>
      <c r="J977" s="24"/>
      <c r="K977" s="24"/>
      <c r="L977" s="24"/>
    </row>
    <row r="978" spans="2:12">
      <c r="B978" s="25"/>
      <c r="C978" s="26"/>
      <c r="D978" s="24"/>
      <c r="E978" s="24"/>
      <c r="F978" s="24"/>
      <c r="G978" s="24"/>
      <c r="H978" s="24"/>
      <c r="I978" s="24"/>
      <c r="J978" s="24"/>
      <c r="K978" s="24"/>
      <c r="L978" s="24"/>
    </row>
    <row r="979" spans="2:12">
      <c r="B979" s="25"/>
      <c r="C979" s="26"/>
      <c r="D979" s="24"/>
      <c r="E979" s="24"/>
      <c r="F979" s="24"/>
      <c r="G979" s="24"/>
      <c r="H979" s="24"/>
      <c r="I979" s="24"/>
      <c r="J979" s="24"/>
      <c r="K979" s="24"/>
      <c r="L979" s="24"/>
    </row>
    <row r="980" spans="2:12">
      <c r="B980" s="25"/>
      <c r="C980" s="26"/>
      <c r="D980" s="24"/>
      <c r="E980" s="24"/>
      <c r="F980" s="24"/>
      <c r="G980" s="24"/>
      <c r="H980" s="24"/>
      <c r="I980" s="24"/>
      <c r="J980" s="24"/>
      <c r="K980" s="24"/>
      <c r="L980" s="24"/>
    </row>
    <row r="981" spans="2:12">
      <c r="B981" s="25"/>
      <c r="C981" s="26"/>
      <c r="D981" s="24"/>
      <c r="E981" s="24"/>
      <c r="F981" s="24"/>
      <c r="G981" s="24"/>
      <c r="H981" s="24"/>
      <c r="I981" s="24"/>
      <c r="J981" s="24"/>
      <c r="K981" s="24"/>
      <c r="L981" s="24"/>
    </row>
    <row r="982" spans="2:12">
      <c r="B982" s="25"/>
      <c r="C982" s="26"/>
      <c r="D982" s="24"/>
      <c r="E982" s="24"/>
      <c r="F982" s="24"/>
      <c r="G982" s="24"/>
      <c r="H982" s="24"/>
      <c r="I982" s="24"/>
      <c r="J982" s="24"/>
      <c r="K982" s="24"/>
      <c r="L982" s="24"/>
    </row>
    <row r="983" spans="2:12">
      <c r="B983" s="25"/>
      <c r="C983" s="26"/>
      <c r="D983" s="24"/>
      <c r="E983" s="24"/>
      <c r="F983" s="24"/>
      <c r="G983" s="24"/>
      <c r="H983" s="24"/>
      <c r="I983" s="24"/>
      <c r="J983" s="24"/>
      <c r="K983" s="24"/>
      <c r="L983" s="24"/>
    </row>
    <row r="984" spans="2:12">
      <c r="B984" s="25"/>
      <c r="C984" s="26"/>
      <c r="D984" s="24"/>
      <c r="E984" s="24"/>
      <c r="F984" s="24"/>
      <c r="G984" s="24"/>
      <c r="H984" s="24"/>
      <c r="I984" s="24"/>
      <c r="J984" s="24"/>
      <c r="K984" s="24"/>
      <c r="L984" s="24"/>
    </row>
    <row r="985" spans="2:12">
      <c r="B985" s="25"/>
      <c r="C985" s="26"/>
      <c r="D985" s="24"/>
      <c r="E985" s="24"/>
      <c r="F985" s="24"/>
      <c r="G985" s="24"/>
      <c r="H985" s="24"/>
      <c r="I985" s="24"/>
      <c r="J985" s="24"/>
      <c r="K985" s="24"/>
      <c r="L985" s="24"/>
    </row>
    <row r="986" spans="2:12">
      <c r="B986" s="25"/>
      <c r="C986" s="26"/>
      <c r="D986" s="24"/>
      <c r="E986" s="24"/>
      <c r="F986" s="24"/>
      <c r="G986" s="24"/>
      <c r="H986" s="24"/>
      <c r="I986" s="24"/>
      <c r="J986" s="24"/>
      <c r="K986" s="24"/>
      <c r="L986" s="24"/>
    </row>
    <row r="987" spans="2:12">
      <c r="B987" s="25"/>
      <c r="C987" s="26"/>
      <c r="D987" s="24"/>
      <c r="E987" s="24"/>
      <c r="F987" s="24"/>
      <c r="G987" s="24"/>
      <c r="H987" s="24"/>
      <c r="I987" s="24"/>
      <c r="J987" s="24"/>
      <c r="K987" s="24"/>
      <c r="L987" s="24"/>
    </row>
    <row r="988" spans="2:12">
      <c r="B988" s="25"/>
      <c r="C988" s="26"/>
      <c r="D988" s="24"/>
      <c r="E988" s="24"/>
      <c r="F988" s="24"/>
      <c r="G988" s="24"/>
      <c r="H988" s="24"/>
      <c r="I988" s="24"/>
      <c r="J988" s="24"/>
      <c r="K988" s="24"/>
      <c r="L988" s="24"/>
    </row>
    <row r="989" spans="2:12">
      <c r="B989" s="25"/>
      <c r="C989" s="26"/>
      <c r="D989" s="24"/>
      <c r="E989" s="24"/>
      <c r="F989" s="24"/>
      <c r="G989" s="24"/>
      <c r="H989" s="24"/>
      <c r="I989" s="24"/>
      <c r="J989" s="24"/>
      <c r="K989" s="24"/>
      <c r="L989" s="24"/>
    </row>
    <row r="990" spans="2:12">
      <c r="B990" s="25"/>
      <c r="C990" s="26"/>
      <c r="D990" s="24"/>
      <c r="E990" s="24"/>
      <c r="F990" s="24"/>
      <c r="G990" s="24"/>
      <c r="H990" s="24"/>
      <c r="I990" s="24"/>
      <c r="J990" s="24"/>
      <c r="K990" s="24"/>
      <c r="L990" s="24"/>
    </row>
    <row r="991" spans="2:12">
      <c r="B991" s="25"/>
      <c r="C991" s="26"/>
      <c r="D991" s="24"/>
      <c r="E991" s="24"/>
      <c r="F991" s="24"/>
      <c r="G991" s="24"/>
      <c r="H991" s="24"/>
      <c r="I991" s="24"/>
      <c r="J991" s="24"/>
      <c r="K991" s="24"/>
      <c r="L991" s="24"/>
    </row>
    <row r="992" spans="2:12">
      <c r="B992" s="25"/>
      <c r="C992" s="26"/>
      <c r="D992" s="24"/>
      <c r="E992" s="24"/>
      <c r="F992" s="24"/>
      <c r="G992" s="24"/>
      <c r="H992" s="24"/>
      <c r="I992" s="24"/>
      <c r="J992" s="24"/>
      <c r="K992" s="24"/>
      <c r="L992" s="24"/>
    </row>
    <row r="993" spans="2:12">
      <c r="B993" s="25"/>
      <c r="C993" s="26"/>
      <c r="D993" s="24"/>
      <c r="E993" s="24"/>
      <c r="F993" s="24"/>
      <c r="G993" s="24"/>
      <c r="H993" s="24"/>
      <c r="I993" s="24"/>
      <c r="J993" s="24"/>
      <c r="K993" s="24"/>
      <c r="L993" s="24"/>
    </row>
    <row r="994" spans="2:12">
      <c r="B994" s="25"/>
      <c r="C994" s="26"/>
      <c r="D994" s="24"/>
      <c r="E994" s="24"/>
      <c r="F994" s="24"/>
      <c r="G994" s="24"/>
      <c r="H994" s="24"/>
      <c r="I994" s="24"/>
      <c r="J994" s="24"/>
      <c r="K994" s="24"/>
      <c r="L994" s="24"/>
    </row>
    <row r="995" spans="2:12">
      <c r="B995" s="25"/>
      <c r="C995" s="26"/>
      <c r="D995" s="24"/>
      <c r="E995" s="24"/>
      <c r="F995" s="24"/>
      <c r="G995" s="24"/>
      <c r="H995" s="24"/>
      <c r="I995" s="24"/>
      <c r="J995" s="24"/>
      <c r="K995" s="24"/>
      <c r="L995" s="24"/>
    </row>
    <row r="996" spans="2:12">
      <c r="B996" s="25"/>
      <c r="C996" s="26"/>
      <c r="D996" s="24"/>
      <c r="E996" s="24"/>
      <c r="F996" s="24"/>
      <c r="G996" s="24"/>
      <c r="H996" s="24"/>
      <c r="I996" s="24"/>
      <c r="J996" s="24"/>
      <c r="K996" s="24"/>
      <c r="L996" s="24"/>
    </row>
    <row r="997" spans="2:12">
      <c r="B997" s="25"/>
      <c r="C997" s="26"/>
      <c r="D997" s="24"/>
      <c r="E997" s="24"/>
      <c r="F997" s="24"/>
      <c r="G997" s="24"/>
      <c r="H997" s="24"/>
      <c r="I997" s="24"/>
      <c r="J997" s="24"/>
      <c r="K997" s="24"/>
      <c r="L997" s="24"/>
    </row>
    <row r="998" spans="2:12">
      <c r="B998" s="25"/>
      <c r="C998" s="26"/>
      <c r="D998" s="24"/>
      <c r="E998" s="24"/>
      <c r="F998" s="24"/>
      <c r="G998" s="24"/>
      <c r="H998" s="24"/>
      <c r="I998" s="24"/>
      <c r="J998" s="24"/>
      <c r="K998" s="24"/>
      <c r="L998" s="24"/>
    </row>
    <row r="999" spans="2:12">
      <c r="B999" s="25"/>
      <c r="C999" s="26"/>
      <c r="D999" s="24"/>
      <c r="E999" s="24"/>
      <c r="F999" s="24"/>
      <c r="G999" s="24"/>
      <c r="H999" s="24"/>
      <c r="I999" s="24"/>
      <c r="J999" s="24"/>
      <c r="K999" s="24"/>
      <c r="L999" s="24"/>
    </row>
    <row r="1000" spans="2:12">
      <c r="B1000" s="25"/>
      <c r="C1000" s="26"/>
      <c r="D1000" s="24"/>
      <c r="E1000" s="24"/>
      <c r="F1000" s="24"/>
      <c r="G1000" s="24"/>
      <c r="H1000" s="24"/>
      <c r="I1000" s="24"/>
      <c r="J1000" s="24"/>
      <c r="K1000" s="24"/>
      <c r="L1000" s="24"/>
    </row>
    <row r="1001" spans="2:12">
      <c r="B1001" s="25"/>
      <c r="C1001" s="26"/>
      <c r="D1001" s="24"/>
      <c r="E1001" s="24"/>
      <c r="F1001" s="24"/>
      <c r="G1001" s="24"/>
      <c r="H1001" s="24"/>
      <c r="I1001" s="24"/>
      <c r="J1001" s="24"/>
      <c r="K1001" s="24"/>
      <c r="L1001" s="24"/>
    </row>
    <row r="1002" spans="2:12">
      <c r="B1002" s="25"/>
      <c r="C1002" s="26"/>
      <c r="D1002" s="24"/>
      <c r="E1002" s="24"/>
      <c r="F1002" s="24"/>
      <c r="G1002" s="24"/>
      <c r="H1002" s="24"/>
      <c r="I1002" s="24"/>
      <c r="J1002" s="24"/>
      <c r="K1002" s="24"/>
      <c r="L1002" s="24"/>
    </row>
    <row r="1003" spans="2:12">
      <c r="B1003" s="25"/>
      <c r="C1003" s="26"/>
      <c r="D1003" s="24"/>
      <c r="E1003" s="24"/>
      <c r="F1003" s="24"/>
      <c r="G1003" s="24"/>
      <c r="H1003" s="24"/>
      <c r="I1003" s="24"/>
      <c r="J1003" s="24"/>
      <c r="K1003" s="24"/>
      <c r="L1003" s="24"/>
    </row>
    <row r="1004" spans="2:12">
      <c r="B1004" s="25"/>
      <c r="C1004" s="26"/>
      <c r="D1004" s="24"/>
      <c r="E1004" s="24"/>
      <c r="F1004" s="24"/>
      <c r="G1004" s="24"/>
      <c r="H1004" s="24"/>
      <c r="I1004" s="24"/>
      <c r="J1004" s="24"/>
      <c r="K1004" s="24"/>
      <c r="L1004" s="24"/>
    </row>
    <row r="1005" spans="2:12">
      <c r="B1005" s="25"/>
      <c r="C1005" s="26"/>
      <c r="D1005" s="24"/>
      <c r="E1005" s="24"/>
      <c r="F1005" s="24"/>
      <c r="G1005" s="24"/>
      <c r="H1005" s="24"/>
      <c r="I1005" s="24"/>
      <c r="J1005" s="24"/>
      <c r="K1005" s="24"/>
      <c r="L1005" s="24"/>
    </row>
    <row r="1006" spans="2:12">
      <c r="B1006" s="25"/>
      <c r="C1006" s="26"/>
      <c r="D1006" s="24"/>
      <c r="E1006" s="24"/>
      <c r="F1006" s="24"/>
      <c r="G1006" s="24"/>
      <c r="H1006" s="24"/>
      <c r="I1006" s="24"/>
      <c r="J1006" s="24"/>
      <c r="K1006" s="24"/>
      <c r="L1006" s="24"/>
    </row>
    <row r="1007" spans="2:12">
      <c r="B1007" s="25"/>
      <c r="C1007" s="26"/>
      <c r="D1007" s="24"/>
      <c r="E1007" s="24"/>
      <c r="F1007" s="24"/>
      <c r="G1007" s="24"/>
      <c r="H1007" s="24"/>
      <c r="I1007" s="24"/>
      <c r="J1007" s="24"/>
      <c r="K1007" s="24"/>
      <c r="L1007" s="24"/>
    </row>
    <row r="1008" spans="2:12">
      <c r="B1008" s="25"/>
      <c r="C1008" s="26"/>
      <c r="D1008" s="24"/>
      <c r="E1008" s="24"/>
      <c r="F1008" s="24"/>
      <c r="G1008" s="24"/>
      <c r="H1008" s="24"/>
      <c r="I1008" s="24"/>
      <c r="J1008" s="24"/>
      <c r="K1008" s="24"/>
      <c r="L1008" s="24"/>
    </row>
    <row r="1009" spans="2:12">
      <c r="B1009" s="25"/>
      <c r="C1009" s="26"/>
      <c r="D1009" s="24"/>
      <c r="E1009" s="24"/>
      <c r="F1009" s="24"/>
      <c r="G1009" s="24"/>
      <c r="H1009" s="24"/>
      <c r="I1009" s="24"/>
      <c r="J1009" s="24"/>
      <c r="K1009" s="24"/>
      <c r="L1009" s="24"/>
    </row>
    <row r="1010" spans="2:12">
      <c r="B1010" s="25"/>
      <c r="C1010" s="26"/>
      <c r="D1010" s="24"/>
      <c r="E1010" s="24"/>
      <c r="F1010" s="24"/>
      <c r="G1010" s="24"/>
      <c r="H1010" s="24"/>
      <c r="I1010" s="24"/>
      <c r="J1010" s="24"/>
      <c r="K1010" s="24"/>
      <c r="L1010" s="24"/>
    </row>
    <row r="1011" spans="2:12">
      <c r="B1011" s="25"/>
      <c r="C1011" s="26"/>
      <c r="D1011" s="24"/>
      <c r="E1011" s="24"/>
      <c r="F1011" s="24"/>
      <c r="G1011" s="24"/>
      <c r="H1011" s="24"/>
      <c r="I1011" s="24"/>
      <c r="J1011" s="24"/>
      <c r="K1011" s="24"/>
      <c r="L1011" s="24"/>
    </row>
    <row r="1012" spans="2:12">
      <c r="B1012" s="25"/>
      <c r="C1012" s="26"/>
      <c r="D1012" s="24"/>
      <c r="E1012" s="24"/>
      <c r="F1012" s="24"/>
      <c r="G1012" s="24"/>
      <c r="H1012" s="24"/>
      <c r="I1012" s="24"/>
      <c r="J1012" s="24"/>
      <c r="K1012" s="24"/>
      <c r="L1012" s="24"/>
    </row>
    <row r="1013" spans="2:12">
      <c r="B1013" s="25"/>
      <c r="C1013" s="26"/>
      <c r="D1013" s="24"/>
      <c r="E1013" s="24"/>
      <c r="F1013" s="24"/>
      <c r="G1013" s="24"/>
      <c r="H1013" s="24"/>
      <c r="I1013" s="24"/>
      <c r="J1013" s="24"/>
      <c r="K1013" s="24"/>
      <c r="L1013" s="24"/>
    </row>
    <row r="1014" spans="2:12">
      <c r="B1014" s="25"/>
      <c r="C1014" s="26"/>
      <c r="D1014" s="24"/>
      <c r="E1014" s="24"/>
      <c r="F1014" s="24"/>
      <c r="G1014" s="24"/>
      <c r="H1014" s="24"/>
      <c r="I1014" s="24"/>
      <c r="J1014" s="24"/>
      <c r="K1014" s="24"/>
      <c r="L1014" s="24"/>
    </row>
    <row r="1015" spans="2:12">
      <c r="B1015" s="25"/>
      <c r="C1015" s="26"/>
      <c r="D1015" s="24"/>
      <c r="E1015" s="24"/>
      <c r="F1015" s="24"/>
      <c r="G1015" s="24"/>
      <c r="H1015" s="24"/>
      <c r="I1015" s="24"/>
      <c r="J1015" s="24"/>
      <c r="K1015" s="24"/>
      <c r="L1015" s="24"/>
    </row>
    <row r="1016" spans="2:12">
      <c r="B1016" s="25"/>
      <c r="C1016" s="26"/>
      <c r="D1016" s="24"/>
      <c r="E1016" s="24"/>
      <c r="F1016" s="24"/>
      <c r="G1016" s="24"/>
      <c r="H1016" s="24"/>
      <c r="I1016" s="24"/>
      <c r="J1016" s="24"/>
      <c r="K1016" s="24"/>
      <c r="L1016" s="24"/>
    </row>
    <row r="1017" spans="2:12">
      <c r="B1017" s="25"/>
      <c r="C1017" s="26"/>
      <c r="D1017" s="24"/>
      <c r="E1017" s="24"/>
      <c r="F1017" s="24"/>
      <c r="G1017" s="24"/>
      <c r="H1017" s="24"/>
      <c r="I1017" s="24"/>
      <c r="J1017" s="24"/>
      <c r="K1017" s="24"/>
      <c r="L1017" s="24"/>
    </row>
    <row r="1018" spans="2:12">
      <c r="B1018" s="25"/>
      <c r="C1018" s="26"/>
      <c r="D1018" s="24"/>
      <c r="E1018" s="24"/>
      <c r="F1018" s="24"/>
      <c r="G1018" s="24"/>
      <c r="H1018" s="24"/>
      <c r="I1018" s="24"/>
      <c r="J1018" s="24"/>
      <c r="K1018" s="24"/>
      <c r="L1018" s="24"/>
    </row>
    <row r="1019" spans="2:12">
      <c r="B1019" s="25"/>
      <c r="C1019" s="26"/>
      <c r="D1019" s="24"/>
      <c r="E1019" s="24"/>
      <c r="F1019" s="24"/>
      <c r="G1019" s="24"/>
      <c r="H1019" s="24"/>
      <c r="I1019" s="24"/>
      <c r="J1019" s="24"/>
      <c r="K1019" s="24"/>
      <c r="L1019" s="24"/>
    </row>
    <row r="1020" spans="2:12">
      <c r="B1020" s="25"/>
      <c r="C1020" s="26"/>
      <c r="D1020" s="24"/>
      <c r="E1020" s="24"/>
      <c r="F1020" s="24"/>
      <c r="G1020" s="24"/>
      <c r="H1020" s="24"/>
      <c r="I1020" s="24"/>
      <c r="J1020" s="24"/>
      <c r="K1020" s="24"/>
      <c r="L1020" s="24"/>
    </row>
    <row r="1021" spans="2:12">
      <c r="B1021" s="25"/>
      <c r="C1021" s="26"/>
      <c r="D1021" s="24"/>
      <c r="E1021" s="24"/>
      <c r="F1021" s="24"/>
      <c r="G1021" s="24"/>
      <c r="H1021" s="24"/>
      <c r="I1021" s="24"/>
      <c r="J1021" s="24"/>
      <c r="K1021" s="24"/>
      <c r="L1021" s="24"/>
    </row>
    <row r="1022" spans="2:12">
      <c r="B1022" s="25"/>
      <c r="C1022" s="26"/>
      <c r="D1022" s="24"/>
      <c r="E1022" s="24"/>
      <c r="F1022" s="24"/>
      <c r="G1022" s="24"/>
      <c r="H1022" s="24"/>
      <c r="I1022" s="24"/>
      <c r="J1022" s="24"/>
      <c r="K1022" s="24"/>
      <c r="L1022" s="24"/>
    </row>
    <row r="1023" spans="2:12">
      <c r="B1023" s="25"/>
      <c r="C1023" s="26"/>
      <c r="D1023" s="24"/>
      <c r="E1023" s="24"/>
      <c r="F1023" s="24"/>
      <c r="G1023" s="24"/>
      <c r="H1023" s="24"/>
      <c r="I1023" s="24"/>
      <c r="J1023" s="24"/>
      <c r="K1023" s="24"/>
      <c r="L1023" s="24"/>
    </row>
    <row r="1024" spans="2:12">
      <c r="B1024" s="25"/>
      <c r="C1024" s="26"/>
      <c r="D1024" s="24"/>
      <c r="E1024" s="24"/>
      <c r="F1024" s="24"/>
      <c r="G1024" s="24"/>
      <c r="H1024" s="24"/>
      <c r="I1024" s="24"/>
      <c r="J1024" s="24"/>
      <c r="K1024" s="24"/>
      <c r="L1024" s="24"/>
    </row>
    <row r="1025" spans="2:12">
      <c r="B1025" s="25"/>
      <c r="C1025" s="26"/>
      <c r="D1025" s="24"/>
      <c r="E1025" s="24"/>
      <c r="F1025" s="24"/>
      <c r="G1025" s="24"/>
      <c r="H1025" s="24"/>
      <c r="I1025" s="24"/>
      <c r="J1025" s="24"/>
      <c r="K1025" s="24"/>
      <c r="L1025" s="24"/>
    </row>
    <row r="1026" spans="2:12">
      <c r="B1026" s="25"/>
      <c r="C1026" s="26"/>
      <c r="D1026" s="24"/>
      <c r="E1026" s="24"/>
      <c r="F1026" s="24"/>
      <c r="G1026" s="24"/>
      <c r="H1026" s="24"/>
      <c r="I1026" s="24"/>
      <c r="J1026" s="24"/>
      <c r="K1026" s="24"/>
      <c r="L1026" s="24"/>
    </row>
    <row r="1027" spans="2:12">
      <c r="B1027" s="25"/>
      <c r="C1027" s="26"/>
      <c r="D1027" s="24"/>
      <c r="E1027" s="24"/>
      <c r="F1027" s="24"/>
      <c r="G1027" s="24"/>
      <c r="H1027" s="24"/>
      <c r="I1027" s="24"/>
      <c r="J1027" s="24"/>
      <c r="K1027" s="24"/>
      <c r="L1027" s="24"/>
    </row>
    <row r="1028" spans="2:12">
      <c r="B1028" s="25"/>
      <c r="C1028" s="26"/>
      <c r="D1028" s="24"/>
      <c r="E1028" s="24"/>
      <c r="F1028" s="24"/>
      <c r="G1028" s="24"/>
      <c r="H1028" s="24"/>
      <c r="I1028" s="24"/>
      <c r="J1028" s="24"/>
      <c r="K1028" s="24"/>
      <c r="L1028" s="24"/>
    </row>
    <row r="1029" spans="2:12">
      <c r="B1029" s="25"/>
      <c r="C1029" s="26"/>
      <c r="D1029" s="24"/>
      <c r="E1029" s="24"/>
      <c r="F1029" s="24"/>
      <c r="G1029" s="24"/>
      <c r="H1029" s="24"/>
      <c r="I1029" s="24"/>
      <c r="J1029" s="24"/>
      <c r="K1029" s="24"/>
      <c r="L1029" s="24"/>
    </row>
    <row r="1030" spans="2:12">
      <c r="B1030" s="25"/>
      <c r="C1030" s="26"/>
      <c r="D1030" s="24"/>
      <c r="E1030" s="24"/>
      <c r="F1030" s="24"/>
      <c r="G1030" s="24"/>
      <c r="H1030" s="24"/>
      <c r="I1030" s="24"/>
      <c r="J1030" s="24"/>
      <c r="K1030" s="24"/>
      <c r="L1030" s="24"/>
    </row>
    <row r="1031" spans="2:12">
      <c r="B1031" s="25"/>
      <c r="C1031" s="26"/>
      <c r="D1031" s="24"/>
      <c r="E1031" s="24"/>
      <c r="F1031" s="24"/>
      <c r="G1031" s="24"/>
      <c r="H1031" s="24"/>
      <c r="I1031" s="24"/>
      <c r="J1031" s="24"/>
      <c r="K1031" s="24"/>
      <c r="L1031" s="24"/>
    </row>
    <row r="1032" spans="2:12">
      <c r="B1032" s="25"/>
      <c r="C1032" s="26"/>
      <c r="D1032" s="24"/>
      <c r="E1032" s="24"/>
      <c r="F1032" s="24"/>
      <c r="G1032" s="24"/>
      <c r="H1032" s="24"/>
      <c r="I1032" s="24"/>
      <c r="J1032" s="24"/>
      <c r="K1032" s="24"/>
      <c r="L1032" s="24"/>
    </row>
    <row r="1033" spans="2:12">
      <c r="B1033" s="25"/>
      <c r="C1033" s="26"/>
      <c r="D1033" s="24"/>
      <c r="E1033" s="24"/>
      <c r="F1033" s="24"/>
      <c r="G1033" s="24"/>
      <c r="H1033" s="24"/>
      <c r="I1033" s="24"/>
      <c r="J1033" s="24"/>
      <c r="K1033" s="24"/>
      <c r="L1033" s="24"/>
    </row>
    <row r="1034" spans="2:12">
      <c r="B1034" s="25"/>
      <c r="C1034" s="26"/>
      <c r="D1034" s="24"/>
      <c r="E1034" s="24"/>
      <c r="F1034" s="24"/>
      <c r="G1034" s="24"/>
      <c r="H1034" s="24"/>
      <c r="I1034" s="24"/>
      <c r="J1034" s="24"/>
      <c r="K1034" s="24"/>
      <c r="L1034" s="24"/>
    </row>
    <row r="1035" spans="2:12">
      <c r="B1035" s="25"/>
      <c r="C1035" s="26"/>
      <c r="D1035" s="24"/>
      <c r="E1035" s="24"/>
      <c r="F1035" s="24"/>
      <c r="G1035" s="24"/>
      <c r="H1035" s="24"/>
      <c r="I1035" s="24"/>
      <c r="J1035" s="24"/>
      <c r="K1035" s="24"/>
      <c r="L1035" s="24"/>
    </row>
    <row r="1036" spans="2:12">
      <c r="B1036" s="25"/>
      <c r="C1036" s="26"/>
      <c r="D1036" s="24"/>
      <c r="E1036" s="24"/>
      <c r="F1036" s="24"/>
      <c r="G1036" s="24"/>
      <c r="H1036" s="24"/>
      <c r="I1036" s="24"/>
      <c r="J1036" s="24"/>
      <c r="K1036" s="24"/>
      <c r="L1036" s="24"/>
    </row>
    <row r="1037" spans="2:12">
      <c r="B1037" s="25"/>
      <c r="C1037" s="26"/>
      <c r="D1037" s="24"/>
      <c r="E1037" s="24"/>
      <c r="F1037" s="24"/>
      <c r="G1037" s="24"/>
      <c r="H1037" s="24"/>
      <c r="I1037" s="24"/>
      <c r="J1037" s="24"/>
      <c r="K1037" s="24"/>
      <c r="L1037" s="24"/>
    </row>
    <row r="1038" spans="2:12">
      <c r="B1038" s="25"/>
      <c r="C1038" s="26"/>
      <c r="D1038" s="24"/>
      <c r="E1038" s="24"/>
      <c r="F1038" s="24"/>
      <c r="G1038" s="24"/>
      <c r="H1038" s="24"/>
      <c r="I1038" s="24"/>
      <c r="J1038" s="24"/>
      <c r="K1038" s="24"/>
      <c r="L1038" s="24"/>
    </row>
    <row r="1039" spans="2:12">
      <c r="B1039" s="25"/>
      <c r="C1039" s="26"/>
      <c r="D1039" s="24"/>
      <c r="E1039" s="24"/>
      <c r="F1039" s="24"/>
      <c r="G1039" s="24"/>
      <c r="H1039" s="24"/>
      <c r="I1039" s="24"/>
      <c r="J1039" s="24"/>
      <c r="K1039" s="24"/>
      <c r="L1039" s="24"/>
    </row>
    <row r="1040" spans="2:12">
      <c r="B1040" s="25"/>
      <c r="C1040" s="26"/>
      <c r="D1040" s="24"/>
      <c r="E1040" s="24"/>
      <c r="F1040" s="24"/>
      <c r="G1040" s="24"/>
      <c r="H1040" s="24"/>
      <c r="I1040" s="24"/>
      <c r="J1040" s="24"/>
      <c r="K1040" s="24"/>
      <c r="L1040" s="24"/>
    </row>
    <row r="1041" spans="2:12">
      <c r="B1041" s="25"/>
      <c r="C1041" s="26"/>
      <c r="D1041" s="24"/>
      <c r="E1041" s="24"/>
      <c r="F1041" s="24"/>
      <c r="G1041" s="24"/>
      <c r="H1041" s="24"/>
      <c r="I1041" s="24"/>
      <c r="J1041" s="24"/>
      <c r="K1041" s="24"/>
      <c r="L1041" s="24"/>
    </row>
    <row r="1042" spans="2:12">
      <c r="B1042" s="25"/>
      <c r="C1042" s="26"/>
      <c r="D1042" s="24"/>
      <c r="E1042" s="24"/>
      <c r="F1042" s="24"/>
      <c r="G1042" s="24"/>
      <c r="H1042" s="24"/>
      <c r="I1042" s="24"/>
      <c r="J1042" s="24"/>
      <c r="K1042" s="24"/>
      <c r="L1042" s="24"/>
    </row>
    <row r="1043" spans="2:12">
      <c r="B1043" s="25"/>
      <c r="C1043" s="26"/>
      <c r="D1043" s="24"/>
      <c r="E1043" s="24"/>
      <c r="F1043" s="24"/>
      <c r="G1043" s="24"/>
      <c r="H1043" s="24"/>
      <c r="I1043" s="24"/>
      <c r="J1043" s="24"/>
      <c r="K1043" s="24"/>
      <c r="L1043" s="24"/>
    </row>
    <row r="1044" spans="2:12">
      <c r="B1044" s="25"/>
      <c r="C1044" s="26"/>
      <c r="D1044" s="24"/>
      <c r="E1044" s="24"/>
      <c r="F1044" s="24"/>
      <c r="G1044" s="24"/>
      <c r="H1044" s="24"/>
      <c r="I1044" s="24"/>
      <c r="J1044" s="24"/>
      <c r="K1044" s="24"/>
      <c r="L1044" s="24"/>
    </row>
    <row r="1045" spans="2:12">
      <c r="B1045" s="25"/>
      <c r="C1045" s="26"/>
      <c r="D1045" s="24"/>
      <c r="E1045" s="24"/>
      <c r="F1045" s="24"/>
      <c r="G1045" s="24"/>
      <c r="H1045" s="24"/>
      <c r="I1045" s="24"/>
      <c r="J1045" s="24"/>
      <c r="K1045" s="24"/>
      <c r="L1045" s="24"/>
    </row>
    <row r="1046" spans="2:12">
      <c r="B1046" s="25"/>
      <c r="C1046" s="26"/>
      <c r="D1046" s="24"/>
      <c r="E1046" s="24"/>
      <c r="F1046" s="24"/>
      <c r="G1046" s="24"/>
      <c r="H1046" s="24"/>
      <c r="I1046" s="24"/>
      <c r="J1046" s="24"/>
      <c r="K1046" s="24"/>
      <c r="L1046" s="24"/>
    </row>
    <row r="1047" spans="2:12">
      <c r="B1047" s="25"/>
      <c r="C1047" s="26"/>
      <c r="D1047" s="24"/>
      <c r="E1047" s="24"/>
      <c r="F1047" s="24"/>
      <c r="G1047" s="24"/>
      <c r="H1047" s="24"/>
      <c r="I1047" s="24"/>
      <c r="J1047" s="24"/>
      <c r="K1047" s="24"/>
      <c r="L1047" s="24"/>
    </row>
    <row r="1048" spans="2:12">
      <c r="B1048" s="25"/>
      <c r="C1048" s="26"/>
      <c r="D1048" s="24"/>
      <c r="E1048" s="24"/>
      <c r="F1048" s="24"/>
      <c r="G1048" s="24"/>
      <c r="H1048" s="24"/>
      <c r="I1048" s="24"/>
      <c r="J1048" s="24"/>
      <c r="K1048" s="24"/>
      <c r="L1048" s="24"/>
    </row>
    <row r="1049" spans="2:12">
      <c r="B1049" s="25"/>
      <c r="C1049" s="26"/>
      <c r="D1049" s="24"/>
      <c r="E1049" s="24"/>
      <c r="F1049" s="24"/>
      <c r="G1049" s="24"/>
      <c r="H1049" s="24"/>
      <c r="I1049" s="24"/>
      <c r="J1049" s="24"/>
      <c r="K1049" s="24"/>
      <c r="L1049" s="24"/>
    </row>
    <row r="1050" spans="2:12">
      <c r="B1050" s="25"/>
      <c r="C1050" s="26"/>
      <c r="D1050" s="24"/>
      <c r="E1050" s="24"/>
      <c r="F1050" s="24"/>
      <c r="G1050" s="24"/>
      <c r="H1050" s="24"/>
      <c r="I1050" s="24"/>
      <c r="J1050" s="24"/>
      <c r="K1050" s="24"/>
      <c r="L1050" s="24"/>
    </row>
    <row r="1051" spans="2:12">
      <c r="B1051" s="25"/>
      <c r="C1051" s="26"/>
      <c r="D1051" s="24"/>
      <c r="E1051" s="24"/>
      <c r="F1051" s="24"/>
      <c r="G1051" s="24"/>
      <c r="H1051" s="24"/>
      <c r="I1051" s="24"/>
      <c r="J1051" s="24"/>
      <c r="K1051" s="24"/>
      <c r="L1051" s="24"/>
    </row>
    <row r="1052" spans="2:12">
      <c r="B1052" s="25"/>
      <c r="C1052" s="26"/>
      <c r="D1052" s="24"/>
      <c r="E1052" s="24"/>
      <c r="F1052" s="24"/>
      <c r="G1052" s="24"/>
      <c r="H1052" s="24"/>
      <c r="I1052" s="24"/>
      <c r="J1052" s="24"/>
      <c r="K1052" s="24"/>
      <c r="L1052" s="24"/>
    </row>
    <row r="1053" spans="2:12">
      <c r="B1053" s="25"/>
      <c r="C1053" s="26"/>
      <c r="D1053" s="24"/>
      <c r="E1053" s="24"/>
      <c r="F1053" s="24"/>
      <c r="G1053" s="24"/>
      <c r="H1053" s="24"/>
      <c r="I1053" s="24"/>
      <c r="J1053" s="24"/>
      <c r="K1053" s="24"/>
      <c r="L1053" s="24"/>
    </row>
    <row r="1054" spans="2:12">
      <c r="B1054" s="25"/>
      <c r="C1054" s="26"/>
      <c r="D1054" s="24"/>
      <c r="E1054" s="24"/>
      <c r="F1054" s="24"/>
      <c r="G1054" s="24"/>
      <c r="H1054" s="24"/>
      <c r="I1054" s="24"/>
      <c r="J1054" s="24"/>
      <c r="K1054" s="24"/>
      <c r="L1054" s="24"/>
    </row>
    <row r="1055" spans="2:12">
      <c r="B1055" s="25"/>
      <c r="C1055" s="26"/>
      <c r="D1055" s="24"/>
      <c r="E1055" s="24"/>
      <c r="F1055" s="24"/>
      <c r="G1055" s="24"/>
      <c r="H1055" s="24"/>
      <c r="I1055" s="24"/>
      <c r="J1055" s="24"/>
      <c r="K1055" s="24"/>
      <c r="L1055" s="24"/>
    </row>
    <row r="1056" spans="2:12">
      <c r="B1056" s="25"/>
      <c r="C1056" s="26"/>
      <c r="D1056" s="24"/>
      <c r="E1056" s="24"/>
      <c r="F1056" s="24"/>
      <c r="G1056" s="24"/>
      <c r="H1056" s="24"/>
      <c r="I1056" s="24"/>
      <c r="J1056" s="24"/>
      <c r="K1056" s="24"/>
      <c r="L1056" s="24"/>
    </row>
    <row r="1057" spans="2:12">
      <c r="B1057" s="25"/>
      <c r="C1057" s="26"/>
      <c r="D1057" s="24"/>
      <c r="E1057" s="24"/>
      <c r="F1057" s="24"/>
      <c r="G1057" s="24"/>
      <c r="H1057" s="24"/>
      <c r="I1057" s="24"/>
      <c r="J1057" s="24"/>
      <c r="K1057" s="24"/>
      <c r="L1057" s="24"/>
    </row>
    <row r="1058" spans="2:12">
      <c r="B1058" s="25"/>
      <c r="C1058" s="26"/>
      <c r="D1058" s="24"/>
      <c r="E1058" s="24"/>
      <c r="F1058" s="24"/>
      <c r="G1058" s="24"/>
      <c r="H1058" s="24"/>
      <c r="I1058" s="24"/>
      <c r="J1058" s="24"/>
      <c r="K1058" s="24"/>
      <c r="L1058" s="24"/>
    </row>
    <row r="1059" spans="2:12">
      <c r="B1059" s="25"/>
      <c r="C1059" s="26"/>
      <c r="D1059" s="24"/>
      <c r="E1059" s="24"/>
      <c r="F1059" s="24"/>
      <c r="G1059" s="24"/>
      <c r="H1059" s="24"/>
      <c r="I1059" s="24"/>
      <c r="J1059" s="24"/>
      <c r="K1059" s="24"/>
      <c r="L1059" s="24"/>
    </row>
    <row r="1060" spans="2:12">
      <c r="B1060" s="25"/>
      <c r="C1060" s="26"/>
      <c r="D1060" s="24"/>
      <c r="E1060" s="24"/>
      <c r="F1060" s="24"/>
      <c r="G1060" s="24"/>
      <c r="H1060" s="24"/>
      <c r="I1060" s="24"/>
      <c r="J1060" s="24"/>
      <c r="K1060" s="24"/>
      <c r="L1060" s="24"/>
    </row>
    <row r="1061" spans="2:12">
      <c r="B1061" s="25"/>
      <c r="C1061" s="26"/>
      <c r="D1061" s="24"/>
      <c r="E1061" s="24"/>
      <c r="F1061" s="24"/>
      <c r="G1061" s="24"/>
      <c r="H1061" s="24"/>
      <c r="I1061" s="24"/>
      <c r="J1061" s="24"/>
      <c r="K1061" s="24"/>
      <c r="L1061" s="24"/>
    </row>
    <row r="1062" spans="2:12">
      <c r="B1062" s="25"/>
      <c r="C1062" s="26"/>
      <c r="D1062" s="24"/>
      <c r="E1062" s="24"/>
      <c r="F1062" s="24"/>
      <c r="G1062" s="24"/>
      <c r="H1062" s="24"/>
      <c r="I1062" s="24"/>
      <c r="J1062" s="24"/>
      <c r="K1062" s="24"/>
      <c r="L1062" s="24"/>
    </row>
    <row r="1063" spans="2:12">
      <c r="B1063" s="25"/>
      <c r="C1063" s="26"/>
      <c r="D1063" s="24"/>
      <c r="E1063" s="24"/>
      <c r="F1063" s="24"/>
      <c r="G1063" s="24"/>
      <c r="H1063" s="24"/>
      <c r="I1063" s="24"/>
      <c r="J1063" s="24"/>
      <c r="K1063" s="24"/>
      <c r="L1063" s="24"/>
    </row>
    <row r="1064" spans="2:12">
      <c r="B1064" s="25"/>
      <c r="C1064" s="26"/>
      <c r="D1064" s="24"/>
      <c r="E1064" s="24"/>
      <c r="F1064" s="24"/>
      <c r="G1064" s="24"/>
      <c r="H1064" s="24"/>
      <c r="I1064" s="24"/>
      <c r="J1064" s="24"/>
      <c r="K1064" s="24"/>
      <c r="L1064" s="24"/>
    </row>
    <row r="1065" spans="2:12">
      <c r="B1065" s="25"/>
      <c r="C1065" s="26"/>
      <c r="D1065" s="24"/>
      <c r="E1065" s="24"/>
      <c r="F1065" s="24"/>
      <c r="G1065" s="24"/>
      <c r="H1065" s="24"/>
      <c r="I1065" s="24"/>
      <c r="J1065" s="24"/>
      <c r="K1065" s="24"/>
      <c r="L1065" s="24"/>
    </row>
    <row r="1066" spans="2:12">
      <c r="B1066" s="25"/>
      <c r="C1066" s="26"/>
      <c r="D1066" s="24"/>
      <c r="E1066" s="24"/>
      <c r="F1066" s="24"/>
      <c r="G1066" s="24"/>
      <c r="H1066" s="24"/>
      <c r="I1066" s="24"/>
      <c r="J1066" s="24"/>
      <c r="K1066" s="24"/>
      <c r="L1066" s="24"/>
    </row>
    <row r="1067" spans="2:12">
      <c r="B1067" s="25"/>
      <c r="C1067" s="26"/>
      <c r="D1067" s="24"/>
      <c r="E1067" s="24"/>
      <c r="F1067" s="24"/>
      <c r="G1067" s="24"/>
      <c r="H1067" s="24"/>
      <c r="I1067" s="24"/>
      <c r="J1067" s="24"/>
      <c r="K1067" s="24"/>
      <c r="L1067" s="24"/>
    </row>
    <row r="1068" spans="2:12">
      <c r="B1068" s="25"/>
      <c r="C1068" s="26"/>
      <c r="D1068" s="24"/>
      <c r="E1068" s="24"/>
      <c r="F1068" s="24"/>
      <c r="G1068" s="24"/>
      <c r="H1068" s="24"/>
      <c r="I1068" s="24"/>
      <c r="J1068" s="24"/>
      <c r="K1068" s="24"/>
      <c r="L1068" s="24"/>
    </row>
    <row r="1069" spans="2:12">
      <c r="B1069" s="25"/>
      <c r="C1069" s="26"/>
      <c r="D1069" s="24"/>
      <c r="E1069" s="24"/>
      <c r="F1069" s="24"/>
      <c r="G1069" s="24"/>
      <c r="H1069" s="24"/>
      <c r="I1069" s="24"/>
      <c r="J1069" s="24"/>
      <c r="K1069" s="24"/>
      <c r="L1069" s="24"/>
    </row>
    <row r="1070" spans="2:12">
      <c r="B1070" s="25"/>
      <c r="C1070" s="26"/>
      <c r="D1070" s="24"/>
      <c r="E1070" s="24"/>
      <c r="F1070" s="24"/>
      <c r="G1070" s="24"/>
      <c r="H1070" s="24"/>
      <c r="I1070" s="24"/>
      <c r="J1070" s="24"/>
      <c r="K1070" s="24"/>
      <c r="L1070" s="24"/>
    </row>
    <row r="1071" spans="2:12">
      <c r="B1071" s="25"/>
      <c r="C1071" s="26"/>
      <c r="D1071" s="24"/>
      <c r="E1071" s="24"/>
      <c r="F1071" s="24"/>
      <c r="G1071" s="24"/>
      <c r="H1071" s="24"/>
      <c r="I1071" s="24"/>
      <c r="J1071" s="24"/>
      <c r="K1071" s="24"/>
      <c r="L1071" s="24"/>
    </row>
    <row r="1072" spans="2:12">
      <c r="B1072" s="25"/>
      <c r="C1072" s="26"/>
      <c r="D1072" s="24"/>
      <c r="E1072" s="24"/>
      <c r="F1072" s="24"/>
      <c r="G1072" s="24"/>
      <c r="H1072" s="24"/>
      <c r="I1072" s="24"/>
      <c r="J1072" s="24"/>
      <c r="K1072" s="24"/>
      <c r="L1072" s="24"/>
    </row>
    <row r="1073" spans="2:12">
      <c r="B1073" s="25"/>
      <c r="C1073" s="26"/>
      <c r="D1073" s="24"/>
      <c r="E1073" s="24"/>
      <c r="F1073" s="24"/>
      <c r="G1073" s="24"/>
      <c r="H1073" s="24"/>
      <c r="I1073" s="24"/>
      <c r="J1073" s="24"/>
      <c r="K1073" s="24"/>
      <c r="L1073" s="24"/>
    </row>
    <row r="1074" spans="2:12">
      <c r="B1074" s="25"/>
      <c r="C1074" s="26"/>
      <c r="D1074" s="24"/>
      <c r="E1074" s="24"/>
      <c r="F1074" s="24"/>
      <c r="G1074" s="24"/>
      <c r="H1074" s="24"/>
      <c r="I1074" s="24"/>
      <c r="J1074" s="24"/>
      <c r="K1074" s="24"/>
      <c r="L1074" s="24"/>
    </row>
    <row r="1075" spans="2:12">
      <c r="B1075" s="25"/>
      <c r="C1075" s="26"/>
      <c r="D1075" s="24"/>
      <c r="E1075" s="24"/>
      <c r="F1075" s="24"/>
      <c r="G1075" s="24"/>
      <c r="H1075" s="24"/>
      <c r="I1075" s="24"/>
      <c r="J1075" s="24"/>
      <c r="K1075" s="24"/>
      <c r="L1075" s="24"/>
    </row>
    <row r="1076" spans="2:12">
      <c r="B1076" s="25"/>
      <c r="C1076" s="26"/>
      <c r="D1076" s="24"/>
      <c r="E1076" s="24"/>
      <c r="F1076" s="24"/>
      <c r="G1076" s="24"/>
      <c r="H1076" s="24"/>
      <c r="I1076" s="24"/>
      <c r="J1076" s="24"/>
      <c r="K1076" s="24"/>
      <c r="L1076" s="24"/>
    </row>
    <row r="1077" spans="2:12">
      <c r="B1077" s="25"/>
      <c r="C1077" s="26"/>
      <c r="D1077" s="24"/>
      <c r="E1077" s="24"/>
      <c r="F1077" s="24"/>
      <c r="G1077" s="24"/>
      <c r="H1077" s="24"/>
      <c r="I1077" s="24"/>
      <c r="J1077" s="24"/>
      <c r="K1077" s="24"/>
      <c r="L1077" s="24"/>
    </row>
    <row r="1078" spans="2:12">
      <c r="B1078" s="25"/>
      <c r="C1078" s="26"/>
      <c r="D1078" s="24"/>
      <c r="E1078" s="24"/>
      <c r="F1078" s="24"/>
      <c r="G1078" s="24"/>
      <c r="H1078" s="24"/>
      <c r="I1078" s="24"/>
      <c r="J1078" s="24"/>
      <c r="K1078" s="24"/>
      <c r="L1078" s="24"/>
    </row>
    <row r="1079" spans="2:12">
      <c r="B1079" s="25"/>
      <c r="C1079" s="26"/>
      <c r="D1079" s="24"/>
      <c r="E1079" s="24"/>
      <c r="F1079" s="24"/>
      <c r="G1079" s="24"/>
      <c r="H1079" s="24"/>
      <c r="I1079" s="24"/>
      <c r="J1079" s="24"/>
      <c r="K1079" s="24"/>
      <c r="L1079" s="24"/>
    </row>
    <row r="1080" spans="2:12">
      <c r="B1080" s="25"/>
      <c r="C1080" s="26"/>
      <c r="D1080" s="24"/>
      <c r="E1080" s="24"/>
      <c r="F1080" s="24"/>
      <c r="G1080" s="24"/>
      <c r="H1080" s="24"/>
      <c r="I1080" s="24"/>
      <c r="J1080" s="24"/>
      <c r="K1080" s="24"/>
      <c r="L1080" s="24"/>
    </row>
    <row r="1081" spans="2:12">
      <c r="B1081" s="25"/>
      <c r="C1081" s="26"/>
      <c r="D1081" s="24"/>
      <c r="E1081" s="24"/>
      <c r="F1081" s="24"/>
      <c r="G1081" s="24"/>
      <c r="H1081" s="24"/>
      <c r="I1081" s="24"/>
      <c r="J1081" s="24"/>
      <c r="K1081" s="24"/>
      <c r="L1081" s="24"/>
    </row>
    <row r="1082" spans="2:12">
      <c r="B1082" s="25"/>
      <c r="C1082" s="26"/>
      <c r="D1082" s="24"/>
      <c r="E1082" s="24"/>
      <c r="F1082" s="24"/>
      <c r="G1082" s="24"/>
      <c r="H1082" s="24"/>
      <c r="I1082" s="24"/>
      <c r="J1082" s="24"/>
      <c r="K1082" s="24"/>
      <c r="L1082" s="24"/>
    </row>
    <row r="1083" spans="2:12">
      <c r="B1083" s="25"/>
      <c r="C1083" s="26"/>
      <c r="D1083" s="24"/>
      <c r="E1083" s="24"/>
      <c r="F1083" s="24"/>
      <c r="G1083" s="24"/>
      <c r="H1083" s="24"/>
      <c r="I1083" s="24"/>
      <c r="J1083" s="24"/>
      <c r="K1083" s="24"/>
      <c r="L1083" s="24"/>
    </row>
    <row r="1084" spans="2:12">
      <c r="B1084" s="25"/>
      <c r="C1084" s="26"/>
      <c r="D1084" s="24"/>
      <c r="E1084" s="24"/>
      <c r="F1084" s="24"/>
      <c r="G1084" s="24"/>
      <c r="H1084" s="24"/>
      <c r="I1084" s="24"/>
      <c r="J1084" s="24"/>
      <c r="K1084" s="24"/>
      <c r="L1084" s="24"/>
    </row>
    <row r="1085" spans="2:12">
      <c r="B1085" s="25"/>
      <c r="C1085" s="26"/>
      <c r="D1085" s="24"/>
      <c r="E1085" s="24"/>
      <c r="F1085" s="24"/>
      <c r="G1085" s="24"/>
      <c r="H1085" s="24"/>
      <c r="I1085" s="24"/>
      <c r="J1085" s="24"/>
      <c r="K1085" s="24"/>
      <c r="L1085" s="24"/>
    </row>
    <row r="1086" spans="2:12">
      <c r="B1086" s="25"/>
      <c r="C1086" s="26"/>
      <c r="D1086" s="24"/>
      <c r="E1086" s="24"/>
      <c r="F1086" s="24"/>
      <c r="G1086" s="24"/>
      <c r="H1086" s="24"/>
      <c r="I1086" s="24"/>
      <c r="J1086" s="24"/>
      <c r="K1086" s="24"/>
      <c r="L1086" s="24"/>
    </row>
    <row r="1087" spans="2:12">
      <c r="B1087" s="25"/>
      <c r="C1087" s="26"/>
      <c r="D1087" s="24"/>
      <c r="E1087" s="24"/>
      <c r="F1087" s="24"/>
      <c r="G1087" s="24"/>
      <c r="H1087" s="24"/>
      <c r="I1087" s="24"/>
      <c r="J1087" s="24"/>
      <c r="K1087" s="24"/>
      <c r="L1087" s="24"/>
    </row>
    <row r="1088" spans="2:12">
      <c r="B1088" s="25"/>
      <c r="C1088" s="26"/>
      <c r="D1088" s="24"/>
      <c r="E1088" s="24"/>
      <c r="F1088" s="24"/>
      <c r="G1088" s="24"/>
      <c r="H1088" s="24"/>
      <c r="I1088" s="24"/>
      <c r="J1088" s="24"/>
      <c r="K1088" s="24"/>
      <c r="L1088" s="24"/>
    </row>
    <row r="1089" spans="2:12">
      <c r="B1089" s="25"/>
      <c r="C1089" s="26"/>
      <c r="D1089" s="24"/>
      <c r="E1089" s="24"/>
      <c r="F1089" s="24"/>
      <c r="G1089" s="24"/>
      <c r="H1089" s="24"/>
      <c r="I1089" s="24"/>
      <c r="J1089" s="24"/>
      <c r="K1089" s="24"/>
      <c r="L1089" s="24"/>
    </row>
    <row r="1090" spans="2:12">
      <c r="B1090" s="25"/>
      <c r="C1090" s="26"/>
      <c r="D1090" s="24"/>
      <c r="E1090" s="24"/>
      <c r="F1090" s="24"/>
      <c r="G1090" s="24"/>
      <c r="H1090" s="24"/>
      <c r="I1090" s="24"/>
      <c r="J1090" s="24"/>
      <c r="K1090" s="24"/>
      <c r="L1090" s="24"/>
    </row>
    <row r="1091" spans="2:12">
      <c r="B1091" s="25"/>
      <c r="C1091" s="26"/>
      <c r="D1091" s="24"/>
      <c r="E1091" s="24"/>
      <c r="F1091" s="24"/>
      <c r="G1091" s="24"/>
      <c r="H1091" s="24"/>
      <c r="I1091" s="24"/>
      <c r="J1091" s="24"/>
      <c r="K1091" s="24"/>
      <c r="L1091" s="24"/>
    </row>
    <row r="1092" spans="2:12">
      <c r="B1092" s="25"/>
      <c r="C1092" s="26"/>
      <c r="D1092" s="24"/>
      <c r="E1092" s="24"/>
      <c r="F1092" s="24"/>
      <c r="G1092" s="24"/>
      <c r="H1092" s="24"/>
      <c r="I1092" s="24"/>
      <c r="J1092" s="24"/>
      <c r="K1092" s="24"/>
      <c r="L1092" s="24"/>
    </row>
    <row r="1093" spans="2:12">
      <c r="B1093" s="25"/>
      <c r="C1093" s="26"/>
      <c r="D1093" s="24"/>
      <c r="E1093" s="24"/>
      <c r="F1093" s="24"/>
      <c r="G1093" s="24"/>
      <c r="H1093" s="24"/>
      <c r="I1093" s="24"/>
      <c r="J1093" s="24"/>
      <c r="K1093" s="24"/>
      <c r="L1093" s="24"/>
    </row>
    <row r="1094" spans="2:12">
      <c r="B1094" s="25"/>
      <c r="C1094" s="26"/>
      <c r="D1094" s="24"/>
      <c r="E1094" s="24"/>
      <c r="F1094" s="24"/>
      <c r="G1094" s="24"/>
      <c r="H1094" s="24"/>
      <c r="I1094" s="24"/>
      <c r="J1094" s="24"/>
      <c r="K1094" s="24"/>
      <c r="L1094" s="24"/>
    </row>
    <row r="1095" spans="2:12">
      <c r="B1095" s="25"/>
      <c r="C1095" s="26"/>
      <c r="D1095" s="24"/>
      <c r="E1095" s="24"/>
      <c r="F1095" s="24"/>
      <c r="G1095" s="24"/>
      <c r="H1095" s="24"/>
      <c r="I1095" s="24"/>
      <c r="J1095" s="24"/>
      <c r="K1095" s="24"/>
      <c r="L1095" s="24"/>
    </row>
    <row r="1096" spans="2:12">
      <c r="B1096" s="25"/>
      <c r="C1096" s="26"/>
      <c r="D1096" s="24"/>
      <c r="E1096" s="24"/>
      <c r="F1096" s="24"/>
      <c r="G1096" s="24"/>
      <c r="H1096" s="24"/>
      <c r="I1096" s="24"/>
      <c r="J1096" s="24"/>
      <c r="K1096" s="24"/>
      <c r="L1096" s="24"/>
    </row>
    <row r="1097" spans="2:12">
      <c r="B1097" s="25"/>
      <c r="C1097" s="26"/>
      <c r="D1097" s="24"/>
      <c r="E1097" s="24"/>
      <c r="F1097" s="24"/>
      <c r="G1097" s="24"/>
      <c r="H1097" s="24"/>
      <c r="I1097" s="24"/>
      <c r="J1097" s="24"/>
      <c r="K1097" s="24"/>
      <c r="L1097" s="24"/>
    </row>
    <row r="1098" spans="2:12">
      <c r="B1098" s="25"/>
      <c r="C1098" s="26"/>
      <c r="D1098" s="24"/>
      <c r="E1098" s="24"/>
      <c r="F1098" s="24"/>
      <c r="G1098" s="24"/>
      <c r="H1098" s="24"/>
      <c r="I1098" s="24"/>
      <c r="J1098" s="24"/>
      <c r="K1098" s="24"/>
      <c r="L1098" s="24"/>
    </row>
    <row r="1099" spans="2:12">
      <c r="B1099" s="25"/>
      <c r="C1099" s="26"/>
      <c r="D1099" s="24"/>
      <c r="E1099" s="24"/>
      <c r="F1099" s="24"/>
      <c r="G1099" s="24"/>
      <c r="H1099" s="24"/>
      <c r="I1099" s="24"/>
      <c r="J1099" s="24"/>
      <c r="K1099" s="24"/>
      <c r="L1099" s="24"/>
    </row>
    <row r="1100" spans="2:12">
      <c r="B1100" s="25"/>
      <c r="C1100" s="26"/>
      <c r="D1100" s="24"/>
      <c r="E1100" s="24"/>
      <c r="F1100" s="24"/>
      <c r="G1100" s="24"/>
      <c r="H1100" s="24"/>
      <c r="I1100" s="24"/>
      <c r="J1100" s="24"/>
      <c r="K1100" s="24"/>
      <c r="L1100" s="24"/>
    </row>
    <row r="1101" spans="2:12">
      <c r="B1101" s="25"/>
      <c r="C1101" s="26"/>
      <c r="D1101" s="24"/>
      <c r="E1101" s="24"/>
      <c r="F1101" s="24"/>
      <c r="G1101" s="24"/>
      <c r="H1101" s="24"/>
      <c r="I1101" s="24"/>
      <c r="J1101" s="24"/>
      <c r="K1101" s="24"/>
      <c r="L1101" s="24"/>
    </row>
    <row r="1102" spans="2:12">
      <c r="B1102" s="25"/>
      <c r="C1102" s="26"/>
      <c r="D1102" s="24"/>
      <c r="E1102" s="24"/>
      <c r="F1102" s="24"/>
      <c r="G1102" s="24"/>
      <c r="H1102" s="24"/>
      <c r="I1102" s="24"/>
      <c r="J1102" s="24"/>
      <c r="K1102" s="24"/>
      <c r="L1102" s="24"/>
    </row>
    <row r="1103" spans="2:12">
      <c r="B1103" s="25"/>
      <c r="C1103" s="26"/>
      <c r="D1103" s="24"/>
      <c r="E1103" s="24"/>
      <c r="F1103" s="24"/>
      <c r="G1103" s="24"/>
      <c r="H1103" s="24"/>
      <c r="I1103" s="24"/>
      <c r="J1103" s="24"/>
      <c r="K1103" s="24"/>
      <c r="L1103" s="24"/>
    </row>
    <row r="1104" spans="2:12">
      <c r="B1104" s="25"/>
      <c r="C1104" s="26"/>
      <c r="D1104" s="24"/>
      <c r="E1104" s="24"/>
      <c r="F1104" s="24"/>
      <c r="G1104" s="24"/>
      <c r="H1104" s="24"/>
      <c r="I1104" s="24"/>
      <c r="J1104" s="24"/>
      <c r="K1104" s="24"/>
      <c r="L1104" s="24"/>
    </row>
    <row r="1105" spans="2:12">
      <c r="B1105" s="25"/>
      <c r="C1105" s="26"/>
      <c r="D1105" s="24"/>
      <c r="E1105" s="24"/>
      <c r="F1105" s="24"/>
      <c r="G1105" s="24"/>
      <c r="H1105" s="24"/>
      <c r="I1105" s="24"/>
      <c r="J1105" s="24"/>
      <c r="K1105" s="24"/>
      <c r="L1105" s="24"/>
    </row>
    <row r="1106" spans="2:12">
      <c r="B1106" s="25"/>
      <c r="C1106" s="26"/>
      <c r="D1106" s="24"/>
      <c r="E1106" s="24"/>
      <c r="F1106" s="24"/>
      <c r="G1106" s="24"/>
      <c r="H1106" s="24"/>
      <c r="I1106" s="24"/>
      <c r="J1106" s="24"/>
      <c r="K1106" s="24"/>
      <c r="L1106" s="24"/>
    </row>
    <row r="1107" spans="2:12">
      <c r="B1107" s="25"/>
      <c r="C1107" s="26"/>
      <c r="D1107" s="24"/>
      <c r="E1107" s="24"/>
      <c r="F1107" s="24"/>
      <c r="G1107" s="24"/>
      <c r="H1107" s="24"/>
      <c r="I1107" s="24"/>
      <c r="J1107" s="24"/>
      <c r="K1107" s="24"/>
      <c r="L1107" s="24"/>
    </row>
    <row r="1108" spans="2:12">
      <c r="B1108" s="25"/>
      <c r="C1108" s="26"/>
      <c r="D1108" s="24"/>
      <c r="E1108" s="24"/>
      <c r="F1108" s="24"/>
      <c r="G1108" s="24"/>
      <c r="H1108" s="24"/>
      <c r="I1108" s="24"/>
      <c r="J1108" s="24"/>
      <c r="K1108" s="24"/>
      <c r="L1108" s="24"/>
    </row>
    <row r="1109" spans="2:12">
      <c r="B1109" s="25"/>
      <c r="C1109" s="26"/>
      <c r="D1109" s="24"/>
      <c r="E1109" s="24"/>
      <c r="F1109" s="24"/>
      <c r="G1109" s="24"/>
      <c r="H1109" s="24"/>
      <c r="I1109" s="24"/>
      <c r="J1109" s="24"/>
      <c r="K1109" s="24"/>
      <c r="L1109" s="24"/>
    </row>
    <row r="1110" spans="2:12">
      <c r="B1110" s="25"/>
      <c r="C1110" s="26"/>
      <c r="D1110" s="24"/>
      <c r="E1110" s="24"/>
      <c r="F1110" s="24"/>
      <c r="G1110" s="24"/>
      <c r="H1110" s="24"/>
      <c r="I1110" s="24"/>
      <c r="J1110" s="24"/>
      <c r="K1110" s="24"/>
      <c r="L1110" s="24"/>
    </row>
    <row r="1111" spans="2:12">
      <c r="B1111" s="25"/>
      <c r="C1111" s="26"/>
      <c r="D1111" s="24"/>
      <c r="E1111" s="24"/>
      <c r="F1111" s="24"/>
      <c r="G1111" s="24"/>
      <c r="H1111" s="24"/>
      <c r="I1111" s="24"/>
      <c r="J1111" s="24"/>
      <c r="K1111" s="24"/>
      <c r="L1111" s="24"/>
    </row>
    <row r="1112" spans="2:12">
      <c r="B1112" s="25"/>
      <c r="C1112" s="26"/>
      <c r="D1112" s="24"/>
      <c r="E1112" s="24"/>
      <c r="F1112" s="24"/>
      <c r="G1112" s="24"/>
      <c r="H1112" s="24"/>
      <c r="I1112" s="24"/>
      <c r="J1112" s="24"/>
      <c r="K1112" s="24"/>
      <c r="L1112" s="24"/>
    </row>
    <row r="1113" spans="2:12">
      <c r="B1113" s="25"/>
      <c r="C1113" s="26"/>
      <c r="D1113" s="24"/>
      <c r="E1113" s="24"/>
      <c r="F1113" s="24"/>
      <c r="G1113" s="24"/>
      <c r="H1113" s="24"/>
      <c r="I1113" s="24"/>
      <c r="J1113" s="24"/>
      <c r="K1113" s="24"/>
      <c r="L1113" s="24"/>
    </row>
    <row r="1114" spans="2:12">
      <c r="B1114" s="25"/>
      <c r="C1114" s="26"/>
      <c r="D1114" s="24"/>
      <c r="E1114" s="24"/>
      <c r="F1114" s="24"/>
      <c r="G1114" s="24"/>
      <c r="H1114" s="24"/>
      <c r="I1114" s="24"/>
      <c r="J1114" s="24"/>
      <c r="K1114" s="24"/>
      <c r="L1114" s="24"/>
    </row>
    <row r="1115" spans="2:12">
      <c r="B1115" s="25"/>
      <c r="C1115" s="26"/>
      <c r="D1115" s="24"/>
      <c r="E1115" s="24"/>
      <c r="F1115" s="24"/>
      <c r="G1115" s="24"/>
      <c r="H1115" s="24"/>
      <c r="I1115" s="24"/>
      <c r="J1115" s="24"/>
      <c r="K1115" s="24"/>
      <c r="L1115" s="24"/>
    </row>
    <row r="1116" spans="2:12">
      <c r="B1116" s="25"/>
      <c r="C1116" s="26"/>
      <c r="D1116" s="24"/>
      <c r="E1116" s="24"/>
      <c r="F1116" s="24"/>
      <c r="G1116" s="24"/>
      <c r="H1116" s="24"/>
      <c r="I1116" s="24"/>
      <c r="J1116" s="24"/>
      <c r="K1116" s="24"/>
      <c r="L1116" s="24"/>
    </row>
    <row r="1117" spans="2:12">
      <c r="B1117" s="25"/>
      <c r="C1117" s="26"/>
      <c r="D1117" s="24"/>
      <c r="E1117" s="24"/>
      <c r="F1117" s="24"/>
      <c r="G1117" s="24"/>
      <c r="H1117" s="24"/>
      <c r="I1117" s="24"/>
      <c r="J1117" s="24"/>
      <c r="K1117" s="24"/>
      <c r="L1117" s="24"/>
    </row>
    <row r="1118" spans="2:12">
      <c r="B1118" s="25"/>
      <c r="C1118" s="26"/>
      <c r="D1118" s="24"/>
      <c r="E1118" s="24"/>
      <c r="F1118" s="24"/>
      <c r="G1118" s="24"/>
      <c r="H1118" s="24"/>
      <c r="I1118" s="24"/>
      <c r="J1118" s="24"/>
      <c r="K1118" s="24"/>
      <c r="L1118" s="24"/>
    </row>
    <row r="1119" spans="2:12">
      <c r="B1119" s="25"/>
      <c r="C1119" s="26"/>
      <c r="D1119" s="24"/>
      <c r="E1119" s="24"/>
      <c r="F1119" s="24"/>
      <c r="G1119" s="24"/>
      <c r="H1119" s="24"/>
      <c r="I1119" s="24"/>
      <c r="J1119" s="24"/>
      <c r="K1119" s="24"/>
      <c r="L1119" s="24"/>
    </row>
    <row r="1120" spans="2:12">
      <c r="B1120" s="25"/>
      <c r="C1120" s="26"/>
      <c r="D1120" s="24"/>
      <c r="E1120" s="24"/>
      <c r="F1120" s="24"/>
      <c r="G1120" s="24"/>
      <c r="H1120" s="24"/>
      <c r="I1120" s="24"/>
      <c r="J1120" s="24"/>
      <c r="K1120" s="24"/>
      <c r="L1120" s="24"/>
    </row>
    <row r="1121" spans="2:12">
      <c r="B1121" s="25"/>
      <c r="C1121" s="26"/>
      <c r="D1121" s="24"/>
      <c r="E1121" s="24"/>
      <c r="F1121" s="24"/>
      <c r="G1121" s="24"/>
      <c r="H1121" s="24"/>
      <c r="I1121" s="24"/>
      <c r="J1121" s="24"/>
      <c r="K1121" s="24"/>
      <c r="L1121" s="24"/>
    </row>
    <row r="1122" spans="2:12">
      <c r="B1122" s="25"/>
      <c r="C1122" s="26"/>
      <c r="D1122" s="24"/>
      <c r="E1122" s="24"/>
      <c r="F1122" s="24"/>
      <c r="G1122" s="24"/>
      <c r="H1122" s="24"/>
      <c r="I1122" s="24"/>
      <c r="J1122" s="24"/>
      <c r="K1122" s="24"/>
      <c r="L1122" s="24"/>
    </row>
    <row r="1123" spans="2:12">
      <c r="B1123" s="25"/>
      <c r="C1123" s="26"/>
      <c r="D1123" s="24"/>
      <c r="E1123" s="24"/>
      <c r="F1123" s="24"/>
      <c r="G1123" s="24"/>
      <c r="H1123" s="24"/>
      <c r="I1123" s="24"/>
      <c r="J1123" s="24"/>
      <c r="K1123" s="24"/>
      <c r="L1123" s="24"/>
    </row>
    <row r="1124" spans="2:12">
      <c r="B1124" s="25"/>
      <c r="C1124" s="26"/>
      <c r="D1124" s="24"/>
      <c r="E1124" s="24"/>
      <c r="F1124" s="24"/>
      <c r="G1124" s="24"/>
      <c r="H1124" s="24"/>
      <c r="I1124" s="24"/>
      <c r="J1124" s="24"/>
      <c r="K1124" s="24"/>
      <c r="L1124" s="24"/>
    </row>
    <row r="1125" spans="2:12">
      <c r="B1125" s="25"/>
      <c r="C1125" s="26"/>
      <c r="D1125" s="24"/>
      <c r="E1125" s="24"/>
      <c r="F1125" s="24"/>
      <c r="G1125" s="24"/>
      <c r="H1125" s="24"/>
      <c r="I1125" s="24"/>
      <c r="J1125" s="24"/>
      <c r="K1125" s="24"/>
      <c r="L1125" s="24"/>
    </row>
    <row r="1126" spans="2:12">
      <c r="B1126" s="25"/>
      <c r="C1126" s="26"/>
      <c r="D1126" s="24"/>
      <c r="E1126" s="24"/>
      <c r="F1126" s="24"/>
      <c r="G1126" s="24"/>
      <c r="H1126" s="24"/>
      <c r="I1126" s="24"/>
      <c r="J1126" s="24"/>
      <c r="K1126" s="24"/>
      <c r="L1126" s="24"/>
    </row>
    <row r="1127" spans="2:12">
      <c r="B1127" s="25"/>
      <c r="C1127" s="26"/>
      <c r="D1127" s="24"/>
      <c r="E1127" s="24"/>
      <c r="F1127" s="24"/>
      <c r="G1127" s="24"/>
      <c r="H1127" s="24"/>
      <c r="I1127" s="24"/>
      <c r="J1127" s="24"/>
      <c r="K1127" s="24"/>
      <c r="L1127" s="24"/>
    </row>
    <row r="1128" spans="2:12">
      <c r="B1128" s="25"/>
      <c r="C1128" s="26"/>
      <c r="D1128" s="24"/>
      <c r="E1128" s="24"/>
      <c r="F1128" s="24"/>
      <c r="G1128" s="24"/>
      <c r="H1128" s="24"/>
      <c r="I1128" s="24"/>
      <c r="J1128" s="24"/>
      <c r="K1128" s="24"/>
      <c r="L1128" s="24"/>
    </row>
    <row r="1129" spans="2:12">
      <c r="B1129" s="25"/>
      <c r="C1129" s="26"/>
      <c r="D1129" s="24"/>
      <c r="E1129" s="24"/>
      <c r="F1129" s="24"/>
      <c r="G1129" s="24"/>
      <c r="H1129" s="24"/>
      <c r="I1129" s="24"/>
      <c r="J1129" s="24"/>
      <c r="K1129" s="24"/>
      <c r="L1129" s="24"/>
    </row>
    <row r="1130" spans="2:12">
      <c r="B1130" s="25"/>
      <c r="C1130" s="26"/>
      <c r="D1130" s="24"/>
      <c r="E1130" s="24"/>
      <c r="F1130" s="24"/>
      <c r="G1130" s="24"/>
      <c r="H1130" s="24"/>
      <c r="I1130" s="24"/>
      <c r="J1130" s="24"/>
      <c r="K1130" s="24"/>
      <c r="L1130" s="24"/>
    </row>
    <row r="1131" spans="2:12">
      <c r="B1131" s="25"/>
      <c r="C1131" s="26"/>
      <c r="D1131" s="24"/>
      <c r="E1131" s="24"/>
      <c r="F1131" s="24"/>
      <c r="G1131" s="24"/>
      <c r="H1131" s="24"/>
      <c r="I1131" s="24"/>
      <c r="J1131" s="24"/>
      <c r="K1131" s="24"/>
      <c r="L1131" s="24"/>
    </row>
    <row r="1132" spans="2:12">
      <c r="B1132" s="25"/>
      <c r="C1132" s="26"/>
      <c r="D1132" s="24"/>
      <c r="E1132" s="24"/>
      <c r="F1132" s="24"/>
      <c r="G1132" s="24"/>
      <c r="H1132" s="24"/>
      <c r="I1132" s="24"/>
      <c r="J1132" s="24"/>
      <c r="K1132" s="24"/>
      <c r="L1132" s="24"/>
    </row>
    <row r="1133" spans="2:12">
      <c r="B1133" s="25"/>
      <c r="C1133" s="26"/>
      <c r="D1133" s="24"/>
      <c r="E1133" s="24"/>
      <c r="F1133" s="24"/>
      <c r="G1133" s="24"/>
      <c r="H1133" s="24"/>
      <c r="I1133" s="24"/>
      <c r="J1133" s="24"/>
      <c r="K1133" s="24"/>
      <c r="L1133" s="24"/>
    </row>
    <row r="1134" spans="2:12">
      <c r="B1134" s="25"/>
      <c r="C1134" s="26"/>
      <c r="D1134" s="24"/>
      <c r="E1134" s="24"/>
      <c r="F1134" s="24"/>
      <c r="G1134" s="24"/>
      <c r="H1134" s="24"/>
      <c r="I1134" s="24"/>
      <c r="J1134" s="24"/>
      <c r="K1134" s="24"/>
      <c r="L1134" s="24"/>
    </row>
    <row r="1135" spans="2:12">
      <c r="B1135" s="25"/>
      <c r="C1135" s="26"/>
      <c r="D1135" s="24"/>
      <c r="E1135" s="24"/>
      <c r="F1135" s="24"/>
      <c r="G1135" s="24"/>
      <c r="H1135" s="24"/>
      <c r="I1135" s="24"/>
      <c r="J1135" s="24"/>
      <c r="K1135" s="24"/>
      <c r="L1135" s="24"/>
    </row>
    <row r="1136" spans="2:12">
      <c r="B1136" s="25"/>
      <c r="C1136" s="26"/>
      <c r="D1136" s="24"/>
      <c r="E1136" s="24"/>
      <c r="F1136" s="24"/>
      <c r="G1136" s="24"/>
      <c r="H1136" s="24"/>
      <c r="I1136" s="24"/>
      <c r="J1136" s="24"/>
      <c r="K1136" s="24"/>
      <c r="L1136" s="24"/>
    </row>
    <row r="1137" spans="2:12">
      <c r="B1137" s="25"/>
      <c r="C1137" s="26"/>
      <c r="D1137" s="24"/>
      <c r="E1137" s="24"/>
      <c r="F1137" s="24"/>
      <c r="G1137" s="24"/>
      <c r="H1137" s="24"/>
      <c r="I1137" s="24"/>
      <c r="J1137" s="24"/>
      <c r="K1137" s="24"/>
      <c r="L1137" s="24"/>
    </row>
    <row r="1138" spans="2:12">
      <c r="B1138" s="25"/>
      <c r="C1138" s="26"/>
      <c r="D1138" s="24"/>
      <c r="E1138" s="24"/>
      <c r="F1138" s="24"/>
      <c r="G1138" s="24"/>
      <c r="H1138" s="24"/>
      <c r="I1138" s="24"/>
      <c r="J1138" s="24"/>
      <c r="K1138" s="24"/>
      <c r="L1138" s="24"/>
    </row>
    <row r="1139" spans="2:12">
      <c r="B1139" s="25"/>
      <c r="C1139" s="26"/>
      <c r="D1139" s="24"/>
      <c r="E1139" s="24"/>
      <c r="F1139" s="24"/>
      <c r="G1139" s="24"/>
      <c r="H1139" s="24"/>
      <c r="I1139" s="24"/>
      <c r="J1139" s="24"/>
      <c r="K1139" s="24"/>
      <c r="L1139" s="24"/>
    </row>
    <row r="1140" spans="2:12">
      <c r="B1140" s="25"/>
      <c r="C1140" s="26"/>
      <c r="D1140" s="24"/>
      <c r="E1140" s="24"/>
      <c r="F1140" s="24"/>
      <c r="G1140" s="24"/>
      <c r="H1140" s="24"/>
      <c r="I1140" s="24"/>
      <c r="J1140" s="24"/>
      <c r="K1140" s="24"/>
      <c r="L1140" s="24"/>
    </row>
    <row r="1141" spans="2:12">
      <c r="B1141" s="25"/>
      <c r="C1141" s="26"/>
      <c r="D1141" s="24"/>
      <c r="E1141" s="24"/>
      <c r="F1141" s="24"/>
      <c r="G1141" s="24"/>
      <c r="H1141" s="24"/>
      <c r="I1141" s="24"/>
      <c r="J1141" s="24"/>
      <c r="K1141" s="24"/>
      <c r="L1141" s="24"/>
    </row>
    <row r="1142" spans="2:12">
      <c r="B1142" s="25"/>
      <c r="C1142" s="26"/>
      <c r="D1142" s="24"/>
      <c r="E1142" s="24"/>
      <c r="F1142" s="24"/>
      <c r="G1142" s="24"/>
      <c r="H1142" s="24"/>
      <c r="I1142" s="24"/>
      <c r="J1142" s="24"/>
      <c r="K1142" s="24"/>
      <c r="L1142" s="24"/>
    </row>
    <row r="1143" spans="2:12">
      <c r="B1143" s="25"/>
      <c r="C1143" s="26"/>
      <c r="D1143" s="24"/>
      <c r="E1143" s="24"/>
      <c r="F1143" s="24"/>
      <c r="G1143" s="24"/>
      <c r="H1143" s="24"/>
      <c r="I1143" s="24"/>
      <c r="J1143" s="24"/>
      <c r="K1143" s="24"/>
      <c r="L1143" s="24"/>
    </row>
    <row r="1144" spans="2:12">
      <c r="B1144" s="25"/>
      <c r="C1144" s="26"/>
      <c r="D1144" s="24"/>
      <c r="E1144" s="24"/>
      <c r="F1144" s="24"/>
      <c r="G1144" s="24"/>
      <c r="H1144" s="24"/>
      <c r="I1144" s="24"/>
      <c r="J1144" s="24"/>
      <c r="K1144" s="24"/>
      <c r="L1144" s="24"/>
    </row>
    <row r="1145" spans="2:12">
      <c r="B1145" s="25"/>
      <c r="C1145" s="26"/>
      <c r="D1145" s="24"/>
      <c r="E1145" s="24"/>
      <c r="F1145" s="24"/>
      <c r="G1145" s="24"/>
      <c r="H1145" s="24"/>
      <c r="I1145" s="24"/>
      <c r="J1145" s="24"/>
      <c r="K1145" s="24"/>
      <c r="L1145" s="24"/>
    </row>
    <row r="1146" spans="2:12">
      <c r="B1146" s="25"/>
      <c r="C1146" s="26"/>
      <c r="D1146" s="24"/>
      <c r="E1146" s="24"/>
      <c r="F1146" s="24"/>
      <c r="G1146" s="24"/>
      <c r="H1146" s="24"/>
      <c r="I1146" s="24"/>
      <c r="J1146" s="24"/>
      <c r="K1146" s="24"/>
      <c r="L1146" s="24"/>
    </row>
    <row r="1147" spans="2:12">
      <c r="B1147" s="25"/>
      <c r="C1147" s="26"/>
      <c r="D1147" s="24"/>
      <c r="E1147" s="24"/>
      <c r="F1147" s="24"/>
      <c r="G1147" s="24"/>
      <c r="H1147" s="24"/>
      <c r="I1147" s="24"/>
      <c r="J1147" s="24"/>
      <c r="K1147" s="24"/>
      <c r="L1147" s="24"/>
    </row>
    <row r="1148" spans="2:12">
      <c r="B1148" s="25"/>
      <c r="C1148" s="26"/>
      <c r="D1148" s="24"/>
      <c r="E1148" s="24"/>
      <c r="F1148" s="24"/>
      <c r="G1148" s="24"/>
      <c r="H1148" s="24"/>
      <c r="I1148" s="24"/>
      <c r="J1148" s="24"/>
      <c r="K1148" s="24"/>
      <c r="L1148" s="24"/>
    </row>
    <row r="1149" spans="2:12">
      <c r="B1149" s="25"/>
      <c r="C1149" s="26"/>
      <c r="D1149" s="24"/>
      <c r="E1149" s="24"/>
      <c r="F1149" s="24"/>
      <c r="G1149" s="24"/>
      <c r="H1149" s="24"/>
      <c r="I1149" s="24"/>
      <c r="J1149" s="24"/>
      <c r="K1149" s="24"/>
      <c r="L1149" s="24"/>
    </row>
    <row r="1150" spans="2:12">
      <c r="B1150" s="25"/>
      <c r="C1150" s="26"/>
      <c r="D1150" s="24"/>
      <c r="E1150" s="24"/>
      <c r="F1150" s="24"/>
      <c r="G1150" s="24"/>
      <c r="H1150" s="24"/>
      <c r="I1150" s="24"/>
      <c r="J1150" s="24"/>
      <c r="K1150" s="24"/>
      <c r="L1150" s="24"/>
    </row>
    <row r="1151" spans="2:12">
      <c r="B1151" s="25"/>
      <c r="C1151" s="26"/>
      <c r="D1151" s="24"/>
      <c r="E1151" s="24"/>
      <c r="F1151" s="24"/>
      <c r="G1151" s="24"/>
      <c r="H1151" s="24"/>
      <c r="I1151" s="24"/>
      <c r="J1151" s="24"/>
      <c r="K1151" s="24"/>
      <c r="L1151" s="24"/>
    </row>
    <row r="1152" spans="2:12">
      <c r="B1152" s="25"/>
      <c r="C1152" s="26"/>
      <c r="D1152" s="24"/>
      <c r="E1152" s="24"/>
      <c r="F1152" s="24"/>
      <c r="G1152" s="24"/>
      <c r="H1152" s="24"/>
      <c r="I1152" s="24"/>
      <c r="J1152" s="24"/>
      <c r="K1152" s="24"/>
      <c r="L1152" s="24"/>
    </row>
    <row r="1153" spans="2:12">
      <c r="B1153" s="25"/>
      <c r="C1153" s="26"/>
      <c r="D1153" s="24"/>
      <c r="E1153" s="24"/>
      <c r="F1153" s="24"/>
      <c r="G1153" s="24"/>
      <c r="H1153" s="24"/>
      <c r="I1153" s="24"/>
      <c r="J1153" s="24"/>
      <c r="K1153" s="24"/>
      <c r="L1153" s="24"/>
    </row>
    <row r="1154" spans="2:12">
      <c r="B1154" s="25"/>
      <c r="C1154" s="26"/>
      <c r="D1154" s="24"/>
      <c r="E1154" s="24"/>
      <c r="F1154" s="24"/>
      <c r="G1154" s="24"/>
      <c r="H1154" s="24"/>
      <c r="I1154" s="24"/>
      <c r="J1154" s="24"/>
      <c r="K1154" s="24"/>
      <c r="L1154" s="24"/>
    </row>
    <row r="1155" spans="2:12">
      <c r="B1155" s="25"/>
      <c r="C1155" s="26"/>
      <c r="D1155" s="24"/>
      <c r="E1155" s="24"/>
      <c r="F1155" s="24"/>
      <c r="G1155" s="24"/>
      <c r="H1155" s="24"/>
      <c r="I1155" s="24"/>
      <c r="J1155" s="24"/>
      <c r="K1155" s="24"/>
      <c r="L1155" s="24"/>
    </row>
    <row r="1156" spans="2:12">
      <c r="B1156" s="25"/>
      <c r="C1156" s="26"/>
      <c r="D1156" s="24"/>
      <c r="E1156" s="24"/>
      <c r="F1156" s="24"/>
      <c r="G1156" s="24"/>
      <c r="H1156" s="24"/>
      <c r="I1156" s="24"/>
      <c r="J1156" s="24"/>
      <c r="K1156" s="24"/>
      <c r="L1156" s="24"/>
    </row>
    <row r="1157" spans="2:12">
      <c r="B1157" s="25"/>
      <c r="C1157" s="26"/>
      <c r="D1157" s="24"/>
      <c r="E1157" s="24"/>
      <c r="F1157" s="24"/>
      <c r="G1157" s="24"/>
      <c r="H1157" s="24"/>
      <c r="I1157" s="24"/>
      <c r="J1157" s="24"/>
      <c r="K1157" s="24"/>
      <c r="L1157" s="24"/>
    </row>
    <row r="1158" spans="2:12">
      <c r="B1158" s="25"/>
      <c r="C1158" s="26"/>
      <c r="D1158" s="24"/>
      <c r="E1158" s="24"/>
      <c r="F1158" s="24"/>
      <c r="G1158" s="24"/>
      <c r="H1158" s="24"/>
      <c r="I1158" s="24"/>
      <c r="J1158" s="24"/>
      <c r="K1158" s="24"/>
      <c r="L1158" s="24"/>
    </row>
    <row r="1159" spans="2:12">
      <c r="B1159" s="25"/>
      <c r="C1159" s="26"/>
      <c r="D1159" s="24"/>
      <c r="E1159" s="24"/>
      <c r="F1159" s="24"/>
      <c r="G1159" s="24"/>
      <c r="H1159" s="24"/>
      <c r="I1159" s="24"/>
      <c r="J1159" s="24"/>
      <c r="K1159" s="24"/>
      <c r="L1159" s="24"/>
    </row>
    <row r="1160" spans="2:12">
      <c r="B1160" s="25"/>
      <c r="C1160" s="26"/>
      <c r="D1160" s="24"/>
      <c r="E1160" s="24"/>
      <c r="F1160" s="24"/>
      <c r="G1160" s="24"/>
      <c r="H1160" s="24"/>
      <c r="I1160" s="24"/>
      <c r="J1160" s="24"/>
      <c r="K1160" s="24"/>
      <c r="L1160" s="24"/>
    </row>
    <row r="1161" spans="2:12">
      <c r="B1161" s="25"/>
      <c r="C1161" s="26"/>
      <c r="D1161" s="24"/>
      <c r="E1161" s="24"/>
      <c r="F1161" s="24"/>
      <c r="G1161" s="24"/>
      <c r="H1161" s="24"/>
      <c r="I1161" s="24"/>
      <c r="J1161" s="24"/>
      <c r="K1161" s="24"/>
      <c r="L1161" s="24"/>
    </row>
    <row r="1162" spans="2:12">
      <c r="B1162" s="25"/>
      <c r="C1162" s="28"/>
      <c r="D1162" s="27"/>
      <c r="E1162" s="27"/>
      <c r="F1162" s="27"/>
      <c r="G1162" s="27"/>
      <c r="H1162" s="27"/>
      <c r="I1162" s="27"/>
      <c r="J1162" s="27"/>
      <c r="K1162" s="27"/>
      <c r="L1162" s="24"/>
    </row>
    <row r="1163" spans="2:12">
      <c r="B1163" s="25"/>
      <c r="C1163" s="28"/>
      <c r="D1163" s="27"/>
      <c r="E1163" s="27"/>
      <c r="F1163" s="27"/>
      <c r="G1163" s="27"/>
      <c r="H1163" s="27"/>
      <c r="I1163" s="27"/>
      <c r="J1163" s="27"/>
      <c r="K1163" s="27"/>
      <c r="L1163" s="24"/>
    </row>
    <row r="1164" spans="2:12">
      <c r="B1164" s="25"/>
      <c r="C1164" s="28"/>
      <c r="D1164" s="27"/>
      <c r="E1164" s="27"/>
      <c r="F1164" s="27"/>
      <c r="G1164" s="27"/>
      <c r="H1164" s="27"/>
      <c r="I1164" s="27"/>
      <c r="J1164" s="27"/>
      <c r="K1164" s="27"/>
      <c r="L1164" s="24"/>
    </row>
    <row r="1165" spans="2:12">
      <c r="B1165" s="25"/>
      <c r="C1165" s="26"/>
      <c r="D1165" s="24"/>
      <c r="E1165" s="24"/>
      <c r="F1165" s="24"/>
      <c r="G1165" s="24"/>
      <c r="H1165" s="24"/>
      <c r="I1165" s="24"/>
      <c r="J1165" s="24"/>
      <c r="K1165" s="24"/>
      <c r="L1165" s="24"/>
    </row>
    <row r="1166" spans="2:12">
      <c r="B1166" s="25"/>
      <c r="C1166" s="26"/>
      <c r="D1166" s="24"/>
      <c r="E1166" s="24"/>
      <c r="F1166" s="24"/>
      <c r="G1166" s="24"/>
      <c r="H1166" s="24"/>
      <c r="I1166" s="24"/>
      <c r="J1166" s="24"/>
      <c r="K1166" s="24"/>
      <c r="L1166" s="24"/>
    </row>
    <row r="1167" spans="2:12">
      <c r="B1167" s="25"/>
      <c r="C1167" s="26"/>
      <c r="D1167" s="24"/>
      <c r="E1167" s="24"/>
      <c r="F1167" s="24"/>
      <c r="G1167" s="24"/>
      <c r="H1167" s="24"/>
      <c r="I1167" s="24"/>
      <c r="J1167" s="24"/>
      <c r="K1167" s="24"/>
      <c r="L1167" s="24"/>
    </row>
    <row r="1168" spans="2:12">
      <c r="B1168" s="25"/>
      <c r="C1168" s="26"/>
      <c r="D1168" s="24"/>
      <c r="E1168" s="24"/>
      <c r="F1168" s="24"/>
      <c r="G1168" s="24"/>
      <c r="H1168" s="24"/>
      <c r="I1168" s="24"/>
      <c r="J1168" s="24"/>
      <c r="K1168" s="24"/>
      <c r="L1168" s="24"/>
    </row>
    <row r="1169" spans="2:12">
      <c r="B1169" s="25"/>
      <c r="C1169" s="26"/>
      <c r="D1169" s="24"/>
      <c r="E1169" s="24"/>
      <c r="F1169" s="24"/>
      <c r="G1169" s="24"/>
      <c r="H1169" s="24"/>
      <c r="I1169" s="24"/>
      <c r="J1169" s="24"/>
      <c r="K1169" s="24"/>
      <c r="L1169" s="24"/>
    </row>
    <row r="1170" spans="2:12">
      <c r="B1170" s="25"/>
      <c r="C1170" s="26"/>
      <c r="D1170" s="24"/>
      <c r="E1170" s="24"/>
      <c r="F1170" s="24"/>
      <c r="G1170" s="24"/>
      <c r="H1170" s="24"/>
      <c r="I1170" s="24"/>
      <c r="J1170" s="24"/>
      <c r="K1170" s="24"/>
      <c r="L1170" s="24"/>
    </row>
    <row r="1171" spans="2:12">
      <c r="B1171" s="25"/>
      <c r="C1171" s="26"/>
      <c r="D1171" s="24"/>
      <c r="E1171" s="24"/>
      <c r="F1171" s="24"/>
      <c r="G1171" s="24"/>
      <c r="H1171" s="24"/>
      <c r="I1171" s="24"/>
      <c r="J1171" s="24"/>
      <c r="K1171" s="24"/>
      <c r="L1171" s="24"/>
    </row>
    <row r="1172" spans="2:12">
      <c r="B1172" s="25"/>
      <c r="C1172" s="26"/>
      <c r="D1172" s="24"/>
      <c r="E1172" s="24"/>
      <c r="F1172" s="24"/>
      <c r="G1172" s="24"/>
      <c r="H1172" s="24"/>
      <c r="I1172" s="24"/>
      <c r="J1172" s="24"/>
      <c r="K1172" s="24"/>
      <c r="L1172" s="24"/>
    </row>
    <row r="1173" spans="2:12">
      <c r="B1173" s="25"/>
      <c r="C1173" s="26"/>
      <c r="D1173" s="24"/>
      <c r="E1173" s="24"/>
      <c r="F1173" s="24"/>
      <c r="G1173" s="24"/>
      <c r="H1173" s="24"/>
      <c r="I1173" s="24"/>
      <c r="J1173" s="24"/>
      <c r="K1173" s="24"/>
      <c r="L1173" s="24"/>
    </row>
    <row r="1174" spans="2:12">
      <c r="B1174" s="25"/>
      <c r="C1174" s="26"/>
      <c r="D1174" s="24"/>
      <c r="E1174" s="24"/>
      <c r="F1174" s="24"/>
      <c r="G1174" s="24"/>
      <c r="H1174" s="24"/>
      <c r="I1174" s="24"/>
      <c r="J1174" s="24"/>
      <c r="K1174" s="24"/>
      <c r="L1174" s="24"/>
    </row>
    <row r="1175" spans="2:12">
      <c r="B1175" s="25"/>
      <c r="C1175" s="26"/>
      <c r="D1175" s="24"/>
      <c r="E1175" s="24"/>
      <c r="F1175" s="24"/>
      <c r="G1175" s="24"/>
      <c r="H1175" s="24"/>
      <c r="I1175" s="24"/>
      <c r="J1175" s="24"/>
      <c r="K1175" s="24"/>
      <c r="L1175" s="24"/>
    </row>
    <row r="1176" spans="2:12">
      <c r="B1176" s="25"/>
      <c r="C1176" s="26"/>
      <c r="D1176" s="24"/>
      <c r="E1176" s="24"/>
      <c r="F1176" s="24"/>
      <c r="G1176" s="24"/>
      <c r="H1176" s="24"/>
      <c r="I1176" s="24"/>
      <c r="J1176" s="24"/>
      <c r="K1176" s="24"/>
      <c r="L1176" s="24"/>
    </row>
    <row r="1177" spans="2:12">
      <c r="B1177" s="25"/>
      <c r="C1177" s="26"/>
      <c r="D1177" s="24"/>
      <c r="E1177" s="24"/>
      <c r="F1177" s="24"/>
      <c r="G1177" s="24"/>
      <c r="H1177" s="24"/>
      <c r="I1177" s="24"/>
      <c r="J1177" s="24"/>
      <c r="K1177" s="24"/>
      <c r="L1177" s="24"/>
    </row>
    <row r="1178" spans="2:12">
      <c r="B1178" s="25"/>
      <c r="C1178" s="26"/>
      <c r="D1178" s="24"/>
      <c r="E1178" s="24"/>
      <c r="F1178" s="24"/>
      <c r="G1178" s="24"/>
      <c r="H1178" s="24"/>
      <c r="I1178" s="24"/>
      <c r="J1178" s="24"/>
      <c r="K1178" s="24"/>
      <c r="L1178" s="24"/>
    </row>
    <row r="1179" spans="2:12">
      <c r="B1179" s="25"/>
      <c r="C1179" s="26"/>
      <c r="D1179" s="24"/>
      <c r="E1179" s="24"/>
      <c r="F1179" s="24"/>
      <c r="G1179" s="24"/>
      <c r="H1179" s="24"/>
      <c r="I1179" s="24"/>
      <c r="J1179" s="24"/>
      <c r="K1179" s="24"/>
      <c r="L1179" s="24"/>
    </row>
    <row r="1180" spans="2:12">
      <c r="B1180" s="25"/>
      <c r="C1180" s="26"/>
      <c r="D1180" s="24"/>
      <c r="E1180" s="24"/>
      <c r="F1180" s="24"/>
      <c r="G1180" s="24"/>
      <c r="H1180" s="24"/>
      <c r="I1180" s="24"/>
      <c r="J1180" s="24"/>
      <c r="K1180" s="24"/>
      <c r="L1180" s="24"/>
    </row>
    <row r="1181" spans="2:12">
      <c r="B1181" s="25"/>
      <c r="C1181" s="26"/>
      <c r="D1181" s="24"/>
      <c r="E1181" s="24"/>
      <c r="F1181" s="24"/>
      <c r="G1181" s="24"/>
      <c r="H1181" s="24"/>
      <c r="I1181" s="24"/>
      <c r="J1181" s="24"/>
      <c r="K1181" s="24"/>
      <c r="L1181" s="24"/>
    </row>
    <row r="1182" spans="2:12">
      <c r="B1182" s="25"/>
      <c r="C1182" s="26"/>
      <c r="D1182" s="24"/>
      <c r="E1182" s="24"/>
      <c r="F1182" s="24"/>
      <c r="G1182" s="24"/>
      <c r="H1182" s="24"/>
      <c r="I1182" s="24"/>
      <c r="J1182" s="24"/>
      <c r="K1182" s="24"/>
      <c r="L1182" s="24"/>
    </row>
    <row r="1183" spans="2:12">
      <c r="B1183" s="25"/>
      <c r="C1183" s="26"/>
      <c r="D1183" s="24"/>
      <c r="E1183" s="24"/>
      <c r="F1183" s="24"/>
      <c r="G1183" s="24"/>
      <c r="H1183" s="24"/>
      <c r="I1183" s="24"/>
      <c r="J1183" s="24"/>
      <c r="K1183" s="24"/>
      <c r="L1183" s="24"/>
    </row>
    <row r="1184" spans="2:12">
      <c r="B1184" s="25"/>
      <c r="C1184" s="26"/>
      <c r="D1184" s="24"/>
      <c r="E1184" s="24"/>
      <c r="F1184" s="24"/>
      <c r="G1184" s="24"/>
      <c r="H1184" s="24"/>
      <c r="I1184" s="24"/>
      <c r="J1184" s="24"/>
      <c r="K1184" s="24"/>
      <c r="L1184" s="24"/>
    </row>
    <row r="1185" spans="2:12">
      <c r="B1185" s="25"/>
      <c r="C1185" s="26"/>
      <c r="D1185" s="24"/>
      <c r="E1185" s="24"/>
      <c r="F1185" s="24"/>
      <c r="G1185" s="24"/>
      <c r="H1185" s="24"/>
      <c r="I1185" s="24"/>
      <c r="J1185" s="24"/>
      <c r="K1185" s="24"/>
      <c r="L1185" s="24"/>
    </row>
    <row r="1186" spans="2:12">
      <c r="B1186" s="25"/>
      <c r="C1186" s="26"/>
      <c r="D1186" s="24"/>
      <c r="E1186" s="24"/>
      <c r="F1186" s="24"/>
      <c r="G1186" s="24"/>
      <c r="H1186" s="24"/>
      <c r="I1186" s="24"/>
      <c r="J1186" s="24"/>
      <c r="K1186" s="24"/>
      <c r="L1186" s="24"/>
    </row>
    <row r="1187" spans="2:12">
      <c r="B1187" s="25"/>
      <c r="C1187" s="26"/>
      <c r="D1187" s="24"/>
      <c r="E1187" s="24"/>
      <c r="F1187" s="24"/>
      <c r="G1187" s="24"/>
      <c r="H1187" s="24"/>
      <c r="I1187" s="24"/>
      <c r="J1187" s="24"/>
      <c r="K1187" s="24"/>
      <c r="L1187" s="24"/>
    </row>
    <row r="1188" spans="2:12">
      <c r="B1188" s="25"/>
      <c r="C1188" s="26"/>
      <c r="D1188" s="24"/>
      <c r="E1188" s="24"/>
      <c r="F1188" s="24"/>
      <c r="G1188" s="24"/>
      <c r="H1188" s="24"/>
      <c r="I1188" s="24"/>
      <c r="J1188" s="24"/>
      <c r="K1188" s="24"/>
      <c r="L1188" s="24"/>
    </row>
    <row r="1189" spans="2:12">
      <c r="B1189" s="25"/>
      <c r="C1189" s="26"/>
      <c r="D1189" s="24"/>
      <c r="E1189" s="24"/>
      <c r="F1189" s="24"/>
      <c r="G1189" s="24"/>
      <c r="H1189" s="24"/>
      <c r="I1189" s="24"/>
      <c r="J1189" s="24"/>
      <c r="K1189" s="24"/>
      <c r="L1189" s="24"/>
    </row>
    <row r="1190" spans="2:12">
      <c r="B1190" s="25"/>
      <c r="C1190" s="26"/>
      <c r="D1190" s="24"/>
      <c r="E1190" s="24"/>
      <c r="F1190" s="24"/>
      <c r="G1190" s="24"/>
      <c r="H1190" s="24"/>
      <c r="I1190" s="24"/>
      <c r="J1190" s="24"/>
      <c r="K1190" s="24"/>
      <c r="L1190" s="24"/>
    </row>
    <row r="1191" spans="2:12">
      <c r="B1191" s="25"/>
      <c r="C1191" s="26"/>
      <c r="D1191" s="24"/>
      <c r="E1191" s="24"/>
      <c r="F1191" s="24"/>
      <c r="G1191" s="24"/>
      <c r="H1191" s="24"/>
      <c r="I1191" s="24"/>
      <c r="J1191" s="24"/>
      <c r="K1191" s="24"/>
      <c r="L1191" s="24"/>
    </row>
    <row r="1192" spans="2:12">
      <c r="B1192" s="25"/>
      <c r="C1192" s="26"/>
      <c r="D1192" s="24"/>
      <c r="E1192" s="24"/>
      <c r="F1192" s="24"/>
      <c r="G1192" s="24"/>
      <c r="H1192" s="24"/>
      <c r="I1192" s="24"/>
      <c r="J1192" s="24"/>
      <c r="K1192" s="24"/>
      <c r="L1192" s="24"/>
    </row>
    <row r="1193" spans="2:12">
      <c r="B1193" s="25"/>
      <c r="C1193" s="26"/>
      <c r="D1193" s="24"/>
      <c r="E1193" s="24"/>
      <c r="F1193" s="24"/>
      <c r="G1193" s="24"/>
      <c r="H1193" s="24"/>
      <c r="I1193" s="24"/>
      <c r="J1193" s="24"/>
      <c r="K1193" s="24"/>
      <c r="L1193" s="24"/>
    </row>
    <row r="1194" spans="2:12">
      <c r="B1194" s="25"/>
      <c r="C1194" s="26"/>
      <c r="D1194" s="24"/>
      <c r="E1194" s="24"/>
      <c r="F1194" s="24"/>
      <c r="G1194" s="24"/>
      <c r="H1194" s="24"/>
      <c r="I1194" s="24"/>
      <c r="J1194" s="24"/>
      <c r="K1194" s="24"/>
      <c r="L1194" s="24"/>
    </row>
    <row r="1195" spans="2:12">
      <c r="B1195" s="25"/>
      <c r="C1195" s="26"/>
      <c r="D1195" s="24"/>
      <c r="E1195" s="24"/>
      <c r="F1195" s="24"/>
      <c r="G1195" s="24"/>
      <c r="H1195" s="24"/>
      <c r="I1195" s="24"/>
      <c r="J1195" s="24"/>
      <c r="K1195" s="24"/>
      <c r="L1195" s="24"/>
    </row>
    <row r="1196" spans="2:12">
      <c r="B1196" s="25"/>
      <c r="C1196" s="26"/>
      <c r="D1196" s="24"/>
      <c r="E1196" s="24"/>
      <c r="F1196" s="24"/>
      <c r="G1196" s="24"/>
      <c r="H1196" s="24"/>
      <c r="I1196" s="24"/>
      <c r="J1196" s="24"/>
      <c r="K1196" s="24"/>
      <c r="L1196" s="24"/>
    </row>
    <row r="1197" spans="2:12">
      <c r="B1197" s="25"/>
      <c r="C1197" s="26"/>
      <c r="D1197" s="24"/>
      <c r="E1197" s="24"/>
      <c r="F1197" s="24"/>
      <c r="G1197" s="24"/>
      <c r="H1197" s="24"/>
      <c r="I1197" s="24"/>
      <c r="J1197" s="24"/>
      <c r="K1197" s="24"/>
      <c r="L1197" s="24"/>
    </row>
    <row r="1198" spans="2:12">
      <c r="B1198" s="25"/>
      <c r="C1198" s="26"/>
      <c r="D1198" s="24"/>
      <c r="E1198" s="24"/>
      <c r="F1198" s="24"/>
      <c r="G1198" s="24"/>
      <c r="H1198" s="24"/>
      <c r="I1198" s="24"/>
      <c r="J1198" s="24"/>
      <c r="K1198" s="24"/>
      <c r="L1198" s="24"/>
    </row>
    <row r="1199" spans="2:12">
      <c r="B1199" s="25"/>
      <c r="C1199" s="26"/>
      <c r="D1199" s="24"/>
      <c r="E1199" s="24"/>
      <c r="F1199" s="24"/>
      <c r="G1199" s="24"/>
      <c r="H1199" s="24"/>
      <c r="I1199" s="24"/>
      <c r="J1199" s="24"/>
      <c r="K1199" s="24"/>
      <c r="L1199" s="24"/>
    </row>
    <row r="1200" spans="2:12">
      <c r="B1200" s="25"/>
      <c r="C1200" s="26"/>
      <c r="D1200" s="24"/>
      <c r="E1200" s="24"/>
      <c r="F1200" s="24"/>
      <c r="G1200" s="24"/>
      <c r="H1200" s="24"/>
      <c r="I1200" s="24"/>
      <c r="J1200" s="24"/>
      <c r="K1200" s="24"/>
      <c r="L1200" s="24"/>
    </row>
    <row r="1201" spans="2:12">
      <c r="B1201" s="25"/>
      <c r="C1201" s="26"/>
      <c r="D1201" s="24"/>
      <c r="E1201" s="24"/>
      <c r="F1201" s="24"/>
      <c r="G1201" s="24"/>
      <c r="H1201" s="24"/>
      <c r="I1201" s="24"/>
      <c r="J1201" s="24"/>
      <c r="K1201" s="24"/>
      <c r="L1201" s="24"/>
    </row>
    <row r="1202" spans="2:12">
      <c r="B1202" s="25"/>
      <c r="C1202" s="26"/>
      <c r="D1202" s="24"/>
      <c r="E1202" s="24"/>
      <c r="F1202" s="24"/>
      <c r="G1202" s="24"/>
      <c r="H1202" s="24"/>
      <c r="I1202" s="24"/>
      <c r="J1202" s="24"/>
      <c r="K1202" s="24"/>
      <c r="L1202" s="24"/>
    </row>
    <row r="1203" spans="2:12">
      <c r="B1203" s="25"/>
      <c r="C1203" s="26"/>
      <c r="D1203" s="24"/>
      <c r="E1203" s="24"/>
      <c r="F1203" s="24"/>
      <c r="G1203" s="24"/>
      <c r="H1203" s="24"/>
      <c r="I1203" s="24"/>
      <c r="J1203" s="24"/>
      <c r="K1203" s="24"/>
      <c r="L1203" s="24"/>
    </row>
    <row r="1204" spans="2:12">
      <c r="B1204" s="25"/>
      <c r="C1204" s="26"/>
      <c r="D1204" s="24"/>
      <c r="E1204" s="24"/>
      <c r="F1204" s="24"/>
      <c r="G1204" s="24"/>
      <c r="H1204" s="24"/>
      <c r="I1204" s="24"/>
      <c r="J1204" s="24"/>
      <c r="K1204" s="24"/>
      <c r="L1204" s="24"/>
    </row>
    <row r="1205" spans="2:12">
      <c r="B1205" s="25"/>
      <c r="C1205" s="26"/>
      <c r="D1205" s="24"/>
      <c r="E1205" s="24"/>
      <c r="F1205" s="24"/>
      <c r="G1205" s="24"/>
      <c r="H1205" s="24"/>
      <c r="I1205" s="24"/>
      <c r="J1205" s="24"/>
      <c r="K1205" s="24"/>
      <c r="L1205" s="24"/>
    </row>
    <row r="1206" spans="2:12">
      <c r="B1206" s="25"/>
      <c r="C1206" s="26"/>
      <c r="D1206" s="24"/>
      <c r="E1206" s="24"/>
      <c r="F1206" s="24"/>
      <c r="G1206" s="24"/>
      <c r="H1206" s="24"/>
      <c r="I1206" s="24"/>
      <c r="J1206" s="24"/>
      <c r="K1206" s="24"/>
      <c r="L1206" s="24"/>
    </row>
    <row r="1207" spans="2:12">
      <c r="B1207" s="25"/>
      <c r="C1207" s="26"/>
      <c r="D1207" s="24"/>
      <c r="E1207" s="24"/>
      <c r="F1207" s="24"/>
      <c r="G1207" s="24"/>
      <c r="H1207" s="24"/>
      <c r="I1207" s="24"/>
      <c r="J1207" s="24"/>
      <c r="K1207" s="24"/>
      <c r="L1207" s="24"/>
    </row>
    <row r="1208" spans="2:12">
      <c r="B1208" s="25"/>
      <c r="C1208" s="26"/>
      <c r="D1208" s="24"/>
      <c r="E1208" s="24"/>
      <c r="F1208" s="24"/>
      <c r="G1208" s="24"/>
      <c r="H1208" s="24"/>
      <c r="I1208" s="24"/>
      <c r="J1208" s="24"/>
      <c r="K1208" s="24"/>
      <c r="L1208" s="24"/>
    </row>
    <row r="1209" spans="2:12">
      <c r="B1209" s="25"/>
      <c r="C1209" s="26"/>
      <c r="D1209" s="24"/>
      <c r="E1209" s="24"/>
      <c r="F1209" s="24"/>
      <c r="G1209" s="24"/>
      <c r="H1209" s="24"/>
      <c r="I1209" s="24"/>
      <c r="J1209" s="24"/>
      <c r="K1209" s="24"/>
      <c r="L1209" s="24"/>
    </row>
    <row r="1210" spans="2:12">
      <c r="B1210" s="25"/>
      <c r="C1210" s="26"/>
      <c r="D1210" s="24"/>
      <c r="E1210" s="24"/>
      <c r="F1210" s="24"/>
      <c r="G1210" s="24"/>
      <c r="H1210" s="24"/>
      <c r="I1210" s="24"/>
      <c r="J1210" s="24"/>
      <c r="K1210" s="24"/>
      <c r="L1210" s="24"/>
    </row>
    <row r="1211" spans="2:12">
      <c r="B1211" s="25"/>
      <c r="C1211" s="26"/>
      <c r="D1211" s="24"/>
      <c r="E1211" s="24"/>
      <c r="F1211" s="24"/>
      <c r="G1211" s="24"/>
      <c r="H1211" s="24"/>
      <c r="I1211" s="24"/>
      <c r="J1211" s="24"/>
      <c r="K1211" s="24"/>
      <c r="L1211" s="24"/>
    </row>
    <row r="1212" spans="2:12">
      <c r="B1212" s="25"/>
      <c r="C1212" s="26"/>
      <c r="D1212" s="24"/>
      <c r="E1212" s="24"/>
      <c r="F1212" s="24"/>
      <c r="G1212" s="24"/>
      <c r="H1212" s="24"/>
      <c r="I1212" s="24"/>
      <c r="J1212" s="24"/>
      <c r="K1212" s="24"/>
      <c r="L1212" s="24"/>
    </row>
    <row r="1213" spans="2:12">
      <c r="B1213" s="25"/>
      <c r="C1213" s="26"/>
      <c r="D1213" s="24"/>
      <c r="E1213" s="24"/>
      <c r="F1213" s="24"/>
      <c r="G1213" s="24"/>
      <c r="H1213" s="24"/>
      <c r="I1213" s="24"/>
      <c r="J1213" s="24"/>
      <c r="K1213" s="24"/>
      <c r="L1213" s="24"/>
    </row>
    <row r="1214" spans="2:12">
      <c r="B1214" s="25"/>
      <c r="C1214" s="26"/>
      <c r="D1214" s="24"/>
      <c r="E1214" s="24"/>
      <c r="F1214" s="24"/>
      <c r="G1214" s="24"/>
      <c r="H1214" s="24"/>
      <c r="I1214" s="24"/>
      <c r="J1214" s="24"/>
      <c r="K1214" s="24"/>
      <c r="L1214" s="24"/>
    </row>
    <row r="1215" spans="2:12">
      <c r="B1215" s="25"/>
      <c r="C1215" s="26"/>
      <c r="D1215" s="24"/>
      <c r="E1215" s="24"/>
      <c r="F1215" s="24"/>
      <c r="G1215" s="24"/>
      <c r="H1215" s="24"/>
      <c r="I1215" s="24"/>
      <c r="J1215" s="24"/>
      <c r="K1215" s="24"/>
      <c r="L1215" s="24"/>
    </row>
    <row r="1216" spans="2:12">
      <c r="B1216" s="25"/>
      <c r="C1216" s="26"/>
      <c r="D1216" s="24"/>
      <c r="E1216" s="24"/>
      <c r="F1216" s="24"/>
      <c r="G1216" s="24"/>
      <c r="H1216" s="24"/>
      <c r="I1216" s="24"/>
      <c r="J1216" s="24"/>
      <c r="K1216" s="24"/>
      <c r="L1216" s="24"/>
    </row>
    <row r="1217" spans="2:12">
      <c r="B1217" s="25"/>
      <c r="C1217" s="26"/>
      <c r="D1217" s="24"/>
      <c r="E1217" s="24"/>
      <c r="F1217" s="24"/>
      <c r="G1217" s="24"/>
      <c r="H1217" s="24"/>
      <c r="I1217" s="24"/>
      <c r="J1217" s="24"/>
      <c r="K1217" s="24"/>
      <c r="L1217" s="24"/>
    </row>
    <row r="1218" spans="2:12">
      <c r="B1218" s="25"/>
      <c r="C1218" s="26"/>
      <c r="D1218" s="24"/>
      <c r="E1218" s="24"/>
      <c r="F1218" s="24"/>
      <c r="G1218" s="24"/>
      <c r="H1218" s="24"/>
      <c r="I1218" s="24"/>
      <c r="J1218" s="24"/>
      <c r="K1218" s="24"/>
      <c r="L1218" s="24"/>
    </row>
    <row r="1219" spans="2:12">
      <c r="B1219" s="25"/>
      <c r="C1219" s="26"/>
      <c r="D1219" s="24"/>
      <c r="E1219" s="24"/>
      <c r="F1219" s="24"/>
      <c r="G1219" s="24"/>
      <c r="H1219" s="24"/>
      <c r="I1219" s="24"/>
      <c r="J1219" s="24"/>
      <c r="K1219" s="24"/>
      <c r="L1219" s="24"/>
    </row>
    <row r="1220" spans="2:12">
      <c r="B1220" s="25"/>
      <c r="C1220" s="26"/>
      <c r="D1220" s="24"/>
      <c r="E1220" s="24"/>
      <c r="F1220" s="24"/>
      <c r="G1220" s="24"/>
      <c r="H1220" s="24"/>
      <c r="I1220" s="24"/>
      <c r="J1220" s="24"/>
      <c r="K1220" s="24"/>
      <c r="L1220" s="24"/>
    </row>
    <row r="1221" spans="2:12">
      <c r="B1221" s="25"/>
      <c r="C1221" s="26"/>
      <c r="D1221" s="24"/>
      <c r="E1221" s="24"/>
      <c r="F1221" s="24"/>
      <c r="G1221" s="24"/>
      <c r="H1221" s="24"/>
      <c r="I1221" s="24"/>
      <c r="J1221" s="24"/>
      <c r="K1221" s="24"/>
      <c r="L1221" s="24"/>
    </row>
    <row r="1222" spans="2:12">
      <c r="B1222" s="25"/>
      <c r="C1222" s="26"/>
      <c r="D1222" s="24"/>
      <c r="E1222" s="24"/>
      <c r="F1222" s="24"/>
      <c r="G1222" s="24"/>
      <c r="H1222" s="24"/>
      <c r="I1222" s="24"/>
      <c r="J1222" s="24"/>
      <c r="K1222" s="24"/>
      <c r="L1222" s="24"/>
    </row>
    <row r="1223" spans="2:12">
      <c r="B1223" s="25"/>
      <c r="C1223" s="26"/>
      <c r="D1223" s="24"/>
      <c r="E1223" s="24"/>
      <c r="F1223" s="24"/>
      <c r="G1223" s="24"/>
      <c r="H1223" s="24"/>
      <c r="I1223" s="24"/>
      <c r="J1223" s="24"/>
      <c r="K1223" s="24"/>
      <c r="L1223" s="24"/>
    </row>
    <row r="1224" spans="2:12">
      <c r="B1224" s="25"/>
      <c r="C1224" s="26"/>
      <c r="D1224" s="24"/>
      <c r="E1224" s="24"/>
      <c r="F1224" s="24"/>
      <c r="G1224" s="24"/>
      <c r="H1224" s="24"/>
      <c r="I1224" s="24"/>
      <c r="J1224" s="24"/>
      <c r="K1224" s="24"/>
      <c r="L1224" s="24"/>
    </row>
    <row r="1225" spans="2:12">
      <c r="B1225" s="25"/>
      <c r="C1225" s="26"/>
      <c r="D1225" s="24"/>
      <c r="E1225" s="24"/>
      <c r="F1225" s="24"/>
      <c r="G1225" s="24"/>
      <c r="H1225" s="24"/>
      <c r="I1225" s="24"/>
      <c r="J1225" s="24"/>
      <c r="K1225" s="24"/>
      <c r="L1225" s="24"/>
    </row>
    <row r="1226" spans="2:12">
      <c r="B1226" s="25"/>
      <c r="C1226" s="26"/>
      <c r="D1226" s="24"/>
      <c r="E1226" s="24"/>
      <c r="F1226" s="24"/>
      <c r="G1226" s="24"/>
      <c r="H1226" s="24"/>
      <c r="I1226" s="24"/>
      <c r="J1226" s="24"/>
      <c r="K1226" s="24"/>
      <c r="L1226" s="24"/>
    </row>
    <row r="1227" spans="2:12">
      <c r="B1227" s="25"/>
      <c r="C1227" s="26"/>
      <c r="D1227" s="24"/>
      <c r="E1227" s="24"/>
      <c r="F1227" s="24"/>
      <c r="G1227" s="24"/>
      <c r="H1227" s="24"/>
      <c r="I1227" s="24"/>
      <c r="J1227" s="24"/>
      <c r="K1227" s="24"/>
      <c r="L1227" s="24"/>
    </row>
    <row r="1228" spans="2:12">
      <c r="B1228" s="25"/>
      <c r="C1228" s="26"/>
      <c r="D1228" s="24"/>
      <c r="E1228" s="24"/>
      <c r="F1228" s="24"/>
      <c r="G1228" s="24"/>
      <c r="H1228" s="24"/>
      <c r="I1228" s="24"/>
      <c r="J1228" s="24"/>
      <c r="K1228" s="24"/>
      <c r="L1228" s="24"/>
    </row>
    <row r="1229" spans="2:12">
      <c r="B1229" s="25"/>
      <c r="C1229" s="26"/>
      <c r="D1229" s="24"/>
      <c r="E1229" s="24"/>
      <c r="F1229" s="24"/>
      <c r="G1229" s="24"/>
      <c r="H1229" s="24"/>
      <c r="I1229" s="24"/>
      <c r="J1229" s="24"/>
      <c r="K1229" s="24"/>
      <c r="L1229" s="24"/>
    </row>
    <row r="1230" spans="2:12">
      <c r="B1230" s="25"/>
      <c r="C1230" s="26"/>
      <c r="D1230" s="24"/>
      <c r="E1230" s="24"/>
      <c r="F1230" s="24"/>
      <c r="G1230" s="24"/>
      <c r="H1230" s="24"/>
      <c r="I1230" s="24"/>
      <c r="J1230" s="24"/>
      <c r="K1230" s="24"/>
      <c r="L1230" s="24"/>
    </row>
    <row r="1231" spans="2:12">
      <c r="B1231" s="25"/>
      <c r="C1231" s="26"/>
      <c r="D1231" s="24"/>
      <c r="E1231" s="24"/>
      <c r="F1231" s="24"/>
      <c r="G1231" s="24"/>
      <c r="H1231" s="24"/>
      <c r="I1231" s="24"/>
      <c r="J1231" s="24"/>
      <c r="K1231" s="24"/>
      <c r="L1231" s="24"/>
    </row>
    <row r="1232" spans="2:12">
      <c r="B1232" s="25"/>
      <c r="C1232" s="26"/>
      <c r="D1232" s="24"/>
      <c r="E1232" s="24"/>
      <c r="F1232" s="24"/>
      <c r="G1232" s="24"/>
      <c r="H1232" s="24"/>
      <c r="I1232" s="24"/>
      <c r="J1232" s="24"/>
      <c r="K1232" s="24"/>
      <c r="L1232" s="24"/>
    </row>
    <row r="1233" spans="2:12">
      <c r="B1233" s="25"/>
      <c r="C1233" s="26"/>
      <c r="D1233" s="24"/>
      <c r="E1233" s="24"/>
      <c r="F1233" s="24"/>
      <c r="G1233" s="24"/>
      <c r="H1233" s="24"/>
      <c r="I1233" s="24"/>
      <c r="J1233" s="24"/>
      <c r="K1233" s="24"/>
      <c r="L1233" s="24"/>
    </row>
    <row r="1234" spans="2:12">
      <c r="B1234" s="25"/>
      <c r="C1234" s="26"/>
      <c r="D1234" s="24"/>
      <c r="E1234" s="24"/>
      <c r="F1234" s="24"/>
      <c r="G1234" s="24"/>
      <c r="H1234" s="24"/>
      <c r="I1234" s="24"/>
      <c r="J1234" s="24"/>
      <c r="K1234" s="24"/>
      <c r="L1234" s="24"/>
    </row>
    <row r="1235" spans="2:12">
      <c r="B1235" s="25"/>
      <c r="C1235" s="26"/>
      <c r="D1235" s="24"/>
      <c r="E1235" s="24"/>
      <c r="F1235" s="24"/>
      <c r="G1235" s="24"/>
      <c r="H1235" s="24"/>
      <c r="I1235" s="24"/>
      <c r="J1235" s="24"/>
      <c r="K1235" s="24"/>
      <c r="L1235" s="24"/>
    </row>
    <row r="1236" spans="2:12">
      <c r="B1236" s="25"/>
      <c r="C1236" s="26"/>
      <c r="D1236" s="24"/>
      <c r="E1236" s="24"/>
      <c r="F1236" s="24"/>
      <c r="G1236" s="24"/>
      <c r="H1236" s="24"/>
      <c r="I1236" s="24"/>
      <c r="J1236" s="24"/>
      <c r="K1236" s="24"/>
      <c r="L1236" s="24"/>
    </row>
    <row r="1237" spans="2:12">
      <c r="B1237" s="25"/>
      <c r="C1237" s="26"/>
      <c r="D1237" s="24"/>
      <c r="E1237" s="24"/>
      <c r="F1237" s="24"/>
      <c r="G1237" s="24"/>
      <c r="H1237" s="24"/>
      <c r="I1237" s="24"/>
      <c r="J1237" s="24"/>
      <c r="K1237" s="24"/>
      <c r="L1237" s="24"/>
    </row>
    <row r="1238" spans="2:12">
      <c r="B1238" s="25"/>
      <c r="C1238" s="26"/>
      <c r="D1238" s="24"/>
      <c r="E1238" s="24"/>
      <c r="F1238" s="24"/>
      <c r="G1238" s="24"/>
      <c r="H1238" s="24"/>
      <c r="I1238" s="24"/>
      <c r="J1238" s="24"/>
      <c r="K1238" s="24"/>
      <c r="L1238" s="24"/>
    </row>
    <row r="1239" spans="2:12">
      <c r="B1239" s="25"/>
      <c r="C1239" s="26"/>
      <c r="D1239" s="24"/>
      <c r="E1239" s="24"/>
      <c r="F1239" s="24"/>
      <c r="G1239" s="24"/>
      <c r="H1239" s="24"/>
      <c r="I1239" s="24"/>
      <c r="J1239" s="24"/>
      <c r="K1239" s="24"/>
      <c r="L1239" s="24"/>
    </row>
    <row r="1240" spans="2:12">
      <c r="B1240" s="25"/>
      <c r="C1240" s="26"/>
      <c r="D1240" s="24"/>
      <c r="E1240" s="24"/>
      <c r="F1240" s="24"/>
      <c r="G1240" s="24"/>
      <c r="H1240" s="24"/>
      <c r="I1240" s="24"/>
      <c r="J1240" s="24"/>
      <c r="K1240" s="24"/>
      <c r="L1240" s="24"/>
    </row>
    <row r="1241" spans="2:12">
      <c r="B1241" s="25"/>
      <c r="C1241" s="26"/>
      <c r="D1241" s="24"/>
      <c r="E1241" s="24"/>
      <c r="F1241" s="24"/>
      <c r="G1241" s="24"/>
      <c r="H1241" s="24"/>
      <c r="I1241" s="24"/>
      <c r="J1241" s="24"/>
      <c r="K1241" s="24"/>
      <c r="L1241" s="24"/>
    </row>
    <row r="1242" spans="2:12">
      <c r="B1242" s="25"/>
      <c r="C1242" s="26"/>
      <c r="D1242" s="24"/>
      <c r="E1242" s="24"/>
      <c r="F1242" s="24"/>
      <c r="G1242" s="24"/>
      <c r="H1242" s="24"/>
      <c r="I1242" s="24"/>
      <c r="J1242" s="24"/>
      <c r="K1242" s="24"/>
      <c r="L1242" s="24"/>
    </row>
    <row r="1243" spans="2:12">
      <c r="B1243" s="25"/>
      <c r="C1243" s="26"/>
      <c r="D1243" s="24"/>
      <c r="E1243" s="24"/>
      <c r="F1243" s="24"/>
      <c r="G1243" s="24"/>
      <c r="H1243" s="24"/>
      <c r="I1243" s="24"/>
      <c r="J1243" s="24"/>
      <c r="K1243" s="24"/>
      <c r="L1243" s="24"/>
    </row>
    <row r="1244" spans="2:12">
      <c r="B1244" s="25"/>
      <c r="C1244" s="26"/>
      <c r="D1244" s="24"/>
      <c r="E1244" s="24"/>
      <c r="F1244" s="24"/>
      <c r="G1244" s="24"/>
      <c r="H1244" s="24"/>
      <c r="I1244" s="24"/>
      <c r="J1244" s="24"/>
      <c r="K1244" s="24"/>
      <c r="L1244" s="24"/>
    </row>
    <row r="1245" spans="2:12">
      <c r="B1245" s="25"/>
      <c r="C1245" s="26"/>
      <c r="D1245" s="24"/>
      <c r="E1245" s="24"/>
      <c r="F1245" s="24"/>
      <c r="G1245" s="24"/>
      <c r="H1245" s="24"/>
      <c r="I1245" s="24"/>
      <c r="J1245" s="24"/>
      <c r="K1245" s="24"/>
      <c r="L1245" s="24"/>
    </row>
    <row r="1246" spans="2:12">
      <c r="B1246" s="25"/>
      <c r="C1246" s="26"/>
      <c r="D1246" s="24"/>
      <c r="E1246" s="24"/>
      <c r="F1246" s="24"/>
      <c r="G1246" s="24"/>
      <c r="H1246" s="24"/>
      <c r="I1246" s="24"/>
      <c r="J1246" s="24"/>
      <c r="K1246" s="24"/>
      <c r="L1246" s="24"/>
    </row>
    <row r="1247" spans="2:12">
      <c r="B1247" s="25"/>
      <c r="C1247" s="26"/>
      <c r="D1247" s="24"/>
      <c r="E1247" s="24"/>
      <c r="F1247" s="24"/>
      <c r="G1247" s="24"/>
      <c r="H1247" s="24"/>
      <c r="I1247" s="24"/>
      <c r="J1247" s="24"/>
      <c r="K1247" s="24"/>
      <c r="L1247" s="24"/>
    </row>
    <row r="1248" spans="2:12">
      <c r="B1248" s="25"/>
      <c r="C1248" s="26"/>
      <c r="D1248" s="24"/>
      <c r="E1248" s="24"/>
      <c r="F1248" s="24"/>
      <c r="G1248" s="24"/>
      <c r="H1248" s="24"/>
      <c r="I1248" s="24"/>
      <c r="J1248" s="24"/>
      <c r="K1248" s="24"/>
      <c r="L1248" s="24"/>
    </row>
    <row r="1249" spans="2:12">
      <c r="B1249" s="25"/>
      <c r="C1249" s="26"/>
      <c r="D1249" s="24"/>
      <c r="E1249" s="24"/>
      <c r="F1249" s="24"/>
      <c r="G1249" s="24"/>
      <c r="H1249" s="24"/>
      <c r="I1249" s="24"/>
      <c r="J1249" s="24"/>
      <c r="K1249" s="24"/>
      <c r="L1249" s="24"/>
    </row>
    <row r="1250" spans="2:12">
      <c r="B1250" s="25"/>
      <c r="C1250" s="26"/>
      <c r="D1250" s="24"/>
      <c r="E1250" s="24"/>
      <c r="F1250" s="24"/>
      <c r="G1250" s="24"/>
      <c r="H1250" s="24"/>
      <c r="I1250" s="24"/>
      <c r="J1250" s="24"/>
      <c r="K1250" s="24"/>
      <c r="L1250" s="24"/>
    </row>
    <row r="1251" spans="2:12">
      <c r="B1251" s="25"/>
      <c r="C1251" s="26"/>
      <c r="D1251" s="24"/>
      <c r="E1251" s="24"/>
      <c r="F1251" s="24"/>
      <c r="G1251" s="24"/>
      <c r="H1251" s="24"/>
      <c r="I1251" s="24"/>
      <c r="J1251" s="24"/>
      <c r="K1251" s="24"/>
      <c r="L1251" s="24"/>
    </row>
    <row r="1252" spans="2:12">
      <c r="B1252" s="25"/>
      <c r="C1252" s="26"/>
      <c r="D1252" s="24"/>
      <c r="E1252" s="24"/>
      <c r="F1252" s="24"/>
      <c r="G1252" s="24"/>
      <c r="H1252" s="24"/>
      <c r="I1252" s="24"/>
      <c r="J1252" s="24"/>
      <c r="K1252" s="24"/>
      <c r="L1252" s="24"/>
    </row>
    <row r="1253" spans="2:12">
      <c r="B1253" s="25"/>
      <c r="C1253" s="26"/>
      <c r="D1253" s="24"/>
      <c r="E1253" s="24"/>
      <c r="F1253" s="24"/>
      <c r="G1253" s="24"/>
      <c r="H1253" s="24"/>
      <c r="I1253" s="24"/>
      <c r="J1253" s="24"/>
      <c r="K1253" s="24"/>
      <c r="L1253" s="24"/>
    </row>
    <row r="1254" spans="2:12">
      <c r="B1254" s="25"/>
      <c r="C1254" s="26"/>
      <c r="D1254" s="24"/>
      <c r="E1254" s="24"/>
      <c r="F1254" s="24"/>
      <c r="G1254" s="24"/>
      <c r="H1254" s="24"/>
      <c r="I1254" s="24"/>
      <c r="J1254" s="24"/>
      <c r="K1254" s="24"/>
      <c r="L1254" s="24"/>
    </row>
    <row r="1255" spans="2:12">
      <c r="B1255" s="25"/>
      <c r="C1255" s="26"/>
      <c r="D1255" s="24"/>
      <c r="E1255" s="24"/>
      <c r="F1255" s="24"/>
      <c r="G1255" s="24"/>
      <c r="H1255" s="24"/>
      <c r="I1255" s="24"/>
      <c r="J1255" s="24"/>
      <c r="K1255" s="24"/>
      <c r="L1255" s="24"/>
    </row>
    <row r="1256" spans="2:12">
      <c r="B1256" s="25"/>
      <c r="C1256" s="26"/>
      <c r="D1256" s="24"/>
      <c r="E1256" s="24"/>
      <c r="F1256" s="24"/>
      <c r="G1256" s="24"/>
      <c r="H1256" s="24"/>
      <c r="I1256" s="24"/>
      <c r="J1256" s="24"/>
      <c r="K1256" s="24"/>
      <c r="L1256" s="24"/>
    </row>
    <row r="1257" spans="2:12">
      <c r="B1257" s="25"/>
      <c r="C1257" s="26"/>
      <c r="D1257" s="24"/>
      <c r="E1257" s="24"/>
      <c r="F1257" s="24"/>
      <c r="G1257" s="24"/>
      <c r="H1257" s="24"/>
      <c r="I1257" s="24"/>
      <c r="J1257" s="24"/>
      <c r="K1257" s="24"/>
      <c r="L1257" s="24"/>
    </row>
    <row r="1258" spans="2:12">
      <c r="B1258" s="25"/>
      <c r="C1258" s="26"/>
      <c r="D1258" s="24"/>
      <c r="E1258" s="24"/>
      <c r="F1258" s="24"/>
      <c r="G1258" s="24"/>
      <c r="H1258" s="24"/>
      <c r="I1258" s="24"/>
      <c r="J1258" s="24"/>
      <c r="K1258" s="24"/>
      <c r="L1258" s="24"/>
    </row>
    <row r="1259" spans="2:12">
      <c r="B1259" s="25"/>
      <c r="C1259" s="26"/>
      <c r="D1259" s="24"/>
      <c r="E1259" s="24"/>
      <c r="F1259" s="24"/>
      <c r="G1259" s="24"/>
      <c r="H1259" s="24"/>
      <c r="I1259" s="24"/>
      <c r="J1259" s="24"/>
      <c r="K1259" s="24"/>
      <c r="L1259" s="24"/>
    </row>
    <row r="1260" spans="2:12">
      <c r="B1260" s="25"/>
      <c r="C1260" s="26"/>
      <c r="D1260" s="24"/>
      <c r="E1260" s="24"/>
      <c r="F1260" s="24"/>
      <c r="G1260" s="24"/>
      <c r="H1260" s="24"/>
      <c r="I1260" s="24"/>
      <c r="J1260" s="24"/>
      <c r="K1260" s="24"/>
      <c r="L1260" s="24"/>
    </row>
    <row r="1261" spans="2:12">
      <c r="B1261" s="25"/>
      <c r="C1261" s="26"/>
      <c r="D1261" s="24"/>
      <c r="E1261" s="24"/>
      <c r="F1261" s="24"/>
      <c r="G1261" s="24"/>
      <c r="H1261" s="24"/>
      <c r="I1261" s="24"/>
      <c r="J1261" s="24"/>
      <c r="K1261" s="24"/>
      <c r="L1261" s="24"/>
    </row>
    <row r="1262" spans="2:12">
      <c r="B1262" s="25"/>
      <c r="C1262" s="26"/>
      <c r="D1262" s="24"/>
      <c r="E1262" s="24"/>
      <c r="F1262" s="24"/>
      <c r="G1262" s="24"/>
      <c r="H1262" s="24"/>
      <c r="I1262" s="24"/>
      <c r="J1262" s="24"/>
      <c r="K1262" s="24"/>
      <c r="L1262" s="24"/>
    </row>
    <row r="1263" spans="2:12">
      <c r="B1263" s="25"/>
      <c r="C1263" s="26"/>
      <c r="D1263" s="24"/>
      <c r="E1263" s="24"/>
      <c r="F1263" s="24"/>
      <c r="G1263" s="24"/>
      <c r="H1263" s="24"/>
      <c r="I1263" s="24"/>
      <c r="J1263" s="24"/>
      <c r="K1263" s="24"/>
      <c r="L1263" s="24"/>
    </row>
    <row r="1264" spans="2:12">
      <c r="B1264" s="25"/>
      <c r="C1264" s="26"/>
      <c r="D1264" s="24"/>
      <c r="E1264" s="24"/>
      <c r="F1264" s="24"/>
      <c r="G1264" s="24"/>
      <c r="H1264" s="24"/>
      <c r="I1264" s="24"/>
      <c r="J1264" s="24"/>
      <c r="K1264" s="24"/>
      <c r="L1264" s="24"/>
    </row>
    <row r="1265" spans="2:12">
      <c r="B1265" s="25"/>
      <c r="C1265" s="26"/>
      <c r="D1265" s="24"/>
      <c r="E1265" s="24"/>
      <c r="F1265" s="24"/>
      <c r="G1265" s="24"/>
      <c r="H1265" s="24"/>
      <c r="I1265" s="24"/>
      <c r="J1265" s="24"/>
      <c r="K1265" s="24"/>
      <c r="L1265" s="24"/>
    </row>
    <row r="1266" spans="2:12">
      <c r="B1266" s="25"/>
      <c r="C1266" s="26"/>
      <c r="D1266" s="24"/>
      <c r="E1266" s="24"/>
      <c r="F1266" s="24"/>
      <c r="G1266" s="24"/>
      <c r="H1266" s="24"/>
      <c r="I1266" s="24"/>
      <c r="J1266" s="24"/>
      <c r="K1266" s="24"/>
      <c r="L1266" s="24"/>
    </row>
    <row r="1267" spans="2:12">
      <c r="B1267" s="25"/>
      <c r="C1267" s="26"/>
      <c r="D1267" s="24"/>
      <c r="E1267" s="24"/>
      <c r="F1267" s="24"/>
      <c r="G1267" s="24"/>
      <c r="H1267" s="24"/>
      <c r="I1267" s="24"/>
      <c r="J1267" s="24"/>
      <c r="K1267" s="24"/>
      <c r="L1267" s="24"/>
    </row>
    <row r="1268" spans="2:12">
      <c r="B1268" s="25"/>
      <c r="C1268" s="26"/>
      <c r="D1268" s="24"/>
      <c r="E1268" s="24"/>
      <c r="F1268" s="24"/>
      <c r="G1268" s="24"/>
      <c r="H1268" s="24"/>
      <c r="I1268" s="24"/>
      <c r="J1268" s="24"/>
      <c r="K1268" s="24"/>
      <c r="L1268" s="24"/>
    </row>
    <row r="1269" spans="2:12">
      <c r="B1269" s="25"/>
      <c r="C1269" s="26"/>
      <c r="D1269" s="24"/>
      <c r="E1269" s="24"/>
      <c r="F1269" s="24"/>
      <c r="G1269" s="24"/>
      <c r="H1269" s="24"/>
      <c r="I1269" s="24"/>
      <c r="J1269" s="24"/>
      <c r="K1269" s="24"/>
      <c r="L1269" s="24"/>
    </row>
    <row r="1270" spans="2:12">
      <c r="B1270" s="25"/>
      <c r="C1270" s="26"/>
      <c r="D1270" s="24"/>
      <c r="E1270" s="24"/>
      <c r="F1270" s="24"/>
      <c r="G1270" s="24"/>
      <c r="H1270" s="24"/>
      <c r="I1270" s="24"/>
      <c r="J1270" s="24"/>
      <c r="K1270" s="24"/>
      <c r="L1270" s="24"/>
    </row>
    <row r="1271" spans="2:12">
      <c r="B1271" s="25"/>
      <c r="C1271" s="26"/>
      <c r="D1271" s="24"/>
      <c r="E1271" s="24"/>
      <c r="F1271" s="24"/>
      <c r="G1271" s="24"/>
      <c r="H1271" s="24"/>
      <c r="I1271" s="24"/>
      <c r="J1271" s="24"/>
      <c r="K1271" s="24"/>
      <c r="L1271" s="24"/>
    </row>
    <row r="1272" spans="2:12">
      <c r="B1272" s="25"/>
      <c r="C1272" s="26"/>
      <c r="D1272" s="24"/>
      <c r="E1272" s="24"/>
      <c r="F1272" s="24"/>
      <c r="G1272" s="24"/>
      <c r="H1272" s="24"/>
      <c r="I1272" s="24"/>
      <c r="J1272" s="24"/>
      <c r="K1272" s="24"/>
      <c r="L1272" s="24"/>
    </row>
    <row r="1273" spans="2:12">
      <c r="B1273" s="25"/>
      <c r="C1273" s="26"/>
      <c r="D1273" s="24"/>
      <c r="E1273" s="24"/>
      <c r="F1273" s="24"/>
      <c r="G1273" s="24"/>
      <c r="H1273" s="24"/>
      <c r="I1273" s="24"/>
      <c r="J1273" s="24"/>
      <c r="K1273" s="24"/>
      <c r="L1273" s="24"/>
    </row>
    <row r="1274" spans="2:12">
      <c r="B1274" s="25"/>
      <c r="C1274" s="26"/>
      <c r="D1274" s="24"/>
      <c r="E1274" s="24"/>
      <c r="F1274" s="24"/>
      <c r="G1274" s="24"/>
      <c r="H1274" s="24"/>
      <c r="I1274" s="24"/>
      <c r="J1274" s="24"/>
      <c r="K1274" s="24"/>
      <c r="L1274" s="24"/>
    </row>
    <row r="1275" spans="2:12">
      <c r="B1275" s="25"/>
      <c r="C1275" s="26"/>
      <c r="D1275" s="24"/>
      <c r="E1275" s="24"/>
      <c r="F1275" s="24"/>
      <c r="G1275" s="24"/>
      <c r="H1275" s="24"/>
      <c r="I1275" s="24"/>
      <c r="J1275" s="24"/>
      <c r="K1275" s="24"/>
      <c r="L1275" s="24"/>
    </row>
    <row r="1276" spans="2:12">
      <c r="B1276" s="25"/>
      <c r="C1276" s="26"/>
      <c r="D1276" s="24"/>
      <c r="E1276" s="24"/>
      <c r="F1276" s="24"/>
      <c r="G1276" s="24"/>
      <c r="H1276" s="24"/>
      <c r="I1276" s="24"/>
      <c r="J1276" s="24"/>
      <c r="K1276" s="24"/>
      <c r="L1276" s="24"/>
    </row>
    <row r="1277" spans="2:12">
      <c r="B1277" s="25"/>
      <c r="C1277" s="26"/>
      <c r="D1277" s="24"/>
      <c r="E1277" s="24"/>
      <c r="F1277" s="24"/>
      <c r="G1277" s="24"/>
      <c r="H1277" s="24"/>
      <c r="I1277" s="24"/>
      <c r="J1277" s="24"/>
      <c r="K1277" s="24"/>
      <c r="L1277" s="24"/>
    </row>
    <row r="1278" spans="2:12">
      <c r="B1278" s="25"/>
      <c r="C1278" s="26"/>
      <c r="D1278" s="24"/>
      <c r="E1278" s="24"/>
      <c r="F1278" s="24"/>
      <c r="G1278" s="24"/>
      <c r="H1278" s="24"/>
      <c r="I1278" s="24"/>
      <c r="J1278" s="24"/>
      <c r="K1278" s="24"/>
      <c r="L1278" s="24"/>
    </row>
    <row r="1279" spans="2:12">
      <c r="B1279" s="25"/>
      <c r="C1279" s="26"/>
      <c r="D1279" s="24"/>
      <c r="E1279" s="24"/>
      <c r="F1279" s="24"/>
      <c r="G1279" s="24"/>
      <c r="H1279" s="24"/>
      <c r="I1279" s="24"/>
      <c r="J1279" s="24"/>
      <c r="K1279" s="24"/>
      <c r="L1279" s="24"/>
    </row>
    <row r="1280" spans="2:12">
      <c r="B1280" s="25"/>
      <c r="C1280" s="26"/>
      <c r="D1280" s="24"/>
      <c r="E1280" s="24"/>
      <c r="F1280" s="24"/>
      <c r="G1280" s="24"/>
      <c r="H1280" s="24"/>
      <c r="I1280" s="24"/>
      <c r="J1280" s="24"/>
      <c r="K1280" s="24"/>
      <c r="L1280" s="24"/>
    </row>
    <row r="1281" spans="2:12">
      <c r="B1281" s="25"/>
      <c r="C1281" s="26"/>
      <c r="D1281" s="24"/>
      <c r="E1281" s="24"/>
      <c r="F1281" s="24"/>
      <c r="G1281" s="24"/>
      <c r="H1281" s="24"/>
      <c r="I1281" s="24"/>
      <c r="J1281" s="24"/>
      <c r="K1281" s="24"/>
      <c r="L1281" s="24"/>
    </row>
    <row r="1282" spans="2:12">
      <c r="B1282" s="25"/>
      <c r="C1282" s="26"/>
      <c r="D1282" s="24"/>
      <c r="E1282" s="24"/>
      <c r="F1282" s="24"/>
      <c r="G1282" s="24"/>
      <c r="H1282" s="24"/>
      <c r="I1282" s="24"/>
      <c r="J1282" s="24"/>
      <c r="K1282" s="24"/>
      <c r="L1282" s="24"/>
    </row>
    <row r="1283" spans="2:12">
      <c r="B1283" s="25"/>
      <c r="C1283" s="26"/>
      <c r="D1283" s="24"/>
      <c r="E1283" s="24"/>
      <c r="F1283" s="24"/>
      <c r="G1283" s="24"/>
      <c r="H1283" s="24"/>
      <c r="I1283" s="24"/>
      <c r="J1283" s="24"/>
      <c r="K1283" s="24"/>
      <c r="L1283" s="24"/>
    </row>
    <row r="1284" spans="2:12">
      <c r="B1284" s="25"/>
      <c r="C1284" s="26"/>
      <c r="D1284" s="24"/>
      <c r="E1284" s="24"/>
      <c r="F1284" s="24"/>
      <c r="G1284" s="24"/>
      <c r="H1284" s="24"/>
      <c r="I1284" s="24"/>
      <c r="J1284" s="24"/>
      <c r="K1284" s="24"/>
      <c r="L1284" s="24"/>
    </row>
    <row r="1285" spans="2:12">
      <c r="B1285" s="25"/>
      <c r="C1285" s="26"/>
      <c r="D1285" s="24"/>
      <c r="E1285" s="24"/>
      <c r="F1285" s="24"/>
      <c r="G1285" s="24"/>
      <c r="H1285" s="24"/>
      <c r="I1285" s="24"/>
      <c r="J1285" s="24"/>
      <c r="K1285" s="24"/>
      <c r="L1285" s="24"/>
    </row>
    <row r="1286" spans="2:12">
      <c r="B1286" s="25"/>
      <c r="C1286" s="26"/>
      <c r="D1286" s="24"/>
      <c r="E1286" s="24"/>
      <c r="F1286" s="24"/>
      <c r="G1286" s="24"/>
      <c r="H1286" s="24"/>
      <c r="I1286" s="24"/>
      <c r="J1286" s="24"/>
      <c r="K1286" s="24"/>
      <c r="L1286" s="24"/>
    </row>
    <row r="1287" spans="2:12">
      <c r="B1287" s="25"/>
      <c r="C1287" s="26"/>
      <c r="D1287" s="24"/>
      <c r="E1287" s="24"/>
      <c r="F1287" s="24"/>
      <c r="G1287" s="24"/>
      <c r="H1287" s="24"/>
      <c r="I1287" s="24"/>
      <c r="J1287" s="24"/>
      <c r="K1287" s="24"/>
      <c r="L1287" s="24"/>
    </row>
    <row r="1288" spans="2:12">
      <c r="B1288" s="25"/>
      <c r="C1288" s="26"/>
      <c r="D1288" s="24"/>
      <c r="E1288" s="24"/>
      <c r="F1288" s="24"/>
      <c r="G1288" s="24"/>
      <c r="H1288" s="24"/>
      <c r="I1288" s="24"/>
      <c r="J1288" s="24"/>
      <c r="K1288" s="24"/>
      <c r="L1288" s="24"/>
    </row>
    <row r="1289" spans="2:12">
      <c r="B1289" s="25"/>
      <c r="C1289" s="26"/>
      <c r="D1289" s="24"/>
      <c r="E1289" s="24"/>
      <c r="F1289" s="24"/>
      <c r="G1289" s="24"/>
      <c r="H1289" s="24"/>
      <c r="I1289" s="24"/>
      <c r="J1289" s="24"/>
      <c r="K1289" s="24"/>
      <c r="L1289" s="24"/>
    </row>
    <row r="1290" spans="2:12">
      <c r="B1290" s="25"/>
      <c r="C1290" s="26"/>
      <c r="D1290" s="24"/>
      <c r="E1290" s="24"/>
      <c r="F1290" s="24"/>
      <c r="G1290" s="24"/>
      <c r="H1290" s="24"/>
      <c r="I1290" s="24"/>
      <c r="J1290" s="24"/>
      <c r="K1290" s="24"/>
      <c r="L1290" s="24"/>
    </row>
    <row r="1291" spans="2:12">
      <c r="B1291" s="25"/>
      <c r="C1291" s="26"/>
      <c r="D1291" s="24"/>
      <c r="E1291" s="24"/>
      <c r="F1291" s="24"/>
      <c r="G1291" s="24"/>
      <c r="H1291" s="24"/>
      <c r="I1291" s="24"/>
      <c r="J1291" s="24"/>
      <c r="K1291" s="24"/>
      <c r="L1291" s="24"/>
    </row>
    <row r="1292" spans="2:12">
      <c r="B1292" s="25"/>
      <c r="C1292" s="26"/>
      <c r="D1292" s="24"/>
      <c r="E1292" s="24"/>
      <c r="F1292" s="24"/>
      <c r="G1292" s="24"/>
      <c r="H1292" s="24"/>
      <c r="I1292" s="24"/>
      <c r="J1292" s="24"/>
      <c r="K1292" s="24"/>
      <c r="L1292" s="24"/>
    </row>
    <row r="1293" spans="2:12">
      <c r="B1293" s="25"/>
      <c r="C1293" s="26"/>
      <c r="D1293" s="24"/>
      <c r="E1293" s="24"/>
      <c r="F1293" s="24"/>
      <c r="G1293" s="24"/>
      <c r="H1293" s="24"/>
      <c r="I1293" s="24"/>
      <c r="J1293" s="24"/>
      <c r="K1293" s="24"/>
      <c r="L1293" s="24"/>
    </row>
    <row r="1294" spans="2:12">
      <c r="B1294" s="25"/>
      <c r="C1294" s="26"/>
      <c r="D1294" s="24"/>
      <c r="E1294" s="24"/>
      <c r="F1294" s="24"/>
      <c r="G1294" s="24"/>
      <c r="H1294" s="24"/>
      <c r="I1294" s="24"/>
      <c r="J1294" s="24"/>
      <c r="K1294" s="24"/>
      <c r="L1294" s="24"/>
    </row>
    <row r="1295" spans="2:12">
      <c r="B1295" s="25"/>
      <c r="C1295" s="26"/>
      <c r="D1295" s="24"/>
      <c r="E1295" s="24"/>
      <c r="F1295" s="24"/>
      <c r="G1295" s="24"/>
      <c r="H1295" s="24"/>
      <c r="I1295" s="24"/>
      <c r="J1295" s="24"/>
      <c r="K1295" s="24"/>
      <c r="L1295" s="24"/>
    </row>
    <row r="1296" spans="2:12">
      <c r="B1296" s="25"/>
      <c r="C1296" s="26"/>
      <c r="D1296" s="24"/>
      <c r="E1296" s="24"/>
      <c r="F1296" s="24"/>
      <c r="G1296" s="24"/>
      <c r="H1296" s="24"/>
      <c r="I1296" s="24"/>
      <c r="J1296" s="24"/>
      <c r="K1296" s="24"/>
      <c r="L1296" s="24"/>
    </row>
    <row r="1297" spans="2:12">
      <c r="B1297" s="25"/>
      <c r="C1297" s="26"/>
      <c r="D1297" s="24"/>
      <c r="E1297" s="24"/>
      <c r="F1297" s="24"/>
      <c r="G1297" s="24"/>
      <c r="H1297" s="24"/>
      <c r="I1297" s="24"/>
      <c r="J1297" s="24"/>
      <c r="K1297" s="24"/>
      <c r="L1297" s="24"/>
    </row>
    <row r="1298" spans="2:12">
      <c r="B1298" s="25"/>
      <c r="C1298" s="26"/>
      <c r="D1298" s="24"/>
      <c r="E1298" s="24"/>
      <c r="F1298" s="24"/>
      <c r="G1298" s="24"/>
      <c r="H1298" s="24"/>
      <c r="I1298" s="24"/>
      <c r="J1298" s="24"/>
      <c r="K1298" s="24"/>
      <c r="L1298" s="24"/>
    </row>
    <row r="1299" spans="2:12">
      <c r="B1299" s="25"/>
      <c r="C1299" s="26"/>
      <c r="D1299" s="24"/>
      <c r="E1299" s="24"/>
      <c r="F1299" s="24"/>
      <c r="G1299" s="24"/>
      <c r="H1299" s="24"/>
      <c r="I1299" s="24"/>
      <c r="J1299" s="24"/>
      <c r="K1299" s="24"/>
      <c r="L1299" s="24"/>
    </row>
    <row r="1300" spans="2:12">
      <c r="B1300" s="25"/>
      <c r="C1300" s="26"/>
      <c r="D1300" s="24"/>
      <c r="E1300" s="24"/>
      <c r="F1300" s="24"/>
      <c r="G1300" s="24"/>
      <c r="H1300" s="24"/>
      <c r="I1300" s="24"/>
      <c r="J1300" s="24"/>
      <c r="K1300" s="24"/>
      <c r="L1300" s="24"/>
    </row>
    <row r="1301" spans="2:12">
      <c r="B1301" s="25"/>
      <c r="C1301" s="26"/>
      <c r="D1301" s="24"/>
      <c r="E1301" s="24"/>
      <c r="F1301" s="24"/>
      <c r="G1301" s="24"/>
      <c r="H1301" s="24"/>
      <c r="I1301" s="24"/>
      <c r="J1301" s="24"/>
      <c r="K1301" s="24"/>
      <c r="L1301" s="24"/>
    </row>
    <row r="1302" spans="2:12">
      <c r="B1302" s="25"/>
      <c r="C1302" s="26"/>
      <c r="D1302" s="24"/>
      <c r="E1302" s="24"/>
      <c r="F1302" s="24"/>
      <c r="G1302" s="24"/>
      <c r="H1302" s="24"/>
      <c r="I1302" s="24"/>
      <c r="J1302" s="24"/>
      <c r="K1302" s="24"/>
      <c r="L1302" s="24"/>
    </row>
    <row r="1303" spans="2:12">
      <c r="B1303" s="25"/>
      <c r="C1303" s="26"/>
      <c r="D1303" s="24"/>
      <c r="E1303" s="24"/>
      <c r="F1303" s="24"/>
      <c r="G1303" s="24"/>
      <c r="H1303" s="24"/>
      <c r="I1303" s="24"/>
      <c r="J1303" s="24"/>
      <c r="K1303" s="24"/>
      <c r="L1303" s="24"/>
    </row>
    <row r="1304" spans="2:12">
      <c r="B1304" s="25"/>
      <c r="C1304" s="26"/>
      <c r="D1304" s="24"/>
      <c r="E1304" s="24"/>
      <c r="F1304" s="24"/>
      <c r="G1304" s="24"/>
      <c r="H1304" s="24"/>
      <c r="I1304" s="24"/>
      <c r="J1304" s="24"/>
      <c r="K1304" s="24"/>
      <c r="L1304" s="24"/>
    </row>
    <row r="1305" spans="2:12">
      <c r="B1305" s="25"/>
      <c r="C1305" s="26"/>
      <c r="D1305" s="24"/>
      <c r="E1305" s="24"/>
      <c r="F1305" s="24"/>
      <c r="G1305" s="24"/>
      <c r="H1305" s="24"/>
      <c r="I1305" s="24"/>
      <c r="J1305" s="24"/>
      <c r="K1305" s="24"/>
      <c r="L1305" s="24"/>
    </row>
    <row r="1306" spans="2:12">
      <c r="B1306" s="25"/>
      <c r="C1306" s="26"/>
      <c r="D1306" s="24"/>
      <c r="E1306" s="24"/>
      <c r="F1306" s="24"/>
      <c r="G1306" s="24"/>
      <c r="H1306" s="24"/>
      <c r="I1306" s="24"/>
      <c r="J1306" s="24"/>
      <c r="K1306" s="24"/>
      <c r="L1306" s="24"/>
    </row>
    <row r="1307" spans="2:12">
      <c r="B1307" s="25"/>
      <c r="C1307" s="26"/>
      <c r="D1307" s="24"/>
      <c r="E1307" s="24"/>
      <c r="F1307" s="24"/>
      <c r="G1307" s="24"/>
      <c r="H1307" s="24"/>
      <c r="I1307" s="24"/>
      <c r="J1307" s="24"/>
      <c r="K1307" s="24"/>
      <c r="L1307" s="24"/>
    </row>
    <row r="1308" spans="2:12">
      <c r="B1308" s="25"/>
      <c r="C1308" s="26"/>
      <c r="D1308" s="24"/>
      <c r="E1308" s="24"/>
      <c r="F1308" s="24"/>
      <c r="G1308" s="24"/>
      <c r="H1308" s="24"/>
      <c r="I1308" s="24"/>
      <c r="J1308" s="24"/>
      <c r="K1308" s="24"/>
      <c r="L1308" s="24"/>
    </row>
    <row r="1309" spans="2:12">
      <c r="B1309" s="25"/>
      <c r="C1309" s="26"/>
      <c r="D1309" s="24"/>
      <c r="E1309" s="24"/>
      <c r="F1309" s="24"/>
      <c r="G1309" s="24"/>
      <c r="H1309" s="24"/>
      <c r="I1309" s="24"/>
      <c r="J1309" s="24"/>
      <c r="K1309" s="24"/>
      <c r="L1309" s="24"/>
    </row>
    <row r="1310" spans="2:12">
      <c r="B1310" s="25"/>
      <c r="C1310" s="26"/>
      <c r="D1310" s="24"/>
      <c r="E1310" s="24"/>
      <c r="F1310" s="24"/>
      <c r="G1310" s="24"/>
      <c r="H1310" s="24"/>
      <c r="I1310" s="24"/>
      <c r="J1310" s="24"/>
      <c r="K1310" s="24"/>
      <c r="L1310" s="24"/>
    </row>
    <row r="1311" spans="2:12">
      <c r="B1311" s="25"/>
      <c r="C1311" s="26"/>
      <c r="D1311" s="24"/>
      <c r="E1311" s="24"/>
      <c r="F1311" s="24"/>
      <c r="G1311" s="24"/>
      <c r="H1311" s="24"/>
      <c r="I1311" s="24"/>
      <c r="J1311" s="24"/>
      <c r="K1311" s="24"/>
      <c r="L1311" s="24"/>
    </row>
    <row r="1312" spans="2:12">
      <c r="B1312" s="25"/>
      <c r="C1312" s="26"/>
      <c r="D1312" s="24"/>
      <c r="E1312" s="24"/>
      <c r="F1312" s="24"/>
      <c r="G1312" s="24"/>
      <c r="H1312" s="24"/>
      <c r="I1312" s="24"/>
      <c r="J1312" s="24"/>
      <c r="K1312" s="24"/>
      <c r="L1312" s="24"/>
    </row>
    <row r="1313" spans="2:12">
      <c r="B1313" s="25"/>
      <c r="C1313" s="26"/>
      <c r="D1313" s="24"/>
      <c r="E1313" s="24"/>
      <c r="F1313" s="24"/>
      <c r="G1313" s="24"/>
      <c r="H1313" s="24"/>
      <c r="I1313" s="24"/>
      <c r="J1313" s="24"/>
      <c r="K1313" s="24"/>
      <c r="L1313" s="24"/>
    </row>
    <row r="1314" spans="2:12">
      <c r="B1314" s="25"/>
      <c r="C1314" s="26"/>
      <c r="D1314" s="24"/>
      <c r="E1314" s="24"/>
      <c r="F1314" s="24"/>
      <c r="G1314" s="24"/>
      <c r="H1314" s="24"/>
      <c r="I1314" s="24"/>
      <c r="J1314" s="24"/>
      <c r="K1314" s="24"/>
      <c r="L1314" s="24"/>
    </row>
    <row r="1315" spans="2:12">
      <c r="B1315" s="25"/>
      <c r="C1315" s="26"/>
      <c r="D1315" s="24"/>
      <c r="E1315" s="24"/>
      <c r="F1315" s="24"/>
      <c r="G1315" s="24"/>
      <c r="H1315" s="24"/>
      <c r="I1315" s="24"/>
      <c r="J1315" s="24"/>
      <c r="K1315" s="24"/>
      <c r="L1315" s="24"/>
    </row>
    <row r="1316" spans="2:12">
      <c r="B1316" s="25"/>
      <c r="C1316" s="26"/>
      <c r="D1316" s="24"/>
      <c r="E1316" s="24"/>
      <c r="F1316" s="24"/>
      <c r="G1316" s="24"/>
      <c r="H1316" s="24"/>
      <c r="I1316" s="24"/>
      <c r="J1316" s="24"/>
      <c r="K1316" s="24"/>
      <c r="L1316" s="24"/>
    </row>
    <row r="1317" spans="2:12">
      <c r="B1317" s="25"/>
      <c r="C1317" s="26"/>
      <c r="D1317" s="24"/>
      <c r="E1317" s="24"/>
      <c r="F1317" s="24"/>
      <c r="G1317" s="24"/>
      <c r="H1317" s="24"/>
      <c r="I1317" s="24"/>
      <c r="J1317" s="24"/>
      <c r="K1317" s="24"/>
      <c r="L1317" s="24"/>
    </row>
    <row r="1318" spans="2:12">
      <c r="B1318" s="25"/>
      <c r="C1318" s="26"/>
      <c r="D1318" s="24"/>
      <c r="E1318" s="24"/>
      <c r="F1318" s="24"/>
      <c r="G1318" s="24"/>
      <c r="H1318" s="24"/>
      <c r="I1318" s="24"/>
      <c r="J1318" s="24"/>
      <c r="K1318" s="24"/>
      <c r="L1318" s="24"/>
    </row>
    <row r="1319" spans="2:12">
      <c r="B1319" s="25"/>
      <c r="C1319" s="26"/>
      <c r="D1319" s="24"/>
      <c r="E1319" s="24"/>
      <c r="F1319" s="24"/>
      <c r="G1319" s="24"/>
      <c r="H1319" s="24"/>
      <c r="I1319" s="24"/>
      <c r="J1319" s="24"/>
      <c r="K1319" s="24"/>
      <c r="L1319" s="24"/>
    </row>
    <row r="1320" spans="2:12">
      <c r="B1320" s="25"/>
      <c r="C1320" s="26"/>
      <c r="D1320" s="24"/>
      <c r="E1320" s="24"/>
      <c r="F1320" s="24"/>
      <c r="G1320" s="24"/>
      <c r="H1320" s="24"/>
      <c r="I1320" s="24"/>
      <c r="J1320" s="24"/>
      <c r="K1320" s="24"/>
      <c r="L1320" s="24"/>
    </row>
    <row r="1321" spans="2:12">
      <c r="B1321" s="25"/>
      <c r="C1321" s="26"/>
      <c r="D1321" s="24"/>
      <c r="E1321" s="24"/>
      <c r="F1321" s="24"/>
      <c r="G1321" s="24"/>
      <c r="H1321" s="24"/>
      <c r="I1321" s="24"/>
      <c r="J1321" s="24"/>
      <c r="K1321" s="24"/>
      <c r="L1321" s="24"/>
    </row>
    <row r="1322" spans="2:12">
      <c r="B1322" s="25"/>
      <c r="C1322" s="26"/>
      <c r="D1322" s="24"/>
      <c r="E1322" s="24"/>
      <c r="F1322" s="24"/>
      <c r="G1322" s="24"/>
      <c r="H1322" s="24"/>
      <c r="I1322" s="24"/>
      <c r="J1322" s="24"/>
      <c r="K1322" s="24"/>
      <c r="L1322" s="24"/>
    </row>
    <row r="1323" spans="2:12">
      <c r="B1323" s="25"/>
      <c r="C1323" s="26"/>
      <c r="D1323" s="24"/>
      <c r="E1323" s="24"/>
      <c r="F1323" s="24"/>
      <c r="G1323" s="24"/>
      <c r="H1323" s="24"/>
      <c r="I1323" s="24"/>
      <c r="J1323" s="24"/>
      <c r="K1323" s="24"/>
      <c r="L1323" s="24"/>
    </row>
    <row r="1324" spans="2:12">
      <c r="B1324" s="25"/>
      <c r="C1324" s="26"/>
      <c r="D1324" s="24"/>
      <c r="E1324" s="24"/>
      <c r="F1324" s="24"/>
      <c r="G1324" s="24"/>
      <c r="H1324" s="24"/>
      <c r="I1324" s="24"/>
      <c r="J1324" s="24"/>
      <c r="K1324" s="24"/>
      <c r="L1324" s="24"/>
    </row>
    <row r="1325" spans="2:12">
      <c r="B1325" s="25"/>
      <c r="C1325" s="26"/>
      <c r="D1325" s="24"/>
      <c r="E1325" s="24"/>
      <c r="F1325" s="24"/>
      <c r="G1325" s="24"/>
      <c r="H1325" s="24"/>
      <c r="I1325" s="24"/>
      <c r="J1325" s="24"/>
      <c r="K1325" s="24"/>
      <c r="L1325" s="24"/>
    </row>
    <row r="1326" spans="2:12">
      <c r="B1326" s="25"/>
      <c r="C1326" s="26"/>
      <c r="D1326" s="24"/>
      <c r="E1326" s="24"/>
      <c r="F1326" s="24"/>
      <c r="G1326" s="24"/>
      <c r="H1326" s="24"/>
      <c r="I1326" s="24"/>
      <c r="J1326" s="24"/>
      <c r="K1326" s="24"/>
      <c r="L1326" s="24"/>
    </row>
    <row r="1327" spans="2:12">
      <c r="B1327" s="25"/>
      <c r="C1327" s="26"/>
      <c r="D1327" s="24"/>
      <c r="E1327" s="24"/>
      <c r="F1327" s="24"/>
      <c r="G1327" s="24"/>
      <c r="H1327" s="24"/>
      <c r="I1327" s="24"/>
      <c r="J1327" s="24"/>
      <c r="K1327" s="24"/>
      <c r="L1327" s="24"/>
    </row>
    <row r="1328" spans="2:12">
      <c r="B1328" s="25"/>
      <c r="C1328" s="26"/>
      <c r="D1328" s="24"/>
      <c r="E1328" s="24"/>
      <c r="F1328" s="24"/>
      <c r="G1328" s="24"/>
      <c r="H1328" s="24"/>
      <c r="I1328" s="24"/>
      <c r="J1328" s="24"/>
      <c r="K1328" s="24"/>
      <c r="L1328" s="24"/>
    </row>
    <row r="1329" spans="2:12">
      <c r="B1329" s="25"/>
      <c r="C1329" s="26"/>
      <c r="D1329" s="24"/>
      <c r="E1329" s="24"/>
      <c r="F1329" s="24"/>
      <c r="G1329" s="24"/>
      <c r="H1329" s="24"/>
      <c r="I1329" s="24"/>
      <c r="J1329" s="24"/>
      <c r="K1329" s="24"/>
      <c r="L1329" s="24"/>
    </row>
    <row r="1330" spans="2:12">
      <c r="B1330" s="25"/>
      <c r="C1330" s="26"/>
      <c r="D1330" s="24"/>
      <c r="E1330" s="24"/>
      <c r="F1330" s="24"/>
      <c r="G1330" s="24"/>
      <c r="H1330" s="24"/>
      <c r="I1330" s="24"/>
      <c r="J1330" s="24"/>
      <c r="K1330" s="24"/>
      <c r="L1330" s="24"/>
    </row>
    <row r="1331" spans="2:12">
      <c r="B1331" s="25"/>
      <c r="C1331" s="26"/>
      <c r="D1331" s="24"/>
      <c r="E1331" s="24"/>
      <c r="F1331" s="24"/>
      <c r="G1331" s="24"/>
      <c r="H1331" s="24"/>
      <c r="I1331" s="24"/>
      <c r="J1331" s="24"/>
      <c r="K1331" s="24"/>
      <c r="L1331" s="24"/>
    </row>
    <row r="1332" spans="2:12">
      <c r="B1332" s="25"/>
      <c r="C1332" s="26"/>
      <c r="D1332" s="24"/>
      <c r="E1332" s="24"/>
      <c r="F1332" s="24"/>
      <c r="G1332" s="24"/>
      <c r="H1332" s="24"/>
      <c r="I1332" s="24"/>
      <c r="J1332" s="24"/>
      <c r="K1332" s="24"/>
      <c r="L1332" s="24"/>
    </row>
    <row r="1333" spans="2:12">
      <c r="B1333" s="25"/>
      <c r="C1333" s="26"/>
      <c r="D1333" s="24"/>
      <c r="E1333" s="27"/>
      <c r="F1333" s="24"/>
      <c r="G1333" s="24"/>
      <c r="H1333" s="24"/>
      <c r="I1333" s="24"/>
      <c r="J1333" s="24"/>
      <c r="K1333" s="24"/>
      <c r="L1333" s="24"/>
    </row>
    <row r="1334" spans="2:12">
      <c r="B1334" s="25"/>
      <c r="C1334" s="26"/>
      <c r="D1334" s="24"/>
      <c r="E1334" s="27"/>
      <c r="F1334" s="24"/>
      <c r="G1334" s="24"/>
      <c r="H1334" s="24"/>
      <c r="I1334" s="24"/>
      <c r="J1334" s="24"/>
      <c r="K1334" s="24"/>
      <c r="L1334" s="24"/>
    </row>
    <row r="1335" spans="2:12">
      <c r="B1335" s="25"/>
      <c r="C1335" s="26"/>
      <c r="D1335" s="24"/>
      <c r="E1335" s="27"/>
      <c r="F1335" s="24"/>
      <c r="G1335" s="24"/>
      <c r="H1335" s="24"/>
      <c r="I1335" s="24"/>
      <c r="J1335" s="24"/>
      <c r="K1335" s="24"/>
      <c r="L1335" s="24"/>
    </row>
    <row r="1336" spans="2:12">
      <c r="B1336" s="25"/>
      <c r="C1336" s="26"/>
      <c r="D1336" s="24"/>
      <c r="E1336" s="24"/>
      <c r="F1336" s="24"/>
      <c r="G1336" s="24"/>
      <c r="H1336" s="24"/>
      <c r="I1336" s="24"/>
      <c r="J1336" s="24"/>
      <c r="K1336" s="24"/>
      <c r="L1336" s="24"/>
    </row>
    <row r="1337" spans="2:12">
      <c r="B1337" s="25"/>
      <c r="C1337" s="26"/>
      <c r="D1337" s="24"/>
      <c r="E1337" s="24"/>
      <c r="F1337" s="24"/>
      <c r="G1337" s="24"/>
      <c r="H1337" s="24"/>
      <c r="I1337" s="24"/>
      <c r="J1337" s="24"/>
      <c r="K1337" s="24"/>
      <c r="L1337" s="24"/>
    </row>
    <row r="1338" spans="2:12">
      <c r="B1338" s="25"/>
      <c r="C1338" s="26"/>
      <c r="D1338" s="24"/>
      <c r="E1338" s="24"/>
      <c r="F1338" s="24"/>
      <c r="G1338" s="24"/>
      <c r="H1338" s="24"/>
      <c r="I1338" s="24"/>
      <c r="J1338" s="24"/>
      <c r="K1338" s="24"/>
      <c r="L1338" s="24"/>
    </row>
    <row r="1339" spans="2:12">
      <c r="B1339" s="25"/>
      <c r="C1339" s="26"/>
      <c r="D1339" s="24"/>
      <c r="E1339" s="24"/>
      <c r="F1339" s="24"/>
      <c r="G1339" s="24"/>
      <c r="H1339" s="24"/>
      <c r="I1339" s="24"/>
      <c r="J1339" s="24"/>
      <c r="K1339" s="24"/>
      <c r="L1339" s="24"/>
    </row>
    <row r="1340" spans="2:12">
      <c r="B1340" s="25"/>
      <c r="C1340" s="26"/>
      <c r="D1340" s="24"/>
      <c r="E1340" s="24"/>
      <c r="F1340" s="24"/>
      <c r="G1340" s="24"/>
      <c r="H1340" s="24"/>
      <c r="I1340" s="24"/>
      <c r="J1340" s="24"/>
      <c r="K1340" s="24"/>
      <c r="L1340" s="24"/>
    </row>
    <row r="1341" spans="2:12">
      <c r="B1341" s="25"/>
      <c r="C1341" s="26"/>
      <c r="D1341" s="24"/>
      <c r="E1341" s="24"/>
      <c r="F1341" s="24"/>
      <c r="G1341" s="24"/>
      <c r="H1341" s="24"/>
      <c r="I1341" s="24"/>
      <c r="J1341" s="24"/>
      <c r="K1341" s="24"/>
      <c r="L1341" s="24"/>
    </row>
    <row r="1342" spans="2:12">
      <c r="B1342" s="25"/>
      <c r="C1342" s="26"/>
      <c r="D1342" s="24"/>
      <c r="E1342" s="24"/>
      <c r="F1342" s="24"/>
      <c r="G1342" s="24"/>
      <c r="H1342" s="24"/>
      <c r="I1342" s="24"/>
      <c r="J1342" s="24"/>
      <c r="K1342" s="24"/>
      <c r="L1342" s="24"/>
    </row>
    <row r="1343" spans="2:12">
      <c r="B1343" s="25"/>
      <c r="C1343" s="26"/>
      <c r="D1343" s="24"/>
      <c r="E1343" s="24"/>
      <c r="F1343" s="24"/>
      <c r="G1343" s="24"/>
      <c r="H1343" s="24"/>
      <c r="I1343" s="24"/>
      <c r="J1343" s="24"/>
      <c r="K1343" s="24"/>
      <c r="L1343" s="24"/>
    </row>
    <row r="1344" spans="2:12">
      <c r="B1344" s="25"/>
      <c r="C1344" s="26"/>
      <c r="D1344" s="24"/>
      <c r="E1344" s="24"/>
      <c r="F1344" s="24"/>
      <c r="G1344" s="24"/>
      <c r="H1344" s="24"/>
      <c r="I1344" s="24"/>
      <c r="J1344" s="24"/>
      <c r="K1344" s="24"/>
      <c r="L1344" s="24"/>
    </row>
    <row r="1345" spans="2:12">
      <c r="B1345" s="25"/>
      <c r="C1345" s="26"/>
      <c r="D1345" s="24"/>
      <c r="E1345" s="24"/>
      <c r="F1345" s="24"/>
      <c r="G1345" s="24"/>
      <c r="H1345" s="24"/>
      <c r="I1345" s="24"/>
      <c r="J1345" s="24"/>
      <c r="K1345" s="24"/>
      <c r="L1345" s="24"/>
    </row>
    <row r="1346" spans="2:12">
      <c r="B1346" s="25"/>
      <c r="C1346" s="26"/>
      <c r="D1346" s="24"/>
      <c r="E1346" s="24"/>
      <c r="F1346" s="24"/>
      <c r="G1346" s="24"/>
      <c r="H1346" s="24"/>
      <c r="I1346" s="24"/>
      <c r="J1346" s="24"/>
      <c r="K1346" s="24"/>
      <c r="L1346" s="24"/>
    </row>
    <row r="1347" spans="2:12">
      <c r="B1347" s="25"/>
      <c r="C1347" s="26"/>
      <c r="D1347" s="24"/>
      <c r="E1347" s="24"/>
      <c r="F1347" s="24"/>
      <c r="G1347" s="24"/>
      <c r="H1347" s="24"/>
      <c r="I1347" s="24"/>
      <c r="J1347" s="24"/>
      <c r="K1347" s="24"/>
      <c r="L1347" s="24"/>
    </row>
    <row r="1348" spans="2:12">
      <c r="B1348" s="25"/>
      <c r="C1348" s="26"/>
      <c r="D1348" s="24"/>
      <c r="E1348" s="24"/>
      <c r="F1348" s="24"/>
      <c r="G1348" s="24"/>
      <c r="H1348" s="24"/>
      <c r="I1348" s="24"/>
      <c r="J1348" s="24"/>
      <c r="K1348" s="24"/>
      <c r="L1348" s="24"/>
    </row>
    <row r="1349" spans="2:12">
      <c r="B1349" s="25"/>
      <c r="C1349" s="26"/>
      <c r="D1349" s="24"/>
      <c r="E1349" s="24"/>
      <c r="F1349" s="24"/>
      <c r="G1349" s="24"/>
      <c r="H1349" s="24"/>
      <c r="I1349" s="24"/>
      <c r="J1349" s="24"/>
      <c r="K1349" s="24"/>
      <c r="L1349" s="24"/>
    </row>
    <row r="1350" spans="2:12">
      <c r="B1350" s="25"/>
      <c r="C1350" s="26"/>
      <c r="D1350" s="24"/>
      <c r="E1350" s="24"/>
      <c r="F1350" s="24"/>
      <c r="G1350" s="24"/>
      <c r="H1350" s="24"/>
      <c r="I1350" s="24"/>
      <c r="J1350" s="24"/>
      <c r="K1350" s="24"/>
      <c r="L1350" s="24"/>
    </row>
    <row r="1351" spans="2:12">
      <c r="B1351" s="25"/>
      <c r="C1351" s="26"/>
      <c r="D1351" s="24"/>
      <c r="E1351" s="24"/>
      <c r="F1351" s="24"/>
      <c r="G1351" s="24"/>
      <c r="H1351" s="24"/>
      <c r="I1351" s="24"/>
      <c r="J1351" s="24"/>
      <c r="K1351" s="24"/>
      <c r="L1351" s="24"/>
    </row>
    <row r="1352" spans="2:12">
      <c r="B1352" s="25"/>
      <c r="C1352" s="26"/>
      <c r="D1352" s="24"/>
      <c r="E1352" s="24"/>
      <c r="F1352" s="24"/>
      <c r="G1352" s="24"/>
      <c r="H1352" s="24"/>
      <c r="I1352" s="24"/>
      <c r="J1352" s="24"/>
      <c r="K1352" s="24"/>
      <c r="L1352" s="24"/>
    </row>
    <row r="1353" spans="2:12">
      <c r="B1353" s="25"/>
      <c r="C1353" s="26"/>
      <c r="D1353" s="24"/>
      <c r="E1353" s="24"/>
      <c r="F1353" s="24"/>
      <c r="G1353" s="24"/>
      <c r="H1353" s="24"/>
      <c r="I1353" s="24"/>
      <c r="J1353" s="24"/>
      <c r="K1353" s="24"/>
      <c r="L1353" s="24"/>
    </row>
    <row r="1354" spans="2:12">
      <c r="B1354" s="25"/>
      <c r="C1354" s="26"/>
      <c r="D1354" s="24"/>
      <c r="E1354" s="24"/>
      <c r="F1354" s="24"/>
      <c r="G1354" s="24"/>
      <c r="H1354" s="24"/>
      <c r="I1354" s="24"/>
      <c r="J1354" s="24"/>
      <c r="K1354" s="24"/>
      <c r="L1354" s="24"/>
    </row>
    <row r="1355" spans="2:12">
      <c r="B1355" s="25"/>
      <c r="C1355" s="26"/>
      <c r="D1355" s="24"/>
      <c r="E1355" s="24"/>
      <c r="F1355" s="24"/>
      <c r="G1355" s="24"/>
      <c r="H1355" s="24"/>
      <c r="I1355" s="24"/>
      <c r="J1355" s="24"/>
      <c r="K1355" s="24"/>
      <c r="L1355" s="24"/>
    </row>
    <row r="1356" spans="2:12">
      <c r="B1356" s="25"/>
      <c r="C1356" s="26"/>
      <c r="D1356" s="24"/>
      <c r="E1356" s="24"/>
      <c r="F1356" s="24"/>
      <c r="G1356" s="24"/>
      <c r="H1356" s="24"/>
      <c r="I1356" s="24"/>
      <c r="J1356" s="24"/>
      <c r="K1356" s="24"/>
      <c r="L1356" s="24"/>
    </row>
    <row r="1357" spans="2:12">
      <c r="B1357" s="25"/>
      <c r="C1357" s="26"/>
      <c r="D1357" s="24"/>
      <c r="E1357" s="24"/>
      <c r="F1357" s="24"/>
      <c r="G1357" s="24"/>
      <c r="H1357" s="24"/>
      <c r="I1357" s="24"/>
      <c r="J1357" s="24"/>
      <c r="K1357" s="24"/>
      <c r="L1357" s="24"/>
    </row>
    <row r="1358" spans="2:12">
      <c r="B1358" s="25"/>
      <c r="C1358" s="26"/>
      <c r="D1358" s="24"/>
      <c r="E1358" s="24"/>
      <c r="F1358" s="24"/>
      <c r="G1358" s="24"/>
      <c r="H1358" s="24"/>
      <c r="I1358" s="24"/>
      <c r="J1358" s="24"/>
      <c r="K1358" s="24"/>
      <c r="L1358" s="24"/>
    </row>
    <row r="1359" spans="2:12">
      <c r="B1359" s="25"/>
      <c r="C1359" s="26"/>
      <c r="D1359" s="24"/>
      <c r="E1359" s="24"/>
      <c r="F1359" s="24"/>
      <c r="G1359" s="24"/>
      <c r="H1359" s="24"/>
      <c r="I1359" s="24"/>
      <c r="J1359" s="24"/>
      <c r="K1359" s="24"/>
      <c r="L1359" s="24"/>
    </row>
    <row r="1360" spans="2:12">
      <c r="B1360" s="25"/>
      <c r="C1360" s="26"/>
      <c r="D1360" s="24"/>
      <c r="E1360" s="24"/>
      <c r="F1360" s="24"/>
      <c r="G1360" s="24"/>
      <c r="H1360" s="24"/>
      <c r="I1360" s="24"/>
      <c r="J1360" s="24"/>
      <c r="K1360" s="24"/>
      <c r="L1360" s="24"/>
    </row>
    <row r="1361" spans="2:12">
      <c r="B1361" s="25"/>
      <c r="C1361" s="26"/>
      <c r="D1361" s="24"/>
      <c r="E1361" s="24"/>
      <c r="F1361" s="24"/>
      <c r="G1361" s="24"/>
      <c r="H1361" s="24"/>
      <c r="I1361" s="24"/>
      <c r="J1361" s="24"/>
      <c r="K1361" s="24"/>
      <c r="L1361" s="24"/>
    </row>
    <row r="1362" spans="2:12">
      <c r="B1362" s="25"/>
      <c r="C1362" s="26"/>
      <c r="D1362" s="24"/>
      <c r="E1362" s="24"/>
      <c r="F1362" s="24"/>
      <c r="G1362" s="24"/>
      <c r="H1362" s="24"/>
      <c r="I1362" s="24"/>
      <c r="J1362" s="24"/>
      <c r="K1362" s="24"/>
      <c r="L1362" s="24"/>
    </row>
    <row r="1363" spans="2:12">
      <c r="B1363" s="25"/>
      <c r="C1363" s="26"/>
      <c r="D1363" s="24"/>
      <c r="E1363" s="24"/>
      <c r="F1363" s="24"/>
      <c r="G1363" s="24"/>
      <c r="H1363" s="24"/>
      <c r="I1363" s="24"/>
      <c r="J1363" s="24"/>
      <c r="K1363" s="24"/>
      <c r="L1363" s="24"/>
    </row>
    <row r="1364" spans="2:12">
      <c r="B1364" s="25"/>
      <c r="C1364" s="26"/>
      <c r="D1364" s="24"/>
      <c r="E1364" s="24"/>
      <c r="F1364" s="24"/>
      <c r="G1364" s="24"/>
      <c r="H1364" s="24"/>
      <c r="I1364" s="24"/>
      <c r="J1364" s="24"/>
      <c r="K1364" s="24"/>
      <c r="L1364" s="24"/>
    </row>
    <row r="1365" spans="2:12">
      <c r="B1365" s="25"/>
      <c r="C1365" s="26"/>
      <c r="D1365" s="24"/>
      <c r="E1365" s="24"/>
      <c r="F1365" s="24"/>
      <c r="G1365" s="24"/>
      <c r="H1365" s="24"/>
      <c r="I1365" s="24"/>
      <c r="J1365" s="24"/>
      <c r="K1365" s="24"/>
      <c r="L1365" s="24"/>
    </row>
    <row r="1366" spans="2:12">
      <c r="B1366" s="25"/>
      <c r="C1366" s="26"/>
      <c r="D1366" s="24"/>
      <c r="E1366" s="24"/>
      <c r="F1366" s="24"/>
      <c r="G1366" s="24"/>
      <c r="H1366" s="24"/>
      <c r="I1366" s="24"/>
      <c r="J1366" s="24"/>
      <c r="K1366" s="24"/>
      <c r="L1366" s="24"/>
    </row>
    <row r="1367" spans="2:12">
      <c r="B1367" s="25"/>
      <c r="C1367" s="26"/>
      <c r="D1367" s="24"/>
      <c r="E1367" s="24"/>
      <c r="F1367" s="24"/>
      <c r="G1367" s="24"/>
      <c r="H1367" s="24"/>
      <c r="I1367" s="24"/>
      <c r="J1367" s="24"/>
      <c r="K1367" s="24"/>
      <c r="L1367" s="24"/>
    </row>
    <row r="1368" spans="2:12">
      <c r="B1368" s="25"/>
      <c r="C1368" s="26"/>
      <c r="D1368" s="24"/>
      <c r="E1368" s="24"/>
      <c r="F1368" s="24"/>
      <c r="G1368" s="24"/>
      <c r="H1368" s="24"/>
      <c r="I1368" s="24"/>
      <c r="J1368" s="24"/>
      <c r="K1368" s="24"/>
      <c r="L1368" s="24"/>
    </row>
    <row r="1369" spans="2:12">
      <c r="B1369" s="25"/>
      <c r="C1369" s="26"/>
      <c r="D1369" s="24"/>
      <c r="E1369" s="24"/>
      <c r="F1369" s="24"/>
      <c r="G1369" s="24"/>
      <c r="H1369" s="24"/>
      <c r="I1369" s="24"/>
      <c r="J1369" s="24"/>
      <c r="K1369" s="24"/>
      <c r="L1369" s="24"/>
    </row>
    <row r="1370" spans="2:12">
      <c r="B1370" s="25"/>
      <c r="C1370" s="26"/>
      <c r="D1370" s="24"/>
      <c r="E1370" s="24"/>
      <c r="F1370" s="24"/>
      <c r="G1370" s="24"/>
      <c r="H1370" s="24"/>
      <c r="I1370" s="24"/>
      <c r="J1370" s="24"/>
      <c r="K1370" s="24"/>
      <c r="L1370" s="24"/>
    </row>
    <row r="1371" spans="2:12">
      <c r="B1371" s="25"/>
      <c r="C1371" s="26"/>
      <c r="D1371" s="24"/>
      <c r="E1371" s="24"/>
      <c r="F1371" s="24"/>
      <c r="G1371" s="24"/>
      <c r="H1371" s="24"/>
      <c r="I1371" s="24"/>
      <c r="J1371" s="24"/>
      <c r="K1371" s="24"/>
      <c r="L1371" s="24"/>
    </row>
    <row r="1372" spans="2:12">
      <c r="B1372" s="25"/>
      <c r="C1372" s="26"/>
      <c r="D1372" s="24"/>
      <c r="E1372" s="24"/>
      <c r="F1372" s="24"/>
      <c r="G1372" s="24"/>
      <c r="H1372" s="24"/>
      <c r="I1372" s="24"/>
      <c r="J1372" s="24"/>
      <c r="K1372" s="24"/>
      <c r="L1372" s="24"/>
    </row>
    <row r="1373" spans="2:12">
      <c r="B1373" s="25"/>
      <c r="C1373" s="26"/>
      <c r="D1373" s="24"/>
      <c r="E1373" s="24"/>
      <c r="F1373" s="24"/>
      <c r="G1373" s="24"/>
      <c r="H1373" s="24"/>
      <c r="I1373" s="24"/>
      <c r="J1373" s="24"/>
      <c r="K1373" s="24"/>
      <c r="L1373" s="24"/>
    </row>
    <row r="1374" spans="2:12">
      <c r="B1374" s="25"/>
      <c r="C1374" s="26"/>
      <c r="D1374" s="24"/>
      <c r="E1374" s="24"/>
      <c r="F1374" s="24"/>
      <c r="G1374" s="24"/>
      <c r="H1374" s="24"/>
      <c r="I1374" s="24"/>
      <c r="J1374" s="24"/>
      <c r="K1374" s="24"/>
      <c r="L1374" s="24"/>
    </row>
    <row r="1375" spans="2:12">
      <c r="B1375" s="25"/>
      <c r="C1375" s="26"/>
      <c r="D1375" s="24"/>
      <c r="E1375" s="24"/>
      <c r="F1375" s="24"/>
      <c r="G1375" s="24"/>
      <c r="H1375" s="24"/>
      <c r="I1375" s="24"/>
      <c r="J1375" s="24"/>
      <c r="K1375" s="24"/>
      <c r="L1375" s="24"/>
    </row>
    <row r="1376" spans="2:12">
      <c r="B1376" s="25"/>
      <c r="C1376" s="26"/>
      <c r="D1376" s="24"/>
      <c r="E1376" s="24"/>
      <c r="F1376" s="24"/>
      <c r="G1376" s="24"/>
      <c r="H1376" s="24"/>
      <c r="I1376" s="24"/>
      <c r="J1376" s="24"/>
      <c r="K1376" s="24"/>
      <c r="L1376" s="24"/>
    </row>
    <row r="1377" spans="2:12">
      <c r="B1377" s="25"/>
      <c r="C1377" s="26"/>
      <c r="D1377" s="24"/>
      <c r="E1377" s="24"/>
      <c r="F1377" s="24"/>
      <c r="G1377" s="24"/>
      <c r="H1377" s="24"/>
      <c r="I1377" s="24"/>
      <c r="J1377" s="24"/>
      <c r="K1377" s="24"/>
      <c r="L1377" s="24"/>
    </row>
    <row r="1378" spans="2:12">
      <c r="B1378" s="25"/>
      <c r="C1378" s="26"/>
      <c r="D1378" s="24"/>
      <c r="E1378" s="24"/>
      <c r="F1378" s="24"/>
      <c r="G1378" s="24"/>
      <c r="H1378" s="24"/>
      <c r="I1378" s="24"/>
      <c r="J1378" s="24"/>
      <c r="K1378" s="24"/>
      <c r="L1378" s="24"/>
    </row>
    <row r="1379" spans="2:12">
      <c r="B1379" s="25"/>
      <c r="C1379" s="26"/>
      <c r="D1379" s="24"/>
      <c r="E1379" s="24"/>
      <c r="F1379" s="24"/>
      <c r="G1379" s="24"/>
      <c r="H1379" s="24"/>
      <c r="I1379" s="24"/>
      <c r="J1379" s="24"/>
      <c r="K1379" s="24"/>
      <c r="L1379" s="24"/>
    </row>
    <row r="1380" spans="2:12">
      <c r="B1380" s="25"/>
      <c r="C1380" s="26"/>
      <c r="D1380" s="24"/>
      <c r="E1380" s="24"/>
      <c r="F1380" s="24"/>
      <c r="G1380" s="24"/>
      <c r="H1380" s="24"/>
      <c r="I1380" s="24"/>
      <c r="J1380" s="24"/>
      <c r="K1380" s="24"/>
      <c r="L1380" s="24"/>
    </row>
    <row r="1381" spans="2:12">
      <c r="B1381" s="25"/>
      <c r="C1381" s="26"/>
      <c r="D1381" s="24"/>
      <c r="E1381" s="24"/>
      <c r="F1381" s="24"/>
      <c r="G1381" s="24"/>
      <c r="H1381" s="24"/>
      <c r="I1381" s="24"/>
      <c r="J1381" s="24"/>
      <c r="K1381" s="24"/>
      <c r="L1381" s="24"/>
    </row>
    <row r="1382" spans="2:12">
      <c r="B1382" s="25"/>
      <c r="C1382" s="26"/>
      <c r="D1382" s="24"/>
      <c r="E1382" s="24"/>
      <c r="F1382" s="24"/>
      <c r="G1382" s="24"/>
      <c r="H1382" s="24"/>
      <c r="I1382" s="24"/>
      <c r="J1382" s="24"/>
      <c r="K1382" s="24"/>
      <c r="L1382" s="24"/>
    </row>
    <row r="1383" spans="2:12">
      <c r="B1383" s="25"/>
      <c r="C1383" s="26"/>
      <c r="D1383" s="24"/>
      <c r="E1383" s="24"/>
      <c r="F1383" s="24"/>
      <c r="G1383" s="24"/>
      <c r="H1383" s="24"/>
      <c r="I1383" s="24"/>
      <c r="J1383" s="24"/>
      <c r="K1383" s="24"/>
      <c r="L1383" s="24"/>
    </row>
    <row r="1384" spans="2:12">
      <c r="B1384" s="25"/>
      <c r="C1384" s="26"/>
      <c r="D1384" s="24"/>
      <c r="E1384" s="24"/>
      <c r="F1384" s="24"/>
      <c r="G1384" s="24"/>
      <c r="H1384" s="24"/>
      <c r="I1384" s="24"/>
      <c r="J1384" s="24"/>
      <c r="K1384" s="24"/>
      <c r="L1384" s="24"/>
    </row>
    <row r="1385" spans="2:12">
      <c r="B1385" s="25"/>
      <c r="C1385" s="26"/>
      <c r="D1385" s="24"/>
      <c r="E1385" s="24"/>
      <c r="F1385" s="24"/>
      <c r="G1385" s="24"/>
      <c r="H1385" s="24"/>
      <c r="I1385" s="24"/>
      <c r="J1385" s="24"/>
      <c r="K1385" s="24"/>
      <c r="L1385" s="24"/>
    </row>
    <row r="1386" spans="2:12">
      <c r="B1386" s="25"/>
      <c r="C1386" s="26"/>
      <c r="D1386" s="24"/>
      <c r="E1386" s="24"/>
      <c r="F1386" s="24"/>
      <c r="G1386" s="24"/>
      <c r="H1386" s="24"/>
      <c r="I1386" s="24"/>
      <c r="J1386" s="24"/>
      <c r="K1386" s="24"/>
      <c r="L1386" s="24"/>
    </row>
    <row r="1387" spans="2:12">
      <c r="B1387" s="25"/>
      <c r="C1387" s="26"/>
      <c r="D1387" s="24"/>
      <c r="E1387" s="24"/>
      <c r="F1387" s="24"/>
      <c r="G1387" s="24"/>
      <c r="H1387" s="24"/>
      <c r="I1387" s="24"/>
      <c r="J1387" s="24"/>
      <c r="K1387" s="24"/>
      <c r="L1387" s="24"/>
    </row>
    <row r="1388" spans="2:12">
      <c r="B1388" s="25"/>
      <c r="C1388" s="26"/>
      <c r="D1388" s="24"/>
      <c r="E1388" s="24"/>
      <c r="F1388" s="24"/>
      <c r="G1388" s="24"/>
      <c r="H1388" s="24"/>
      <c r="I1388" s="24"/>
      <c r="J1388" s="24"/>
      <c r="K1388" s="24"/>
      <c r="L1388" s="24"/>
    </row>
    <row r="1389" spans="2:12">
      <c r="B1389" s="25"/>
      <c r="C1389" s="26"/>
      <c r="D1389" s="24"/>
      <c r="E1389" s="24"/>
      <c r="F1389" s="24"/>
      <c r="G1389" s="24"/>
      <c r="H1389" s="24"/>
      <c r="I1389" s="24"/>
      <c r="J1389" s="24"/>
      <c r="K1389" s="24"/>
      <c r="L1389" s="24"/>
    </row>
    <row r="1390" spans="2:12">
      <c r="B1390" s="25"/>
      <c r="C1390" s="26"/>
      <c r="D1390" s="24"/>
      <c r="E1390" s="24"/>
      <c r="F1390" s="24"/>
      <c r="G1390" s="24"/>
      <c r="H1390" s="24"/>
      <c r="I1390" s="24"/>
      <c r="J1390" s="24"/>
      <c r="K1390" s="24"/>
      <c r="L1390" s="24"/>
    </row>
    <row r="1391" spans="2:12">
      <c r="B1391" s="25"/>
      <c r="C1391" s="26"/>
      <c r="D1391" s="24"/>
      <c r="E1391" s="24"/>
      <c r="F1391" s="24"/>
      <c r="G1391" s="24"/>
      <c r="H1391" s="24"/>
      <c r="I1391" s="24"/>
      <c r="J1391" s="24"/>
      <c r="K1391" s="24"/>
      <c r="L1391" s="24"/>
    </row>
    <row r="1392" spans="2:12">
      <c r="B1392" s="25"/>
      <c r="C1392" s="26"/>
      <c r="D1392" s="24"/>
      <c r="E1392" s="24"/>
      <c r="F1392" s="24"/>
      <c r="G1392" s="24"/>
      <c r="H1392" s="24"/>
      <c r="I1392" s="24"/>
      <c r="J1392" s="24"/>
      <c r="K1392" s="24"/>
      <c r="L1392" s="24"/>
    </row>
    <row r="1393" spans="2:12">
      <c r="B1393" s="25"/>
      <c r="C1393" s="26"/>
      <c r="D1393" s="24"/>
      <c r="E1393" s="24"/>
      <c r="F1393" s="24"/>
      <c r="G1393" s="24"/>
      <c r="H1393" s="24"/>
      <c r="I1393" s="24"/>
      <c r="J1393" s="24"/>
      <c r="K1393" s="24"/>
      <c r="L1393" s="24"/>
    </row>
    <row r="1394" spans="2:12">
      <c r="B1394" s="25"/>
      <c r="C1394" s="26"/>
      <c r="D1394" s="24"/>
      <c r="E1394" s="24"/>
      <c r="F1394" s="24"/>
      <c r="G1394" s="24"/>
      <c r="H1394" s="24"/>
      <c r="I1394" s="24"/>
      <c r="J1394" s="24"/>
      <c r="K1394" s="24"/>
      <c r="L1394" s="24"/>
    </row>
    <row r="1395" spans="2:12">
      <c r="B1395" s="25"/>
      <c r="C1395" s="26"/>
      <c r="D1395" s="24"/>
      <c r="E1395" s="24"/>
      <c r="F1395" s="24"/>
      <c r="G1395" s="24"/>
      <c r="H1395" s="24"/>
      <c r="I1395" s="24"/>
      <c r="J1395" s="24"/>
      <c r="K1395" s="24"/>
      <c r="L1395" s="24"/>
    </row>
    <row r="1396" spans="2:12">
      <c r="B1396" s="25"/>
      <c r="C1396" s="26"/>
      <c r="D1396" s="24"/>
      <c r="E1396" s="24"/>
      <c r="F1396" s="24"/>
      <c r="G1396" s="24"/>
      <c r="H1396" s="24"/>
      <c r="I1396" s="24"/>
      <c r="J1396" s="24"/>
      <c r="K1396" s="24"/>
      <c r="L1396" s="24"/>
    </row>
    <row r="1397" spans="2:12">
      <c r="B1397" s="25"/>
      <c r="C1397" s="26"/>
      <c r="D1397" s="24"/>
      <c r="E1397" s="24"/>
      <c r="F1397" s="24"/>
      <c r="G1397" s="24"/>
      <c r="H1397" s="24"/>
      <c r="I1397" s="24"/>
      <c r="J1397" s="24"/>
      <c r="K1397" s="24"/>
      <c r="L1397" s="24"/>
    </row>
    <row r="1398" spans="2:12">
      <c r="B1398" s="25"/>
      <c r="C1398" s="26"/>
      <c r="D1398" s="24"/>
      <c r="E1398" s="24"/>
      <c r="F1398" s="24"/>
      <c r="G1398" s="24"/>
      <c r="H1398" s="24"/>
      <c r="I1398" s="24"/>
      <c r="J1398" s="24"/>
      <c r="K1398" s="24"/>
      <c r="L1398" s="24"/>
    </row>
    <row r="1399" spans="2:12">
      <c r="B1399" s="25"/>
      <c r="C1399" s="26"/>
      <c r="D1399" s="24"/>
      <c r="E1399" s="24"/>
      <c r="F1399" s="24"/>
      <c r="G1399" s="24"/>
      <c r="H1399" s="24"/>
      <c r="I1399" s="24"/>
      <c r="J1399" s="24"/>
      <c r="K1399" s="24"/>
      <c r="L1399" s="24"/>
    </row>
    <row r="1400" spans="2:12">
      <c r="B1400" s="25"/>
      <c r="C1400" s="26"/>
      <c r="D1400" s="24"/>
      <c r="E1400" s="24"/>
      <c r="F1400" s="24"/>
      <c r="G1400" s="24"/>
      <c r="H1400" s="24"/>
      <c r="I1400" s="24"/>
      <c r="J1400" s="24"/>
      <c r="K1400" s="24"/>
      <c r="L1400" s="24"/>
    </row>
    <row r="1401" spans="2:12">
      <c r="B1401" s="25"/>
      <c r="C1401" s="26"/>
      <c r="D1401" s="24"/>
      <c r="E1401" s="24"/>
      <c r="F1401" s="24"/>
      <c r="G1401" s="24"/>
      <c r="H1401" s="24"/>
      <c r="I1401" s="24"/>
      <c r="J1401" s="24"/>
      <c r="K1401" s="24"/>
      <c r="L1401" s="24"/>
    </row>
    <row r="1402" spans="2:12">
      <c r="B1402" s="25"/>
      <c r="C1402" s="26"/>
      <c r="D1402" s="24"/>
      <c r="E1402" s="24"/>
      <c r="F1402" s="24"/>
      <c r="G1402" s="24"/>
      <c r="H1402" s="24"/>
      <c r="I1402" s="24"/>
      <c r="J1402" s="24"/>
      <c r="K1402" s="24"/>
      <c r="L1402" s="24"/>
    </row>
    <row r="1403" spans="2:12">
      <c r="B1403" s="25"/>
      <c r="C1403" s="26"/>
      <c r="D1403" s="24"/>
      <c r="E1403" s="24"/>
      <c r="F1403" s="24"/>
      <c r="G1403" s="24"/>
      <c r="H1403" s="24"/>
      <c r="I1403" s="24"/>
      <c r="J1403" s="24"/>
      <c r="K1403" s="24"/>
      <c r="L1403" s="24"/>
    </row>
    <row r="1404" spans="2:12">
      <c r="B1404" s="25"/>
      <c r="C1404" s="26"/>
      <c r="D1404" s="24"/>
      <c r="E1404" s="24"/>
      <c r="F1404" s="24"/>
      <c r="G1404" s="24"/>
      <c r="H1404" s="24"/>
      <c r="I1404" s="24"/>
      <c r="J1404" s="24"/>
      <c r="K1404" s="24"/>
      <c r="L1404" s="24"/>
    </row>
    <row r="1405" spans="2:12">
      <c r="B1405" s="25"/>
      <c r="C1405" s="26"/>
      <c r="D1405" s="24"/>
      <c r="E1405" s="24"/>
      <c r="F1405" s="24"/>
      <c r="G1405" s="24"/>
      <c r="H1405" s="24"/>
      <c r="I1405" s="24"/>
      <c r="J1405" s="24"/>
      <c r="K1405" s="24"/>
      <c r="L1405" s="24"/>
    </row>
    <row r="1406" spans="2:12">
      <c r="B1406" s="25"/>
      <c r="C1406" s="26"/>
      <c r="D1406" s="24"/>
      <c r="E1406" s="24"/>
      <c r="F1406" s="24"/>
      <c r="G1406" s="24"/>
      <c r="H1406" s="24"/>
      <c r="I1406" s="24"/>
      <c r="J1406" s="24"/>
      <c r="K1406" s="24"/>
      <c r="L1406" s="24"/>
    </row>
    <row r="1407" spans="2:12">
      <c r="B1407" s="25"/>
      <c r="C1407" s="26"/>
      <c r="D1407" s="24"/>
      <c r="E1407" s="24"/>
      <c r="F1407" s="24"/>
      <c r="G1407" s="24"/>
      <c r="H1407" s="24"/>
      <c r="I1407" s="24"/>
      <c r="J1407" s="24"/>
      <c r="K1407" s="24"/>
      <c r="L1407" s="24"/>
    </row>
    <row r="1408" spans="2:12">
      <c r="B1408" s="25"/>
      <c r="C1408" s="26"/>
      <c r="D1408" s="24"/>
      <c r="E1408" s="24"/>
      <c r="F1408" s="24"/>
      <c r="G1408" s="24"/>
      <c r="H1408" s="24"/>
      <c r="I1408" s="24"/>
      <c r="J1408" s="24"/>
      <c r="K1408" s="24"/>
      <c r="L1408" s="24"/>
    </row>
    <row r="1409" spans="2:12">
      <c r="B1409" s="25"/>
      <c r="C1409" s="26"/>
      <c r="D1409" s="24"/>
      <c r="E1409" s="24"/>
      <c r="F1409" s="24"/>
      <c r="G1409" s="24"/>
      <c r="H1409" s="24"/>
      <c r="I1409" s="24"/>
      <c r="J1409" s="24"/>
      <c r="K1409" s="24"/>
      <c r="L1409" s="24"/>
    </row>
    <row r="1410" spans="2:12">
      <c r="B1410" s="25"/>
      <c r="C1410" s="26"/>
      <c r="D1410" s="24"/>
      <c r="E1410" s="24"/>
      <c r="F1410" s="24"/>
      <c r="G1410" s="24"/>
      <c r="H1410" s="24"/>
      <c r="I1410" s="24"/>
      <c r="J1410" s="24"/>
      <c r="K1410" s="24"/>
      <c r="L1410" s="24"/>
    </row>
    <row r="1411" spans="2:12">
      <c r="B1411" s="25"/>
      <c r="C1411" s="26"/>
      <c r="D1411" s="24"/>
      <c r="E1411" s="24"/>
      <c r="F1411" s="24"/>
      <c r="G1411" s="24"/>
      <c r="H1411" s="24"/>
      <c r="I1411" s="24"/>
      <c r="J1411" s="24"/>
      <c r="K1411" s="24"/>
      <c r="L1411" s="24"/>
    </row>
    <row r="1412" spans="2:12">
      <c r="B1412" s="25"/>
      <c r="C1412" s="26"/>
      <c r="D1412" s="24"/>
      <c r="E1412" s="24"/>
      <c r="F1412" s="24"/>
      <c r="G1412" s="24"/>
      <c r="H1412" s="24"/>
      <c r="I1412" s="24"/>
      <c r="J1412" s="24"/>
      <c r="K1412" s="24"/>
      <c r="L1412" s="24"/>
    </row>
    <row r="1413" spans="2:12">
      <c r="B1413" s="25"/>
      <c r="C1413" s="26"/>
      <c r="D1413" s="24"/>
      <c r="E1413" s="24"/>
      <c r="F1413" s="24"/>
      <c r="G1413" s="24"/>
      <c r="H1413" s="24"/>
      <c r="I1413" s="24"/>
      <c r="J1413" s="24"/>
      <c r="K1413" s="24"/>
      <c r="L1413" s="24"/>
    </row>
    <row r="1414" spans="2:12">
      <c r="B1414" s="25"/>
      <c r="C1414" s="26"/>
      <c r="D1414" s="24"/>
      <c r="E1414" s="24"/>
      <c r="F1414" s="24"/>
      <c r="G1414" s="24"/>
      <c r="H1414" s="24"/>
      <c r="I1414" s="24"/>
      <c r="J1414" s="24"/>
      <c r="K1414" s="24"/>
      <c r="L1414" s="24"/>
    </row>
    <row r="1415" spans="2:12">
      <c r="B1415" s="25"/>
      <c r="C1415" s="26"/>
      <c r="D1415" s="24"/>
      <c r="E1415" s="24"/>
      <c r="F1415" s="24"/>
      <c r="G1415" s="24"/>
      <c r="H1415" s="24"/>
      <c r="I1415" s="24"/>
      <c r="J1415" s="24"/>
      <c r="K1415" s="24"/>
      <c r="L1415" s="24"/>
    </row>
    <row r="1416" spans="2:12">
      <c r="B1416" s="25"/>
      <c r="C1416" s="26"/>
      <c r="D1416" s="24"/>
      <c r="E1416" s="24"/>
      <c r="F1416" s="24"/>
      <c r="G1416" s="24"/>
      <c r="H1416" s="24"/>
      <c r="I1416" s="24"/>
      <c r="J1416" s="24"/>
      <c r="K1416" s="24"/>
      <c r="L1416" s="24"/>
    </row>
    <row r="1417" spans="2:12">
      <c r="B1417" s="25"/>
      <c r="C1417" s="26"/>
      <c r="D1417" s="24"/>
      <c r="E1417" s="24"/>
      <c r="F1417" s="24"/>
      <c r="G1417" s="24"/>
      <c r="H1417" s="24"/>
      <c r="I1417" s="24"/>
      <c r="J1417" s="24"/>
      <c r="K1417" s="24"/>
      <c r="L1417" s="24"/>
    </row>
    <row r="1418" spans="2:12">
      <c r="B1418" s="25"/>
      <c r="C1418" s="26"/>
      <c r="D1418" s="24"/>
      <c r="E1418" s="24"/>
      <c r="F1418" s="24"/>
      <c r="G1418" s="24"/>
      <c r="H1418" s="24"/>
      <c r="I1418" s="24"/>
      <c r="J1418" s="24"/>
      <c r="K1418" s="24"/>
      <c r="L1418" s="24"/>
    </row>
    <row r="1419" spans="2:12">
      <c r="B1419" s="25"/>
      <c r="C1419" s="26"/>
      <c r="D1419" s="24"/>
      <c r="E1419" s="24"/>
      <c r="F1419" s="24"/>
      <c r="G1419" s="24"/>
      <c r="H1419" s="24"/>
      <c r="I1419" s="24"/>
      <c r="J1419" s="24"/>
      <c r="K1419" s="24"/>
      <c r="L1419" s="24"/>
    </row>
    <row r="1420" spans="2:12">
      <c r="B1420" s="25"/>
      <c r="C1420" s="26"/>
      <c r="D1420" s="24"/>
      <c r="E1420" s="24"/>
      <c r="F1420" s="24"/>
      <c r="G1420" s="24"/>
      <c r="H1420" s="24"/>
      <c r="I1420" s="24"/>
      <c r="J1420" s="24"/>
      <c r="K1420" s="24"/>
      <c r="L1420" s="24"/>
    </row>
    <row r="1421" spans="2:12">
      <c r="B1421" s="25"/>
      <c r="C1421" s="26"/>
      <c r="D1421" s="24"/>
      <c r="E1421" s="24"/>
      <c r="F1421" s="24"/>
      <c r="G1421" s="24"/>
      <c r="H1421" s="24"/>
      <c r="I1421" s="24"/>
      <c r="J1421" s="24"/>
      <c r="K1421" s="24"/>
      <c r="L1421" s="24"/>
    </row>
    <row r="1422" spans="2:12">
      <c r="B1422" s="25"/>
      <c r="C1422" s="26"/>
      <c r="D1422" s="24"/>
      <c r="E1422" s="24"/>
      <c r="F1422" s="24"/>
      <c r="G1422" s="24"/>
      <c r="H1422" s="24"/>
      <c r="I1422" s="24"/>
      <c r="J1422" s="24"/>
      <c r="K1422" s="24"/>
      <c r="L1422" s="24"/>
    </row>
    <row r="1423" spans="2:12">
      <c r="B1423" s="25"/>
      <c r="C1423" s="26"/>
      <c r="D1423" s="24"/>
      <c r="E1423" s="24"/>
      <c r="F1423" s="24"/>
      <c r="G1423" s="24"/>
      <c r="H1423" s="24"/>
      <c r="I1423" s="24"/>
      <c r="J1423" s="24"/>
      <c r="K1423" s="24"/>
      <c r="L1423" s="24"/>
    </row>
    <row r="1424" spans="2:12">
      <c r="B1424" s="25"/>
      <c r="C1424" s="26"/>
      <c r="D1424" s="24"/>
      <c r="E1424" s="24"/>
      <c r="F1424" s="24"/>
      <c r="G1424" s="24"/>
      <c r="H1424" s="24"/>
      <c r="I1424" s="24"/>
      <c r="J1424" s="24"/>
      <c r="K1424" s="24"/>
      <c r="L1424" s="24"/>
    </row>
    <row r="1425" spans="2:12">
      <c r="B1425" s="25"/>
      <c r="C1425" s="26"/>
      <c r="D1425" s="24"/>
      <c r="E1425" s="24"/>
      <c r="F1425" s="24"/>
      <c r="G1425" s="24"/>
      <c r="H1425" s="24"/>
      <c r="I1425" s="24"/>
      <c r="J1425" s="24"/>
      <c r="K1425" s="24"/>
      <c r="L1425" s="24"/>
    </row>
    <row r="1426" spans="2:12">
      <c r="B1426" s="25"/>
      <c r="C1426" s="26"/>
      <c r="D1426" s="24"/>
      <c r="E1426" s="24"/>
      <c r="F1426" s="24"/>
      <c r="G1426" s="24"/>
      <c r="H1426" s="24"/>
      <c r="I1426" s="24"/>
      <c r="J1426" s="24"/>
      <c r="K1426" s="24"/>
      <c r="L1426" s="24"/>
    </row>
    <row r="1427" spans="2:12">
      <c r="B1427" s="25"/>
      <c r="C1427" s="26"/>
      <c r="D1427" s="24"/>
      <c r="E1427" s="24"/>
      <c r="F1427" s="24"/>
      <c r="G1427" s="24"/>
      <c r="H1427" s="24"/>
      <c r="I1427" s="24"/>
      <c r="J1427" s="24"/>
      <c r="K1427" s="24"/>
      <c r="L1427" s="24"/>
    </row>
    <row r="1428" spans="2:12">
      <c r="B1428" s="25"/>
      <c r="C1428" s="26"/>
      <c r="D1428" s="24"/>
      <c r="E1428" s="24"/>
      <c r="F1428" s="24"/>
      <c r="G1428" s="24"/>
      <c r="H1428" s="24"/>
      <c r="I1428" s="24"/>
      <c r="J1428" s="24"/>
      <c r="K1428" s="24"/>
      <c r="L1428" s="24"/>
    </row>
    <row r="1429" spans="2:12">
      <c r="B1429" s="25"/>
      <c r="C1429" s="26"/>
      <c r="D1429" s="24"/>
      <c r="E1429" s="24"/>
      <c r="F1429" s="24"/>
      <c r="G1429" s="24"/>
      <c r="H1429" s="24"/>
      <c r="I1429" s="24"/>
      <c r="J1429" s="24"/>
      <c r="K1429" s="24"/>
      <c r="L1429" s="24"/>
    </row>
    <row r="1430" spans="2:12">
      <c r="B1430" s="25"/>
      <c r="C1430" s="26"/>
      <c r="D1430" s="24"/>
      <c r="E1430" s="24"/>
      <c r="F1430" s="24"/>
      <c r="G1430" s="24"/>
      <c r="H1430" s="24"/>
      <c r="I1430" s="24"/>
      <c r="J1430" s="24"/>
      <c r="K1430" s="24"/>
      <c r="L1430" s="24"/>
    </row>
    <row r="1431" spans="2:12">
      <c r="B1431" s="25"/>
      <c r="C1431" s="26"/>
      <c r="D1431" s="24"/>
      <c r="E1431" s="24"/>
      <c r="F1431" s="24"/>
      <c r="G1431" s="24"/>
      <c r="H1431" s="24"/>
      <c r="I1431" s="24"/>
      <c r="J1431" s="24"/>
      <c r="K1431" s="24"/>
      <c r="L1431" s="24"/>
    </row>
    <row r="1432" spans="2:12">
      <c r="B1432" s="25"/>
      <c r="C1432" s="26"/>
      <c r="D1432" s="24"/>
      <c r="E1432" s="24"/>
      <c r="F1432" s="24"/>
      <c r="G1432" s="24"/>
      <c r="H1432" s="24"/>
      <c r="I1432" s="24"/>
      <c r="J1432" s="24"/>
      <c r="K1432" s="24"/>
      <c r="L1432" s="24"/>
    </row>
    <row r="1433" spans="2:12">
      <c r="B1433" s="25"/>
      <c r="C1433" s="26"/>
      <c r="D1433" s="24"/>
      <c r="E1433" s="24"/>
      <c r="F1433" s="24"/>
      <c r="G1433" s="24"/>
      <c r="H1433" s="24"/>
      <c r="I1433" s="24"/>
      <c r="J1433" s="24"/>
      <c r="K1433" s="24"/>
      <c r="L1433" s="24"/>
    </row>
    <row r="1434" spans="2:12">
      <c r="B1434" s="25"/>
      <c r="C1434" s="26"/>
      <c r="D1434" s="24"/>
      <c r="E1434" s="24"/>
      <c r="F1434" s="24"/>
      <c r="G1434" s="24"/>
      <c r="H1434" s="24"/>
      <c r="I1434" s="24"/>
      <c r="J1434" s="24"/>
      <c r="K1434" s="24"/>
      <c r="L1434" s="24"/>
    </row>
    <row r="1435" spans="2:12">
      <c r="B1435" s="25"/>
      <c r="C1435" s="26"/>
      <c r="D1435" s="24"/>
      <c r="E1435" s="24"/>
      <c r="F1435" s="24"/>
      <c r="G1435" s="24"/>
      <c r="H1435" s="24"/>
      <c r="I1435" s="24"/>
      <c r="J1435" s="24"/>
      <c r="K1435" s="24"/>
      <c r="L1435" s="24"/>
    </row>
    <row r="1436" spans="2:12">
      <c r="B1436" s="25"/>
      <c r="C1436" s="26"/>
      <c r="D1436" s="24"/>
      <c r="E1436" s="24"/>
      <c r="F1436" s="24"/>
      <c r="G1436" s="24"/>
      <c r="H1436" s="24"/>
      <c r="I1436" s="24"/>
      <c r="J1436" s="24"/>
      <c r="K1436" s="24"/>
      <c r="L1436" s="24"/>
    </row>
    <row r="1437" spans="2:12">
      <c r="B1437" s="25"/>
      <c r="C1437" s="26"/>
      <c r="D1437" s="24"/>
      <c r="E1437" s="24"/>
      <c r="F1437" s="24"/>
      <c r="G1437" s="24"/>
      <c r="H1437" s="24"/>
      <c r="I1437" s="24"/>
      <c r="J1437" s="24"/>
      <c r="K1437" s="24"/>
      <c r="L1437" s="24"/>
    </row>
    <row r="1438" spans="2:12">
      <c r="B1438" s="25"/>
      <c r="C1438" s="26"/>
      <c r="D1438" s="24"/>
      <c r="E1438" s="24"/>
      <c r="F1438" s="24"/>
      <c r="G1438" s="24"/>
      <c r="H1438" s="24"/>
      <c r="I1438" s="24"/>
      <c r="J1438" s="24"/>
      <c r="K1438" s="24"/>
      <c r="L1438" s="24"/>
    </row>
    <row r="1439" spans="2:12">
      <c r="B1439" s="25"/>
      <c r="C1439" s="26"/>
      <c r="D1439" s="24"/>
      <c r="E1439" s="24"/>
      <c r="F1439" s="24"/>
      <c r="G1439" s="24"/>
      <c r="H1439" s="24"/>
      <c r="I1439" s="24"/>
      <c r="J1439" s="24"/>
      <c r="K1439" s="24"/>
      <c r="L1439" s="24"/>
    </row>
    <row r="1440" spans="2:12">
      <c r="B1440" s="25"/>
      <c r="C1440" s="26"/>
      <c r="D1440" s="24"/>
      <c r="E1440" s="24"/>
      <c r="F1440" s="24"/>
      <c r="G1440" s="24"/>
      <c r="H1440" s="24"/>
      <c r="I1440" s="24"/>
      <c r="J1440" s="24"/>
      <c r="K1440" s="24"/>
      <c r="L1440" s="24"/>
    </row>
    <row r="1441" spans="2:12">
      <c r="B1441" s="25"/>
      <c r="C1441" s="26"/>
      <c r="D1441" s="24"/>
      <c r="E1441" s="24"/>
      <c r="F1441" s="24"/>
      <c r="G1441" s="24"/>
      <c r="H1441" s="24"/>
      <c r="I1441" s="24"/>
      <c r="J1441" s="24"/>
      <c r="K1441" s="24"/>
      <c r="L1441" s="24"/>
    </row>
    <row r="1442" spans="2:12">
      <c r="B1442" s="25"/>
      <c r="C1442" s="26"/>
      <c r="D1442" s="24"/>
      <c r="E1442" s="24"/>
      <c r="F1442" s="24"/>
      <c r="G1442" s="24"/>
      <c r="H1442" s="24"/>
      <c r="I1442" s="24"/>
      <c r="J1442" s="24"/>
      <c r="K1442" s="24"/>
      <c r="L1442" s="24"/>
    </row>
    <row r="1443" spans="2:12">
      <c r="B1443" s="25"/>
      <c r="C1443" s="26"/>
      <c r="D1443" s="24"/>
      <c r="E1443" s="24"/>
      <c r="F1443" s="24"/>
      <c r="G1443" s="24"/>
      <c r="H1443" s="24"/>
      <c r="I1443" s="24"/>
      <c r="J1443" s="24"/>
      <c r="K1443" s="24"/>
      <c r="L1443" s="24"/>
    </row>
    <row r="1444" spans="2:12">
      <c r="B1444" s="25"/>
      <c r="C1444" s="26"/>
      <c r="D1444" s="24"/>
      <c r="E1444" s="24"/>
      <c r="F1444" s="24"/>
      <c r="G1444" s="24"/>
      <c r="H1444" s="24"/>
      <c r="I1444" s="24"/>
      <c r="J1444" s="24"/>
      <c r="K1444" s="24"/>
      <c r="L1444" s="24"/>
    </row>
    <row r="1445" spans="2:12">
      <c r="B1445" s="25"/>
      <c r="C1445" s="26"/>
      <c r="D1445" s="24"/>
      <c r="E1445" s="24"/>
      <c r="F1445" s="24"/>
      <c r="G1445" s="24"/>
      <c r="H1445" s="24"/>
      <c r="I1445" s="24"/>
      <c r="J1445" s="24"/>
      <c r="K1445" s="24"/>
      <c r="L1445" s="24"/>
    </row>
    <row r="1446" spans="2:12">
      <c r="B1446" s="25"/>
      <c r="C1446" s="26"/>
      <c r="D1446" s="24"/>
      <c r="E1446" s="24"/>
      <c r="F1446" s="24"/>
      <c r="G1446" s="24"/>
      <c r="H1446" s="24"/>
      <c r="I1446" s="24"/>
      <c r="J1446" s="24"/>
      <c r="K1446" s="24"/>
      <c r="L1446" s="24"/>
    </row>
    <row r="1447" spans="2:12">
      <c r="B1447" s="25"/>
      <c r="C1447" s="26"/>
      <c r="D1447" s="24"/>
      <c r="E1447" s="24"/>
      <c r="F1447" s="24"/>
      <c r="G1447" s="24"/>
      <c r="H1447" s="24"/>
      <c r="I1447" s="24"/>
      <c r="J1447" s="24"/>
      <c r="K1447" s="24"/>
      <c r="L1447" s="24"/>
    </row>
    <row r="1448" spans="2:12">
      <c r="B1448" s="25"/>
      <c r="C1448" s="26"/>
      <c r="D1448" s="24"/>
      <c r="E1448" s="24"/>
      <c r="F1448" s="24"/>
      <c r="G1448" s="24"/>
      <c r="H1448" s="24"/>
      <c r="I1448" s="24"/>
      <c r="J1448" s="24"/>
      <c r="K1448" s="24"/>
      <c r="L1448" s="24"/>
    </row>
    <row r="1449" spans="2:12">
      <c r="B1449" s="25"/>
      <c r="C1449" s="26"/>
      <c r="D1449" s="24"/>
      <c r="E1449" s="24"/>
      <c r="F1449" s="24"/>
      <c r="G1449" s="24"/>
      <c r="H1449" s="24"/>
      <c r="I1449" s="24"/>
      <c r="J1449" s="24"/>
      <c r="K1449" s="24"/>
      <c r="L1449" s="24"/>
    </row>
    <row r="1450" spans="2:12">
      <c r="B1450" s="25"/>
      <c r="C1450" s="26"/>
      <c r="D1450" s="24"/>
      <c r="E1450" s="24"/>
      <c r="F1450" s="24"/>
      <c r="G1450" s="24"/>
      <c r="H1450" s="24"/>
      <c r="I1450" s="24"/>
      <c r="J1450" s="24"/>
      <c r="K1450" s="24"/>
      <c r="L1450" s="24"/>
    </row>
    <row r="1451" spans="2:12">
      <c r="B1451" s="25"/>
      <c r="C1451" s="26"/>
      <c r="D1451" s="24"/>
      <c r="E1451" s="24"/>
      <c r="F1451" s="24"/>
      <c r="G1451" s="24"/>
      <c r="H1451" s="24"/>
      <c r="I1451" s="24"/>
      <c r="J1451" s="24"/>
      <c r="K1451" s="24"/>
      <c r="L1451" s="24"/>
    </row>
    <row r="1452" spans="2:12">
      <c r="B1452" s="25"/>
      <c r="C1452" s="26"/>
      <c r="D1452" s="24"/>
      <c r="E1452" s="24"/>
      <c r="F1452" s="24"/>
      <c r="G1452" s="24"/>
      <c r="H1452" s="24"/>
      <c r="I1452" s="24"/>
      <c r="J1452" s="24"/>
      <c r="K1452" s="24"/>
      <c r="L1452" s="24"/>
    </row>
    <row r="1453" spans="2:12">
      <c r="B1453" s="25"/>
      <c r="C1453" s="26"/>
      <c r="D1453" s="24"/>
      <c r="E1453" s="24"/>
      <c r="F1453" s="24"/>
      <c r="G1453" s="24"/>
      <c r="H1453" s="24"/>
      <c r="I1453" s="24"/>
      <c r="J1453" s="24"/>
      <c r="K1453" s="24"/>
      <c r="L1453" s="24"/>
    </row>
    <row r="1454" spans="2:12">
      <c r="B1454" s="25"/>
      <c r="C1454" s="26"/>
      <c r="D1454" s="24"/>
      <c r="E1454" s="24"/>
      <c r="F1454" s="24"/>
      <c r="G1454" s="24"/>
      <c r="H1454" s="24"/>
      <c r="I1454" s="24"/>
      <c r="J1454" s="24"/>
      <c r="K1454" s="24"/>
      <c r="L1454" s="24"/>
    </row>
    <row r="1455" spans="2:12">
      <c r="B1455" s="25"/>
      <c r="C1455" s="26"/>
      <c r="D1455" s="24"/>
      <c r="E1455" s="24"/>
      <c r="F1455" s="24"/>
      <c r="G1455" s="24"/>
      <c r="H1455" s="24"/>
      <c r="I1455" s="24"/>
      <c r="J1455" s="24"/>
      <c r="K1455" s="24"/>
      <c r="L1455" s="24"/>
    </row>
    <row r="1456" spans="2:12">
      <c r="B1456" s="25"/>
      <c r="C1456" s="28"/>
      <c r="D1456" s="27"/>
      <c r="E1456" s="27"/>
      <c r="F1456" s="27"/>
      <c r="G1456" s="27"/>
      <c r="H1456" s="27"/>
      <c r="I1456" s="24"/>
      <c r="J1456" s="24"/>
      <c r="K1456" s="24"/>
      <c r="L1456" s="24"/>
    </row>
    <row r="1457" spans="2:12">
      <c r="B1457" s="25"/>
      <c r="C1457" s="28"/>
      <c r="D1457" s="27"/>
      <c r="E1457" s="27"/>
      <c r="F1457" s="27"/>
      <c r="G1457" s="27"/>
      <c r="H1457" s="27"/>
      <c r="I1457" s="24"/>
      <c r="J1457" s="24"/>
      <c r="K1457" s="24"/>
      <c r="L1457" s="24"/>
    </row>
    <row r="1458" spans="2:12">
      <c r="B1458" s="25"/>
      <c r="C1458" s="28"/>
      <c r="D1458" s="27"/>
      <c r="E1458" s="27"/>
      <c r="F1458" s="27"/>
      <c r="G1458" s="27"/>
      <c r="H1458" s="27"/>
      <c r="I1458" s="24"/>
      <c r="J1458" s="24"/>
      <c r="K1458" s="24"/>
      <c r="L1458" s="24"/>
    </row>
    <row r="1459" spans="2:12">
      <c r="B1459" s="25"/>
      <c r="C1459" s="26"/>
      <c r="D1459" s="24"/>
      <c r="E1459" s="24"/>
      <c r="F1459" s="24"/>
      <c r="G1459" s="24"/>
      <c r="H1459" s="24"/>
      <c r="I1459" s="24"/>
      <c r="J1459" s="24"/>
      <c r="K1459" s="24"/>
      <c r="L1459" s="24"/>
    </row>
    <row r="1460" spans="2:12">
      <c r="B1460" s="25"/>
      <c r="C1460" s="26"/>
      <c r="D1460" s="24"/>
      <c r="E1460" s="24"/>
      <c r="F1460" s="24"/>
      <c r="G1460" s="24"/>
      <c r="H1460" s="24"/>
      <c r="I1460" s="24"/>
      <c r="J1460" s="24"/>
      <c r="K1460" s="24"/>
      <c r="L1460" s="24"/>
    </row>
    <row r="1461" spans="2:12">
      <c r="B1461" s="25"/>
      <c r="C1461" s="26"/>
      <c r="D1461" s="24"/>
      <c r="E1461" s="24"/>
      <c r="F1461" s="24"/>
      <c r="G1461" s="24"/>
      <c r="H1461" s="24"/>
      <c r="I1461" s="24"/>
      <c r="J1461" s="24"/>
      <c r="K1461" s="24"/>
      <c r="L1461" s="24"/>
    </row>
    <row r="1462" spans="2:12">
      <c r="B1462" s="25"/>
      <c r="C1462" s="26"/>
      <c r="D1462" s="24"/>
      <c r="E1462" s="24"/>
      <c r="F1462" s="24"/>
      <c r="G1462" s="24"/>
      <c r="H1462" s="24"/>
      <c r="I1462" s="24"/>
      <c r="J1462" s="24"/>
      <c r="K1462" s="24"/>
      <c r="L1462" s="24"/>
    </row>
    <row r="1463" spans="2:12">
      <c r="B1463" s="25"/>
      <c r="C1463" s="26"/>
      <c r="D1463" s="24"/>
      <c r="E1463" s="24"/>
      <c r="F1463" s="24"/>
      <c r="G1463" s="24"/>
      <c r="H1463" s="24"/>
      <c r="I1463" s="24"/>
      <c r="J1463" s="24"/>
      <c r="K1463" s="24"/>
      <c r="L1463" s="24"/>
    </row>
    <row r="1464" spans="2:12">
      <c r="B1464" s="25"/>
      <c r="C1464" s="26"/>
      <c r="D1464" s="24"/>
      <c r="E1464" s="24"/>
      <c r="F1464" s="24"/>
      <c r="G1464" s="24"/>
      <c r="H1464" s="24"/>
      <c r="I1464" s="24"/>
      <c r="J1464" s="24"/>
      <c r="K1464" s="24"/>
      <c r="L1464" s="24"/>
    </row>
    <row r="1465" spans="2:12">
      <c r="B1465" s="25"/>
      <c r="C1465" s="26"/>
      <c r="D1465" s="24"/>
      <c r="E1465" s="24"/>
      <c r="F1465" s="24"/>
      <c r="G1465" s="24"/>
      <c r="H1465" s="24"/>
      <c r="I1465" s="24"/>
      <c r="J1465" s="24"/>
      <c r="K1465" s="24"/>
      <c r="L1465" s="24"/>
    </row>
    <row r="1466" spans="2:12">
      <c r="B1466" s="25"/>
      <c r="C1466" s="26"/>
      <c r="D1466" s="24"/>
      <c r="E1466" s="24"/>
      <c r="F1466" s="24"/>
      <c r="G1466" s="24"/>
      <c r="H1466" s="24"/>
      <c r="I1466" s="24"/>
      <c r="J1466" s="24"/>
      <c r="K1466" s="24"/>
      <c r="L1466" s="24"/>
    </row>
    <row r="1467" spans="2:12">
      <c r="B1467" s="25"/>
      <c r="C1467" s="26"/>
      <c r="D1467" s="24"/>
      <c r="E1467" s="24"/>
      <c r="F1467" s="24"/>
      <c r="G1467" s="24"/>
      <c r="H1467" s="24"/>
      <c r="I1467" s="24"/>
      <c r="J1467" s="24"/>
      <c r="K1467" s="24"/>
      <c r="L1467" s="24"/>
    </row>
    <row r="1468" spans="2:12">
      <c r="B1468" s="25"/>
      <c r="C1468" s="26"/>
      <c r="D1468" s="24"/>
      <c r="E1468" s="24"/>
      <c r="F1468" s="24"/>
      <c r="G1468" s="24"/>
      <c r="H1468" s="24"/>
      <c r="I1468" s="24"/>
      <c r="J1468" s="24"/>
      <c r="K1468" s="24"/>
      <c r="L1468" s="24"/>
    </row>
    <row r="1469" spans="2:12">
      <c r="B1469" s="25"/>
      <c r="C1469" s="26"/>
      <c r="D1469" s="24"/>
      <c r="E1469" s="24"/>
      <c r="F1469" s="24"/>
      <c r="G1469" s="24"/>
      <c r="H1469" s="24"/>
      <c r="I1469" s="24"/>
      <c r="J1469" s="24"/>
      <c r="K1469" s="24"/>
      <c r="L1469" s="24"/>
    </row>
    <row r="1470" spans="2:12">
      <c r="B1470" s="25"/>
      <c r="C1470" s="26"/>
      <c r="D1470" s="24"/>
      <c r="E1470" s="24"/>
      <c r="F1470" s="24"/>
      <c r="G1470" s="24"/>
      <c r="H1470" s="24"/>
      <c r="I1470" s="24"/>
      <c r="J1470" s="24"/>
      <c r="K1470" s="24"/>
      <c r="L1470" s="24"/>
    </row>
    <row r="1471" spans="2:12">
      <c r="B1471" s="25"/>
      <c r="C1471" s="26"/>
      <c r="D1471" s="24"/>
      <c r="E1471" s="24"/>
      <c r="F1471" s="24"/>
      <c r="G1471" s="24"/>
      <c r="H1471" s="24"/>
      <c r="I1471" s="24"/>
      <c r="J1471" s="24"/>
      <c r="K1471" s="24"/>
      <c r="L1471" s="24"/>
    </row>
    <row r="1472" spans="2:12">
      <c r="B1472" s="25"/>
      <c r="C1472" s="26"/>
      <c r="D1472" s="24"/>
      <c r="E1472" s="24"/>
      <c r="F1472" s="24"/>
      <c r="G1472" s="24"/>
      <c r="H1472" s="24"/>
      <c r="I1472" s="24"/>
      <c r="J1472" s="24"/>
      <c r="K1472" s="24"/>
      <c r="L1472" s="24"/>
    </row>
    <row r="1473" spans="2:12">
      <c r="B1473" s="25"/>
      <c r="C1473" s="26"/>
      <c r="D1473" s="24"/>
      <c r="E1473" s="24"/>
      <c r="F1473" s="24"/>
      <c r="G1473" s="24"/>
      <c r="H1473" s="24"/>
      <c r="I1473" s="24"/>
      <c r="J1473" s="24"/>
      <c r="K1473" s="24"/>
      <c r="L1473" s="24"/>
    </row>
    <row r="1474" spans="2:12">
      <c r="B1474" s="25"/>
      <c r="C1474" s="26"/>
      <c r="D1474" s="24"/>
      <c r="E1474" s="24"/>
      <c r="F1474" s="24"/>
      <c r="G1474" s="24"/>
      <c r="H1474" s="24"/>
      <c r="I1474" s="24"/>
      <c r="J1474" s="24"/>
      <c r="K1474" s="24"/>
      <c r="L1474" s="24"/>
    </row>
    <row r="1475" spans="2:12">
      <c r="B1475" s="25"/>
      <c r="C1475" s="26"/>
      <c r="D1475" s="24"/>
      <c r="E1475" s="24"/>
      <c r="F1475" s="24"/>
      <c r="G1475" s="24"/>
      <c r="H1475" s="24"/>
      <c r="I1475" s="24"/>
      <c r="J1475" s="24"/>
      <c r="K1475" s="24"/>
      <c r="L1475" s="24"/>
    </row>
    <row r="1476" spans="2:12">
      <c r="B1476" s="25"/>
      <c r="C1476" s="26"/>
      <c r="D1476" s="24"/>
      <c r="E1476" s="24"/>
      <c r="F1476" s="24"/>
      <c r="G1476" s="24"/>
      <c r="H1476" s="24"/>
      <c r="I1476" s="24"/>
      <c r="J1476" s="24"/>
      <c r="K1476" s="24"/>
      <c r="L1476" s="24"/>
    </row>
    <row r="1477" spans="2:12">
      <c r="B1477" s="25"/>
      <c r="C1477" s="26"/>
      <c r="D1477" s="24"/>
      <c r="E1477" s="24"/>
      <c r="F1477" s="24"/>
      <c r="G1477" s="24"/>
      <c r="H1477" s="24"/>
      <c r="I1477" s="24"/>
      <c r="J1477" s="24"/>
      <c r="K1477" s="24"/>
      <c r="L1477" s="24"/>
    </row>
    <row r="1478" spans="2:12">
      <c r="B1478" s="25"/>
      <c r="C1478" s="26"/>
      <c r="D1478" s="24"/>
      <c r="E1478" s="24"/>
      <c r="F1478" s="24"/>
      <c r="G1478" s="24"/>
      <c r="H1478" s="24"/>
      <c r="I1478" s="24"/>
      <c r="J1478" s="24"/>
      <c r="K1478" s="24"/>
      <c r="L1478" s="24"/>
    </row>
    <row r="1479" spans="2:12">
      <c r="B1479" s="25"/>
      <c r="C1479" s="26"/>
      <c r="D1479" s="24"/>
      <c r="E1479" s="24"/>
      <c r="F1479" s="24"/>
      <c r="G1479" s="24"/>
      <c r="H1479" s="24"/>
      <c r="I1479" s="24"/>
      <c r="J1479" s="24"/>
      <c r="K1479" s="24"/>
      <c r="L1479" s="24"/>
    </row>
    <row r="1480" spans="2:12">
      <c r="B1480" s="25"/>
      <c r="C1480" s="26"/>
      <c r="D1480" s="24"/>
      <c r="E1480" s="24"/>
      <c r="F1480" s="24"/>
      <c r="G1480" s="24"/>
      <c r="H1480" s="24"/>
      <c r="I1480" s="24"/>
      <c r="J1480" s="24"/>
      <c r="K1480" s="24"/>
      <c r="L1480" s="24"/>
    </row>
    <row r="1481" spans="2:12">
      <c r="B1481" s="25"/>
      <c r="C1481" s="26"/>
      <c r="D1481" s="24"/>
      <c r="E1481" s="24"/>
      <c r="F1481" s="24"/>
      <c r="G1481" s="24"/>
      <c r="H1481" s="24"/>
      <c r="I1481" s="24"/>
      <c r="J1481" s="24"/>
      <c r="K1481" s="24"/>
      <c r="L1481" s="24"/>
    </row>
    <row r="1482" spans="2:12">
      <c r="B1482" s="25"/>
      <c r="C1482" s="26"/>
      <c r="D1482" s="24"/>
      <c r="E1482" s="24"/>
      <c r="F1482" s="24"/>
      <c r="G1482" s="24"/>
      <c r="H1482" s="24"/>
      <c r="I1482" s="24"/>
      <c r="J1482" s="24"/>
      <c r="K1482" s="24"/>
      <c r="L1482" s="24"/>
    </row>
    <row r="1483" spans="2:12">
      <c r="B1483" s="25"/>
      <c r="C1483" s="26"/>
      <c r="D1483" s="24"/>
      <c r="E1483" s="24"/>
      <c r="F1483" s="24"/>
      <c r="G1483" s="24"/>
      <c r="H1483" s="24"/>
      <c r="I1483" s="24"/>
      <c r="J1483" s="24"/>
      <c r="K1483" s="24"/>
      <c r="L1483" s="24"/>
    </row>
    <row r="1484" spans="2:12">
      <c r="B1484" s="25"/>
      <c r="C1484" s="26"/>
      <c r="D1484" s="24"/>
      <c r="E1484" s="24"/>
      <c r="F1484" s="24"/>
      <c r="G1484" s="24"/>
      <c r="H1484" s="24"/>
      <c r="I1484" s="24"/>
      <c r="J1484" s="24"/>
      <c r="K1484" s="24"/>
      <c r="L1484" s="24"/>
    </row>
    <row r="1485" spans="2:12">
      <c r="B1485" s="25"/>
      <c r="C1485" s="26"/>
      <c r="D1485" s="24"/>
      <c r="E1485" s="24"/>
      <c r="F1485" s="24"/>
      <c r="G1485" s="24"/>
      <c r="H1485" s="24"/>
      <c r="I1485" s="24"/>
      <c r="J1485" s="24"/>
      <c r="K1485" s="24"/>
      <c r="L1485" s="24"/>
    </row>
    <row r="1486" spans="2:12">
      <c r="B1486" s="25"/>
      <c r="C1486" s="26"/>
      <c r="D1486" s="24"/>
      <c r="E1486" s="24"/>
      <c r="F1486" s="24"/>
      <c r="G1486" s="24"/>
      <c r="H1486" s="24"/>
      <c r="I1486" s="24"/>
      <c r="J1486" s="24"/>
      <c r="K1486" s="24"/>
      <c r="L1486" s="24"/>
    </row>
    <row r="1487" spans="2:12">
      <c r="B1487" s="25"/>
      <c r="C1487" s="26"/>
      <c r="D1487" s="24"/>
      <c r="E1487" s="24"/>
      <c r="F1487" s="24"/>
      <c r="G1487" s="24"/>
      <c r="H1487" s="24"/>
      <c r="I1487" s="24"/>
      <c r="J1487" s="24"/>
      <c r="K1487" s="24"/>
      <c r="L1487" s="24"/>
    </row>
    <row r="1488" spans="2:12">
      <c r="B1488" s="25"/>
      <c r="C1488" s="26"/>
      <c r="D1488" s="24"/>
      <c r="E1488" s="24"/>
      <c r="F1488" s="24"/>
      <c r="G1488" s="24"/>
      <c r="H1488" s="24"/>
      <c r="I1488" s="24"/>
      <c r="J1488" s="24"/>
      <c r="K1488" s="24"/>
      <c r="L1488" s="24"/>
    </row>
    <row r="1489" spans="2:12">
      <c r="B1489" s="25"/>
      <c r="C1489" s="26"/>
      <c r="D1489" s="24"/>
      <c r="E1489" s="24"/>
      <c r="F1489" s="24"/>
      <c r="G1489" s="24"/>
      <c r="H1489" s="24"/>
      <c r="I1489" s="24"/>
      <c r="J1489" s="24"/>
      <c r="K1489" s="24"/>
      <c r="L1489" s="24"/>
    </row>
    <row r="1490" spans="2:12">
      <c r="B1490" s="25"/>
      <c r="C1490" s="26"/>
      <c r="D1490" s="24"/>
      <c r="E1490" s="24"/>
      <c r="F1490" s="24"/>
      <c r="G1490" s="24"/>
      <c r="H1490" s="24"/>
      <c r="I1490" s="24"/>
      <c r="J1490" s="24"/>
      <c r="K1490" s="24"/>
      <c r="L1490" s="24"/>
    </row>
    <row r="1491" spans="2:12">
      <c r="B1491" s="25"/>
      <c r="C1491" s="26"/>
      <c r="D1491" s="24"/>
      <c r="E1491" s="24"/>
      <c r="F1491" s="24"/>
      <c r="G1491" s="24"/>
      <c r="H1491" s="24"/>
      <c r="I1491" s="24"/>
      <c r="J1491" s="24"/>
      <c r="K1491" s="24"/>
      <c r="L1491" s="24"/>
    </row>
    <row r="1492" spans="2:12">
      <c r="B1492" s="25"/>
      <c r="C1492" s="26"/>
      <c r="D1492" s="24"/>
      <c r="E1492" s="24"/>
      <c r="F1492" s="24"/>
      <c r="G1492" s="24"/>
      <c r="H1492" s="24"/>
      <c r="I1492" s="24"/>
      <c r="J1492" s="24"/>
      <c r="K1492" s="24"/>
      <c r="L1492" s="24"/>
    </row>
    <row r="1493" spans="2:12">
      <c r="B1493" s="25"/>
      <c r="C1493" s="26"/>
      <c r="D1493" s="24"/>
      <c r="E1493" s="24"/>
      <c r="F1493" s="24"/>
      <c r="G1493" s="24"/>
      <c r="H1493" s="24"/>
      <c r="I1493" s="24"/>
      <c r="J1493" s="24"/>
      <c r="K1493" s="24"/>
      <c r="L1493" s="24"/>
    </row>
    <row r="1494" spans="2:12">
      <c r="B1494" s="25"/>
      <c r="C1494" s="26"/>
      <c r="D1494" s="24"/>
      <c r="E1494" s="24"/>
      <c r="F1494" s="24"/>
      <c r="G1494" s="24"/>
      <c r="H1494" s="24"/>
      <c r="I1494" s="24"/>
      <c r="J1494" s="24"/>
      <c r="K1494" s="24"/>
      <c r="L1494" s="24"/>
    </row>
    <row r="1495" spans="2:12">
      <c r="B1495" s="25"/>
      <c r="C1495" s="26"/>
      <c r="D1495" s="24"/>
      <c r="E1495" s="24"/>
      <c r="F1495" s="24"/>
      <c r="G1495" s="24"/>
      <c r="H1495" s="24"/>
      <c r="I1495" s="24"/>
      <c r="J1495" s="24"/>
      <c r="K1495" s="24"/>
      <c r="L1495" s="24"/>
    </row>
    <row r="1496" spans="2:12">
      <c r="B1496" s="25"/>
      <c r="C1496" s="26"/>
      <c r="D1496" s="24"/>
      <c r="E1496" s="24"/>
      <c r="F1496" s="24"/>
      <c r="G1496" s="24"/>
      <c r="H1496" s="24"/>
      <c r="I1496" s="24"/>
      <c r="J1496" s="24"/>
      <c r="K1496" s="24"/>
      <c r="L1496" s="24"/>
    </row>
    <row r="1497" spans="2:12">
      <c r="B1497" s="25"/>
      <c r="C1497" s="26"/>
      <c r="D1497" s="24"/>
      <c r="E1497" s="24"/>
      <c r="F1497" s="24"/>
      <c r="G1497" s="24"/>
      <c r="H1497" s="24"/>
      <c r="I1497" s="24"/>
      <c r="J1497" s="24"/>
      <c r="K1497" s="24"/>
      <c r="L1497" s="24"/>
    </row>
    <row r="1498" spans="2:12">
      <c r="B1498" s="25"/>
      <c r="C1498" s="26"/>
      <c r="D1498" s="24"/>
      <c r="E1498" s="24"/>
      <c r="F1498" s="24"/>
      <c r="G1498" s="24"/>
      <c r="H1498" s="24"/>
      <c r="I1498" s="24"/>
      <c r="J1498" s="24"/>
      <c r="K1498" s="24"/>
      <c r="L1498" s="24"/>
    </row>
    <row r="1499" spans="2:12">
      <c r="B1499" s="25"/>
      <c r="C1499" s="26"/>
      <c r="D1499" s="24"/>
      <c r="E1499" s="24"/>
      <c r="F1499" s="24"/>
      <c r="G1499" s="24"/>
      <c r="H1499" s="24"/>
      <c r="I1499" s="24"/>
      <c r="J1499" s="24"/>
      <c r="K1499" s="24"/>
      <c r="L1499" s="24"/>
    </row>
    <row r="1500" spans="2:12">
      <c r="B1500" s="25"/>
      <c r="C1500" s="26"/>
      <c r="D1500" s="24"/>
      <c r="E1500" s="24"/>
      <c r="F1500" s="24"/>
      <c r="G1500" s="24"/>
      <c r="H1500" s="24"/>
      <c r="I1500" s="24"/>
      <c r="J1500" s="24"/>
      <c r="K1500" s="24"/>
      <c r="L1500" s="24"/>
    </row>
    <row r="1501" spans="2:12">
      <c r="B1501" s="25"/>
      <c r="C1501" s="26"/>
      <c r="D1501" s="24"/>
      <c r="E1501" s="24"/>
      <c r="F1501" s="24"/>
      <c r="G1501" s="24"/>
      <c r="H1501" s="24"/>
      <c r="I1501" s="24"/>
      <c r="J1501" s="24"/>
      <c r="K1501" s="24"/>
      <c r="L1501" s="24"/>
    </row>
    <row r="1502" spans="2:12">
      <c r="B1502" s="25"/>
      <c r="C1502" s="26"/>
      <c r="D1502" s="24"/>
      <c r="E1502" s="24"/>
      <c r="F1502" s="24"/>
      <c r="G1502" s="24"/>
      <c r="H1502" s="24"/>
      <c r="I1502" s="24"/>
      <c r="J1502" s="24"/>
      <c r="K1502" s="24"/>
      <c r="L1502" s="24"/>
    </row>
    <row r="1503" spans="2:12">
      <c r="B1503" s="25"/>
      <c r="C1503" s="26"/>
      <c r="D1503" s="24"/>
      <c r="E1503" s="24"/>
      <c r="F1503" s="24"/>
      <c r="G1503" s="24"/>
      <c r="H1503" s="24"/>
      <c r="I1503" s="24"/>
      <c r="J1503" s="24"/>
      <c r="K1503" s="24"/>
      <c r="L1503" s="24"/>
    </row>
    <row r="1504" spans="2:12">
      <c r="B1504" s="25"/>
      <c r="C1504" s="26"/>
      <c r="D1504" s="24"/>
      <c r="E1504" s="24"/>
      <c r="F1504" s="24"/>
      <c r="G1504" s="24"/>
      <c r="H1504" s="24"/>
      <c r="I1504" s="24"/>
      <c r="J1504" s="24"/>
      <c r="K1504" s="24"/>
      <c r="L1504" s="24"/>
    </row>
    <row r="1505" spans="2:12">
      <c r="B1505" s="25"/>
      <c r="C1505" s="26"/>
      <c r="D1505" s="24"/>
      <c r="E1505" s="24"/>
      <c r="F1505" s="24"/>
      <c r="G1505" s="24"/>
      <c r="H1505" s="24"/>
      <c r="I1505" s="24"/>
      <c r="J1505" s="24"/>
      <c r="K1505" s="24"/>
      <c r="L1505" s="24"/>
    </row>
    <row r="1506" spans="2:12">
      <c r="B1506" s="25"/>
      <c r="C1506" s="26"/>
      <c r="D1506" s="24"/>
      <c r="E1506" s="24"/>
      <c r="F1506" s="24"/>
      <c r="G1506" s="24"/>
      <c r="H1506" s="24"/>
      <c r="I1506" s="24"/>
      <c r="J1506" s="24"/>
      <c r="K1506" s="24"/>
      <c r="L1506" s="24"/>
    </row>
    <row r="1507" spans="2:12">
      <c r="B1507" s="25"/>
      <c r="C1507" s="26"/>
      <c r="D1507" s="24"/>
      <c r="E1507" s="24"/>
      <c r="F1507" s="24"/>
      <c r="G1507" s="24"/>
      <c r="H1507" s="24"/>
      <c r="I1507" s="24"/>
      <c r="J1507" s="24"/>
      <c r="K1507" s="24"/>
      <c r="L1507" s="24"/>
    </row>
    <row r="1508" spans="2:12">
      <c r="B1508" s="25"/>
      <c r="C1508" s="26"/>
      <c r="D1508" s="24"/>
      <c r="E1508" s="24"/>
      <c r="F1508" s="24"/>
      <c r="G1508" s="24"/>
      <c r="H1508" s="24"/>
      <c r="I1508" s="24"/>
      <c r="J1508" s="24"/>
      <c r="K1508" s="24"/>
      <c r="L1508" s="24"/>
    </row>
    <row r="1509" spans="2:12">
      <c r="B1509" s="25"/>
      <c r="C1509" s="26"/>
      <c r="D1509" s="24"/>
      <c r="E1509" s="24"/>
      <c r="F1509" s="24"/>
      <c r="G1509" s="24"/>
      <c r="H1509" s="24"/>
      <c r="I1509" s="24"/>
      <c r="J1509" s="24"/>
      <c r="K1509" s="24"/>
      <c r="L1509" s="24"/>
    </row>
    <row r="1510" spans="2:12">
      <c r="B1510" s="25"/>
      <c r="C1510" s="26"/>
      <c r="D1510" s="24"/>
      <c r="E1510" s="24"/>
      <c r="F1510" s="24"/>
      <c r="G1510" s="24"/>
      <c r="H1510" s="24"/>
      <c r="I1510" s="24"/>
      <c r="J1510" s="24"/>
      <c r="K1510" s="24"/>
      <c r="L1510" s="24"/>
    </row>
    <row r="1511" spans="2:12">
      <c r="B1511" s="25"/>
      <c r="C1511" s="26"/>
      <c r="D1511" s="24"/>
      <c r="E1511" s="24"/>
      <c r="F1511" s="24"/>
      <c r="G1511" s="24"/>
      <c r="H1511" s="24"/>
      <c r="I1511" s="24"/>
      <c r="J1511" s="24"/>
      <c r="K1511" s="24"/>
      <c r="L1511" s="24"/>
    </row>
    <row r="1512" spans="2:12">
      <c r="B1512" s="25"/>
      <c r="C1512" s="26"/>
      <c r="D1512" s="24"/>
      <c r="E1512" s="24"/>
      <c r="F1512" s="24"/>
      <c r="G1512" s="24"/>
      <c r="H1512" s="24"/>
      <c r="I1512" s="24"/>
      <c r="J1512" s="24"/>
      <c r="K1512" s="24"/>
      <c r="L1512" s="24"/>
    </row>
    <row r="1513" spans="2:12">
      <c r="B1513" s="25"/>
      <c r="C1513" s="26"/>
      <c r="D1513" s="24"/>
      <c r="E1513" s="24"/>
      <c r="F1513" s="24"/>
      <c r="G1513" s="24"/>
      <c r="H1513" s="24"/>
      <c r="I1513" s="24"/>
      <c r="J1513" s="24"/>
      <c r="K1513" s="24"/>
      <c r="L1513" s="24"/>
    </row>
    <row r="1514" spans="2:12">
      <c r="B1514" s="25"/>
      <c r="C1514" s="26"/>
      <c r="D1514" s="24"/>
      <c r="E1514" s="24"/>
      <c r="F1514" s="24"/>
      <c r="G1514" s="24"/>
      <c r="H1514" s="24"/>
      <c r="I1514" s="24"/>
      <c r="J1514" s="24"/>
      <c r="K1514" s="24"/>
      <c r="L1514" s="24"/>
    </row>
    <row r="1515" spans="2:12">
      <c r="B1515" s="25"/>
      <c r="C1515" s="26"/>
      <c r="D1515" s="24"/>
      <c r="E1515" s="24"/>
      <c r="F1515" s="24"/>
      <c r="G1515" s="24"/>
      <c r="H1515" s="24"/>
      <c r="I1515" s="24"/>
      <c r="J1515" s="24"/>
      <c r="K1515" s="24"/>
      <c r="L1515" s="24"/>
    </row>
    <row r="1516" spans="2:12">
      <c r="B1516" s="25"/>
      <c r="C1516" s="26"/>
      <c r="D1516" s="24"/>
      <c r="E1516" s="24"/>
      <c r="F1516" s="24"/>
      <c r="G1516" s="24"/>
      <c r="H1516" s="24"/>
      <c r="I1516" s="24"/>
      <c r="J1516" s="24"/>
      <c r="K1516" s="24"/>
      <c r="L1516" s="24"/>
    </row>
    <row r="1517" spans="2:12">
      <c r="B1517" s="25"/>
      <c r="C1517" s="26"/>
      <c r="D1517" s="24"/>
      <c r="E1517" s="24"/>
      <c r="F1517" s="24"/>
      <c r="G1517" s="24"/>
      <c r="H1517" s="24"/>
      <c r="I1517" s="24"/>
      <c r="J1517" s="24"/>
      <c r="K1517" s="24"/>
      <c r="L1517" s="24"/>
    </row>
    <row r="1518" spans="2:12">
      <c r="B1518" s="25"/>
      <c r="C1518" s="26"/>
      <c r="D1518" s="24"/>
      <c r="E1518" s="24"/>
      <c r="F1518" s="24"/>
      <c r="G1518" s="24"/>
      <c r="H1518" s="24"/>
      <c r="I1518" s="24"/>
      <c r="J1518" s="24"/>
      <c r="K1518" s="24"/>
      <c r="L1518" s="24"/>
    </row>
    <row r="1519" spans="2:12">
      <c r="B1519" s="25"/>
      <c r="C1519" s="26"/>
      <c r="D1519" s="24"/>
      <c r="E1519" s="24"/>
      <c r="F1519" s="24"/>
      <c r="G1519" s="24"/>
      <c r="H1519" s="24"/>
      <c r="I1519" s="24"/>
      <c r="J1519" s="24"/>
      <c r="K1519" s="24"/>
      <c r="L1519" s="24"/>
    </row>
    <row r="1520" spans="2:12">
      <c r="B1520" s="25"/>
      <c r="C1520" s="26"/>
      <c r="D1520" s="24"/>
      <c r="E1520" s="24"/>
      <c r="F1520" s="24"/>
      <c r="G1520" s="24"/>
      <c r="H1520" s="24"/>
      <c r="I1520" s="24"/>
      <c r="J1520" s="24"/>
      <c r="K1520" s="24"/>
      <c r="L1520" s="24"/>
    </row>
    <row r="1521" spans="2:12">
      <c r="B1521" s="25"/>
      <c r="C1521" s="26"/>
      <c r="D1521" s="24"/>
      <c r="E1521" s="24"/>
      <c r="F1521" s="24"/>
      <c r="G1521" s="24"/>
      <c r="H1521" s="24"/>
      <c r="I1521" s="24"/>
      <c r="J1521" s="24"/>
      <c r="K1521" s="24"/>
      <c r="L1521" s="24"/>
    </row>
    <row r="1522" spans="2:12">
      <c r="B1522" s="25"/>
      <c r="C1522" s="26"/>
      <c r="D1522" s="24"/>
      <c r="E1522" s="24"/>
      <c r="F1522" s="24"/>
      <c r="G1522" s="24"/>
      <c r="H1522" s="24"/>
      <c r="I1522" s="24"/>
      <c r="J1522" s="24"/>
      <c r="K1522" s="24"/>
      <c r="L1522" s="24"/>
    </row>
    <row r="1523" spans="2:12">
      <c r="B1523" s="25"/>
      <c r="C1523" s="26"/>
      <c r="D1523" s="24"/>
      <c r="E1523" s="24"/>
      <c r="F1523" s="24"/>
      <c r="G1523" s="24"/>
      <c r="H1523" s="24"/>
      <c r="I1523" s="24"/>
      <c r="J1523" s="24"/>
      <c r="K1523" s="24"/>
      <c r="L1523" s="24"/>
    </row>
    <row r="1524" spans="2:12">
      <c r="B1524" s="25"/>
      <c r="C1524" s="26"/>
      <c r="D1524" s="24"/>
      <c r="E1524" s="24"/>
      <c r="F1524" s="24"/>
      <c r="G1524" s="24"/>
      <c r="H1524" s="24"/>
      <c r="I1524" s="24"/>
      <c r="J1524" s="24"/>
      <c r="K1524" s="24"/>
      <c r="L1524" s="24"/>
    </row>
    <row r="1525" spans="2:12">
      <c r="B1525" s="25"/>
      <c r="C1525" s="26"/>
      <c r="D1525" s="24"/>
      <c r="E1525" s="24"/>
      <c r="F1525" s="24"/>
      <c r="G1525" s="24"/>
      <c r="H1525" s="24"/>
      <c r="I1525" s="24"/>
      <c r="J1525" s="24"/>
      <c r="K1525" s="24"/>
      <c r="L1525" s="24"/>
    </row>
    <row r="1526" spans="2:12">
      <c r="B1526" s="25"/>
      <c r="C1526" s="26"/>
      <c r="D1526" s="24"/>
      <c r="E1526" s="24"/>
      <c r="F1526" s="24"/>
      <c r="G1526" s="24"/>
      <c r="H1526" s="24"/>
      <c r="I1526" s="24"/>
      <c r="J1526" s="24"/>
      <c r="K1526" s="24"/>
      <c r="L1526" s="24"/>
    </row>
    <row r="1527" spans="2:12">
      <c r="B1527" s="25"/>
      <c r="C1527" s="26"/>
      <c r="D1527" s="24"/>
      <c r="E1527" s="24"/>
      <c r="F1527" s="24"/>
      <c r="G1527" s="24"/>
      <c r="H1527" s="24"/>
      <c r="I1527" s="24"/>
      <c r="J1527" s="24"/>
      <c r="K1527" s="24"/>
      <c r="L1527" s="24"/>
    </row>
    <row r="1528" spans="2:12">
      <c r="B1528" s="25"/>
      <c r="C1528" s="26"/>
      <c r="D1528" s="24"/>
      <c r="E1528" s="24"/>
      <c r="F1528" s="24"/>
      <c r="G1528" s="24"/>
      <c r="H1528" s="24"/>
      <c r="I1528" s="24"/>
      <c r="J1528" s="24"/>
      <c r="K1528" s="24"/>
      <c r="L1528" s="24"/>
    </row>
    <row r="1529" spans="2:12">
      <c r="B1529" s="25"/>
      <c r="C1529" s="26"/>
      <c r="D1529" s="24"/>
      <c r="E1529" s="24"/>
      <c r="F1529" s="24"/>
      <c r="G1529" s="24"/>
      <c r="H1529" s="24"/>
      <c r="I1529" s="24"/>
      <c r="J1529" s="24"/>
      <c r="K1529" s="24"/>
      <c r="L1529" s="24"/>
    </row>
    <row r="1530" spans="2:12">
      <c r="B1530" s="25"/>
      <c r="C1530" s="26"/>
      <c r="D1530" s="24"/>
      <c r="E1530" s="24"/>
      <c r="F1530" s="24"/>
      <c r="G1530" s="24"/>
      <c r="H1530" s="24"/>
      <c r="I1530" s="24"/>
      <c r="J1530" s="24"/>
      <c r="K1530" s="24"/>
      <c r="L1530" s="24"/>
    </row>
    <row r="1531" spans="2:12">
      <c r="B1531" s="25"/>
      <c r="C1531" s="26"/>
      <c r="D1531" s="24"/>
      <c r="E1531" s="24"/>
      <c r="F1531" s="24"/>
      <c r="G1531" s="24"/>
      <c r="H1531" s="24"/>
      <c r="I1531" s="24"/>
      <c r="J1531" s="24"/>
      <c r="K1531" s="24"/>
      <c r="L1531" s="24"/>
    </row>
    <row r="1532" spans="2:12">
      <c r="B1532" s="25"/>
      <c r="C1532" s="26"/>
      <c r="D1532" s="24"/>
      <c r="E1532" s="24"/>
      <c r="F1532" s="24"/>
      <c r="G1532" s="24"/>
      <c r="H1532" s="24"/>
      <c r="I1532" s="24"/>
      <c r="J1532" s="24"/>
      <c r="K1532" s="24"/>
      <c r="L1532" s="24"/>
    </row>
    <row r="1533" spans="2:12">
      <c r="B1533" s="25"/>
      <c r="C1533" s="26"/>
      <c r="D1533" s="24"/>
      <c r="E1533" s="24"/>
      <c r="F1533" s="24"/>
      <c r="G1533" s="24"/>
      <c r="H1533" s="24"/>
      <c r="I1533" s="24"/>
      <c r="J1533" s="24"/>
      <c r="K1533" s="24"/>
      <c r="L1533" s="24"/>
    </row>
    <row r="1534" spans="2:12">
      <c r="B1534" s="25"/>
      <c r="C1534" s="26"/>
      <c r="D1534" s="24"/>
      <c r="E1534" s="24"/>
      <c r="F1534" s="24"/>
      <c r="G1534" s="24"/>
      <c r="H1534" s="24"/>
      <c r="I1534" s="24"/>
      <c r="J1534" s="24"/>
      <c r="K1534" s="24"/>
      <c r="L1534" s="24"/>
    </row>
    <row r="1535" spans="2:12">
      <c r="B1535" s="25"/>
      <c r="C1535" s="26"/>
      <c r="D1535" s="24"/>
      <c r="E1535" s="24"/>
      <c r="F1535" s="24"/>
      <c r="G1535" s="24"/>
      <c r="H1535" s="24"/>
      <c r="I1535" s="24"/>
      <c r="J1535" s="24"/>
      <c r="K1535" s="24"/>
      <c r="L1535" s="24"/>
    </row>
    <row r="1536" spans="2:12">
      <c r="B1536" s="25"/>
      <c r="C1536" s="26"/>
      <c r="D1536" s="24"/>
      <c r="E1536" s="24"/>
      <c r="F1536" s="24"/>
      <c r="G1536" s="24"/>
      <c r="H1536" s="24"/>
      <c r="I1536" s="24"/>
      <c r="J1536" s="24"/>
      <c r="K1536" s="24"/>
      <c r="L1536" s="24"/>
    </row>
    <row r="1537" spans="2:12">
      <c r="B1537" s="25"/>
      <c r="C1537" s="26"/>
      <c r="D1537" s="24"/>
      <c r="E1537" s="24"/>
      <c r="F1537" s="24"/>
      <c r="G1537" s="24"/>
      <c r="H1537" s="24"/>
      <c r="I1537" s="24"/>
      <c r="J1537" s="24"/>
      <c r="K1537" s="24"/>
      <c r="L1537" s="24"/>
    </row>
    <row r="1538" spans="2:12">
      <c r="B1538" s="25"/>
      <c r="C1538" s="26"/>
      <c r="D1538" s="24"/>
      <c r="E1538" s="24"/>
      <c r="F1538" s="24"/>
      <c r="G1538" s="24"/>
      <c r="H1538" s="24"/>
      <c r="I1538" s="24"/>
      <c r="J1538" s="24"/>
      <c r="K1538" s="24"/>
      <c r="L1538" s="24"/>
    </row>
    <row r="1539" spans="2:12">
      <c r="B1539" s="25"/>
      <c r="C1539" s="26"/>
      <c r="D1539" s="24"/>
      <c r="E1539" s="24"/>
      <c r="F1539" s="24"/>
      <c r="G1539" s="24"/>
      <c r="H1539" s="24"/>
      <c r="I1539" s="24"/>
      <c r="J1539" s="24"/>
      <c r="K1539" s="24"/>
      <c r="L1539" s="24"/>
    </row>
    <row r="1540" spans="2:12">
      <c r="B1540" s="25"/>
      <c r="C1540" s="26"/>
      <c r="D1540" s="24"/>
      <c r="E1540" s="27"/>
      <c r="F1540" s="24"/>
      <c r="G1540" s="24"/>
      <c r="H1540" s="24"/>
      <c r="I1540" s="24"/>
      <c r="J1540" s="24"/>
      <c r="K1540" s="24"/>
      <c r="L1540" s="24"/>
    </row>
    <row r="1541" spans="2:12">
      <c r="B1541" s="25"/>
      <c r="C1541" s="26"/>
      <c r="D1541" s="24"/>
      <c r="E1541" s="24"/>
      <c r="F1541" s="24"/>
      <c r="G1541" s="24"/>
      <c r="H1541" s="24"/>
      <c r="I1541" s="24"/>
      <c r="J1541" s="24"/>
      <c r="K1541" s="24"/>
      <c r="L1541" s="24"/>
    </row>
    <row r="1542" spans="2:12">
      <c r="B1542" s="25"/>
      <c r="C1542" s="26"/>
      <c r="D1542" s="24"/>
      <c r="E1542" s="24"/>
      <c r="F1542" s="24"/>
      <c r="G1542" s="24"/>
      <c r="H1542" s="24"/>
      <c r="I1542" s="24"/>
      <c r="J1542" s="24"/>
      <c r="K1542" s="24"/>
      <c r="L1542" s="24"/>
    </row>
    <row r="1543" spans="2:12">
      <c r="B1543" s="25"/>
      <c r="C1543" s="26"/>
      <c r="D1543" s="24"/>
      <c r="E1543" s="24"/>
      <c r="F1543" s="24"/>
      <c r="G1543" s="24"/>
      <c r="H1543" s="24"/>
      <c r="I1543" s="24"/>
      <c r="J1543" s="24"/>
      <c r="K1543" s="24"/>
      <c r="L1543" s="24"/>
    </row>
    <row r="1544" spans="2:12">
      <c r="B1544" s="25"/>
      <c r="C1544" s="26"/>
      <c r="D1544" s="24"/>
      <c r="E1544" s="24"/>
      <c r="F1544" s="24"/>
      <c r="G1544" s="24"/>
      <c r="H1544" s="24"/>
      <c r="I1544" s="24"/>
      <c r="J1544" s="24"/>
      <c r="K1544" s="24"/>
      <c r="L1544" s="24"/>
    </row>
    <row r="1545" spans="2:12">
      <c r="B1545" s="25"/>
      <c r="C1545" s="26"/>
      <c r="D1545" s="24"/>
      <c r="E1545" s="24"/>
      <c r="F1545" s="24"/>
      <c r="G1545" s="24"/>
      <c r="H1545" s="24"/>
      <c r="I1545" s="24"/>
      <c r="J1545" s="24"/>
      <c r="K1545" s="24"/>
      <c r="L1545" s="24"/>
    </row>
    <row r="1546" spans="2:12">
      <c r="B1546" s="25"/>
      <c r="C1546" s="26"/>
      <c r="D1546" s="24"/>
      <c r="E1546" s="24"/>
      <c r="F1546" s="24"/>
      <c r="G1546" s="24"/>
      <c r="H1546" s="24"/>
      <c r="I1546" s="24"/>
      <c r="J1546" s="24"/>
      <c r="K1546" s="24"/>
      <c r="L1546" s="24"/>
    </row>
    <row r="1547" spans="2:12">
      <c r="B1547" s="25"/>
      <c r="C1547" s="26"/>
      <c r="D1547" s="24"/>
      <c r="E1547" s="24"/>
      <c r="F1547" s="24"/>
      <c r="G1547" s="24"/>
      <c r="H1547" s="24"/>
      <c r="I1547" s="24"/>
      <c r="J1547" s="24"/>
      <c r="K1547" s="24"/>
      <c r="L1547" s="24"/>
    </row>
    <row r="1548" spans="2:12">
      <c r="B1548" s="25"/>
      <c r="C1548" s="26"/>
      <c r="D1548" s="24"/>
      <c r="E1548" s="24"/>
      <c r="F1548" s="24"/>
      <c r="G1548" s="24"/>
      <c r="H1548" s="24"/>
      <c r="I1548" s="24"/>
      <c r="J1548" s="24"/>
      <c r="K1548" s="24"/>
      <c r="L1548" s="24"/>
    </row>
    <row r="1549" spans="2:12">
      <c r="B1549" s="25"/>
      <c r="C1549" s="26"/>
      <c r="D1549" s="24"/>
      <c r="E1549" s="24"/>
      <c r="F1549" s="24"/>
      <c r="G1549" s="24"/>
      <c r="H1549" s="24"/>
      <c r="I1549" s="24"/>
      <c r="J1549" s="24"/>
      <c r="K1549" s="24"/>
      <c r="L1549" s="24"/>
    </row>
    <row r="1550" spans="2:12">
      <c r="B1550" s="25"/>
      <c r="C1550" s="26"/>
      <c r="D1550" s="24"/>
      <c r="E1550" s="24"/>
      <c r="F1550" s="24"/>
      <c r="G1550" s="24"/>
      <c r="H1550" s="24"/>
      <c r="I1550" s="24"/>
      <c r="J1550" s="24"/>
      <c r="K1550" s="24"/>
      <c r="L1550" s="24"/>
    </row>
    <row r="1551" spans="2:12">
      <c r="B1551" s="25"/>
      <c r="C1551" s="26"/>
      <c r="D1551" s="24"/>
      <c r="E1551" s="24"/>
      <c r="F1551" s="24"/>
      <c r="G1551" s="24"/>
      <c r="H1551" s="24"/>
      <c r="I1551" s="24"/>
      <c r="J1551" s="24"/>
      <c r="K1551" s="24"/>
      <c r="L1551" s="24"/>
    </row>
    <row r="1552" spans="2:12">
      <c r="B1552" s="25"/>
      <c r="C1552" s="26"/>
      <c r="D1552" s="24"/>
      <c r="E1552" s="24"/>
      <c r="F1552" s="24"/>
      <c r="G1552" s="24"/>
      <c r="H1552" s="24"/>
      <c r="I1552" s="24"/>
      <c r="J1552" s="24"/>
      <c r="K1552" s="24"/>
      <c r="L1552" s="24"/>
    </row>
    <row r="1553" spans="2:12">
      <c r="B1553" s="25"/>
      <c r="C1553" s="26"/>
      <c r="D1553" s="24"/>
      <c r="E1553" s="24"/>
      <c r="F1553" s="24"/>
      <c r="G1553" s="24"/>
      <c r="H1553" s="24"/>
      <c r="I1553" s="24"/>
      <c r="J1553" s="24"/>
      <c r="K1553" s="24"/>
      <c r="L1553" s="24"/>
    </row>
    <row r="1554" spans="2:12">
      <c r="B1554" s="25"/>
      <c r="C1554" s="26"/>
      <c r="D1554" s="24"/>
      <c r="E1554" s="24"/>
      <c r="F1554" s="24"/>
      <c r="G1554" s="24"/>
      <c r="H1554" s="24"/>
      <c r="I1554" s="24"/>
      <c r="J1554" s="24"/>
      <c r="K1554" s="24"/>
      <c r="L1554" s="24"/>
    </row>
    <row r="1555" spans="2:12">
      <c r="B1555" s="25"/>
      <c r="C1555" s="26"/>
      <c r="D1555" s="24"/>
      <c r="E1555" s="24"/>
      <c r="F1555" s="24"/>
      <c r="G1555" s="24"/>
      <c r="H1555" s="24"/>
      <c r="I1555" s="24"/>
      <c r="J1555" s="24"/>
      <c r="K1555" s="24"/>
      <c r="L1555" s="24"/>
    </row>
    <row r="1556" spans="2:12">
      <c r="B1556" s="25"/>
      <c r="C1556" s="26"/>
      <c r="D1556" s="24"/>
      <c r="E1556" s="24"/>
      <c r="F1556" s="24"/>
      <c r="G1556" s="24"/>
      <c r="H1556" s="24"/>
      <c r="I1556" s="24"/>
      <c r="J1556" s="24"/>
      <c r="K1556" s="24"/>
      <c r="L1556" s="24"/>
    </row>
    <row r="1557" spans="2:12">
      <c r="B1557" s="25"/>
      <c r="C1557" s="26"/>
      <c r="D1557" s="24"/>
      <c r="E1557" s="24"/>
      <c r="F1557" s="24"/>
      <c r="G1557" s="24"/>
      <c r="H1557" s="24"/>
      <c r="I1557" s="24"/>
      <c r="J1557" s="24"/>
      <c r="K1557" s="24"/>
      <c r="L1557" s="24"/>
    </row>
    <row r="1558" spans="2:12">
      <c r="B1558" s="25"/>
      <c r="C1558" s="26"/>
      <c r="D1558" s="24"/>
      <c r="E1558" s="24"/>
      <c r="F1558" s="24"/>
      <c r="G1558" s="24"/>
      <c r="H1558" s="24"/>
      <c r="I1558" s="24"/>
      <c r="J1558" s="24"/>
      <c r="K1558" s="24"/>
      <c r="L1558" s="24"/>
    </row>
    <row r="1559" spans="2:12">
      <c r="B1559" s="25"/>
      <c r="C1559" s="26"/>
      <c r="D1559" s="24"/>
      <c r="E1559" s="24"/>
      <c r="F1559" s="24"/>
      <c r="G1559" s="24"/>
      <c r="H1559" s="24"/>
      <c r="I1559" s="24"/>
      <c r="J1559" s="24"/>
      <c r="K1559" s="24"/>
      <c r="L1559" s="24"/>
    </row>
    <row r="1560" spans="2:12">
      <c r="B1560" s="25"/>
      <c r="C1560" s="26"/>
      <c r="D1560" s="24"/>
      <c r="E1560" s="24"/>
      <c r="F1560" s="24"/>
      <c r="G1560" s="24"/>
      <c r="H1560" s="24"/>
      <c r="I1560" s="24"/>
      <c r="J1560" s="24"/>
      <c r="K1560" s="24"/>
      <c r="L1560" s="24"/>
    </row>
    <row r="1561" spans="2:12">
      <c r="B1561" s="25"/>
      <c r="C1561" s="26"/>
      <c r="D1561" s="24"/>
      <c r="E1561" s="24"/>
      <c r="F1561" s="24"/>
      <c r="G1561" s="24"/>
      <c r="H1561" s="24"/>
      <c r="I1561" s="24"/>
      <c r="J1561" s="24"/>
      <c r="K1561" s="24"/>
      <c r="L1561" s="24"/>
    </row>
    <row r="1562" spans="2:12">
      <c r="B1562" s="25"/>
      <c r="C1562" s="26"/>
      <c r="D1562" s="24"/>
      <c r="E1562" s="24"/>
      <c r="F1562" s="24"/>
      <c r="G1562" s="24"/>
      <c r="H1562" s="24"/>
      <c r="I1562" s="24"/>
      <c r="J1562" s="24"/>
      <c r="K1562" s="24"/>
      <c r="L1562" s="24"/>
    </row>
    <row r="1563" spans="2:12">
      <c r="B1563" s="25"/>
      <c r="C1563" s="26"/>
      <c r="D1563" s="24"/>
      <c r="E1563" s="24"/>
      <c r="F1563" s="24"/>
      <c r="G1563" s="24"/>
      <c r="H1563" s="24"/>
      <c r="I1563" s="24"/>
      <c r="J1563" s="24"/>
      <c r="K1563" s="24"/>
      <c r="L1563" s="24"/>
    </row>
    <row r="1564" spans="2:12">
      <c r="B1564" s="25"/>
      <c r="C1564" s="26"/>
      <c r="D1564" s="24"/>
      <c r="E1564" s="24"/>
      <c r="F1564" s="24"/>
      <c r="G1564" s="24"/>
      <c r="H1564" s="24"/>
      <c r="I1564" s="24"/>
      <c r="J1564" s="24"/>
      <c r="K1564" s="24"/>
      <c r="L1564" s="24"/>
    </row>
    <row r="1565" spans="2:12">
      <c r="B1565" s="25"/>
      <c r="C1565" s="26"/>
      <c r="D1565" s="24"/>
      <c r="E1565" s="24"/>
      <c r="F1565" s="24"/>
      <c r="G1565" s="24"/>
      <c r="H1565" s="24"/>
      <c r="I1565" s="24"/>
      <c r="J1565" s="24"/>
      <c r="K1565" s="24"/>
      <c r="L1565" s="24"/>
    </row>
    <row r="1566" spans="2:12">
      <c r="B1566" s="25"/>
      <c r="C1566" s="26"/>
      <c r="D1566" s="24"/>
      <c r="E1566" s="24"/>
      <c r="F1566" s="24"/>
      <c r="G1566" s="24"/>
      <c r="H1566" s="24"/>
      <c r="I1566" s="24"/>
      <c r="J1566" s="24"/>
      <c r="K1566" s="24"/>
      <c r="L1566" s="24"/>
    </row>
    <row r="1567" spans="2:12">
      <c r="B1567" s="25"/>
      <c r="C1567" s="26"/>
      <c r="D1567" s="24"/>
      <c r="E1567" s="24"/>
      <c r="F1567" s="24"/>
      <c r="G1567" s="24"/>
      <c r="H1567" s="24"/>
      <c r="I1567" s="24"/>
      <c r="J1567" s="24"/>
      <c r="K1567" s="24"/>
      <c r="L1567" s="24"/>
    </row>
    <row r="1568" spans="2:12">
      <c r="B1568" s="25"/>
      <c r="C1568" s="26"/>
      <c r="D1568" s="24"/>
      <c r="E1568" s="24"/>
      <c r="F1568" s="24"/>
      <c r="G1568" s="24"/>
      <c r="H1568" s="24"/>
      <c r="I1568" s="24"/>
      <c r="J1568" s="24"/>
      <c r="K1568" s="24"/>
      <c r="L1568" s="24"/>
    </row>
    <row r="1569" spans="2:12">
      <c r="B1569" s="25"/>
      <c r="C1569" s="26"/>
      <c r="D1569" s="24"/>
      <c r="E1569" s="24"/>
      <c r="F1569" s="24"/>
      <c r="G1569" s="24"/>
      <c r="H1569" s="24"/>
      <c r="I1569" s="24"/>
      <c r="J1569" s="24"/>
      <c r="K1569" s="24"/>
      <c r="L1569" s="24"/>
    </row>
    <row r="1570" spans="2:12">
      <c r="B1570" s="25"/>
      <c r="C1570" s="26"/>
      <c r="D1570" s="24"/>
      <c r="E1570" s="24"/>
      <c r="F1570" s="24"/>
      <c r="G1570" s="24"/>
      <c r="H1570" s="24"/>
      <c r="I1570" s="24"/>
      <c r="J1570" s="24"/>
      <c r="K1570" s="24"/>
      <c r="L1570" s="24"/>
    </row>
    <row r="1571" spans="2:12">
      <c r="B1571" s="25"/>
      <c r="C1571" s="26"/>
      <c r="D1571" s="24"/>
      <c r="E1571" s="24"/>
      <c r="F1571" s="24"/>
      <c r="G1571" s="24"/>
      <c r="H1571" s="24"/>
      <c r="I1571" s="24"/>
      <c r="J1571" s="24"/>
      <c r="K1571" s="24"/>
      <c r="L1571" s="24"/>
    </row>
    <row r="1572" spans="2:12">
      <c r="B1572" s="25"/>
      <c r="C1572" s="26"/>
      <c r="D1572" s="24"/>
      <c r="E1572" s="24"/>
      <c r="F1572" s="24"/>
      <c r="G1572" s="24"/>
      <c r="H1572" s="24"/>
      <c r="I1572" s="24"/>
      <c r="J1572" s="24"/>
      <c r="K1572" s="24"/>
      <c r="L1572" s="24"/>
    </row>
    <row r="1573" spans="2:12">
      <c r="B1573" s="25"/>
      <c r="C1573" s="26"/>
      <c r="D1573" s="24"/>
      <c r="E1573" s="24"/>
      <c r="F1573" s="24"/>
      <c r="G1573" s="24"/>
      <c r="H1573" s="24"/>
      <c r="I1573" s="24"/>
      <c r="J1573" s="24"/>
      <c r="K1573" s="24"/>
      <c r="L1573" s="24"/>
    </row>
    <row r="1574" spans="2:12">
      <c r="B1574" s="25"/>
      <c r="C1574" s="26"/>
      <c r="D1574" s="24"/>
      <c r="E1574" s="24"/>
      <c r="F1574" s="24"/>
      <c r="G1574" s="24"/>
      <c r="H1574" s="24"/>
      <c r="I1574" s="24"/>
      <c r="J1574" s="24"/>
      <c r="K1574" s="24"/>
      <c r="L1574" s="24"/>
    </row>
    <row r="1575" spans="2:12">
      <c r="B1575" s="25"/>
      <c r="C1575" s="26"/>
      <c r="D1575" s="24"/>
      <c r="E1575" s="24"/>
      <c r="F1575" s="24"/>
      <c r="G1575" s="24"/>
      <c r="H1575" s="24"/>
      <c r="I1575" s="24"/>
      <c r="J1575" s="24"/>
      <c r="K1575" s="24"/>
      <c r="L1575" s="24"/>
    </row>
    <row r="1576" spans="2:12">
      <c r="B1576" s="25"/>
      <c r="C1576" s="26"/>
      <c r="D1576" s="24"/>
      <c r="E1576" s="24"/>
      <c r="F1576" s="24"/>
      <c r="G1576" s="24"/>
      <c r="H1576" s="24"/>
      <c r="I1576" s="24"/>
      <c r="J1576" s="24"/>
      <c r="K1576" s="24"/>
      <c r="L1576" s="24"/>
    </row>
    <row r="1577" spans="2:12">
      <c r="B1577" s="25"/>
      <c r="C1577" s="26"/>
      <c r="D1577" s="24"/>
      <c r="E1577" s="24"/>
      <c r="F1577" s="24"/>
      <c r="G1577" s="24"/>
      <c r="H1577" s="24"/>
      <c r="I1577" s="24"/>
      <c r="J1577" s="24"/>
      <c r="K1577" s="24"/>
      <c r="L1577" s="24"/>
    </row>
    <row r="1578" spans="2:12">
      <c r="B1578" s="25"/>
      <c r="C1578" s="26"/>
      <c r="D1578" s="24"/>
      <c r="E1578" s="24"/>
      <c r="F1578" s="24"/>
      <c r="G1578" s="24"/>
      <c r="H1578" s="24"/>
      <c r="I1578" s="24"/>
      <c r="J1578" s="24"/>
      <c r="K1578" s="24"/>
      <c r="L1578" s="24"/>
    </row>
    <row r="1579" spans="2:12">
      <c r="B1579" s="25"/>
      <c r="C1579" s="26"/>
      <c r="D1579" s="24"/>
      <c r="E1579" s="24"/>
      <c r="F1579" s="24"/>
      <c r="G1579" s="24"/>
      <c r="H1579" s="24"/>
      <c r="I1579" s="24"/>
      <c r="J1579" s="24"/>
      <c r="K1579" s="24"/>
      <c r="L1579" s="24"/>
    </row>
    <row r="1580" spans="2:12">
      <c r="B1580" s="25"/>
      <c r="C1580" s="26"/>
      <c r="D1580" s="24"/>
      <c r="E1580" s="24"/>
      <c r="F1580" s="24"/>
      <c r="G1580" s="24"/>
      <c r="H1580" s="24"/>
      <c r="I1580" s="24"/>
      <c r="J1580" s="24"/>
      <c r="K1580" s="24"/>
      <c r="L1580" s="24"/>
    </row>
    <row r="1581" spans="2:12">
      <c r="B1581" s="25"/>
      <c r="C1581" s="26"/>
      <c r="D1581" s="24"/>
      <c r="E1581" s="24"/>
      <c r="F1581" s="24"/>
      <c r="G1581" s="24"/>
      <c r="H1581" s="24"/>
      <c r="I1581" s="24"/>
      <c r="J1581" s="24"/>
      <c r="K1581" s="24"/>
      <c r="L1581" s="24"/>
    </row>
    <row r="1582" spans="2:12">
      <c r="B1582" s="25"/>
      <c r="C1582" s="26"/>
      <c r="D1582" s="24"/>
      <c r="E1582" s="24"/>
      <c r="F1582" s="24"/>
      <c r="G1582" s="24"/>
      <c r="H1582" s="24"/>
      <c r="I1582" s="24"/>
      <c r="J1582" s="24"/>
      <c r="K1582" s="24"/>
      <c r="L1582" s="24"/>
    </row>
    <row r="1583" spans="2:12">
      <c r="B1583" s="25"/>
      <c r="C1583" s="26"/>
      <c r="D1583" s="24"/>
      <c r="E1583" s="24"/>
      <c r="F1583" s="24"/>
      <c r="G1583" s="24"/>
      <c r="H1583" s="24"/>
      <c r="I1583" s="24"/>
      <c r="J1583" s="24"/>
      <c r="K1583" s="24"/>
      <c r="L1583" s="24"/>
    </row>
    <row r="1584" spans="2:12">
      <c r="B1584" s="25"/>
      <c r="C1584" s="26"/>
      <c r="D1584" s="24"/>
      <c r="E1584" s="24"/>
      <c r="F1584" s="24"/>
      <c r="G1584" s="24"/>
      <c r="H1584" s="24"/>
      <c r="I1584" s="24"/>
      <c r="J1584" s="24"/>
      <c r="K1584" s="24"/>
      <c r="L1584" s="24"/>
    </row>
    <row r="1585" spans="2:12">
      <c r="B1585" s="25"/>
      <c r="C1585" s="26"/>
      <c r="D1585" s="24"/>
      <c r="E1585" s="24"/>
      <c r="F1585" s="24"/>
      <c r="G1585" s="24"/>
      <c r="H1585" s="24"/>
      <c r="I1585" s="24"/>
      <c r="J1585" s="24"/>
      <c r="K1585" s="24"/>
      <c r="L1585" s="24"/>
    </row>
    <row r="1586" spans="2:12">
      <c r="B1586" s="25"/>
      <c r="C1586" s="26"/>
      <c r="D1586" s="24"/>
      <c r="E1586" s="24"/>
      <c r="F1586" s="24"/>
      <c r="G1586" s="24"/>
      <c r="H1586" s="24"/>
      <c r="I1586" s="24"/>
      <c r="J1586" s="24"/>
      <c r="K1586" s="24"/>
      <c r="L1586" s="24"/>
    </row>
    <row r="1587" spans="2:12">
      <c r="B1587" s="25"/>
      <c r="C1587" s="26"/>
      <c r="D1587" s="24"/>
      <c r="E1587" s="24"/>
      <c r="F1587" s="24"/>
      <c r="G1587" s="24"/>
      <c r="H1587" s="24"/>
      <c r="I1587" s="24"/>
      <c r="J1587" s="24"/>
      <c r="K1587" s="24"/>
      <c r="L1587" s="24"/>
    </row>
    <row r="1588" spans="2:12">
      <c r="B1588" s="25"/>
      <c r="C1588" s="26"/>
      <c r="D1588" s="24"/>
      <c r="E1588" s="24"/>
      <c r="F1588" s="24"/>
      <c r="G1588" s="24"/>
      <c r="H1588" s="24"/>
      <c r="I1588" s="24"/>
      <c r="J1588" s="24"/>
      <c r="K1588" s="24"/>
      <c r="L1588" s="24"/>
    </row>
    <row r="1589" spans="2:12">
      <c r="B1589" s="25"/>
      <c r="C1589" s="26"/>
      <c r="D1589" s="24"/>
      <c r="E1589" s="24"/>
      <c r="F1589" s="24"/>
      <c r="G1589" s="24"/>
      <c r="H1589" s="24"/>
      <c r="I1589" s="24"/>
      <c r="J1589" s="24"/>
      <c r="K1589" s="24"/>
      <c r="L1589" s="24"/>
    </row>
    <row r="1590" spans="2:12">
      <c r="B1590" s="25"/>
      <c r="C1590" s="26"/>
      <c r="D1590" s="24"/>
      <c r="E1590" s="24"/>
      <c r="F1590" s="24"/>
      <c r="G1590" s="24"/>
      <c r="H1590" s="24"/>
      <c r="I1590" s="24"/>
      <c r="J1590" s="24"/>
      <c r="K1590" s="24"/>
      <c r="L1590" s="24"/>
    </row>
    <row r="1591" spans="2:12">
      <c r="B1591" s="25"/>
      <c r="C1591" s="26"/>
      <c r="D1591" s="24"/>
      <c r="E1591" s="24"/>
      <c r="F1591" s="24"/>
      <c r="G1591" s="24"/>
      <c r="H1591" s="24"/>
      <c r="I1591" s="24"/>
      <c r="J1591" s="24"/>
      <c r="K1591" s="24"/>
      <c r="L1591" s="24"/>
    </row>
    <row r="1592" spans="2:12">
      <c r="B1592" s="25"/>
      <c r="C1592" s="26"/>
      <c r="D1592" s="24"/>
      <c r="E1592" s="24"/>
      <c r="F1592" s="24"/>
      <c r="G1592" s="24"/>
      <c r="H1592" s="24"/>
      <c r="I1592" s="24"/>
      <c r="J1592" s="24"/>
      <c r="K1592" s="24"/>
      <c r="L1592" s="24"/>
    </row>
    <row r="1593" spans="2:12">
      <c r="B1593" s="25"/>
      <c r="C1593" s="26"/>
      <c r="D1593" s="24"/>
      <c r="E1593" s="24"/>
      <c r="F1593" s="24"/>
      <c r="G1593" s="24"/>
      <c r="H1593" s="24"/>
      <c r="I1593" s="24"/>
      <c r="J1593" s="24"/>
      <c r="K1593" s="24"/>
      <c r="L1593" s="24"/>
    </row>
    <row r="1594" spans="2:12">
      <c r="B1594" s="25"/>
      <c r="C1594" s="26"/>
      <c r="D1594" s="24"/>
      <c r="E1594" s="24"/>
      <c r="F1594" s="24"/>
      <c r="G1594" s="24"/>
      <c r="H1594" s="24"/>
      <c r="I1594" s="24"/>
      <c r="J1594" s="24"/>
      <c r="K1594" s="24"/>
      <c r="L1594" s="24"/>
    </row>
    <row r="1595" spans="2:12">
      <c r="B1595" s="25"/>
      <c r="C1595" s="26"/>
      <c r="D1595" s="24"/>
      <c r="E1595" s="24"/>
      <c r="F1595" s="24"/>
      <c r="G1595" s="24"/>
      <c r="H1595" s="24"/>
      <c r="I1595" s="24"/>
      <c r="J1595" s="24"/>
      <c r="K1595" s="24"/>
      <c r="L1595" s="24"/>
    </row>
    <row r="1596" spans="2:12">
      <c r="B1596" s="25"/>
      <c r="C1596" s="26"/>
      <c r="D1596" s="24"/>
      <c r="E1596" s="24"/>
      <c r="F1596" s="24"/>
      <c r="G1596" s="24"/>
      <c r="H1596" s="24"/>
      <c r="I1596" s="24"/>
      <c r="J1596" s="24"/>
      <c r="K1596" s="24"/>
      <c r="L1596" s="24"/>
    </row>
    <row r="1597" spans="2:12">
      <c r="B1597" s="25"/>
      <c r="C1597" s="26"/>
      <c r="D1597" s="24"/>
      <c r="E1597" s="24"/>
      <c r="F1597" s="24"/>
      <c r="G1597" s="24"/>
      <c r="H1597" s="24"/>
      <c r="I1597" s="24"/>
      <c r="J1597" s="24"/>
      <c r="K1597" s="24"/>
      <c r="L1597" s="24"/>
    </row>
    <row r="1598" spans="2:12">
      <c r="B1598" s="25"/>
      <c r="C1598" s="26"/>
      <c r="D1598" s="24"/>
      <c r="E1598" s="24"/>
      <c r="F1598" s="24"/>
      <c r="G1598" s="24"/>
      <c r="H1598" s="24"/>
      <c r="I1598" s="24"/>
      <c r="J1598" s="24"/>
      <c r="K1598" s="24"/>
      <c r="L1598" s="24"/>
    </row>
    <row r="1599" spans="2:12">
      <c r="B1599" s="25"/>
      <c r="C1599" s="26"/>
      <c r="D1599" s="24"/>
      <c r="E1599" s="24"/>
      <c r="F1599" s="24"/>
      <c r="G1599" s="24"/>
      <c r="H1599" s="24"/>
      <c r="I1599" s="24"/>
      <c r="J1599" s="24"/>
      <c r="K1599" s="24"/>
      <c r="L1599" s="24"/>
    </row>
    <row r="1600" spans="2:12">
      <c r="B1600" s="25"/>
      <c r="C1600" s="26"/>
      <c r="D1600" s="24"/>
      <c r="E1600" s="24"/>
      <c r="F1600" s="24"/>
      <c r="G1600" s="24"/>
      <c r="H1600" s="24"/>
      <c r="I1600" s="24"/>
      <c r="J1600" s="24"/>
      <c r="K1600" s="24"/>
      <c r="L1600" s="24"/>
    </row>
    <row r="1601" spans="2:12">
      <c r="B1601" s="25"/>
      <c r="C1601" s="26"/>
      <c r="D1601" s="24"/>
      <c r="E1601" s="24"/>
      <c r="F1601" s="24"/>
      <c r="G1601" s="24"/>
      <c r="H1601" s="24"/>
      <c r="I1601" s="24"/>
      <c r="J1601" s="24"/>
      <c r="K1601" s="24"/>
      <c r="L1601" s="24"/>
    </row>
    <row r="1602" spans="2:12">
      <c r="B1602" s="25"/>
      <c r="C1602" s="26"/>
      <c r="D1602" s="24"/>
      <c r="E1602" s="24"/>
      <c r="F1602" s="24"/>
      <c r="G1602" s="24"/>
      <c r="H1602" s="24"/>
      <c r="I1602" s="24"/>
      <c r="J1602" s="24"/>
      <c r="K1602" s="24"/>
      <c r="L1602" s="24"/>
    </row>
    <row r="1603" spans="2:12">
      <c r="B1603" s="25"/>
      <c r="C1603" s="26"/>
      <c r="D1603" s="24"/>
      <c r="E1603" s="24"/>
      <c r="F1603" s="24"/>
      <c r="G1603" s="24"/>
      <c r="H1603" s="24"/>
      <c r="I1603" s="24"/>
      <c r="J1603" s="24"/>
      <c r="K1603" s="24"/>
      <c r="L1603" s="24"/>
    </row>
    <row r="1604" spans="2:12">
      <c r="B1604" s="25"/>
      <c r="C1604" s="26"/>
      <c r="D1604" s="24"/>
      <c r="E1604" s="27"/>
      <c r="F1604" s="24"/>
      <c r="G1604" s="24"/>
      <c r="H1604" s="24"/>
      <c r="I1604" s="24"/>
      <c r="J1604" s="24"/>
      <c r="K1604" s="24"/>
      <c r="L1604" s="24"/>
    </row>
    <row r="1605" spans="2:12">
      <c r="B1605" s="25"/>
      <c r="C1605" s="26"/>
      <c r="D1605" s="24"/>
      <c r="E1605" s="27"/>
      <c r="F1605" s="24"/>
      <c r="G1605" s="24"/>
      <c r="H1605" s="24"/>
      <c r="I1605" s="24"/>
      <c r="J1605" s="24"/>
      <c r="K1605" s="24"/>
      <c r="L1605" s="24"/>
    </row>
    <row r="1606" spans="2:12">
      <c r="B1606" s="25"/>
      <c r="C1606" s="26"/>
      <c r="D1606" s="24"/>
      <c r="E1606" s="24"/>
      <c r="F1606" s="24"/>
      <c r="G1606" s="24"/>
      <c r="H1606" s="24"/>
      <c r="I1606" s="24"/>
      <c r="J1606" s="24"/>
      <c r="K1606" s="24"/>
      <c r="L1606" s="24"/>
    </row>
    <row r="1607" spans="2:12">
      <c r="B1607" s="25"/>
      <c r="C1607" s="26"/>
      <c r="D1607" s="24"/>
      <c r="E1607" s="24"/>
      <c r="F1607" s="24"/>
      <c r="G1607" s="24"/>
      <c r="H1607" s="24"/>
      <c r="I1607" s="24"/>
      <c r="J1607" s="24"/>
      <c r="K1607" s="24"/>
      <c r="L1607" s="24"/>
    </row>
    <row r="1608" spans="2:12">
      <c r="B1608" s="25"/>
      <c r="C1608" s="26"/>
      <c r="D1608" s="24"/>
      <c r="E1608" s="24"/>
      <c r="F1608" s="24"/>
      <c r="G1608" s="24"/>
      <c r="H1608" s="24"/>
      <c r="I1608" s="24"/>
      <c r="J1608" s="24"/>
      <c r="K1608" s="24"/>
      <c r="L1608" s="24"/>
    </row>
    <row r="1609" spans="2:12">
      <c r="B1609" s="25"/>
      <c r="C1609" s="26"/>
      <c r="D1609" s="24"/>
      <c r="E1609" s="24"/>
      <c r="F1609" s="24"/>
      <c r="G1609" s="24"/>
      <c r="H1609" s="24"/>
      <c r="I1609" s="24"/>
      <c r="J1609" s="24"/>
      <c r="K1609" s="24"/>
      <c r="L1609" s="24"/>
    </row>
    <row r="1610" spans="2:12">
      <c r="B1610" s="25"/>
      <c r="C1610" s="26"/>
      <c r="D1610" s="24"/>
      <c r="E1610" s="24"/>
      <c r="F1610" s="24"/>
      <c r="G1610" s="24"/>
      <c r="H1610" s="24"/>
      <c r="I1610" s="24"/>
      <c r="J1610" s="24"/>
      <c r="K1610" s="24"/>
      <c r="L1610" s="24"/>
    </row>
    <row r="1611" spans="2:12">
      <c r="B1611" s="25"/>
      <c r="C1611" s="26"/>
      <c r="D1611" s="24"/>
      <c r="E1611" s="24"/>
      <c r="F1611" s="24"/>
      <c r="G1611" s="24"/>
      <c r="H1611" s="24"/>
      <c r="I1611" s="24"/>
      <c r="J1611" s="24"/>
      <c r="K1611" s="24"/>
      <c r="L1611" s="24"/>
    </row>
    <row r="1612" spans="2:12">
      <c r="B1612" s="25"/>
      <c r="C1612" s="26"/>
      <c r="D1612" s="24"/>
      <c r="E1612" s="24"/>
      <c r="F1612" s="24"/>
      <c r="G1612" s="24"/>
      <c r="H1612" s="24"/>
      <c r="I1612" s="24"/>
      <c r="J1612" s="24"/>
      <c r="K1612" s="24"/>
      <c r="L1612" s="24"/>
    </row>
    <row r="1613" spans="2:12">
      <c r="B1613" s="25"/>
      <c r="C1613" s="26"/>
      <c r="D1613" s="24"/>
      <c r="E1613" s="24"/>
      <c r="F1613" s="24"/>
      <c r="G1613" s="24"/>
      <c r="H1613" s="24"/>
      <c r="I1613" s="24"/>
      <c r="J1613" s="24"/>
      <c r="K1613" s="24"/>
      <c r="L1613" s="24"/>
    </row>
    <row r="1614" spans="2:12">
      <c r="B1614" s="25"/>
      <c r="C1614" s="26"/>
      <c r="D1614" s="24"/>
      <c r="E1614" s="24"/>
      <c r="F1614" s="24"/>
      <c r="G1614" s="24"/>
      <c r="H1614" s="24"/>
      <c r="I1614" s="24"/>
      <c r="J1614" s="24"/>
      <c r="K1614" s="24"/>
      <c r="L1614" s="24"/>
    </row>
    <row r="1615" spans="2:12">
      <c r="B1615" s="25"/>
      <c r="C1615" s="26"/>
      <c r="D1615" s="24"/>
      <c r="E1615" s="24"/>
      <c r="F1615" s="24"/>
      <c r="G1615" s="24"/>
      <c r="H1615" s="24"/>
      <c r="I1615" s="24"/>
      <c r="J1615" s="24"/>
      <c r="K1615" s="24"/>
      <c r="L1615" s="24"/>
    </row>
    <row r="1616" spans="2:12">
      <c r="B1616" s="25"/>
      <c r="C1616" s="26"/>
      <c r="D1616" s="24"/>
      <c r="E1616" s="24"/>
      <c r="F1616" s="24"/>
      <c r="G1616" s="24"/>
      <c r="H1616" s="24"/>
      <c r="I1616" s="24"/>
      <c r="J1616" s="24"/>
      <c r="K1616" s="24"/>
      <c r="L1616" s="24"/>
    </row>
    <row r="1617" spans="2:12">
      <c r="B1617" s="25"/>
      <c r="C1617" s="26"/>
      <c r="D1617" s="24"/>
      <c r="E1617" s="24"/>
      <c r="F1617" s="24"/>
      <c r="G1617" s="24"/>
      <c r="H1617" s="24"/>
      <c r="I1617" s="24"/>
      <c r="J1617" s="24"/>
      <c r="K1617" s="24"/>
      <c r="L1617" s="24"/>
    </row>
    <row r="1618" spans="2:12">
      <c r="B1618" s="25"/>
      <c r="C1618" s="26"/>
      <c r="D1618" s="24"/>
      <c r="E1618" s="24"/>
      <c r="F1618" s="24"/>
      <c r="G1618" s="24"/>
      <c r="H1618" s="24"/>
      <c r="I1618" s="24"/>
      <c r="J1618" s="24"/>
      <c r="K1618" s="24"/>
      <c r="L1618" s="24"/>
    </row>
    <row r="1619" spans="2:12">
      <c r="B1619" s="25"/>
      <c r="C1619" s="26"/>
      <c r="D1619" s="24"/>
      <c r="E1619" s="24"/>
      <c r="F1619" s="24"/>
      <c r="G1619" s="24"/>
      <c r="H1619" s="24"/>
      <c r="I1619" s="24"/>
      <c r="J1619" s="24"/>
      <c r="K1619" s="24"/>
      <c r="L1619" s="24"/>
    </row>
    <row r="1620" spans="2:12">
      <c r="B1620" s="25"/>
      <c r="C1620" s="26"/>
      <c r="D1620" s="24"/>
      <c r="E1620" s="24"/>
      <c r="F1620" s="24"/>
      <c r="G1620" s="24"/>
      <c r="H1620" s="24"/>
      <c r="I1620" s="24"/>
      <c r="J1620" s="24"/>
      <c r="K1620" s="24"/>
      <c r="L1620" s="24"/>
    </row>
    <row r="1621" spans="2:12">
      <c r="B1621" s="25"/>
      <c r="C1621" s="26"/>
      <c r="D1621" s="24"/>
      <c r="E1621" s="24"/>
      <c r="F1621" s="24"/>
      <c r="G1621" s="24"/>
      <c r="H1621" s="24"/>
      <c r="I1621" s="24"/>
      <c r="J1621" s="24"/>
      <c r="K1621" s="24"/>
      <c r="L1621" s="24"/>
    </row>
    <row r="1622" spans="2:12">
      <c r="B1622" s="25"/>
      <c r="C1622" s="26"/>
      <c r="D1622" s="24"/>
      <c r="E1622" s="24"/>
      <c r="F1622" s="24"/>
      <c r="G1622" s="24"/>
      <c r="H1622" s="24"/>
      <c r="I1622" s="24"/>
      <c r="J1622" s="24"/>
      <c r="K1622" s="24"/>
      <c r="L1622" s="24"/>
    </row>
    <row r="1623" spans="2:12">
      <c r="B1623" s="25"/>
      <c r="C1623" s="26"/>
      <c r="D1623" s="24"/>
      <c r="E1623" s="24"/>
      <c r="F1623" s="24"/>
      <c r="G1623" s="24"/>
      <c r="H1623" s="24"/>
      <c r="I1623" s="24"/>
      <c r="J1623" s="24"/>
      <c r="K1623" s="24"/>
      <c r="L1623" s="24"/>
    </row>
    <row r="1624" spans="2:12">
      <c r="B1624" s="25"/>
      <c r="C1624" s="26"/>
      <c r="D1624" s="24"/>
      <c r="E1624" s="24"/>
      <c r="F1624" s="24"/>
      <c r="G1624" s="24"/>
      <c r="H1624" s="24"/>
      <c r="I1624" s="24"/>
      <c r="J1624" s="24"/>
      <c r="K1624" s="24"/>
      <c r="L1624" s="24"/>
    </row>
    <row r="1625" spans="2:12">
      <c r="B1625" s="25"/>
      <c r="C1625" s="26"/>
      <c r="D1625" s="24"/>
      <c r="E1625" s="24"/>
      <c r="F1625" s="24"/>
      <c r="G1625" s="24"/>
      <c r="H1625" s="24"/>
      <c r="I1625" s="24"/>
      <c r="J1625" s="24"/>
      <c r="K1625" s="24"/>
      <c r="L1625" s="24"/>
    </row>
    <row r="1626" spans="2:12">
      <c r="B1626" s="25"/>
      <c r="C1626" s="26"/>
      <c r="D1626" s="24"/>
      <c r="E1626" s="24"/>
      <c r="F1626" s="24"/>
      <c r="G1626" s="24"/>
      <c r="H1626" s="24"/>
      <c r="I1626" s="24"/>
      <c r="J1626" s="24"/>
      <c r="K1626" s="24"/>
      <c r="L1626" s="24"/>
    </row>
    <row r="1627" spans="2:12">
      <c r="B1627" s="25"/>
      <c r="C1627" s="26"/>
      <c r="D1627" s="24"/>
      <c r="E1627" s="24"/>
      <c r="F1627" s="24"/>
      <c r="G1627" s="24"/>
      <c r="H1627" s="24"/>
      <c r="I1627" s="24"/>
      <c r="J1627" s="24"/>
      <c r="K1627" s="24"/>
      <c r="L1627" s="24"/>
    </row>
    <row r="1628" spans="2:12">
      <c r="B1628" s="25"/>
      <c r="C1628" s="26"/>
      <c r="D1628" s="24"/>
      <c r="E1628" s="24"/>
      <c r="F1628" s="24"/>
      <c r="G1628" s="24"/>
      <c r="H1628" s="24"/>
      <c r="I1628" s="24"/>
      <c r="J1628" s="24"/>
      <c r="K1628" s="24"/>
      <c r="L1628" s="24"/>
    </row>
    <row r="1629" spans="2:12">
      <c r="B1629" s="25"/>
      <c r="C1629" s="26"/>
      <c r="D1629" s="24"/>
      <c r="E1629" s="24"/>
      <c r="F1629" s="24"/>
      <c r="G1629" s="24"/>
      <c r="H1629" s="24"/>
      <c r="I1629" s="24"/>
      <c r="J1629" s="24"/>
      <c r="K1629" s="24"/>
      <c r="L1629" s="24"/>
    </row>
    <row r="1630" spans="2:12">
      <c r="B1630" s="25"/>
      <c r="C1630" s="26"/>
      <c r="D1630" s="24"/>
      <c r="E1630" s="24"/>
      <c r="F1630" s="24"/>
      <c r="G1630" s="24"/>
      <c r="H1630" s="24"/>
      <c r="I1630" s="24"/>
      <c r="J1630" s="24"/>
      <c r="K1630" s="24"/>
      <c r="L1630" s="24"/>
    </row>
    <row r="1631" spans="2:12">
      <c r="B1631" s="25"/>
      <c r="C1631" s="26"/>
      <c r="D1631" s="24"/>
      <c r="E1631" s="24"/>
      <c r="F1631" s="24"/>
      <c r="G1631" s="24"/>
      <c r="H1631" s="24"/>
      <c r="I1631" s="24"/>
      <c r="J1631" s="24"/>
      <c r="K1631" s="24"/>
      <c r="L1631" s="24"/>
    </row>
    <row r="1632" spans="2:12">
      <c r="B1632" s="25"/>
      <c r="C1632" s="26"/>
      <c r="D1632" s="24"/>
      <c r="E1632" s="24"/>
      <c r="F1632" s="24"/>
      <c r="G1632" s="24"/>
      <c r="H1632" s="24"/>
      <c r="I1632" s="24"/>
      <c r="J1632" s="24"/>
      <c r="K1632" s="24"/>
      <c r="L1632" s="24"/>
    </row>
    <row r="1633" spans="2:12">
      <c r="B1633" s="25"/>
      <c r="C1633" s="26"/>
      <c r="D1633" s="24"/>
      <c r="E1633" s="24"/>
      <c r="F1633" s="24"/>
      <c r="G1633" s="24"/>
      <c r="H1633" s="24"/>
      <c r="I1633" s="24"/>
      <c r="J1633" s="24"/>
      <c r="K1633" s="24"/>
      <c r="L1633" s="24"/>
    </row>
    <row r="1634" spans="2:12">
      <c r="B1634" s="25"/>
      <c r="C1634" s="26"/>
      <c r="D1634" s="24"/>
      <c r="E1634" s="24"/>
      <c r="F1634" s="24"/>
      <c r="G1634" s="24"/>
      <c r="H1634" s="24"/>
      <c r="I1634" s="24"/>
      <c r="J1634" s="24"/>
      <c r="K1634" s="24"/>
      <c r="L1634" s="24"/>
    </row>
    <row r="1635" spans="2:12">
      <c r="B1635" s="25"/>
      <c r="C1635" s="26"/>
      <c r="D1635" s="24"/>
      <c r="E1635" s="24"/>
      <c r="F1635" s="24"/>
      <c r="G1635" s="24"/>
      <c r="H1635" s="24"/>
      <c r="I1635" s="24"/>
      <c r="J1635" s="24"/>
      <c r="K1635" s="24"/>
      <c r="L1635" s="24"/>
    </row>
    <row r="1636" spans="2:12">
      <c r="B1636" s="25"/>
      <c r="C1636" s="26"/>
      <c r="D1636" s="24"/>
      <c r="E1636" s="24"/>
      <c r="F1636" s="24"/>
      <c r="G1636" s="24"/>
      <c r="H1636" s="24"/>
      <c r="I1636" s="24"/>
      <c r="J1636" s="24"/>
      <c r="K1636" s="24"/>
      <c r="L1636" s="24"/>
    </row>
    <row r="1637" spans="2:12">
      <c r="B1637" s="25"/>
      <c r="C1637" s="26"/>
      <c r="D1637" s="24"/>
      <c r="E1637" s="24"/>
      <c r="F1637" s="24"/>
      <c r="G1637" s="24"/>
      <c r="H1637" s="24"/>
      <c r="I1637" s="24"/>
      <c r="J1637" s="24"/>
      <c r="K1637" s="24"/>
      <c r="L1637" s="24"/>
    </row>
    <row r="1638" spans="2:12">
      <c r="B1638" s="25"/>
      <c r="C1638" s="26"/>
      <c r="D1638" s="24"/>
      <c r="E1638" s="24"/>
      <c r="F1638" s="24"/>
      <c r="G1638" s="24"/>
      <c r="H1638" s="24"/>
      <c r="I1638" s="24"/>
      <c r="J1638" s="24"/>
      <c r="K1638" s="24"/>
      <c r="L1638" s="24"/>
    </row>
    <row r="1639" spans="2:12">
      <c r="B1639" s="25"/>
      <c r="C1639" s="26"/>
      <c r="D1639" s="24"/>
      <c r="E1639" s="24"/>
      <c r="F1639" s="24"/>
      <c r="G1639" s="24"/>
      <c r="H1639" s="24"/>
      <c r="I1639" s="24"/>
      <c r="J1639" s="24"/>
      <c r="K1639" s="24"/>
      <c r="L1639" s="24"/>
    </row>
    <row r="1640" spans="2:12">
      <c r="B1640" s="25"/>
      <c r="C1640" s="26"/>
      <c r="D1640" s="24"/>
      <c r="E1640" s="24"/>
      <c r="F1640" s="24"/>
      <c r="G1640" s="24"/>
      <c r="H1640" s="24"/>
      <c r="I1640" s="24"/>
      <c r="J1640" s="24"/>
      <c r="K1640" s="24"/>
      <c r="L1640" s="24"/>
    </row>
    <row r="1641" spans="2:12">
      <c r="B1641" s="25"/>
      <c r="C1641" s="26"/>
      <c r="D1641" s="24"/>
      <c r="E1641" s="24"/>
      <c r="F1641" s="24"/>
      <c r="G1641" s="24"/>
      <c r="H1641" s="24"/>
      <c r="I1641" s="24"/>
      <c r="J1641" s="24"/>
      <c r="K1641" s="24"/>
      <c r="L1641" s="24"/>
    </row>
    <row r="1642" spans="2:12">
      <c r="B1642" s="25"/>
      <c r="C1642" s="26"/>
      <c r="D1642" s="24"/>
      <c r="E1642" s="24"/>
      <c r="F1642" s="24"/>
      <c r="G1642" s="24"/>
      <c r="H1642" s="24"/>
      <c r="I1642" s="24"/>
      <c r="J1642" s="24"/>
      <c r="K1642" s="24"/>
      <c r="L1642" s="24"/>
    </row>
    <row r="1643" spans="2:12">
      <c r="B1643" s="25"/>
      <c r="C1643" s="26"/>
      <c r="D1643" s="24"/>
      <c r="E1643" s="24"/>
      <c r="F1643" s="24"/>
      <c r="G1643" s="24"/>
      <c r="H1643" s="24"/>
      <c r="I1643" s="24"/>
      <c r="J1643" s="24"/>
      <c r="K1643" s="24"/>
      <c r="L1643" s="24"/>
    </row>
    <row r="1644" spans="2:12">
      <c r="B1644" s="25"/>
      <c r="C1644" s="26"/>
      <c r="D1644" s="24"/>
      <c r="E1644" s="24"/>
      <c r="F1644" s="24"/>
      <c r="G1644" s="24"/>
      <c r="H1644" s="24"/>
      <c r="I1644" s="24"/>
      <c r="J1644" s="24"/>
      <c r="K1644" s="24"/>
      <c r="L1644" s="24"/>
    </row>
    <row r="1645" spans="2:12">
      <c r="B1645" s="25"/>
      <c r="C1645" s="26"/>
      <c r="D1645" s="24"/>
      <c r="E1645" s="24"/>
      <c r="F1645" s="24"/>
      <c r="G1645" s="24"/>
      <c r="H1645" s="24"/>
      <c r="I1645" s="24"/>
      <c r="J1645" s="24"/>
      <c r="K1645" s="24"/>
      <c r="L1645" s="24"/>
    </row>
    <row r="1646" spans="2:12">
      <c r="B1646" s="25"/>
      <c r="C1646" s="26"/>
      <c r="D1646" s="24"/>
      <c r="E1646" s="24"/>
      <c r="F1646" s="24"/>
      <c r="G1646" s="24"/>
      <c r="H1646" s="24"/>
      <c r="I1646" s="24"/>
      <c r="J1646" s="24"/>
      <c r="K1646" s="24"/>
      <c r="L1646" s="24"/>
    </row>
    <row r="1647" spans="2:12">
      <c r="B1647" s="25"/>
      <c r="C1647" s="26"/>
      <c r="D1647" s="24"/>
      <c r="E1647" s="24"/>
      <c r="F1647" s="24"/>
      <c r="G1647" s="24"/>
      <c r="H1647" s="24"/>
      <c r="I1647" s="24"/>
      <c r="J1647" s="24"/>
      <c r="K1647" s="24"/>
      <c r="L1647" s="24"/>
    </row>
    <row r="1648" spans="2:12">
      <c r="B1648" s="25"/>
      <c r="C1648" s="26"/>
      <c r="D1648" s="24"/>
      <c r="E1648" s="24"/>
      <c r="F1648" s="24"/>
      <c r="G1648" s="24"/>
      <c r="H1648" s="24"/>
      <c r="I1648" s="24"/>
      <c r="J1648" s="24"/>
      <c r="K1648" s="24"/>
      <c r="L1648" s="24"/>
    </row>
    <row r="1649" spans="2:12">
      <c r="B1649" s="25"/>
      <c r="C1649" s="26"/>
      <c r="D1649" s="24"/>
      <c r="E1649" s="24"/>
      <c r="F1649" s="24"/>
      <c r="G1649" s="24"/>
      <c r="H1649" s="24"/>
      <c r="I1649" s="24"/>
      <c r="J1649" s="24"/>
      <c r="K1649" s="24"/>
      <c r="L1649" s="24"/>
    </row>
    <row r="1650" spans="2:12">
      <c r="B1650" s="25"/>
      <c r="C1650" s="26"/>
      <c r="D1650" s="24"/>
      <c r="E1650" s="24"/>
      <c r="F1650" s="24"/>
      <c r="G1650" s="24"/>
      <c r="H1650" s="24"/>
      <c r="I1650" s="24"/>
      <c r="J1650" s="24"/>
      <c r="K1650" s="24"/>
      <c r="L1650" s="24"/>
    </row>
    <row r="1651" spans="2:12">
      <c r="B1651" s="25"/>
      <c r="C1651" s="26"/>
      <c r="D1651" s="24"/>
      <c r="E1651" s="24"/>
      <c r="F1651" s="24"/>
      <c r="G1651" s="24"/>
      <c r="H1651" s="24"/>
      <c r="I1651" s="24"/>
      <c r="J1651" s="24"/>
      <c r="K1651" s="24"/>
      <c r="L1651" s="24"/>
    </row>
    <row r="1652" spans="2:12">
      <c r="B1652" s="25"/>
      <c r="C1652" s="26"/>
      <c r="D1652" s="24"/>
      <c r="E1652" s="24"/>
      <c r="F1652" s="24"/>
      <c r="G1652" s="24"/>
      <c r="H1652" s="24"/>
      <c r="I1652" s="24"/>
      <c r="J1652" s="24"/>
      <c r="K1652" s="24"/>
      <c r="L1652" s="24"/>
    </row>
    <row r="1653" spans="2:12">
      <c r="B1653" s="25"/>
      <c r="C1653" s="26"/>
      <c r="D1653" s="24"/>
      <c r="E1653" s="24"/>
      <c r="F1653" s="24"/>
      <c r="G1653" s="24"/>
      <c r="H1653" s="24"/>
      <c r="I1653" s="24"/>
      <c r="J1653" s="24"/>
      <c r="K1653" s="24"/>
      <c r="L1653" s="24"/>
    </row>
    <row r="1654" spans="2:12">
      <c r="B1654" s="25"/>
      <c r="C1654" s="26"/>
      <c r="D1654" s="24"/>
      <c r="E1654" s="24"/>
      <c r="F1654" s="24"/>
      <c r="G1654" s="24"/>
      <c r="H1654" s="24"/>
      <c r="I1654" s="24"/>
      <c r="J1654" s="24"/>
      <c r="K1654" s="24"/>
      <c r="L1654" s="24"/>
    </row>
    <row r="1655" spans="2:12">
      <c r="B1655" s="25"/>
      <c r="C1655" s="26"/>
      <c r="D1655" s="24"/>
      <c r="E1655" s="24"/>
      <c r="F1655" s="24"/>
      <c r="G1655" s="24"/>
      <c r="H1655" s="24"/>
      <c r="I1655" s="24"/>
      <c r="J1655" s="24"/>
      <c r="K1655" s="24"/>
      <c r="L1655" s="24"/>
    </row>
    <row r="1656" spans="2:12">
      <c r="B1656" s="25"/>
      <c r="C1656" s="26"/>
      <c r="D1656" s="24"/>
      <c r="E1656" s="27"/>
      <c r="F1656" s="24"/>
      <c r="G1656" s="24"/>
      <c r="H1656" s="24"/>
      <c r="I1656" s="24"/>
      <c r="J1656" s="24"/>
      <c r="K1656" s="24"/>
      <c r="L1656" s="24"/>
    </row>
    <row r="1657" spans="2:12">
      <c r="B1657" s="25"/>
      <c r="C1657" s="26"/>
      <c r="D1657" s="24"/>
      <c r="E1657" s="24"/>
      <c r="F1657" s="24"/>
      <c r="G1657" s="24"/>
      <c r="H1657" s="24"/>
      <c r="I1657" s="24"/>
      <c r="J1657" s="24"/>
      <c r="K1657" s="24"/>
      <c r="L1657" s="24"/>
    </row>
    <row r="1658" spans="2:12">
      <c r="B1658" s="25"/>
      <c r="C1658" s="26"/>
      <c r="D1658" s="24"/>
      <c r="E1658" s="24"/>
      <c r="F1658" s="24"/>
      <c r="G1658" s="24"/>
      <c r="H1658" s="24"/>
      <c r="I1658" s="24"/>
      <c r="J1658" s="24"/>
      <c r="K1658" s="24"/>
      <c r="L1658" s="24"/>
    </row>
    <row r="1659" spans="2:12">
      <c r="B1659" s="25"/>
      <c r="C1659" s="26"/>
      <c r="D1659" s="24"/>
      <c r="E1659" s="24"/>
      <c r="F1659" s="24"/>
      <c r="G1659" s="24"/>
      <c r="H1659" s="24"/>
      <c r="I1659" s="24"/>
      <c r="J1659" s="24"/>
      <c r="K1659" s="24"/>
      <c r="L1659" s="24"/>
    </row>
    <row r="1660" spans="2:12">
      <c r="B1660" s="25"/>
      <c r="C1660" s="26"/>
      <c r="D1660" s="24"/>
      <c r="E1660" s="24"/>
      <c r="F1660" s="24"/>
      <c r="G1660" s="24"/>
      <c r="H1660" s="24"/>
      <c r="I1660" s="24"/>
      <c r="J1660" s="24"/>
      <c r="K1660" s="24"/>
      <c r="L1660" s="24"/>
    </row>
    <row r="1661" spans="2:12">
      <c r="B1661" s="25"/>
      <c r="C1661" s="26"/>
      <c r="D1661" s="24"/>
      <c r="E1661" s="24"/>
      <c r="F1661" s="24"/>
      <c r="G1661" s="24"/>
      <c r="H1661" s="24"/>
      <c r="I1661" s="24"/>
      <c r="J1661" s="24"/>
      <c r="K1661" s="24"/>
      <c r="L1661" s="24"/>
    </row>
    <row r="1662" spans="2:12">
      <c r="B1662" s="25"/>
      <c r="C1662" s="26"/>
      <c r="D1662" s="24"/>
      <c r="E1662" s="24"/>
      <c r="F1662" s="24"/>
      <c r="G1662" s="24"/>
      <c r="H1662" s="24"/>
      <c r="I1662" s="24"/>
      <c r="J1662" s="24"/>
      <c r="K1662" s="24"/>
      <c r="L1662" s="24"/>
    </row>
    <row r="1663" spans="2:12">
      <c r="B1663" s="25"/>
      <c r="C1663" s="26"/>
      <c r="D1663" s="24"/>
      <c r="E1663" s="24"/>
      <c r="F1663" s="24"/>
      <c r="G1663" s="24"/>
      <c r="H1663" s="24"/>
      <c r="I1663" s="24"/>
      <c r="J1663" s="24"/>
      <c r="K1663" s="24"/>
      <c r="L1663" s="24"/>
    </row>
    <row r="1664" spans="2:12">
      <c r="B1664" s="25"/>
      <c r="C1664" s="26"/>
      <c r="D1664" s="24"/>
      <c r="E1664" s="24"/>
      <c r="F1664" s="24"/>
      <c r="G1664" s="24"/>
      <c r="H1664" s="24"/>
      <c r="I1664" s="24"/>
      <c r="J1664" s="24"/>
      <c r="K1664" s="24"/>
      <c r="L1664" s="24"/>
    </row>
    <row r="1665" spans="2:12">
      <c r="B1665" s="25"/>
      <c r="C1665" s="26"/>
      <c r="D1665" s="24"/>
      <c r="E1665" s="24"/>
      <c r="F1665" s="24"/>
      <c r="G1665" s="24"/>
      <c r="H1665" s="24"/>
      <c r="I1665" s="24"/>
      <c r="J1665" s="24"/>
      <c r="K1665" s="24"/>
      <c r="L1665" s="24"/>
    </row>
    <row r="1666" spans="2:12">
      <c r="B1666" s="25"/>
      <c r="C1666" s="26"/>
      <c r="D1666" s="24"/>
      <c r="E1666" s="24"/>
      <c r="F1666" s="24"/>
      <c r="G1666" s="24"/>
      <c r="H1666" s="24"/>
      <c r="I1666" s="24"/>
      <c r="J1666" s="24"/>
      <c r="K1666" s="24"/>
      <c r="L1666" s="24"/>
    </row>
    <row r="1667" spans="2:12">
      <c r="B1667" s="25"/>
      <c r="C1667" s="26"/>
      <c r="D1667" s="24"/>
      <c r="E1667" s="24"/>
      <c r="F1667" s="24"/>
      <c r="G1667" s="24"/>
      <c r="H1667" s="24"/>
      <c r="I1667" s="24"/>
      <c r="J1667" s="24"/>
      <c r="K1667" s="24"/>
      <c r="L1667" s="24"/>
    </row>
    <row r="1668" spans="2:12">
      <c r="B1668" s="25"/>
      <c r="C1668" s="26"/>
      <c r="D1668" s="24"/>
      <c r="E1668" s="24"/>
      <c r="F1668" s="24"/>
      <c r="G1668" s="24"/>
      <c r="H1668" s="24"/>
      <c r="I1668" s="24"/>
      <c r="J1668" s="24"/>
      <c r="K1668" s="24"/>
      <c r="L1668" s="24"/>
    </row>
    <row r="1669" spans="2:12">
      <c r="B1669" s="25"/>
      <c r="C1669" s="26"/>
      <c r="D1669" s="24"/>
      <c r="E1669" s="24"/>
      <c r="F1669" s="24"/>
      <c r="G1669" s="24"/>
      <c r="H1669" s="24"/>
      <c r="I1669" s="24"/>
      <c r="J1669" s="24"/>
      <c r="K1669" s="24"/>
      <c r="L1669" s="24"/>
    </row>
    <row r="1670" spans="2:12">
      <c r="B1670" s="25"/>
      <c r="C1670" s="26"/>
      <c r="D1670" s="24"/>
      <c r="E1670" s="24"/>
      <c r="F1670" s="24"/>
      <c r="G1670" s="24"/>
      <c r="H1670" s="24"/>
      <c r="I1670" s="24"/>
      <c r="J1670" s="24"/>
      <c r="K1670" s="24"/>
      <c r="L1670" s="24"/>
    </row>
    <row r="1671" spans="2:12">
      <c r="B1671" s="25"/>
      <c r="C1671" s="26"/>
      <c r="D1671" s="24"/>
      <c r="E1671" s="24"/>
      <c r="F1671" s="24"/>
      <c r="G1671" s="24"/>
      <c r="H1671" s="24"/>
      <c r="I1671" s="24"/>
      <c r="J1671" s="24"/>
      <c r="K1671" s="24"/>
      <c r="L1671" s="24"/>
    </row>
    <row r="1672" spans="2:12">
      <c r="B1672" s="25"/>
      <c r="C1672" s="26"/>
      <c r="D1672" s="24"/>
      <c r="E1672" s="24"/>
      <c r="F1672" s="24"/>
      <c r="G1672" s="24"/>
      <c r="H1672" s="24"/>
      <c r="I1672" s="24"/>
      <c r="J1672" s="24"/>
      <c r="K1672" s="24"/>
      <c r="L1672" s="24"/>
    </row>
    <row r="1673" spans="2:12">
      <c r="B1673" s="25"/>
      <c r="C1673" s="26"/>
      <c r="D1673" s="24"/>
      <c r="E1673" s="24"/>
      <c r="F1673" s="24"/>
      <c r="G1673" s="24"/>
      <c r="H1673" s="24"/>
      <c r="I1673" s="24"/>
      <c r="J1673" s="24"/>
      <c r="K1673" s="24"/>
      <c r="L1673" s="24"/>
    </row>
    <row r="1674" spans="2:12">
      <c r="B1674" s="25"/>
      <c r="C1674" s="26"/>
      <c r="D1674" s="24"/>
      <c r="E1674" s="24"/>
      <c r="F1674" s="24"/>
      <c r="G1674" s="24"/>
      <c r="H1674" s="24"/>
      <c r="I1674" s="24"/>
      <c r="J1674" s="24"/>
      <c r="K1674" s="24"/>
      <c r="L1674" s="24"/>
    </row>
    <row r="1675" spans="2:12">
      <c r="B1675" s="25"/>
      <c r="C1675" s="26"/>
      <c r="D1675" s="24"/>
      <c r="E1675" s="24"/>
      <c r="F1675" s="24"/>
      <c r="G1675" s="24"/>
      <c r="H1675" s="24"/>
      <c r="I1675" s="24"/>
      <c r="J1675" s="24"/>
      <c r="K1675" s="24"/>
      <c r="L1675" s="24"/>
    </row>
    <row r="1676" spans="2:12">
      <c r="B1676" s="25"/>
      <c r="C1676" s="26"/>
      <c r="D1676" s="24"/>
      <c r="E1676" s="24"/>
      <c r="F1676" s="24"/>
      <c r="G1676" s="24"/>
      <c r="H1676" s="24"/>
      <c r="I1676" s="24"/>
      <c r="J1676" s="24"/>
      <c r="K1676" s="24"/>
      <c r="L1676" s="24"/>
    </row>
    <row r="1677" spans="2:12">
      <c r="B1677" s="25"/>
      <c r="C1677" s="26"/>
      <c r="D1677" s="24"/>
      <c r="E1677" s="24"/>
      <c r="F1677" s="24"/>
      <c r="G1677" s="24"/>
      <c r="H1677" s="24"/>
      <c r="I1677" s="24"/>
      <c r="J1677" s="24"/>
      <c r="K1677" s="24"/>
      <c r="L1677" s="24"/>
    </row>
    <row r="1678" spans="2:12">
      <c r="B1678" s="25"/>
      <c r="C1678" s="26"/>
      <c r="D1678" s="24"/>
      <c r="E1678" s="24"/>
      <c r="F1678" s="24"/>
      <c r="G1678" s="24"/>
      <c r="H1678" s="24"/>
      <c r="I1678" s="24"/>
      <c r="J1678" s="24"/>
      <c r="K1678" s="24"/>
      <c r="L1678" s="24"/>
    </row>
    <row r="1679" spans="2:12">
      <c r="B1679" s="25"/>
      <c r="C1679" s="26"/>
      <c r="D1679" s="24"/>
      <c r="E1679" s="24"/>
      <c r="F1679" s="24"/>
      <c r="G1679" s="24"/>
      <c r="H1679" s="24"/>
      <c r="I1679" s="24"/>
      <c r="J1679" s="24"/>
      <c r="K1679" s="24"/>
      <c r="L1679" s="24"/>
    </row>
    <row r="1680" spans="2:12">
      <c r="B1680" s="25"/>
      <c r="C1680" s="26"/>
      <c r="D1680" s="24"/>
      <c r="E1680" s="24"/>
      <c r="F1680" s="24"/>
      <c r="G1680" s="24"/>
      <c r="H1680" s="24"/>
      <c r="I1680" s="24"/>
      <c r="J1680" s="24"/>
      <c r="K1680" s="24"/>
      <c r="L1680" s="24"/>
    </row>
    <row r="1681" spans="2:12">
      <c r="B1681" s="25"/>
      <c r="C1681" s="26"/>
      <c r="D1681" s="24"/>
      <c r="E1681" s="24"/>
      <c r="F1681" s="24"/>
      <c r="G1681" s="24"/>
      <c r="H1681" s="24"/>
      <c r="I1681" s="24"/>
      <c r="J1681" s="24"/>
      <c r="K1681" s="24"/>
      <c r="L1681" s="24"/>
    </row>
    <row r="1682" spans="2:12">
      <c r="B1682" s="25"/>
      <c r="C1682" s="26"/>
      <c r="D1682" s="24"/>
      <c r="E1682" s="24"/>
      <c r="F1682" s="24"/>
      <c r="G1682" s="24"/>
      <c r="H1682" s="24"/>
      <c r="I1682" s="24"/>
      <c r="J1682" s="24"/>
      <c r="K1682" s="24"/>
      <c r="L1682" s="24"/>
    </row>
    <row r="1683" spans="2:12">
      <c r="B1683" s="25"/>
      <c r="C1683" s="26"/>
      <c r="D1683" s="24"/>
      <c r="E1683" s="24"/>
      <c r="F1683" s="24"/>
      <c r="G1683" s="24"/>
      <c r="H1683" s="24"/>
      <c r="I1683" s="24"/>
      <c r="J1683" s="24"/>
      <c r="K1683" s="24"/>
      <c r="L1683" s="24"/>
    </row>
    <row r="1684" spans="2:12">
      <c r="B1684" s="25"/>
      <c r="C1684" s="26"/>
      <c r="D1684" s="24"/>
      <c r="E1684" s="24"/>
      <c r="F1684" s="24"/>
      <c r="G1684" s="24"/>
      <c r="H1684" s="24"/>
      <c r="I1684" s="24"/>
      <c r="J1684" s="24"/>
      <c r="K1684" s="24"/>
      <c r="L1684" s="24"/>
    </row>
    <row r="1685" spans="2:12">
      <c r="B1685" s="25"/>
      <c r="C1685" s="26"/>
      <c r="D1685" s="24"/>
      <c r="E1685" s="24"/>
      <c r="F1685" s="24"/>
      <c r="G1685" s="24"/>
      <c r="H1685" s="24"/>
      <c r="I1685" s="24"/>
      <c r="J1685" s="24"/>
      <c r="K1685" s="24"/>
      <c r="L1685" s="24"/>
    </row>
    <row r="1686" spans="2:12">
      <c r="B1686" s="25"/>
      <c r="C1686" s="26"/>
      <c r="D1686" s="24"/>
      <c r="E1686" s="24"/>
      <c r="F1686" s="24"/>
      <c r="G1686" s="24"/>
      <c r="H1686" s="24"/>
      <c r="I1686" s="24"/>
      <c r="J1686" s="24"/>
      <c r="K1686" s="24"/>
      <c r="L1686" s="24"/>
    </row>
    <row r="1687" spans="2:12">
      <c r="B1687" s="25"/>
      <c r="C1687" s="26"/>
      <c r="D1687" s="24"/>
      <c r="E1687" s="24"/>
      <c r="F1687" s="24"/>
      <c r="G1687" s="24"/>
      <c r="H1687" s="24"/>
      <c r="I1687" s="24"/>
      <c r="J1687" s="24"/>
      <c r="K1687" s="24"/>
      <c r="L1687" s="24"/>
    </row>
    <row r="1688" spans="2:12">
      <c r="B1688" s="25"/>
      <c r="C1688" s="26"/>
      <c r="D1688" s="24"/>
      <c r="E1688" s="24"/>
      <c r="F1688" s="24"/>
      <c r="G1688" s="24"/>
      <c r="H1688" s="24"/>
      <c r="I1688" s="24"/>
      <c r="J1688" s="24"/>
      <c r="K1688" s="24"/>
      <c r="L1688" s="24"/>
    </row>
    <row r="1689" spans="2:12">
      <c r="B1689" s="25"/>
      <c r="C1689" s="26"/>
      <c r="D1689" s="24"/>
      <c r="E1689" s="24"/>
      <c r="F1689" s="24"/>
      <c r="G1689" s="24"/>
      <c r="H1689" s="24"/>
      <c r="I1689" s="24"/>
      <c r="J1689" s="24"/>
      <c r="K1689" s="24"/>
      <c r="L1689" s="24"/>
    </row>
    <row r="1690" spans="2:12">
      <c r="B1690" s="25"/>
      <c r="C1690" s="26"/>
      <c r="D1690" s="24"/>
      <c r="E1690" s="24"/>
      <c r="F1690" s="24"/>
      <c r="G1690" s="24"/>
      <c r="H1690" s="24"/>
      <c r="I1690" s="24"/>
      <c r="J1690" s="24"/>
      <c r="K1690" s="24"/>
      <c r="L1690" s="24"/>
    </row>
    <row r="1691" spans="2:12">
      <c r="B1691" s="25"/>
      <c r="C1691" s="26"/>
      <c r="D1691" s="24"/>
      <c r="E1691" s="24"/>
      <c r="F1691" s="24"/>
      <c r="G1691" s="24"/>
      <c r="H1691" s="24"/>
      <c r="I1691" s="24"/>
      <c r="J1691" s="24"/>
      <c r="K1691" s="24"/>
      <c r="L1691" s="24"/>
    </row>
    <row r="1692" spans="2:12">
      <c r="B1692" s="25"/>
      <c r="C1692" s="26"/>
      <c r="D1692" s="24"/>
      <c r="E1692" s="24"/>
      <c r="F1692" s="24"/>
      <c r="G1692" s="24"/>
      <c r="H1692" s="24"/>
      <c r="I1692" s="24"/>
      <c r="J1692" s="24"/>
      <c r="K1692" s="24"/>
      <c r="L1692" s="24"/>
    </row>
    <row r="1693" spans="2:12">
      <c r="B1693" s="25"/>
      <c r="C1693" s="26"/>
      <c r="D1693" s="24"/>
      <c r="E1693" s="24"/>
      <c r="F1693" s="24"/>
      <c r="G1693" s="24"/>
      <c r="H1693" s="24"/>
      <c r="I1693" s="24"/>
      <c r="J1693" s="24"/>
      <c r="K1693" s="24"/>
      <c r="L1693" s="24"/>
    </row>
    <row r="1694" spans="2:12">
      <c r="B1694" s="25"/>
      <c r="C1694" s="26"/>
      <c r="D1694" s="24"/>
      <c r="E1694" s="24"/>
      <c r="F1694" s="24"/>
      <c r="G1694" s="24"/>
      <c r="H1694" s="24"/>
      <c r="I1694" s="24"/>
      <c r="J1694" s="24"/>
      <c r="K1694" s="24"/>
      <c r="L1694" s="24"/>
    </row>
    <row r="1695" spans="2:12">
      <c r="B1695" s="25"/>
      <c r="C1695" s="26"/>
      <c r="D1695" s="24"/>
      <c r="E1695" s="24"/>
      <c r="F1695" s="24"/>
      <c r="G1695" s="24"/>
      <c r="H1695" s="24"/>
      <c r="I1695" s="24"/>
      <c r="J1695" s="24"/>
      <c r="K1695" s="24"/>
      <c r="L1695" s="24"/>
    </row>
    <row r="1696" spans="2:12">
      <c r="B1696" s="25"/>
      <c r="C1696" s="26"/>
      <c r="D1696" s="24"/>
      <c r="E1696" s="24"/>
      <c r="F1696" s="24"/>
      <c r="G1696" s="24"/>
      <c r="H1696" s="24"/>
      <c r="I1696" s="24"/>
      <c r="J1696" s="24"/>
      <c r="K1696" s="24"/>
      <c r="L1696" s="24"/>
    </row>
    <row r="1697" spans="2:12">
      <c r="B1697" s="25"/>
      <c r="C1697" s="26"/>
      <c r="D1697" s="24"/>
      <c r="E1697" s="24"/>
      <c r="F1697" s="24"/>
      <c r="G1697" s="24"/>
      <c r="H1697" s="24"/>
      <c r="I1697" s="24"/>
      <c r="J1697" s="24"/>
      <c r="K1697" s="24"/>
      <c r="L1697" s="24"/>
    </row>
    <row r="1698" spans="2:12">
      <c r="B1698" s="25"/>
      <c r="C1698" s="26"/>
      <c r="D1698" s="24"/>
      <c r="E1698" s="24"/>
      <c r="F1698" s="24"/>
      <c r="G1698" s="24"/>
      <c r="H1698" s="24"/>
      <c r="I1698" s="24"/>
      <c r="J1698" s="24"/>
      <c r="K1698" s="24"/>
      <c r="L1698" s="24"/>
    </row>
    <row r="1699" spans="2:12">
      <c r="B1699" s="25"/>
      <c r="C1699" s="26"/>
      <c r="D1699" s="24"/>
      <c r="E1699" s="24"/>
      <c r="F1699" s="24"/>
      <c r="G1699" s="24"/>
      <c r="H1699" s="24"/>
      <c r="I1699" s="24"/>
      <c r="J1699" s="24"/>
      <c r="K1699" s="24"/>
      <c r="L1699" s="24"/>
    </row>
    <row r="1700" spans="2:12">
      <c r="B1700" s="25"/>
      <c r="C1700" s="26"/>
      <c r="D1700" s="24"/>
      <c r="E1700" s="24"/>
      <c r="F1700" s="24"/>
      <c r="G1700" s="24"/>
      <c r="H1700" s="24"/>
      <c r="I1700" s="24"/>
      <c r="J1700" s="24"/>
      <c r="K1700" s="24"/>
      <c r="L1700" s="24"/>
    </row>
    <row r="1701" spans="2:12">
      <c r="B1701" s="25"/>
      <c r="C1701" s="26"/>
      <c r="D1701" s="24"/>
      <c r="E1701" s="24"/>
      <c r="F1701" s="24"/>
      <c r="G1701" s="24"/>
      <c r="H1701" s="24"/>
      <c r="I1701" s="24"/>
      <c r="J1701" s="24"/>
      <c r="K1701" s="24"/>
      <c r="L1701" s="24"/>
    </row>
    <row r="1702" spans="2:12">
      <c r="B1702" s="25"/>
      <c r="C1702" s="26"/>
      <c r="D1702" s="24"/>
      <c r="E1702" s="24"/>
      <c r="F1702" s="24"/>
      <c r="G1702" s="24"/>
      <c r="H1702" s="24"/>
      <c r="I1702" s="24"/>
      <c r="J1702" s="24"/>
      <c r="K1702" s="24"/>
      <c r="L1702" s="24"/>
    </row>
    <row r="1703" spans="2:12">
      <c r="B1703" s="25"/>
      <c r="C1703" s="26"/>
      <c r="D1703" s="24"/>
      <c r="E1703" s="24"/>
      <c r="F1703" s="24"/>
      <c r="G1703" s="24"/>
      <c r="H1703" s="24"/>
      <c r="I1703" s="24"/>
      <c r="J1703" s="24"/>
      <c r="K1703" s="24"/>
      <c r="L1703" s="24"/>
    </row>
    <row r="1704" spans="2:12">
      <c r="B1704" s="25"/>
      <c r="C1704" s="26"/>
      <c r="D1704" s="24"/>
      <c r="E1704" s="24"/>
      <c r="F1704" s="24"/>
      <c r="G1704" s="24"/>
      <c r="H1704" s="24"/>
      <c r="I1704" s="24"/>
      <c r="J1704" s="24"/>
      <c r="K1704" s="24"/>
      <c r="L1704" s="24"/>
    </row>
    <row r="1705" spans="2:12">
      <c r="B1705" s="25"/>
      <c r="C1705" s="26"/>
      <c r="D1705" s="24"/>
      <c r="E1705" s="24"/>
      <c r="F1705" s="24"/>
      <c r="G1705" s="24"/>
      <c r="H1705" s="24"/>
      <c r="I1705" s="24"/>
      <c r="J1705" s="24"/>
      <c r="K1705" s="24"/>
      <c r="L1705" s="24"/>
    </row>
    <row r="1706" spans="2:12">
      <c r="B1706" s="25"/>
      <c r="C1706" s="26"/>
      <c r="D1706" s="24"/>
      <c r="E1706" s="24"/>
      <c r="F1706" s="24"/>
      <c r="G1706" s="24"/>
      <c r="H1706" s="24"/>
      <c r="I1706" s="24"/>
      <c r="J1706" s="24"/>
      <c r="K1706" s="24"/>
      <c r="L1706" s="24"/>
    </row>
    <row r="1707" spans="2:12">
      <c r="B1707" s="25"/>
      <c r="C1707" s="26"/>
      <c r="D1707" s="24"/>
      <c r="E1707" s="24"/>
      <c r="F1707" s="24"/>
      <c r="G1707" s="24"/>
      <c r="H1707" s="24"/>
      <c r="I1707" s="24"/>
      <c r="J1707" s="24"/>
      <c r="K1707" s="24"/>
      <c r="L1707" s="24"/>
    </row>
    <row r="1708" spans="2:12">
      <c r="B1708" s="25"/>
      <c r="C1708" s="26"/>
      <c r="D1708" s="24"/>
      <c r="E1708" s="24"/>
      <c r="F1708" s="24"/>
      <c r="G1708" s="24"/>
      <c r="H1708" s="24"/>
      <c r="I1708" s="24"/>
      <c r="J1708" s="24"/>
      <c r="K1708" s="24"/>
      <c r="L1708" s="24"/>
    </row>
    <row r="1709" spans="2:12">
      <c r="B1709" s="25"/>
      <c r="C1709" s="26"/>
      <c r="D1709" s="24"/>
      <c r="E1709" s="24"/>
      <c r="F1709" s="24"/>
      <c r="G1709" s="24"/>
      <c r="H1709" s="24"/>
      <c r="I1709" s="24"/>
      <c r="J1709" s="24"/>
      <c r="K1709" s="24"/>
      <c r="L1709" s="24"/>
    </row>
    <row r="1710" spans="2:12">
      <c r="B1710" s="25"/>
      <c r="C1710" s="26"/>
      <c r="D1710" s="24"/>
      <c r="E1710" s="24"/>
      <c r="F1710" s="24"/>
      <c r="G1710" s="24"/>
      <c r="H1710" s="24"/>
      <c r="I1710" s="24"/>
      <c r="J1710" s="24"/>
      <c r="K1710" s="24"/>
      <c r="L1710" s="24"/>
    </row>
    <row r="1711" spans="2:12">
      <c r="B1711" s="25"/>
      <c r="C1711" s="26"/>
      <c r="D1711" s="24"/>
      <c r="E1711" s="24"/>
      <c r="F1711" s="24"/>
      <c r="G1711" s="24"/>
      <c r="H1711" s="24"/>
      <c r="I1711" s="24"/>
      <c r="J1711" s="24"/>
      <c r="K1711" s="24"/>
      <c r="L1711" s="24"/>
    </row>
    <row r="1712" spans="2:12">
      <c r="B1712" s="25"/>
      <c r="C1712" s="26"/>
      <c r="D1712" s="24"/>
      <c r="E1712" s="24"/>
      <c r="F1712" s="24"/>
      <c r="G1712" s="24"/>
      <c r="H1712" s="24"/>
      <c r="I1712" s="24"/>
      <c r="J1712" s="24"/>
      <c r="K1712" s="24"/>
      <c r="L1712" s="24"/>
    </row>
    <row r="1713" spans="2:12">
      <c r="B1713" s="25"/>
      <c r="C1713" s="26"/>
      <c r="D1713" s="24"/>
      <c r="E1713" s="24"/>
      <c r="F1713" s="24"/>
      <c r="G1713" s="24"/>
      <c r="H1713" s="24"/>
      <c r="I1713" s="24"/>
      <c r="J1713" s="24"/>
      <c r="K1713" s="24"/>
      <c r="L1713" s="24"/>
    </row>
    <row r="1714" spans="2:12">
      <c r="B1714" s="25"/>
      <c r="C1714" s="26"/>
      <c r="D1714" s="24"/>
      <c r="E1714" s="24"/>
      <c r="F1714" s="24"/>
      <c r="G1714" s="24"/>
      <c r="H1714" s="24"/>
      <c r="I1714" s="24"/>
      <c r="J1714" s="24"/>
      <c r="K1714" s="24"/>
      <c r="L1714" s="24"/>
    </row>
    <row r="1715" spans="2:12">
      <c r="B1715" s="25"/>
      <c r="C1715" s="26"/>
      <c r="D1715" s="24"/>
      <c r="E1715" s="24"/>
      <c r="F1715" s="24"/>
      <c r="G1715" s="24"/>
      <c r="H1715" s="24"/>
      <c r="I1715" s="24"/>
      <c r="J1715" s="24"/>
      <c r="K1715" s="24"/>
      <c r="L1715" s="24"/>
    </row>
    <row r="1716" spans="2:12">
      <c r="B1716" s="25"/>
      <c r="C1716" s="26"/>
      <c r="D1716" s="24"/>
      <c r="E1716" s="24"/>
      <c r="F1716" s="24"/>
      <c r="G1716" s="24"/>
      <c r="H1716" s="24"/>
      <c r="I1716" s="24"/>
      <c r="J1716" s="24"/>
      <c r="K1716" s="24"/>
      <c r="L1716" s="24"/>
    </row>
    <row r="1717" spans="2:12">
      <c r="B1717" s="25"/>
      <c r="C1717" s="26"/>
      <c r="D1717" s="24"/>
      <c r="E1717" s="24"/>
      <c r="F1717" s="24"/>
      <c r="G1717" s="24"/>
      <c r="H1717" s="24"/>
      <c r="I1717" s="24"/>
      <c r="J1717" s="24"/>
      <c r="K1717" s="24"/>
      <c r="L1717" s="24"/>
    </row>
    <row r="1718" spans="2:12">
      <c r="B1718" s="25"/>
      <c r="C1718" s="26"/>
      <c r="D1718" s="24"/>
      <c r="E1718" s="24"/>
      <c r="F1718" s="24"/>
      <c r="G1718" s="24"/>
      <c r="H1718" s="24"/>
      <c r="I1718" s="24"/>
      <c r="J1718" s="24"/>
      <c r="K1718" s="24"/>
      <c r="L1718" s="24"/>
    </row>
    <row r="1719" spans="2:12">
      <c r="B1719" s="25"/>
      <c r="C1719" s="26"/>
      <c r="D1719" s="24"/>
      <c r="E1719" s="24"/>
      <c r="F1719" s="24"/>
      <c r="G1719" s="24"/>
      <c r="H1719" s="24"/>
      <c r="I1719" s="24"/>
      <c r="J1719" s="24"/>
      <c r="K1719" s="24"/>
      <c r="L1719" s="24"/>
    </row>
    <row r="1720" spans="2:12">
      <c r="B1720" s="25"/>
      <c r="C1720" s="26"/>
      <c r="D1720" s="24"/>
      <c r="E1720" s="24"/>
      <c r="F1720" s="24"/>
      <c r="G1720" s="24"/>
      <c r="H1720" s="24"/>
      <c r="I1720" s="24"/>
      <c r="J1720" s="24"/>
      <c r="K1720" s="24"/>
      <c r="L1720" s="24"/>
    </row>
    <row r="1721" spans="2:12">
      <c r="B1721" s="25"/>
      <c r="C1721" s="26"/>
      <c r="D1721" s="24"/>
      <c r="E1721" s="24"/>
      <c r="F1721" s="24"/>
      <c r="G1721" s="24"/>
      <c r="H1721" s="24"/>
      <c r="I1721" s="24"/>
      <c r="J1721" s="24"/>
      <c r="K1721" s="24"/>
      <c r="L1721" s="24"/>
    </row>
    <row r="1722" spans="2:12">
      <c r="B1722" s="25"/>
      <c r="C1722" s="26"/>
      <c r="D1722" s="24"/>
      <c r="E1722" s="24"/>
      <c r="F1722" s="24"/>
      <c r="G1722" s="24"/>
      <c r="H1722" s="24"/>
      <c r="I1722" s="24"/>
      <c r="J1722" s="24"/>
      <c r="K1722" s="24"/>
      <c r="L1722" s="24"/>
    </row>
    <row r="1723" spans="2:12">
      <c r="B1723" s="25"/>
      <c r="C1723" s="26"/>
      <c r="D1723" s="24"/>
      <c r="E1723" s="24"/>
      <c r="F1723" s="24"/>
      <c r="G1723" s="24"/>
      <c r="H1723" s="24"/>
      <c r="I1723" s="24"/>
      <c r="J1723" s="24"/>
      <c r="K1723" s="24"/>
      <c r="L1723" s="24"/>
    </row>
    <row r="1724" spans="2:12">
      <c r="B1724" s="25"/>
      <c r="C1724" s="26"/>
      <c r="D1724" s="24"/>
      <c r="E1724" s="24"/>
      <c r="F1724" s="24"/>
      <c r="G1724" s="24"/>
      <c r="H1724" s="24"/>
      <c r="I1724" s="24"/>
      <c r="J1724" s="24"/>
      <c r="K1724" s="24"/>
      <c r="L1724" s="24"/>
    </row>
    <row r="1725" spans="2:12">
      <c r="B1725" s="25"/>
      <c r="C1725" s="26"/>
      <c r="D1725" s="24"/>
      <c r="E1725" s="24"/>
      <c r="F1725" s="24"/>
      <c r="G1725" s="24"/>
      <c r="H1725" s="24"/>
      <c r="I1725" s="24"/>
      <c r="J1725" s="24"/>
      <c r="K1725" s="24"/>
      <c r="L1725" s="24"/>
    </row>
    <row r="1726" spans="2:12">
      <c r="B1726" s="25"/>
      <c r="C1726" s="26"/>
      <c r="D1726" s="24"/>
      <c r="E1726" s="24"/>
      <c r="F1726" s="24"/>
      <c r="G1726" s="24"/>
      <c r="H1726" s="24"/>
      <c r="I1726" s="24"/>
      <c r="J1726" s="24"/>
      <c r="K1726" s="24"/>
      <c r="L1726" s="24"/>
    </row>
    <row r="1727" spans="2:12">
      <c r="B1727" s="25"/>
      <c r="C1727" s="26"/>
      <c r="D1727" s="24"/>
      <c r="E1727" s="24"/>
      <c r="F1727" s="24"/>
      <c r="G1727" s="24"/>
      <c r="H1727" s="24"/>
      <c r="I1727" s="24"/>
      <c r="J1727" s="24"/>
      <c r="K1727" s="24"/>
      <c r="L1727" s="24"/>
    </row>
    <row r="1728" spans="2:12">
      <c r="B1728" s="25"/>
      <c r="C1728" s="26"/>
      <c r="D1728" s="24"/>
      <c r="E1728" s="24"/>
      <c r="F1728" s="24"/>
      <c r="G1728" s="24"/>
      <c r="H1728" s="24"/>
      <c r="I1728" s="24"/>
      <c r="J1728" s="24"/>
      <c r="K1728" s="24"/>
      <c r="L1728" s="24"/>
    </row>
    <row r="1729" spans="2:12">
      <c r="B1729" s="25"/>
      <c r="C1729" s="26"/>
      <c r="D1729" s="24"/>
      <c r="E1729" s="24"/>
      <c r="F1729" s="24"/>
      <c r="G1729" s="24"/>
      <c r="H1729" s="24"/>
      <c r="I1729" s="24"/>
      <c r="J1729" s="24"/>
      <c r="K1729" s="24"/>
      <c r="L1729" s="24"/>
    </row>
    <row r="1730" spans="2:12">
      <c r="B1730" s="25"/>
      <c r="C1730" s="26"/>
      <c r="D1730" s="24"/>
      <c r="E1730" s="24"/>
      <c r="F1730" s="24"/>
      <c r="G1730" s="24"/>
      <c r="H1730" s="24"/>
      <c r="I1730" s="24"/>
      <c r="J1730" s="24"/>
      <c r="K1730" s="24"/>
      <c r="L1730" s="24"/>
    </row>
    <row r="1731" spans="2:12">
      <c r="B1731" s="25"/>
      <c r="C1731" s="26"/>
      <c r="D1731" s="24"/>
      <c r="E1731" s="24"/>
      <c r="F1731" s="24"/>
      <c r="G1731" s="24"/>
      <c r="H1731" s="24"/>
      <c r="I1731" s="24"/>
      <c r="J1731" s="24"/>
      <c r="K1731" s="24"/>
      <c r="L1731" s="24"/>
    </row>
    <row r="1732" spans="2:12">
      <c r="B1732" s="25"/>
      <c r="C1732" s="26"/>
      <c r="D1732" s="24"/>
      <c r="E1732" s="24"/>
      <c r="F1732" s="24"/>
      <c r="G1732" s="24"/>
      <c r="H1732" s="24"/>
      <c r="I1732" s="24"/>
      <c r="J1732" s="24"/>
      <c r="K1732" s="24"/>
      <c r="L1732" s="24"/>
    </row>
    <row r="1733" spans="2:12">
      <c r="B1733" s="25"/>
      <c r="C1733" s="26"/>
      <c r="D1733" s="24"/>
      <c r="E1733" s="24"/>
      <c r="F1733" s="24"/>
      <c r="G1733" s="24"/>
      <c r="H1733" s="24"/>
      <c r="I1733" s="24"/>
      <c r="J1733" s="24"/>
      <c r="K1733" s="24"/>
      <c r="L1733" s="24"/>
    </row>
    <row r="1734" spans="2:12">
      <c r="B1734" s="25"/>
      <c r="C1734" s="26"/>
      <c r="D1734" s="24"/>
      <c r="E1734" s="24"/>
      <c r="F1734" s="24"/>
      <c r="G1734" s="24"/>
      <c r="H1734" s="24"/>
      <c r="I1734" s="24"/>
      <c r="J1734" s="24"/>
      <c r="K1734" s="24"/>
      <c r="L1734" s="24"/>
    </row>
    <row r="1735" spans="2:12">
      <c r="B1735" s="25"/>
      <c r="C1735" s="26"/>
      <c r="D1735" s="24"/>
      <c r="E1735" s="24"/>
      <c r="F1735" s="24"/>
      <c r="G1735" s="24"/>
      <c r="H1735" s="24"/>
      <c r="I1735" s="24"/>
      <c r="J1735" s="24"/>
      <c r="K1735" s="24"/>
      <c r="L1735" s="24"/>
    </row>
    <row r="1736" spans="2:12">
      <c r="B1736" s="25"/>
      <c r="C1736" s="26"/>
      <c r="D1736" s="24"/>
      <c r="E1736" s="24"/>
      <c r="F1736" s="24"/>
      <c r="G1736" s="24"/>
      <c r="H1736" s="24"/>
      <c r="I1736" s="24"/>
      <c r="J1736" s="24"/>
      <c r="K1736" s="24"/>
      <c r="L1736" s="24"/>
    </row>
    <row r="1737" spans="2:12">
      <c r="B1737" s="25"/>
      <c r="C1737" s="26"/>
      <c r="D1737" s="24"/>
      <c r="E1737" s="24"/>
      <c r="F1737" s="24"/>
      <c r="G1737" s="24"/>
      <c r="H1737" s="24"/>
      <c r="I1737" s="24"/>
      <c r="J1737" s="24"/>
      <c r="K1737" s="24"/>
      <c r="L1737" s="24"/>
    </row>
    <row r="1738" spans="2:12">
      <c r="B1738" s="25"/>
      <c r="C1738" s="26"/>
      <c r="D1738" s="24"/>
      <c r="E1738" s="24"/>
      <c r="F1738" s="24"/>
      <c r="G1738" s="24"/>
      <c r="H1738" s="24"/>
      <c r="I1738" s="24"/>
      <c r="J1738" s="24"/>
      <c r="K1738" s="24"/>
      <c r="L1738" s="24"/>
    </row>
    <row r="1739" spans="2:12">
      <c r="B1739" s="25"/>
      <c r="C1739" s="26"/>
      <c r="D1739" s="24"/>
      <c r="E1739" s="24"/>
      <c r="F1739" s="24"/>
      <c r="G1739" s="24"/>
      <c r="H1739" s="24"/>
      <c r="I1739" s="24"/>
      <c r="J1739" s="24"/>
      <c r="K1739" s="24"/>
      <c r="L1739" s="24"/>
    </row>
    <row r="1740" spans="2:12">
      <c r="B1740" s="25"/>
      <c r="C1740" s="26"/>
      <c r="D1740" s="24"/>
      <c r="E1740" s="24"/>
      <c r="F1740" s="24"/>
      <c r="G1740" s="24"/>
      <c r="H1740" s="24"/>
      <c r="I1740" s="24"/>
      <c r="J1740" s="24"/>
      <c r="K1740" s="24"/>
      <c r="L1740" s="24"/>
    </row>
    <row r="1741" spans="2:12">
      <c r="B1741" s="25"/>
      <c r="C1741" s="26"/>
      <c r="D1741" s="24"/>
      <c r="E1741" s="24"/>
      <c r="F1741" s="24"/>
      <c r="G1741" s="24"/>
      <c r="H1741" s="24"/>
      <c r="I1741" s="24"/>
      <c r="J1741" s="24"/>
      <c r="K1741" s="24"/>
      <c r="L1741" s="24"/>
    </row>
    <row r="1742" spans="2:12">
      <c r="B1742" s="25"/>
      <c r="C1742" s="26"/>
      <c r="D1742" s="24"/>
      <c r="E1742" s="24"/>
      <c r="F1742" s="24"/>
      <c r="G1742" s="24"/>
      <c r="H1742" s="24"/>
      <c r="I1742" s="24"/>
      <c r="J1742" s="24"/>
      <c r="K1742" s="24"/>
      <c r="L1742" s="24"/>
    </row>
    <row r="1743" spans="2:12">
      <c r="B1743" s="25"/>
      <c r="C1743" s="26"/>
      <c r="D1743" s="24"/>
      <c r="E1743" s="24"/>
      <c r="F1743" s="24"/>
      <c r="G1743" s="24"/>
      <c r="H1743" s="24"/>
      <c r="I1743" s="24"/>
      <c r="J1743" s="24"/>
      <c r="K1743" s="24"/>
      <c r="L1743" s="24"/>
    </row>
    <row r="1744" spans="2:12">
      <c r="B1744" s="25"/>
      <c r="C1744" s="26"/>
      <c r="D1744" s="24"/>
      <c r="E1744" s="24"/>
      <c r="F1744" s="24"/>
      <c r="G1744" s="24"/>
      <c r="H1744" s="24"/>
      <c r="I1744" s="24"/>
      <c r="J1744" s="24"/>
      <c r="K1744" s="24"/>
      <c r="L1744" s="24"/>
    </row>
    <row r="1745" spans="2:12">
      <c r="B1745" s="25"/>
      <c r="C1745" s="26"/>
      <c r="D1745" s="24"/>
      <c r="E1745" s="24"/>
      <c r="F1745" s="24"/>
      <c r="G1745" s="24"/>
      <c r="H1745" s="24"/>
      <c r="I1745" s="24"/>
      <c r="J1745" s="24"/>
      <c r="K1745" s="24"/>
      <c r="L1745" s="24"/>
    </row>
    <row r="1746" spans="2:12">
      <c r="B1746" s="25"/>
      <c r="C1746" s="26"/>
      <c r="D1746" s="24"/>
      <c r="E1746" s="24"/>
      <c r="F1746" s="24"/>
      <c r="G1746" s="24"/>
      <c r="H1746" s="24"/>
      <c r="I1746" s="24"/>
      <c r="J1746" s="24"/>
      <c r="K1746" s="24"/>
      <c r="L1746" s="24"/>
    </row>
    <row r="1747" spans="2:12">
      <c r="B1747" s="25"/>
      <c r="C1747" s="26"/>
      <c r="D1747" s="24"/>
      <c r="E1747" s="24"/>
      <c r="F1747" s="24"/>
      <c r="G1747" s="24"/>
      <c r="H1747" s="24"/>
      <c r="I1747" s="24"/>
      <c r="J1747" s="24"/>
      <c r="K1747" s="24"/>
      <c r="L1747" s="24"/>
    </row>
    <row r="1748" spans="2:12">
      <c r="B1748" s="25"/>
      <c r="C1748" s="26"/>
      <c r="D1748" s="24"/>
      <c r="E1748" s="24"/>
      <c r="F1748" s="24"/>
      <c r="G1748" s="24"/>
      <c r="H1748" s="24"/>
      <c r="I1748" s="24"/>
      <c r="J1748" s="24"/>
      <c r="K1748" s="24"/>
      <c r="L1748" s="24"/>
    </row>
    <row r="1749" spans="2:12">
      <c r="B1749" s="25"/>
      <c r="C1749" s="26"/>
      <c r="D1749" s="24"/>
      <c r="E1749" s="24"/>
      <c r="F1749" s="24"/>
      <c r="G1749" s="24"/>
      <c r="H1749" s="24"/>
      <c r="I1749" s="24"/>
      <c r="J1749" s="24"/>
      <c r="K1749" s="24"/>
      <c r="L1749" s="24"/>
    </row>
    <row r="1750" spans="2:12">
      <c r="B1750" s="25"/>
      <c r="C1750" s="26"/>
      <c r="D1750" s="24"/>
      <c r="E1750" s="24"/>
      <c r="F1750" s="24"/>
      <c r="G1750" s="24"/>
      <c r="H1750" s="24"/>
      <c r="I1750" s="24"/>
      <c r="J1750" s="24"/>
      <c r="K1750" s="24"/>
      <c r="L1750" s="24"/>
    </row>
    <row r="1751" spans="2:12">
      <c r="B1751" s="25"/>
      <c r="C1751" s="26"/>
      <c r="D1751" s="24"/>
      <c r="E1751" s="24"/>
      <c r="F1751" s="24"/>
      <c r="G1751" s="24"/>
      <c r="H1751" s="24"/>
      <c r="I1751" s="24"/>
      <c r="J1751" s="24"/>
      <c r="K1751" s="24"/>
      <c r="L1751" s="24"/>
    </row>
    <row r="1752" spans="2:12">
      <c r="B1752" s="25"/>
      <c r="C1752" s="26"/>
      <c r="D1752" s="24"/>
      <c r="E1752" s="24"/>
      <c r="F1752" s="24"/>
      <c r="G1752" s="24"/>
      <c r="H1752" s="24"/>
      <c r="I1752" s="24"/>
      <c r="J1752" s="24"/>
      <c r="K1752" s="24"/>
      <c r="L1752" s="24"/>
    </row>
    <row r="1753" spans="2:12">
      <c r="B1753" s="25"/>
      <c r="C1753" s="26"/>
      <c r="D1753" s="24"/>
      <c r="E1753" s="24"/>
      <c r="F1753" s="24"/>
      <c r="G1753" s="24"/>
      <c r="H1753" s="24"/>
      <c r="I1753" s="24"/>
      <c r="J1753" s="24"/>
      <c r="K1753" s="24"/>
      <c r="L1753" s="24"/>
    </row>
    <row r="1754" spans="2:12">
      <c r="B1754" s="25"/>
      <c r="C1754" s="26"/>
      <c r="D1754" s="24"/>
      <c r="E1754" s="24"/>
      <c r="F1754" s="24"/>
      <c r="G1754" s="24"/>
      <c r="H1754" s="24"/>
      <c r="I1754" s="24"/>
      <c r="J1754" s="24"/>
      <c r="K1754" s="24"/>
      <c r="L1754" s="24"/>
    </row>
    <row r="1755" spans="2:12">
      <c r="B1755" s="25"/>
      <c r="C1755" s="26"/>
      <c r="D1755" s="24"/>
      <c r="E1755" s="24"/>
      <c r="F1755" s="24"/>
      <c r="G1755" s="24"/>
      <c r="H1755" s="24"/>
      <c r="I1755" s="24"/>
      <c r="J1755" s="24"/>
      <c r="K1755" s="24"/>
      <c r="L1755" s="24"/>
    </row>
    <row r="1756" spans="2:12">
      <c r="B1756" s="25"/>
      <c r="C1756" s="26"/>
      <c r="D1756" s="24"/>
      <c r="E1756" s="24"/>
      <c r="F1756" s="24"/>
      <c r="G1756" s="24"/>
      <c r="H1756" s="24"/>
      <c r="I1756" s="24"/>
      <c r="J1756" s="24"/>
      <c r="K1756" s="24"/>
      <c r="L1756" s="24"/>
    </row>
    <row r="1757" spans="2:12">
      <c r="B1757" s="25"/>
      <c r="C1757" s="26"/>
      <c r="D1757" s="24"/>
      <c r="E1757" s="24"/>
      <c r="F1757" s="24"/>
      <c r="G1757" s="24"/>
      <c r="H1757" s="24"/>
      <c r="I1757" s="24"/>
      <c r="J1757" s="24"/>
      <c r="K1757" s="24"/>
      <c r="L1757" s="24"/>
    </row>
    <row r="1758" spans="2:12">
      <c r="B1758" s="25"/>
      <c r="C1758" s="26"/>
      <c r="D1758" s="24"/>
      <c r="E1758" s="24"/>
      <c r="F1758" s="24"/>
      <c r="G1758" s="24"/>
      <c r="H1758" s="24"/>
      <c r="I1758" s="24"/>
      <c r="J1758" s="24"/>
      <c r="K1758" s="24"/>
      <c r="L1758" s="24"/>
    </row>
    <row r="1759" spans="2:12">
      <c r="B1759" s="25"/>
      <c r="C1759" s="26"/>
      <c r="D1759" s="24"/>
      <c r="E1759" s="24"/>
      <c r="F1759" s="24"/>
      <c r="G1759" s="24"/>
      <c r="H1759" s="24"/>
      <c r="I1759" s="24"/>
      <c r="J1759" s="24"/>
      <c r="K1759" s="24"/>
      <c r="L1759" s="24"/>
    </row>
    <row r="1760" spans="2:12">
      <c r="B1760" s="25"/>
      <c r="C1760" s="26"/>
      <c r="D1760" s="24"/>
      <c r="E1760" s="24"/>
      <c r="F1760" s="24"/>
      <c r="G1760" s="24"/>
      <c r="H1760" s="24"/>
      <c r="I1760" s="24"/>
      <c r="J1760" s="24"/>
      <c r="K1760" s="24"/>
      <c r="L1760" s="24"/>
    </row>
    <row r="1761" spans="2:12">
      <c r="B1761" s="25"/>
      <c r="C1761" s="26"/>
      <c r="D1761" s="24"/>
      <c r="E1761" s="24"/>
      <c r="F1761" s="24"/>
      <c r="G1761" s="24"/>
      <c r="H1761" s="24"/>
      <c r="I1761" s="24"/>
      <c r="J1761" s="24"/>
      <c r="K1761" s="24"/>
      <c r="L1761" s="24"/>
    </row>
    <row r="1762" spans="2:12">
      <c r="B1762" s="25"/>
      <c r="C1762" s="26"/>
      <c r="D1762" s="24"/>
      <c r="E1762" s="24"/>
      <c r="F1762" s="24"/>
      <c r="G1762" s="24"/>
      <c r="H1762" s="24"/>
      <c r="I1762" s="24"/>
      <c r="J1762" s="24"/>
      <c r="K1762" s="24"/>
      <c r="L1762" s="24"/>
    </row>
    <row r="1763" spans="2:12">
      <c r="B1763" s="25"/>
      <c r="C1763" s="26"/>
      <c r="D1763" s="24"/>
      <c r="E1763" s="24"/>
      <c r="F1763" s="24"/>
      <c r="G1763" s="24"/>
      <c r="H1763" s="24"/>
      <c r="I1763" s="24"/>
      <c r="J1763" s="24"/>
      <c r="K1763" s="24"/>
      <c r="L1763" s="24"/>
    </row>
    <row r="1764" spans="2:12">
      <c r="B1764" s="25"/>
      <c r="C1764" s="26"/>
      <c r="D1764" s="24"/>
      <c r="E1764" s="24"/>
      <c r="F1764" s="24"/>
      <c r="G1764" s="24"/>
      <c r="H1764" s="24"/>
      <c r="I1764" s="24"/>
      <c r="J1764" s="24"/>
      <c r="K1764" s="24"/>
      <c r="L1764" s="24"/>
    </row>
    <row r="1765" spans="2:12">
      <c r="B1765" s="25"/>
      <c r="C1765" s="26"/>
      <c r="D1765" s="24"/>
      <c r="E1765" s="24"/>
      <c r="F1765" s="24"/>
      <c r="G1765" s="24"/>
      <c r="H1765" s="24"/>
      <c r="I1765" s="24"/>
      <c r="J1765" s="24"/>
      <c r="K1765" s="24"/>
      <c r="L1765" s="24"/>
    </row>
    <row r="1766" spans="2:12">
      <c r="B1766" s="25"/>
      <c r="C1766" s="26"/>
      <c r="D1766" s="24"/>
      <c r="E1766" s="24"/>
      <c r="F1766" s="24"/>
      <c r="G1766" s="24"/>
      <c r="H1766" s="24"/>
      <c r="I1766" s="24"/>
      <c r="J1766" s="24"/>
      <c r="K1766" s="24"/>
      <c r="L1766" s="24"/>
    </row>
    <row r="1767" spans="2:12">
      <c r="B1767" s="25"/>
      <c r="C1767" s="26"/>
      <c r="D1767" s="24"/>
      <c r="E1767" s="24"/>
      <c r="F1767" s="24"/>
      <c r="G1767" s="24"/>
      <c r="H1767" s="24"/>
      <c r="I1767" s="24"/>
      <c r="J1767" s="24"/>
      <c r="K1767" s="24"/>
      <c r="L1767" s="24"/>
    </row>
    <row r="1768" spans="2:12">
      <c r="B1768" s="25"/>
      <c r="C1768" s="26"/>
      <c r="D1768" s="24"/>
      <c r="E1768" s="24"/>
      <c r="F1768" s="24"/>
      <c r="G1768" s="24"/>
      <c r="H1768" s="24"/>
      <c r="I1768" s="24"/>
      <c r="J1768" s="24"/>
      <c r="K1768" s="24"/>
      <c r="L1768" s="24"/>
    </row>
    <row r="1769" spans="2:12">
      <c r="B1769" s="25"/>
      <c r="C1769" s="26"/>
      <c r="D1769" s="24"/>
      <c r="E1769" s="24"/>
      <c r="F1769" s="24"/>
      <c r="G1769" s="24"/>
      <c r="H1769" s="24"/>
      <c r="I1769" s="24"/>
      <c r="J1769" s="24"/>
      <c r="K1769" s="24"/>
      <c r="L1769" s="24"/>
    </row>
    <row r="1770" spans="2:12">
      <c r="B1770" s="25"/>
      <c r="C1770" s="26"/>
      <c r="D1770" s="24"/>
      <c r="E1770" s="24"/>
      <c r="F1770" s="24"/>
      <c r="G1770" s="24"/>
      <c r="H1770" s="24"/>
      <c r="I1770" s="24"/>
      <c r="J1770" s="24"/>
      <c r="K1770" s="24"/>
      <c r="L1770" s="24"/>
    </row>
    <row r="1771" spans="2:12">
      <c r="B1771" s="25"/>
      <c r="C1771" s="26"/>
      <c r="D1771" s="24"/>
      <c r="E1771" s="24"/>
      <c r="F1771" s="24"/>
      <c r="G1771" s="24"/>
      <c r="H1771" s="24"/>
      <c r="I1771" s="24"/>
      <c r="J1771" s="24"/>
      <c r="K1771" s="24"/>
      <c r="L1771" s="24"/>
    </row>
    <row r="1772" spans="2:12">
      <c r="B1772" s="25"/>
      <c r="C1772" s="26"/>
      <c r="D1772" s="24"/>
      <c r="E1772" s="24"/>
      <c r="F1772" s="24"/>
      <c r="G1772" s="24"/>
      <c r="H1772" s="24"/>
      <c r="I1772" s="24"/>
      <c r="J1772" s="24"/>
      <c r="K1772" s="24"/>
      <c r="L1772" s="24"/>
    </row>
    <row r="1773" spans="2:12">
      <c r="B1773" s="25"/>
      <c r="C1773" s="26"/>
      <c r="D1773" s="24"/>
      <c r="E1773" s="24"/>
      <c r="F1773" s="24"/>
      <c r="G1773" s="24"/>
      <c r="H1773" s="24"/>
      <c r="I1773" s="24"/>
      <c r="J1773" s="24"/>
      <c r="K1773" s="24"/>
      <c r="L1773" s="24"/>
    </row>
    <row r="1774" spans="2:12">
      <c r="B1774" s="25"/>
      <c r="C1774" s="26"/>
      <c r="D1774" s="24"/>
      <c r="E1774" s="24"/>
      <c r="F1774" s="24"/>
      <c r="G1774" s="24"/>
      <c r="H1774" s="24"/>
      <c r="I1774" s="24"/>
      <c r="J1774" s="24"/>
      <c r="K1774" s="24"/>
      <c r="L1774" s="24"/>
    </row>
    <row r="1775" spans="2:12">
      <c r="B1775" s="25"/>
      <c r="C1775" s="26"/>
      <c r="D1775" s="24"/>
      <c r="E1775" s="24"/>
      <c r="F1775" s="24"/>
      <c r="G1775" s="24"/>
      <c r="H1775" s="24"/>
      <c r="I1775" s="24"/>
      <c r="J1775" s="24"/>
      <c r="K1775" s="24"/>
      <c r="L1775" s="24"/>
    </row>
    <row r="1776" spans="2:12">
      <c r="B1776" s="25"/>
      <c r="C1776" s="26"/>
      <c r="D1776" s="24"/>
      <c r="E1776" s="24"/>
      <c r="F1776" s="24"/>
      <c r="G1776" s="24"/>
      <c r="H1776" s="24"/>
      <c r="I1776" s="24"/>
      <c r="J1776" s="24"/>
      <c r="K1776" s="24"/>
      <c r="L1776" s="24"/>
    </row>
    <row r="1777" spans="2:12">
      <c r="B1777" s="25"/>
      <c r="C1777" s="26"/>
      <c r="D1777" s="24"/>
      <c r="E1777" s="24"/>
      <c r="F1777" s="24"/>
      <c r="G1777" s="24"/>
      <c r="H1777" s="24"/>
      <c r="I1777" s="24"/>
      <c r="J1777" s="24"/>
      <c r="K1777" s="24"/>
      <c r="L1777" s="24"/>
    </row>
    <row r="1778" spans="2:12">
      <c r="B1778" s="25"/>
      <c r="C1778" s="26"/>
      <c r="D1778" s="24"/>
      <c r="E1778" s="24"/>
      <c r="F1778" s="24"/>
      <c r="G1778" s="24"/>
      <c r="H1778" s="24"/>
      <c r="I1778" s="24"/>
      <c r="J1778" s="24"/>
      <c r="K1778" s="24"/>
      <c r="L1778" s="24"/>
    </row>
    <row r="1779" spans="2:12">
      <c r="B1779" s="25"/>
      <c r="C1779" s="26"/>
      <c r="D1779" s="24"/>
      <c r="E1779" s="24"/>
      <c r="F1779" s="24"/>
      <c r="G1779" s="24"/>
      <c r="H1779" s="24"/>
      <c r="I1779" s="24"/>
      <c r="J1779" s="24"/>
      <c r="K1779" s="24"/>
      <c r="L1779" s="24"/>
    </row>
    <row r="1780" spans="2:12">
      <c r="B1780" s="25"/>
      <c r="C1780" s="26"/>
      <c r="D1780" s="24"/>
      <c r="E1780" s="24"/>
      <c r="F1780" s="24"/>
      <c r="G1780" s="24"/>
      <c r="H1780" s="24"/>
      <c r="I1780" s="24"/>
      <c r="J1780" s="24"/>
      <c r="K1780" s="24"/>
      <c r="L1780" s="24"/>
    </row>
    <row r="1781" spans="2:12">
      <c r="B1781" s="25"/>
      <c r="C1781" s="26"/>
      <c r="D1781" s="24"/>
      <c r="E1781" s="24"/>
      <c r="F1781" s="24"/>
      <c r="G1781" s="24"/>
      <c r="H1781" s="24"/>
      <c r="I1781" s="24"/>
      <c r="J1781" s="24"/>
      <c r="K1781" s="24"/>
      <c r="L1781" s="24"/>
    </row>
    <row r="1782" spans="2:12">
      <c r="B1782" s="25"/>
      <c r="C1782" s="26"/>
      <c r="D1782" s="24"/>
      <c r="E1782" s="24"/>
      <c r="F1782" s="24"/>
      <c r="G1782" s="24"/>
      <c r="H1782" s="24"/>
      <c r="I1782" s="24"/>
      <c r="J1782" s="24"/>
      <c r="K1782" s="24"/>
      <c r="L1782" s="24"/>
    </row>
    <row r="1783" spans="2:12">
      <c r="B1783" s="25"/>
      <c r="C1783" s="26"/>
      <c r="D1783" s="24"/>
      <c r="E1783" s="24"/>
      <c r="F1783" s="24"/>
      <c r="G1783" s="24"/>
      <c r="H1783" s="24"/>
      <c r="I1783" s="24"/>
      <c r="J1783" s="24"/>
      <c r="K1783" s="24"/>
      <c r="L1783" s="24"/>
    </row>
    <row r="1784" spans="2:12">
      <c r="B1784" s="25"/>
      <c r="C1784" s="26"/>
      <c r="D1784" s="24"/>
      <c r="E1784" s="24"/>
      <c r="F1784" s="24"/>
      <c r="G1784" s="24"/>
      <c r="H1784" s="24"/>
      <c r="I1784" s="24"/>
      <c r="J1784" s="24"/>
      <c r="K1784" s="24"/>
      <c r="L1784" s="24"/>
    </row>
    <row r="1785" spans="2:12">
      <c r="B1785" s="25"/>
      <c r="C1785" s="26"/>
      <c r="D1785" s="24"/>
      <c r="E1785" s="24"/>
      <c r="F1785" s="24"/>
      <c r="G1785" s="24"/>
      <c r="H1785" s="24"/>
      <c r="I1785" s="24"/>
      <c r="J1785" s="24"/>
      <c r="K1785" s="24"/>
      <c r="L1785" s="24"/>
    </row>
    <row r="1786" spans="2:12">
      <c r="B1786" s="25"/>
      <c r="C1786" s="26"/>
      <c r="D1786" s="24"/>
      <c r="E1786" s="24"/>
      <c r="F1786" s="24"/>
      <c r="G1786" s="24"/>
      <c r="H1786" s="24"/>
      <c r="I1786" s="24"/>
      <c r="J1786" s="24"/>
      <c r="K1786" s="24"/>
      <c r="L1786" s="24"/>
    </row>
    <row r="1787" spans="2:12">
      <c r="B1787" s="25"/>
      <c r="C1787" s="26"/>
      <c r="D1787" s="24"/>
      <c r="E1787" s="24"/>
      <c r="F1787" s="24"/>
      <c r="G1787" s="24"/>
      <c r="H1787" s="24"/>
      <c r="I1787" s="24"/>
      <c r="J1787" s="24"/>
      <c r="K1787" s="24"/>
      <c r="L1787" s="24"/>
    </row>
    <row r="1788" spans="2:12">
      <c r="B1788" s="25"/>
      <c r="C1788" s="26"/>
      <c r="D1788" s="24"/>
      <c r="E1788" s="24"/>
      <c r="F1788" s="24"/>
      <c r="G1788" s="24"/>
      <c r="H1788" s="24"/>
      <c r="I1788" s="24"/>
      <c r="J1788" s="24"/>
      <c r="K1788" s="24"/>
      <c r="L1788" s="24"/>
    </row>
    <row r="1789" spans="2:12">
      <c r="B1789" s="25"/>
      <c r="C1789" s="26"/>
      <c r="D1789" s="24"/>
      <c r="E1789" s="24"/>
      <c r="F1789" s="24"/>
      <c r="G1789" s="24"/>
      <c r="H1789" s="24"/>
      <c r="I1789" s="24"/>
      <c r="J1789" s="24"/>
      <c r="K1789" s="24"/>
      <c r="L1789" s="24"/>
    </row>
    <row r="1790" spans="2:12">
      <c r="B1790" s="25"/>
      <c r="C1790" s="26"/>
      <c r="D1790" s="24"/>
      <c r="E1790" s="24"/>
      <c r="F1790" s="24"/>
      <c r="G1790" s="24"/>
      <c r="H1790" s="24"/>
      <c r="I1790" s="24"/>
      <c r="J1790" s="24"/>
      <c r="K1790" s="24"/>
      <c r="L1790" s="24"/>
    </row>
    <row r="1791" spans="2:12">
      <c r="B1791" s="25"/>
      <c r="C1791" s="26"/>
      <c r="D1791" s="24"/>
      <c r="E1791" s="24"/>
      <c r="F1791" s="24"/>
      <c r="G1791" s="24"/>
      <c r="H1791" s="24"/>
      <c r="I1791" s="24"/>
      <c r="J1791" s="24"/>
      <c r="K1791" s="24"/>
      <c r="L1791" s="24"/>
    </row>
    <row r="1792" spans="2:12">
      <c r="B1792" s="25"/>
      <c r="C1792" s="26"/>
      <c r="D1792" s="24"/>
      <c r="E1792" s="24"/>
      <c r="F1792" s="24"/>
      <c r="G1792" s="24"/>
      <c r="H1792" s="24"/>
      <c r="I1792" s="24"/>
      <c r="J1792" s="24"/>
      <c r="K1792" s="24"/>
      <c r="L1792" s="24"/>
    </row>
    <row r="1793" spans="2:12">
      <c r="B1793" s="25"/>
      <c r="C1793" s="26"/>
      <c r="D1793" s="24"/>
      <c r="E1793" s="24"/>
      <c r="F1793" s="24"/>
      <c r="G1793" s="24"/>
      <c r="H1793" s="24"/>
      <c r="I1793" s="24"/>
      <c r="J1793" s="24"/>
      <c r="K1793" s="24"/>
      <c r="L1793" s="24"/>
    </row>
    <row r="1794" spans="2:12">
      <c r="B1794" s="25"/>
      <c r="C1794" s="26"/>
      <c r="D1794" s="24"/>
      <c r="E1794" s="24"/>
      <c r="F1794" s="24"/>
      <c r="G1794" s="24"/>
      <c r="H1794" s="24"/>
      <c r="I1794" s="24"/>
      <c r="J1794" s="24"/>
      <c r="K1794" s="24"/>
      <c r="L1794" s="24"/>
    </row>
    <row r="1795" spans="2:12">
      <c r="B1795" s="25"/>
      <c r="C1795" s="26"/>
      <c r="D1795" s="24"/>
      <c r="E1795" s="24"/>
      <c r="F1795" s="24"/>
      <c r="G1795" s="24"/>
      <c r="H1795" s="24"/>
      <c r="I1795" s="24"/>
      <c r="J1795" s="24"/>
      <c r="K1795" s="24"/>
      <c r="L1795" s="24"/>
    </row>
    <row r="1796" spans="2:12">
      <c r="B1796" s="25"/>
      <c r="C1796" s="26"/>
      <c r="D1796" s="24"/>
      <c r="E1796" s="24"/>
      <c r="F1796" s="24"/>
      <c r="G1796" s="24"/>
      <c r="H1796" s="24"/>
      <c r="I1796" s="24"/>
      <c r="J1796" s="24"/>
      <c r="K1796" s="24"/>
      <c r="L1796" s="24"/>
    </row>
    <row r="1797" spans="2:12">
      <c r="B1797" s="25"/>
      <c r="C1797" s="26"/>
      <c r="D1797" s="24"/>
      <c r="E1797" s="24"/>
      <c r="F1797" s="24"/>
      <c r="G1797" s="24"/>
      <c r="H1797" s="24"/>
      <c r="I1797" s="24"/>
      <c r="J1797" s="24"/>
      <c r="K1797" s="24"/>
      <c r="L1797" s="24"/>
    </row>
    <row r="1798" spans="2:12">
      <c r="B1798" s="25"/>
      <c r="C1798" s="26"/>
      <c r="D1798" s="24"/>
      <c r="E1798" s="24"/>
      <c r="F1798" s="24"/>
      <c r="G1798" s="24"/>
      <c r="H1798" s="24"/>
      <c r="I1798" s="24"/>
      <c r="J1798" s="24"/>
      <c r="K1798" s="24"/>
      <c r="L1798" s="24"/>
    </row>
    <row r="1799" spans="2:12">
      <c r="B1799" s="25"/>
      <c r="C1799" s="26"/>
      <c r="D1799" s="24"/>
      <c r="E1799" s="24"/>
      <c r="F1799" s="24"/>
      <c r="G1799" s="24"/>
      <c r="H1799" s="24"/>
      <c r="I1799" s="24"/>
      <c r="J1799" s="24"/>
      <c r="K1799" s="24"/>
      <c r="L1799" s="24"/>
    </row>
    <row r="1800" spans="2:12">
      <c r="B1800" s="25"/>
      <c r="C1800" s="26"/>
      <c r="D1800" s="24"/>
      <c r="E1800" s="24"/>
      <c r="F1800" s="24"/>
      <c r="G1800" s="24"/>
      <c r="H1800" s="24"/>
      <c r="I1800" s="24"/>
      <c r="J1800" s="24"/>
      <c r="K1800" s="24"/>
      <c r="L1800" s="24"/>
    </row>
    <row r="1801" spans="2:12">
      <c r="B1801" s="25"/>
      <c r="C1801" s="26"/>
      <c r="D1801" s="24"/>
      <c r="E1801" s="24"/>
      <c r="F1801" s="24"/>
      <c r="G1801" s="24"/>
      <c r="H1801" s="24"/>
      <c r="I1801" s="24"/>
      <c r="J1801" s="24"/>
      <c r="K1801" s="24"/>
      <c r="L1801" s="24"/>
    </row>
    <row r="1802" spans="2:12">
      <c r="B1802" s="25"/>
      <c r="C1802" s="26"/>
      <c r="D1802" s="24"/>
      <c r="E1802" s="24"/>
      <c r="F1802" s="24"/>
      <c r="G1802" s="24"/>
      <c r="H1802" s="24"/>
      <c r="I1802" s="24"/>
      <c r="J1802" s="24"/>
      <c r="K1802" s="24"/>
      <c r="L1802" s="24"/>
    </row>
    <row r="1803" spans="2:12">
      <c r="B1803" s="25"/>
      <c r="C1803" s="26"/>
      <c r="D1803" s="24"/>
      <c r="E1803" s="24"/>
      <c r="F1803" s="24"/>
      <c r="G1803" s="24"/>
      <c r="H1803" s="24"/>
      <c r="I1803" s="24"/>
      <c r="J1803" s="24"/>
      <c r="K1803" s="24"/>
      <c r="L1803" s="24"/>
    </row>
    <row r="1804" spans="2:12">
      <c r="B1804" s="25"/>
      <c r="C1804" s="26"/>
      <c r="D1804" s="24"/>
      <c r="E1804" s="24"/>
      <c r="F1804" s="24"/>
      <c r="G1804" s="24"/>
      <c r="H1804" s="24"/>
      <c r="I1804" s="24"/>
      <c r="J1804" s="24"/>
      <c r="K1804" s="24"/>
      <c r="L1804" s="24"/>
    </row>
    <row r="1805" spans="2:12">
      <c r="B1805" s="25"/>
      <c r="C1805" s="26"/>
      <c r="D1805" s="24"/>
      <c r="E1805" s="24"/>
      <c r="F1805" s="24"/>
      <c r="G1805" s="24"/>
      <c r="H1805" s="24"/>
      <c r="I1805" s="24"/>
      <c r="J1805" s="24"/>
      <c r="K1805" s="24"/>
      <c r="L1805" s="24"/>
    </row>
    <row r="1806" spans="2:12">
      <c r="B1806" s="25"/>
      <c r="C1806" s="26"/>
      <c r="D1806" s="24"/>
      <c r="E1806" s="24"/>
      <c r="F1806" s="24"/>
      <c r="G1806" s="24"/>
      <c r="H1806" s="24"/>
      <c r="I1806" s="24"/>
      <c r="J1806" s="24"/>
      <c r="K1806" s="24"/>
      <c r="L1806" s="24"/>
    </row>
    <row r="1807" spans="2:12">
      <c r="B1807" s="25"/>
      <c r="C1807" s="26"/>
      <c r="D1807" s="24"/>
      <c r="E1807" s="24"/>
      <c r="F1807" s="24"/>
      <c r="G1807" s="24"/>
      <c r="H1807" s="24"/>
      <c r="I1807" s="24"/>
      <c r="J1807" s="24"/>
      <c r="K1807" s="24"/>
      <c r="L1807" s="24"/>
    </row>
    <row r="1808" spans="2:12">
      <c r="B1808" s="25"/>
      <c r="C1808" s="26"/>
      <c r="D1808" s="24"/>
      <c r="E1808" s="24"/>
      <c r="F1808" s="24"/>
      <c r="G1808" s="24"/>
      <c r="H1808" s="24"/>
      <c r="I1808" s="24"/>
      <c r="J1808" s="24"/>
      <c r="K1808" s="24"/>
      <c r="L1808" s="24"/>
    </row>
    <row r="1809" spans="2:12">
      <c r="B1809" s="25"/>
      <c r="C1809" s="26"/>
      <c r="D1809" s="24"/>
      <c r="E1809" s="24"/>
      <c r="F1809" s="24"/>
      <c r="G1809" s="24"/>
      <c r="H1809" s="24"/>
      <c r="I1809" s="24"/>
      <c r="J1809" s="24"/>
      <c r="K1809" s="24"/>
      <c r="L1809" s="24"/>
    </row>
    <row r="1810" spans="2:12">
      <c r="B1810" s="25"/>
      <c r="C1810" s="26"/>
      <c r="D1810" s="24"/>
      <c r="E1810" s="24"/>
      <c r="F1810" s="24"/>
      <c r="G1810" s="24"/>
      <c r="H1810" s="24"/>
      <c r="I1810" s="24"/>
      <c r="J1810" s="24"/>
      <c r="K1810" s="24"/>
      <c r="L1810" s="24"/>
    </row>
    <row r="1811" spans="2:12">
      <c r="B1811" s="25"/>
      <c r="C1811" s="26"/>
      <c r="D1811" s="24"/>
      <c r="E1811" s="24"/>
      <c r="F1811" s="24"/>
      <c r="G1811" s="24"/>
      <c r="H1811" s="24"/>
      <c r="I1811" s="24"/>
      <c r="J1811" s="24"/>
      <c r="K1811" s="24"/>
      <c r="L1811" s="24"/>
    </row>
    <row r="1812" spans="2:12">
      <c r="B1812" s="25"/>
      <c r="C1812" s="26"/>
      <c r="D1812" s="24"/>
      <c r="E1812" s="24"/>
      <c r="F1812" s="24"/>
      <c r="G1812" s="24"/>
      <c r="H1812" s="24"/>
      <c r="I1812" s="24"/>
      <c r="J1812" s="24"/>
      <c r="K1812" s="24"/>
      <c r="L1812" s="24"/>
    </row>
    <row r="1813" spans="2:12">
      <c r="B1813" s="25"/>
      <c r="C1813" s="26"/>
      <c r="D1813" s="24"/>
      <c r="E1813" s="24"/>
      <c r="F1813" s="24"/>
      <c r="G1813" s="24"/>
      <c r="H1813" s="24"/>
      <c r="I1813" s="24"/>
      <c r="J1813" s="24"/>
      <c r="K1813" s="24"/>
      <c r="L1813" s="24"/>
    </row>
    <row r="1814" spans="2:12">
      <c r="B1814" s="25"/>
      <c r="C1814" s="26"/>
      <c r="D1814" s="24"/>
      <c r="E1814" s="24"/>
      <c r="F1814" s="24"/>
      <c r="G1814" s="24"/>
      <c r="H1814" s="24"/>
      <c r="I1814" s="24"/>
      <c r="J1814" s="24"/>
      <c r="K1814" s="24"/>
      <c r="L1814" s="24"/>
    </row>
    <row r="1815" spans="2:12">
      <c r="B1815" s="25"/>
      <c r="C1815" s="26"/>
      <c r="D1815" s="24"/>
      <c r="E1815" s="24"/>
      <c r="F1815" s="24"/>
      <c r="G1815" s="24"/>
      <c r="H1815" s="24"/>
      <c r="I1815" s="24"/>
      <c r="J1815" s="24"/>
      <c r="K1815" s="24"/>
      <c r="L1815" s="24"/>
    </row>
    <row r="1816" spans="2:12">
      <c r="B1816" s="25"/>
      <c r="C1816" s="26"/>
      <c r="D1816" s="24"/>
      <c r="E1816" s="24"/>
      <c r="F1816" s="24"/>
      <c r="G1816" s="24"/>
      <c r="H1816" s="24"/>
      <c r="I1816" s="24"/>
      <c r="J1816" s="24"/>
      <c r="K1816" s="24"/>
      <c r="L1816" s="24"/>
    </row>
    <row r="1817" spans="2:12">
      <c r="B1817" s="25"/>
      <c r="C1817" s="26"/>
      <c r="D1817" s="24"/>
      <c r="E1817" s="24"/>
      <c r="F1817" s="24"/>
      <c r="G1817" s="24"/>
      <c r="H1817" s="24"/>
      <c r="I1817" s="24"/>
      <c r="J1817" s="24"/>
      <c r="K1817" s="24"/>
      <c r="L1817" s="24"/>
    </row>
    <row r="1818" spans="2:12">
      <c r="B1818" s="25"/>
      <c r="C1818" s="26"/>
      <c r="D1818" s="24"/>
      <c r="E1818" s="24"/>
      <c r="F1818" s="24"/>
      <c r="G1818" s="24"/>
      <c r="H1818" s="24"/>
      <c r="I1818" s="24"/>
      <c r="J1818" s="24"/>
      <c r="K1818" s="24"/>
      <c r="L1818" s="24"/>
    </row>
    <row r="1819" spans="2:12">
      <c r="B1819" s="25"/>
      <c r="C1819" s="26"/>
      <c r="D1819" s="24"/>
      <c r="E1819" s="24"/>
      <c r="F1819" s="24"/>
      <c r="G1819" s="24"/>
      <c r="H1819" s="24"/>
      <c r="I1819" s="24"/>
      <c r="J1819" s="24"/>
      <c r="K1819" s="24"/>
      <c r="L1819" s="24"/>
    </row>
    <row r="1820" spans="2:12">
      <c r="B1820" s="25"/>
      <c r="C1820" s="26"/>
      <c r="D1820" s="24"/>
      <c r="E1820" s="24"/>
      <c r="F1820" s="24"/>
      <c r="G1820" s="24"/>
      <c r="H1820" s="24"/>
      <c r="I1820" s="24"/>
      <c r="J1820" s="24"/>
      <c r="K1820" s="24"/>
      <c r="L1820" s="24"/>
    </row>
    <row r="1821" spans="2:12">
      <c r="B1821" s="25"/>
      <c r="C1821" s="26"/>
      <c r="D1821" s="24"/>
      <c r="E1821" s="24"/>
      <c r="F1821" s="24"/>
      <c r="G1821" s="24"/>
      <c r="H1821" s="24"/>
      <c r="I1821" s="24"/>
      <c r="J1821" s="24"/>
      <c r="K1821" s="24"/>
      <c r="L1821" s="24"/>
    </row>
    <row r="1822" spans="2:12">
      <c r="B1822" s="25"/>
      <c r="C1822" s="26"/>
      <c r="D1822" s="24"/>
      <c r="E1822" s="24"/>
      <c r="F1822" s="24"/>
      <c r="G1822" s="24"/>
      <c r="H1822" s="24"/>
      <c r="I1822" s="24"/>
      <c r="J1822" s="24"/>
      <c r="K1822" s="24"/>
      <c r="L1822" s="24"/>
    </row>
    <row r="1823" spans="2:12">
      <c r="B1823" s="25"/>
      <c r="C1823" s="26"/>
      <c r="D1823" s="24"/>
      <c r="E1823" s="24"/>
      <c r="F1823" s="24"/>
      <c r="G1823" s="24"/>
      <c r="H1823" s="24"/>
      <c r="I1823" s="24"/>
      <c r="J1823" s="24"/>
      <c r="K1823" s="24"/>
      <c r="L1823" s="24"/>
    </row>
    <row r="1824" spans="2:12">
      <c r="B1824" s="25"/>
      <c r="C1824" s="26"/>
      <c r="D1824" s="24"/>
      <c r="E1824" s="24"/>
      <c r="F1824" s="24"/>
      <c r="G1824" s="24"/>
      <c r="H1824" s="24"/>
      <c r="I1824" s="24"/>
      <c r="J1824" s="24"/>
      <c r="K1824" s="24"/>
      <c r="L1824" s="24"/>
    </row>
    <row r="1825" spans="2:12">
      <c r="B1825" s="25"/>
      <c r="C1825" s="26"/>
      <c r="D1825" s="24"/>
      <c r="E1825" s="24"/>
      <c r="F1825" s="24"/>
      <c r="G1825" s="24"/>
      <c r="H1825" s="24"/>
      <c r="I1825" s="24"/>
      <c r="J1825" s="24"/>
      <c r="K1825" s="24"/>
      <c r="L1825" s="24"/>
    </row>
    <row r="1826" spans="2:12">
      <c r="B1826" s="25"/>
      <c r="C1826" s="26"/>
      <c r="D1826" s="24"/>
      <c r="E1826" s="24"/>
      <c r="F1826" s="24"/>
      <c r="G1826" s="24"/>
      <c r="H1826" s="24"/>
      <c r="I1826" s="24"/>
      <c r="J1826" s="24"/>
      <c r="K1826" s="24"/>
      <c r="L1826" s="24"/>
    </row>
    <row r="1827" spans="2:12">
      <c r="B1827" s="25"/>
      <c r="C1827" s="26"/>
      <c r="D1827" s="24"/>
      <c r="E1827" s="24"/>
      <c r="F1827" s="24"/>
      <c r="G1827" s="24"/>
      <c r="H1827" s="24"/>
      <c r="I1827" s="24"/>
      <c r="J1827" s="24"/>
      <c r="K1827" s="24"/>
      <c r="L1827" s="24"/>
    </row>
    <row r="1828" spans="2:12">
      <c r="B1828" s="25"/>
      <c r="C1828" s="26"/>
      <c r="D1828" s="24"/>
      <c r="E1828" s="24"/>
      <c r="F1828" s="24"/>
      <c r="G1828" s="24"/>
      <c r="H1828" s="24"/>
      <c r="I1828" s="24"/>
      <c r="J1828" s="24"/>
      <c r="K1828" s="24"/>
      <c r="L1828" s="24"/>
    </row>
    <row r="1829" spans="2:12">
      <c r="B1829" s="25"/>
      <c r="C1829" s="26"/>
      <c r="D1829" s="24"/>
      <c r="E1829" s="24"/>
      <c r="F1829" s="24"/>
      <c r="G1829" s="24"/>
      <c r="H1829" s="24"/>
      <c r="I1829" s="24"/>
      <c r="J1829" s="24"/>
      <c r="K1829" s="24"/>
      <c r="L1829" s="24"/>
    </row>
    <row r="1830" spans="2:12">
      <c r="B1830" s="25"/>
      <c r="C1830" s="26"/>
      <c r="D1830" s="24"/>
      <c r="E1830" s="24"/>
      <c r="F1830" s="24"/>
      <c r="G1830" s="24"/>
      <c r="H1830" s="24"/>
      <c r="I1830" s="24"/>
      <c r="J1830" s="24"/>
      <c r="K1830" s="24"/>
      <c r="L1830" s="24"/>
    </row>
    <row r="1831" spans="2:12">
      <c r="B1831" s="25"/>
      <c r="C1831" s="26"/>
      <c r="D1831" s="24"/>
      <c r="E1831" s="24"/>
      <c r="F1831" s="24"/>
      <c r="G1831" s="24"/>
      <c r="H1831" s="24"/>
      <c r="I1831" s="24"/>
      <c r="J1831" s="24"/>
      <c r="K1831" s="24"/>
      <c r="L1831" s="24"/>
    </row>
    <row r="1832" spans="2:12">
      <c r="B1832" s="25"/>
      <c r="C1832" s="26"/>
      <c r="D1832" s="24"/>
      <c r="E1832" s="24"/>
      <c r="F1832" s="24"/>
      <c r="G1832" s="24"/>
      <c r="H1832" s="24"/>
      <c r="I1832" s="24"/>
      <c r="J1832" s="24"/>
      <c r="K1832" s="24"/>
      <c r="L1832" s="24"/>
    </row>
    <row r="1833" spans="2:12">
      <c r="B1833" s="25"/>
      <c r="C1833" s="26"/>
      <c r="D1833" s="24"/>
      <c r="E1833" s="24"/>
      <c r="F1833" s="24"/>
      <c r="G1833" s="24"/>
      <c r="H1833" s="24"/>
      <c r="I1833" s="24"/>
      <c r="J1833" s="24"/>
      <c r="K1833" s="24"/>
      <c r="L1833" s="24"/>
    </row>
    <row r="1834" spans="2:12">
      <c r="B1834" s="25"/>
      <c r="C1834" s="26"/>
      <c r="D1834" s="24"/>
      <c r="E1834" s="24"/>
      <c r="F1834" s="24"/>
      <c r="G1834" s="24"/>
      <c r="H1834" s="24"/>
      <c r="I1834" s="24"/>
      <c r="J1834" s="24"/>
      <c r="K1834" s="24"/>
      <c r="L1834" s="24"/>
    </row>
    <row r="1835" spans="2:12">
      <c r="B1835" s="25"/>
      <c r="C1835" s="26"/>
      <c r="D1835" s="24"/>
      <c r="E1835" s="24"/>
      <c r="F1835" s="24"/>
      <c r="G1835" s="24"/>
      <c r="H1835" s="24"/>
      <c r="I1835" s="24"/>
      <c r="J1835" s="24"/>
      <c r="K1835" s="24"/>
      <c r="L1835" s="24"/>
    </row>
    <row r="1836" spans="2:12">
      <c r="B1836" s="25"/>
      <c r="C1836" s="26"/>
      <c r="D1836" s="24"/>
      <c r="E1836" s="24"/>
      <c r="F1836" s="24"/>
      <c r="G1836" s="24"/>
      <c r="H1836" s="24"/>
      <c r="I1836" s="24"/>
      <c r="J1836" s="24"/>
      <c r="K1836" s="24"/>
      <c r="L1836" s="24"/>
    </row>
    <row r="1837" spans="2:12">
      <c r="B1837" s="25"/>
      <c r="C1837" s="26"/>
      <c r="D1837" s="24"/>
      <c r="E1837" s="24"/>
      <c r="F1837" s="24"/>
      <c r="G1837" s="24"/>
      <c r="H1837" s="24"/>
      <c r="I1837" s="24"/>
      <c r="J1837" s="24"/>
      <c r="K1837" s="24"/>
      <c r="L1837" s="24"/>
    </row>
    <row r="1838" spans="2:12">
      <c r="B1838" s="25"/>
      <c r="C1838" s="26"/>
      <c r="D1838" s="24"/>
      <c r="E1838" s="24"/>
      <c r="F1838" s="24"/>
      <c r="G1838" s="24"/>
      <c r="H1838" s="24"/>
      <c r="I1838" s="24"/>
      <c r="J1838" s="24"/>
      <c r="K1838" s="24"/>
      <c r="L1838" s="24"/>
    </row>
    <row r="1839" spans="2:12">
      <c r="B1839" s="25"/>
      <c r="C1839" s="26"/>
      <c r="D1839" s="24"/>
      <c r="E1839" s="24"/>
      <c r="F1839" s="24"/>
      <c r="G1839" s="24"/>
      <c r="H1839" s="24"/>
      <c r="I1839" s="24"/>
      <c r="J1839" s="24"/>
      <c r="K1839" s="24"/>
      <c r="L1839" s="24"/>
    </row>
    <row r="1840" spans="2:12">
      <c r="B1840" s="25"/>
      <c r="C1840" s="26"/>
      <c r="D1840" s="24"/>
      <c r="E1840" s="24"/>
      <c r="F1840" s="24"/>
      <c r="G1840" s="24"/>
      <c r="H1840" s="24"/>
      <c r="I1840" s="24"/>
      <c r="J1840" s="24"/>
      <c r="K1840" s="24"/>
      <c r="L1840" s="24"/>
    </row>
    <row r="1841" spans="2:12">
      <c r="B1841" s="25"/>
      <c r="C1841" s="26"/>
      <c r="D1841" s="24"/>
      <c r="E1841" s="24"/>
      <c r="F1841" s="24"/>
      <c r="G1841" s="24"/>
      <c r="H1841" s="24"/>
      <c r="I1841" s="24"/>
      <c r="J1841" s="24"/>
      <c r="K1841" s="24"/>
      <c r="L1841" s="24"/>
    </row>
    <row r="1842" spans="2:12">
      <c r="B1842" s="25"/>
      <c r="C1842" s="26"/>
      <c r="D1842" s="24"/>
      <c r="E1842" s="24"/>
      <c r="F1842" s="24"/>
      <c r="G1842" s="24"/>
      <c r="H1842" s="24"/>
      <c r="I1842" s="24"/>
      <c r="J1842" s="24"/>
      <c r="K1842" s="24"/>
      <c r="L1842" s="24"/>
    </row>
    <row r="1843" spans="2:12">
      <c r="B1843" s="25"/>
      <c r="C1843" s="26"/>
      <c r="D1843" s="24"/>
      <c r="E1843" s="24"/>
      <c r="F1843" s="24"/>
      <c r="G1843" s="24"/>
      <c r="H1843" s="24"/>
      <c r="I1843" s="24"/>
      <c r="J1843" s="24"/>
      <c r="K1843" s="24"/>
      <c r="L1843" s="24"/>
    </row>
    <row r="1844" spans="2:12">
      <c r="B1844" s="25"/>
      <c r="C1844" s="26"/>
      <c r="D1844" s="24"/>
      <c r="E1844" s="24"/>
      <c r="F1844" s="24"/>
      <c r="G1844" s="24"/>
      <c r="H1844" s="24"/>
      <c r="I1844" s="24"/>
      <c r="J1844" s="24"/>
      <c r="K1844" s="24"/>
      <c r="L1844" s="24"/>
    </row>
    <row r="1845" spans="2:12">
      <c r="B1845" s="25"/>
      <c r="C1845" s="26"/>
      <c r="D1845" s="24"/>
      <c r="E1845" s="24"/>
      <c r="F1845" s="24"/>
      <c r="G1845" s="24"/>
      <c r="H1845" s="24"/>
      <c r="I1845" s="24"/>
      <c r="J1845" s="24"/>
      <c r="K1845" s="24"/>
      <c r="L1845" s="24"/>
    </row>
    <row r="1846" spans="2:12">
      <c r="B1846" s="25"/>
      <c r="C1846" s="26"/>
      <c r="D1846" s="24"/>
      <c r="E1846" s="24"/>
      <c r="F1846" s="24"/>
      <c r="G1846" s="24"/>
      <c r="H1846" s="24"/>
      <c r="I1846" s="24"/>
      <c r="J1846" s="24"/>
      <c r="K1846" s="24"/>
      <c r="L1846" s="24"/>
    </row>
    <row r="1847" spans="2:12">
      <c r="B1847" s="25"/>
      <c r="C1847" s="26"/>
      <c r="D1847" s="24"/>
      <c r="E1847" s="24"/>
      <c r="F1847" s="24"/>
      <c r="G1847" s="24"/>
      <c r="H1847" s="24"/>
      <c r="I1847" s="24"/>
      <c r="J1847" s="24"/>
      <c r="K1847" s="24"/>
      <c r="L1847" s="24"/>
    </row>
    <row r="1848" spans="2:12">
      <c r="B1848" s="25"/>
      <c r="C1848" s="26"/>
      <c r="D1848" s="24"/>
      <c r="E1848" s="24"/>
      <c r="F1848" s="24"/>
      <c r="G1848" s="24"/>
      <c r="H1848" s="24"/>
      <c r="I1848" s="24"/>
      <c r="J1848" s="24"/>
      <c r="K1848" s="24"/>
      <c r="L1848" s="24"/>
    </row>
    <row r="1849" spans="2:12">
      <c r="B1849" s="25"/>
      <c r="C1849" s="26"/>
      <c r="D1849" s="24"/>
      <c r="E1849" s="24"/>
      <c r="F1849" s="24"/>
      <c r="G1849" s="24"/>
      <c r="H1849" s="24"/>
      <c r="I1849" s="24"/>
      <c r="J1849" s="24"/>
      <c r="K1849" s="24"/>
      <c r="L1849" s="24"/>
    </row>
    <row r="1850" spans="2:12">
      <c r="B1850" s="25"/>
      <c r="C1850" s="26"/>
      <c r="D1850" s="24"/>
      <c r="E1850" s="24"/>
      <c r="F1850" s="24"/>
      <c r="G1850" s="24"/>
      <c r="H1850" s="24"/>
      <c r="I1850" s="24"/>
      <c r="J1850" s="24"/>
      <c r="K1850" s="24"/>
      <c r="L1850" s="24"/>
    </row>
    <row r="1851" spans="2:12">
      <c r="B1851" s="25"/>
      <c r="C1851" s="26"/>
      <c r="D1851" s="24"/>
      <c r="E1851" s="24"/>
      <c r="F1851" s="24"/>
      <c r="G1851" s="24"/>
      <c r="H1851" s="24"/>
      <c r="I1851" s="24"/>
      <c r="J1851" s="24"/>
      <c r="K1851" s="24"/>
      <c r="L1851" s="24"/>
    </row>
    <row r="1852" spans="2:12">
      <c r="B1852" s="25"/>
      <c r="C1852" s="26"/>
      <c r="D1852" s="24"/>
      <c r="E1852" s="24"/>
      <c r="F1852" s="24"/>
      <c r="G1852" s="24"/>
      <c r="H1852" s="24"/>
      <c r="I1852" s="24"/>
      <c r="J1852" s="24"/>
      <c r="K1852" s="24"/>
      <c r="L1852" s="24"/>
    </row>
    <row r="1853" spans="2:12">
      <c r="B1853" s="25"/>
      <c r="C1853" s="26"/>
      <c r="D1853" s="24"/>
      <c r="E1853" s="24"/>
      <c r="F1853" s="24"/>
      <c r="G1853" s="24"/>
      <c r="H1853" s="24"/>
      <c r="I1853" s="24"/>
      <c r="J1853" s="24"/>
      <c r="K1853" s="24"/>
      <c r="L1853" s="24"/>
    </row>
    <row r="1854" spans="2:12">
      <c r="B1854" s="25"/>
      <c r="C1854" s="26"/>
      <c r="D1854" s="24"/>
      <c r="E1854" s="24"/>
      <c r="F1854" s="24"/>
      <c r="G1854" s="24"/>
      <c r="H1854" s="24"/>
      <c r="I1854" s="24"/>
      <c r="J1854" s="24"/>
      <c r="K1854" s="24"/>
      <c r="L1854" s="24"/>
    </row>
    <row r="1855" spans="2:12">
      <c r="B1855" s="25"/>
      <c r="C1855" s="26"/>
      <c r="D1855" s="24"/>
      <c r="E1855" s="24"/>
      <c r="F1855" s="24"/>
      <c r="G1855" s="24"/>
      <c r="H1855" s="24"/>
      <c r="I1855" s="24"/>
      <c r="J1855" s="24"/>
      <c r="K1855" s="24"/>
      <c r="L1855" s="24"/>
    </row>
    <row r="1856" spans="2:12">
      <c r="B1856" s="25"/>
      <c r="C1856" s="26"/>
      <c r="D1856" s="24"/>
      <c r="E1856" s="24"/>
      <c r="F1856" s="24"/>
      <c r="G1856" s="24"/>
      <c r="H1856" s="24"/>
      <c r="I1856" s="24"/>
      <c r="J1856" s="24"/>
      <c r="K1856" s="24"/>
      <c r="L1856" s="24"/>
    </row>
    <row r="1857" spans="2:12">
      <c r="B1857" s="25"/>
      <c r="C1857" s="26"/>
      <c r="D1857" s="24"/>
      <c r="E1857" s="24"/>
      <c r="F1857" s="24"/>
      <c r="G1857" s="24"/>
      <c r="H1857" s="24"/>
      <c r="I1857" s="24"/>
      <c r="J1857" s="24"/>
      <c r="K1857" s="24"/>
      <c r="L1857" s="24"/>
    </row>
    <row r="1858" spans="2:12">
      <c r="B1858" s="25"/>
      <c r="C1858" s="26"/>
      <c r="D1858" s="24"/>
      <c r="E1858" s="24"/>
      <c r="F1858" s="24"/>
      <c r="G1858" s="24"/>
      <c r="H1858" s="24"/>
      <c r="I1858" s="24"/>
      <c r="J1858" s="24"/>
      <c r="K1858" s="24"/>
      <c r="L1858" s="24"/>
    </row>
    <row r="1859" spans="2:12">
      <c r="B1859" s="25"/>
      <c r="C1859" s="26"/>
      <c r="D1859" s="24"/>
      <c r="E1859" s="24"/>
      <c r="F1859" s="24"/>
      <c r="G1859" s="24"/>
      <c r="H1859" s="24"/>
      <c r="I1859" s="24"/>
      <c r="J1859" s="24"/>
      <c r="K1859" s="24"/>
      <c r="L1859" s="24"/>
    </row>
    <row r="1860" spans="2:12">
      <c r="B1860" s="25"/>
      <c r="C1860" s="26"/>
      <c r="D1860" s="24"/>
      <c r="E1860" s="24"/>
      <c r="F1860" s="24"/>
      <c r="G1860" s="24"/>
      <c r="H1860" s="24"/>
      <c r="I1860" s="24"/>
      <c r="J1860" s="24"/>
      <c r="K1860" s="24"/>
      <c r="L1860" s="24"/>
    </row>
    <row r="1861" spans="2:12">
      <c r="B1861" s="25"/>
      <c r="C1861" s="26"/>
      <c r="D1861" s="24"/>
      <c r="E1861" s="24"/>
      <c r="F1861" s="24"/>
      <c r="G1861" s="24"/>
      <c r="H1861" s="24"/>
      <c r="I1861" s="24"/>
      <c r="J1861" s="24"/>
      <c r="K1861" s="24"/>
      <c r="L1861" s="24"/>
    </row>
    <row r="1862" spans="2:12">
      <c r="B1862" s="25"/>
      <c r="C1862" s="26"/>
      <c r="D1862" s="24"/>
      <c r="E1862" s="24"/>
      <c r="F1862" s="24"/>
      <c r="G1862" s="24"/>
      <c r="H1862" s="24"/>
      <c r="I1862" s="24"/>
      <c r="J1862" s="24"/>
      <c r="K1862" s="24"/>
      <c r="L1862" s="24"/>
    </row>
    <row r="1863" spans="2:12">
      <c r="B1863" s="25"/>
      <c r="C1863" s="26"/>
      <c r="D1863" s="24"/>
      <c r="E1863" s="24"/>
      <c r="F1863" s="24"/>
      <c r="G1863" s="24"/>
      <c r="H1863" s="24"/>
      <c r="I1863" s="24"/>
      <c r="J1863" s="24"/>
      <c r="K1863" s="24"/>
      <c r="L1863" s="24"/>
    </row>
    <row r="1864" spans="2:12">
      <c r="B1864" s="25"/>
      <c r="C1864" s="26"/>
      <c r="D1864" s="24"/>
      <c r="E1864" s="24"/>
      <c r="F1864" s="24"/>
      <c r="G1864" s="24"/>
      <c r="H1864" s="24"/>
      <c r="I1864" s="24"/>
      <c r="J1864" s="24"/>
      <c r="K1864" s="24"/>
      <c r="L1864" s="24"/>
    </row>
    <row r="1865" spans="2:12">
      <c r="B1865" s="25"/>
      <c r="C1865" s="26"/>
      <c r="D1865" s="24"/>
      <c r="E1865" s="24"/>
      <c r="F1865" s="24"/>
      <c r="G1865" s="24"/>
      <c r="H1865" s="24"/>
      <c r="I1865" s="24"/>
      <c r="J1865" s="24"/>
      <c r="K1865" s="24"/>
      <c r="L1865" s="24"/>
    </row>
    <row r="1866" spans="2:12">
      <c r="B1866" s="25"/>
      <c r="C1866" s="26"/>
      <c r="D1866" s="24"/>
      <c r="E1866" s="24"/>
      <c r="F1866" s="24"/>
      <c r="G1866" s="24"/>
      <c r="H1866" s="24"/>
      <c r="I1866" s="24"/>
      <c r="J1866" s="24"/>
      <c r="K1866" s="24"/>
      <c r="L1866" s="24"/>
    </row>
    <row r="1867" spans="2:12">
      <c r="B1867" s="25"/>
      <c r="C1867" s="26"/>
      <c r="D1867" s="24"/>
      <c r="E1867" s="24"/>
      <c r="F1867" s="24"/>
      <c r="G1867" s="24"/>
      <c r="H1867" s="24"/>
      <c r="I1867" s="24"/>
      <c r="J1867" s="24"/>
      <c r="K1867" s="24"/>
      <c r="L1867" s="24"/>
    </row>
    <row r="1868" spans="2:12">
      <c r="B1868" s="25"/>
      <c r="C1868" s="26"/>
      <c r="D1868" s="24"/>
      <c r="E1868" s="24"/>
      <c r="F1868" s="24"/>
      <c r="G1868" s="24"/>
      <c r="H1868" s="24"/>
      <c r="I1868" s="24"/>
      <c r="J1868" s="24"/>
      <c r="K1868" s="24"/>
      <c r="L1868" s="24"/>
    </row>
    <row r="1869" spans="2:12">
      <c r="B1869" s="25"/>
      <c r="C1869" s="26"/>
      <c r="D1869" s="24"/>
      <c r="E1869" s="24"/>
      <c r="F1869" s="24"/>
      <c r="G1869" s="24"/>
      <c r="H1869" s="24"/>
      <c r="I1869" s="24"/>
      <c r="J1869" s="24"/>
      <c r="K1869" s="24"/>
      <c r="L1869" s="24"/>
    </row>
    <row r="1870" spans="2:12">
      <c r="B1870" s="25"/>
      <c r="C1870" s="26"/>
      <c r="D1870" s="24"/>
      <c r="E1870" s="24"/>
      <c r="F1870" s="24"/>
      <c r="G1870" s="24"/>
      <c r="H1870" s="24"/>
      <c r="I1870" s="24"/>
      <c r="J1870" s="24"/>
      <c r="K1870" s="24"/>
      <c r="L1870" s="24"/>
    </row>
    <row r="1871" spans="2:12">
      <c r="B1871" s="25"/>
      <c r="C1871" s="26"/>
      <c r="D1871" s="24"/>
      <c r="E1871" s="24"/>
      <c r="F1871" s="24"/>
      <c r="G1871" s="24"/>
      <c r="H1871" s="24"/>
      <c r="I1871" s="24"/>
      <c r="J1871" s="24"/>
      <c r="K1871" s="24"/>
      <c r="L1871" s="24"/>
    </row>
    <row r="1872" spans="2:12">
      <c r="B1872" s="25"/>
      <c r="C1872" s="26"/>
      <c r="D1872" s="24"/>
      <c r="E1872" s="24"/>
      <c r="F1872" s="24"/>
      <c r="G1872" s="24"/>
      <c r="H1872" s="24"/>
      <c r="I1872" s="24"/>
      <c r="J1872" s="24"/>
      <c r="K1872" s="24"/>
      <c r="L1872" s="24"/>
    </row>
    <row r="1873" spans="2:12">
      <c r="B1873" s="25"/>
      <c r="C1873" s="26"/>
      <c r="D1873" s="24"/>
      <c r="E1873" s="24"/>
      <c r="F1873" s="24"/>
      <c r="G1873" s="24"/>
      <c r="H1873" s="24"/>
      <c r="I1873" s="24"/>
      <c r="J1873" s="24"/>
      <c r="K1873" s="24"/>
      <c r="L1873" s="24"/>
    </row>
    <row r="1874" spans="2:12">
      <c r="B1874" s="25"/>
      <c r="C1874" s="26"/>
      <c r="D1874" s="24"/>
      <c r="E1874" s="24"/>
      <c r="F1874" s="24"/>
      <c r="G1874" s="24"/>
      <c r="H1874" s="24"/>
      <c r="I1874" s="24"/>
      <c r="J1874" s="24"/>
      <c r="K1874" s="24"/>
      <c r="L1874" s="24"/>
    </row>
    <row r="1875" spans="2:12">
      <c r="B1875" s="25"/>
      <c r="C1875" s="26"/>
      <c r="D1875" s="24"/>
      <c r="E1875" s="24"/>
      <c r="F1875" s="24"/>
      <c r="G1875" s="24"/>
      <c r="H1875" s="24"/>
      <c r="I1875" s="24"/>
      <c r="J1875" s="24"/>
      <c r="K1875" s="24"/>
      <c r="L1875" s="24"/>
    </row>
    <row r="1876" spans="2:12">
      <c r="B1876" s="25"/>
      <c r="C1876" s="26"/>
      <c r="D1876" s="24"/>
      <c r="E1876" s="24"/>
      <c r="F1876" s="24"/>
      <c r="G1876" s="24"/>
      <c r="H1876" s="24"/>
      <c r="I1876" s="24"/>
      <c r="J1876" s="24"/>
      <c r="K1876" s="24"/>
      <c r="L1876" s="24"/>
    </row>
    <row r="1877" spans="2:12">
      <c r="B1877" s="25"/>
      <c r="C1877" s="26"/>
      <c r="D1877" s="24"/>
      <c r="E1877" s="24"/>
      <c r="F1877" s="24"/>
      <c r="G1877" s="24"/>
      <c r="H1877" s="24"/>
      <c r="I1877" s="24"/>
      <c r="J1877" s="24"/>
      <c r="K1877" s="24"/>
      <c r="L1877" s="24"/>
    </row>
    <row r="1878" spans="2:12">
      <c r="B1878" s="25"/>
      <c r="C1878" s="26"/>
      <c r="D1878" s="24"/>
      <c r="E1878" s="24"/>
      <c r="F1878" s="24"/>
      <c r="G1878" s="24"/>
      <c r="H1878" s="24"/>
      <c r="I1878" s="24"/>
      <c r="J1878" s="24"/>
      <c r="K1878" s="24"/>
      <c r="L1878" s="24"/>
    </row>
    <row r="1879" spans="2:12">
      <c r="B1879" s="25"/>
      <c r="C1879" s="26"/>
      <c r="D1879" s="24"/>
      <c r="E1879" s="24"/>
      <c r="F1879" s="24"/>
      <c r="G1879" s="24"/>
      <c r="H1879" s="24"/>
      <c r="I1879" s="24"/>
      <c r="J1879" s="24"/>
      <c r="K1879" s="24"/>
      <c r="L1879" s="24"/>
    </row>
    <row r="1880" spans="2:12">
      <c r="B1880" s="25"/>
      <c r="C1880" s="26"/>
      <c r="D1880" s="24"/>
      <c r="E1880" s="24"/>
      <c r="F1880" s="24"/>
      <c r="G1880" s="24"/>
      <c r="H1880" s="24"/>
      <c r="I1880" s="24"/>
      <c r="J1880" s="24"/>
      <c r="K1880" s="24"/>
      <c r="L1880" s="24"/>
    </row>
    <row r="1881" spans="2:12">
      <c r="B1881" s="25"/>
      <c r="C1881" s="26"/>
      <c r="D1881" s="24"/>
      <c r="E1881" s="24"/>
      <c r="F1881" s="24"/>
      <c r="G1881" s="24"/>
      <c r="H1881" s="24"/>
      <c r="I1881" s="24"/>
      <c r="J1881" s="24"/>
      <c r="K1881" s="24"/>
      <c r="L1881" s="24"/>
    </row>
    <row r="1882" spans="2:12">
      <c r="B1882" s="25"/>
      <c r="C1882" s="26"/>
      <c r="D1882" s="24"/>
      <c r="E1882" s="24"/>
      <c r="F1882" s="24"/>
      <c r="G1882" s="24"/>
      <c r="H1882" s="24"/>
      <c r="I1882" s="24"/>
      <c r="J1882" s="24"/>
      <c r="K1882" s="24"/>
      <c r="L1882" s="24"/>
    </row>
    <row r="1883" spans="2:12">
      <c r="B1883" s="25"/>
      <c r="C1883" s="26"/>
      <c r="D1883" s="24"/>
      <c r="E1883" s="24"/>
      <c r="F1883" s="24"/>
      <c r="G1883" s="24"/>
      <c r="H1883" s="24"/>
      <c r="I1883" s="24"/>
      <c r="J1883" s="24"/>
      <c r="K1883" s="24"/>
      <c r="L1883" s="24"/>
    </row>
    <row r="1884" spans="2:12">
      <c r="B1884" s="25"/>
      <c r="C1884" s="26"/>
      <c r="D1884" s="24"/>
      <c r="E1884" s="24"/>
      <c r="F1884" s="24"/>
      <c r="G1884" s="24"/>
      <c r="H1884" s="24"/>
      <c r="I1884" s="24"/>
      <c r="J1884" s="24"/>
      <c r="K1884" s="24"/>
      <c r="L1884" s="24"/>
    </row>
    <row r="1885" spans="2:12">
      <c r="B1885" s="25"/>
      <c r="C1885" s="26"/>
      <c r="D1885" s="24"/>
      <c r="E1885" s="24"/>
      <c r="F1885" s="24"/>
      <c r="G1885" s="24"/>
      <c r="H1885" s="24"/>
      <c r="I1885" s="24"/>
      <c r="J1885" s="24"/>
      <c r="K1885" s="24"/>
      <c r="L1885" s="24"/>
    </row>
    <row r="1886" spans="2:12">
      <c r="B1886" s="25"/>
      <c r="C1886" s="26"/>
      <c r="D1886" s="24"/>
      <c r="E1886" s="24"/>
      <c r="F1886" s="24"/>
      <c r="G1886" s="24"/>
      <c r="H1886" s="24"/>
      <c r="I1886" s="24"/>
      <c r="J1886" s="24"/>
      <c r="K1886" s="24"/>
      <c r="L1886" s="24"/>
    </row>
    <row r="1887" spans="2:12">
      <c r="B1887" s="25"/>
      <c r="C1887" s="26"/>
      <c r="D1887" s="24"/>
      <c r="E1887" s="24"/>
      <c r="F1887" s="24"/>
      <c r="G1887" s="24"/>
      <c r="H1887" s="24"/>
      <c r="I1887" s="24"/>
      <c r="J1887" s="24"/>
      <c r="K1887" s="24"/>
      <c r="L1887" s="24"/>
    </row>
    <row r="1888" spans="2:12">
      <c r="B1888" s="25"/>
      <c r="C1888" s="26"/>
      <c r="D1888" s="24"/>
      <c r="E1888" s="24"/>
      <c r="F1888" s="24"/>
      <c r="G1888" s="24"/>
      <c r="H1888" s="24"/>
      <c r="I1888" s="24"/>
      <c r="J1888" s="24"/>
      <c r="K1888" s="24"/>
      <c r="L1888" s="24"/>
    </row>
    <row r="1889" spans="2:12">
      <c r="B1889" s="25"/>
      <c r="C1889" s="26"/>
      <c r="D1889" s="24"/>
      <c r="E1889" s="24"/>
      <c r="F1889" s="24"/>
      <c r="G1889" s="24"/>
      <c r="H1889" s="24"/>
      <c r="I1889" s="24"/>
      <c r="J1889" s="24"/>
      <c r="K1889" s="24"/>
      <c r="L1889" s="24"/>
    </row>
    <row r="1890" spans="2:12">
      <c r="B1890" s="25"/>
      <c r="C1890" s="26"/>
      <c r="D1890" s="24"/>
      <c r="E1890" s="24"/>
      <c r="F1890" s="24"/>
      <c r="G1890" s="24"/>
      <c r="H1890" s="24"/>
      <c r="I1890" s="24"/>
      <c r="J1890" s="24"/>
      <c r="K1890" s="24"/>
      <c r="L1890" s="24"/>
    </row>
    <row r="1891" spans="2:12">
      <c r="B1891" s="25"/>
      <c r="C1891" s="26"/>
      <c r="D1891" s="24"/>
      <c r="E1891" s="24"/>
      <c r="F1891" s="24"/>
      <c r="G1891" s="24"/>
      <c r="H1891" s="24"/>
      <c r="I1891" s="24"/>
      <c r="J1891" s="24"/>
      <c r="K1891" s="24"/>
      <c r="L1891" s="24"/>
    </row>
    <row r="1892" spans="2:12">
      <c r="B1892" s="25"/>
      <c r="C1892" s="26"/>
      <c r="D1892" s="24"/>
      <c r="E1892" s="24"/>
      <c r="F1892" s="24"/>
      <c r="G1892" s="24"/>
      <c r="H1892" s="24"/>
      <c r="I1892" s="24"/>
      <c r="J1892" s="24"/>
      <c r="K1892" s="24"/>
      <c r="L1892" s="24"/>
    </row>
    <row r="1893" spans="2:12">
      <c r="B1893" s="25"/>
      <c r="C1893" s="26"/>
      <c r="D1893" s="24"/>
      <c r="E1893" s="24"/>
      <c r="F1893" s="24"/>
      <c r="G1893" s="24"/>
      <c r="H1893" s="24"/>
      <c r="I1893" s="24"/>
      <c r="J1893" s="24"/>
      <c r="K1893" s="24"/>
      <c r="L1893" s="24"/>
    </row>
    <row r="1894" spans="2:12">
      <c r="B1894" s="25"/>
      <c r="C1894" s="26"/>
      <c r="D1894" s="24"/>
      <c r="E1894" s="24"/>
      <c r="F1894" s="24"/>
      <c r="G1894" s="24"/>
      <c r="H1894" s="24"/>
      <c r="I1894" s="24"/>
      <c r="J1894" s="24"/>
      <c r="K1894" s="24"/>
      <c r="L1894" s="24"/>
    </row>
    <row r="1895" spans="2:12">
      <c r="B1895" s="25"/>
      <c r="C1895" s="26"/>
      <c r="D1895" s="24"/>
      <c r="E1895" s="24"/>
      <c r="F1895" s="24"/>
      <c r="G1895" s="24"/>
      <c r="H1895" s="24"/>
      <c r="I1895" s="24"/>
      <c r="J1895" s="24"/>
      <c r="K1895" s="24"/>
      <c r="L1895" s="24"/>
    </row>
    <row r="1896" spans="2:12">
      <c r="B1896" s="25"/>
      <c r="C1896" s="26"/>
      <c r="D1896" s="24"/>
      <c r="E1896" s="24"/>
      <c r="F1896" s="24"/>
      <c r="G1896" s="24"/>
      <c r="H1896" s="24"/>
      <c r="I1896" s="24"/>
      <c r="J1896" s="24"/>
      <c r="K1896" s="24"/>
      <c r="L1896" s="24"/>
    </row>
    <row r="1897" spans="2:12">
      <c r="B1897" s="25"/>
      <c r="C1897" s="26"/>
      <c r="D1897" s="24"/>
      <c r="E1897" s="24"/>
      <c r="F1897" s="24"/>
      <c r="G1897" s="24"/>
      <c r="H1897" s="24"/>
      <c r="I1897" s="24"/>
      <c r="J1897" s="24"/>
      <c r="K1897" s="24"/>
      <c r="L1897" s="24"/>
    </row>
    <row r="1898" spans="2:12">
      <c r="B1898" s="25"/>
      <c r="C1898" s="26"/>
      <c r="D1898" s="24"/>
      <c r="E1898" s="24"/>
      <c r="F1898" s="24"/>
      <c r="G1898" s="24"/>
      <c r="H1898" s="24"/>
      <c r="I1898" s="24"/>
      <c r="J1898" s="24"/>
      <c r="K1898" s="24"/>
      <c r="L1898" s="24"/>
    </row>
    <row r="1899" spans="2:12">
      <c r="B1899" s="25"/>
      <c r="C1899" s="26"/>
      <c r="D1899" s="24"/>
      <c r="E1899" s="24"/>
      <c r="F1899" s="24"/>
      <c r="G1899" s="24"/>
      <c r="H1899" s="24"/>
      <c r="I1899" s="24"/>
      <c r="J1899" s="24"/>
      <c r="K1899" s="24"/>
      <c r="L1899" s="24"/>
    </row>
    <row r="1900" spans="2:12">
      <c r="B1900" s="25"/>
      <c r="C1900" s="26"/>
      <c r="D1900" s="24"/>
      <c r="E1900" s="24"/>
      <c r="F1900" s="24"/>
      <c r="G1900" s="24"/>
      <c r="H1900" s="24"/>
      <c r="I1900" s="24"/>
      <c r="J1900" s="24"/>
      <c r="K1900" s="24"/>
      <c r="L1900" s="24"/>
    </row>
    <row r="1901" spans="2:12">
      <c r="B1901" s="25"/>
      <c r="C1901" s="26"/>
      <c r="D1901" s="24"/>
      <c r="E1901" s="24"/>
      <c r="F1901" s="24"/>
      <c r="G1901" s="24"/>
      <c r="H1901" s="24"/>
      <c r="I1901" s="24"/>
      <c r="J1901" s="24"/>
      <c r="K1901" s="24"/>
      <c r="L1901" s="24"/>
    </row>
    <row r="1902" spans="2:12">
      <c r="B1902" s="25"/>
      <c r="C1902" s="26"/>
      <c r="D1902" s="24"/>
      <c r="E1902" s="24"/>
      <c r="F1902" s="24"/>
      <c r="G1902" s="24"/>
      <c r="H1902" s="24"/>
      <c r="I1902" s="24"/>
      <c r="J1902" s="24"/>
      <c r="K1902" s="24"/>
      <c r="L1902" s="24"/>
    </row>
    <row r="1903" spans="2:12">
      <c r="B1903" s="25"/>
      <c r="C1903" s="26"/>
      <c r="D1903" s="24"/>
      <c r="E1903" s="24"/>
      <c r="F1903" s="24"/>
      <c r="G1903" s="24"/>
      <c r="H1903" s="24"/>
      <c r="I1903" s="24"/>
      <c r="J1903" s="24"/>
      <c r="K1903" s="24"/>
      <c r="L1903" s="24"/>
    </row>
    <row r="1904" spans="2:12">
      <c r="B1904" s="25"/>
      <c r="C1904" s="26"/>
      <c r="D1904" s="24"/>
      <c r="E1904" s="24"/>
      <c r="F1904" s="24"/>
      <c r="G1904" s="24"/>
      <c r="H1904" s="24"/>
      <c r="I1904" s="24"/>
      <c r="J1904" s="24"/>
      <c r="K1904" s="24"/>
      <c r="L1904" s="24"/>
    </row>
    <row r="1905" spans="2:12">
      <c r="B1905" s="25"/>
      <c r="C1905" s="26"/>
      <c r="D1905" s="24"/>
      <c r="E1905" s="24"/>
      <c r="F1905" s="24"/>
      <c r="G1905" s="24"/>
      <c r="H1905" s="24"/>
      <c r="I1905" s="24"/>
      <c r="J1905" s="24"/>
      <c r="K1905" s="24"/>
      <c r="L1905" s="24"/>
    </row>
    <row r="1906" spans="2:12">
      <c r="B1906" s="25"/>
      <c r="C1906" s="26"/>
      <c r="D1906" s="24"/>
      <c r="E1906" s="24"/>
      <c r="F1906" s="24"/>
      <c r="G1906" s="24"/>
      <c r="H1906" s="24"/>
      <c r="I1906" s="24"/>
      <c r="J1906" s="24"/>
      <c r="K1906" s="24"/>
      <c r="L1906" s="24"/>
    </row>
    <row r="1907" spans="2:12">
      <c r="B1907" s="25"/>
      <c r="C1907" s="26"/>
      <c r="D1907" s="24"/>
      <c r="E1907" s="24"/>
      <c r="F1907" s="24"/>
      <c r="G1907" s="24"/>
      <c r="H1907" s="24"/>
      <c r="I1907" s="24"/>
      <c r="J1907" s="24"/>
      <c r="K1907" s="24"/>
      <c r="L1907" s="24"/>
    </row>
    <row r="1908" spans="2:12">
      <c r="B1908" s="25"/>
      <c r="C1908" s="26"/>
      <c r="D1908" s="24"/>
      <c r="E1908" s="24"/>
      <c r="F1908" s="24"/>
      <c r="G1908" s="24"/>
      <c r="H1908" s="24"/>
      <c r="I1908" s="24"/>
      <c r="J1908" s="24"/>
      <c r="K1908" s="24"/>
      <c r="L1908" s="24"/>
    </row>
    <row r="1909" spans="2:12">
      <c r="B1909" s="25"/>
      <c r="C1909" s="26"/>
      <c r="D1909" s="24"/>
      <c r="E1909" s="24"/>
      <c r="F1909" s="24"/>
      <c r="G1909" s="24"/>
      <c r="H1909" s="24"/>
      <c r="I1909" s="24"/>
      <c r="J1909" s="24"/>
      <c r="K1909" s="24"/>
      <c r="L1909" s="24"/>
    </row>
    <row r="1910" spans="2:12">
      <c r="B1910" s="25"/>
      <c r="C1910" s="26"/>
      <c r="D1910" s="24"/>
      <c r="E1910" s="24"/>
      <c r="F1910" s="24"/>
      <c r="G1910" s="24"/>
      <c r="H1910" s="24"/>
      <c r="I1910" s="24"/>
      <c r="J1910" s="24"/>
      <c r="K1910" s="24"/>
      <c r="L1910" s="24"/>
    </row>
    <row r="1911" spans="2:12">
      <c r="B1911" s="25"/>
      <c r="C1911" s="26"/>
      <c r="D1911" s="24"/>
      <c r="E1911" s="24"/>
      <c r="F1911" s="24"/>
      <c r="G1911" s="24"/>
      <c r="H1911" s="24"/>
      <c r="I1911" s="24"/>
      <c r="J1911" s="24"/>
      <c r="K1911" s="24"/>
      <c r="L1911" s="24"/>
    </row>
    <row r="1912" spans="2:12">
      <c r="B1912" s="25"/>
      <c r="C1912" s="26"/>
      <c r="D1912" s="24"/>
      <c r="E1912" s="24"/>
      <c r="F1912" s="24"/>
      <c r="G1912" s="24"/>
      <c r="H1912" s="24"/>
      <c r="I1912" s="24"/>
      <c r="J1912" s="24"/>
      <c r="K1912" s="24"/>
      <c r="L1912" s="24"/>
    </row>
    <row r="1913" spans="2:12">
      <c r="B1913" s="25"/>
      <c r="C1913" s="26"/>
      <c r="D1913" s="24"/>
      <c r="E1913" s="24"/>
      <c r="F1913" s="24"/>
      <c r="G1913" s="24"/>
      <c r="H1913" s="24"/>
      <c r="I1913" s="24"/>
      <c r="J1913" s="24"/>
      <c r="K1913" s="24"/>
      <c r="L1913" s="24"/>
    </row>
    <row r="1914" spans="2:12">
      <c r="B1914" s="25"/>
      <c r="C1914" s="26"/>
      <c r="D1914" s="24"/>
      <c r="E1914" s="24"/>
      <c r="F1914" s="24"/>
      <c r="G1914" s="24"/>
      <c r="H1914" s="24"/>
      <c r="I1914" s="24"/>
      <c r="J1914" s="24"/>
      <c r="K1914" s="24"/>
      <c r="L1914" s="24"/>
    </row>
    <row r="1915" spans="2:12">
      <c r="B1915" s="25"/>
      <c r="C1915" s="26"/>
      <c r="D1915" s="24"/>
      <c r="E1915" s="24"/>
      <c r="F1915" s="24"/>
      <c r="G1915" s="24"/>
      <c r="H1915" s="24"/>
      <c r="I1915" s="24"/>
      <c r="J1915" s="24"/>
      <c r="K1915" s="24"/>
      <c r="L1915" s="24"/>
    </row>
    <row r="1916" spans="2:12">
      <c r="B1916" s="25"/>
      <c r="C1916" s="26"/>
      <c r="D1916" s="24"/>
      <c r="E1916" s="24"/>
      <c r="F1916" s="24"/>
      <c r="G1916" s="24"/>
      <c r="H1916" s="24"/>
      <c r="I1916" s="24"/>
      <c r="J1916" s="24"/>
      <c r="K1916" s="24"/>
      <c r="L1916" s="24"/>
    </row>
    <row r="1917" spans="2:12">
      <c r="B1917" s="25"/>
      <c r="C1917" s="26"/>
      <c r="D1917" s="24"/>
      <c r="E1917" s="24"/>
      <c r="F1917" s="24"/>
      <c r="G1917" s="24"/>
      <c r="H1917" s="24"/>
      <c r="I1917" s="24"/>
      <c r="J1917" s="24"/>
      <c r="K1917" s="24"/>
      <c r="L1917" s="24"/>
    </row>
    <row r="1918" spans="2:12">
      <c r="B1918" s="25"/>
      <c r="C1918" s="26"/>
      <c r="D1918" s="24"/>
      <c r="E1918" s="24"/>
      <c r="F1918" s="24"/>
      <c r="G1918" s="24"/>
      <c r="H1918" s="24"/>
      <c r="I1918" s="24"/>
      <c r="J1918" s="24"/>
      <c r="K1918" s="24"/>
      <c r="L1918" s="24"/>
    </row>
    <row r="1919" spans="2:12">
      <c r="B1919" s="25"/>
      <c r="C1919" s="26"/>
      <c r="D1919" s="24"/>
      <c r="E1919" s="24"/>
      <c r="F1919" s="24"/>
      <c r="G1919" s="24"/>
      <c r="H1919" s="24"/>
      <c r="I1919" s="24"/>
      <c r="J1919" s="24"/>
      <c r="K1919" s="24"/>
      <c r="L1919" s="24"/>
    </row>
    <row r="1920" spans="2:12">
      <c r="B1920" s="25"/>
      <c r="C1920" s="26"/>
      <c r="D1920" s="24"/>
      <c r="E1920" s="24"/>
      <c r="F1920" s="24"/>
      <c r="G1920" s="24"/>
      <c r="H1920" s="24"/>
      <c r="I1920" s="24"/>
      <c r="J1920" s="24"/>
      <c r="K1920" s="24"/>
      <c r="L1920" s="24"/>
    </row>
    <row r="1921" spans="2:12">
      <c r="B1921" s="25"/>
      <c r="C1921" s="26"/>
      <c r="D1921" s="24"/>
      <c r="E1921" s="24"/>
      <c r="F1921" s="24"/>
      <c r="G1921" s="24"/>
      <c r="H1921" s="24"/>
      <c r="I1921" s="24"/>
      <c r="J1921" s="24"/>
      <c r="K1921" s="24"/>
      <c r="L1921" s="24"/>
    </row>
    <row r="1922" spans="2:12">
      <c r="B1922" s="25"/>
      <c r="C1922" s="26"/>
      <c r="D1922" s="24"/>
      <c r="E1922" s="24"/>
      <c r="F1922" s="24"/>
      <c r="G1922" s="24"/>
      <c r="H1922" s="24"/>
      <c r="I1922" s="24"/>
      <c r="J1922" s="24"/>
      <c r="K1922" s="24"/>
      <c r="L1922" s="24"/>
    </row>
    <row r="1923" spans="2:12">
      <c r="B1923" s="25"/>
      <c r="C1923" s="26"/>
      <c r="D1923" s="24"/>
      <c r="E1923" s="24"/>
      <c r="F1923" s="24"/>
      <c r="G1923" s="24"/>
      <c r="H1923" s="24"/>
      <c r="I1923" s="24"/>
      <c r="J1923" s="24"/>
      <c r="K1923" s="24"/>
      <c r="L1923" s="24"/>
    </row>
    <row r="1924" spans="2:12">
      <c r="B1924" s="25"/>
      <c r="C1924" s="26"/>
      <c r="D1924" s="24"/>
      <c r="E1924" s="24"/>
      <c r="F1924" s="24"/>
      <c r="G1924" s="24"/>
      <c r="H1924" s="24"/>
      <c r="I1924" s="24"/>
      <c r="J1924" s="24"/>
      <c r="K1924" s="24"/>
      <c r="L1924" s="24"/>
    </row>
    <row r="1925" spans="2:12">
      <c r="B1925" s="25"/>
      <c r="C1925" s="26"/>
      <c r="D1925" s="24"/>
      <c r="E1925" s="24"/>
      <c r="F1925" s="24"/>
      <c r="G1925" s="24"/>
      <c r="H1925" s="24"/>
      <c r="I1925" s="24"/>
      <c r="J1925" s="24"/>
      <c r="K1925" s="24"/>
      <c r="L1925" s="24"/>
    </row>
    <row r="1926" spans="2:12">
      <c r="B1926" s="25"/>
      <c r="C1926" s="26"/>
      <c r="D1926" s="24"/>
      <c r="E1926" s="24"/>
      <c r="F1926" s="24"/>
      <c r="G1926" s="24"/>
      <c r="H1926" s="24"/>
      <c r="I1926" s="24"/>
      <c r="J1926" s="24"/>
      <c r="K1926" s="24"/>
      <c r="L1926" s="24"/>
    </row>
    <row r="1927" spans="2:12">
      <c r="B1927" s="25"/>
      <c r="C1927" s="26"/>
      <c r="D1927" s="24"/>
      <c r="E1927" s="24"/>
      <c r="F1927" s="24"/>
      <c r="G1927" s="24"/>
      <c r="H1927" s="24"/>
      <c r="I1927" s="24"/>
      <c r="J1927" s="24"/>
      <c r="K1927" s="24"/>
      <c r="L1927" s="24"/>
    </row>
    <row r="1928" spans="2:12">
      <c r="B1928" s="25"/>
      <c r="C1928" s="26"/>
      <c r="D1928" s="24"/>
      <c r="E1928" s="24"/>
      <c r="F1928" s="24"/>
      <c r="G1928" s="24"/>
      <c r="H1928" s="24"/>
      <c r="I1928" s="24"/>
      <c r="J1928" s="24"/>
      <c r="K1928" s="24"/>
      <c r="L1928" s="24"/>
    </row>
    <row r="1929" spans="2:12">
      <c r="B1929" s="25"/>
      <c r="C1929" s="26"/>
      <c r="D1929" s="24"/>
      <c r="E1929" s="24"/>
      <c r="F1929" s="24"/>
      <c r="G1929" s="24"/>
      <c r="H1929" s="24"/>
      <c r="I1929" s="24"/>
      <c r="J1929" s="24"/>
      <c r="K1929" s="24"/>
      <c r="L1929" s="24"/>
    </row>
    <row r="1930" spans="2:12">
      <c r="B1930" s="25"/>
      <c r="C1930" s="26"/>
      <c r="D1930" s="24"/>
      <c r="E1930" s="24"/>
      <c r="F1930" s="24"/>
      <c r="G1930" s="24"/>
      <c r="H1930" s="24"/>
      <c r="I1930" s="24"/>
      <c r="J1930" s="24"/>
      <c r="K1930" s="24"/>
      <c r="L1930" s="24"/>
    </row>
    <row r="1931" spans="2:12">
      <c r="B1931" s="25"/>
      <c r="C1931" s="26"/>
      <c r="D1931" s="24"/>
      <c r="E1931" s="24"/>
      <c r="F1931" s="24"/>
      <c r="G1931" s="24"/>
      <c r="H1931" s="24"/>
      <c r="I1931" s="24"/>
      <c r="J1931" s="24"/>
      <c r="K1931" s="24"/>
      <c r="L1931" s="24"/>
    </row>
    <row r="1932" spans="2:12">
      <c r="B1932" s="25"/>
      <c r="C1932" s="26"/>
      <c r="D1932" s="24"/>
      <c r="E1932" s="24"/>
      <c r="F1932" s="24"/>
      <c r="G1932" s="24"/>
      <c r="H1932" s="24"/>
      <c r="I1932" s="24"/>
      <c r="J1932" s="24"/>
      <c r="K1932" s="24"/>
      <c r="L1932" s="24"/>
    </row>
    <row r="1933" spans="2:12">
      <c r="B1933" s="25"/>
      <c r="C1933" s="26"/>
      <c r="D1933" s="24"/>
      <c r="E1933" s="24"/>
      <c r="F1933" s="24"/>
      <c r="G1933" s="24"/>
      <c r="H1933" s="24"/>
      <c r="I1933" s="24"/>
      <c r="J1933" s="24"/>
      <c r="K1933" s="24"/>
      <c r="L1933" s="24"/>
    </row>
    <row r="1934" spans="2:12">
      <c r="B1934" s="25"/>
      <c r="C1934" s="26"/>
      <c r="D1934" s="24"/>
      <c r="E1934" s="24"/>
      <c r="F1934" s="24"/>
      <c r="G1934" s="24"/>
      <c r="H1934" s="24"/>
      <c r="I1934" s="24"/>
      <c r="J1934" s="24"/>
      <c r="K1934" s="24"/>
      <c r="L1934" s="24"/>
    </row>
    <row r="1935" spans="2:12">
      <c r="B1935" s="25"/>
      <c r="C1935" s="26"/>
      <c r="D1935" s="24"/>
      <c r="E1935" s="24"/>
      <c r="F1935" s="24"/>
      <c r="G1935" s="24"/>
      <c r="H1935" s="24"/>
      <c r="I1935" s="24"/>
      <c r="J1935" s="24"/>
      <c r="K1935" s="24"/>
      <c r="L1935" s="24"/>
    </row>
    <row r="1936" spans="2:12">
      <c r="B1936" s="25"/>
      <c r="C1936" s="26"/>
      <c r="D1936" s="24"/>
      <c r="E1936" s="24"/>
      <c r="F1936" s="24"/>
      <c r="G1936" s="24"/>
      <c r="H1936" s="24"/>
      <c r="I1936" s="24"/>
      <c r="J1936" s="24"/>
      <c r="K1936" s="24"/>
      <c r="L1936" s="24"/>
    </row>
    <row r="1937" spans="2:12">
      <c r="B1937" s="25"/>
      <c r="C1937" s="26"/>
      <c r="D1937" s="24"/>
      <c r="E1937" s="24"/>
      <c r="F1937" s="24"/>
      <c r="G1937" s="24"/>
      <c r="H1937" s="24"/>
      <c r="I1937" s="24"/>
      <c r="J1937" s="24"/>
      <c r="K1937" s="24"/>
      <c r="L1937" s="24"/>
    </row>
    <row r="1938" spans="2:12">
      <c r="B1938" s="25"/>
      <c r="C1938" s="26"/>
      <c r="D1938" s="24"/>
      <c r="E1938" s="24"/>
      <c r="F1938" s="24"/>
      <c r="G1938" s="24"/>
      <c r="H1938" s="24"/>
      <c r="I1938" s="24"/>
      <c r="J1938" s="24"/>
      <c r="K1938" s="24"/>
      <c r="L1938" s="24"/>
    </row>
    <row r="1939" spans="2:12">
      <c r="B1939" s="25"/>
      <c r="C1939" s="26"/>
      <c r="D1939" s="24"/>
      <c r="E1939" s="24"/>
      <c r="F1939" s="24"/>
      <c r="G1939" s="24"/>
      <c r="H1939" s="24"/>
      <c r="I1939" s="24"/>
      <c r="J1939" s="24"/>
      <c r="K1939" s="24"/>
      <c r="L1939" s="24"/>
    </row>
    <row r="1940" spans="2:12">
      <c r="B1940" s="25"/>
      <c r="C1940" s="26"/>
      <c r="D1940" s="24"/>
      <c r="E1940" s="24"/>
      <c r="F1940" s="24"/>
      <c r="G1940" s="24"/>
      <c r="H1940" s="24"/>
      <c r="I1940" s="24"/>
      <c r="J1940" s="24"/>
      <c r="K1940" s="24"/>
      <c r="L1940" s="24"/>
    </row>
    <row r="1941" spans="2:12">
      <c r="B1941" s="25"/>
      <c r="C1941" s="26"/>
      <c r="D1941" s="24"/>
      <c r="E1941" s="24"/>
      <c r="F1941" s="24"/>
      <c r="G1941" s="24"/>
      <c r="H1941" s="24"/>
      <c r="I1941" s="24"/>
      <c r="J1941" s="24"/>
      <c r="K1941" s="24"/>
      <c r="L1941" s="24"/>
    </row>
    <row r="1942" spans="2:12">
      <c r="B1942" s="25"/>
      <c r="C1942" s="26"/>
      <c r="D1942" s="24"/>
      <c r="E1942" s="24"/>
      <c r="F1942" s="24"/>
      <c r="G1942" s="24"/>
      <c r="H1942" s="24"/>
      <c r="I1942" s="24"/>
      <c r="J1942" s="24"/>
      <c r="K1942" s="24"/>
      <c r="L1942" s="24"/>
    </row>
    <row r="1943" spans="2:12">
      <c r="B1943" s="25"/>
      <c r="C1943" s="26"/>
      <c r="D1943" s="24"/>
      <c r="E1943" s="24"/>
      <c r="F1943" s="24"/>
      <c r="G1943" s="24"/>
      <c r="H1943" s="24"/>
      <c r="I1943" s="24"/>
      <c r="J1943" s="24"/>
      <c r="K1943" s="24"/>
      <c r="L1943" s="24"/>
    </row>
    <row r="1944" spans="2:12">
      <c r="B1944" s="25"/>
      <c r="C1944" s="26"/>
      <c r="D1944" s="24"/>
      <c r="E1944" s="24"/>
      <c r="F1944" s="24"/>
      <c r="G1944" s="24"/>
      <c r="H1944" s="24"/>
      <c r="I1944" s="24"/>
      <c r="J1944" s="24"/>
      <c r="K1944" s="24"/>
      <c r="L1944" s="24"/>
    </row>
    <row r="1945" spans="2:12">
      <c r="B1945" s="25"/>
      <c r="C1945" s="26"/>
      <c r="D1945" s="24"/>
      <c r="E1945" s="24"/>
      <c r="F1945" s="24"/>
      <c r="G1945" s="24"/>
      <c r="H1945" s="24"/>
      <c r="I1945" s="24"/>
      <c r="J1945" s="24"/>
      <c r="K1945" s="24"/>
      <c r="L1945" s="24"/>
    </row>
    <row r="1946" spans="2:12">
      <c r="B1946" s="25"/>
      <c r="C1946" s="26"/>
      <c r="D1946" s="24"/>
      <c r="E1946" s="24"/>
      <c r="F1946" s="24"/>
      <c r="G1946" s="24"/>
      <c r="H1946" s="24"/>
      <c r="I1946" s="24"/>
      <c r="J1946" s="24"/>
      <c r="K1946" s="24"/>
      <c r="L1946" s="24"/>
    </row>
    <row r="1947" spans="2:12">
      <c r="B1947" s="25"/>
      <c r="C1947" s="26"/>
      <c r="D1947" s="24"/>
      <c r="E1947" s="24"/>
      <c r="F1947" s="24"/>
      <c r="G1947" s="24"/>
      <c r="H1947" s="24"/>
      <c r="I1947" s="24"/>
      <c r="J1947" s="24"/>
      <c r="K1947" s="24"/>
      <c r="L1947" s="24"/>
    </row>
    <row r="1948" spans="2:12">
      <c r="B1948" s="25"/>
      <c r="C1948" s="26"/>
      <c r="D1948" s="24"/>
      <c r="E1948" s="24"/>
      <c r="F1948" s="24"/>
      <c r="G1948" s="24"/>
      <c r="H1948" s="24"/>
      <c r="I1948" s="24"/>
      <c r="J1948" s="24"/>
      <c r="K1948" s="24"/>
      <c r="L1948" s="24"/>
    </row>
    <row r="1949" spans="2:12">
      <c r="B1949" s="25"/>
      <c r="C1949" s="26"/>
      <c r="D1949" s="24"/>
      <c r="E1949" s="24"/>
      <c r="F1949" s="24"/>
      <c r="G1949" s="24"/>
      <c r="H1949" s="24"/>
      <c r="I1949" s="24"/>
      <c r="J1949" s="24"/>
      <c r="K1949" s="24"/>
      <c r="L1949" s="24"/>
    </row>
    <row r="1950" spans="2:12">
      <c r="B1950" s="25"/>
      <c r="C1950" s="26"/>
      <c r="D1950" s="24"/>
      <c r="E1950" s="24"/>
      <c r="F1950" s="24"/>
      <c r="G1950" s="24"/>
      <c r="H1950" s="24"/>
      <c r="I1950" s="24"/>
      <c r="J1950" s="24"/>
      <c r="K1950" s="24"/>
      <c r="L1950" s="24"/>
    </row>
    <row r="1951" spans="2:12">
      <c r="B1951" s="25"/>
      <c r="C1951" s="26"/>
      <c r="D1951" s="24"/>
      <c r="E1951" s="24"/>
      <c r="F1951" s="24"/>
      <c r="G1951" s="24"/>
      <c r="H1951" s="24"/>
      <c r="I1951" s="24"/>
      <c r="J1951" s="24"/>
      <c r="K1951" s="24"/>
      <c r="L1951" s="24"/>
    </row>
    <row r="1952" spans="2:12">
      <c r="B1952" s="25"/>
      <c r="C1952" s="26"/>
      <c r="D1952" s="24"/>
      <c r="E1952" s="24"/>
      <c r="F1952" s="24"/>
      <c r="G1952" s="24"/>
      <c r="H1952" s="24"/>
      <c r="I1952" s="24"/>
      <c r="J1952" s="24"/>
      <c r="K1952" s="24"/>
      <c r="L1952" s="24"/>
    </row>
    <row r="1953" spans="2:12">
      <c r="B1953" s="25"/>
      <c r="C1953" s="26"/>
      <c r="D1953" s="24"/>
      <c r="E1953" s="24"/>
      <c r="F1953" s="24"/>
      <c r="G1953" s="24"/>
      <c r="H1953" s="24"/>
      <c r="I1953" s="24"/>
      <c r="J1953" s="24"/>
      <c r="K1953" s="24"/>
      <c r="L1953" s="24"/>
    </row>
    <row r="1954" spans="2:12">
      <c r="B1954" s="25"/>
      <c r="C1954" s="26"/>
      <c r="D1954" s="24"/>
      <c r="E1954" s="24"/>
      <c r="F1954" s="24"/>
      <c r="G1954" s="24"/>
      <c r="H1954" s="24"/>
      <c r="I1954" s="24"/>
      <c r="J1954" s="24"/>
      <c r="K1954" s="24"/>
      <c r="L1954" s="24"/>
    </row>
    <row r="1955" spans="2:12">
      <c r="B1955" s="25"/>
      <c r="C1955" s="26"/>
      <c r="D1955" s="24"/>
      <c r="E1955" s="24"/>
      <c r="F1955" s="24"/>
      <c r="G1955" s="24"/>
      <c r="H1955" s="24"/>
      <c r="I1955" s="24"/>
      <c r="J1955" s="24"/>
      <c r="K1955" s="24"/>
      <c r="L1955" s="24"/>
    </row>
    <row r="1956" spans="2:12">
      <c r="B1956" s="25"/>
      <c r="C1956" s="26"/>
      <c r="D1956" s="24"/>
      <c r="E1956" s="24"/>
      <c r="F1956" s="24"/>
      <c r="G1956" s="24"/>
      <c r="H1956" s="24"/>
      <c r="I1956" s="24"/>
      <c r="J1956" s="24"/>
      <c r="K1956" s="24"/>
      <c r="L1956" s="24"/>
    </row>
    <row r="1957" spans="2:12">
      <c r="B1957" s="25"/>
      <c r="C1957" s="26"/>
      <c r="D1957" s="24"/>
      <c r="E1957" s="24"/>
      <c r="F1957" s="24"/>
      <c r="G1957" s="24"/>
      <c r="H1957" s="24"/>
      <c r="I1957" s="24"/>
      <c r="J1957" s="24"/>
      <c r="K1957" s="24"/>
      <c r="L1957" s="24"/>
    </row>
    <row r="1958" spans="2:12">
      <c r="B1958" s="25"/>
      <c r="C1958" s="26"/>
      <c r="D1958" s="24"/>
      <c r="E1958" s="24"/>
      <c r="F1958" s="24"/>
      <c r="G1958" s="24"/>
      <c r="H1958" s="24"/>
      <c r="I1958" s="24"/>
      <c r="J1958" s="24"/>
      <c r="K1958" s="24"/>
      <c r="L1958" s="24"/>
    </row>
    <row r="1959" spans="2:12">
      <c r="B1959" s="25"/>
      <c r="C1959" s="26"/>
      <c r="D1959" s="24"/>
      <c r="E1959" s="24"/>
      <c r="F1959" s="24"/>
      <c r="G1959" s="24"/>
      <c r="H1959" s="24"/>
      <c r="I1959" s="24"/>
      <c r="J1959" s="24"/>
      <c r="K1959" s="24"/>
      <c r="L1959" s="24"/>
    </row>
    <row r="1960" spans="2:12">
      <c r="B1960" s="25"/>
      <c r="C1960" s="26"/>
      <c r="D1960" s="24"/>
      <c r="E1960" s="24"/>
      <c r="F1960" s="24"/>
      <c r="G1960" s="24"/>
      <c r="H1960" s="24"/>
      <c r="I1960" s="24"/>
      <c r="J1960" s="24"/>
      <c r="K1960" s="24"/>
      <c r="L1960" s="24"/>
    </row>
    <row r="1961" spans="2:12">
      <c r="B1961" s="25"/>
      <c r="C1961" s="26"/>
      <c r="D1961" s="24"/>
      <c r="E1961" s="24"/>
      <c r="F1961" s="24"/>
      <c r="G1961" s="24"/>
      <c r="H1961" s="24"/>
      <c r="I1961" s="24"/>
      <c r="J1961" s="24"/>
      <c r="K1961" s="24"/>
      <c r="L1961" s="24"/>
    </row>
    <row r="1962" spans="2:12">
      <c r="B1962" s="25"/>
      <c r="C1962" s="26"/>
      <c r="D1962" s="24"/>
      <c r="E1962" s="24"/>
      <c r="F1962" s="24"/>
      <c r="G1962" s="24"/>
      <c r="H1962" s="24"/>
      <c r="I1962" s="24"/>
      <c r="J1962" s="24"/>
      <c r="K1962" s="24"/>
      <c r="L1962" s="24"/>
    </row>
    <row r="1963" spans="2:12">
      <c r="B1963" s="25"/>
      <c r="C1963" s="26"/>
      <c r="D1963" s="24"/>
      <c r="E1963" s="24"/>
      <c r="F1963" s="24"/>
      <c r="G1963" s="24"/>
      <c r="H1963" s="24"/>
      <c r="I1963" s="24"/>
      <c r="J1963" s="24"/>
      <c r="K1963" s="24"/>
      <c r="L1963" s="24"/>
    </row>
    <row r="1964" spans="2:12">
      <c r="B1964" s="25"/>
      <c r="C1964" s="26"/>
      <c r="D1964" s="24"/>
      <c r="E1964" s="24"/>
      <c r="F1964" s="24"/>
      <c r="G1964" s="24"/>
      <c r="H1964" s="24"/>
      <c r="I1964" s="24"/>
      <c r="J1964" s="24"/>
      <c r="K1964" s="24"/>
      <c r="L1964" s="24"/>
    </row>
    <row r="1965" spans="2:12">
      <c r="B1965" s="25"/>
      <c r="C1965" s="26"/>
      <c r="D1965" s="24"/>
      <c r="E1965" s="24"/>
      <c r="F1965" s="24"/>
      <c r="G1965" s="24"/>
      <c r="H1965" s="24"/>
      <c r="I1965" s="24"/>
      <c r="J1965" s="24"/>
      <c r="K1965" s="24"/>
      <c r="L1965" s="24"/>
    </row>
    <row r="1966" spans="2:12">
      <c r="B1966" s="25"/>
      <c r="C1966" s="26"/>
      <c r="D1966" s="24"/>
      <c r="E1966" s="24"/>
      <c r="F1966" s="24"/>
      <c r="G1966" s="24"/>
      <c r="H1966" s="24"/>
      <c r="I1966" s="24"/>
      <c r="J1966" s="24"/>
      <c r="K1966" s="24"/>
      <c r="L1966" s="24"/>
    </row>
    <row r="1967" spans="2:12">
      <c r="B1967" s="25"/>
      <c r="C1967" s="26"/>
      <c r="D1967" s="24"/>
      <c r="E1967" s="24"/>
      <c r="F1967" s="24"/>
      <c r="G1967" s="24"/>
      <c r="H1967" s="24"/>
      <c r="I1967" s="24"/>
      <c r="J1967" s="24"/>
      <c r="K1967" s="24"/>
      <c r="L1967" s="24"/>
    </row>
    <row r="1968" spans="2:12">
      <c r="B1968" s="25"/>
      <c r="C1968" s="26"/>
      <c r="D1968" s="24"/>
      <c r="E1968" s="24"/>
      <c r="F1968" s="24"/>
      <c r="G1968" s="24"/>
      <c r="H1968" s="24"/>
      <c r="I1968" s="24"/>
      <c r="J1968" s="24"/>
      <c r="K1968" s="24"/>
      <c r="L1968" s="24"/>
    </row>
    <row r="1969" spans="2:12">
      <c r="B1969" s="25"/>
      <c r="C1969" s="26"/>
      <c r="D1969" s="24"/>
      <c r="E1969" s="24"/>
      <c r="F1969" s="24"/>
      <c r="G1969" s="24"/>
      <c r="H1969" s="24"/>
      <c r="I1969" s="24"/>
      <c r="J1969" s="24"/>
      <c r="K1969" s="24"/>
      <c r="L1969" s="24"/>
    </row>
    <row r="1970" spans="2:12">
      <c r="B1970" s="25"/>
      <c r="C1970" s="26"/>
      <c r="D1970" s="24"/>
      <c r="E1970" s="24"/>
      <c r="F1970" s="24"/>
      <c r="G1970" s="24"/>
      <c r="H1970" s="24"/>
      <c r="I1970" s="24"/>
      <c r="J1970" s="24"/>
      <c r="K1970" s="24"/>
      <c r="L1970" s="24"/>
    </row>
    <row r="1971" spans="2:12">
      <c r="B1971" s="25"/>
      <c r="C1971" s="26"/>
      <c r="D1971" s="24"/>
      <c r="E1971" s="24"/>
      <c r="F1971" s="24"/>
      <c r="G1971" s="24"/>
      <c r="H1971" s="24"/>
      <c r="I1971" s="24"/>
      <c r="J1971" s="24"/>
      <c r="K1971" s="24"/>
      <c r="L1971" s="24"/>
    </row>
    <row r="1972" spans="2:12">
      <c r="B1972" s="25"/>
      <c r="C1972" s="26"/>
      <c r="D1972" s="24"/>
      <c r="E1972" s="24"/>
      <c r="F1972" s="24"/>
      <c r="G1972" s="24"/>
      <c r="H1972" s="24"/>
      <c r="I1972" s="24"/>
      <c r="J1972" s="24"/>
      <c r="K1972" s="24"/>
      <c r="L1972" s="24"/>
    </row>
    <row r="1973" spans="2:12">
      <c r="B1973" s="25"/>
      <c r="C1973" s="26"/>
      <c r="D1973" s="24"/>
      <c r="E1973" s="24"/>
      <c r="F1973" s="24"/>
      <c r="G1973" s="24"/>
      <c r="H1973" s="24"/>
      <c r="I1973" s="24"/>
      <c r="J1973" s="24"/>
      <c r="K1973" s="24"/>
      <c r="L1973" s="24"/>
    </row>
    <row r="1974" spans="2:12">
      <c r="B1974" s="25"/>
      <c r="C1974" s="26"/>
      <c r="D1974" s="24"/>
      <c r="E1974" s="24"/>
      <c r="F1974" s="24"/>
      <c r="G1974" s="24"/>
      <c r="H1974" s="24"/>
      <c r="I1974" s="24"/>
      <c r="J1974" s="24"/>
      <c r="K1974" s="24"/>
      <c r="L1974" s="24"/>
    </row>
    <row r="1975" spans="2:12">
      <c r="B1975" s="25"/>
      <c r="C1975" s="26"/>
      <c r="D1975" s="24"/>
      <c r="E1975" s="24"/>
      <c r="F1975" s="24"/>
      <c r="G1975" s="24"/>
      <c r="H1975" s="24"/>
      <c r="I1975" s="24"/>
      <c r="J1975" s="24"/>
      <c r="K1975" s="24"/>
      <c r="L1975" s="24"/>
    </row>
    <row r="1976" spans="2:12">
      <c r="B1976" s="25"/>
      <c r="C1976" s="26"/>
      <c r="D1976" s="24"/>
      <c r="E1976" s="24"/>
      <c r="F1976" s="24"/>
      <c r="G1976" s="24"/>
      <c r="H1976" s="24"/>
      <c r="I1976" s="24"/>
      <c r="J1976" s="24"/>
      <c r="K1976" s="24"/>
      <c r="L1976" s="24"/>
    </row>
    <row r="1977" spans="2:12">
      <c r="B1977" s="25"/>
      <c r="C1977" s="26"/>
      <c r="D1977" s="24"/>
      <c r="E1977" s="24"/>
      <c r="F1977" s="24"/>
      <c r="G1977" s="24"/>
      <c r="H1977" s="24"/>
      <c r="I1977" s="24"/>
      <c r="J1977" s="24"/>
      <c r="K1977" s="24"/>
      <c r="L1977" s="24"/>
    </row>
    <row r="1978" spans="2:12">
      <c r="B1978" s="25"/>
      <c r="C1978" s="26"/>
      <c r="D1978" s="24"/>
      <c r="E1978" s="24"/>
      <c r="F1978" s="24"/>
      <c r="G1978" s="24"/>
      <c r="H1978" s="24"/>
      <c r="I1978" s="24"/>
      <c r="J1978" s="24"/>
      <c r="K1978" s="24"/>
      <c r="L1978" s="24"/>
    </row>
    <row r="1979" spans="2:12">
      <c r="B1979" s="25"/>
      <c r="C1979" s="26"/>
      <c r="D1979" s="24"/>
      <c r="E1979" s="24"/>
      <c r="F1979" s="24"/>
      <c r="G1979" s="24"/>
      <c r="H1979" s="24"/>
      <c r="I1979" s="24"/>
      <c r="J1979" s="24"/>
      <c r="K1979" s="24"/>
      <c r="L1979" s="24"/>
    </row>
    <row r="1980" spans="2:12">
      <c r="B1980" s="25"/>
      <c r="C1980" s="26"/>
      <c r="D1980" s="24"/>
      <c r="E1980" s="24"/>
      <c r="F1980" s="24"/>
      <c r="G1980" s="24"/>
      <c r="H1980" s="24"/>
      <c r="I1980" s="24"/>
      <c r="J1980" s="24"/>
      <c r="K1980" s="24"/>
      <c r="L1980" s="24"/>
    </row>
    <row r="1981" spans="2:12">
      <c r="B1981" s="25"/>
      <c r="C1981" s="26"/>
      <c r="D1981" s="24"/>
      <c r="E1981" s="24"/>
      <c r="F1981" s="24"/>
      <c r="G1981" s="24"/>
      <c r="H1981" s="24"/>
      <c r="I1981" s="24"/>
      <c r="J1981" s="24"/>
      <c r="K1981" s="24"/>
      <c r="L1981" s="24"/>
    </row>
    <row r="1982" spans="2:12">
      <c r="B1982" s="25"/>
      <c r="C1982" s="26"/>
      <c r="D1982" s="24"/>
      <c r="E1982" s="24"/>
      <c r="F1982" s="24"/>
      <c r="G1982" s="24"/>
      <c r="H1982" s="24"/>
      <c r="I1982" s="24"/>
      <c r="J1982" s="24"/>
      <c r="K1982" s="24"/>
      <c r="L1982" s="24"/>
    </row>
    <row r="1983" spans="2:12">
      <c r="B1983" s="25"/>
      <c r="C1983" s="26"/>
      <c r="D1983" s="24"/>
      <c r="E1983" s="24"/>
      <c r="F1983" s="24"/>
      <c r="G1983" s="24"/>
      <c r="H1983" s="24"/>
      <c r="I1983" s="24"/>
      <c r="J1983" s="24"/>
      <c r="K1983" s="24"/>
      <c r="L1983" s="24"/>
    </row>
    <row r="1984" spans="2:12">
      <c r="B1984" s="25"/>
      <c r="C1984" s="26"/>
      <c r="D1984" s="24"/>
      <c r="E1984" s="24"/>
      <c r="F1984" s="24"/>
      <c r="G1984" s="24"/>
      <c r="H1984" s="24"/>
      <c r="I1984" s="24"/>
      <c r="J1984" s="24"/>
      <c r="K1984" s="24"/>
      <c r="L1984" s="24"/>
    </row>
    <row r="1985" spans="2:12">
      <c r="B1985" s="25"/>
      <c r="C1985" s="26"/>
      <c r="D1985" s="24"/>
      <c r="E1985" s="24"/>
      <c r="F1985" s="24"/>
      <c r="G1985" s="24"/>
      <c r="H1985" s="24"/>
      <c r="I1985" s="24"/>
      <c r="J1985" s="24"/>
      <c r="K1985" s="24"/>
      <c r="L1985" s="24"/>
    </row>
    <row r="1986" spans="2:12">
      <c r="B1986" s="25"/>
      <c r="C1986" s="26"/>
      <c r="D1986" s="24"/>
      <c r="E1986" s="24"/>
      <c r="F1986" s="24"/>
      <c r="G1986" s="24"/>
      <c r="H1986" s="24"/>
      <c r="I1986" s="24"/>
      <c r="J1986" s="24"/>
      <c r="K1986" s="24"/>
      <c r="L1986" s="24"/>
    </row>
    <row r="1987" spans="2:12">
      <c r="B1987" s="25"/>
      <c r="C1987" s="26"/>
      <c r="D1987" s="24"/>
      <c r="E1987" s="24"/>
      <c r="F1987" s="24"/>
      <c r="G1987" s="24"/>
      <c r="H1987" s="24"/>
      <c r="I1987" s="24"/>
      <c r="J1987" s="24"/>
      <c r="K1987" s="24"/>
      <c r="L1987" s="24"/>
    </row>
    <row r="1988" spans="2:12">
      <c r="B1988" s="25"/>
      <c r="C1988" s="26"/>
      <c r="D1988" s="24"/>
      <c r="E1988" s="24"/>
      <c r="F1988" s="24"/>
      <c r="G1988" s="24"/>
      <c r="H1988" s="24"/>
      <c r="I1988" s="24"/>
      <c r="J1988" s="24"/>
      <c r="K1988" s="24"/>
      <c r="L1988" s="24"/>
    </row>
    <row r="1989" spans="2:12">
      <c r="B1989" s="25"/>
      <c r="C1989" s="26"/>
      <c r="D1989" s="24"/>
      <c r="E1989" s="24"/>
      <c r="F1989" s="24"/>
      <c r="G1989" s="24"/>
      <c r="H1989" s="24"/>
      <c r="I1989" s="24"/>
      <c r="J1989" s="24"/>
      <c r="K1989" s="24"/>
      <c r="L1989" s="24"/>
    </row>
    <row r="1990" spans="2:12">
      <c r="B1990" s="25"/>
      <c r="C1990" s="26"/>
      <c r="D1990" s="24"/>
      <c r="E1990" s="24"/>
      <c r="F1990" s="24"/>
      <c r="G1990" s="24"/>
      <c r="H1990" s="24"/>
      <c r="I1990" s="24"/>
      <c r="J1990" s="24"/>
      <c r="K1990" s="24"/>
      <c r="L1990" s="24"/>
    </row>
    <row r="1991" spans="2:12">
      <c r="B1991" s="25"/>
      <c r="C1991" s="26"/>
      <c r="D1991" s="24"/>
      <c r="E1991" s="24"/>
      <c r="F1991" s="24"/>
      <c r="G1991" s="24"/>
      <c r="H1991" s="24"/>
      <c r="I1991" s="24"/>
      <c r="J1991" s="24"/>
      <c r="K1991" s="24"/>
      <c r="L1991" s="24"/>
    </row>
    <row r="1992" spans="2:12">
      <c r="B1992" s="25"/>
      <c r="C1992" s="26"/>
      <c r="D1992" s="24"/>
      <c r="E1992" s="24"/>
      <c r="F1992" s="24"/>
      <c r="G1992" s="24"/>
      <c r="H1992" s="24"/>
      <c r="I1992" s="24"/>
      <c r="J1992" s="24"/>
      <c r="K1992" s="24"/>
      <c r="L1992" s="24"/>
    </row>
    <row r="1993" spans="2:12">
      <c r="B1993" s="25"/>
      <c r="C1993" s="26"/>
      <c r="D1993" s="24"/>
      <c r="E1993" s="24"/>
      <c r="F1993" s="24"/>
      <c r="G1993" s="24"/>
      <c r="H1993" s="24"/>
      <c r="I1993" s="24"/>
      <c r="J1993" s="24"/>
      <c r="K1993" s="24"/>
      <c r="L1993" s="24"/>
    </row>
    <row r="1994" spans="2:12">
      <c r="B1994" s="25"/>
      <c r="C1994" s="26"/>
      <c r="D1994" s="24"/>
      <c r="E1994" s="24"/>
      <c r="F1994" s="24"/>
      <c r="G1994" s="24"/>
      <c r="H1994" s="24"/>
      <c r="I1994" s="24"/>
      <c r="J1994" s="24"/>
      <c r="K1994" s="24"/>
      <c r="L1994" s="24"/>
    </row>
    <row r="1995" spans="2:12">
      <c r="B1995" s="25"/>
      <c r="C1995" s="26"/>
      <c r="D1995" s="24"/>
      <c r="E1995" s="24"/>
      <c r="F1995" s="24"/>
      <c r="G1995" s="24"/>
      <c r="H1995" s="24"/>
      <c r="I1995" s="24"/>
      <c r="J1995" s="24"/>
      <c r="K1995" s="24"/>
      <c r="L1995" s="24"/>
    </row>
    <row r="1996" spans="2:12">
      <c r="B1996" s="25"/>
      <c r="C1996" s="26"/>
      <c r="D1996" s="24"/>
      <c r="E1996" s="24"/>
      <c r="F1996" s="24"/>
      <c r="G1996" s="24"/>
      <c r="H1996" s="24"/>
      <c r="I1996" s="24"/>
      <c r="J1996" s="24"/>
      <c r="K1996" s="24"/>
      <c r="L1996" s="24"/>
    </row>
    <row r="1997" spans="2:12">
      <c r="B1997" s="25"/>
      <c r="C1997" s="26"/>
      <c r="D1997" s="24"/>
      <c r="E1997" s="24"/>
      <c r="F1997" s="24"/>
      <c r="G1997" s="24"/>
      <c r="H1997" s="24"/>
      <c r="I1997" s="24"/>
      <c r="J1997" s="24"/>
      <c r="K1997" s="24"/>
      <c r="L1997" s="24"/>
    </row>
    <row r="1998" spans="2:12">
      <c r="B1998" s="25"/>
      <c r="C1998" s="26"/>
      <c r="D1998" s="24"/>
      <c r="E1998" s="24"/>
      <c r="F1998" s="24"/>
      <c r="G1998" s="24"/>
      <c r="H1998" s="24"/>
      <c r="I1998" s="24"/>
      <c r="J1998" s="24"/>
      <c r="K1998" s="24"/>
      <c r="L1998" s="24"/>
    </row>
    <row r="1999" spans="2:12">
      <c r="B1999" s="25"/>
      <c r="C1999" s="26"/>
      <c r="D1999" s="24"/>
      <c r="E1999" s="24"/>
      <c r="F1999" s="24"/>
      <c r="G1999" s="24"/>
      <c r="H1999" s="24"/>
      <c r="I1999" s="24"/>
      <c r="J1999" s="24"/>
      <c r="K1999" s="24"/>
      <c r="L1999" s="24"/>
    </row>
    <row r="2000" spans="2:12">
      <c r="B2000" s="25"/>
      <c r="C2000" s="26"/>
      <c r="D2000" s="24"/>
      <c r="E2000" s="24"/>
      <c r="F2000" s="24"/>
      <c r="G2000" s="24"/>
      <c r="H2000" s="24"/>
      <c r="I2000" s="24"/>
      <c r="J2000" s="24"/>
      <c r="K2000" s="24"/>
      <c r="L2000" s="24"/>
    </row>
    <row r="2001" spans="2:12">
      <c r="B2001" s="25"/>
      <c r="C2001" s="26"/>
      <c r="D2001" s="24"/>
      <c r="E2001" s="24"/>
      <c r="F2001" s="24"/>
      <c r="G2001" s="24"/>
      <c r="H2001" s="24"/>
      <c r="I2001" s="24"/>
      <c r="J2001" s="24"/>
      <c r="K2001" s="24"/>
      <c r="L2001" s="24"/>
    </row>
    <row r="2002" spans="2:12">
      <c r="B2002" s="25"/>
      <c r="C2002" s="26"/>
      <c r="D2002" s="24"/>
      <c r="E2002" s="24"/>
      <c r="F2002" s="24"/>
      <c r="G2002" s="24"/>
      <c r="H2002" s="24"/>
      <c r="I2002" s="24"/>
      <c r="J2002" s="24"/>
      <c r="K2002" s="24"/>
      <c r="L2002" s="24"/>
    </row>
    <row r="2003" spans="2:12">
      <c r="B2003" s="25"/>
      <c r="C2003" s="26"/>
      <c r="D2003" s="24"/>
      <c r="E2003" s="24"/>
      <c r="F2003" s="24"/>
      <c r="G2003" s="24"/>
      <c r="H2003" s="24"/>
      <c r="I2003" s="24"/>
      <c r="J2003" s="24"/>
      <c r="K2003" s="24"/>
      <c r="L2003" s="24"/>
    </row>
    <row r="2004" spans="2:12">
      <c r="B2004" s="25"/>
      <c r="C2004" s="26"/>
      <c r="D2004" s="24"/>
      <c r="E2004" s="24"/>
      <c r="F2004" s="24"/>
      <c r="G2004" s="24"/>
      <c r="H2004" s="24"/>
      <c r="I2004" s="24"/>
      <c r="J2004" s="24"/>
      <c r="K2004" s="24"/>
      <c r="L2004" s="24"/>
    </row>
    <row r="2005" spans="2:12">
      <c r="B2005" s="25"/>
      <c r="C2005" s="26"/>
      <c r="D2005" s="24"/>
      <c r="E2005" s="24"/>
      <c r="F2005" s="24"/>
      <c r="G2005" s="24"/>
      <c r="H2005" s="24"/>
      <c r="I2005" s="24"/>
      <c r="J2005" s="24"/>
      <c r="K2005" s="24"/>
      <c r="L2005" s="24"/>
    </row>
    <row r="2006" spans="2:12">
      <c r="B2006" s="25"/>
      <c r="C2006" s="26"/>
      <c r="D2006" s="24"/>
      <c r="E2006" s="24"/>
      <c r="F2006" s="24"/>
      <c r="G2006" s="24"/>
      <c r="H2006" s="24"/>
      <c r="I2006" s="24"/>
      <c r="J2006" s="24"/>
      <c r="K2006" s="24"/>
      <c r="L2006" s="24"/>
    </row>
    <row r="2007" spans="2:12">
      <c r="B2007" s="25"/>
      <c r="C2007" s="26"/>
      <c r="D2007" s="24"/>
      <c r="E2007" s="24"/>
      <c r="F2007" s="24"/>
      <c r="G2007" s="24"/>
      <c r="H2007" s="24"/>
      <c r="I2007" s="24"/>
      <c r="J2007" s="24"/>
      <c r="K2007" s="24"/>
      <c r="L2007" s="24"/>
    </row>
    <row r="2008" spans="2:12">
      <c r="B2008" s="25"/>
      <c r="C2008" s="26"/>
      <c r="D2008" s="24"/>
      <c r="E2008" s="24"/>
      <c r="F2008" s="24"/>
      <c r="G2008" s="24"/>
      <c r="H2008" s="24"/>
      <c r="I2008" s="24"/>
      <c r="J2008" s="24"/>
      <c r="K2008" s="24"/>
      <c r="L2008" s="24"/>
    </row>
    <row r="2009" spans="2:12">
      <c r="B2009" s="25"/>
      <c r="C2009" s="26"/>
      <c r="D2009" s="24"/>
      <c r="E2009" s="24"/>
      <c r="F2009" s="24"/>
      <c r="G2009" s="24"/>
      <c r="H2009" s="24"/>
      <c r="I2009" s="24"/>
      <c r="J2009" s="24"/>
      <c r="K2009" s="24"/>
      <c r="L2009" s="24"/>
    </row>
    <row r="2010" spans="2:12">
      <c r="B2010" s="25"/>
      <c r="C2010" s="26"/>
      <c r="D2010" s="24"/>
      <c r="E2010" s="24"/>
      <c r="F2010" s="24"/>
      <c r="G2010" s="24"/>
      <c r="H2010" s="24"/>
      <c r="I2010" s="24"/>
      <c r="J2010" s="24"/>
      <c r="K2010" s="24"/>
      <c r="L2010" s="24"/>
    </row>
    <row r="2011" spans="2:12">
      <c r="B2011" s="25"/>
      <c r="C2011" s="26"/>
      <c r="D2011" s="24"/>
      <c r="E2011" s="24"/>
      <c r="F2011" s="24"/>
      <c r="G2011" s="24"/>
      <c r="H2011" s="24"/>
      <c r="I2011" s="24"/>
      <c r="J2011" s="24"/>
      <c r="K2011" s="24"/>
      <c r="L2011" s="24"/>
    </row>
    <row r="2012" spans="2:12">
      <c r="B2012" s="25"/>
      <c r="C2012" s="26"/>
      <c r="D2012" s="24"/>
      <c r="E2012" s="24"/>
      <c r="F2012" s="24"/>
      <c r="G2012" s="24"/>
      <c r="H2012" s="24"/>
      <c r="I2012" s="24"/>
      <c r="J2012" s="24"/>
      <c r="K2012" s="24"/>
      <c r="L2012" s="24"/>
    </row>
    <row r="2013" spans="2:12">
      <c r="B2013" s="25"/>
      <c r="C2013" s="26"/>
      <c r="D2013" s="24"/>
      <c r="E2013" s="24"/>
      <c r="F2013" s="24"/>
      <c r="G2013" s="24"/>
      <c r="H2013" s="24"/>
      <c r="I2013" s="24"/>
      <c r="J2013" s="24"/>
      <c r="K2013" s="24"/>
      <c r="L2013" s="24"/>
    </row>
    <row r="2014" spans="2:12">
      <c r="B2014" s="25"/>
      <c r="C2014" s="26"/>
      <c r="D2014" s="24"/>
      <c r="E2014" s="24"/>
      <c r="F2014" s="24"/>
      <c r="G2014" s="24"/>
      <c r="H2014" s="24"/>
      <c r="I2014" s="24"/>
      <c r="J2014" s="24"/>
      <c r="K2014" s="24"/>
      <c r="L2014" s="24"/>
    </row>
    <row r="2015" spans="2:12">
      <c r="B2015" s="25"/>
      <c r="C2015" s="26"/>
      <c r="D2015" s="24"/>
      <c r="E2015" s="24"/>
      <c r="F2015" s="24"/>
      <c r="G2015" s="24"/>
      <c r="H2015" s="24"/>
      <c r="I2015" s="24"/>
      <c r="J2015" s="24"/>
      <c r="K2015" s="24"/>
      <c r="L2015" s="24"/>
    </row>
    <row r="2016" spans="2:12">
      <c r="B2016" s="25"/>
      <c r="C2016" s="26"/>
      <c r="D2016" s="24"/>
      <c r="E2016" s="24"/>
      <c r="F2016" s="24"/>
      <c r="G2016" s="24"/>
      <c r="H2016" s="24"/>
      <c r="I2016" s="24"/>
      <c r="J2016" s="24"/>
      <c r="K2016" s="24"/>
      <c r="L2016" s="24"/>
    </row>
    <row r="2017" spans="2:12">
      <c r="B2017" s="25"/>
      <c r="C2017" s="26"/>
      <c r="D2017" s="24"/>
      <c r="E2017" s="24"/>
      <c r="F2017" s="24"/>
      <c r="G2017" s="24"/>
      <c r="H2017" s="24"/>
      <c r="I2017" s="24"/>
      <c r="J2017" s="24"/>
      <c r="K2017" s="24"/>
      <c r="L2017" s="24"/>
    </row>
    <row r="2018" spans="2:12">
      <c r="B2018" s="25"/>
      <c r="C2018" s="26"/>
      <c r="D2018" s="24"/>
      <c r="E2018" s="24"/>
      <c r="F2018" s="24"/>
      <c r="G2018" s="24"/>
      <c r="H2018" s="24"/>
      <c r="I2018" s="24"/>
      <c r="J2018" s="24"/>
      <c r="K2018" s="24"/>
      <c r="L2018" s="24"/>
    </row>
    <row r="2019" spans="2:12">
      <c r="B2019" s="25"/>
      <c r="C2019" s="26"/>
      <c r="D2019" s="24"/>
      <c r="E2019" s="24"/>
      <c r="F2019" s="24"/>
      <c r="G2019" s="24"/>
      <c r="H2019" s="24"/>
      <c r="I2019" s="24"/>
      <c r="J2019" s="24"/>
      <c r="K2019" s="24"/>
      <c r="L2019" s="24"/>
    </row>
    <row r="2020" spans="2:12">
      <c r="B2020" s="25"/>
      <c r="C2020" s="26"/>
      <c r="D2020" s="24"/>
      <c r="E2020" s="24"/>
      <c r="F2020" s="24"/>
      <c r="G2020" s="24"/>
      <c r="H2020" s="24"/>
      <c r="I2020" s="24"/>
      <c r="J2020" s="24"/>
      <c r="K2020" s="24"/>
      <c r="L2020" s="24"/>
    </row>
    <row r="2021" spans="2:12">
      <c r="B2021" s="25"/>
      <c r="C2021" s="26"/>
      <c r="D2021" s="24"/>
      <c r="E2021" s="24"/>
      <c r="F2021" s="24"/>
      <c r="G2021" s="24"/>
      <c r="H2021" s="24"/>
      <c r="I2021" s="24"/>
      <c r="J2021" s="24"/>
      <c r="K2021" s="24"/>
      <c r="L2021" s="24"/>
    </row>
    <row r="2022" spans="2:12">
      <c r="B2022" s="25"/>
      <c r="C2022" s="26"/>
      <c r="D2022" s="24"/>
      <c r="E2022" s="24"/>
      <c r="F2022" s="24"/>
      <c r="G2022" s="24"/>
      <c r="H2022" s="24"/>
      <c r="I2022" s="24"/>
      <c r="J2022" s="24"/>
      <c r="K2022" s="24"/>
      <c r="L2022" s="24"/>
    </row>
    <row r="2023" spans="2:12">
      <c r="B2023" s="25"/>
      <c r="C2023" s="26"/>
      <c r="D2023" s="24"/>
      <c r="E2023" s="24"/>
      <c r="F2023" s="24"/>
      <c r="G2023" s="24"/>
      <c r="H2023" s="24"/>
      <c r="I2023" s="24"/>
      <c r="J2023" s="24"/>
      <c r="K2023" s="24"/>
      <c r="L2023" s="24"/>
    </row>
    <row r="2024" spans="2:12">
      <c r="B2024" s="25"/>
      <c r="C2024" s="26"/>
      <c r="D2024" s="24"/>
      <c r="E2024" s="24"/>
      <c r="F2024" s="24"/>
      <c r="G2024" s="24"/>
      <c r="H2024" s="24"/>
      <c r="I2024" s="24"/>
      <c r="J2024" s="24"/>
      <c r="K2024" s="24"/>
      <c r="L2024" s="24"/>
    </row>
    <row r="2025" spans="2:12">
      <c r="B2025" s="25"/>
      <c r="C2025" s="26"/>
      <c r="D2025" s="24"/>
      <c r="E2025" s="24"/>
      <c r="F2025" s="24"/>
      <c r="G2025" s="24"/>
      <c r="H2025" s="24"/>
      <c r="I2025" s="24"/>
      <c r="J2025" s="24"/>
      <c r="K2025" s="24"/>
      <c r="L2025" s="24"/>
    </row>
    <row r="2026" spans="2:12">
      <c r="B2026" s="25"/>
      <c r="C2026" s="26"/>
      <c r="D2026" s="24"/>
      <c r="E2026" s="24"/>
      <c r="F2026" s="24"/>
      <c r="G2026" s="24"/>
      <c r="H2026" s="24"/>
      <c r="I2026" s="24"/>
      <c r="J2026" s="24"/>
      <c r="K2026" s="24"/>
      <c r="L2026" s="24"/>
    </row>
    <row r="2027" spans="2:12">
      <c r="B2027" s="25"/>
      <c r="C2027" s="26"/>
      <c r="D2027" s="24"/>
      <c r="E2027" s="24"/>
      <c r="F2027" s="24"/>
      <c r="G2027" s="24"/>
      <c r="H2027" s="24"/>
      <c r="I2027" s="24"/>
      <c r="J2027" s="24"/>
      <c r="K2027" s="24"/>
      <c r="L2027" s="24"/>
    </row>
    <row r="2028" spans="2:12">
      <c r="B2028" s="25"/>
      <c r="C2028" s="26"/>
      <c r="D2028" s="24"/>
      <c r="E2028" s="24"/>
      <c r="F2028" s="24"/>
      <c r="G2028" s="24"/>
      <c r="H2028" s="24"/>
      <c r="I2028" s="24"/>
      <c r="J2028" s="24"/>
      <c r="K2028" s="24"/>
      <c r="L2028" s="24"/>
    </row>
    <row r="2029" spans="2:12">
      <c r="B2029" s="25"/>
      <c r="C2029" s="26"/>
      <c r="D2029" s="24"/>
      <c r="E2029" s="24"/>
      <c r="F2029" s="24"/>
      <c r="G2029" s="24"/>
      <c r="H2029" s="24"/>
      <c r="I2029" s="24"/>
      <c r="J2029" s="24"/>
      <c r="K2029" s="24"/>
      <c r="L2029" s="24"/>
    </row>
    <row r="2030" spans="2:12">
      <c r="B2030" s="25"/>
      <c r="C2030" s="26"/>
      <c r="D2030" s="24"/>
      <c r="E2030" s="24"/>
      <c r="F2030" s="24"/>
      <c r="G2030" s="24"/>
      <c r="H2030" s="24"/>
      <c r="I2030" s="24"/>
      <c r="J2030" s="24"/>
      <c r="K2030" s="24"/>
      <c r="L2030" s="24"/>
    </row>
    <row r="2031" spans="2:12">
      <c r="B2031" s="25"/>
      <c r="C2031" s="26"/>
      <c r="D2031" s="24"/>
      <c r="E2031" s="24"/>
      <c r="F2031" s="24"/>
      <c r="G2031" s="24"/>
      <c r="H2031" s="24"/>
      <c r="I2031" s="24"/>
      <c r="J2031" s="24"/>
      <c r="K2031" s="24"/>
      <c r="L2031" s="24"/>
    </row>
    <row r="2032" spans="2:12">
      <c r="B2032" s="25"/>
      <c r="C2032" s="26"/>
      <c r="D2032" s="24"/>
      <c r="E2032" s="24"/>
      <c r="F2032" s="24"/>
      <c r="G2032" s="24"/>
      <c r="H2032" s="24"/>
      <c r="I2032" s="24"/>
      <c r="J2032" s="24"/>
      <c r="K2032" s="24"/>
      <c r="L2032" s="24"/>
    </row>
    <row r="2033" spans="2:12">
      <c r="B2033" s="25"/>
      <c r="C2033" s="26"/>
      <c r="D2033" s="24"/>
      <c r="E2033" s="24"/>
      <c r="F2033" s="24"/>
      <c r="G2033" s="24"/>
      <c r="H2033" s="24"/>
      <c r="I2033" s="24"/>
      <c r="J2033" s="24"/>
      <c r="K2033" s="24"/>
      <c r="L2033" s="24"/>
    </row>
    <row r="2034" spans="2:12">
      <c r="B2034" s="25"/>
      <c r="C2034" s="26"/>
      <c r="D2034" s="24"/>
      <c r="E2034" s="24"/>
      <c r="F2034" s="24"/>
      <c r="G2034" s="24"/>
      <c r="H2034" s="24"/>
      <c r="I2034" s="24"/>
      <c r="J2034" s="24"/>
      <c r="K2034" s="24"/>
      <c r="L2034" s="24"/>
    </row>
    <row r="2035" spans="2:12">
      <c r="B2035" s="25"/>
      <c r="C2035" s="26"/>
      <c r="D2035" s="24"/>
      <c r="E2035" s="24"/>
      <c r="F2035" s="24"/>
      <c r="G2035" s="24"/>
      <c r="H2035" s="24"/>
      <c r="I2035" s="24"/>
      <c r="J2035" s="24"/>
      <c r="K2035" s="24"/>
      <c r="L2035" s="24"/>
    </row>
    <row r="2036" spans="2:12">
      <c r="B2036" s="25"/>
      <c r="C2036" s="26"/>
      <c r="D2036" s="24"/>
      <c r="E2036" s="24"/>
      <c r="F2036" s="24"/>
      <c r="G2036" s="24"/>
      <c r="H2036" s="24"/>
      <c r="I2036" s="24"/>
      <c r="J2036" s="24"/>
      <c r="K2036" s="24"/>
      <c r="L2036" s="24"/>
    </row>
    <row r="2037" spans="2:12">
      <c r="B2037" s="25"/>
      <c r="C2037" s="26"/>
      <c r="D2037" s="24"/>
      <c r="E2037" s="24"/>
      <c r="F2037" s="24"/>
      <c r="G2037" s="24"/>
      <c r="H2037" s="24"/>
      <c r="I2037" s="24"/>
      <c r="J2037" s="24"/>
      <c r="K2037" s="24"/>
      <c r="L2037" s="24"/>
    </row>
    <row r="2038" spans="2:12">
      <c r="B2038" s="25"/>
      <c r="C2038" s="26"/>
      <c r="D2038" s="24"/>
      <c r="E2038" s="24"/>
      <c r="F2038" s="24"/>
      <c r="G2038" s="24"/>
      <c r="H2038" s="24"/>
      <c r="I2038" s="24"/>
      <c r="J2038" s="24"/>
      <c r="K2038" s="24"/>
      <c r="L2038" s="24"/>
    </row>
    <row r="2039" spans="2:12">
      <c r="B2039" s="25"/>
      <c r="C2039" s="26"/>
      <c r="D2039" s="24"/>
      <c r="E2039" s="24"/>
      <c r="F2039" s="24"/>
      <c r="G2039" s="24"/>
      <c r="H2039" s="24"/>
      <c r="I2039" s="24"/>
      <c r="J2039" s="24"/>
      <c r="K2039" s="24"/>
      <c r="L2039" s="24"/>
    </row>
    <row r="2040" spans="2:12">
      <c r="B2040" s="25"/>
      <c r="C2040" s="26"/>
      <c r="D2040" s="24"/>
      <c r="E2040" s="24"/>
      <c r="F2040" s="24"/>
      <c r="G2040" s="24"/>
      <c r="H2040" s="24"/>
      <c r="I2040" s="24"/>
      <c r="J2040" s="24"/>
      <c r="K2040" s="24"/>
      <c r="L2040" s="24"/>
    </row>
    <row r="2041" spans="2:12">
      <c r="B2041" s="25"/>
      <c r="C2041" s="26"/>
      <c r="D2041" s="24"/>
      <c r="E2041" s="24"/>
      <c r="F2041" s="24"/>
      <c r="G2041" s="24"/>
      <c r="H2041" s="24"/>
      <c r="I2041" s="24"/>
      <c r="J2041" s="24"/>
      <c r="K2041" s="24"/>
      <c r="L2041" s="24"/>
    </row>
    <row r="2042" spans="2:12">
      <c r="B2042" s="25"/>
      <c r="C2042" s="26"/>
      <c r="D2042" s="24"/>
      <c r="E2042" s="24"/>
      <c r="F2042" s="24"/>
      <c r="G2042" s="24"/>
      <c r="H2042" s="24"/>
      <c r="I2042" s="24"/>
      <c r="J2042" s="24"/>
      <c r="K2042" s="24"/>
      <c r="L2042" s="24"/>
    </row>
    <row r="2043" spans="2:12">
      <c r="B2043" s="25"/>
      <c r="C2043" s="26"/>
      <c r="D2043" s="24"/>
      <c r="E2043" s="24"/>
      <c r="F2043" s="24"/>
      <c r="G2043" s="24"/>
      <c r="H2043" s="24"/>
      <c r="I2043" s="24"/>
      <c r="J2043" s="24"/>
      <c r="K2043" s="24"/>
      <c r="L2043" s="24"/>
    </row>
    <row r="2044" spans="2:12">
      <c r="B2044" s="25"/>
      <c r="C2044" s="26"/>
      <c r="D2044" s="24"/>
      <c r="E2044" s="24"/>
      <c r="F2044" s="24"/>
      <c r="G2044" s="24"/>
      <c r="H2044" s="24"/>
      <c r="I2044" s="24"/>
      <c r="J2044" s="24"/>
      <c r="K2044" s="24"/>
      <c r="L2044" s="24"/>
    </row>
    <row r="2045" spans="2:12">
      <c r="B2045" s="25"/>
      <c r="C2045" s="26"/>
      <c r="D2045" s="24"/>
      <c r="E2045" s="24"/>
      <c r="F2045" s="24"/>
      <c r="G2045" s="24"/>
      <c r="H2045" s="24"/>
      <c r="I2045" s="24"/>
      <c r="J2045" s="24"/>
      <c r="K2045" s="24"/>
      <c r="L2045" s="24"/>
    </row>
    <row r="2046" spans="2:12">
      <c r="B2046" s="25"/>
      <c r="C2046" s="26"/>
      <c r="D2046" s="24"/>
      <c r="E2046" s="24"/>
      <c r="F2046" s="24"/>
      <c r="G2046" s="24"/>
      <c r="H2046" s="24"/>
      <c r="I2046" s="24"/>
      <c r="J2046" s="24"/>
      <c r="K2046" s="24"/>
      <c r="L2046" s="24"/>
    </row>
    <row r="2047" spans="2:12">
      <c r="B2047" s="25"/>
      <c r="C2047" s="26"/>
      <c r="D2047" s="24"/>
      <c r="E2047" s="24"/>
      <c r="F2047" s="24"/>
      <c r="G2047" s="24"/>
      <c r="H2047" s="24"/>
      <c r="I2047" s="24"/>
      <c r="J2047" s="24"/>
      <c r="K2047" s="24"/>
      <c r="L2047" s="24"/>
    </row>
    <row r="2048" spans="2:12">
      <c r="B2048" s="25"/>
      <c r="C2048" s="26"/>
      <c r="D2048" s="24"/>
      <c r="E2048" s="24"/>
      <c r="F2048" s="24"/>
      <c r="G2048" s="24"/>
      <c r="H2048" s="24"/>
      <c r="I2048" s="24"/>
      <c r="J2048" s="24"/>
      <c r="K2048" s="24"/>
      <c r="L2048" s="24"/>
    </row>
    <row r="2049" spans="2:12">
      <c r="B2049" s="25"/>
      <c r="C2049" s="26"/>
      <c r="D2049" s="24"/>
      <c r="E2049" s="24"/>
      <c r="F2049" s="24"/>
      <c r="G2049" s="24"/>
      <c r="H2049" s="24"/>
      <c r="I2049" s="24"/>
      <c r="J2049" s="24"/>
      <c r="K2049" s="24"/>
      <c r="L2049" s="24"/>
    </row>
    <row r="2050" spans="2:12">
      <c r="B2050" s="25"/>
      <c r="C2050" s="26"/>
      <c r="D2050" s="24"/>
      <c r="E2050" s="24"/>
      <c r="F2050" s="24"/>
      <c r="G2050" s="24"/>
      <c r="H2050" s="24"/>
      <c r="I2050" s="24"/>
      <c r="J2050" s="24"/>
      <c r="K2050" s="24"/>
      <c r="L2050" s="24"/>
    </row>
    <row r="2051" spans="2:12">
      <c r="B2051" s="25"/>
      <c r="C2051" s="26"/>
      <c r="D2051" s="24"/>
      <c r="E2051" s="24"/>
      <c r="F2051" s="24"/>
      <c r="G2051" s="24"/>
      <c r="H2051" s="24"/>
      <c r="I2051" s="24"/>
      <c r="J2051" s="24"/>
      <c r="K2051" s="24"/>
      <c r="L2051" s="24"/>
    </row>
    <row r="2052" spans="2:12">
      <c r="B2052" s="25"/>
      <c r="C2052" s="26"/>
      <c r="D2052" s="24"/>
      <c r="E2052" s="24"/>
      <c r="F2052" s="24"/>
      <c r="G2052" s="24"/>
      <c r="H2052" s="24"/>
      <c r="I2052" s="24"/>
      <c r="J2052" s="24"/>
      <c r="K2052" s="24"/>
      <c r="L2052" s="24"/>
    </row>
    <row r="2053" spans="2:12">
      <c r="B2053" s="25"/>
      <c r="C2053" s="26"/>
      <c r="D2053" s="24"/>
      <c r="E2053" s="24"/>
      <c r="F2053" s="24"/>
      <c r="G2053" s="24"/>
      <c r="H2053" s="24"/>
      <c r="I2053" s="24"/>
      <c r="J2053" s="24"/>
      <c r="K2053" s="24"/>
      <c r="L2053" s="24"/>
    </row>
    <row r="2054" spans="2:12">
      <c r="B2054" s="25"/>
      <c r="C2054" s="26"/>
      <c r="D2054" s="24"/>
      <c r="E2054" s="24"/>
      <c r="F2054" s="24"/>
      <c r="G2054" s="24"/>
      <c r="H2054" s="24"/>
      <c r="I2054" s="24"/>
      <c r="J2054" s="24"/>
      <c r="K2054" s="24"/>
      <c r="L2054" s="24"/>
    </row>
    <row r="2055" spans="2:12">
      <c r="B2055" s="25"/>
      <c r="C2055" s="26"/>
      <c r="D2055" s="24"/>
      <c r="E2055" s="24"/>
      <c r="F2055" s="24"/>
      <c r="G2055" s="24"/>
      <c r="H2055" s="24"/>
      <c r="I2055" s="24"/>
      <c r="J2055" s="24"/>
      <c r="K2055" s="24"/>
      <c r="L2055" s="24"/>
    </row>
    <row r="2056" spans="2:12">
      <c r="B2056" s="25"/>
      <c r="C2056" s="26"/>
      <c r="D2056" s="24"/>
      <c r="E2056" s="24"/>
      <c r="F2056" s="24"/>
      <c r="G2056" s="24"/>
      <c r="H2056" s="24"/>
      <c r="I2056" s="24"/>
      <c r="J2056" s="24"/>
      <c r="K2056" s="24"/>
      <c r="L2056" s="24"/>
    </row>
    <row r="2057" spans="2:12">
      <c r="B2057" s="25"/>
      <c r="C2057" s="26"/>
      <c r="D2057" s="24"/>
      <c r="E2057" s="24"/>
      <c r="F2057" s="24"/>
      <c r="G2057" s="24"/>
      <c r="H2057" s="24"/>
      <c r="I2057" s="24"/>
      <c r="J2057" s="24"/>
      <c r="K2057" s="24"/>
      <c r="L2057" s="24"/>
    </row>
    <row r="2058" spans="2:12">
      <c r="B2058" s="25"/>
      <c r="C2058" s="26"/>
      <c r="D2058" s="24"/>
      <c r="E2058" s="24"/>
      <c r="F2058" s="24"/>
      <c r="G2058" s="24"/>
      <c r="H2058" s="24"/>
      <c r="I2058" s="24"/>
      <c r="J2058" s="24"/>
      <c r="K2058" s="24"/>
      <c r="L2058" s="24"/>
    </row>
    <row r="2059" spans="2:12">
      <c r="B2059" s="25"/>
      <c r="C2059" s="26"/>
      <c r="D2059" s="24"/>
      <c r="E2059" s="24"/>
      <c r="F2059" s="24"/>
      <c r="G2059" s="24"/>
      <c r="H2059" s="24"/>
      <c r="I2059" s="24"/>
      <c r="J2059" s="24"/>
      <c r="K2059" s="24"/>
      <c r="L2059" s="24"/>
    </row>
    <row r="2060" spans="2:12">
      <c r="B2060" s="25"/>
      <c r="C2060" s="26"/>
      <c r="D2060" s="24"/>
      <c r="E2060" s="24"/>
      <c r="F2060" s="24"/>
      <c r="G2060" s="24"/>
      <c r="H2060" s="24"/>
      <c r="I2060" s="24"/>
      <c r="J2060" s="24"/>
      <c r="K2060" s="24"/>
      <c r="L2060" s="24"/>
    </row>
    <row r="2061" spans="2:12">
      <c r="B2061" s="25"/>
      <c r="C2061" s="26"/>
      <c r="D2061" s="24"/>
      <c r="E2061" s="24"/>
      <c r="F2061" s="24"/>
      <c r="G2061" s="24"/>
      <c r="H2061" s="24"/>
      <c r="I2061" s="24"/>
      <c r="J2061" s="24"/>
      <c r="K2061" s="24"/>
      <c r="L2061" s="24"/>
    </row>
    <row r="2062" spans="2:12">
      <c r="B2062" s="25"/>
      <c r="C2062" s="26"/>
      <c r="D2062" s="24"/>
      <c r="E2062" s="24"/>
      <c r="F2062" s="24"/>
      <c r="G2062" s="24"/>
      <c r="H2062" s="24"/>
      <c r="I2062" s="24"/>
      <c r="J2062" s="24"/>
      <c r="K2062" s="24"/>
      <c r="L2062" s="24"/>
    </row>
    <row r="2063" spans="2:12">
      <c r="B2063" s="25"/>
      <c r="C2063" s="26"/>
      <c r="D2063" s="24"/>
      <c r="E2063" s="24"/>
      <c r="F2063" s="24"/>
      <c r="G2063" s="24"/>
      <c r="H2063" s="24"/>
      <c r="I2063" s="24"/>
      <c r="J2063" s="24"/>
      <c r="K2063" s="24"/>
      <c r="L2063" s="24"/>
    </row>
    <row r="2064" spans="2:12">
      <c r="B2064" s="25"/>
      <c r="C2064" s="26"/>
      <c r="D2064" s="24"/>
      <c r="E2064" s="24"/>
      <c r="F2064" s="24"/>
      <c r="G2064" s="24"/>
      <c r="H2064" s="24"/>
      <c r="I2064" s="24"/>
      <c r="J2064" s="24"/>
      <c r="K2064" s="24"/>
      <c r="L2064" s="24"/>
    </row>
    <row r="2065" spans="2:12">
      <c r="B2065" s="25"/>
      <c r="C2065" s="26"/>
      <c r="D2065" s="24"/>
      <c r="E2065" s="24"/>
      <c r="F2065" s="24"/>
      <c r="G2065" s="24"/>
      <c r="H2065" s="24"/>
      <c r="I2065" s="24"/>
      <c r="J2065" s="24"/>
      <c r="K2065" s="24"/>
      <c r="L2065" s="24"/>
    </row>
    <row r="2066" spans="2:12">
      <c r="B2066" s="25"/>
      <c r="C2066" s="26"/>
      <c r="D2066" s="24"/>
      <c r="E2066" s="24"/>
      <c r="F2066" s="24"/>
      <c r="G2066" s="24"/>
      <c r="H2066" s="24"/>
      <c r="I2066" s="24"/>
      <c r="J2066" s="24"/>
      <c r="K2066" s="24"/>
      <c r="L2066" s="24"/>
    </row>
    <row r="2067" spans="2:12">
      <c r="B2067" s="25"/>
      <c r="C2067" s="26"/>
      <c r="D2067" s="24"/>
      <c r="E2067" s="24"/>
      <c r="F2067" s="24"/>
      <c r="G2067" s="24"/>
      <c r="H2067" s="24"/>
      <c r="I2067" s="24"/>
      <c r="J2067" s="24"/>
      <c r="K2067" s="24"/>
      <c r="L2067" s="24"/>
    </row>
    <row r="2068" spans="2:12">
      <c r="B2068" s="25"/>
      <c r="C2068" s="26"/>
      <c r="D2068" s="24"/>
      <c r="E2068" s="24"/>
      <c r="F2068" s="24"/>
      <c r="G2068" s="24"/>
      <c r="H2068" s="24"/>
      <c r="I2068" s="24"/>
      <c r="J2068" s="24"/>
      <c r="K2068" s="24"/>
      <c r="L2068" s="24"/>
    </row>
    <row r="2069" spans="2:12">
      <c r="B2069" s="25"/>
      <c r="C2069" s="26"/>
      <c r="D2069" s="24"/>
      <c r="E2069" s="24"/>
      <c r="F2069" s="24"/>
      <c r="G2069" s="24"/>
      <c r="H2069" s="24"/>
      <c r="I2069" s="24"/>
      <c r="J2069" s="24"/>
      <c r="K2069" s="24"/>
      <c r="L2069" s="24"/>
    </row>
    <row r="2070" spans="2:12">
      <c r="B2070" s="25"/>
      <c r="C2070" s="26"/>
      <c r="D2070" s="24"/>
      <c r="E2070" s="24"/>
      <c r="F2070" s="24"/>
      <c r="G2070" s="24"/>
      <c r="H2070" s="24"/>
      <c r="I2070" s="24"/>
      <c r="J2070" s="24"/>
      <c r="K2070" s="24"/>
      <c r="L2070" s="24"/>
    </row>
    <row r="2071" spans="2:12">
      <c r="B2071" s="25"/>
      <c r="C2071" s="26"/>
      <c r="D2071" s="24"/>
      <c r="E2071" s="24"/>
      <c r="F2071" s="24"/>
      <c r="G2071" s="24"/>
      <c r="H2071" s="24"/>
      <c r="I2071" s="24"/>
      <c r="J2071" s="24"/>
      <c r="K2071" s="24"/>
      <c r="L2071" s="24"/>
    </row>
    <row r="2072" spans="2:12">
      <c r="B2072" s="25"/>
      <c r="C2072" s="26"/>
      <c r="D2072" s="24"/>
      <c r="E2072" s="24"/>
      <c r="F2072" s="24"/>
      <c r="G2072" s="24"/>
      <c r="H2072" s="24"/>
      <c r="I2072" s="24"/>
      <c r="J2072" s="24"/>
      <c r="K2072" s="24"/>
      <c r="L2072" s="24"/>
    </row>
    <row r="2073" spans="2:12">
      <c r="B2073" s="25"/>
      <c r="C2073" s="26"/>
      <c r="D2073" s="24"/>
      <c r="E2073" s="24"/>
      <c r="F2073" s="24"/>
      <c r="G2073" s="24"/>
      <c r="H2073" s="24"/>
      <c r="I2073" s="24"/>
      <c r="J2073" s="24"/>
      <c r="K2073" s="24"/>
      <c r="L2073" s="24"/>
    </row>
    <row r="2074" spans="2:12">
      <c r="B2074" s="25"/>
      <c r="C2074" s="26"/>
      <c r="D2074" s="24"/>
      <c r="E2074" s="24"/>
      <c r="F2074" s="24"/>
      <c r="G2074" s="24"/>
      <c r="H2074" s="24"/>
      <c r="I2074" s="24"/>
      <c r="J2074" s="24"/>
      <c r="K2074" s="24"/>
      <c r="L2074" s="24"/>
    </row>
    <row r="2075" spans="2:12">
      <c r="B2075" s="25"/>
      <c r="C2075" s="26"/>
      <c r="D2075" s="24"/>
      <c r="E2075" s="24"/>
      <c r="F2075" s="24"/>
      <c r="G2075" s="24"/>
      <c r="H2075" s="24"/>
      <c r="I2075" s="24"/>
      <c r="J2075" s="24"/>
      <c r="K2075" s="24"/>
      <c r="L2075" s="24"/>
    </row>
    <row r="2076" spans="2:12">
      <c r="B2076" s="25"/>
      <c r="C2076" s="26"/>
      <c r="D2076" s="24"/>
      <c r="E2076" s="24"/>
      <c r="F2076" s="24"/>
      <c r="G2076" s="24"/>
      <c r="H2076" s="24"/>
      <c r="I2076" s="24"/>
      <c r="J2076" s="24"/>
      <c r="K2076" s="24"/>
      <c r="L2076" s="24"/>
    </row>
    <row r="2077" spans="2:12">
      <c r="B2077" s="25"/>
      <c r="C2077" s="26"/>
      <c r="D2077" s="24"/>
      <c r="E2077" s="24"/>
      <c r="F2077" s="24"/>
      <c r="G2077" s="24"/>
      <c r="H2077" s="24"/>
      <c r="I2077" s="24"/>
      <c r="J2077" s="24"/>
      <c r="K2077" s="24"/>
      <c r="L2077" s="24"/>
    </row>
    <row r="2078" spans="2:12">
      <c r="B2078" s="25"/>
      <c r="C2078" s="26"/>
      <c r="D2078" s="24"/>
      <c r="E2078" s="24"/>
      <c r="F2078" s="24"/>
      <c r="G2078" s="24"/>
      <c r="H2078" s="24"/>
      <c r="I2078" s="24"/>
      <c r="J2078" s="24"/>
      <c r="K2078" s="24"/>
      <c r="L2078" s="24"/>
    </row>
    <row r="2079" spans="2:12">
      <c r="B2079" s="25"/>
      <c r="C2079" s="26"/>
      <c r="D2079" s="24"/>
      <c r="E2079" s="24"/>
      <c r="F2079" s="24"/>
      <c r="G2079" s="24"/>
      <c r="H2079" s="24"/>
      <c r="I2079" s="24"/>
      <c r="J2079" s="24"/>
      <c r="K2079" s="24"/>
      <c r="L2079" s="24"/>
    </row>
    <row r="2080" spans="2:12">
      <c r="B2080" s="25"/>
      <c r="C2080" s="26"/>
      <c r="D2080" s="24"/>
      <c r="E2080" s="24"/>
      <c r="F2080" s="24"/>
      <c r="G2080" s="24"/>
      <c r="H2080" s="24"/>
      <c r="I2080" s="24"/>
      <c r="J2080" s="24"/>
      <c r="K2080" s="24"/>
      <c r="L2080" s="24"/>
    </row>
    <row r="2081" spans="2:12">
      <c r="B2081" s="25"/>
      <c r="C2081" s="26"/>
      <c r="D2081" s="24"/>
      <c r="E2081" s="24"/>
      <c r="F2081" s="24"/>
      <c r="G2081" s="24"/>
      <c r="H2081" s="24"/>
      <c r="I2081" s="24"/>
      <c r="J2081" s="24"/>
      <c r="K2081" s="24"/>
      <c r="L2081" s="24"/>
    </row>
    <row r="2082" spans="2:12">
      <c r="B2082" s="25"/>
      <c r="C2082" s="26"/>
      <c r="D2082" s="24"/>
      <c r="E2082" s="24"/>
      <c r="F2082" s="24"/>
      <c r="G2082" s="24"/>
      <c r="H2082" s="24"/>
      <c r="I2082" s="24"/>
      <c r="J2082" s="24"/>
      <c r="K2082" s="24"/>
      <c r="L2082" s="24"/>
    </row>
    <row r="2083" spans="2:12">
      <c r="B2083" s="25"/>
      <c r="C2083" s="26"/>
      <c r="D2083" s="24"/>
      <c r="E2083" s="24"/>
      <c r="F2083" s="24"/>
      <c r="G2083" s="24"/>
      <c r="H2083" s="24"/>
      <c r="I2083" s="24"/>
      <c r="J2083" s="24"/>
      <c r="K2083" s="24"/>
      <c r="L2083" s="24"/>
    </row>
    <row r="2084" spans="2:12">
      <c r="B2084" s="25"/>
      <c r="C2084" s="26"/>
      <c r="D2084" s="24"/>
      <c r="E2084" s="24"/>
      <c r="F2084" s="24"/>
      <c r="G2084" s="24"/>
      <c r="H2084" s="24"/>
      <c r="I2084" s="24"/>
      <c r="J2084" s="24"/>
      <c r="K2084" s="24"/>
      <c r="L2084" s="24"/>
    </row>
    <row r="2085" spans="2:12">
      <c r="B2085" s="25"/>
      <c r="C2085" s="26"/>
      <c r="D2085" s="24"/>
      <c r="E2085" s="24"/>
      <c r="F2085" s="24"/>
      <c r="G2085" s="24"/>
      <c r="H2085" s="24"/>
      <c r="I2085" s="24"/>
      <c r="J2085" s="24"/>
      <c r="K2085" s="24"/>
      <c r="L2085" s="24"/>
    </row>
    <row r="2086" spans="2:12">
      <c r="B2086" s="25"/>
      <c r="C2086" s="26"/>
      <c r="D2086" s="24"/>
      <c r="E2086" s="24"/>
      <c r="F2086" s="24"/>
      <c r="G2086" s="24"/>
      <c r="H2086" s="24"/>
      <c r="I2086" s="24"/>
      <c r="J2086" s="24"/>
      <c r="K2086" s="24"/>
      <c r="L2086" s="24"/>
    </row>
    <row r="2087" spans="2:12">
      <c r="B2087" s="25"/>
      <c r="C2087" s="26"/>
      <c r="D2087" s="24"/>
      <c r="E2087" s="24"/>
      <c r="F2087" s="24"/>
      <c r="G2087" s="24"/>
      <c r="H2087" s="24"/>
      <c r="I2087" s="24"/>
      <c r="J2087" s="24"/>
      <c r="K2087" s="24"/>
      <c r="L2087" s="24"/>
    </row>
    <row r="2088" spans="2:12">
      <c r="B2088" s="25"/>
      <c r="C2088" s="26"/>
      <c r="D2088" s="24"/>
      <c r="E2088" s="24"/>
      <c r="F2088" s="24"/>
      <c r="G2088" s="24"/>
      <c r="H2088" s="24"/>
      <c r="I2088" s="24"/>
      <c r="J2088" s="24"/>
      <c r="K2088" s="24"/>
      <c r="L2088" s="24"/>
    </row>
    <row r="2089" spans="2:12">
      <c r="B2089" s="25"/>
      <c r="C2089" s="26"/>
      <c r="D2089" s="24"/>
      <c r="E2089" s="24"/>
      <c r="F2089" s="24"/>
      <c r="G2089" s="24"/>
      <c r="H2089" s="24"/>
      <c r="I2089" s="24"/>
      <c r="J2089" s="24"/>
      <c r="K2089" s="24"/>
      <c r="L2089" s="24"/>
    </row>
    <row r="2090" spans="2:12">
      <c r="B2090" s="25"/>
      <c r="C2090" s="26"/>
      <c r="D2090" s="24"/>
      <c r="E2090" s="24"/>
      <c r="F2090" s="24"/>
      <c r="G2090" s="24"/>
      <c r="H2090" s="24"/>
      <c r="I2090" s="24"/>
      <c r="J2090" s="24"/>
      <c r="K2090" s="24"/>
      <c r="L2090" s="24"/>
    </row>
    <row r="2091" spans="2:12">
      <c r="B2091" s="25"/>
      <c r="C2091" s="26"/>
      <c r="D2091" s="24"/>
      <c r="E2091" s="24"/>
      <c r="F2091" s="24"/>
      <c r="G2091" s="24"/>
      <c r="H2091" s="24"/>
      <c r="I2091" s="24"/>
      <c r="J2091" s="24"/>
      <c r="K2091" s="24"/>
      <c r="L2091" s="24"/>
    </row>
    <row r="2092" spans="2:12">
      <c r="B2092" s="25"/>
      <c r="C2092" s="26"/>
      <c r="D2092" s="24"/>
      <c r="E2092" s="24"/>
      <c r="F2092" s="24"/>
      <c r="G2092" s="24"/>
      <c r="H2092" s="24"/>
      <c r="I2092" s="24"/>
      <c r="J2092" s="24"/>
      <c r="K2092" s="24"/>
      <c r="L2092" s="24"/>
    </row>
    <row r="2093" spans="2:12">
      <c r="B2093" s="25"/>
      <c r="C2093" s="26"/>
      <c r="D2093" s="24"/>
      <c r="E2093" s="24"/>
      <c r="F2093" s="24"/>
      <c r="G2093" s="24"/>
      <c r="H2093" s="24"/>
      <c r="I2093" s="24"/>
      <c r="J2093" s="24"/>
      <c r="K2093" s="24"/>
      <c r="L2093" s="24"/>
    </row>
    <row r="2094" spans="2:12">
      <c r="B2094" s="25"/>
      <c r="C2094" s="26"/>
      <c r="D2094" s="24"/>
      <c r="E2094" s="24"/>
      <c r="F2094" s="24"/>
      <c r="G2094" s="24"/>
      <c r="H2094" s="24"/>
      <c r="I2094" s="24"/>
      <c r="J2094" s="24"/>
      <c r="K2094" s="24"/>
      <c r="L2094" s="24"/>
    </row>
    <row r="2095" spans="2:12">
      <c r="B2095" s="25"/>
      <c r="C2095" s="26"/>
      <c r="D2095" s="24"/>
      <c r="E2095" s="24"/>
      <c r="F2095" s="24"/>
      <c r="G2095" s="24"/>
      <c r="H2095" s="24"/>
      <c r="I2095" s="24"/>
      <c r="J2095" s="24"/>
      <c r="K2095" s="24"/>
      <c r="L2095" s="24"/>
    </row>
    <row r="2096" spans="2:12">
      <c r="B2096" s="25"/>
      <c r="C2096" s="26"/>
      <c r="D2096" s="24"/>
      <c r="E2096" s="24"/>
      <c r="F2096" s="24"/>
      <c r="G2096" s="24"/>
      <c r="H2096" s="24"/>
      <c r="I2096" s="24"/>
      <c r="J2096" s="24"/>
      <c r="K2096" s="24"/>
      <c r="L2096" s="24"/>
    </row>
    <row r="2097" spans="2:12">
      <c r="B2097" s="25"/>
      <c r="C2097" s="26"/>
      <c r="D2097" s="24"/>
      <c r="E2097" s="24"/>
      <c r="F2097" s="24"/>
      <c r="G2097" s="24"/>
      <c r="H2097" s="24"/>
      <c r="I2097" s="24"/>
      <c r="J2097" s="24"/>
      <c r="K2097" s="24"/>
      <c r="L2097" s="24"/>
    </row>
    <row r="2098" spans="2:12">
      <c r="B2098" s="25"/>
      <c r="C2098" s="26"/>
      <c r="D2098" s="24"/>
      <c r="E2098" s="24"/>
      <c r="F2098" s="24"/>
      <c r="G2098" s="24"/>
      <c r="H2098" s="24"/>
      <c r="I2098" s="24"/>
      <c r="J2098" s="24"/>
      <c r="K2098" s="24"/>
      <c r="L2098" s="24"/>
    </row>
    <row r="2099" spans="2:12">
      <c r="B2099" s="25"/>
      <c r="C2099" s="26"/>
      <c r="D2099" s="24"/>
      <c r="E2099" s="24"/>
      <c r="F2099" s="24"/>
      <c r="G2099" s="24"/>
      <c r="H2099" s="24"/>
      <c r="I2099" s="24"/>
      <c r="J2099" s="24"/>
      <c r="K2099" s="24"/>
      <c r="L2099" s="24"/>
    </row>
    <row r="2100" spans="2:12">
      <c r="B2100" s="25"/>
      <c r="C2100" s="26"/>
      <c r="D2100" s="24"/>
      <c r="E2100" s="24"/>
      <c r="F2100" s="24"/>
      <c r="G2100" s="24"/>
      <c r="H2100" s="24"/>
      <c r="I2100" s="24"/>
      <c r="J2100" s="24"/>
      <c r="K2100" s="24"/>
      <c r="L2100" s="24"/>
    </row>
    <row r="2101" spans="2:12">
      <c r="B2101" s="25"/>
      <c r="C2101" s="26"/>
      <c r="D2101" s="24"/>
      <c r="E2101" s="24"/>
      <c r="F2101" s="24"/>
      <c r="G2101" s="24"/>
      <c r="H2101" s="24"/>
      <c r="I2101" s="24"/>
      <c r="J2101" s="24"/>
      <c r="K2101" s="24"/>
      <c r="L2101" s="24"/>
    </row>
    <row r="2102" spans="2:12">
      <c r="B2102" s="25"/>
      <c r="C2102" s="26"/>
      <c r="D2102" s="24"/>
      <c r="E2102" s="24"/>
      <c r="F2102" s="24"/>
      <c r="G2102" s="24"/>
      <c r="H2102" s="24"/>
      <c r="I2102" s="24"/>
      <c r="J2102" s="24"/>
      <c r="K2102" s="24"/>
      <c r="L2102" s="24"/>
    </row>
    <row r="2103" spans="2:12">
      <c r="B2103" s="25"/>
      <c r="C2103" s="26"/>
      <c r="D2103" s="24"/>
      <c r="E2103" s="24"/>
      <c r="F2103" s="24"/>
      <c r="G2103" s="24"/>
      <c r="H2103" s="24"/>
      <c r="I2103" s="24"/>
      <c r="J2103" s="24"/>
      <c r="K2103" s="24"/>
      <c r="L2103" s="24"/>
    </row>
    <row r="2104" spans="2:12">
      <c r="B2104" s="25"/>
      <c r="C2104" s="26"/>
      <c r="D2104" s="24"/>
      <c r="E2104" s="24"/>
      <c r="F2104" s="24"/>
      <c r="G2104" s="24"/>
      <c r="H2104" s="24"/>
      <c r="I2104" s="24"/>
      <c r="J2104" s="24"/>
      <c r="K2104" s="24"/>
      <c r="L2104" s="24"/>
    </row>
    <row r="2105" spans="2:12">
      <c r="B2105" s="25"/>
      <c r="C2105" s="26"/>
      <c r="D2105" s="24"/>
      <c r="E2105" s="24"/>
      <c r="F2105" s="24"/>
      <c r="G2105" s="24"/>
      <c r="H2105" s="24"/>
      <c r="I2105" s="24"/>
      <c r="J2105" s="24"/>
      <c r="K2105" s="24"/>
      <c r="L2105" s="24"/>
    </row>
    <row r="2106" spans="2:12">
      <c r="B2106" s="25"/>
      <c r="C2106" s="26"/>
      <c r="D2106" s="24"/>
      <c r="E2106" s="24"/>
      <c r="F2106" s="24"/>
      <c r="G2106" s="24"/>
      <c r="H2106" s="24"/>
      <c r="I2106" s="24"/>
      <c r="J2106" s="24"/>
      <c r="K2106" s="24"/>
      <c r="L2106" s="24"/>
    </row>
    <row r="2107" spans="2:12">
      <c r="B2107" s="25"/>
      <c r="C2107" s="26"/>
      <c r="D2107" s="24"/>
      <c r="E2107" s="24"/>
      <c r="F2107" s="24"/>
      <c r="G2107" s="24"/>
      <c r="H2107" s="24"/>
      <c r="I2107" s="24"/>
      <c r="J2107" s="24"/>
      <c r="K2107" s="24"/>
      <c r="L2107" s="24"/>
    </row>
    <row r="2108" spans="2:12">
      <c r="B2108" s="25"/>
      <c r="C2108" s="26"/>
      <c r="D2108" s="24"/>
      <c r="E2108" s="24"/>
      <c r="F2108" s="24"/>
      <c r="G2108" s="24"/>
      <c r="H2108" s="24"/>
      <c r="I2108" s="24"/>
      <c r="J2108" s="24"/>
      <c r="K2108" s="24"/>
      <c r="L2108" s="24"/>
    </row>
    <row r="2109" spans="2:12">
      <c r="B2109" s="25"/>
      <c r="C2109" s="26"/>
      <c r="D2109" s="24"/>
      <c r="E2109" s="24"/>
      <c r="F2109" s="24"/>
      <c r="G2109" s="24"/>
      <c r="H2109" s="24"/>
      <c r="I2109" s="24"/>
      <c r="J2109" s="24"/>
      <c r="K2109" s="24"/>
      <c r="L2109" s="24"/>
    </row>
    <row r="2110" spans="2:12">
      <c r="B2110" s="25"/>
      <c r="C2110" s="26"/>
      <c r="D2110" s="24"/>
      <c r="E2110" s="24"/>
      <c r="F2110" s="24"/>
      <c r="G2110" s="24"/>
      <c r="H2110" s="24"/>
      <c r="I2110" s="24"/>
      <c r="J2110" s="24"/>
      <c r="K2110" s="24"/>
      <c r="L2110" s="24"/>
    </row>
    <row r="2111" spans="2:12">
      <c r="B2111" s="25"/>
      <c r="C2111" s="26"/>
      <c r="D2111" s="24"/>
      <c r="E2111" s="24"/>
      <c r="F2111" s="24"/>
      <c r="G2111" s="24"/>
      <c r="H2111" s="24"/>
      <c r="I2111" s="24"/>
      <c r="J2111" s="24"/>
      <c r="K2111" s="24"/>
      <c r="L2111" s="24"/>
    </row>
    <row r="2112" spans="2:12">
      <c r="B2112" s="25"/>
      <c r="C2112" s="26"/>
      <c r="D2112" s="24"/>
      <c r="E2112" s="24"/>
      <c r="F2112" s="24"/>
      <c r="G2112" s="24"/>
      <c r="H2112" s="24"/>
      <c r="I2112" s="24"/>
      <c r="J2112" s="24"/>
      <c r="K2112" s="24"/>
      <c r="L2112" s="24"/>
    </row>
    <row r="2113" spans="2:12">
      <c r="B2113" s="25"/>
      <c r="C2113" s="26"/>
      <c r="D2113" s="24"/>
      <c r="E2113" s="24"/>
      <c r="F2113" s="24"/>
      <c r="G2113" s="24"/>
      <c r="H2113" s="24"/>
      <c r="I2113" s="24"/>
      <c r="J2113" s="24"/>
      <c r="K2113" s="24"/>
      <c r="L2113" s="24"/>
    </row>
    <row r="2114" spans="2:12">
      <c r="B2114" s="25"/>
      <c r="C2114" s="26"/>
      <c r="D2114" s="24"/>
      <c r="E2114" s="24"/>
      <c r="F2114" s="24"/>
      <c r="G2114" s="24"/>
      <c r="H2114" s="24"/>
      <c r="I2114" s="24"/>
      <c r="J2114" s="24"/>
      <c r="K2114" s="24"/>
      <c r="L2114" s="24"/>
    </row>
    <row r="2115" spans="2:12">
      <c r="B2115" s="25"/>
      <c r="C2115" s="26"/>
      <c r="D2115" s="24"/>
      <c r="E2115" s="24"/>
      <c r="F2115" s="24"/>
      <c r="G2115" s="24"/>
      <c r="H2115" s="24"/>
      <c r="I2115" s="24"/>
      <c r="J2115" s="24"/>
      <c r="K2115" s="24"/>
      <c r="L2115" s="24"/>
    </row>
    <row r="2116" spans="2:12">
      <c r="B2116" s="25"/>
      <c r="C2116" s="26"/>
      <c r="D2116" s="24"/>
      <c r="E2116" s="24"/>
      <c r="F2116" s="24"/>
      <c r="G2116" s="24"/>
      <c r="H2116" s="24"/>
      <c r="I2116" s="24"/>
      <c r="J2116" s="24"/>
      <c r="K2116" s="24"/>
      <c r="L2116" s="24"/>
    </row>
    <row r="2117" spans="2:12">
      <c r="B2117" s="25"/>
      <c r="C2117" s="26"/>
      <c r="D2117" s="24"/>
      <c r="E2117" s="24"/>
      <c r="F2117" s="24"/>
      <c r="G2117" s="24"/>
      <c r="H2117" s="24"/>
      <c r="I2117" s="24"/>
      <c r="J2117" s="24"/>
      <c r="K2117" s="24"/>
      <c r="L2117" s="24"/>
    </row>
    <row r="2118" spans="2:12">
      <c r="B2118" s="25"/>
      <c r="C2118" s="26"/>
      <c r="D2118" s="24"/>
      <c r="E2118" s="24"/>
      <c r="F2118" s="24"/>
      <c r="G2118" s="24"/>
      <c r="H2118" s="24"/>
      <c r="I2118" s="24"/>
      <c r="J2118" s="24"/>
      <c r="K2118" s="24"/>
      <c r="L2118" s="24"/>
    </row>
    <row r="2119" spans="2:12">
      <c r="B2119" s="25"/>
      <c r="C2119" s="26"/>
      <c r="D2119" s="24"/>
      <c r="E2119" s="24"/>
      <c r="F2119" s="24"/>
      <c r="G2119" s="24"/>
      <c r="H2119" s="24"/>
      <c r="I2119" s="24"/>
      <c r="J2119" s="24"/>
      <c r="K2119" s="24"/>
      <c r="L2119" s="24"/>
    </row>
    <row r="2120" spans="2:12">
      <c r="B2120" s="25"/>
      <c r="C2120" s="26"/>
      <c r="D2120" s="24"/>
      <c r="E2120" s="24"/>
      <c r="F2120" s="24"/>
      <c r="G2120" s="24"/>
      <c r="H2120" s="24"/>
      <c r="I2120" s="24"/>
      <c r="J2120" s="24"/>
      <c r="K2120" s="24"/>
      <c r="L2120" s="24"/>
    </row>
    <row r="2121" spans="2:12">
      <c r="B2121" s="25"/>
      <c r="C2121" s="26"/>
      <c r="D2121" s="24"/>
      <c r="E2121" s="24"/>
      <c r="F2121" s="24"/>
      <c r="G2121" s="24"/>
      <c r="H2121" s="24"/>
      <c r="I2121" s="24"/>
      <c r="J2121" s="24"/>
      <c r="K2121" s="24"/>
      <c r="L2121" s="24"/>
    </row>
    <row r="2122" spans="2:12">
      <c r="B2122" s="25"/>
      <c r="C2122" s="26"/>
      <c r="D2122" s="24"/>
      <c r="E2122" s="24"/>
      <c r="F2122" s="24"/>
      <c r="G2122" s="24"/>
      <c r="H2122" s="24"/>
      <c r="I2122" s="24"/>
      <c r="J2122" s="24"/>
      <c r="K2122" s="24"/>
      <c r="L2122" s="24"/>
    </row>
    <row r="2123" spans="2:12">
      <c r="B2123" s="25"/>
      <c r="C2123" s="26"/>
      <c r="D2123" s="24"/>
      <c r="E2123" s="24"/>
      <c r="F2123" s="24"/>
      <c r="G2123" s="24"/>
      <c r="H2123" s="24"/>
      <c r="I2123" s="24"/>
      <c r="J2123" s="24"/>
      <c r="K2123" s="24"/>
      <c r="L2123" s="24"/>
    </row>
    <row r="2124" spans="2:12">
      <c r="B2124" s="25"/>
      <c r="C2124" s="26"/>
      <c r="D2124" s="24"/>
      <c r="E2124" s="24"/>
      <c r="F2124" s="24"/>
      <c r="G2124" s="24"/>
      <c r="H2124" s="24"/>
      <c r="I2124" s="24"/>
      <c r="J2124" s="24"/>
      <c r="K2124" s="24"/>
      <c r="L2124" s="24"/>
    </row>
    <row r="2125" spans="2:12">
      <c r="B2125" s="25"/>
      <c r="C2125" s="26"/>
      <c r="D2125" s="24"/>
      <c r="E2125" s="24"/>
      <c r="F2125" s="24"/>
      <c r="G2125" s="24"/>
      <c r="H2125" s="24"/>
      <c r="I2125" s="24"/>
      <c r="J2125" s="24"/>
      <c r="K2125" s="24"/>
      <c r="L2125" s="24"/>
    </row>
    <row r="2126" spans="2:12">
      <c r="B2126" s="25"/>
      <c r="C2126" s="26"/>
      <c r="D2126" s="24"/>
      <c r="E2126" s="24"/>
      <c r="F2126" s="24"/>
      <c r="G2126" s="24"/>
      <c r="H2126" s="24"/>
      <c r="I2126" s="24"/>
      <c r="J2126" s="24"/>
      <c r="K2126" s="24"/>
      <c r="L2126" s="24"/>
    </row>
    <row r="2127" spans="2:12">
      <c r="B2127" s="25"/>
      <c r="C2127" s="26"/>
      <c r="D2127" s="24"/>
      <c r="E2127" s="24"/>
      <c r="F2127" s="24"/>
      <c r="G2127" s="24"/>
      <c r="H2127" s="24"/>
      <c r="I2127" s="24"/>
      <c r="J2127" s="24"/>
      <c r="K2127" s="24"/>
      <c r="L2127" s="24"/>
    </row>
    <row r="2128" spans="2:12">
      <c r="B2128" s="25"/>
      <c r="C2128" s="26"/>
      <c r="D2128" s="24"/>
      <c r="E2128" s="24"/>
      <c r="F2128" s="24"/>
      <c r="G2128" s="24"/>
      <c r="H2128" s="24"/>
      <c r="I2128" s="24"/>
      <c r="J2128" s="24"/>
      <c r="K2128" s="24"/>
      <c r="L2128" s="24"/>
    </row>
    <row r="2129" spans="2:12">
      <c r="B2129" s="25"/>
      <c r="C2129" s="26"/>
      <c r="D2129" s="24"/>
      <c r="E2129" s="24"/>
      <c r="F2129" s="24"/>
      <c r="G2129" s="24"/>
      <c r="H2129" s="24"/>
      <c r="I2129" s="24"/>
      <c r="J2129" s="24"/>
      <c r="K2129" s="24"/>
      <c r="L2129" s="24"/>
    </row>
    <row r="2130" spans="2:12">
      <c r="B2130" s="25"/>
      <c r="C2130" s="26"/>
      <c r="D2130" s="24"/>
      <c r="E2130" s="24"/>
      <c r="F2130" s="24"/>
      <c r="G2130" s="24"/>
      <c r="H2130" s="24"/>
      <c r="I2130" s="24"/>
      <c r="J2130" s="24"/>
      <c r="K2130" s="24"/>
      <c r="L2130" s="24"/>
    </row>
    <row r="2131" spans="2:12">
      <c r="B2131" s="25"/>
      <c r="C2131" s="26"/>
      <c r="D2131" s="24"/>
      <c r="E2131" s="24"/>
      <c r="F2131" s="24"/>
      <c r="G2131" s="24"/>
      <c r="H2131" s="24"/>
      <c r="I2131" s="24"/>
      <c r="J2131" s="24"/>
      <c r="K2131" s="24"/>
      <c r="L2131" s="24"/>
    </row>
    <row r="2132" spans="2:12">
      <c r="B2132" s="25"/>
      <c r="C2132" s="26"/>
      <c r="D2132" s="24"/>
      <c r="E2132" s="24"/>
      <c r="F2132" s="24"/>
      <c r="G2132" s="24"/>
      <c r="H2132" s="24"/>
      <c r="I2132" s="24"/>
      <c r="J2132" s="24"/>
      <c r="K2132" s="24"/>
      <c r="L2132" s="24"/>
    </row>
    <row r="2133" spans="2:12">
      <c r="B2133" s="25"/>
      <c r="C2133" s="26"/>
      <c r="D2133" s="24"/>
      <c r="E2133" s="24"/>
      <c r="F2133" s="24"/>
      <c r="G2133" s="24"/>
      <c r="H2133" s="24"/>
      <c r="I2133" s="24"/>
      <c r="J2133" s="24"/>
      <c r="K2133" s="24"/>
      <c r="L2133" s="24"/>
    </row>
    <row r="2134" spans="2:12">
      <c r="B2134" s="25"/>
      <c r="C2134" s="26"/>
      <c r="D2134" s="24"/>
      <c r="E2134" s="24"/>
      <c r="F2134" s="24"/>
      <c r="G2134" s="24"/>
      <c r="H2134" s="24"/>
      <c r="I2134" s="24"/>
      <c r="J2134" s="24"/>
      <c r="K2134" s="24"/>
      <c r="L2134" s="24"/>
    </row>
    <row r="2135" spans="2:12">
      <c r="B2135" s="25"/>
      <c r="C2135" s="26"/>
      <c r="D2135" s="24"/>
      <c r="E2135" s="24"/>
      <c r="F2135" s="24"/>
      <c r="G2135" s="24"/>
      <c r="H2135" s="24"/>
      <c r="I2135" s="24"/>
      <c r="J2135" s="24"/>
      <c r="K2135" s="24"/>
      <c r="L2135" s="24"/>
    </row>
    <row r="2136" spans="2:12">
      <c r="B2136" s="25"/>
      <c r="C2136" s="26"/>
      <c r="D2136" s="24"/>
      <c r="E2136" s="24"/>
      <c r="F2136" s="24"/>
      <c r="G2136" s="24"/>
      <c r="H2136" s="24"/>
      <c r="I2136" s="24"/>
      <c r="J2136" s="24"/>
      <c r="K2136" s="24"/>
      <c r="L2136" s="24"/>
    </row>
    <row r="2137" spans="2:12">
      <c r="B2137" s="25"/>
      <c r="C2137" s="26"/>
      <c r="D2137" s="24"/>
      <c r="E2137" s="24"/>
      <c r="F2137" s="24"/>
      <c r="G2137" s="24"/>
      <c r="H2137" s="24"/>
      <c r="I2137" s="24"/>
      <c r="J2137" s="24"/>
      <c r="K2137" s="24"/>
      <c r="L2137" s="24"/>
    </row>
    <row r="2138" spans="2:12">
      <c r="B2138" s="25"/>
      <c r="C2138" s="26"/>
      <c r="D2138" s="24"/>
      <c r="E2138" s="24"/>
      <c r="F2138" s="24"/>
      <c r="G2138" s="24"/>
      <c r="H2138" s="24"/>
      <c r="I2138" s="24"/>
      <c r="J2138" s="24"/>
      <c r="K2138" s="24"/>
      <c r="L2138" s="24"/>
    </row>
    <row r="2139" spans="2:12">
      <c r="B2139" s="25"/>
      <c r="C2139" s="26"/>
      <c r="D2139" s="24"/>
      <c r="E2139" s="24"/>
      <c r="F2139" s="24"/>
      <c r="G2139" s="24"/>
      <c r="H2139" s="24"/>
      <c r="I2139" s="24"/>
      <c r="J2139" s="24"/>
      <c r="K2139" s="24"/>
      <c r="L2139" s="24"/>
    </row>
    <row r="2140" spans="2:12">
      <c r="B2140" s="25"/>
      <c r="C2140" s="26"/>
      <c r="D2140" s="24"/>
      <c r="E2140" s="24"/>
      <c r="F2140" s="24"/>
      <c r="G2140" s="24"/>
      <c r="H2140" s="24"/>
      <c r="I2140" s="24"/>
      <c r="J2140" s="24"/>
      <c r="K2140" s="24"/>
      <c r="L2140" s="24"/>
    </row>
    <row r="2141" spans="2:12">
      <c r="B2141" s="25"/>
      <c r="C2141" s="26"/>
      <c r="D2141" s="24"/>
      <c r="E2141" s="24"/>
      <c r="F2141" s="24"/>
      <c r="G2141" s="24"/>
      <c r="H2141" s="24"/>
      <c r="I2141" s="24"/>
      <c r="J2141" s="24"/>
      <c r="K2141" s="24"/>
      <c r="L2141" s="24"/>
    </row>
    <row r="2142" spans="2:12">
      <c r="B2142" s="25"/>
      <c r="C2142" s="26"/>
      <c r="D2142" s="24"/>
      <c r="E2142" s="24"/>
      <c r="F2142" s="24"/>
      <c r="G2142" s="24"/>
      <c r="H2142" s="24"/>
      <c r="I2142" s="24"/>
      <c r="J2142" s="24"/>
      <c r="K2142" s="24"/>
      <c r="L2142" s="24"/>
    </row>
    <row r="2143" spans="2:12">
      <c r="B2143" s="25"/>
      <c r="C2143" s="26"/>
      <c r="D2143" s="24"/>
      <c r="E2143" s="24"/>
      <c r="F2143" s="24"/>
      <c r="G2143" s="24"/>
      <c r="H2143" s="24"/>
      <c r="I2143" s="24"/>
      <c r="J2143" s="24"/>
      <c r="K2143" s="24"/>
      <c r="L2143" s="24"/>
    </row>
    <row r="2144" spans="2:12">
      <c r="B2144" s="25"/>
      <c r="C2144" s="26"/>
      <c r="D2144" s="24"/>
      <c r="E2144" s="24"/>
      <c r="F2144" s="24"/>
      <c r="G2144" s="24"/>
      <c r="H2144" s="24"/>
      <c r="I2144" s="24"/>
      <c r="J2144" s="24"/>
      <c r="K2144" s="24"/>
      <c r="L2144" s="24"/>
    </row>
    <row r="2145" spans="2:12">
      <c r="B2145" s="25"/>
      <c r="C2145" s="26"/>
      <c r="D2145" s="24"/>
      <c r="E2145" s="24"/>
      <c r="F2145" s="24"/>
      <c r="G2145" s="24"/>
      <c r="H2145" s="24"/>
      <c r="I2145" s="24"/>
      <c r="J2145" s="24"/>
      <c r="K2145" s="24"/>
      <c r="L2145" s="24"/>
    </row>
    <row r="2146" spans="2:12">
      <c r="B2146" s="25"/>
      <c r="C2146" s="26"/>
      <c r="D2146" s="24"/>
      <c r="E2146" s="24"/>
      <c r="F2146" s="24"/>
      <c r="G2146" s="24"/>
      <c r="H2146" s="24"/>
      <c r="I2146" s="24"/>
      <c r="J2146" s="24"/>
      <c r="K2146" s="24"/>
      <c r="L2146" s="24"/>
    </row>
    <row r="2147" spans="2:12">
      <c r="B2147" s="25"/>
      <c r="C2147" s="26"/>
      <c r="D2147" s="24"/>
      <c r="E2147" s="24"/>
      <c r="F2147" s="24"/>
      <c r="G2147" s="24"/>
      <c r="H2147" s="24"/>
      <c r="I2147" s="24"/>
      <c r="J2147" s="24"/>
      <c r="K2147" s="24"/>
      <c r="L2147" s="24"/>
    </row>
    <row r="2148" spans="2:12">
      <c r="B2148" s="25"/>
      <c r="C2148" s="26"/>
      <c r="D2148" s="24"/>
      <c r="E2148" s="24"/>
      <c r="F2148" s="24"/>
      <c r="G2148" s="24"/>
      <c r="H2148" s="24"/>
      <c r="I2148" s="24"/>
      <c r="J2148" s="24"/>
      <c r="K2148" s="24"/>
      <c r="L2148" s="24"/>
    </row>
    <row r="2149" spans="2:12">
      <c r="B2149" s="25"/>
      <c r="C2149" s="26"/>
      <c r="D2149" s="24"/>
      <c r="E2149" s="24"/>
      <c r="F2149" s="24"/>
      <c r="G2149" s="24"/>
      <c r="H2149" s="24"/>
      <c r="I2149" s="24"/>
      <c r="J2149" s="24"/>
      <c r="K2149" s="24"/>
      <c r="L2149" s="24"/>
    </row>
    <row r="2150" spans="2:12">
      <c r="B2150" s="25"/>
      <c r="C2150" s="26"/>
      <c r="D2150" s="24"/>
      <c r="E2150" s="24"/>
      <c r="F2150" s="24"/>
      <c r="G2150" s="24"/>
      <c r="H2150" s="24"/>
      <c r="I2150" s="24"/>
      <c r="J2150" s="24"/>
      <c r="K2150" s="24"/>
      <c r="L2150" s="24"/>
    </row>
    <row r="2151" spans="2:12">
      <c r="B2151" s="25"/>
      <c r="C2151" s="26"/>
      <c r="D2151" s="24"/>
      <c r="E2151" s="24"/>
      <c r="F2151" s="24"/>
      <c r="G2151" s="24"/>
      <c r="H2151" s="24"/>
      <c r="I2151" s="24"/>
      <c r="J2151" s="24"/>
      <c r="K2151" s="24"/>
      <c r="L2151" s="24"/>
    </row>
    <row r="2152" spans="2:12">
      <c r="B2152" s="25"/>
      <c r="C2152" s="26"/>
      <c r="D2152" s="24"/>
      <c r="E2152" s="24"/>
      <c r="F2152" s="24"/>
      <c r="G2152" s="24"/>
      <c r="H2152" s="24"/>
      <c r="I2152" s="24"/>
      <c r="J2152" s="24"/>
      <c r="K2152" s="24"/>
      <c r="L2152" s="24"/>
    </row>
    <row r="2153" spans="2:12">
      <c r="B2153" s="25"/>
      <c r="C2153" s="26"/>
      <c r="D2153" s="24"/>
      <c r="E2153" s="24"/>
      <c r="F2153" s="24"/>
      <c r="G2153" s="24"/>
      <c r="H2153" s="24"/>
      <c r="I2153" s="24"/>
      <c r="J2153" s="24"/>
      <c r="K2153" s="24"/>
      <c r="L2153" s="24"/>
    </row>
    <row r="2154" spans="2:12">
      <c r="B2154" s="25"/>
      <c r="C2154" s="26"/>
      <c r="D2154" s="24"/>
      <c r="E2154" s="24"/>
      <c r="F2154" s="24"/>
      <c r="G2154" s="24"/>
      <c r="H2154" s="24"/>
      <c r="I2154" s="24"/>
      <c r="J2154" s="24"/>
      <c r="K2154" s="24"/>
      <c r="L2154" s="24"/>
    </row>
    <row r="2155" spans="2:12">
      <c r="B2155" s="25"/>
      <c r="C2155" s="26"/>
      <c r="D2155" s="24"/>
      <c r="E2155" s="24"/>
      <c r="F2155" s="24"/>
      <c r="G2155" s="24"/>
      <c r="H2155" s="24"/>
      <c r="I2155" s="24"/>
      <c r="J2155" s="24"/>
      <c r="K2155" s="24"/>
      <c r="L2155" s="24"/>
    </row>
    <row r="2156" spans="2:12">
      <c r="B2156" s="25"/>
      <c r="C2156" s="26"/>
      <c r="D2156" s="24"/>
      <c r="E2156" s="24"/>
      <c r="F2156" s="24"/>
      <c r="G2156" s="24"/>
      <c r="H2156" s="24"/>
      <c r="I2156" s="24"/>
      <c r="J2156" s="24"/>
      <c r="K2156" s="24"/>
      <c r="L2156" s="24"/>
    </row>
    <row r="2157" spans="2:12">
      <c r="B2157" s="25"/>
      <c r="C2157" s="26"/>
      <c r="D2157" s="24"/>
      <c r="E2157" s="24"/>
      <c r="F2157" s="24"/>
      <c r="G2157" s="24"/>
      <c r="H2157" s="24"/>
      <c r="I2157" s="24"/>
      <c r="J2157" s="24"/>
      <c r="K2157" s="24"/>
      <c r="L2157" s="24"/>
    </row>
    <row r="2158" spans="2:12">
      <c r="B2158" s="25"/>
      <c r="C2158" s="26"/>
      <c r="D2158" s="24"/>
      <c r="E2158" s="24"/>
      <c r="F2158" s="24"/>
      <c r="G2158" s="24"/>
      <c r="H2158" s="24"/>
      <c r="I2158" s="24"/>
      <c r="J2158" s="24"/>
      <c r="K2158" s="24"/>
      <c r="L2158" s="24"/>
    </row>
    <row r="2159" spans="2:12">
      <c r="B2159" s="25"/>
      <c r="C2159" s="26"/>
      <c r="D2159" s="24"/>
      <c r="E2159" s="24"/>
      <c r="F2159" s="24"/>
      <c r="G2159" s="24"/>
      <c r="H2159" s="24"/>
      <c r="I2159" s="24"/>
      <c r="J2159" s="24"/>
      <c r="K2159" s="24"/>
      <c r="L2159" s="24"/>
    </row>
    <row r="2160" spans="2:12">
      <c r="B2160" s="25"/>
      <c r="C2160" s="26"/>
      <c r="D2160" s="24"/>
      <c r="E2160" s="24"/>
      <c r="F2160" s="24"/>
      <c r="G2160" s="24"/>
      <c r="H2160" s="24"/>
      <c r="I2160" s="24"/>
      <c r="J2160" s="24"/>
      <c r="K2160" s="24"/>
      <c r="L2160" s="24"/>
    </row>
    <row r="2161" spans="2:12">
      <c r="B2161" s="25"/>
      <c r="C2161" s="26"/>
      <c r="D2161" s="24"/>
      <c r="E2161" s="24"/>
      <c r="F2161" s="24"/>
      <c r="G2161" s="24"/>
      <c r="H2161" s="24"/>
      <c r="I2161" s="24"/>
      <c r="J2161" s="24"/>
      <c r="K2161" s="24"/>
      <c r="L2161" s="24"/>
    </row>
    <row r="2162" spans="2:12">
      <c r="B2162" s="25"/>
      <c r="C2162" s="26"/>
      <c r="D2162" s="24"/>
      <c r="E2162" s="24"/>
      <c r="F2162" s="24"/>
      <c r="G2162" s="24"/>
      <c r="H2162" s="24"/>
      <c r="I2162" s="24"/>
      <c r="J2162" s="24"/>
      <c r="K2162" s="24"/>
      <c r="L2162" s="24"/>
    </row>
    <row r="2163" spans="2:12">
      <c r="B2163" s="25"/>
      <c r="C2163" s="26"/>
      <c r="D2163" s="24"/>
      <c r="E2163" s="24"/>
      <c r="F2163" s="24"/>
      <c r="G2163" s="24"/>
      <c r="H2163" s="24"/>
      <c r="I2163" s="24"/>
      <c r="J2163" s="24"/>
      <c r="K2163" s="24"/>
      <c r="L2163" s="24"/>
    </row>
    <row r="2164" spans="2:12">
      <c r="B2164" s="25"/>
      <c r="C2164" s="26"/>
      <c r="D2164" s="24"/>
      <c r="E2164" s="24"/>
      <c r="F2164" s="24"/>
      <c r="G2164" s="24"/>
      <c r="H2164" s="24"/>
      <c r="I2164" s="24"/>
      <c r="J2164" s="24"/>
      <c r="K2164" s="24"/>
      <c r="L2164" s="24"/>
    </row>
    <row r="2165" spans="2:12">
      <c r="B2165" s="25"/>
      <c r="C2165" s="26"/>
      <c r="D2165" s="24"/>
      <c r="E2165" s="24"/>
      <c r="F2165" s="24"/>
      <c r="G2165" s="24"/>
      <c r="H2165" s="24"/>
      <c r="I2165" s="24"/>
      <c r="J2165" s="24"/>
      <c r="K2165" s="24"/>
      <c r="L2165" s="24"/>
    </row>
    <row r="2166" spans="2:12">
      <c r="B2166" s="25"/>
      <c r="C2166" s="26"/>
      <c r="D2166" s="24"/>
      <c r="E2166" s="24"/>
      <c r="F2166" s="24"/>
      <c r="G2166" s="24"/>
      <c r="H2166" s="24"/>
      <c r="I2166" s="24"/>
      <c r="J2166" s="24"/>
      <c r="K2166" s="24"/>
      <c r="L2166" s="24"/>
    </row>
    <row r="2167" spans="2:12">
      <c r="B2167" s="25"/>
      <c r="C2167" s="26"/>
      <c r="D2167" s="24"/>
      <c r="E2167" s="24"/>
      <c r="F2167" s="24"/>
      <c r="G2167" s="24"/>
      <c r="H2167" s="24"/>
      <c r="I2167" s="24"/>
      <c r="J2167" s="24"/>
      <c r="K2167" s="24"/>
      <c r="L2167" s="24"/>
    </row>
    <row r="2168" spans="2:12">
      <c r="B2168" s="25"/>
      <c r="C2168" s="26"/>
      <c r="D2168" s="24"/>
      <c r="E2168" s="24"/>
      <c r="F2168" s="24"/>
      <c r="G2168" s="24"/>
      <c r="H2168" s="24"/>
      <c r="I2168" s="24"/>
      <c r="J2168" s="24"/>
      <c r="K2168" s="24"/>
      <c r="L2168" s="24"/>
    </row>
    <row r="2169" spans="2:12">
      <c r="B2169" s="25"/>
      <c r="C2169" s="26"/>
      <c r="D2169" s="24"/>
      <c r="E2169" s="24"/>
      <c r="F2169" s="24"/>
      <c r="G2169" s="24"/>
      <c r="H2169" s="24"/>
      <c r="I2169" s="24"/>
      <c r="J2169" s="24"/>
      <c r="K2169" s="24"/>
      <c r="L2169" s="24"/>
    </row>
    <row r="2170" spans="2:12">
      <c r="B2170" s="25"/>
      <c r="C2170" s="26"/>
      <c r="D2170" s="24"/>
      <c r="E2170" s="24"/>
      <c r="F2170" s="24"/>
      <c r="G2170" s="24"/>
      <c r="H2170" s="24"/>
      <c r="I2170" s="24"/>
      <c r="J2170" s="24"/>
      <c r="K2170" s="24"/>
      <c r="L2170" s="24"/>
    </row>
    <row r="2171" spans="2:12">
      <c r="B2171" s="25"/>
      <c r="C2171" s="26"/>
      <c r="D2171" s="24"/>
      <c r="E2171" s="24"/>
      <c r="F2171" s="24"/>
      <c r="G2171" s="24"/>
      <c r="H2171" s="24"/>
      <c r="I2171" s="24"/>
      <c r="J2171" s="24"/>
      <c r="K2171" s="24"/>
      <c r="L2171" s="24"/>
    </row>
    <row r="2172" spans="2:12">
      <c r="B2172" s="25"/>
      <c r="C2172" s="26"/>
      <c r="D2172" s="24"/>
      <c r="E2172" s="24"/>
      <c r="F2172" s="24"/>
      <c r="G2172" s="24"/>
      <c r="H2172" s="24"/>
      <c r="I2172" s="24"/>
      <c r="J2172" s="24"/>
      <c r="K2172" s="24"/>
      <c r="L2172" s="24"/>
    </row>
    <row r="2173" spans="2:12">
      <c r="B2173" s="25"/>
      <c r="C2173" s="26"/>
      <c r="D2173" s="24"/>
      <c r="E2173" s="24"/>
      <c r="F2173" s="24"/>
      <c r="G2173" s="24"/>
      <c r="H2173" s="24"/>
      <c r="I2173" s="24"/>
      <c r="J2173" s="24"/>
      <c r="K2173" s="24"/>
      <c r="L2173" s="24"/>
    </row>
    <row r="2174" spans="2:12">
      <c r="B2174" s="25"/>
      <c r="C2174" s="26"/>
      <c r="D2174" s="24"/>
      <c r="E2174" s="24"/>
      <c r="F2174" s="24"/>
      <c r="G2174" s="24"/>
      <c r="H2174" s="24"/>
      <c r="I2174" s="24"/>
      <c r="J2174" s="24"/>
      <c r="K2174" s="24"/>
      <c r="L2174" s="24"/>
    </row>
    <row r="2175" spans="2:12">
      <c r="B2175" s="25"/>
      <c r="C2175" s="26"/>
      <c r="D2175" s="24"/>
      <c r="E2175" s="24"/>
      <c r="F2175" s="24"/>
      <c r="G2175" s="24"/>
      <c r="H2175" s="24"/>
      <c r="I2175" s="24"/>
      <c r="J2175" s="24"/>
      <c r="K2175" s="24"/>
      <c r="L2175" s="24"/>
    </row>
    <row r="2176" spans="2:12">
      <c r="B2176" s="25"/>
      <c r="C2176" s="26"/>
      <c r="D2176" s="24"/>
      <c r="E2176" s="24"/>
      <c r="F2176" s="24"/>
      <c r="G2176" s="24"/>
      <c r="H2176" s="24"/>
      <c r="I2176" s="24"/>
      <c r="J2176" s="24"/>
      <c r="K2176" s="24"/>
      <c r="L2176" s="24"/>
    </row>
    <row r="2177" spans="2:12">
      <c r="B2177" s="25"/>
      <c r="C2177" s="26"/>
      <c r="D2177" s="24"/>
      <c r="E2177" s="24"/>
      <c r="F2177" s="24"/>
      <c r="G2177" s="24"/>
      <c r="H2177" s="24"/>
      <c r="I2177" s="24"/>
      <c r="J2177" s="24"/>
      <c r="K2177" s="24"/>
      <c r="L2177" s="24"/>
    </row>
    <row r="2178" spans="2:12">
      <c r="B2178" s="25"/>
      <c r="C2178" s="26"/>
      <c r="D2178" s="24"/>
      <c r="E2178" s="24"/>
      <c r="F2178" s="24"/>
      <c r="G2178" s="24"/>
      <c r="H2178" s="24"/>
      <c r="I2178" s="24"/>
      <c r="J2178" s="24"/>
      <c r="K2178" s="24"/>
      <c r="L2178" s="24"/>
    </row>
    <row r="2179" spans="2:12">
      <c r="B2179" s="25"/>
      <c r="C2179" s="26"/>
      <c r="D2179" s="24"/>
      <c r="E2179" s="24"/>
      <c r="F2179" s="24"/>
      <c r="G2179" s="24"/>
      <c r="H2179" s="24"/>
      <c r="I2179" s="24"/>
      <c r="J2179" s="24"/>
      <c r="K2179" s="24"/>
      <c r="L2179" s="24"/>
    </row>
    <row r="2180" spans="2:12">
      <c r="B2180" s="25"/>
      <c r="C2180" s="26"/>
      <c r="D2180" s="24"/>
      <c r="E2180" s="24"/>
      <c r="F2180" s="24"/>
      <c r="G2180" s="24"/>
      <c r="H2180" s="24"/>
      <c r="I2180" s="24"/>
      <c r="J2180" s="24"/>
      <c r="K2180" s="24"/>
      <c r="L2180" s="24"/>
    </row>
    <row r="2181" spans="2:12">
      <c r="B2181" s="25"/>
      <c r="C2181" s="26"/>
      <c r="D2181" s="24"/>
      <c r="E2181" s="24"/>
      <c r="F2181" s="24"/>
      <c r="G2181" s="24"/>
      <c r="H2181" s="24"/>
      <c r="I2181" s="24"/>
      <c r="J2181" s="24"/>
      <c r="K2181" s="24"/>
      <c r="L2181" s="24"/>
    </row>
    <row r="2182" spans="2:12">
      <c r="B2182" s="25"/>
      <c r="C2182" s="26"/>
      <c r="D2182" s="24"/>
      <c r="E2182" s="24"/>
      <c r="F2182" s="24"/>
      <c r="G2182" s="24"/>
      <c r="H2182" s="24"/>
      <c r="I2182" s="24"/>
      <c r="J2182" s="24"/>
      <c r="K2182" s="24"/>
      <c r="L2182" s="24"/>
    </row>
    <row r="2183" spans="2:12">
      <c r="B2183" s="25"/>
      <c r="C2183" s="26"/>
      <c r="D2183" s="24"/>
      <c r="E2183" s="24"/>
      <c r="F2183" s="24"/>
      <c r="G2183" s="24"/>
      <c r="H2183" s="24"/>
      <c r="I2183" s="24"/>
      <c r="J2183" s="24"/>
      <c r="K2183" s="24"/>
      <c r="L2183" s="24"/>
    </row>
    <row r="2184" spans="2:12">
      <c r="B2184" s="25"/>
      <c r="C2184" s="26"/>
      <c r="D2184" s="24"/>
      <c r="E2184" s="24"/>
      <c r="F2184" s="24"/>
      <c r="G2184" s="24"/>
      <c r="H2184" s="24"/>
      <c r="I2184" s="24"/>
      <c r="J2184" s="24"/>
      <c r="K2184" s="24"/>
      <c r="L2184" s="24"/>
    </row>
    <row r="2185" spans="2:12">
      <c r="B2185" s="25"/>
      <c r="C2185" s="26"/>
      <c r="D2185" s="24"/>
      <c r="E2185" s="24"/>
      <c r="F2185" s="24"/>
      <c r="G2185" s="24"/>
      <c r="H2185" s="24"/>
      <c r="I2185" s="24"/>
      <c r="J2185" s="24"/>
      <c r="K2185" s="24"/>
      <c r="L2185" s="24"/>
    </row>
    <row r="2186" spans="2:12">
      <c r="B2186" s="25"/>
      <c r="C2186" s="26"/>
      <c r="D2186" s="24"/>
      <c r="E2186" s="24"/>
      <c r="F2186" s="24"/>
      <c r="G2186" s="24"/>
      <c r="H2186" s="24"/>
      <c r="I2186" s="24"/>
      <c r="J2186" s="24"/>
      <c r="K2186" s="24"/>
      <c r="L2186" s="24"/>
    </row>
    <row r="2187" spans="2:12">
      <c r="B2187" s="25"/>
      <c r="C2187" s="26"/>
      <c r="D2187" s="24"/>
      <c r="E2187" s="24"/>
      <c r="F2187" s="24"/>
      <c r="G2187" s="24"/>
      <c r="H2187" s="24"/>
      <c r="I2187" s="24"/>
      <c r="J2187" s="24"/>
      <c r="K2187" s="24"/>
      <c r="L2187" s="24"/>
    </row>
    <row r="2188" spans="2:12">
      <c r="B2188" s="25"/>
      <c r="C2188" s="26"/>
      <c r="D2188" s="24"/>
      <c r="E2188" s="24"/>
      <c r="F2188" s="24"/>
      <c r="G2188" s="24"/>
      <c r="H2188" s="24"/>
      <c r="I2188" s="24"/>
      <c r="J2188" s="24"/>
      <c r="K2188" s="24"/>
      <c r="L2188" s="24"/>
    </row>
    <row r="2189" spans="2:12">
      <c r="B2189" s="25"/>
      <c r="C2189" s="26"/>
      <c r="D2189" s="24"/>
      <c r="E2189" s="24"/>
      <c r="F2189" s="24"/>
      <c r="G2189" s="24"/>
      <c r="H2189" s="24"/>
      <c r="I2189" s="24"/>
      <c r="J2189" s="24"/>
      <c r="K2189" s="24"/>
      <c r="L2189" s="24"/>
    </row>
    <row r="2190" spans="2:12">
      <c r="B2190" s="25"/>
      <c r="C2190" s="26"/>
      <c r="D2190" s="24"/>
      <c r="E2190" s="24"/>
      <c r="F2190" s="24"/>
      <c r="G2190" s="24"/>
      <c r="H2190" s="24"/>
      <c r="I2190" s="24"/>
      <c r="J2190" s="24"/>
      <c r="K2190" s="24"/>
      <c r="L2190" s="24"/>
    </row>
    <row r="2191" spans="2:12">
      <c r="B2191" s="25"/>
      <c r="C2191" s="26"/>
      <c r="D2191" s="24"/>
      <c r="E2191" s="24"/>
      <c r="F2191" s="24"/>
      <c r="G2191" s="24"/>
      <c r="H2191" s="24"/>
      <c r="I2191" s="24"/>
      <c r="J2191" s="24"/>
      <c r="K2191" s="24"/>
      <c r="L2191" s="24"/>
    </row>
    <row r="2192" spans="2:12">
      <c r="B2192" s="25"/>
      <c r="C2192" s="26"/>
      <c r="D2192" s="24"/>
      <c r="E2192" s="24"/>
      <c r="F2192" s="24"/>
      <c r="G2192" s="24"/>
      <c r="H2192" s="24"/>
      <c r="I2192" s="24"/>
      <c r="J2192" s="24"/>
      <c r="K2192" s="24"/>
      <c r="L2192" s="24"/>
    </row>
    <row r="2193" spans="2:12">
      <c r="B2193" s="25"/>
      <c r="C2193" s="26"/>
      <c r="D2193" s="24"/>
      <c r="E2193" s="24"/>
      <c r="F2193" s="24"/>
      <c r="G2193" s="24"/>
      <c r="H2193" s="24"/>
      <c r="I2193" s="24"/>
      <c r="J2193" s="24"/>
      <c r="K2193" s="24"/>
      <c r="L2193" s="24"/>
    </row>
    <row r="2194" spans="2:12">
      <c r="B2194" s="25"/>
      <c r="C2194" s="26"/>
      <c r="D2194" s="24"/>
      <c r="E2194" s="24"/>
      <c r="F2194" s="24"/>
      <c r="G2194" s="24"/>
      <c r="H2194" s="24"/>
      <c r="I2194" s="24"/>
      <c r="J2194" s="24"/>
      <c r="K2194" s="24"/>
      <c r="L2194" s="24"/>
    </row>
    <row r="2195" spans="2:12">
      <c r="B2195" s="25"/>
      <c r="C2195" s="26"/>
      <c r="D2195" s="24"/>
      <c r="E2195" s="24"/>
      <c r="F2195" s="24"/>
      <c r="G2195" s="24"/>
      <c r="H2195" s="24"/>
      <c r="I2195" s="24"/>
      <c r="J2195" s="24"/>
      <c r="K2195" s="24"/>
      <c r="L2195" s="24"/>
    </row>
    <row r="2196" spans="2:12">
      <c r="B2196" s="25"/>
      <c r="C2196" s="26"/>
      <c r="D2196" s="24"/>
      <c r="E2196" s="24"/>
      <c r="F2196" s="24"/>
      <c r="G2196" s="24"/>
      <c r="H2196" s="24"/>
      <c r="I2196" s="24"/>
      <c r="J2196" s="24"/>
      <c r="K2196" s="24"/>
      <c r="L2196" s="24"/>
    </row>
    <row r="2197" spans="2:12">
      <c r="B2197" s="25"/>
      <c r="C2197" s="26"/>
      <c r="D2197" s="24"/>
      <c r="E2197" s="24"/>
      <c r="F2197" s="24"/>
      <c r="G2197" s="24"/>
      <c r="H2197" s="24"/>
      <c r="I2197" s="24"/>
      <c r="J2197" s="24"/>
      <c r="K2197" s="24"/>
      <c r="L2197" s="24"/>
    </row>
    <row r="2198" spans="2:12">
      <c r="B2198" s="25"/>
      <c r="C2198" s="26"/>
      <c r="D2198" s="24"/>
      <c r="E2198" s="24"/>
      <c r="F2198" s="24"/>
      <c r="G2198" s="24"/>
      <c r="H2198" s="24"/>
      <c r="I2198" s="24"/>
      <c r="J2198" s="24"/>
      <c r="K2198" s="24"/>
      <c r="L2198" s="24"/>
    </row>
    <row r="2199" spans="2:12">
      <c r="B2199" s="25"/>
      <c r="C2199" s="26"/>
      <c r="D2199" s="24"/>
      <c r="E2199" s="24"/>
      <c r="F2199" s="24"/>
      <c r="G2199" s="24"/>
      <c r="H2199" s="24"/>
      <c r="I2199" s="24"/>
      <c r="J2199" s="24"/>
      <c r="K2199" s="24"/>
      <c r="L2199" s="24"/>
    </row>
    <row r="2200" spans="2:12">
      <c r="B2200" s="25"/>
      <c r="C2200" s="26"/>
      <c r="D2200" s="24"/>
      <c r="E2200" s="24"/>
      <c r="F2200" s="24"/>
      <c r="G2200" s="24"/>
      <c r="H2200" s="24"/>
      <c r="I2200" s="24"/>
      <c r="J2200" s="24"/>
      <c r="K2200" s="24"/>
      <c r="L2200" s="24"/>
    </row>
    <row r="2201" spans="2:12">
      <c r="B2201" s="25"/>
      <c r="C2201" s="26"/>
      <c r="D2201" s="24"/>
      <c r="E2201" s="24"/>
      <c r="F2201" s="24"/>
      <c r="G2201" s="24"/>
      <c r="H2201" s="24"/>
      <c r="I2201" s="24"/>
      <c r="J2201" s="24"/>
      <c r="K2201" s="24"/>
      <c r="L2201" s="24"/>
    </row>
    <row r="2202" spans="2:12">
      <c r="B2202" s="25"/>
      <c r="C2202" s="26"/>
      <c r="D2202" s="24"/>
      <c r="E2202" s="24"/>
      <c r="F2202" s="24"/>
      <c r="G2202" s="24"/>
      <c r="H2202" s="24"/>
      <c r="I2202" s="24"/>
      <c r="J2202" s="24"/>
      <c r="K2202" s="24"/>
      <c r="L2202" s="24"/>
    </row>
    <row r="2203" spans="2:12">
      <c r="B2203" s="25"/>
      <c r="C2203" s="26"/>
      <c r="D2203" s="24"/>
      <c r="E2203" s="24"/>
      <c r="F2203" s="24"/>
      <c r="G2203" s="24"/>
      <c r="H2203" s="24"/>
      <c r="I2203" s="24"/>
      <c r="J2203" s="24"/>
      <c r="K2203" s="24"/>
      <c r="L2203" s="24"/>
    </row>
    <row r="2204" spans="2:12">
      <c r="B2204" s="25"/>
      <c r="C2204" s="26"/>
      <c r="D2204" s="24"/>
      <c r="E2204" s="24"/>
      <c r="F2204" s="24"/>
      <c r="G2204" s="24"/>
      <c r="H2204" s="24"/>
      <c r="I2204" s="24"/>
      <c r="J2204" s="24"/>
      <c r="K2204" s="24"/>
      <c r="L2204" s="24"/>
    </row>
    <row r="2205" spans="2:12">
      <c r="B2205" s="25"/>
      <c r="C2205" s="26"/>
      <c r="D2205" s="24"/>
      <c r="E2205" s="24"/>
      <c r="F2205" s="24"/>
      <c r="G2205" s="24"/>
      <c r="H2205" s="24"/>
      <c r="I2205" s="24"/>
      <c r="J2205" s="24"/>
      <c r="K2205" s="24"/>
      <c r="L2205" s="24"/>
    </row>
    <row r="2206" spans="2:12">
      <c r="B2206" s="25"/>
      <c r="C2206" s="26"/>
      <c r="D2206" s="24"/>
      <c r="E2206" s="24"/>
      <c r="F2206" s="24"/>
      <c r="G2206" s="24"/>
      <c r="H2206" s="24"/>
      <c r="I2206" s="24"/>
      <c r="J2206" s="24"/>
      <c r="K2206" s="24"/>
      <c r="L2206" s="24"/>
    </row>
    <row r="2207" spans="2:12">
      <c r="B2207" s="25"/>
      <c r="C2207" s="26"/>
      <c r="D2207" s="24"/>
      <c r="E2207" s="24"/>
      <c r="F2207" s="24"/>
      <c r="G2207" s="24"/>
      <c r="H2207" s="24"/>
      <c r="I2207" s="24"/>
      <c r="J2207" s="24"/>
      <c r="K2207" s="24"/>
      <c r="L2207" s="24"/>
    </row>
    <row r="2208" spans="2:12">
      <c r="B2208" s="25"/>
      <c r="C2208" s="26"/>
      <c r="D2208" s="24"/>
      <c r="E2208" s="24"/>
      <c r="F2208" s="24"/>
      <c r="G2208" s="24"/>
      <c r="H2208" s="24"/>
      <c r="I2208" s="24"/>
      <c r="J2208" s="24"/>
      <c r="K2208" s="24"/>
      <c r="L2208" s="24"/>
    </row>
    <row r="2209" spans="2:12">
      <c r="B2209" s="25"/>
      <c r="C2209" s="26"/>
      <c r="D2209" s="24"/>
      <c r="E2209" s="24"/>
      <c r="F2209" s="24"/>
      <c r="G2209" s="24"/>
      <c r="H2209" s="24"/>
      <c r="I2209" s="24"/>
      <c r="J2209" s="24"/>
      <c r="K2209" s="24"/>
      <c r="L2209" s="24"/>
    </row>
    <row r="2210" spans="2:12">
      <c r="B2210" s="25"/>
      <c r="C2210" s="26"/>
      <c r="D2210" s="24"/>
      <c r="E2210" s="24"/>
      <c r="F2210" s="24"/>
      <c r="G2210" s="24"/>
      <c r="H2210" s="24"/>
      <c r="I2210" s="24"/>
      <c r="J2210" s="24"/>
      <c r="K2210" s="24"/>
      <c r="L2210" s="24"/>
    </row>
    <row r="2211" spans="2:12">
      <c r="B2211" s="25"/>
      <c r="C2211" s="26"/>
      <c r="D2211" s="24"/>
      <c r="E2211" s="24"/>
      <c r="F2211" s="24"/>
      <c r="G2211" s="24"/>
      <c r="H2211" s="24"/>
      <c r="I2211" s="24"/>
      <c r="J2211" s="24"/>
      <c r="K2211" s="24"/>
      <c r="L2211" s="24"/>
    </row>
    <row r="2212" spans="2:12">
      <c r="B2212" s="25"/>
      <c r="C2212" s="26"/>
      <c r="D2212" s="24"/>
      <c r="E2212" s="24"/>
      <c r="F2212" s="24"/>
      <c r="G2212" s="24"/>
      <c r="H2212" s="24"/>
      <c r="I2212" s="24"/>
      <c r="J2212" s="24"/>
      <c r="K2212" s="24"/>
      <c r="L2212" s="24"/>
    </row>
    <row r="2213" spans="2:12">
      <c r="B2213" s="25"/>
      <c r="C2213" s="26"/>
      <c r="D2213" s="24"/>
      <c r="E2213" s="24"/>
      <c r="F2213" s="24"/>
      <c r="G2213" s="24"/>
      <c r="H2213" s="24"/>
      <c r="I2213" s="24"/>
      <c r="J2213" s="24"/>
      <c r="K2213" s="24"/>
      <c r="L2213" s="24"/>
    </row>
    <row r="2214" spans="2:12">
      <c r="B2214" s="25"/>
      <c r="C2214" s="26"/>
      <c r="D2214" s="24"/>
      <c r="E2214" s="24"/>
      <c r="F2214" s="24"/>
      <c r="G2214" s="24"/>
      <c r="H2214" s="24"/>
      <c r="I2214" s="24"/>
      <c r="J2214" s="24"/>
      <c r="K2214" s="24"/>
      <c r="L2214" s="24"/>
    </row>
    <row r="2215" spans="2:12">
      <c r="B2215" s="25"/>
      <c r="C2215" s="26"/>
      <c r="D2215" s="24"/>
      <c r="E2215" s="24"/>
      <c r="F2215" s="24"/>
      <c r="G2215" s="24"/>
      <c r="H2215" s="24"/>
      <c r="I2215" s="24"/>
      <c r="J2215" s="24"/>
      <c r="K2215" s="24"/>
      <c r="L2215" s="24"/>
    </row>
    <row r="2216" spans="2:12">
      <c r="B2216" s="25"/>
      <c r="C2216" s="26"/>
      <c r="D2216" s="24"/>
      <c r="E2216" s="24"/>
      <c r="F2216" s="24"/>
      <c r="G2216" s="24"/>
      <c r="H2216" s="24"/>
      <c r="I2216" s="24"/>
      <c r="J2216" s="24"/>
      <c r="K2216" s="24"/>
      <c r="L2216" s="24"/>
    </row>
    <row r="2217" spans="2:12">
      <c r="B2217" s="25"/>
      <c r="C2217" s="26"/>
      <c r="D2217" s="24"/>
      <c r="E2217" s="24"/>
      <c r="F2217" s="24"/>
      <c r="G2217" s="24"/>
      <c r="H2217" s="24"/>
      <c r="I2217" s="24"/>
      <c r="J2217" s="24"/>
      <c r="K2217" s="24"/>
      <c r="L2217" s="24"/>
    </row>
    <row r="2218" spans="2:12">
      <c r="B2218" s="25"/>
      <c r="C2218" s="26"/>
      <c r="D2218" s="24"/>
      <c r="E2218" s="24"/>
      <c r="F2218" s="24"/>
      <c r="G2218" s="24"/>
      <c r="H2218" s="24"/>
      <c r="I2218" s="24"/>
      <c r="J2218" s="24"/>
      <c r="K2218" s="24"/>
      <c r="L2218" s="24"/>
    </row>
    <row r="2219" spans="2:12">
      <c r="B2219" s="25"/>
      <c r="C2219" s="26"/>
      <c r="D2219" s="24"/>
      <c r="E2219" s="24"/>
      <c r="F2219" s="24"/>
      <c r="G2219" s="24"/>
      <c r="H2219" s="24"/>
      <c r="I2219" s="24"/>
      <c r="J2219" s="24"/>
      <c r="K2219" s="24"/>
      <c r="L2219" s="24"/>
    </row>
    <row r="2220" spans="2:12">
      <c r="B2220" s="25"/>
      <c r="C2220" s="26"/>
      <c r="D2220" s="24"/>
      <c r="E2220" s="24"/>
      <c r="F2220" s="24"/>
      <c r="G2220" s="24"/>
      <c r="H2220" s="24"/>
      <c r="I2220" s="24"/>
      <c r="J2220" s="24"/>
      <c r="K2220" s="24"/>
      <c r="L2220" s="24"/>
    </row>
    <row r="2221" spans="2:12">
      <c r="B2221" s="25"/>
      <c r="C2221" s="26"/>
      <c r="D2221" s="24"/>
      <c r="E2221" s="24"/>
      <c r="F2221" s="24"/>
      <c r="G2221" s="24"/>
      <c r="H2221" s="24"/>
      <c r="I2221" s="24"/>
      <c r="J2221" s="24"/>
      <c r="K2221" s="24"/>
      <c r="L2221" s="24"/>
    </row>
    <row r="2222" spans="2:12">
      <c r="B2222" s="25"/>
      <c r="C2222" s="26"/>
      <c r="D2222" s="24"/>
      <c r="E2222" s="24"/>
      <c r="F2222" s="24"/>
      <c r="G2222" s="24"/>
      <c r="H2222" s="24"/>
      <c r="I2222" s="24"/>
      <c r="J2222" s="24"/>
      <c r="K2222" s="24"/>
      <c r="L2222" s="24"/>
    </row>
    <row r="2223" spans="2:12">
      <c r="B2223" s="25"/>
      <c r="C2223" s="26"/>
      <c r="D2223" s="24"/>
      <c r="E2223" s="24"/>
      <c r="F2223" s="24"/>
      <c r="G2223" s="24"/>
      <c r="H2223" s="24"/>
      <c r="I2223" s="24"/>
      <c r="J2223" s="24"/>
      <c r="K2223" s="24"/>
      <c r="L2223" s="24"/>
    </row>
    <row r="2224" spans="2:12">
      <c r="B2224" s="25"/>
      <c r="C2224" s="26"/>
      <c r="D2224" s="24"/>
      <c r="E2224" s="24"/>
      <c r="F2224" s="24"/>
      <c r="G2224" s="24"/>
      <c r="H2224" s="24"/>
      <c r="I2224" s="24"/>
      <c r="J2224" s="24"/>
      <c r="K2224" s="24"/>
      <c r="L2224" s="24"/>
    </row>
    <row r="2225" spans="2:12">
      <c r="B2225" s="25"/>
      <c r="C2225" s="26"/>
      <c r="D2225" s="24"/>
      <c r="E2225" s="24"/>
      <c r="F2225" s="24"/>
      <c r="G2225" s="24"/>
      <c r="H2225" s="24"/>
      <c r="I2225" s="24"/>
      <c r="J2225" s="24"/>
      <c r="K2225" s="24"/>
      <c r="L2225" s="24"/>
    </row>
    <row r="2226" spans="2:12">
      <c r="B2226" s="25"/>
      <c r="C2226" s="26"/>
      <c r="D2226" s="24"/>
      <c r="E2226" s="24"/>
      <c r="F2226" s="24"/>
      <c r="G2226" s="24"/>
      <c r="H2226" s="24"/>
      <c r="I2226" s="24"/>
      <c r="J2226" s="24"/>
      <c r="K2226" s="24"/>
      <c r="L2226" s="24"/>
    </row>
    <row r="2227" spans="2:12">
      <c r="B2227" s="25"/>
      <c r="C2227" s="26"/>
      <c r="D2227" s="24"/>
      <c r="E2227" s="24"/>
      <c r="F2227" s="24"/>
      <c r="G2227" s="24"/>
      <c r="H2227" s="24"/>
      <c r="I2227" s="24"/>
      <c r="J2227" s="24"/>
      <c r="K2227" s="24"/>
      <c r="L2227" s="24"/>
    </row>
    <row r="2228" spans="2:12">
      <c r="B2228" s="25"/>
      <c r="C2228" s="26"/>
      <c r="D2228" s="24"/>
      <c r="E2228" s="24"/>
      <c r="F2228" s="24"/>
      <c r="G2228" s="24"/>
      <c r="H2228" s="24"/>
      <c r="I2228" s="24"/>
      <c r="J2228" s="24"/>
      <c r="K2228" s="24"/>
      <c r="L2228" s="24"/>
    </row>
    <row r="2229" spans="2:12">
      <c r="B2229" s="25"/>
      <c r="C2229" s="26"/>
      <c r="D2229" s="24"/>
      <c r="E2229" s="24"/>
      <c r="F2229" s="24"/>
      <c r="G2229" s="24"/>
      <c r="H2229" s="24"/>
      <c r="I2229" s="24"/>
      <c r="J2229" s="24"/>
      <c r="K2229" s="24"/>
      <c r="L2229" s="24"/>
    </row>
    <row r="2230" spans="2:12">
      <c r="B2230" s="25"/>
      <c r="C2230" s="26"/>
      <c r="D2230" s="24"/>
      <c r="E2230" s="24"/>
      <c r="F2230" s="24"/>
      <c r="G2230" s="24"/>
      <c r="H2230" s="24"/>
      <c r="I2230" s="24"/>
      <c r="J2230" s="24"/>
      <c r="K2230" s="24"/>
      <c r="L2230" s="24"/>
    </row>
    <row r="2231" spans="2:12">
      <c r="B2231" s="25"/>
      <c r="C2231" s="26"/>
      <c r="D2231" s="24"/>
      <c r="E2231" s="24"/>
      <c r="F2231" s="24"/>
      <c r="G2231" s="24"/>
      <c r="H2231" s="24"/>
      <c r="I2231" s="24"/>
      <c r="J2231" s="24"/>
      <c r="K2231" s="24"/>
      <c r="L2231" s="24"/>
    </row>
    <row r="2232" spans="2:12">
      <c r="B2232" s="25"/>
      <c r="C2232" s="26"/>
      <c r="D2232" s="24"/>
      <c r="E2232" s="24"/>
      <c r="F2232" s="24"/>
      <c r="G2232" s="24"/>
      <c r="H2232" s="24"/>
      <c r="I2232" s="24"/>
      <c r="J2232" s="24"/>
      <c r="K2232" s="24"/>
      <c r="L2232" s="24"/>
    </row>
    <row r="2233" spans="2:12">
      <c r="B2233" s="25"/>
      <c r="C2233" s="26"/>
      <c r="D2233" s="24"/>
      <c r="E2233" s="24"/>
      <c r="F2233" s="24"/>
      <c r="G2233" s="24"/>
      <c r="H2233" s="24"/>
      <c r="I2233" s="24"/>
      <c r="J2233" s="24"/>
      <c r="K2233" s="24"/>
      <c r="L2233" s="24"/>
    </row>
    <row r="2234" spans="2:12">
      <c r="B2234" s="25"/>
      <c r="C2234" s="26"/>
      <c r="D2234" s="24"/>
      <c r="E2234" s="24"/>
      <c r="F2234" s="24"/>
      <c r="G2234" s="24"/>
      <c r="H2234" s="24"/>
      <c r="I2234" s="24"/>
      <c r="J2234" s="24"/>
      <c r="K2234" s="24"/>
      <c r="L2234" s="24"/>
    </row>
    <row r="2235" spans="2:12">
      <c r="B2235" s="25"/>
      <c r="C2235" s="26"/>
      <c r="D2235" s="24"/>
      <c r="E2235" s="24"/>
      <c r="F2235" s="24"/>
      <c r="G2235" s="24"/>
      <c r="H2235" s="24"/>
      <c r="I2235" s="24"/>
      <c r="J2235" s="24"/>
      <c r="K2235" s="24"/>
      <c r="L2235" s="24"/>
    </row>
    <row r="2236" spans="2:12">
      <c r="B2236" s="25"/>
      <c r="C2236" s="26"/>
      <c r="D2236" s="24"/>
      <c r="E2236" s="24"/>
      <c r="F2236" s="24"/>
      <c r="G2236" s="24"/>
      <c r="H2236" s="24"/>
      <c r="I2236" s="24"/>
      <c r="J2236" s="24"/>
      <c r="K2236" s="24"/>
      <c r="L2236" s="24"/>
    </row>
    <row r="2237" spans="2:12">
      <c r="B2237" s="25"/>
      <c r="C2237" s="26"/>
      <c r="D2237" s="24"/>
      <c r="E2237" s="24"/>
      <c r="F2237" s="24"/>
      <c r="G2237" s="24"/>
      <c r="H2237" s="24"/>
      <c r="I2237" s="24"/>
      <c r="J2237" s="24"/>
      <c r="K2237" s="24"/>
      <c r="L2237" s="24"/>
    </row>
    <row r="2238" spans="2:12">
      <c r="B2238" s="25"/>
      <c r="C2238" s="26"/>
      <c r="D2238" s="24"/>
      <c r="E2238" s="24"/>
      <c r="F2238" s="24"/>
      <c r="G2238" s="24"/>
      <c r="H2238" s="24"/>
      <c r="I2238" s="24"/>
      <c r="J2238" s="24"/>
      <c r="K2238" s="24"/>
      <c r="L2238" s="24"/>
    </row>
    <row r="2239" spans="2:12">
      <c r="B2239" s="25"/>
      <c r="C2239" s="26"/>
      <c r="D2239" s="24"/>
      <c r="E2239" s="24"/>
      <c r="F2239" s="24"/>
      <c r="G2239" s="24"/>
      <c r="H2239" s="24"/>
      <c r="I2239" s="24"/>
      <c r="J2239" s="24"/>
      <c r="K2239" s="24"/>
      <c r="L2239" s="24"/>
    </row>
    <row r="2240" spans="2:12">
      <c r="B2240" s="25"/>
      <c r="C2240" s="26"/>
      <c r="D2240" s="24"/>
      <c r="E2240" s="24"/>
      <c r="F2240" s="24"/>
      <c r="G2240" s="24"/>
      <c r="H2240" s="24"/>
      <c r="I2240" s="24"/>
      <c r="J2240" s="24"/>
      <c r="K2240" s="24"/>
      <c r="L2240" s="24"/>
    </row>
    <row r="2241" spans="2:12">
      <c r="B2241" s="25"/>
      <c r="C2241" s="26"/>
      <c r="D2241" s="24"/>
      <c r="E2241" s="24"/>
      <c r="F2241" s="24"/>
      <c r="G2241" s="24"/>
      <c r="H2241" s="24"/>
      <c r="I2241" s="24"/>
      <c r="J2241" s="24"/>
      <c r="K2241" s="24"/>
      <c r="L2241" s="24"/>
    </row>
    <row r="2242" spans="2:12">
      <c r="B2242" s="25"/>
      <c r="C2242" s="26"/>
      <c r="D2242" s="24"/>
      <c r="E2242" s="24"/>
      <c r="F2242" s="24"/>
      <c r="G2242" s="24"/>
      <c r="H2242" s="24"/>
      <c r="I2242" s="24"/>
      <c r="J2242" s="24"/>
      <c r="K2242" s="24"/>
      <c r="L2242" s="24"/>
    </row>
    <row r="2243" spans="2:12">
      <c r="B2243" s="25"/>
      <c r="C2243" s="26"/>
      <c r="D2243" s="24"/>
      <c r="E2243" s="24"/>
      <c r="F2243" s="24"/>
      <c r="G2243" s="24"/>
      <c r="H2243" s="24"/>
      <c r="I2243" s="24"/>
      <c r="J2243" s="24"/>
      <c r="K2243" s="24"/>
      <c r="L2243" s="24"/>
    </row>
    <row r="2244" spans="2:12">
      <c r="B2244" s="25"/>
      <c r="C2244" s="26"/>
      <c r="D2244" s="24"/>
      <c r="E2244" s="24"/>
      <c r="F2244" s="24"/>
      <c r="G2244" s="24"/>
      <c r="H2244" s="24"/>
      <c r="I2244" s="24"/>
      <c r="J2244" s="24"/>
      <c r="K2244" s="24"/>
      <c r="L2244" s="24"/>
    </row>
    <row r="2245" spans="2:12">
      <c r="B2245" s="25"/>
      <c r="C2245" s="26"/>
      <c r="D2245" s="24"/>
      <c r="E2245" s="24"/>
      <c r="F2245" s="24"/>
      <c r="G2245" s="24"/>
      <c r="H2245" s="24"/>
      <c r="I2245" s="24"/>
      <c r="J2245" s="24"/>
      <c r="K2245" s="24"/>
      <c r="L2245" s="24"/>
    </row>
    <row r="2246" spans="2:12">
      <c r="B2246" s="25"/>
      <c r="C2246" s="26"/>
      <c r="D2246" s="24"/>
      <c r="E2246" s="24"/>
      <c r="F2246" s="24"/>
      <c r="G2246" s="24"/>
      <c r="H2246" s="24"/>
      <c r="I2246" s="24"/>
      <c r="J2246" s="24"/>
      <c r="K2246" s="24"/>
      <c r="L2246" s="24"/>
    </row>
    <row r="2247" spans="2:12">
      <c r="B2247" s="25"/>
      <c r="C2247" s="26"/>
      <c r="D2247" s="24"/>
      <c r="E2247" s="24"/>
      <c r="F2247" s="24"/>
      <c r="G2247" s="24"/>
      <c r="H2247" s="24"/>
      <c r="I2247" s="24"/>
      <c r="J2247" s="24"/>
      <c r="K2247" s="24"/>
      <c r="L2247" s="24"/>
    </row>
    <row r="2248" spans="2:12">
      <c r="B2248" s="25"/>
      <c r="C2248" s="26"/>
      <c r="D2248" s="24"/>
      <c r="E2248" s="24"/>
      <c r="F2248" s="24"/>
      <c r="G2248" s="24"/>
      <c r="H2248" s="24"/>
      <c r="I2248" s="24"/>
      <c r="J2248" s="24"/>
      <c r="K2248" s="24"/>
      <c r="L2248" s="24"/>
    </row>
    <row r="2249" spans="2:12">
      <c r="B2249" s="25"/>
      <c r="C2249" s="26"/>
      <c r="D2249" s="24"/>
      <c r="E2249" s="24"/>
      <c r="F2249" s="24"/>
      <c r="G2249" s="24"/>
      <c r="H2249" s="24"/>
      <c r="I2249" s="24"/>
      <c r="J2249" s="24"/>
      <c r="K2249" s="24"/>
      <c r="L2249" s="24"/>
    </row>
    <row r="2250" spans="2:12">
      <c r="B2250" s="25"/>
      <c r="C2250" s="26"/>
      <c r="D2250" s="24"/>
      <c r="E2250" s="24"/>
      <c r="F2250" s="24"/>
      <c r="G2250" s="24"/>
      <c r="H2250" s="24"/>
      <c r="I2250" s="24"/>
      <c r="J2250" s="24"/>
      <c r="K2250" s="24"/>
      <c r="L2250" s="24"/>
    </row>
    <row r="2251" spans="2:12">
      <c r="B2251" s="25"/>
      <c r="C2251" s="26"/>
      <c r="D2251" s="24"/>
      <c r="E2251" s="24"/>
      <c r="F2251" s="24"/>
      <c r="G2251" s="24"/>
      <c r="H2251" s="24"/>
      <c r="I2251" s="24"/>
      <c r="J2251" s="24"/>
      <c r="K2251" s="24"/>
      <c r="L2251" s="24"/>
    </row>
    <row r="2252" spans="2:12">
      <c r="B2252" s="25"/>
      <c r="C2252" s="26"/>
      <c r="D2252" s="24"/>
      <c r="E2252" s="24"/>
      <c r="F2252" s="24"/>
      <c r="G2252" s="24"/>
      <c r="H2252" s="24"/>
      <c r="I2252" s="24"/>
      <c r="J2252" s="24"/>
      <c r="K2252" s="24"/>
      <c r="L2252" s="24"/>
    </row>
    <row r="2253" spans="2:12">
      <c r="B2253" s="25"/>
      <c r="C2253" s="26"/>
      <c r="D2253" s="24"/>
      <c r="E2253" s="24"/>
      <c r="F2253" s="24"/>
      <c r="G2253" s="24"/>
      <c r="H2253" s="24"/>
      <c r="I2253" s="24"/>
      <c r="J2253" s="24"/>
      <c r="K2253" s="24"/>
      <c r="L2253" s="24"/>
    </row>
    <row r="2254" spans="2:12">
      <c r="B2254" s="25"/>
      <c r="C2254" s="26"/>
      <c r="D2254" s="24"/>
      <c r="E2254" s="24"/>
      <c r="F2254" s="24"/>
      <c r="G2254" s="24"/>
      <c r="H2254" s="24"/>
      <c r="I2254" s="24"/>
      <c r="J2254" s="24"/>
      <c r="K2254" s="24"/>
      <c r="L2254" s="24"/>
    </row>
    <row r="2255" spans="2:12">
      <c r="B2255" s="25"/>
      <c r="C2255" s="26"/>
      <c r="D2255" s="24"/>
      <c r="E2255" s="24"/>
      <c r="F2255" s="24"/>
      <c r="G2255" s="24"/>
      <c r="H2255" s="24"/>
      <c r="I2255" s="24"/>
      <c r="J2255" s="24"/>
      <c r="K2255" s="24"/>
      <c r="L2255" s="24"/>
    </row>
    <row r="2256" spans="2:12">
      <c r="B2256" s="25"/>
      <c r="C2256" s="26"/>
      <c r="D2256" s="24"/>
      <c r="E2256" s="24"/>
      <c r="F2256" s="24"/>
      <c r="G2256" s="24"/>
      <c r="H2256" s="24"/>
      <c r="I2256" s="24"/>
      <c r="J2256" s="24"/>
      <c r="K2256" s="24"/>
      <c r="L2256" s="24"/>
    </row>
    <row r="2257" spans="2:12">
      <c r="B2257" s="25"/>
      <c r="C2257" s="26"/>
      <c r="D2257" s="24"/>
      <c r="E2257" s="24"/>
      <c r="F2257" s="24"/>
      <c r="G2257" s="24"/>
      <c r="H2257" s="24"/>
      <c r="I2257" s="24"/>
      <c r="J2257" s="24"/>
      <c r="K2257" s="24"/>
      <c r="L2257" s="24"/>
    </row>
    <row r="2258" spans="2:12">
      <c r="B2258" s="25"/>
      <c r="C2258" s="26"/>
      <c r="D2258" s="24"/>
      <c r="E2258" s="24"/>
      <c r="F2258" s="24"/>
      <c r="G2258" s="24"/>
      <c r="H2258" s="24"/>
      <c r="I2258" s="24"/>
      <c r="J2258" s="24"/>
      <c r="K2258" s="24"/>
      <c r="L2258" s="24"/>
    </row>
    <row r="2259" spans="2:12">
      <c r="B2259" s="25"/>
      <c r="C2259" s="26"/>
      <c r="D2259" s="24"/>
      <c r="E2259" s="24"/>
      <c r="F2259" s="24"/>
      <c r="G2259" s="24"/>
      <c r="H2259" s="24"/>
      <c r="I2259" s="24"/>
      <c r="J2259" s="24"/>
      <c r="K2259" s="24"/>
      <c r="L2259" s="24"/>
    </row>
    <row r="2260" spans="2:12">
      <c r="B2260" s="25"/>
      <c r="C2260" s="26"/>
      <c r="D2260" s="24"/>
      <c r="E2260" s="24"/>
      <c r="F2260" s="24"/>
      <c r="G2260" s="24"/>
      <c r="H2260" s="24"/>
      <c r="I2260" s="24"/>
      <c r="J2260" s="24"/>
      <c r="K2260" s="24"/>
      <c r="L2260" s="24"/>
    </row>
    <row r="2261" spans="2:12">
      <c r="B2261" s="25"/>
      <c r="C2261" s="26"/>
      <c r="D2261" s="24"/>
      <c r="E2261" s="24"/>
      <c r="F2261" s="24"/>
      <c r="G2261" s="24"/>
      <c r="H2261" s="24"/>
      <c r="I2261" s="24"/>
      <c r="J2261" s="24"/>
      <c r="K2261" s="24"/>
      <c r="L2261" s="24"/>
    </row>
    <row r="2262" spans="2:12">
      <c r="B2262" s="25"/>
      <c r="C2262" s="26"/>
      <c r="D2262" s="24"/>
      <c r="E2262" s="24"/>
      <c r="F2262" s="24"/>
      <c r="G2262" s="24"/>
      <c r="H2262" s="24"/>
      <c r="I2262" s="24"/>
      <c r="J2262" s="24"/>
      <c r="K2262" s="24"/>
      <c r="L2262" s="24"/>
    </row>
    <row r="2263" spans="2:12">
      <c r="B2263" s="25"/>
      <c r="C2263" s="26"/>
      <c r="D2263" s="24"/>
      <c r="E2263" s="24"/>
      <c r="F2263" s="24"/>
      <c r="G2263" s="24"/>
      <c r="H2263" s="24"/>
      <c r="I2263" s="24"/>
      <c r="J2263" s="24"/>
      <c r="K2263" s="24"/>
      <c r="L2263" s="24"/>
    </row>
    <row r="2264" spans="2:12">
      <c r="B2264" s="25"/>
      <c r="C2264" s="26"/>
      <c r="D2264" s="24"/>
      <c r="E2264" s="24"/>
      <c r="F2264" s="24"/>
      <c r="G2264" s="24"/>
      <c r="H2264" s="24"/>
      <c r="I2264" s="24"/>
      <c r="J2264" s="24"/>
      <c r="K2264" s="24"/>
      <c r="L2264" s="24"/>
    </row>
    <row r="2265" spans="2:12">
      <c r="B2265" s="25"/>
      <c r="C2265" s="26"/>
      <c r="D2265" s="24"/>
      <c r="E2265" s="24"/>
      <c r="F2265" s="24"/>
      <c r="G2265" s="24"/>
      <c r="H2265" s="24"/>
      <c r="I2265" s="24"/>
      <c r="J2265" s="24"/>
      <c r="K2265" s="24"/>
      <c r="L2265" s="24"/>
    </row>
    <row r="2266" spans="2:12">
      <c r="B2266" s="25"/>
      <c r="C2266" s="26"/>
      <c r="D2266" s="24"/>
      <c r="E2266" s="24"/>
      <c r="F2266" s="24"/>
      <c r="G2266" s="24"/>
      <c r="H2266" s="24"/>
      <c r="I2266" s="24"/>
      <c r="J2266" s="24"/>
      <c r="K2266" s="24"/>
      <c r="L2266" s="24"/>
    </row>
    <row r="2267" spans="2:12">
      <c r="B2267" s="25"/>
      <c r="C2267" s="26"/>
      <c r="D2267" s="24"/>
      <c r="E2267" s="24"/>
      <c r="F2267" s="24"/>
      <c r="G2267" s="24"/>
      <c r="H2267" s="24"/>
      <c r="I2267" s="24"/>
      <c r="J2267" s="24"/>
      <c r="K2267" s="24"/>
      <c r="L2267" s="24"/>
    </row>
    <row r="2268" spans="2:12">
      <c r="B2268" s="25"/>
      <c r="C2268" s="26"/>
      <c r="D2268" s="24"/>
      <c r="E2268" s="24"/>
      <c r="F2268" s="24"/>
      <c r="G2268" s="24"/>
      <c r="H2268" s="24"/>
      <c r="I2268" s="24"/>
      <c r="J2268" s="24"/>
      <c r="K2268" s="24"/>
      <c r="L2268" s="24"/>
    </row>
    <row r="2269" spans="2:12">
      <c r="B2269" s="25"/>
      <c r="C2269" s="26"/>
      <c r="D2269" s="24"/>
      <c r="E2269" s="24"/>
      <c r="F2269" s="24"/>
      <c r="G2269" s="24"/>
      <c r="H2269" s="24"/>
      <c r="I2269" s="24"/>
      <c r="J2269" s="24"/>
      <c r="K2269" s="24"/>
      <c r="L2269" s="24"/>
    </row>
    <row r="2270" spans="2:12">
      <c r="B2270" s="25"/>
      <c r="C2270" s="26"/>
      <c r="D2270" s="24"/>
      <c r="E2270" s="24"/>
      <c r="F2270" s="24"/>
      <c r="G2270" s="24"/>
      <c r="H2270" s="24"/>
      <c r="I2270" s="24"/>
      <c r="J2270" s="24"/>
      <c r="K2270" s="24"/>
      <c r="L2270" s="24"/>
    </row>
    <row r="2271" spans="2:12">
      <c r="B2271" s="25"/>
      <c r="C2271" s="26"/>
      <c r="D2271" s="24"/>
      <c r="E2271" s="24"/>
      <c r="F2271" s="24"/>
      <c r="G2271" s="24"/>
      <c r="H2271" s="24"/>
      <c r="I2271" s="24"/>
      <c r="J2271" s="24"/>
      <c r="K2271" s="24"/>
      <c r="L2271" s="24"/>
    </row>
    <row r="2272" spans="2:12">
      <c r="B2272" s="25"/>
      <c r="C2272" s="26"/>
      <c r="D2272" s="24"/>
      <c r="E2272" s="24"/>
      <c r="F2272" s="24"/>
      <c r="G2272" s="24"/>
      <c r="H2272" s="24"/>
      <c r="I2272" s="24"/>
      <c r="J2272" s="24"/>
      <c r="K2272" s="24"/>
      <c r="L2272" s="24"/>
    </row>
    <row r="2273" spans="2:12">
      <c r="B2273" s="25"/>
      <c r="C2273" s="26"/>
      <c r="D2273" s="24"/>
      <c r="E2273" s="24"/>
      <c r="F2273" s="24"/>
      <c r="G2273" s="24"/>
      <c r="H2273" s="24"/>
      <c r="I2273" s="24"/>
      <c r="J2273" s="24"/>
      <c r="K2273" s="24"/>
      <c r="L2273" s="24"/>
    </row>
    <row r="2274" spans="2:12">
      <c r="B2274" s="25"/>
      <c r="C2274" s="26"/>
      <c r="D2274" s="24"/>
      <c r="E2274" s="24"/>
      <c r="F2274" s="24"/>
      <c r="G2274" s="24"/>
      <c r="H2274" s="24"/>
      <c r="I2274" s="24"/>
      <c r="J2274" s="24"/>
      <c r="K2274" s="24"/>
      <c r="L2274" s="24"/>
    </row>
    <row r="2275" spans="2:12">
      <c r="B2275" s="25"/>
      <c r="C2275" s="26"/>
      <c r="D2275" s="24"/>
      <c r="E2275" s="24"/>
      <c r="F2275" s="24"/>
      <c r="G2275" s="24"/>
      <c r="H2275" s="24"/>
      <c r="I2275" s="24"/>
      <c r="J2275" s="24"/>
      <c r="K2275" s="24"/>
      <c r="L2275" s="24"/>
    </row>
    <row r="2276" spans="2:12">
      <c r="B2276" s="25"/>
      <c r="C2276" s="26"/>
      <c r="D2276" s="24"/>
      <c r="E2276" s="24"/>
      <c r="F2276" s="24"/>
      <c r="G2276" s="24"/>
      <c r="H2276" s="24"/>
      <c r="I2276" s="24"/>
      <c r="J2276" s="24"/>
      <c r="K2276" s="24"/>
      <c r="L2276" s="24"/>
    </row>
    <row r="2277" spans="2:12">
      <c r="B2277" s="25"/>
      <c r="C2277" s="26"/>
      <c r="D2277" s="24"/>
      <c r="E2277" s="24"/>
      <c r="F2277" s="24"/>
      <c r="G2277" s="24"/>
      <c r="H2277" s="24"/>
      <c r="I2277" s="24"/>
      <c r="J2277" s="24"/>
      <c r="K2277" s="24"/>
      <c r="L2277" s="24"/>
    </row>
    <row r="2278" spans="2:12">
      <c r="B2278" s="25"/>
      <c r="C2278" s="26"/>
      <c r="D2278" s="24"/>
      <c r="E2278" s="24"/>
      <c r="F2278" s="24"/>
      <c r="G2278" s="24"/>
      <c r="H2278" s="24"/>
      <c r="I2278" s="24"/>
      <c r="J2278" s="24"/>
      <c r="K2278" s="24"/>
      <c r="L2278" s="24"/>
    </row>
    <row r="2279" spans="2:12">
      <c r="B2279" s="25"/>
      <c r="C2279" s="26"/>
      <c r="D2279" s="24"/>
      <c r="E2279" s="24"/>
      <c r="F2279" s="24"/>
      <c r="G2279" s="24"/>
      <c r="H2279" s="24"/>
      <c r="I2279" s="24"/>
      <c r="J2279" s="24"/>
      <c r="K2279" s="24"/>
      <c r="L2279" s="24"/>
    </row>
    <row r="2280" spans="2:12">
      <c r="B2280" s="25"/>
      <c r="C2280" s="26"/>
      <c r="D2280" s="24"/>
      <c r="E2280" s="24"/>
      <c r="F2280" s="24"/>
      <c r="G2280" s="24"/>
      <c r="H2280" s="24"/>
      <c r="I2280" s="24"/>
      <c r="J2280" s="24"/>
      <c r="K2280" s="24"/>
      <c r="L2280" s="24"/>
    </row>
    <row r="2281" spans="2:12">
      <c r="B2281" s="25"/>
      <c r="C2281" s="26"/>
      <c r="D2281" s="24"/>
      <c r="E2281" s="24"/>
      <c r="F2281" s="24"/>
      <c r="G2281" s="24"/>
      <c r="H2281" s="24"/>
      <c r="I2281" s="24"/>
      <c r="J2281" s="24"/>
      <c r="K2281" s="24"/>
      <c r="L2281" s="24"/>
    </row>
    <row r="2282" spans="2:12">
      <c r="B2282" s="25"/>
      <c r="C2282" s="26"/>
      <c r="D2282" s="24"/>
      <c r="E2282" s="24"/>
      <c r="F2282" s="24"/>
      <c r="G2282" s="24"/>
      <c r="H2282" s="24"/>
      <c r="I2282" s="24"/>
      <c r="J2282" s="24"/>
      <c r="K2282" s="24"/>
      <c r="L2282" s="24"/>
    </row>
    <row r="2283" spans="2:12">
      <c r="B2283" s="25"/>
      <c r="C2283" s="26"/>
      <c r="D2283" s="24"/>
      <c r="E2283" s="24"/>
      <c r="F2283" s="24"/>
      <c r="G2283" s="24"/>
      <c r="H2283" s="24"/>
      <c r="I2283" s="24"/>
      <c r="J2283" s="24"/>
      <c r="K2283" s="24"/>
      <c r="L2283" s="24"/>
    </row>
    <row r="2284" spans="2:12">
      <c r="B2284" s="25"/>
      <c r="C2284" s="26"/>
      <c r="D2284" s="24"/>
      <c r="E2284" s="24"/>
      <c r="F2284" s="24"/>
      <c r="G2284" s="24"/>
      <c r="H2284" s="24"/>
      <c r="I2284" s="24"/>
      <c r="J2284" s="24"/>
      <c r="K2284" s="24"/>
      <c r="L2284" s="24"/>
    </row>
    <row r="2285" spans="2:12">
      <c r="B2285" s="25"/>
      <c r="C2285" s="26"/>
      <c r="D2285" s="24"/>
      <c r="E2285" s="24"/>
      <c r="F2285" s="24"/>
      <c r="G2285" s="24"/>
      <c r="H2285" s="24"/>
      <c r="I2285" s="24"/>
      <c r="J2285" s="24"/>
      <c r="K2285" s="24"/>
      <c r="L2285" s="24"/>
    </row>
    <row r="2286" spans="2:12">
      <c r="B2286" s="25"/>
      <c r="C2286" s="26"/>
      <c r="D2286" s="24"/>
      <c r="E2286" s="24"/>
      <c r="F2286" s="24"/>
      <c r="G2286" s="24"/>
      <c r="H2286" s="24"/>
      <c r="I2286" s="24"/>
      <c r="J2286" s="24"/>
      <c r="K2286" s="24"/>
      <c r="L2286" s="24"/>
    </row>
    <row r="2287" spans="2:12">
      <c r="B2287" s="25"/>
      <c r="C2287" s="26"/>
      <c r="D2287" s="24"/>
      <c r="E2287" s="24"/>
      <c r="F2287" s="24"/>
      <c r="G2287" s="24"/>
      <c r="H2287" s="24"/>
      <c r="I2287" s="24"/>
      <c r="J2287" s="24"/>
      <c r="K2287" s="24"/>
      <c r="L2287" s="24"/>
    </row>
    <row r="2288" spans="2:12">
      <c r="B2288" s="25"/>
      <c r="C2288" s="26"/>
      <c r="D2288" s="24"/>
      <c r="E2288" s="24"/>
      <c r="F2288" s="24"/>
      <c r="G2288" s="24"/>
      <c r="H2288" s="24"/>
      <c r="I2288" s="24"/>
      <c r="J2288" s="24"/>
      <c r="K2288" s="24"/>
      <c r="L2288" s="24"/>
    </row>
    <row r="2289" spans="2:12">
      <c r="B2289" s="25"/>
      <c r="C2289" s="26"/>
      <c r="D2289" s="24"/>
      <c r="E2289" s="24"/>
      <c r="F2289" s="24"/>
      <c r="G2289" s="24"/>
      <c r="H2289" s="24"/>
      <c r="I2289" s="24"/>
      <c r="J2289" s="24"/>
      <c r="K2289" s="24"/>
      <c r="L2289" s="24"/>
    </row>
    <row r="2290" spans="2:12">
      <c r="B2290" s="25"/>
      <c r="C2290" s="26"/>
      <c r="D2290" s="24"/>
      <c r="E2290" s="24"/>
      <c r="F2290" s="24"/>
      <c r="G2290" s="24"/>
      <c r="H2290" s="24"/>
      <c r="I2290" s="24"/>
      <c r="J2290" s="24"/>
      <c r="K2290" s="24"/>
      <c r="L2290" s="24"/>
    </row>
    <row r="2291" spans="2:12">
      <c r="B2291" s="25"/>
      <c r="C2291" s="26"/>
      <c r="D2291" s="24"/>
      <c r="E2291" s="24"/>
      <c r="F2291" s="24"/>
      <c r="G2291" s="24"/>
      <c r="H2291" s="24"/>
      <c r="I2291" s="24"/>
      <c r="J2291" s="24"/>
      <c r="K2291" s="24"/>
      <c r="L2291" s="24"/>
    </row>
    <row r="2292" spans="2:12">
      <c r="B2292" s="25"/>
      <c r="C2292" s="26"/>
      <c r="D2292" s="24"/>
      <c r="E2292" s="24"/>
      <c r="F2292" s="24"/>
      <c r="G2292" s="24"/>
      <c r="H2292" s="24"/>
      <c r="I2292" s="24"/>
      <c r="J2292" s="24"/>
      <c r="K2292" s="24"/>
      <c r="L2292" s="24"/>
    </row>
    <row r="2293" spans="2:12">
      <c r="B2293" s="25"/>
      <c r="C2293" s="26"/>
      <c r="D2293" s="24"/>
      <c r="E2293" s="24"/>
      <c r="F2293" s="24"/>
      <c r="G2293" s="24"/>
      <c r="H2293" s="24"/>
      <c r="I2293" s="24"/>
      <c r="J2293" s="24"/>
      <c r="K2293" s="24"/>
      <c r="L2293" s="24"/>
    </row>
    <row r="2294" spans="2:12">
      <c r="B2294" s="25"/>
      <c r="C2294" s="26"/>
      <c r="D2294" s="24"/>
      <c r="E2294" s="24"/>
      <c r="F2294" s="24"/>
      <c r="G2294" s="24"/>
      <c r="H2294" s="24"/>
      <c r="I2294" s="24"/>
      <c r="J2294" s="24"/>
      <c r="K2294" s="24"/>
      <c r="L2294" s="24"/>
    </row>
    <row r="2295" spans="2:12">
      <c r="B2295" s="25"/>
      <c r="C2295" s="26"/>
      <c r="D2295" s="24"/>
      <c r="E2295" s="24"/>
      <c r="F2295" s="24"/>
      <c r="G2295" s="24"/>
      <c r="H2295" s="24"/>
      <c r="I2295" s="24"/>
      <c r="J2295" s="24"/>
      <c r="K2295" s="24"/>
      <c r="L2295" s="24"/>
    </row>
    <row r="2296" spans="2:12">
      <c r="B2296" s="25"/>
      <c r="C2296" s="26"/>
      <c r="D2296" s="24"/>
      <c r="E2296" s="24"/>
      <c r="F2296" s="24"/>
      <c r="G2296" s="24"/>
      <c r="H2296" s="24"/>
      <c r="I2296" s="24"/>
      <c r="J2296" s="24"/>
      <c r="K2296" s="24"/>
      <c r="L2296" s="24"/>
    </row>
    <row r="2297" spans="2:12">
      <c r="B2297" s="25"/>
      <c r="C2297" s="26"/>
      <c r="D2297" s="24"/>
      <c r="E2297" s="24"/>
      <c r="F2297" s="24"/>
      <c r="G2297" s="24"/>
      <c r="H2297" s="24"/>
      <c r="I2297" s="24"/>
      <c r="J2297" s="24"/>
      <c r="K2297" s="24"/>
      <c r="L2297" s="24"/>
    </row>
    <row r="2298" spans="2:12">
      <c r="B2298" s="25"/>
      <c r="C2298" s="26"/>
      <c r="D2298" s="24"/>
      <c r="E2298" s="24"/>
      <c r="F2298" s="24"/>
      <c r="G2298" s="24"/>
      <c r="H2298" s="24"/>
      <c r="I2298" s="24"/>
      <c r="J2298" s="24"/>
      <c r="K2298" s="24"/>
      <c r="L2298" s="24"/>
    </row>
    <row r="2299" spans="2:12">
      <c r="B2299" s="25"/>
      <c r="C2299" s="26"/>
      <c r="D2299" s="24"/>
      <c r="E2299" s="24"/>
      <c r="F2299" s="24"/>
      <c r="G2299" s="24"/>
      <c r="H2299" s="24"/>
      <c r="I2299" s="24"/>
      <c r="J2299" s="24"/>
      <c r="K2299" s="24"/>
      <c r="L2299" s="24"/>
    </row>
    <row r="2300" spans="2:12">
      <c r="B2300" s="25"/>
      <c r="C2300" s="26"/>
      <c r="D2300" s="24"/>
      <c r="E2300" s="24"/>
      <c r="F2300" s="24"/>
      <c r="G2300" s="24"/>
      <c r="H2300" s="24"/>
      <c r="I2300" s="24"/>
      <c r="J2300" s="24"/>
      <c r="K2300" s="24"/>
      <c r="L2300" s="24"/>
    </row>
    <row r="2301" spans="2:12">
      <c r="B2301" s="25"/>
      <c r="C2301" s="26"/>
      <c r="D2301" s="24"/>
      <c r="E2301" s="24"/>
      <c r="F2301" s="24"/>
      <c r="G2301" s="24"/>
      <c r="H2301" s="24"/>
      <c r="I2301" s="24"/>
      <c r="J2301" s="24"/>
      <c r="K2301" s="24"/>
      <c r="L2301" s="24"/>
    </row>
    <row r="2302" spans="2:12">
      <c r="B2302" s="25"/>
      <c r="C2302" s="26"/>
      <c r="D2302" s="24"/>
      <c r="E2302" s="24"/>
      <c r="F2302" s="24"/>
      <c r="G2302" s="24"/>
      <c r="H2302" s="24"/>
      <c r="I2302" s="24"/>
      <c r="J2302" s="24"/>
      <c r="K2302" s="24"/>
      <c r="L2302" s="24"/>
    </row>
    <row r="2303" spans="2:12">
      <c r="B2303" s="25"/>
      <c r="C2303" s="26"/>
      <c r="D2303" s="24"/>
      <c r="E2303" s="24"/>
      <c r="F2303" s="24"/>
      <c r="G2303" s="24"/>
      <c r="H2303" s="24"/>
      <c r="I2303" s="24"/>
      <c r="J2303" s="24"/>
      <c r="K2303" s="24"/>
      <c r="L2303" s="24"/>
    </row>
    <row r="2304" spans="2:12">
      <c r="B2304" s="25"/>
      <c r="C2304" s="26"/>
      <c r="D2304" s="24"/>
      <c r="E2304" s="24"/>
      <c r="F2304" s="24"/>
      <c r="G2304" s="24"/>
      <c r="H2304" s="24"/>
      <c r="I2304" s="24"/>
      <c r="J2304" s="24"/>
      <c r="K2304" s="24"/>
      <c r="L2304" s="24"/>
    </row>
    <row r="2305" spans="2:12">
      <c r="B2305" s="9"/>
      <c r="C2305" s="13"/>
      <c r="D2305" s="3"/>
      <c r="E2305" s="3"/>
      <c r="F2305" s="3"/>
      <c r="G2305" s="3"/>
      <c r="H2305" s="3"/>
      <c r="I2305" s="3"/>
      <c r="J2305" s="3"/>
      <c r="K2305" s="3"/>
      <c r="L2305" s="3"/>
    </row>
    <row r="2306" spans="2:12">
      <c r="B2306" s="9"/>
      <c r="C2306" s="13"/>
      <c r="D2306" s="3"/>
      <c r="E2306" s="3"/>
      <c r="F2306" s="3"/>
      <c r="G2306" s="3"/>
      <c r="H2306" s="3"/>
      <c r="I2306" s="3"/>
      <c r="J2306" s="3"/>
      <c r="K2306" s="3"/>
      <c r="L2306" s="3"/>
    </row>
    <row r="2307" spans="2:12">
      <c r="B2307" s="9"/>
      <c r="C2307" s="13"/>
      <c r="D2307" s="3"/>
      <c r="E2307" s="3"/>
      <c r="F2307" s="3"/>
      <c r="G2307" s="3"/>
      <c r="H2307" s="3"/>
      <c r="I2307" s="3"/>
      <c r="J2307" s="3"/>
      <c r="K2307" s="3"/>
      <c r="L2307" s="3"/>
    </row>
    <row r="2308" spans="2:12">
      <c r="B2308" s="9"/>
      <c r="C2308" s="13"/>
      <c r="D2308" s="3"/>
      <c r="E2308" s="3"/>
      <c r="F2308" s="3"/>
      <c r="G2308" s="3"/>
      <c r="H2308" s="3"/>
      <c r="I2308" s="3"/>
      <c r="J2308" s="3"/>
      <c r="K2308" s="3"/>
      <c r="L2308" s="3"/>
    </row>
    <row r="2309" spans="2:12">
      <c r="B2309" s="9"/>
      <c r="C2309" s="13"/>
      <c r="D2309" s="3"/>
      <c r="E2309" s="3"/>
      <c r="F2309" s="3"/>
      <c r="G2309" s="3"/>
      <c r="H2309" s="3"/>
      <c r="I2309" s="3"/>
      <c r="J2309" s="3"/>
      <c r="K2309" s="3"/>
      <c r="L2309" s="3"/>
    </row>
    <row r="2310" spans="2:12">
      <c r="B2310" s="9"/>
      <c r="C2310" s="13"/>
      <c r="D2310" s="3"/>
      <c r="E2310" s="3"/>
      <c r="F2310" s="3"/>
      <c r="G2310" s="3"/>
      <c r="H2310" s="3"/>
      <c r="I2310" s="3"/>
      <c r="J2310" s="3"/>
      <c r="K2310" s="3"/>
      <c r="L2310" s="3"/>
    </row>
    <row r="2311" spans="2:12">
      <c r="B2311" s="9"/>
      <c r="C2311" s="13"/>
      <c r="D2311" s="3"/>
      <c r="E2311" s="3"/>
      <c r="F2311" s="3"/>
      <c r="G2311" s="3"/>
      <c r="H2311" s="3"/>
      <c r="I2311" s="3"/>
      <c r="J2311" s="3"/>
      <c r="K2311" s="3"/>
      <c r="L2311" s="3"/>
    </row>
    <row r="2312" spans="2:12">
      <c r="B2312" s="9"/>
      <c r="C2312" s="13"/>
      <c r="D2312" s="3"/>
      <c r="E2312" s="3"/>
      <c r="F2312" s="3"/>
      <c r="G2312" s="3"/>
      <c r="H2312" s="3"/>
      <c r="I2312" s="3"/>
      <c r="J2312" s="3"/>
      <c r="K2312" s="3"/>
      <c r="L2312" s="3"/>
    </row>
    <row r="2313" spans="2:12">
      <c r="B2313" s="9"/>
      <c r="C2313" s="13"/>
      <c r="D2313" s="3"/>
      <c r="E2313" s="3"/>
      <c r="F2313" s="3"/>
      <c r="G2313" s="3"/>
      <c r="H2313" s="3"/>
      <c r="I2313" s="3"/>
      <c r="J2313" s="3"/>
      <c r="K2313" s="3"/>
      <c r="L2313" s="3"/>
    </row>
    <row r="2314" spans="2:12">
      <c r="B2314" s="9"/>
      <c r="C2314" s="13"/>
      <c r="D2314" s="3"/>
      <c r="E2314" s="3"/>
      <c r="F2314" s="3"/>
      <c r="G2314" s="3"/>
      <c r="H2314" s="3"/>
      <c r="I2314" s="3"/>
      <c r="J2314" s="3"/>
      <c r="K2314" s="3"/>
      <c r="L2314" s="3"/>
    </row>
    <row r="2315" spans="2:12">
      <c r="B2315" s="9"/>
      <c r="C2315" s="13"/>
      <c r="D2315" s="3"/>
      <c r="E2315" s="3"/>
      <c r="F2315" s="3"/>
      <c r="G2315" s="3"/>
      <c r="H2315" s="3"/>
      <c r="I2315" s="3"/>
      <c r="J2315" s="3"/>
      <c r="K2315" s="3"/>
      <c r="L2315" s="3"/>
    </row>
    <row r="2316" spans="2:12">
      <c r="B2316" s="9"/>
      <c r="C2316" s="13"/>
      <c r="D2316" s="3"/>
      <c r="E2316" s="3"/>
      <c r="F2316" s="3"/>
      <c r="G2316" s="3"/>
      <c r="H2316" s="3"/>
      <c r="I2316" s="3"/>
      <c r="J2316" s="3"/>
      <c r="K2316" s="3"/>
      <c r="L2316" s="3"/>
    </row>
    <row r="2317" spans="2:12">
      <c r="B2317" s="9"/>
      <c r="C2317" s="13"/>
      <c r="D2317" s="3"/>
      <c r="E2317" s="3"/>
      <c r="F2317" s="3"/>
      <c r="G2317" s="3"/>
      <c r="H2317" s="3"/>
      <c r="I2317" s="3"/>
      <c r="J2317" s="3"/>
      <c r="K2317" s="3"/>
      <c r="L2317" s="3"/>
    </row>
    <row r="2318" spans="2:12">
      <c r="B2318" s="9"/>
      <c r="C2318" s="13"/>
      <c r="D2318" s="3"/>
      <c r="E2318" s="3"/>
      <c r="F2318" s="3"/>
      <c r="G2318" s="3"/>
      <c r="H2318" s="3"/>
      <c r="I2318" s="3"/>
      <c r="J2318" s="3"/>
      <c r="K2318" s="3"/>
      <c r="L2318" s="3"/>
    </row>
    <row r="2319" spans="2:12">
      <c r="B2319" s="9"/>
      <c r="C2319" s="13"/>
      <c r="D2319" s="3"/>
      <c r="E2319" s="3"/>
      <c r="F2319" s="3"/>
      <c r="G2319" s="3"/>
      <c r="H2319" s="3"/>
      <c r="I2319" s="3"/>
      <c r="J2319" s="3"/>
      <c r="K2319" s="3"/>
      <c r="L2319" s="3"/>
    </row>
    <row r="2320" spans="2:12">
      <c r="B2320" s="9"/>
      <c r="C2320" s="13"/>
      <c r="D2320" s="3"/>
      <c r="E2320" s="3"/>
      <c r="F2320" s="3"/>
      <c r="G2320" s="3"/>
      <c r="H2320" s="3"/>
      <c r="I2320" s="3"/>
      <c r="J2320" s="3"/>
      <c r="K2320" s="3"/>
      <c r="L2320" s="3"/>
    </row>
    <row r="2321" spans="2:12">
      <c r="B2321" s="9"/>
      <c r="C2321" s="13"/>
      <c r="D2321" s="3"/>
      <c r="E2321" s="3"/>
      <c r="F2321" s="3"/>
      <c r="G2321" s="3"/>
      <c r="H2321" s="3"/>
      <c r="I2321" s="3"/>
      <c r="J2321" s="3"/>
      <c r="K2321" s="3"/>
      <c r="L2321" s="3"/>
    </row>
    <row r="2322" spans="2:12">
      <c r="B2322" s="9"/>
      <c r="C2322" s="13"/>
      <c r="D2322" s="3"/>
      <c r="E2322" s="3"/>
      <c r="F2322" s="3"/>
      <c r="G2322" s="3"/>
      <c r="H2322" s="3"/>
      <c r="I2322" s="3"/>
      <c r="J2322" s="3"/>
      <c r="K2322" s="3"/>
      <c r="L2322" s="3"/>
    </row>
    <row r="2323" spans="2:12">
      <c r="B2323" s="9"/>
      <c r="C2323" s="13"/>
      <c r="D2323" s="3"/>
      <c r="E2323" s="3"/>
      <c r="F2323" s="3"/>
      <c r="G2323" s="3"/>
      <c r="H2323" s="3"/>
      <c r="I2323" s="3"/>
      <c r="J2323" s="3"/>
      <c r="K2323" s="3"/>
      <c r="L2323" s="3"/>
    </row>
    <row r="2324" spans="2:12">
      <c r="B2324" s="9"/>
      <c r="C2324" s="13"/>
      <c r="D2324" s="3"/>
      <c r="E2324" s="3"/>
      <c r="F2324" s="3"/>
      <c r="G2324" s="3"/>
      <c r="H2324" s="3"/>
      <c r="I2324" s="3"/>
      <c r="J2324" s="3"/>
      <c r="K2324" s="3"/>
      <c r="L2324" s="3"/>
    </row>
    <row r="2325" spans="2:12">
      <c r="B2325" s="9"/>
      <c r="C2325" s="13"/>
      <c r="D2325" s="3"/>
      <c r="E2325" s="3"/>
      <c r="F2325" s="3"/>
      <c r="G2325" s="3"/>
      <c r="H2325" s="3"/>
      <c r="I2325" s="3"/>
      <c r="J2325" s="3"/>
      <c r="K2325" s="3"/>
      <c r="L2325" s="3"/>
    </row>
    <row r="2326" spans="2:12">
      <c r="B2326" s="9"/>
      <c r="C2326" s="13"/>
      <c r="D2326" s="3"/>
      <c r="E2326" s="3"/>
      <c r="F2326" s="3"/>
      <c r="G2326" s="3"/>
      <c r="H2326" s="3"/>
      <c r="I2326" s="3"/>
      <c r="J2326" s="3"/>
      <c r="K2326" s="3"/>
      <c r="L2326" s="3"/>
    </row>
    <row r="2327" spans="2:12">
      <c r="B2327" s="9"/>
      <c r="C2327" s="13"/>
      <c r="D2327" s="3"/>
      <c r="E2327" s="3"/>
      <c r="F2327" s="3"/>
      <c r="G2327" s="3"/>
      <c r="H2327" s="3"/>
      <c r="I2327" s="3"/>
      <c r="J2327" s="3"/>
      <c r="K2327" s="3"/>
      <c r="L2327" s="3"/>
    </row>
    <row r="2328" spans="2:12">
      <c r="B2328" s="9"/>
      <c r="C2328" s="13"/>
      <c r="D2328" s="3"/>
      <c r="E2328" s="3"/>
      <c r="F2328" s="3"/>
      <c r="G2328" s="3"/>
      <c r="H2328" s="3"/>
      <c r="I2328" s="3"/>
      <c r="J2328" s="3"/>
      <c r="K2328" s="3"/>
      <c r="L2328" s="3"/>
    </row>
    <row r="2329" spans="2:12">
      <c r="B2329" s="9"/>
      <c r="C2329" s="13"/>
      <c r="D2329" s="3"/>
      <c r="E2329" s="3"/>
      <c r="F2329" s="3"/>
      <c r="G2329" s="3"/>
      <c r="H2329" s="3"/>
      <c r="I2329" s="3"/>
      <c r="J2329" s="3"/>
      <c r="K2329" s="3"/>
      <c r="L2329" s="3"/>
    </row>
    <row r="2330" spans="2:12">
      <c r="B2330" s="9"/>
      <c r="C2330" s="13"/>
      <c r="D2330" s="3"/>
      <c r="E2330" s="3"/>
      <c r="F2330" s="3"/>
      <c r="G2330" s="3"/>
      <c r="H2330" s="3"/>
      <c r="I2330" s="3"/>
      <c r="J2330" s="3"/>
      <c r="K2330" s="3"/>
      <c r="L2330" s="3"/>
    </row>
    <row r="2331" spans="2:12">
      <c r="B2331" s="9"/>
      <c r="C2331" s="13"/>
      <c r="D2331" s="3"/>
      <c r="E2331" s="3"/>
      <c r="F2331" s="3"/>
      <c r="G2331" s="3"/>
      <c r="H2331" s="3"/>
      <c r="I2331" s="3"/>
      <c r="J2331" s="3"/>
      <c r="K2331" s="3"/>
      <c r="L2331" s="3"/>
    </row>
    <row r="2332" spans="2:12">
      <c r="B2332" s="9"/>
      <c r="C2332" s="13"/>
      <c r="D2332" s="3"/>
      <c r="E2332" s="3"/>
      <c r="F2332" s="3"/>
      <c r="G2332" s="3"/>
      <c r="H2332" s="3"/>
      <c r="I2332" s="3"/>
      <c r="J2332" s="3"/>
      <c r="K2332" s="3"/>
      <c r="L2332" s="3"/>
    </row>
    <row r="2333" spans="2:12">
      <c r="B2333" s="9"/>
      <c r="C2333" s="13"/>
      <c r="D2333" s="3"/>
      <c r="E2333" s="3"/>
      <c r="F2333" s="3"/>
      <c r="G2333" s="3"/>
      <c r="H2333" s="3"/>
      <c r="I2333" s="3"/>
      <c r="J2333" s="3"/>
      <c r="K2333" s="3"/>
      <c r="L2333" s="3"/>
    </row>
    <row r="2334" spans="2:12">
      <c r="B2334" s="9"/>
      <c r="C2334" s="13"/>
      <c r="D2334" s="3"/>
      <c r="E2334" s="3"/>
      <c r="F2334" s="3"/>
      <c r="G2334" s="3"/>
      <c r="H2334" s="3"/>
      <c r="I2334" s="3"/>
      <c r="J2334" s="3"/>
      <c r="K2334" s="3"/>
      <c r="L2334" s="3"/>
    </row>
    <row r="2335" spans="2:12">
      <c r="B2335" s="9"/>
      <c r="C2335" s="13"/>
      <c r="D2335" s="3"/>
      <c r="E2335" s="3"/>
      <c r="F2335" s="3"/>
      <c r="G2335" s="3"/>
      <c r="H2335" s="3"/>
      <c r="I2335" s="3"/>
      <c r="J2335" s="3"/>
      <c r="K2335" s="3"/>
      <c r="L2335" s="3"/>
    </row>
    <row r="2336" spans="2:12">
      <c r="B2336" s="9"/>
      <c r="C2336" s="13"/>
      <c r="D2336" s="3"/>
      <c r="E2336" s="3"/>
      <c r="F2336" s="3"/>
      <c r="G2336" s="3"/>
      <c r="H2336" s="3"/>
      <c r="I2336" s="3"/>
      <c r="J2336" s="3"/>
      <c r="K2336" s="3"/>
      <c r="L2336" s="3"/>
    </row>
    <row r="2337" spans="2:12">
      <c r="B2337" s="9"/>
      <c r="C2337" s="13"/>
      <c r="D2337" s="3"/>
      <c r="E2337" s="3"/>
      <c r="F2337" s="3"/>
      <c r="G2337" s="3"/>
      <c r="H2337" s="3"/>
      <c r="I2337" s="3"/>
      <c r="J2337" s="3"/>
      <c r="K2337" s="3"/>
      <c r="L2337" s="3"/>
    </row>
    <row r="2338" spans="2:12">
      <c r="B2338" s="9"/>
      <c r="C2338" s="13"/>
      <c r="D2338" s="3"/>
      <c r="E2338" s="3"/>
      <c r="F2338" s="3"/>
      <c r="G2338" s="3"/>
      <c r="H2338" s="3"/>
      <c r="I2338" s="3"/>
      <c r="J2338" s="3"/>
      <c r="K2338" s="3"/>
      <c r="L2338" s="3"/>
    </row>
    <row r="2339" spans="2:12">
      <c r="B2339" s="9"/>
      <c r="C2339" s="13"/>
      <c r="D2339" s="3"/>
      <c r="E2339" s="3"/>
      <c r="F2339" s="3"/>
      <c r="G2339" s="3"/>
      <c r="H2339" s="3"/>
      <c r="I2339" s="3"/>
      <c r="J2339" s="3"/>
      <c r="K2339" s="3"/>
      <c r="L2339" s="3"/>
    </row>
    <row r="2340" spans="2:12">
      <c r="B2340" s="9"/>
      <c r="C2340" s="13"/>
      <c r="D2340" s="3"/>
      <c r="E2340" s="3"/>
      <c r="F2340" s="3"/>
      <c r="G2340" s="3"/>
      <c r="H2340" s="3"/>
      <c r="I2340" s="3"/>
      <c r="J2340" s="3"/>
      <c r="K2340" s="3"/>
      <c r="L2340" s="3"/>
    </row>
    <row r="2341" spans="2:12">
      <c r="B2341" s="9"/>
      <c r="C2341" s="13"/>
      <c r="D2341" s="3"/>
      <c r="E2341" s="3"/>
      <c r="F2341" s="3"/>
      <c r="G2341" s="3"/>
      <c r="H2341" s="3"/>
      <c r="I2341" s="3"/>
      <c r="J2341" s="3"/>
      <c r="K2341" s="3"/>
      <c r="L2341" s="3"/>
    </row>
    <row r="2342" spans="2:12">
      <c r="B2342" s="9"/>
      <c r="C2342" s="13"/>
      <c r="D2342" s="3"/>
      <c r="E2342" s="3"/>
      <c r="F2342" s="3"/>
      <c r="G2342" s="3"/>
      <c r="H2342" s="3"/>
      <c r="I2342" s="3"/>
      <c r="J2342" s="3"/>
      <c r="K2342" s="3"/>
      <c r="L2342" s="3"/>
    </row>
    <row r="2343" spans="2:12">
      <c r="B2343" s="9"/>
      <c r="C2343" s="13"/>
      <c r="D2343" s="3"/>
      <c r="E2343" s="3"/>
      <c r="F2343" s="3"/>
      <c r="G2343" s="3"/>
      <c r="H2343" s="3"/>
      <c r="I2343" s="3"/>
      <c r="J2343" s="3"/>
      <c r="K2343" s="3"/>
      <c r="L2343" s="3"/>
    </row>
    <row r="2344" spans="2:12">
      <c r="B2344" s="9"/>
      <c r="C2344" s="13"/>
      <c r="D2344" s="3"/>
      <c r="E2344" s="3"/>
      <c r="F2344" s="3"/>
      <c r="G2344" s="3"/>
      <c r="H2344" s="3"/>
      <c r="I2344" s="3"/>
      <c r="J2344" s="3"/>
      <c r="K2344" s="3"/>
      <c r="L2344" s="3"/>
    </row>
    <row r="2345" spans="2:12">
      <c r="B2345" s="9"/>
      <c r="C2345" s="13"/>
      <c r="D2345" s="3"/>
      <c r="E2345" s="3"/>
      <c r="F2345" s="3"/>
      <c r="G2345" s="3"/>
      <c r="H2345" s="3"/>
      <c r="I2345" s="3"/>
      <c r="J2345" s="3"/>
      <c r="K2345" s="3"/>
      <c r="L2345" s="3"/>
    </row>
    <row r="2346" spans="2:12">
      <c r="B2346" s="9"/>
      <c r="C2346" s="13"/>
      <c r="D2346" s="3"/>
      <c r="E2346" s="3"/>
      <c r="F2346" s="3"/>
      <c r="G2346" s="3"/>
      <c r="H2346" s="3"/>
      <c r="I2346" s="3"/>
      <c r="J2346" s="3"/>
      <c r="K2346" s="3"/>
      <c r="L2346" s="3"/>
    </row>
    <row r="2347" spans="2:12">
      <c r="B2347" s="9"/>
      <c r="C2347" s="13"/>
      <c r="D2347" s="3"/>
      <c r="E2347" s="3"/>
      <c r="F2347" s="3"/>
      <c r="G2347" s="3"/>
      <c r="H2347" s="3"/>
      <c r="I2347" s="3"/>
      <c r="J2347" s="3"/>
      <c r="K2347" s="3"/>
      <c r="L2347" s="3"/>
    </row>
    <row r="2348" spans="2:12">
      <c r="B2348" s="9"/>
      <c r="C2348" s="13"/>
      <c r="D2348" s="3"/>
      <c r="E2348" s="3"/>
      <c r="F2348" s="3"/>
      <c r="G2348" s="3"/>
      <c r="H2348" s="3"/>
      <c r="I2348" s="3"/>
      <c r="J2348" s="3"/>
      <c r="K2348" s="3"/>
      <c r="L2348" s="3"/>
    </row>
    <row r="2349" spans="2:12">
      <c r="B2349" s="9"/>
      <c r="C2349" s="13"/>
      <c r="D2349" s="3"/>
      <c r="E2349" s="3"/>
      <c r="F2349" s="3"/>
      <c r="G2349" s="3"/>
      <c r="H2349" s="3"/>
      <c r="I2349" s="3"/>
      <c r="J2349" s="3"/>
      <c r="K2349" s="3"/>
      <c r="L2349" s="3"/>
    </row>
    <row r="2350" spans="2:12">
      <c r="B2350" s="9"/>
      <c r="C2350" s="13"/>
      <c r="D2350" s="3"/>
      <c r="E2350" s="3"/>
      <c r="F2350" s="3"/>
      <c r="G2350" s="3"/>
      <c r="H2350" s="3"/>
      <c r="I2350" s="3"/>
      <c r="J2350" s="3"/>
      <c r="K2350" s="3"/>
      <c r="L2350" s="3"/>
    </row>
    <row r="2351" spans="2:12">
      <c r="B2351" s="9"/>
      <c r="C2351" s="13"/>
      <c r="D2351" s="3"/>
      <c r="E2351" s="3"/>
      <c r="F2351" s="3"/>
      <c r="G2351" s="3"/>
      <c r="H2351" s="3"/>
      <c r="I2351" s="3"/>
      <c r="J2351" s="3"/>
      <c r="K2351" s="3"/>
      <c r="L2351" s="3"/>
    </row>
    <row r="2352" spans="2:12">
      <c r="B2352" s="9"/>
      <c r="C2352" s="13"/>
      <c r="D2352" s="3"/>
      <c r="E2352" s="3"/>
      <c r="F2352" s="3"/>
      <c r="G2352" s="3"/>
      <c r="H2352" s="3"/>
      <c r="I2352" s="3"/>
      <c r="J2352" s="3"/>
      <c r="K2352" s="3"/>
      <c r="L2352" s="3"/>
    </row>
    <row r="2353" spans="2:12">
      <c r="B2353" s="9"/>
      <c r="C2353" s="13"/>
      <c r="D2353" s="3"/>
      <c r="E2353" s="3"/>
      <c r="F2353" s="3"/>
      <c r="G2353" s="3"/>
      <c r="H2353" s="3"/>
      <c r="I2353" s="3"/>
      <c r="J2353" s="3"/>
      <c r="K2353" s="3"/>
      <c r="L2353" s="3"/>
    </row>
    <row r="2354" spans="2:12">
      <c r="B2354" s="9"/>
      <c r="C2354" s="13"/>
      <c r="D2354" s="3"/>
      <c r="E2354" s="3"/>
      <c r="F2354" s="3"/>
      <c r="G2354" s="3"/>
      <c r="H2354" s="3"/>
      <c r="I2354" s="3"/>
      <c r="J2354" s="3"/>
      <c r="K2354" s="3"/>
      <c r="L2354" s="3"/>
    </row>
    <row r="2355" spans="2:12">
      <c r="B2355" s="9"/>
      <c r="C2355" s="13"/>
      <c r="D2355" s="3"/>
      <c r="E2355" s="3"/>
      <c r="F2355" s="3"/>
      <c r="G2355" s="3"/>
      <c r="H2355" s="3"/>
      <c r="I2355" s="3"/>
      <c r="J2355" s="3"/>
      <c r="K2355" s="3"/>
      <c r="L2355" s="3"/>
    </row>
    <row r="2356" spans="2:12">
      <c r="B2356" s="9"/>
      <c r="C2356" s="13"/>
      <c r="D2356" s="3"/>
      <c r="E2356" s="3"/>
      <c r="F2356" s="3"/>
      <c r="G2356" s="3"/>
      <c r="H2356" s="3"/>
      <c r="I2356" s="3"/>
      <c r="J2356" s="3"/>
      <c r="K2356" s="3"/>
      <c r="L2356" s="3"/>
    </row>
    <row r="2357" spans="2:12">
      <c r="B2357" s="9"/>
      <c r="C2357" s="13"/>
      <c r="D2357" s="3"/>
      <c r="E2357" s="3"/>
      <c r="F2357" s="3"/>
      <c r="G2357" s="3"/>
      <c r="H2357" s="3"/>
      <c r="I2357" s="3"/>
      <c r="J2357" s="3"/>
      <c r="K2357" s="3"/>
      <c r="L2357" s="3"/>
    </row>
    <row r="2358" spans="2:12">
      <c r="B2358" s="9"/>
      <c r="C2358" s="13"/>
      <c r="D2358" s="3"/>
      <c r="E2358" s="3"/>
      <c r="F2358" s="3"/>
      <c r="G2358" s="3"/>
      <c r="H2358" s="3"/>
      <c r="I2358" s="3"/>
      <c r="J2358" s="3"/>
      <c r="K2358" s="3"/>
      <c r="L2358" s="3"/>
    </row>
    <row r="2359" spans="2:12">
      <c r="B2359" s="9"/>
      <c r="C2359" s="13"/>
      <c r="D2359" s="3"/>
      <c r="E2359" s="3"/>
      <c r="F2359" s="3"/>
      <c r="G2359" s="3"/>
      <c r="H2359" s="3"/>
      <c r="I2359" s="3"/>
      <c r="J2359" s="3"/>
      <c r="K2359" s="3"/>
      <c r="L2359" s="3"/>
    </row>
    <row r="2360" spans="2:12">
      <c r="B2360" s="9"/>
      <c r="C2360" s="13"/>
      <c r="D2360" s="3"/>
      <c r="E2360" s="3"/>
      <c r="F2360" s="3"/>
      <c r="G2360" s="3"/>
      <c r="H2360" s="3"/>
      <c r="I2360" s="3"/>
      <c r="J2360" s="3"/>
      <c r="K2360" s="3"/>
      <c r="L2360" s="3"/>
    </row>
    <row r="2361" spans="2:12">
      <c r="B2361" s="9"/>
      <c r="C2361" s="13"/>
      <c r="D2361" s="3"/>
      <c r="E2361" s="3"/>
      <c r="F2361" s="3"/>
      <c r="G2361" s="3"/>
      <c r="H2361" s="3"/>
      <c r="I2361" s="3"/>
      <c r="J2361" s="3"/>
      <c r="K2361" s="3"/>
      <c r="L2361" s="3"/>
    </row>
    <row r="2362" spans="2:12">
      <c r="B2362" s="9"/>
      <c r="C2362" s="13"/>
      <c r="D2362" s="3"/>
      <c r="E2362" s="3"/>
      <c r="F2362" s="3"/>
      <c r="G2362" s="3"/>
      <c r="H2362" s="3"/>
      <c r="I2362" s="3"/>
      <c r="J2362" s="3"/>
      <c r="K2362" s="3"/>
      <c r="L2362" s="3"/>
    </row>
    <row r="2363" spans="2:12">
      <c r="B2363" s="9"/>
      <c r="C2363" s="13"/>
      <c r="D2363" s="3"/>
      <c r="E2363" s="3"/>
      <c r="F2363" s="3"/>
      <c r="G2363" s="3"/>
      <c r="H2363" s="3"/>
      <c r="I2363" s="3"/>
      <c r="J2363" s="3"/>
      <c r="K2363" s="3"/>
      <c r="L2363" s="3"/>
    </row>
    <row r="2364" spans="2:12">
      <c r="B2364" s="9"/>
      <c r="C2364" s="13"/>
      <c r="D2364" s="3"/>
      <c r="E2364" s="3"/>
      <c r="F2364" s="3"/>
      <c r="G2364" s="3"/>
      <c r="H2364" s="3"/>
      <c r="I2364" s="3"/>
      <c r="J2364" s="3"/>
      <c r="K2364" s="3"/>
      <c r="L2364" s="3"/>
    </row>
    <row r="2365" spans="2:12">
      <c r="B2365" s="9"/>
      <c r="C2365" s="13"/>
      <c r="D2365" s="3"/>
      <c r="E2365" s="3"/>
      <c r="F2365" s="3"/>
      <c r="G2365" s="3"/>
      <c r="H2365" s="3"/>
      <c r="I2365" s="3"/>
      <c r="J2365" s="3"/>
      <c r="K2365" s="3"/>
      <c r="L2365" s="3"/>
    </row>
    <row r="2366" spans="2:12">
      <c r="B2366" s="9"/>
      <c r="C2366" s="13"/>
      <c r="D2366" s="3"/>
      <c r="E2366" s="3"/>
      <c r="F2366" s="3"/>
      <c r="G2366" s="3"/>
      <c r="H2366" s="3"/>
      <c r="I2366" s="3"/>
      <c r="J2366" s="3"/>
      <c r="K2366" s="3"/>
      <c r="L2366" s="3"/>
    </row>
    <row r="2367" spans="2:12">
      <c r="B2367" s="9"/>
      <c r="C2367" s="13"/>
      <c r="D2367" s="3"/>
      <c r="E2367" s="3"/>
      <c r="F2367" s="3"/>
      <c r="G2367" s="3"/>
      <c r="H2367" s="3"/>
      <c r="I2367" s="3"/>
      <c r="J2367" s="3"/>
      <c r="K2367" s="3"/>
      <c r="L2367" s="3"/>
    </row>
    <row r="2368" spans="2:12">
      <c r="B2368" s="9"/>
      <c r="C2368" s="13"/>
      <c r="D2368" s="3"/>
      <c r="E2368" s="3"/>
      <c r="F2368" s="3"/>
      <c r="G2368" s="3"/>
      <c r="H2368" s="3"/>
      <c r="I2368" s="3"/>
      <c r="J2368" s="3"/>
      <c r="K2368" s="3"/>
      <c r="L2368" s="3"/>
    </row>
    <row r="2369" spans="2:12">
      <c r="B2369" s="9"/>
      <c r="C2369" s="13"/>
      <c r="D2369" s="3"/>
      <c r="E2369" s="3"/>
      <c r="F2369" s="3"/>
      <c r="G2369" s="3"/>
      <c r="H2369" s="3"/>
      <c r="I2369" s="3"/>
      <c r="J2369" s="3"/>
      <c r="K2369" s="3"/>
      <c r="L2369" s="3"/>
    </row>
    <row r="2370" spans="2:12">
      <c r="B2370" s="9"/>
      <c r="C2370" s="13"/>
      <c r="D2370" s="3"/>
      <c r="E2370" s="3"/>
      <c r="F2370" s="3"/>
      <c r="G2370" s="3"/>
      <c r="H2370" s="3"/>
      <c r="I2370" s="3"/>
      <c r="J2370" s="3"/>
      <c r="K2370" s="3"/>
      <c r="L2370" s="3"/>
    </row>
    <row r="2371" spans="2:12">
      <c r="B2371" s="9"/>
      <c r="C2371" s="13"/>
      <c r="D2371" s="3"/>
      <c r="E2371" s="3"/>
      <c r="F2371" s="3"/>
      <c r="G2371" s="3"/>
      <c r="H2371" s="3"/>
      <c r="I2371" s="3"/>
      <c r="J2371" s="3"/>
      <c r="K2371" s="3"/>
      <c r="L2371" s="3"/>
    </row>
    <row r="2372" spans="2:12">
      <c r="B2372" s="9"/>
      <c r="C2372" s="13"/>
      <c r="D2372" s="3"/>
      <c r="E2372" s="3"/>
      <c r="F2372" s="3"/>
      <c r="G2372" s="3"/>
      <c r="H2372" s="3"/>
      <c r="I2372" s="3"/>
      <c r="J2372" s="3"/>
      <c r="K2372" s="3"/>
      <c r="L2372" s="3"/>
    </row>
    <row r="2373" spans="2:12">
      <c r="B2373" s="9"/>
      <c r="C2373" s="13"/>
      <c r="D2373" s="3"/>
      <c r="E2373" s="3"/>
      <c r="F2373" s="3"/>
      <c r="G2373" s="3"/>
      <c r="H2373" s="3"/>
      <c r="I2373" s="3"/>
      <c r="J2373" s="3"/>
      <c r="K2373" s="3"/>
      <c r="L2373" s="3"/>
    </row>
    <row r="2374" spans="2:12">
      <c r="B2374" s="9"/>
      <c r="C2374" s="13"/>
      <c r="D2374" s="3"/>
      <c r="E2374" s="3"/>
      <c r="F2374" s="3"/>
      <c r="G2374" s="3"/>
      <c r="H2374" s="3"/>
      <c r="I2374" s="3"/>
      <c r="J2374" s="3"/>
      <c r="K2374" s="3"/>
      <c r="L2374" s="3"/>
    </row>
    <row r="2375" spans="2:12">
      <c r="B2375" s="9"/>
      <c r="C2375" s="13"/>
      <c r="D2375" s="3"/>
      <c r="E2375" s="3"/>
      <c r="F2375" s="3"/>
      <c r="G2375" s="3"/>
      <c r="H2375" s="3"/>
      <c r="I2375" s="3"/>
      <c r="J2375" s="3"/>
      <c r="K2375" s="3"/>
      <c r="L2375" s="3"/>
    </row>
    <row r="2376" spans="2:12">
      <c r="B2376" s="9"/>
      <c r="C2376" s="13"/>
      <c r="D2376" s="3"/>
      <c r="E2376" s="3"/>
      <c r="F2376" s="3"/>
      <c r="G2376" s="3"/>
      <c r="H2376" s="3"/>
      <c r="I2376" s="3"/>
      <c r="J2376" s="3"/>
      <c r="K2376" s="3"/>
      <c r="L2376" s="3"/>
    </row>
    <row r="2377" spans="2:12">
      <c r="B2377" s="9"/>
      <c r="C2377" s="13"/>
      <c r="D2377" s="3"/>
      <c r="E2377" s="3"/>
      <c r="F2377" s="3"/>
      <c r="G2377" s="3"/>
      <c r="H2377" s="3"/>
      <c r="I2377" s="3"/>
      <c r="J2377" s="3"/>
      <c r="K2377" s="3"/>
      <c r="L2377" s="3"/>
    </row>
    <row r="2378" spans="2:12">
      <c r="B2378" s="9"/>
      <c r="C2378" s="13"/>
      <c r="D2378" s="3"/>
      <c r="E2378" s="3"/>
      <c r="F2378" s="3"/>
      <c r="G2378" s="3"/>
      <c r="H2378" s="3"/>
      <c r="I2378" s="3"/>
      <c r="J2378" s="3"/>
      <c r="K2378" s="3"/>
      <c r="L2378" s="3"/>
    </row>
    <row r="2379" spans="2:12">
      <c r="B2379" s="9"/>
      <c r="C2379" s="13"/>
      <c r="D2379" s="3"/>
      <c r="E2379" s="3"/>
      <c r="F2379" s="3"/>
      <c r="G2379" s="3"/>
      <c r="H2379" s="3"/>
      <c r="I2379" s="3"/>
      <c r="J2379" s="3"/>
      <c r="K2379" s="3"/>
      <c r="L2379" s="3"/>
    </row>
    <row r="2380" spans="2:12">
      <c r="B2380" s="9"/>
      <c r="C2380" s="13"/>
      <c r="D2380" s="3"/>
      <c r="E2380" s="3"/>
      <c r="F2380" s="3"/>
      <c r="G2380" s="3"/>
      <c r="H2380" s="3"/>
      <c r="I2380" s="3"/>
      <c r="J2380" s="3"/>
      <c r="K2380" s="3"/>
      <c r="L2380" s="3"/>
    </row>
    <row r="2381" spans="2:12">
      <c r="B2381" s="9"/>
      <c r="C2381" s="13"/>
      <c r="D2381" s="3"/>
      <c r="E2381" s="3"/>
      <c r="F2381" s="3"/>
      <c r="G2381" s="3"/>
      <c r="H2381" s="3"/>
      <c r="I2381" s="3"/>
      <c r="J2381" s="3"/>
      <c r="K2381" s="3"/>
      <c r="L2381" s="3"/>
    </row>
    <row r="2382" spans="2:12">
      <c r="B2382" s="9"/>
      <c r="C2382" s="13"/>
      <c r="D2382" s="3"/>
      <c r="E2382" s="3"/>
      <c r="F2382" s="3"/>
      <c r="G2382" s="3"/>
      <c r="H2382" s="3"/>
      <c r="I2382" s="3"/>
      <c r="J2382" s="3"/>
      <c r="K2382" s="3"/>
      <c r="L2382" s="3"/>
    </row>
    <row r="2383" spans="2:12">
      <c r="B2383" s="9"/>
      <c r="C2383" s="13"/>
      <c r="D2383" s="3"/>
      <c r="E2383" s="3"/>
      <c r="F2383" s="3"/>
      <c r="G2383" s="3"/>
      <c r="H2383" s="3"/>
      <c r="I2383" s="3"/>
      <c r="J2383" s="3"/>
      <c r="K2383" s="3"/>
      <c r="L2383" s="3"/>
    </row>
    <row r="2384" spans="2:12">
      <c r="B2384" s="9"/>
      <c r="C2384" s="13"/>
      <c r="D2384" s="3"/>
      <c r="E2384" s="3"/>
      <c r="F2384" s="3"/>
      <c r="G2384" s="3"/>
      <c r="H2384" s="3"/>
      <c r="I2384" s="3"/>
      <c r="J2384" s="3"/>
      <c r="K2384" s="3"/>
      <c r="L2384" s="3"/>
    </row>
    <row r="2385" spans="2:12">
      <c r="B2385" s="9"/>
      <c r="C2385" s="13"/>
      <c r="D2385" s="3"/>
      <c r="E2385" s="3"/>
      <c r="F2385" s="3"/>
      <c r="G2385" s="3"/>
      <c r="H2385" s="3"/>
      <c r="I2385" s="3"/>
      <c r="J2385" s="3"/>
      <c r="K2385" s="3"/>
      <c r="L2385" s="3"/>
    </row>
    <row r="2386" spans="2:12">
      <c r="B2386" s="9"/>
      <c r="C2386" s="13"/>
      <c r="D2386" s="3"/>
      <c r="E2386" s="3"/>
      <c r="F2386" s="3"/>
      <c r="G2386" s="3"/>
      <c r="H2386" s="3"/>
      <c r="I2386" s="3"/>
      <c r="J2386" s="3"/>
      <c r="K2386" s="3"/>
      <c r="L2386" s="3"/>
    </row>
    <row r="2387" spans="2:12">
      <c r="B2387" s="9"/>
      <c r="C2387" s="13"/>
      <c r="D2387" s="3"/>
      <c r="E2387" s="3"/>
      <c r="F2387" s="3"/>
      <c r="G2387" s="3"/>
      <c r="H2387" s="3"/>
      <c r="I2387" s="3"/>
      <c r="J2387" s="3"/>
      <c r="K2387" s="3"/>
      <c r="L2387" s="3"/>
    </row>
    <row r="2388" spans="2:12">
      <c r="B2388" s="9"/>
      <c r="C2388" s="13"/>
      <c r="D2388" s="3"/>
      <c r="E2388" s="3"/>
      <c r="F2388" s="3"/>
      <c r="G2388" s="3"/>
      <c r="H2388" s="3"/>
      <c r="I2388" s="3"/>
      <c r="J2388" s="3"/>
      <c r="K2388" s="3"/>
      <c r="L2388" s="3"/>
    </row>
    <row r="2389" spans="2:12">
      <c r="B2389" s="9"/>
      <c r="C2389" s="13"/>
      <c r="D2389" s="3"/>
      <c r="E2389" s="3"/>
      <c r="F2389" s="3"/>
      <c r="G2389" s="3"/>
      <c r="H2389" s="3"/>
      <c r="I2389" s="3"/>
      <c r="J2389" s="3"/>
      <c r="K2389" s="3"/>
      <c r="L2389" s="3"/>
    </row>
    <row r="2390" spans="2:12">
      <c r="B2390" s="9"/>
      <c r="C2390" s="13"/>
      <c r="D2390" s="3"/>
      <c r="E2390" s="3"/>
      <c r="F2390" s="3"/>
      <c r="G2390" s="3"/>
      <c r="H2390" s="3"/>
      <c r="I2390" s="3"/>
      <c r="J2390" s="3"/>
      <c r="K2390" s="3"/>
      <c r="L2390" s="3"/>
    </row>
    <row r="2391" spans="2:12">
      <c r="B2391" s="9"/>
      <c r="C2391" s="13"/>
      <c r="D2391" s="3"/>
      <c r="E2391" s="3"/>
      <c r="F2391" s="3"/>
      <c r="G2391" s="3"/>
      <c r="H2391" s="3"/>
      <c r="I2391" s="3"/>
      <c r="J2391" s="3"/>
      <c r="K2391" s="3"/>
      <c r="L2391" s="3"/>
    </row>
    <row r="2392" spans="2:12">
      <c r="B2392" s="9"/>
      <c r="C2392" s="13"/>
      <c r="D2392" s="3"/>
      <c r="E2392" s="3"/>
      <c r="F2392" s="3"/>
      <c r="G2392" s="3"/>
      <c r="H2392" s="3"/>
      <c r="I2392" s="3"/>
      <c r="J2392" s="3"/>
      <c r="K2392" s="3"/>
      <c r="L2392" s="3"/>
    </row>
    <row r="2393" spans="2:12">
      <c r="B2393" s="9"/>
      <c r="C2393" s="13"/>
      <c r="D2393" s="3"/>
      <c r="E2393" s="3"/>
      <c r="F2393" s="3"/>
      <c r="G2393" s="3"/>
      <c r="H2393" s="3"/>
      <c r="I2393" s="3"/>
      <c r="J2393" s="3"/>
      <c r="K2393" s="3"/>
      <c r="L2393" s="3"/>
    </row>
    <row r="2394" spans="2:12">
      <c r="B2394" s="9"/>
      <c r="C2394" s="13"/>
      <c r="D2394" s="3"/>
      <c r="E2394" s="3"/>
      <c r="F2394" s="3"/>
      <c r="G2394" s="3"/>
      <c r="H2394" s="3"/>
      <c r="I2394" s="3"/>
      <c r="J2394" s="3"/>
      <c r="K2394" s="3"/>
      <c r="L2394" s="3"/>
    </row>
    <row r="2395" spans="2:12">
      <c r="B2395" s="9"/>
      <c r="C2395" s="13"/>
      <c r="D2395" s="3"/>
      <c r="E2395" s="3"/>
      <c r="F2395" s="3"/>
      <c r="G2395" s="3"/>
      <c r="H2395" s="3"/>
      <c r="I2395" s="3"/>
      <c r="J2395" s="3"/>
      <c r="K2395" s="3"/>
      <c r="L2395" s="3"/>
    </row>
    <row r="2396" spans="2:12">
      <c r="B2396" s="9"/>
      <c r="C2396" s="13"/>
      <c r="D2396" s="3"/>
      <c r="E2396" s="3"/>
      <c r="F2396" s="3"/>
      <c r="G2396" s="3"/>
      <c r="H2396" s="3"/>
      <c r="I2396" s="3"/>
      <c r="J2396" s="3"/>
      <c r="K2396" s="3"/>
      <c r="L2396" s="3"/>
    </row>
    <row r="2397" spans="2:12">
      <c r="B2397" s="9"/>
      <c r="C2397" s="13"/>
      <c r="D2397" s="3"/>
      <c r="E2397" s="3"/>
      <c r="F2397" s="3"/>
      <c r="G2397" s="3"/>
      <c r="H2397" s="3"/>
      <c r="I2397" s="3"/>
      <c r="J2397" s="3"/>
      <c r="K2397" s="3"/>
      <c r="L2397" s="3"/>
    </row>
    <row r="2398" spans="2:12">
      <c r="B2398" s="9"/>
      <c r="C2398" s="13"/>
      <c r="D2398" s="3"/>
      <c r="E2398" s="3"/>
      <c r="F2398" s="3"/>
      <c r="G2398" s="3"/>
      <c r="H2398" s="3"/>
      <c r="I2398" s="3"/>
      <c r="J2398" s="3"/>
      <c r="K2398" s="3"/>
      <c r="L2398" s="3"/>
    </row>
    <row r="2399" spans="2:12">
      <c r="B2399" s="9"/>
      <c r="C2399" s="13"/>
      <c r="D2399" s="3"/>
      <c r="E2399" s="3"/>
      <c r="F2399" s="3"/>
      <c r="G2399" s="3"/>
      <c r="H2399" s="3"/>
      <c r="I2399" s="3"/>
      <c r="J2399" s="3"/>
      <c r="K2399" s="3"/>
      <c r="L2399" s="3"/>
    </row>
    <row r="2400" spans="2:12">
      <c r="B2400" s="9"/>
      <c r="C2400" s="13"/>
      <c r="D2400" s="3"/>
      <c r="E2400" s="3"/>
      <c r="F2400" s="3"/>
      <c r="G2400" s="3"/>
      <c r="H2400" s="3"/>
      <c r="I2400" s="3"/>
      <c r="J2400" s="3"/>
      <c r="K2400" s="3"/>
      <c r="L2400" s="3"/>
    </row>
    <row r="2401" spans="2:12">
      <c r="B2401" s="9"/>
      <c r="C2401" s="13"/>
      <c r="D2401" s="3"/>
      <c r="E2401" s="3"/>
      <c r="F2401" s="3"/>
      <c r="G2401" s="3"/>
      <c r="H2401" s="3"/>
      <c r="I2401" s="3"/>
      <c r="J2401" s="3"/>
      <c r="K2401" s="3"/>
      <c r="L2401" s="3"/>
    </row>
    <row r="2402" spans="2:12">
      <c r="B2402" s="9"/>
      <c r="C2402" s="13"/>
      <c r="D2402" s="3"/>
      <c r="E2402" s="3"/>
      <c r="F2402" s="3"/>
      <c r="G2402" s="3"/>
      <c r="H2402" s="3"/>
      <c r="I2402" s="3"/>
      <c r="J2402" s="3"/>
      <c r="K2402" s="3"/>
      <c r="L2402" s="3"/>
    </row>
    <row r="2403" spans="2:12">
      <c r="B2403" s="9"/>
      <c r="C2403" s="13"/>
      <c r="D2403" s="3"/>
      <c r="E2403" s="3"/>
      <c r="F2403" s="3"/>
      <c r="G2403" s="3"/>
      <c r="H2403" s="3"/>
      <c r="I2403" s="3"/>
      <c r="J2403" s="3"/>
      <c r="K2403" s="3"/>
      <c r="L2403" s="3"/>
    </row>
    <row r="2404" spans="2:12">
      <c r="B2404" s="9"/>
      <c r="C2404" s="13"/>
      <c r="D2404" s="3"/>
      <c r="E2404" s="3"/>
      <c r="F2404" s="3"/>
      <c r="G2404" s="3"/>
      <c r="H2404" s="3"/>
      <c r="I2404" s="3"/>
      <c r="J2404" s="3"/>
      <c r="K2404" s="3"/>
      <c r="L2404" s="3"/>
    </row>
    <row r="2405" spans="2:12">
      <c r="B2405" s="9"/>
      <c r="C2405" s="13"/>
      <c r="D2405" s="3"/>
      <c r="E2405" s="3"/>
      <c r="F2405" s="3"/>
      <c r="G2405" s="3"/>
      <c r="H2405" s="3"/>
      <c r="I2405" s="3"/>
      <c r="J2405" s="3"/>
      <c r="K2405" s="3"/>
      <c r="L2405" s="3"/>
    </row>
    <row r="2406" spans="2:12">
      <c r="B2406" s="9"/>
      <c r="C2406" s="13"/>
      <c r="D2406" s="3"/>
      <c r="E2406" s="3"/>
      <c r="F2406" s="3"/>
      <c r="G2406" s="3"/>
      <c r="H2406" s="3"/>
      <c r="I2406" s="3"/>
      <c r="J2406" s="3"/>
      <c r="K2406" s="3"/>
      <c r="L2406" s="3"/>
    </row>
    <row r="2407" spans="2:12">
      <c r="B2407" s="9"/>
      <c r="C2407" s="13"/>
      <c r="D2407" s="3"/>
      <c r="E2407" s="3"/>
      <c r="F2407" s="3"/>
      <c r="G2407" s="3"/>
      <c r="H2407" s="3"/>
      <c r="I2407" s="3"/>
      <c r="J2407" s="3"/>
      <c r="K2407" s="3"/>
      <c r="L2407" s="3"/>
    </row>
    <row r="2408" spans="2:12">
      <c r="B2408" s="9"/>
      <c r="C2408" s="13"/>
      <c r="D2408" s="3"/>
      <c r="E2408" s="3"/>
      <c r="F2408" s="3"/>
      <c r="G2408" s="3"/>
      <c r="H2408" s="3"/>
      <c r="I2408" s="3"/>
      <c r="J2408" s="3"/>
      <c r="K2408" s="3"/>
      <c r="L2408" s="3"/>
    </row>
    <row r="2409" spans="2:12">
      <c r="B2409" s="9"/>
      <c r="C2409" s="13"/>
      <c r="D2409" s="3"/>
      <c r="E2409" s="3"/>
      <c r="F2409" s="3"/>
      <c r="G2409" s="3"/>
      <c r="H2409" s="3"/>
      <c r="I2409" s="3"/>
      <c r="J2409" s="3"/>
      <c r="K2409" s="3"/>
      <c r="L2409" s="3"/>
    </row>
    <row r="2410" spans="2:12">
      <c r="B2410" s="9"/>
      <c r="C2410" s="13"/>
      <c r="D2410" s="3"/>
      <c r="E2410" s="3"/>
      <c r="F2410" s="3"/>
      <c r="G2410" s="3"/>
      <c r="H2410" s="3"/>
      <c r="I2410" s="3"/>
      <c r="J2410" s="3"/>
      <c r="K2410" s="3"/>
      <c r="L2410" s="3"/>
    </row>
    <row r="2411" spans="2:12">
      <c r="B2411" s="9"/>
      <c r="C2411" s="13"/>
      <c r="D2411" s="3"/>
      <c r="E2411" s="3"/>
      <c r="F2411" s="3"/>
      <c r="G2411" s="3"/>
      <c r="H2411" s="3"/>
      <c r="I2411" s="3"/>
      <c r="J2411" s="3"/>
      <c r="K2411" s="3"/>
      <c r="L2411" s="3"/>
    </row>
    <row r="2412" spans="2:12">
      <c r="B2412" s="9"/>
      <c r="C2412" s="13"/>
      <c r="D2412" s="3"/>
      <c r="E2412" s="3"/>
      <c r="F2412" s="3"/>
      <c r="G2412" s="3"/>
      <c r="H2412" s="3"/>
      <c r="I2412" s="3"/>
      <c r="J2412" s="3"/>
      <c r="K2412" s="3"/>
      <c r="L2412" s="3"/>
    </row>
    <row r="2413" spans="2:12">
      <c r="B2413" s="9"/>
      <c r="C2413" s="13"/>
      <c r="D2413" s="3"/>
      <c r="E2413" s="3"/>
      <c r="F2413" s="3"/>
      <c r="G2413" s="3"/>
      <c r="H2413" s="3"/>
      <c r="I2413" s="3"/>
      <c r="J2413" s="3"/>
      <c r="K2413" s="3"/>
      <c r="L2413" s="3"/>
    </row>
    <row r="2414" spans="2:12">
      <c r="B2414" s="9"/>
      <c r="C2414" s="13"/>
      <c r="D2414" s="3"/>
      <c r="E2414" s="3"/>
      <c r="F2414" s="3"/>
      <c r="G2414" s="3"/>
      <c r="H2414" s="3"/>
      <c r="I2414" s="3"/>
      <c r="J2414" s="3"/>
      <c r="K2414" s="3"/>
      <c r="L2414" s="3"/>
    </row>
    <row r="2415" spans="2:12">
      <c r="B2415" s="9"/>
      <c r="C2415" s="13"/>
      <c r="D2415" s="3"/>
      <c r="E2415" s="3"/>
      <c r="F2415" s="3"/>
      <c r="G2415" s="3"/>
      <c r="H2415" s="3"/>
      <c r="I2415" s="3"/>
      <c r="J2415" s="3"/>
      <c r="K2415" s="3"/>
      <c r="L2415" s="3"/>
    </row>
    <row r="2416" spans="2:12">
      <c r="B2416" s="9"/>
      <c r="C2416" s="13"/>
      <c r="D2416" s="3"/>
      <c r="E2416" s="3"/>
      <c r="F2416" s="3"/>
      <c r="G2416" s="3"/>
      <c r="H2416" s="3"/>
      <c r="I2416" s="3"/>
      <c r="J2416" s="3"/>
      <c r="K2416" s="3"/>
      <c r="L2416" s="3"/>
    </row>
    <row r="2417" spans="2:12">
      <c r="B2417" s="9"/>
      <c r="C2417" s="13"/>
      <c r="D2417" s="3"/>
      <c r="E2417" s="3"/>
      <c r="F2417" s="3"/>
      <c r="G2417" s="3"/>
      <c r="H2417" s="3"/>
      <c r="I2417" s="3"/>
      <c r="J2417" s="3"/>
      <c r="K2417" s="3"/>
      <c r="L2417" s="3"/>
    </row>
    <row r="2418" spans="2:12">
      <c r="B2418" s="9"/>
      <c r="C2418" s="13"/>
      <c r="D2418" s="3"/>
      <c r="E2418" s="3"/>
      <c r="F2418" s="3"/>
      <c r="G2418" s="3"/>
      <c r="H2418" s="3"/>
      <c r="I2418" s="3"/>
      <c r="J2418" s="3"/>
      <c r="K2418" s="3"/>
      <c r="L2418" s="3"/>
    </row>
    <row r="2419" spans="2:12">
      <c r="B2419" s="9"/>
      <c r="C2419" s="13"/>
      <c r="D2419" s="3"/>
      <c r="E2419" s="3"/>
      <c r="F2419" s="3"/>
      <c r="G2419" s="3"/>
      <c r="H2419" s="3"/>
      <c r="I2419" s="3"/>
      <c r="J2419" s="3"/>
      <c r="K2419" s="3"/>
      <c r="L2419" s="3"/>
    </row>
    <row r="2420" spans="2:12">
      <c r="B2420" s="9"/>
      <c r="C2420" s="13"/>
      <c r="D2420" s="3"/>
      <c r="E2420" s="3"/>
      <c r="F2420" s="3"/>
      <c r="G2420" s="3"/>
      <c r="H2420" s="3"/>
      <c r="I2420" s="3"/>
      <c r="J2420" s="3"/>
      <c r="K2420" s="3"/>
      <c r="L2420" s="3"/>
    </row>
    <row r="2421" spans="2:12">
      <c r="B2421" s="9"/>
      <c r="C2421" s="13"/>
      <c r="D2421" s="3"/>
      <c r="E2421" s="3"/>
      <c r="F2421" s="3"/>
      <c r="G2421" s="3"/>
      <c r="H2421" s="3"/>
      <c r="I2421" s="3"/>
      <c r="J2421" s="3"/>
      <c r="K2421" s="3"/>
      <c r="L2421" s="3"/>
    </row>
    <row r="2422" spans="2:12">
      <c r="B2422" s="9"/>
      <c r="C2422" s="13"/>
      <c r="D2422" s="3"/>
      <c r="E2422" s="3"/>
      <c r="F2422" s="3"/>
      <c r="G2422" s="3"/>
      <c r="H2422" s="3"/>
      <c r="I2422" s="3"/>
      <c r="J2422" s="3"/>
      <c r="K2422" s="3"/>
      <c r="L2422" s="3"/>
    </row>
    <row r="2423" spans="2:12">
      <c r="B2423" s="9"/>
      <c r="C2423" s="13"/>
      <c r="D2423" s="3"/>
      <c r="E2423" s="3"/>
      <c r="F2423" s="3"/>
      <c r="G2423" s="3"/>
      <c r="H2423" s="3"/>
      <c r="I2423" s="3"/>
      <c r="J2423" s="3"/>
      <c r="K2423" s="3"/>
      <c r="L2423" s="3"/>
    </row>
    <row r="2424" spans="2:12">
      <c r="B2424" s="9"/>
      <c r="C2424" s="13"/>
      <c r="D2424" s="3"/>
      <c r="E2424" s="3"/>
      <c r="F2424" s="3"/>
      <c r="G2424" s="3"/>
      <c r="H2424" s="3"/>
      <c r="I2424" s="3"/>
      <c r="J2424" s="3"/>
      <c r="K2424" s="3"/>
      <c r="L2424" s="3"/>
    </row>
    <row r="2425" spans="2:12">
      <c r="B2425" s="9"/>
      <c r="C2425" s="13"/>
      <c r="D2425" s="3"/>
      <c r="E2425" s="3"/>
      <c r="F2425" s="3"/>
      <c r="G2425" s="3"/>
      <c r="H2425" s="3"/>
      <c r="I2425" s="3"/>
      <c r="J2425" s="3"/>
      <c r="K2425" s="3"/>
      <c r="L2425" s="3"/>
    </row>
    <row r="2426" spans="2:12">
      <c r="B2426" s="9"/>
      <c r="C2426" s="13"/>
      <c r="D2426" s="3"/>
      <c r="E2426" s="3"/>
      <c r="F2426" s="3"/>
      <c r="G2426" s="3"/>
      <c r="H2426" s="3"/>
      <c r="I2426" s="3"/>
      <c r="J2426" s="3"/>
      <c r="K2426" s="3"/>
      <c r="L2426" s="3"/>
    </row>
    <row r="2427" spans="2:12">
      <c r="B2427" s="9"/>
      <c r="C2427" s="13"/>
      <c r="D2427" s="3"/>
      <c r="E2427" s="3"/>
      <c r="F2427" s="3"/>
      <c r="G2427" s="3"/>
      <c r="H2427" s="3"/>
      <c r="I2427" s="3"/>
      <c r="J2427" s="3"/>
      <c r="K2427" s="3"/>
      <c r="L2427" s="3"/>
    </row>
    <row r="2428" spans="2:12">
      <c r="B2428" s="9"/>
      <c r="C2428" s="13"/>
      <c r="D2428" s="3"/>
      <c r="E2428" s="3"/>
      <c r="F2428" s="3"/>
      <c r="G2428" s="3"/>
      <c r="H2428" s="3"/>
      <c r="I2428" s="3"/>
      <c r="J2428" s="3"/>
      <c r="K2428" s="3"/>
      <c r="L2428" s="3"/>
    </row>
    <row r="2429" spans="2:12">
      <c r="B2429" s="9"/>
      <c r="C2429" s="13"/>
      <c r="D2429" s="3"/>
      <c r="E2429" s="3"/>
      <c r="F2429" s="3"/>
      <c r="G2429" s="3"/>
      <c r="H2429" s="3"/>
      <c r="I2429" s="3"/>
      <c r="J2429" s="3"/>
      <c r="K2429" s="3"/>
      <c r="L2429" s="3"/>
    </row>
    <row r="2430" spans="2:12">
      <c r="B2430" s="9"/>
      <c r="C2430" s="13"/>
      <c r="D2430" s="3"/>
      <c r="E2430" s="3"/>
      <c r="F2430" s="3"/>
      <c r="G2430" s="3"/>
      <c r="H2430" s="3"/>
      <c r="I2430" s="3"/>
      <c r="J2430" s="3"/>
      <c r="K2430" s="3"/>
      <c r="L2430" s="3"/>
    </row>
    <row r="2431" spans="2:12">
      <c r="B2431" s="9"/>
      <c r="C2431" s="13"/>
      <c r="D2431" s="3"/>
      <c r="E2431" s="3"/>
      <c r="F2431" s="3"/>
      <c r="G2431" s="3"/>
      <c r="H2431" s="3"/>
      <c r="I2431" s="3"/>
      <c r="J2431" s="3"/>
      <c r="K2431" s="3"/>
      <c r="L2431" s="3"/>
    </row>
    <row r="2432" spans="2:12">
      <c r="B2432" s="9"/>
      <c r="C2432" s="13"/>
      <c r="D2432" s="3"/>
      <c r="E2432" s="3"/>
      <c r="F2432" s="3"/>
      <c r="G2432" s="3"/>
      <c r="H2432" s="3"/>
      <c r="I2432" s="3"/>
      <c r="J2432" s="3"/>
      <c r="K2432" s="3"/>
      <c r="L2432" s="3"/>
    </row>
    <row r="2433" spans="2:12">
      <c r="B2433" s="9"/>
      <c r="C2433" s="13"/>
      <c r="D2433" s="3"/>
      <c r="E2433" s="3"/>
      <c r="F2433" s="3"/>
      <c r="G2433" s="3"/>
      <c r="H2433" s="3"/>
      <c r="I2433" s="3"/>
      <c r="J2433" s="3"/>
      <c r="K2433" s="3"/>
      <c r="L2433" s="3"/>
    </row>
    <row r="2434" spans="2:12">
      <c r="B2434" s="9"/>
      <c r="C2434" s="13"/>
      <c r="D2434" s="3"/>
      <c r="E2434" s="3"/>
      <c r="F2434" s="3"/>
      <c r="G2434" s="3"/>
      <c r="H2434" s="3"/>
      <c r="I2434" s="3"/>
      <c r="J2434" s="3"/>
      <c r="K2434" s="3"/>
      <c r="L2434" s="3"/>
    </row>
    <row r="2435" spans="2:12">
      <c r="B2435" s="9"/>
      <c r="C2435" s="13"/>
      <c r="D2435" s="3"/>
      <c r="E2435" s="3"/>
      <c r="F2435" s="3"/>
      <c r="G2435" s="3"/>
      <c r="H2435" s="3"/>
      <c r="I2435" s="3"/>
      <c r="J2435" s="3"/>
      <c r="K2435" s="3"/>
      <c r="L2435" s="3"/>
    </row>
    <row r="2436" spans="2:12">
      <c r="B2436" s="9"/>
      <c r="C2436" s="13"/>
      <c r="D2436" s="3"/>
      <c r="E2436" s="3"/>
      <c r="F2436" s="3"/>
      <c r="G2436" s="3"/>
      <c r="H2436" s="3"/>
      <c r="I2436" s="3"/>
      <c r="J2436" s="3"/>
      <c r="K2436" s="3"/>
      <c r="L2436" s="3"/>
    </row>
    <row r="2437" spans="2:12">
      <c r="B2437" s="9"/>
      <c r="C2437" s="13"/>
      <c r="D2437" s="3"/>
      <c r="E2437" s="3"/>
      <c r="F2437" s="3"/>
      <c r="G2437" s="3"/>
      <c r="H2437" s="3"/>
      <c r="I2437" s="3"/>
      <c r="J2437" s="3"/>
      <c r="K2437" s="3"/>
      <c r="L2437" s="3"/>
    </row>
    <row r="2438" spans="2:12">
      <c r="B2438" s="9"/>
      <c r="C2438" s="13"/>
      <c r="D2438" s="3"/>
      <c r="E2438" s="3"/>
      <c r="F2438" s="3"/>
      <c r="G2438" s="3"/>
      <c r="H2438" s="3"/>
      <c r="I2438" s="3"/>
      <c r="J2438" s="3"/>
      <c r="K2438" s="3"/>
      <c r="L2438" s="3"/>
    </row>
    <row r="2439" spans="2:12">
      <c r="B2439" s="9"/>
      <c r="C2439" s="13"/>
      <c r="D2439" s="3"/>
      <c r="E2439" s="3"/>
      <c r="F2439" s="3"/>
      <c r="G2439" s="3"/>
      <c r="H2439" s="3"/>
      <c r="I2439" s="3"/>
      <c r="J2439" s="3"/>
      <c r="K2439" s="3"/>
      <c r="L2439" s="3"/>
    </row>
    <row r="2440" spans="2:12">
      <c r="B2440" s="9"/>
      <c r="C2440" s="13"/>
      <c r="D2440" s="3"/>
      <c r="E2440" s="3"/>
      <c r="F2440" s="3"/>
      <c r="G2440" s="3"/>
      <c r="H2440" s="3"/>
      <c r="I2440" s="3"/>
      <c r="J2440" s="3"/>
      <c r="K2440" s="3"/>
      <c r="L2440" s="3"/>
    </row>
    <row r="2441" spans="2:12">
      <c r="B2441" s="9"/>
      <c r="C2441" s="13"/>
      <c r="D2441" s="3"/>
      <c r="E2441" s="3"/>
      <c r="F2441" s="3"/>
      <c r="G2441" s="3"/>
      <c r="H2441" s="3"/>
      <c r="I2441" s="3"/>
      <c r="J2441" s="3"/>
      <c r="K2441" s="3"/>
      <c r="L2441" s="3"/>
    </row>
    <row r="2442" spans="2:12">
      <c r="B2442" s="9"/>
      <c r="C2442" s="13"/>
      <c r="D2442" s="3"/>
      <c r="E2442" s="3"/>
      <c r="F2442" s="3"/>
      <c r="G2442" s="3"/>
      <c r="H2442" s="3"/>
      <c r="I2442" s="3"/>
      <c r="J2442" s="3"/>
      <c r="K2442" s="3"/>
      <c r="L2442" s="3"/>
    </row>
    <row r="2443" spans="2:12">
      <c r="B2443" s="9"/>
      <c r="C2443" s="13"/>
      <c r="D2443" s="3"/>
      <c r="E2443" s="3"/>
      <c r="F2443" s="3"/>
      <c r="G2443" s="3"/>
      <c r="H2443" s="3"/>
      <c r="I2443" s="3"/>
      <c r="J2443" s="3"/>
      <c r="K2443" s="3"/>
      <c r="L2443" s="3"/>
    </row>
    <row r="2444" spans="2:12">
      <c r="B2444" s="9"/>
      <c r="C2444" s="13"/>
      <c r="D2444" s="3"/>
      <c r="E2444" s="3"/>
      <c r="F2444" s="3"/>
      <c r="G2444" s="3"/>
      <c r="H2444" s="3"/>
      <c r="I2444" s="3"/>
      <c r="J2444" s="3"/>
      <c r="K2444" s="3"/>
      <c r="L2444" s="3"/>
    </row>
    <row r="2445" spans="2:12">
      <c r="B2445" s="9"/>
      <c r="C2445" s="13"/>
      <c r="D2445" s="3"/>
      <c r="E2445" s="3"/>
      <c r="F2445" s="3"/>
      <c r="G2445" s="3"/>
      <c r="H2445" s="3"/>
      <c r="I2445" s="3"/>
      <c r="J2445" s="3"/>
      <c r="K2445" s="3"/>
      <c r="L2445" s="3"/>
    </row>
    <row r="2446" spans="2:12">
      <c r="B2446" s="9"/>
      <c r="C2446" s="13"/>
      <c r="D2446" s="3"/>
      <c r="E2446" s="3"/>
      <c r="F2446" s="3"/>
      <c r="G2446" s="3"/>
      <c r="H2446" s="3"/>
      <c r="I2446" s="3"/>
      <c r="J2446" s="3"/>
      <c r="K2446" s="3"/>
      <c r="L2446" s="3"/>
    </row>
    <row r="2447" spans="2:12">
      <c r="B2447" s="9"/>
      <c r="C2447" s="13"/>
      <c r="D2447" s="3"/>
      <c r="E2447" s="3"/>
      <c r="F2447" s="3"/>
      <c r="G2447" s="3"/>
      <c r="H2447" s="3"/>
      <c r="I2447" s="3"/>
      <c r="J2447" s="3"/>
      <c r="K2447" s="3"/>
      <c r="L2447" s="3"/>
    </row>
    <row r="2448" spans="2:12">
      <c r="B2448" s="9"/>
      <c r="C2448" s="13"/>
      <c r="D2448" s="3"/>
      <c r="E2448" s="3"/>
      <c r="F2448" s="3"/>
      <c r="G2448" s="3"/>
      <c r="H2448" s="3"/>
      <c r="I2448" s="3"/>
      <c r="J2448" s="3"/>
      <c r="K2448" s="3"/>
      <c r="L2448" s="3"/>
    </row>
    <row r="2449" spans="2:12">
      <c r="B2449" s="9"/>
      <c r="C2449" s="13"/>
      <c r="D2449" s="3"/>
      <c r="E2449" s="3"/>
      <c r="F2449" s="3"/>
      <c r="G2449" s="3"/>
      <c r="H2449" s="3"/>
      <c r="I2449" s="3"/>
      <c r="J2449" s="3"/>
      <c r="K2449" s="3"/>
      <c r="L2449" s="3"/>
    </row>
    <row r="2450" spans="2:12">
      <c r="B2450" s="9"/>
      <c r="C2450" s="13"/>
      <c r="D2450" s="3"/>
      <c r="E2450" s="3"/>
      <c r="F2450" s="3"/>
      <c r="G2450" s="3"/>
      <c r="H2450" s="3"/>
      <c r="I2450" s="3"/>
      <c r="J2450" s="3"/>
      <c r="K2450" s="3"/>
      <c r="L2450" s="3"/>
    </row>
    <row r="2451" spans="2:12">
      <c r="B2451" s="9"/>
      <c r="C2451" s="13"/>
      <c r="D2451" s="3"/>
      <c r="E2451" s="3"/>
      <c r="F2451" s="3"/>
      <c r="G2451" s="3"/>
      <c r="H2451" s="3"/>
      <c r="I2451" s="3"/>
      <c r="J2451" s="3"/>
      <c r="K2451" s="3"/>
      <c r="L2451" s="3"/>
    </row>
    <row r="2452" spans="2:12">
      <c r="B2452" s="9"/>
      <c r="C2452" s="13"/>
      <c r="D2452" s="3"/>
      <c r="E2452" s="3"/>
      <c r="F2452" s="3"/>
      <c r="G2452" s="3"/>
      <c r="H2452" s="3"/>
      <c r="I2452" s="3"/>
      <c r="J2452" s="3"/>
      <c r="K2452" s="3"/>
      <c r="L2452" s="3"/>
    </row>
    <row r="2453" spans="2:12">
      <c r="B2453" s="9"/>
      <c r="C2453" s="13"/>
      <c r="D2453" s="3"/>
      <c r="E2453" s="3"/>
      <c r="F2453" s="3"/>
      <c r="G2453" s="3"/>
      <c r="H2453" s="3"/>
      <c r="I2453" s="3"/>
      <c r="J2453" s="3"/>
      <c r="K2453" s="3"/>
      <c r="L2453" s="3"/>
    </row>
    <row r="2454" spans="2:12">
      <c r="B2454" s="9"/>
      <c r="C2454" s="13"/>
      <c r="D2454" s="3"/>
      <c r="E2454" s="3"/>
      <c r="F2454" s="3"/>
      <c r="G2454" s="3"/>
      <c r="H2454" s="3"/>
      <c r="I2454" s="3"/>
      <c r="J2454" s="3"/>
      <c r="K2454" s="3"/>
      <c r="L2454" s="3"/>
    </row>
    <row r="2455" spans="2:12">
      <c r="B2455" s="9"/>
      <c r="C2455" s="13"/>
      <c r="D2455" s="3"/>
      <c r="E2455" s="3"/>
      <c r="F2455" s="3"/>
      <c r="G2455" s="3"/>
      <c r="H2455" s="3"/>
      <c r="I2455" s="3"/>
      <c r="J2455" s="3"/>
      <c r="K2455" s="3"/>
      <c r="L2455" s="3"/>
    </row>
    <row r="2456" spans="2:12">
      <c r="B2456" s="9"/>
      <c r="C2456" s="13"/>
      <c r="D2456" s="3"/>
      <c r="E2456" s="3"/>
      <c r="F2456" s="3"/>
      <c r="G2456" s="3"/>
      <c r="H2456" s="3"/>
      <c r="I2456" s="3"/>
      <c r="J2456" s="3"/>
      <c r="K2456" s="3"/>
      <c r="L2456" s="3"/>
    </row>
    <row r="2457" spans="2:12">
      <c r="B2457" s="9"/>
      <c r="C2457" s="13"/>
      <c r="D2457" s="3"/>
      <c r="E2457" s="3"/>
      <c r="F2457" s="3"/>
      <c r="G2457" s="3"/>
      <c r="H2457" s="3"/>
      <c r="I2457" s="3"/>
      <c r="J2457" s="3"/>
      <c r="K2457" s="3"/>
      <c r="L2457" s="3"/>
    </row>
    <row r="2458" spans="2:12">
      <c r="B2458" s="9"/>
      <c r="C2458" s="13"/>
      <c r="D2458" s="3"/>
      <c r="E2458" s="3"/>
      <c r="F2458" s="3"/>
      <c r="G2458" s="3"/>
      <c r="H2458" s="3"/>
      <c r="I2458" s="3"/>
      <c r="J2458" s="3"/>
      <c r="K2458" s="3"/>
      <c r="L2458" s="3"/>
    </row>
    <row r="2459" spans="2:12">
      <c r="B2459" s="9"/>
      <c r="C2459" s="13"/>
      <c r="D2459" s="3"/>
      <c r="E2459" s="3"/>
      <c r="F2459" s="3"/>
      <c r="G2459" s="3"/>
      <c r="H2459" s="3"/>
      <c r="I2459" s="3"/>
      <c r="J2459" s="3"/>
      <c r="K2459" s="3"/>
      <c r="L2459" s="3"/>
    </row>
    <row r="2460" spans="2:12">
      <c r="B2460" s="9"/>
      <c r="C2460" s="13"/>
      <c r="D2460" s="3"/>
      <c r="E2460" s="3"/>
      <c r="F2460" s="3"/>
      <c r="G2460" s="3"/>
      <c r="H2460" s="3"/>
      <c r="I2460" s="3"/>
      <c r="J2460" s="3"/>
      <c r="K2460" s="3"/>
      <c r="L2460" s="3"/>
    </row>
    <row r="2461" spans="2:12">
      <c r="B2461" s="9"/>
      <c r="C2461" s="13"/>
      <c r="D2461" s="3"/>
      <c r="E2461" s="3"/>
      <c r="F2461" s="3"/>
      <c r="G2461" s="3"/>
      <c r="H2461" s="3"/>
      <c r="I2461" s="3"/>
      <c r="J2461" s="3"/>
      <c r="K2461" s="3"/>
      <c r="L2461" s="3"/>
    </row>
    <row r="2462" spans="2:12">
      <c r="B2462" s="9"/>
      <c r="C2462" s="13"/>
      <c r="D2462" s="3"/>
      <c r="E2462" s="3"/>
      <c r="F2462" s="3"/>
      <c r="G2462" s="3"/>
      <c r="H2462" s="3"/>
      <c r="I2462" s="3"/>
      <c r="J2462" s="3"/>
      <c r="K2462" s="3"/>
      <c r="L2462" s="3"/>
    </row>
    <row r="2463" spans="2:12">
      <c r="B2463" s="9"/>
      <c r="C2463" s="13"/>
      <c r="D2463" s="3"/>
      <c r="E2463" s="3"/>
      <c r="F2463" s="3"/>
      <c r="G2463" s="3"/>
      <c r="H2463" s="3"/>
      <c r="I2463" s="3"/>
      <c r="J2463" s="3"/>
      <c r="K2463" s="3"/>
      <c r="L2463" s="3"/>
    </row>
    <row r="2464" spans="2:12">
      <c r="B2464" s="9"/>
      <c r="C2464" s="13"/>
      <c r="D2464" s="3"/>
      <c r="E2464" s="3"/>
      <c r="F2464" s="3"/>
      <c r="G2464" s="3"/>
      <c r="H2464" s="3"/>
      <c r="I2464" s="3"/>
      <c r="J2464" s="3"/>
      <c r="K2464" s="3"/>
      <c r="L2464" s="3"/>
    </row>
    <row r="2465" spans="2:12">
      <c r="B2465" s="9"/>
      <c r="C2465" s="13"/>
      <c r="D2465" s="3"/>
      <c r="E2465" s="3"/>
      <c r="F2465" s="3"/>
      <c r="G2465" s="3"/>
      <c r="H2465" s="3"/>
      <c r="I2465" s="3"/>
      <c r="J2465" s="3"/>
      <c r="K2465" s="3"/>
      <c r="L2465" s="3"/>
    </row>
    <row r="2466" spans="2:12">
      <c r="B2466" s="9"/>
      <c r="C2466" s="13"/>
      <c r="D2466" s="3"/>
      <c r="E2466" s="3"/>
      <c r="F2466" s="3"/>
      <c r="G2466" s="3"/>
      <c r="H2466" s="3"/>
      <c r="I2466" s="3"/>
      <c r="J2466" s="3"/>
      <c r="K2466" s="3"/>
      <c r="L2466" s="3"/>
    </row>
    <row r="2467" spans="2:12">
      <c r="B2467" s="9"/>
      <c r="C2467" s="13"/>
      <c r="D2467" s="3"/>
      <c r="E2467" s="3"/>
      <c r="F2467" s="3"/>
      <c r="G2467" s="3"/>
      <c r="H2467" s="3"/>
      <c r="I2467" s="3"/>
      <c r="J2467" s="3"/>
      <c r="K2467" s="3"/>
      <c r="L2467" s="3"/>
    </row>
    <row r="2468" spans="2:12">
      <c r="B2468" s="9"/>
      <c r="C2468" s="13"/>
      <c r="D2468" s="3"/>
      <c r="E2468" s="3"/>
      <c r="F2468" s="3"/>
      <c r="G2468" s="3"/>
      <c r="H2468" s="3"/>
      <c r="I2468" s="3"/>
      <c r="J2468" s="3"/>
      <c r="K2468" s="3"/>
      <c r="L2468" s="3"/>
    </row>
    <row r="2469" spans="2:12">
      <c r="B2469" s="9"/>
      <c r="C2469" s="13"/>
      <c r="D2469" s="3"/>
      <c r="E2469" s="3"/>
      <c r="F2469" s="3"/>
      <c r="G2469" s="3"/>
      <c r="H2469" s="3"/>
      <c r="I2469" s="3"/>
      <c r="J2469" s="3"/>
      <c r="K2469" s="3"/>
      <c r="L2469" s="3"/>
    </row>
    <row r="2470" spans="2:12">
      <c r="B2470" s="9"/>
      <c r="C2470" s="13"/>
      <c r="D2470" s="3"/>
      <c r="E2470" s="3"/>
      <c r="F2470" s="3"/>
      <c r="G2470" s="3"/>
      <c r="H2470" s="3"/>
      <c r="I2470" s="3"/>
      <c r="J2470" s="3"/>
      <c r="K2470" s="3"/>
      <c r="L2470" s="3"/>
    </row>
    <row r="2471" spans="2:12">
      <c r="B2471" s="9"/>
      <c r="C2471" s="13"/>
      <c r="D2471" s="3"/>
      <c r="E2471" s="3"/>
      <c r="F2471" s="3"/>
      <c r="G2471" s="3"/>
      <c r="H2471" s="3"/>
      <c r="I2471" s="3"/>
      <c r="J2471" s="3"/>
      <c r="K2471" s="3"/>
      <c r="L2471" s="3"/>
    </row>
    <row r="2472" spans="2:12">
      <c r="B2472" s="9"/>
      <c r="C2472" s="13"/>
      <c r="D2472" s="3"/>
      <c r="E2472" s="3"/>
      <c r="F2472" s="3"/>
      <c r="G2472" s="3"/>
      <c r="H2472" s="3"/>
      <c r="I2472" s="3"/>
      <c r="J2472" s="3"/>
      <c r="K2472" s="3"/>
      <c r="L2472" s="3"/>
    </row>
    <row r="2473" spans="2:12">
      <c r="B2473" s="9"/>
      <c r="C2473" s="13"/>
      <c r="D2473" s="3"/>
      <c r="E2473" s="3"/>
      <c r="F2473" s="3"/>
      <c r="G2473" s="3"/>
      <c r="H2473" s="3"/>
      <c r="I2473" s="3"/>
      <c r="J2473" s="3"/>
      <c r="K2473" s="3"/>
      <c r="L2473" s="3"/>
    </row>
    <row r="2474" spans="2:12">
      <c r="B2474" s="9"/>
      <c r="C2474" s="13"/>
      <c r="D2474" s="3"/>
      <c r="E2474" s="3"/>
      <c r="F2474" s="3"/>
      <c r="G2474" s="3"/>
      <c r="H2474" s="3"/>
      <c r="I2474" s="3"/>
      <c r="J2474" s="3"/>
      <c r="K2474" s="3"/>
      <c r="L2474" s="3"/>
    </row>
    <row r="2475" spans="2:12">
      <c r="B2475" s="9"/>
      <c r="C2475" s="13"/>
      <c r="D2475" s="3"/>
      <c r="E2475" s="3"/>
      <c r="F2475" s="3"/>
      <c r="G2475" s="3"/>
      <c r="H2475" s="3"/>
      <c r="I2475" s="3"/>
      <c r="J2475" s="3"/>
      <c r="K2475" s="3"/>
      <c r="L2475" s="3"/>
    </row>
    <row r="2476" spans="2:12">
      <c r="B2476" s="9"/>
      <c r="C2476" s="13"/>
      <c r="D2476" s="3"/>
      <c r="E2476" s="3"/>
      <c r="F2476" s="3"/>
      <c r="G2476" s="3"/>
      <c r="H2476" s="3"/>
      <c r="I2476" s="3"/>
      <c r="J2476" s="3"/>
      <c r="K2476" s="3"/>
      <c r="L2476" s="3"/>
    </row>
    <row r="2477" spans="2:12">
      <c r="B2477" s="9"/>
      <c r="C2477" s="13"/>
      <c r="D2477" s="3"/>
      <c r="E2477" s="3"/>
      <c r="F2477" s="3"/>
      <c r="G2477" s="3"/>
      <c r="H2477" s="3"/>
      <c r="I2477" s="3"/>
      <c r="J2477" s="3"/>
      <c r="K2477" s="3"/>
      <c r="L2477" s="3"/>
    </row>
    <row r="2478" spans="2:12">
      <c r="B2478" s="9"/>
      <c r="C2478" s="13"/>
      <c r="D2478" s="3"/>
      <c r="E2478" s="3"/>
      <c r="F2478" s="3"/>
      <c r="G2478" s="3"/>
      <c r="H2478" s="3"/>
      <c r="I2478" s="3"/>
      <c r="J2478" s="3"/>
      <c r="K2478" s="3"/>
      <c r="L2478" s="3"/>
    </row>
    <row r="2479" spans="2:12">
      <c r="B2479" s="9"/>
      <c r="C2479" s="13"/>
      <c r="D2479" s="3"/>
      <c r="E2479" s="3"/>
      <c r="F2479" s="3"/>
      <c r="G2479" s="3"/>
      <c r="H2479" s="3"/>
      <c r="I2479" s="3"/>
      <c r="J2479" s="3"/>
      <c r="K2479" s="3"/>
      <c r="L2479" s="3"/>
    </row>
    <row r="2480" spans="2:12">
      <c r="B2480" s="9"/>
      <c r="C2480" s="13"/>
      <c r="D2480" s="3"/>
      <c r="E2480" s="3"/>
      <c r="F2480" s="3"/>
      <c r="G2480" s="3"/>
      <c r="H2480" s="3"/>
      <c r="I2480" s="3"/>
      <c r="J2480" s="3"/>
      <c r="K2480" s="3"/>
      <c r="L2480" s="3"/>
    </row>
    <row r="2481" spans="2:12">
      <c r="B2481" s="9"/>
      <c r="C2481" s="13"/>
      <c r="D2481" s="3"/>
      <c r="E2481" s="3"/>
      <c r="F2481" s="3"/>
      <c r="G2481" s="3"/>
      <c r="H2481" s="3"/>
      <c r="I2481" s="3"/>
      <c r="J2481" s="3"/>
      <c r="K2481" s="3"/>
      <c r="L2481" s="3"/>
    </row>
    <row r="2482" spans="2:12">
      <c r="B2482" s="9"/>
      <c r="C2482" s="13"/>
      <c r="D2482" s="3"/>
      <c r="E2482" s="3"/>
      <c r="F2482" s="3"/>
      <c r="G2482" s="3"/>
      <c r="H2482" s="3"/>
      <c r="I2482" s="3"/>
      <c r="J2482" s="3"/>
      <c r="K2482" s="3"/>
      <c r="L2482" s="3"/>
    </row>
    <row r="2483" spans="2:12">
      <c r="B2483" s="9"/>
      <c r="C2483" s="13"/>
      <c r="D2483" s="3"/>
      <c r="E2483" s="3"/>
      <c r="F2483" s="3"/>
      <c r="G2483" s="3"/>
      <c r="H2483" s="3"/>
      <c r="I2483" s="3"/>
      <c r="J2483" s="3"/>
      <c r="K2483" s="3"/>
      <c r="L2483" s="3"/>
    </row>
    <row r="2484" spans="2:12">
      <c r="B2484" s="9"/>
      <c r="C2484" s="13"/>
      <c r="D2484" s="3"/>
      <c r="E2484" s="3"/>
      <c r="F2484" s="3"/>
      <c r="G2484" s="3"/>
      <c r="H2484" s="3"/>
      <c r="I2484" s="3"/>
      <c r="J2484" s="3"/>
      <c r="K2484" s="3"/>
      <c r="L2484" s="3"/>
    </row>
    <row r="2485" spans="2:12">
      <c r="B2485" s="9"/>
      <c r="C2485" s="13"/>
      <c r="D2485" s="3"/>
      <c r="E2485" s="3"/>
      <c r="F2485" s="3"/>
      <c r="G2485" s="3"/>
      <c r="H2485" s="3"/>
      <c r="I2485" s="3"/>
      <c r="J2485" s="3"/>
      <c r="K2485" s="3"/>
      <c r="L2485" s="3"/>
    </row>
    <row r="2486" spans="2:12">
      <c r="B2486" s="9"/>
      <c r="C2486" s="13"/>
      <c r="D2486" s="3"/>
      <c r="E2486" s="3"/>
      <c r="F2486" s="3"/>
      <c r="G2486" s="3"/>
      <c r="H2486" s="3"/>
      <c r="I2486" s="3"/>
      <c r="J2486" s="3"/>
      <c r="K2486" s="3"/>
      <c r="L2486" s="3"/>
    </row>
    <row r="2487" spans="2:12">
      <c r="B2487" s="9"/>
      <c r="C2487" s="13"/>
      <c r="D2487" s="3"/>
      <c r="E2487" s="3"/>
      <c r="F2487" s="3"/>
      <c r="G2487" s="3"/>
      <c r="H2487" s="3"/>
      <c r="I2487" s="3"/>
      <c r="J2487" s="3"/>
      <c r="K2487" s="3"/>
      <c r="L2487" s="3"/>
    </row>
    <row r="2488" spans="2:12">
      <c r="B2488" s="9"/>
      <c r="C2488" s="13"/>
      <c r="D2488" s="3"/>
      <c r="E2488" s="3"/>
      <c r="F2488" s="3"/>
      <c r="G2488" s="3"/>
      <c r="H2488" s="3"/>
      <c r="I2488" s="3"/>
      <c r="J2488" s="3"/>
      <c r="K2488" s="3"/>
      <c r="L2488" s="3"/>
    </row>
    <row r="2489" spans="2:12">
      <c r="B2489" s="9"/>
      <c r="C2489" s="13"/>
      <c r="D2489" s="3"/>
      <c r="E2489" s="3"/>
      <c r="F2489" s="3"/>
      <c r="G2489" s="3"/>
      <c r="H2489" s="3"/>
      <c r="I2489" s="3"/>
      <c r="J2489" s="3"/>
      <c r="K2489" s="3"/>
      <c r="L2489" s="3"/>
    </row>
    <row r="2490" spans="2:12">
      <c r="B2490" s="9"/>
      <c r="C2490" s="13"/>
      <c r="D2490" s="3"/>
      <c r="E2490" s="3"/>
      <c r="F2490" s="3"/>
      <c r="G2490" s="3"/>
      <c r="H2490" s="3"/>
      <c r="I2490" s="3"/>
      <c r="J2490" s="3"/>
      <c r="K2490" s="3"/>
      <c r="L2490" s="3"/>
    </row>
    <row r="2491" spans="2:12">
      <c r="B2491" s="9"/>
      <c r="C2491" s="13"/>
      <c r="D2491" s="3"/>
      <c r="E2491" s="3"/>
      <c r="F2491" s="3"/>
      <c r="G2491" s="3"/>
      <c r="H2491" s="3"/>
      <c r="I2491" s="3"/>
      <c r="J2491" s="3"/>
      <c r="K2491" s="3"/>
      <c r="L2491" s="3"/>
    </row>
    <row r="2492" spans="2:12">
      <c r="B2492" s="9"/>
      <c r="C2492" s="13"/>
      <c r="D2492" s="3"/>
      <c r="E2492" s="3"/>
      <c r="F2492" s="3"/>
      <c r="G2492" s="3"/>
      <c r="H2492" s="3"/>
      <c r="I2492" s="3"/>
      <c r="J2492" s="3"/>
      <c r="K2492" s="3"/>
      <c r="L2492" s="3"/>
    </row>
    <row r="2493" spans="2:12">
      <c r="B2493" s="9"/>
      <c r="C2493" s="13"/>
      <c r="D2493" s="3"/>
      <c r="E2493" s="3"/>
      <c r="F2493" s="3"/>
      <c r="G2493" s="3"/>
      <c r="H2493" s="3"/>
      <c r="I2493" s="3"/>
      <c r="J2493" s="3"/>
      <c r="K2493" s="3"/>
      <c r="L2493" s="3"/>
    </row>
    <row r="2494" spans="2:12">
      <c r="B2494" s="9"/>
      <c r="C2494" s="13"/>
      <c r="D2494" s="3"/>
      <c r="E2494" s="3"/>
      <c r="F2494" s="3"/>
      <c r="G2494" s="3"/>
      <c r="H2494" s="3"/>
      <c r="I2494" s="3"/>
      <c r="J2494" s="3"/>
      <c r="K2494" s="3"/>
      <c r="L2494" s="3"/>
    </row>
    <row r="2495" spans="2:12">
      <c r="B2495" s="9"/>
      <c r="C2495" s="13"/>
      <c r="D2495" s="3"/>
      <c r="E2495" s="3"/>
      <c r="F2495" s="3"/>
      <c r="G2495" s="3"/>
      <c r="H2495" s="3"/>
      <c r="I2495" s="3"/>
      <c r="J2495" s="3"/>
      <c r="K2495" s="3"/>
      <c r="L2495" s="3"/>
    </row>
    <row r="2496" spans="2:12">
      <c r="B2496" s="9"/>
      <c r="C2496" s="13"/>
      <c r="D2496" s="3"/>
      <c r="E2496" s="3"/>
      <c r="F2496" s="3"/>
      <c r="G2496" s="3"/>
      <c r="H2496" s="3"/>
      <c r="I2496" s="3"/>
      <c r="J2496" s="3"/>
      <c r="K2496" s="3"/>
      <c r="L2496" s="3"/>
    </row>
    <row r="2497" spans="2:12">
      <c r="B2497" s="9"/>
      <c r="C2497" s="13"/>
      <c r="D2497" s="3"/>
      <c r="E2497" s="3"/>
      <c r="F2497" s="3"/>
      <c r="G2497" s="3"/>
      <c r="H2497" s="3"/>
      <c r="I2497" s="3"/>
      <c r="J2497" s="3"/>
      <c r="K2497" s="3"/>
      <c r="L2497" s="3"/>
    </row>
    <row r="2498" spans="2:12">
      <c r="B2498" s="9"/>
      <c r="C2498" s="13"/>
      <c r="D2498" s="3"/>
      <c r="E2498" s="3"/>
      <c r="F2498" s="3"/>
      <c r="G2498" s="3"/>
      <c r="H2498" s="3"/>
      <c r="I2498" s="3"/>
      <c r="J2498" s="3"/>
      <c r="K2498" s="3"/>
      <c r="L2498" s="3"/>
    </row>
    <row r="2499" spans="2:12">
      <c r="B2499" s="9"/>
      <c r="C2499" s="13"/>
      <c r="D2499" s="3"/>
      <c r="E2499" s="3"/>
      <c r="F2499" s="3"/>
      <c r="G2499" s="3"/>
      <c r="H2499" s="3"/>
      <c r="I2499" s="3"/>
      <c r="J2499" s="3"/>
      <c r="K2499" s="3"/>
      <c r="L2499" s="3"/>
    </row>
    <row r="2500" spans="2:12">
      <c r="B2500" s="9"/>
      <c r="C2500" s="13"/>
      <c r="D2500" s="3"/>
      <c r="E2500" s="3"/>
      <c r="F2500" s="3"/>
      <c r="G2500" s="3"/>
      <c r="H2500" s="3"/>
      <c r="I2500" s="3"/>
      <c r="J2500" s="3"/>
      <c r="K2500" s="3"/>
      <c r="L2500" s="3"/>
    </row>
    <row r="2501" spans="2:12">
      <c r="B2501" s="9"/>
      <c r="C2501" s="13"/>
      <c r="D2501" s="3"/>
      <c r="E2501" s="3"/>
      <c r="F2501" s="3"/>
      <c r="G2501" s="3"/>
      <c r="H2501" s="3"/>
      <c r="I2501" s="3"/>
      <c r="J2501" s="3"/>
      <c r="K2501" s="3"/>
      <c r="L2501" s="3"/>
    </row>
    <row r="2502" spans="2:12">
      <c r="B2502" s="9"/>
      <c r="C2502" s="13"/>
      <c r="D2502" s="3"/>
      <c r="E2502" s="3"/>
      <c r="F2502" s="3"/>
      <c r="G2502" s="3"/>
      <c r="H2502" s="3"/>
      <c r="I2502" s="3"/>
      <c r="J2502" s="3"/>
      <c r="K2502" s="3"/>
      <c r="L2502" s="3"/>
    </row>
    <row r="2503" spans="2:12">
      <c r="B2503" s="9"/>
      <c r="C2503" s="13"/>
      <c r="D2503" s="3"/>
      <c r="E2503" s="3"/>
      <c r="F2503" s="3"/>
      <c r="G2503" s="3"/>
      <c r="H2503" s="3"/>
      <c r="I2503" s="3"/>
      <c r="J2503" s="3"/>
      <c r="K2503" s="3"/>
      <c r="L2503" s="3"/>
    </row>
    <row r="2504" spans="2:12">
      <c r="B2504" s="9"/>
      <c r="C2504" s="13"/>
      <c r="D2504" s="3"/>
      <c r="E2504" s="3"/>
      <c r="F2504" s="3"/>
      <c r="G2504" s="3"/>
      <c r="H2504" s="3"/>
      <c r="I2504" s="3"/>
      <c r="J2504" s="3"/>
      <c r="K2504" s="3"/>
      <c r="L2504" s="3"/>
    </row>
    <row r="2505" spans="2:12">
      <c r="B2505" s="9"/>
      <c r="C2505" s="13"/>
      <c r="D2505" s="3"/>
      <c r="E2505" s="3"/>
      <c r="F2505" s="3"/>
      <c r="G2505" s="3"/>
      <c r="H2505" s="3"/>
      <c r="I2505" s="3"/>
      <c r="J2505" s="3"/>
      <c r="K2505" s="3"/>
      <c r="L2505" s="3"/>
    </row>
    <row r="2506" spans="2:12">
      <c r="B2506" s="9"/>
      <c r="C2506" s="13"/>
      <c r="D2506" s="3"/>
      <c r="E2506" s="3"/>
      <c r="F2506" s="3"/>
      <c r="G2506" s="3"/>
      <c r="H2506" s="3"/>
      <c r="I2506" s="3"/>
      <c r="J2506" s="3"/>
      <c r="K2506" s="3"/>
      <c r="L2506" s="3"/>
    </row>
    <row r="2507" spans="2:12">
      <c r="B2507" s="9"/>
      <c r="C2507" s="13"/>
      <c r="D2507" s="3"/>
      <c r="E2507" s="3"/>
      <c r="F2507" s="3"/>
      <c r="G2507" s="3"/>
      <c r="H2507" s="3"/>
      <c r="I2507" s="3"/>
      <c r="J2507" s="3"/>
      <c r="K2507" s="3"/>
      <c r="L2507" s="3"/>
    </row>
    <row r="2508" spans="2:12">
      <c r="B2508" s="9"/>
      <c r="C2508" s="13"/>
      <c r="D2508" s="3"/>
      <c r="E2508" s="3"/>
      <c r="F2508" s="3"/>
      <c r="G2508" s="3"/>
      <c r="H2508" s="3"/>
      <c r="I2508" s="3"/>
      <c r="J2508" s="3"/>
      <c r="K2508" s="3"/>
      <c r="L2508" s="3"/>
    </row>
    <row r="2509" spans="2:12">
      <c r="B2509" s="9"/>
      <c r="C2509" s="13"/>
      <c r="D2509" s="3"/>
      <c r="E2509" s="3"/>
      <c r="F2509" s="3"/>
      <c r="G2509" s="3"/>
      <c r="H2509" s="3"/>
      <c r="I2509" s="3"/>
      <c r="J2509" s="3"/>
      <c r="K2509" s="3"/>
      <c r="L2509" s="3"/>
    </row>
    <row r="2510" spans="2:12">
      <c r="B2510" s="9"/>
      <c r="C2510" s="13"/>
      <c r="D2510" s="3"/>
      <c r="E2510" s="3"/>
      <c r="F2510" s="3"/>
      <c r="G2510" s="3"/>
      <c r="H2510" s="3"/>
      <c r="I2510" s="3"/>
      <c r="J2510" s="3"/>
      <c r="K2510" s="3"/>
      <c r="L2510" s="3"/>
    </row>
    <row r="2511" spans="2:12">
      <c r="B2511" s="9"/>
      <c r="C2511" s="13"/>
      <c r="D2511" s="3"/>
      <c r="E2511" s="3"/>
      <c r="F2511" s="3"/>
      <c r="G2511" s="3"/>
      <c r="H2511" s="3"/>
      <c r="I2511" s="3"/>
      <c r="J2511" s="3"/>
      <c r="K2511" s="3"/>
      <c r="L2511" s="3"/>
    </row>
    <row r="2512" spans="2:12">
      <c r="B2512" s="9"/>
      <c r="C2512" s="13"/>
      <c r="D2512" s="3"/>
      <c r="E2512" s="3"/>
      <c r="F2512" s="3"/>
      <c r="G2512" s="3"/>
      <c r="H2512" s="3"/>
      <c r="I2512" s="3"/>
      <c r="J2512" s="3"/>
      <c r="K2512" s="3"/>
      <c r="L2512" s="3"/>
    </row>
    <row r="2513" spans="2:12">
      <c r="B2513" s="9"/>
      <c r="C2513" s="13"/>
      <c r="D2513" s="3"/>
      <c r="E2513" s="3"/>
      <c r="F2513" s="3"/>
      <c r="G2513" s="3"/>
      <c r="H2513" s="3"/>
      <c r="I2513" s="3"/>
      <c r="J2513" s="3"/>
      <c r="K2513" s="3"/>
      <c r="L2513" s="3"/>
    </row>
    <row r="2514" spans="2:12">
      <c r="B2514" s="9"/>
      <c r="C2514" s="13"/>
      <c r="D2514" s="3"/>
      <c r="E2514" s="3"/>
      <c r="F2514" s="3"/>
      <c r="G2514" s="3"/>
      <c r="H2514" s="3"/>
      <c r="I2514" s="3"/>
      <c r="J2514" s="3"/>
      <c r="K2514" s="3"/>
      <c r="L2514" s="3"/>
    </row>
    <row r="2515" spans="2:12">
      <c r="B2515" s="9"/>
      <c r="C2515" s="13"/>
      <c r="D2515" s="3"/>
      <c r="E2515" s="3"/>
      <c r="F2515" s="3"/>
      <c r="G2515" s="3"/>
      <c r="H2515" s="3"/>
      <c r="I2515" s="3"/>
      <c r="J2515" s="3"/>
      <c r="K2515" s="3"/>
      <c r="L2515" s="3"/>
    </row>
    <row r="2516" spans="2:12">
      <c r="B2516" s="9"/>
      <c r="C2516" s="13"/>
      <c r="D2516" s="3"/>
      <c r="E2516" s="3"/>
      <c r="F2516" s="3"/>
      <c r="G2516" s="3"/>
      <c r="H2516" s="3"/>
      <c r="I2516" s="3"/>
      <c r="J2516" s="3"/>
      <c r="K2516" s="3"/>
      <c r="L2516" s="3"/>
    </row>
    <row r="2517" spans="2:12">
      <c r="B2517" s="9"/>
      <c r="C2517" s="13"/>
      <c r="D2517" s="3"/>
      <c r="E2517" s="3"/>
      <c r="F2517" s="3"/>
      <c r="G2517" s="3"/>
      <c r="H2517" s="3"/>
      <c r="I2517" s="3"/>
      <c r="J2517" s="3"/>
      <c r="K2517" s="3"/>
      <c r="L2517" s="3"/>
    </row>
    <row r="2518" spans="2:12">
      <c r="B2518" s="9"/>
      <c r="C2518" s="13"/>
      <c r="D2518" s="3"/>
      <c r="E2518" s="3"/>
      <c r="F2518" s="3"/>
      <c r="G2518" s="3"/>
      <c r="H2518" s="3"/>
      <c r="I2518" s="3"/>
      <c r="J2518" s="3"/>
      <c r="K2518" s="3"/>
      <c r="L2518" s="3"/>
    </row>
    <row r="2519" spans="2:12">
      <c r="B2519" s="9"/>
      <c r="C2519" s="13"/>
      <c r="D2519" s="3"/>
      <c r="E2519" s="3"/>
      <c r="F2519" s="3"/>
      <c r="G2519" s="3"/>
      <c r="H2519" s="3"/>
      <c r="I2519" s="3"/>
      <c r="J2519" s="3"/>
      <c r="K2519" s="3"/>
      <c r="L2519" s="3"/>
    </row>
    <row r="2520" spans="2:12">
      <c r="B2520" s="9"/>
      <c r="C2520" s="13"/>
      <c r="D2520" s="3"/>
      <c r="E2520" s="3"/>
      <c r="F2520" s="3"/>
      <c r="G2520" s="3"/>
      <c r="H2520" s="3"/>
      <c r="I2520" s="3"/>
      <c r="J2520" s="3"/>
      <c r="K2520" s="3"/>
      <c r="L2520" s="3"/>
    </row>
    <row r="2521" spans="2:12">
      <c r="B2521" s="9"/>
      <c r="C2521" s="13"/>
      <c r="D2521" s="3"/>
      <c r="E2521" s="3"/>
      <c r="F2521" s="3"/>
      <c r="G2521" s="3"/>
      <c r="H2521" s="3"/>
      <c r="I2521" s="3"/>
      <c r="J2521" s="3"/>
      <c r="K2521" s="3"/>
      <c r="L2521" s="3"/>
    </row>
    <row r="2522" spans="2:12">
      <c r="B2522" s="9"/>
      <c r="C2522" s="13"/>
      <c r="D2522" s="3"/>
      <c r="E2522" s="3"/>
      <c r="F2522" s="3"/>
      <c r="G2522" s="3"/>
      <c r="H2522" s="3"/>
      <c r="I2522" s="3"/>
      <c r="J2522" s="3"/>
      <c r="K2522" s="3"/>
      <c r="L2522" s="3"/>
    </row>
    <row r="2523" spans="2:12">
      <c r="B2523" s="9"/>
      <c r="C2523" s="13"/>
      <c r="D2523" s="3"/>
      <c r="E2523" s="3"/>
      <c r="F2523" s="3"/>
      <c r="G2523" s="3"/>
      <c r="H2523" s="3"/>
      <c r="I2523" s="3"/>
      <c r="J2523" s="3"/>
      <c r="K2523" s="3"/>
      <c r="L2523" s="3"/>
    </row>
    <row r="2524" spans="2:12">
      <c r="B2524" s="9"/>
      <c r="C2524" s="13"/>
      <c r="D2524" s="3"/>
      <c r="E2524" s="3"/>
      <c r="F2524" s="3"/>
      <c r="G2524" s="3"/>
      <c r="H2524" s="3"/>
      <c r="I2524" s="3"/>
      <c r="J2524" s="3"/>
      <c r="K2524" s="3"/>
      <c r="L2524" s="3"/>
    </row>
    <row r="2525" spans="2:12">
      <c r="B2525" s="9"/>
      <c r="C2525" s="13"/>
      <c r="D2525" s="3"/>
      <c r="E2525" s="3"/>
      <c r="F2525" s="3"/>
      <c r="G2525" s="3"/>
      <c r="H2525" s="3"/>
      <c r="I2525" s="3"/>
      <c r="J2525" s="3"/>
      <c r="K2525" s="3"/>
      <c r="L2525" s="3"/>
    </row>
    <row r="2526" spans="2:12">
      <c r="B2526" s="9"/>
      <c r="C2526" s="13"/>
      <c r="D2526" s="3"/>
      <c r="E2526" s="3"/>
      <c r="F2526" s="3"/>
      <c r="G2526" s="3"/>
      <c r="H2526" s="3"/>
      <c r="I2526" s="3"/>
      <c r="J2526" s="3"/>
      <c r="K2526" s="3"/>
      <c r="L2526" s="3"/>
    </row>
    <row r="2527" spans="2:12">
      <c r="B2527" s="9"/>
      <c r="C2527" s="13"/>
      <c r="D2527" s="3"/>
      <c r="E2527" s="3"/>
      <c r="F2527" s="3"/>
      <c r="G2527" s="3"/>
      <c r="H2527" s="3"/>
      <c r="I2527" s="3"/>
      <c r="J2527" s="3"/>
      <c r="K2527" s="3"/>
      <c r="L2527" s="3"/>
    </row>
    <row r="2528" spans="2:12">
      <c r="B2528" s="9"/>
      <c r="C2528" s="13"/>
      <c r="D2528" s="3"/>
      <c r="E2528" s="3"/>
      <c r="F2528" s="3"/>
      <c r="G2528" s="3"/>
      <c r="H2528" s="3"/>
      <c r="I2528" s="3"/>
      <c r="J2528" s="3"/>
      <c r="K2528" s="3"/>
      <c r="L2528" s="3"/>
    </row>
    <row r="2529" spans="2:12">
      <c r="B2529" s="9"/>
      <c r="C2529" s="13"/>
      <c r="D2529" s="3"/>
      <c r="E2529" s="3"/>
      <c r="F2529" s="3"/>
      <c r="G2529" s="3"/>
      <c r="H2529" s="3"/>
      <c r="I2529" s="3"/>
      <c r="J2529" s="3"/>
      <c r="K2529" s="3"/>
      <c r="L2529" s="3"/>
    </row>
    <row r="2530" spans="2:12">
      <c r="B2530" s="9"/>
      <c r="C2530" s="13"/>
      <c r="D2530" s="3"/>
      <c r="E2530" s="3"/>
      <c r="F2530" s="3"/>
      <c r="G2530" s="3"/>
      <c r="H2530" s="3"/>
      <c r="I2530" s="3"/>
      <c r="J2530" s="3"/>
      <c r="K2530" s="3"/>
      <c r="L2530" s="3"/>
    </row>
    <row r="2531" spans="2:12">
      <c r="B2531" s="9"/>
      <c r="C2531" s="13"/>
      <c r="D2531" s="3"/>
      <c r="E2531" s="3"/>
      <c r="F2531" s="3"/>
      <c r="G2531" s="3"/>
      <c r="H2531" s="3"/>
      <c r="I2531" s="3"/>
      <c r="J2531" s="3"/>
      <c r="K2531" s="3"/>
      <c r="L2531" s="3"/>
    </row>
    <row r="2532" spans="2:12">
      <c r="B2532" s="9"/>
      <c r="C2532" s="13"/>
      <c r="D2532" s="3"/>
      <c r="E2532" s="3"/>
      <c r="F2532" s="3"/>
      <c r="G2532" s="3"/>
      <c r="H2532" s="3"/>
      <c r="I2532" s="3"/>
      <c r="J2532" s="3"/>
      <c r="K2532" s="3"/>
      <c r="L2532" s="3"/>
    </row>
    <row r="2533" spans="2:12">
      <c r="B2533" s="9"/>
      <c r="C2533" s="13"/>
      <c r="D2533" s="3"/>
      <c r="E2533" s="3"/>
      <c r="F2533" s="3"/>
      <c r="G2533" s="3"/>
      <c r="H2533" s="3"/>
      <c r="I2533" s="3"/>
      <c r="J2533" s="3"/>
      <c r="K2533" s="3"/>
      <c r="L2533" s="3"/>
    </row>
    <row r="2534" spans="2:12">
      <c r="B2534" s="9"/>
      <c r="C2534" s="13"/>
      <c r="D2534" s="3"/>
      <c r="E2534" s="3"/>
      <c r="F2534" s="3"/>
      <c r="G2534" s="3"/>
      <c r="H2534" s="3"/>
      <c r="I2534" s="3"/>
      <c r="J2534" s="3"/>
      <c r="K2534" s="3"/>
      <c r="L2534" s="3"/>
    </row>
    <row r="2535" spans="2:12">
      <c r="B2535" s="9"/>
      <c r="C2535" s="13"/>
      <c r="D2535" s="3"/>
      <c r="E2535" s="3"/>
      <c r="F2535" s="3"/>
      <c r="G2535" s="3"/>
      <c r="H2535" s="3"/>
      <c r="I2535" s="3"/>
      <c r="J2535" s="3"/>
      <c r="K2535" s="3"/>
      <c r="L2535" s="3"/>
    </row>
    <row r="2536" spans="2:12">
      <c r="B2536" s="9"/>
      <c r="C2536" s="13"/>
      <c r="D2536" s="3"/>
      <c r="E2536" s="3"/>
      <c r="F2536" s="3"/>
      <c r="G2536" s="3"/>
      <c r="H2536" s="3"/>
      <c r="I2536" s="3"/>
      <c r="J2536" s="3"/>
      <c r="K2536" s="3"/>
      <c r="L2536" s="3"/>
    </row>
    <row r="2537" spans="2:12">
      <c r="B2537" s="9"/>
      <c r="C2537" s="13"/>
      <c r="D2537" s="3"/>
      <c r="E2537" s="3"/>
      <c r="F2537" s="3"/>
      <c r="G2537" s="3"/>
      <c r="H2537" s="3"/>
      <c r="I2537" s="3"/>
      <c r="J2537" s="3"/>
      <c r="K2537" s="3"/>
      <c r="L2537" s="3"/>
    </row>
    <row r="2538" spans="2:12">
      <c r="B2538" s="9"/>
      <c r="C2538" s="13"/>
      <c r="D2538" s="3"/>
      <c r="E2538" s="3"/>
      <c r="F2538" s="3"/>
      <c r="G2538" s="3"/>
      <c r="H2538" s="3"/>
      <c r="I2538" s="3"/>
      <c r="J2538" s="3"/>
      <c r="K2538" s="3"/>
      <c r="L2538" s="3"/>
    </row>
    <row r="2539" spans="2:12">
      <c r="B2539" s="9"/>
      <c r="C2539" s="13"/>
      <c r="D2539" s="3"/>
      <c r="E2539" s="3"/>
      <c r="F2539" s="3"/>
      <c r="G2539" s="3"/>
      <c r="H2539" s="3"/>
      <c r="I2539" s="3"/>
      <c r="J2539" s="3"/>
      <c r="K2539" s="3"/>
      <c r="L2539" s="3"/>
    </row>
    <row r="2540" spans="2:12">
      <c r="B2540" s="9"/>
      <c r="C2540" s="13"/>
      <c r="D2540" s="3"/>
      <c r="E2540" s="3"/>
      <c r="F2540" s="3"/>
      <c r="G2540" s="3"/>
      <c r="H2540" s="3"/>
      <c r="I2540" s="3"/>
      <c r="J2540" s="3"/>
      <c r="K2540" s="3"/>
      <c r="L2540" s="3"/>
    </row>
    <row r="2541" spans="2:12">
      <c r="B2541" s="9"/>
      <c r="C2541" s="13"/>
      <c r="D2541" s="3"/>
      <c r="E2541" s="3"/>
      <c r="F2541" s="3"/>
      <c r="G2541" s="3"/>
      <c r="H2541" s="3"/>
      <c r="I2541" s="3"/>
      <c r="J2541" s="3"/>
      <c r="K2541" s="3"/>
      <c r="L2541" s="3"/>
    </row>
    <row r="2542" spans="2:12">
      <c r="B2542" s="9"/>
      <c r="C2542" s="13"/>
      <c r="D2542" s="3"/>
      <c r="E2542" s="3"/>
      <c r="F2542" s="3"/>
      <c r="G2542" s="3"/>
      <c r="H2542" s="3"/>
      <c r="I2542" s="3"/>
      <c r="J2542" s="3"/>
      <c r="K2542" s="3"/>
      <c r="L2542" s="3"/>
    </row>
    <row r="2543" spans="2:12">
      <c r="B2543" s="9"/>
      <c r="C2543" s="13"/>
      <c r="D2543" s="3"/>
      <c r="E2543" s="3"/>
      <c r="F2543" s="3"/>
      <c r="G2543" s="3"/>
      <c r="H2543" s="3"/>
      <c r="I2543" s="3"/>
      <c r="J2543" s="3"/>
      <c r="K2543" s="3"/>
      <c r="L2543" s="3"/>
    </row>
    <row r="2544" spans="2:12">
      <c r="B2544" s="9"/>
      <c r="C2544" s="13"/>
      <c r="D2544" s="3"/>
      <c r="E2544" s="3"/>
      <c r="F2544" s="3"/>
      <c r="G2544" s="3"/>
      <c r="H2544" s="3"/>
      <c r="I2544" s="3"/>
      <c r="J2544" s="3"/>
      <c r="K2544" s="3"/>
      <c r="L2544" s="3"/>
    </row>
    <row r="2545" spans="2:12">
      <c r="B2545" s="9"/>
      <c r="C2545" s="13"/>
      <c r="D2545" s="3"/>
      <c r="E2545" s="3"/>
      <c r="F2545" s="3"/>
      <c r="G2545" s="3"/>
      <c r="H2545" s="3"/>
      <c r="I2545" s="3"/>
      <c r="J2545" s="3"/>
      <c r="K2545" s="3"/>
      <c r="L2545" s="3"/>
    </row>
    <row r="2546" spans="2:12">
      <c r="B2546" s="9"/>
      <c r="C2546" s="13"/>
      <c r="D2546" s="3"/>
      <c r="E2546" s="3"/>
      <c r="F2546" s="3"/>
      <c r="G2546" s="3"/>
      <c r="H2546" s="3"/>
      <c r="I2546" s="3"/>
      <c r="J2546" s="3"/>
      <c r="K2546" s="3"/>
      <c r="L2546" s="3"/>
    </row>
    <row r="2547" spans="2:12">
      <c r="B2547" s="9"/>
      <c r="C2547" s="13"/>
      <c r="D2547" s="3"/>
      <c r="E2547" s="3"/>
      <c r="F2547" s="3"/>
      <c r="G2547" s="3"/>
      <c r="H2547" s="3"/>
      <c r="I2547" s="3"/>
      <c r="J2547" s="3"/>
      <c r="K2547" s="3"/>
      <c r="L2547" s="3"/>
    </row>
    <row r="2548" spans="2:12">
      <c r="B2548" s="9"/>
      <c r="C2548" s="13"/>
      <c r="D2548" s="3"/>
      <c r="E2548" s="3"/>
      <c r="F2548" s="3"/>
      <c r="G2548" s="3"/>
      <c r="H2548" s="3"/>
      <c r="I2548" s="3"/>
      <c r="J2548" s="3"/>
      <c r="K2548" s="3"/>
      <c r="L2548" s="3"/>
    </row>
    <row r="2549" spans="2:12">
      <c r="B2549" s="9"/>
      <c r="C2549" s="13"/>
      <c r="D2549" s="3"/>
      <c r="E2549" s="3"/>
      <c r="F2549" s="3"/>
      <c r="G2549" s="3"/>
      <c r="H2549" s="3"/>
      <c r="I2549" s="3"/>
      <c r="J2549" s="3"/>
      <c r="K2549" s="3"/>
      <c r="L2549" s="3"/>
    </row>
    <row r="2550" spans="2:12">
      <c r="B2550" s="9"/>
      <c r="C2550" s="13"/>
      <c r="D2550" s="3"/>
      <c r="E2550" s="3"/>
      <c r="F2550" s="3"/>
      <c r="G2550" s="3"/>
      <c r="H2550" s="3"/>
      <c r="I2550" s="3"/>
      <c r="J2550" s="3"/>
      <c r="K2550" s="3"/>
      <c r="L2550" s="3"/>
    </row>
    <row r="2551" spans="2:12">
      <c r="B2551" s="9"/>
      <c r="C2551" s="13"/>
      <c r="D2551" s="3"/>
      <c r="E2551" s="3"/>
      <c r="F2551" s="3"/>
      <c r="G2551" s="3"/>
      <c r="H2551" s="3"/>
      <c r="I2551" s="3"/>
      <c r="J2551" s="3"/>
      <c r="K2551" s="3"/>
      <c r="L2551" s="3"/>
    </row>
    <row r="2552" spans="2:12">
      <c r="B2552" s="9"/>
      <c r="C2552" s="13"/>
      <c r="D2552" s="3"/>
      <c r="E2552" s="3"/>
      <c r="F2552" s="3"/>
      <c r="G2552" s="3"/>
      <c r="H2552" s="3"/>
      <c r="I2552" s="3"/>
      <c r="J2552" s="3"/>
      <c r="K2552" s="3"/>
      <c r="L2552" s="3"/>
    </row>
    <row r="2553" spans="2:12">
      <c r="B2553" s="9"/>
      <c r="C2553" s="13"/>
      <c r="D2553" s="3"/>
      <c r="E2553" s="3"/>
      <c r="F2553" s="3"/>
      <c r="G2553" s="3"/>
      <c r="H2553" s="3"/>
      <c r="I2553" s="3"/>
      <c r="J2553" s="3"/>
      <c r="K2553" s="3"/>
      <c r="L2553" s="3"/>
    </row>
    <row r="2554" spans="2:12">
      <c r="B2554" s="9"/>
      <c r="C2554" s="13"/>
      <c r="D2554" s="3"/>
      <c r="E2554" s="3"/>
      <c r="F2554" s="3"/>
      <c r="G2554" s="3"/>
      <c r="H2554" s="3"/>
      <c r="I2554" s="3"/>
      <c r="J2554" s="3"/>
      <c r="K2554" s="3"/>
      <c r="L2554" s="3"/>
    </row>
    <row r="2555" spans="2:12">
      <c r="B2555" s="9"/>
      <c r="C2555" s="13"/>
      <c r="D2555" s="3"/>
      <c r="E2555" s="3"/>
      <c r="F2555" s="3"/>
      <c r="G2555" s="3"/>
      <c r="H2555" s="3"/>
      <c r="I2555" s="3"/>
      <c r="J2555" s="3"/>
      <c r="K2555" s="3"/>
      <c r="L2555" s="3"/>
    </row>
    <row r="2556" spans="2:12">
      <c r="B2556" s="9"/>
      <c r="C2556" s="13"/>
      <c r="D2556" s="3"/>
      <c r="E2556" s="3"/>
      <c r="F2556" s="3"/>
      <c r="G2556" s="3"/>
      <c r="H2556" s="3"/>
      <c r="I2556" s="3"/>
      <c r="J2556" s="3"/>
      <c r="K2556" s="3"/>
      <c r="L2556" s="3"/>
    </row>
    <row r="2557" spans="2:12">
      <c r="B2557" s="9"/>
      <c r="C2557" s="13"/>
      <c r="D2557" s="3"/>
      <c r="E2557" s="3"/>
      <c r="F2557" s="3"/>
      <c r="G2557" s="3"/>
      <c r="H2557" s="3"/>
      <c r="I2557" s="3"/>
      <c r="J2557" s="3"/>
      <c r="K2557" s="3"/>
      <c r="L2557" s="3"/>
    </row>
    <row r="2558" spans="2:12">
      <c r="B2558" s="9"/>
      <c r="C2558" s="13"/>
      <c r="D2558" s="3"/>
      <c r="E2558" s="3"/>
      <c r="F2558" s="3"/>
      <c r="G2558" s="3"/>
      <c r="H2558" s="3"/>
      <c r="I2558" s="3"/>
      <c r="J2558" s="3"/>
      <c r="K2558" s="3"/>
      <c r="L2558" s="3"/>
    </row>
    <row r="2559" spans="2:12">
      <c r="B2559" s="9"/>
      <c r="C2559" s="13"/>
      <c r="D2559" s="3"/>
      <c r="E2559" s="3"/>
      <c r="F2559" s="3"/>
      <c r="G2559" s="3"/>
      <c r="H2559" s="3"/>
      <c r="I2559" s="3"/>
      <c r="J2559" s="3"/>
      <c r="K2559" s="3"/>
      <c r="L2559" s="3"/>
    </row>
    <row r="2560" spans="2:12">
      <c r="B2560" s="9"/>
      <c r="C2560" s="13"/>
      <c r="D2560" s="3"/>
      <c r="E2560" s="3"/>
      <c r="F2560" s="3"/>
      <c r="G2560" s="3"/>
      <c r="H2560" s="3"/>
      <c r="I2560" s="3"/>
      <c r="J2560" s="3"/>
      <c r="K2560" s="3"/>
      <c r="L2560" s="3"/>
    </row>
    <row r="2561" spans="2:12">
      <c r="B2561" s="9"/>
      <c r="C2561" s="13"/>
      <c r="D2561" s="3"/>
      <c r="E2561" s="3"/>
      <c r="F2561" s="3"/>
      <c r="G2561" s="3"/>
      <c r="H2561" s="3"/>
      <c r="I2561" s="3"/>
      <c r="J2561" s="3"/>
      <c r="K2561" s="3"/>
      <c r="L2561" s="3"/>
    </row>
    <row r="2562" spans="2:12">
      <c r="B2562" s="9"/>
      <c r="C2562" s="13"/>
      <c r="D2562" s="3"/>
      <c r="E2562" s="3"/>
      <c r="F2562" s="3"/>
      <c r="G2562" s="3"/>
      <c r="H2562" s="3"/>
      <c r="I2562" s="3"/>
      <c r="J2562" s="3"/>
      <c r="K2562" s="3"/>
      <c r="L2562" s="3"/>
    </row>
    <row r="2563" spans="2:12">
      <c r="B2563" s="9"/>
      <c r="C2563" s="13"/>
      <c r="D2563" s="3"/>
      <c r="E2563" s="3"/>
      <c r="F2563" s="3"/>
      <c r="G2563" s="3"/>
      <c r="H2563" s="3"/>
      <c r="I2563" s="3"/>
      <c r="J2563" s="3"/>
      <c r="K2563" s="3"/>
      <c r="L2563" s="3"/>
    </row>
    <row r="2564" spans="2:12">
      <c r="B2564" s="9"/>
      <c r="C2564" s="13"/>
      <c r="D2564" s="3"/>
      <c r="E2564" s="3"/>
      <c r="F2564" s="3"/>
      <c r="G2564" s="3"/>
      <c r="H2564" s="3"/>
      <c r="I2564" s="3"/>
      <c r="J2564" s="3"/>
      <c r="K2564" s="3"/>
      <c r="L2564" s="3"/>
    </row>
    <row r="2565" spans="2:12">
      <c r="B2565" s="9"/>
      <c r="C2565" s="13"/>
      <c r="D2565" s="3"/>
      <c r="E2565" s="3"/>
      <c r="F2565" s="3"/>
      <c r="G2565" s="3"/>
      <c r="H2565" s="3"/>
      <c r="I2565" s="3"/>
      <c r="J2565" s="3"/>
      <c r="K2565" s="3"/>
      <c r="L2565" s="3"/>
    </row>
    <row r="2566" spans="2:12">
      <c r="B2566" s="9"/>
      <c r="C2566" s="13"/>
      <c r="D2566" s="3"/>
      <c r="E2566" s="3"/>
      <c r="F2566" s="3"/>
      <c r="G2566" s="3"/>
      <c r="H2566" s="3"/>
      <c r="I2566" s="3"/>
      <c r="J2566" s="3"/>
      <c r="K2566" s="3"/>
      <c r="L2566" s="3"/>
    </row>
    <row r="2567" spans="2:12">
      <c r="B2567" s="9"/>
      <c r="C2567" s="13"/>
      <c r="D2567" s="3"/>
      <c r="E2567" s="3"/>
      <c r="F2567" s="3"/>
      <c r="G2567" s="3"/>
      <c r="H2567" s="3"/>
      <c r="I2567" s="3"/>
      <c r="J2567" s="3"/>
      <c r="K2567" s="3"/>
      <c r="L2567" s="3"/>
    </row>
    <row r="2568" spans="2:12">
      <c r="B2568" s="9"/>
      <c r="C2568" s="13"/>
      <c r="D2568" s="3"/>
      <c r="E2568" s="3"/>
      <c r="F2568" s="3"/>
      <c r="G2568" s="3"/>
      <c r="H2568" s="3"/>
      <c r="I2568" s="3"/>
      <c r="J2568" s="3"/>
      <c r="K2568" s="3"/>
      <c r="L2568" s="3"/>
    </row>
    <row r="2569" spans="2:12">
      <c r="B2569" s="9"/>
      <c r="C2569" s="13"/>
      <c r="D2569" s="3"/>
      <c r="E2569" s="3"/>
      <c r="F2569" s="3"/>
      <c r="G2569" s="3"/>
      <c r="H2569" s="3"/>
      <c r="I2569" s="3"/>
      <c r="J2569" s="3"/>
      <c r="K2569" s="3"/>
      <c r="L2569" s="3"/>
    </row>
    <row r="2570" spans="2:12">
      <c r="B2570" s="9"/>
      <c r="C2570" s="13"/>
      <c r="D2570" s="3"/>
      <c r="E2570" s="3"/>
      <c r="F2570" s="3"/>
      <c r="G2570" s="3"/>
      <c r="H2570" s="3"/>
      <c r="I2570" s="3"/>
      <c r="J2570" s="3"/>
      <c r="K2570" s="3"/>
      <c r="L2570" s="3"/>
    </row>
    <row r="2571" spans="2:12">
      <c r="B2571" s="9"/>
      <c r="C2571" s="13"/>
      <c r="D2571" s="3"/>
      <c r="E2571" s="3"/>
      <c r="F2571" s="3"/>
      <c r="G2571" s="3"/>
      <c r="H2571" s="3"/>
      <c r="I2571" s="3"/>
      <c r="J2571" s="3"/>
      <c r="K2571" s="3"/>
      <c r="L2571" s="3"/>
    </row>
    <row r="2572" spans="2:12">
      <c r="B2572" s="9"/>
      <c r="C2572" s="13"/>
      <c r="D2572" s="3"/>
      <c r="E2572" s="3"/>
      <c r="F2572" s="3"/>
      <c r="G2572" s="3"/>
      <c r="H2572" s="3"/>
      <c r="I2572" s="3"/>
      <c r="J2572" s="3"/>
      <c r="K2572" s="3"/>
      <c r="L2572" s="3"/>
    </row>
    <row r="2573" spans="2:12">
      <c r="B2573" s="9"/>
      <c r="C2573" s="13"/>
      <c r="D2573" s="3"/>
      <c r="E2573" s="3"/>
      <c r="F2573" s="3"/>
      <c r="G2573" s="3"/>
      <c r="H2573" s="3"/>
      <c r="I2573" s="3"/>
      <c r="J2573" s="3"/>
      <c r="K2573" s="3"/>
      <c r="L2573" s="3"/>
    </row>
    <row r="2574" spans="2:12">
      <c r="B2574" s="9"/>
      <c r="C2574" s="13"/>
      <c r="D2574" s="3"/>
      <c r="E2574" s="3"/>
      <c r="F2574" s="3"/>
      <c r="G2574" s="3"/>
      <c r="H2574" s="3"/>
      <c r="I2574" s="3"/>
      <c r="J2574" s="3"/>
      <c r="K2574" s="3"/>
      <c r="L2574" s="3"/>
    </row>
    <row r="2575" spans="2:12">
      <c r="B2575" s="9"/>
      <c r="C2575" s="13"/>
      <c r="D2575" s="3"/>
      <c r="E2575" s="3"/>
      <c r="F2575" s="3"/>
      <c r="G2575" s="3"/>
      <c r="H2575" s="3"/>
      <c r="I2575" s="3"/>
      <c r="J2575" s="3"/>
      <c r="K2575" s="3"/>
      <c r="L2575" s="3"/>
    </row>
    <row r="2576" spans="2:12">
      <c r="B2576" s="9"/>
      <c r="C2576" s="13"/>
      <c r="D2576" s="3"/>
      <c r="E2576" s="3"/>
      <c r="F2576" s="3"/>
      <c r="G2576" s="3"/>
      <c r="H2576" s="3"/>
      <c r="I2576" s="3"/>
      <c r="J2576" s="3"/>
      <c r="K2576" s="3"/>
      <c r="L2576" s="3"/>
    </row>
    <row r="2577" spans="2:12">
      <c r="B2577" s="9"/>
      <c r="C2577" s="13"/>
      <c r="D2577" s="3"/>
      <c r="E2577" s="3"/>
      <c r="F2577" s="3"/>
      <c r="G2577" s="3"/>
      <c r="H2577" s="3"/>
      <c r="I2577" s="3"/>
      <c r="J2577" s="3"/>
      <c r="K2577" s="3"/>
      <c r="L2577" s="3"/>
    </row>
    <row r="2578" spans="2:12">
      <c r="B2578" s="9"/>
      <c r="C2578" s="13"/>
      <c r="D2578" s="3"/>
      <c r="E2578" s="3"/>
      <c r="F2578" s="3"/>
      <c r="G2578" s="3"/>
      <c r="H2578" s="3"/>
      <c r="I2578" s="3"/>
      <c r="J2578" s="3"/>
      <c r="K2578" s="3"/>
      <c r="L2578" s="3"/>
    </row>
    <row r="2579" spans="2:12">
      <c r="B2579" s="9"/>
      <c r="C2579" s="13"/>
      <c r="D2579" s="3"/>
      <c r="E2579" s="3"/>
      <c r="F2579" s="3"/>
      <c r="G2579" s="3"/>
      <c r="H2579" s="3"/>
      <c r="I2579" s="3"/>
      <c r="J2579" s="3"/>
      <c r="K2579" s="3"/>
      <c r="L2579" s="3"/>
    </row>
    <row r="2580" spans="2:12">
      <c r="B2580" s="9"/>
      <c r="C2580" s="13"/>
      <c r="D2580" s="3"/>
      <c r="E2580" s="3"/>
      <c r="F2580" s="3"/>
      <c r="G2580" s="3"/>
      <c r="H2580" s="3"/>
      <c r="I2580" s="3"/>
      <c r="J2580" s="3"/>
      <c r="K2580" s="3"/>
      <c r="L2580" s="3"/>
    </row>
    <row r="2581" spans="2:12">
      <c r="B2581" s="9"/>
      <c r="C2581" s="13"/>
      <c r="D2581" s="3"/>
      <c r="E2581" s="3"/>
      <c r="F2581" s="3"/>
      <c r="G2581" s="3"/>
      <c r="H2581" s="3"/>
      <c r="I2581" s="3"/>
      <c r="J2581" s="3"/>
      <c r="K2581" s="3"/>
      <c r="L2581" s="3"/>
    </row>
    <row r="2582" spans="2:12">
      <c r="B2582" s="9"/>
      <c r="C2582" s="13"/>
      <c r="D2582" s="3"/>
      <c r="E2582" s="3"/>
      <c r="F2582" s="3"/>
      <c r="G2582" s="3"/>
      <c r="H2582" s="3"/>
      <c r="I2582" s="3"/>
      <c r="J2582" s="3"/>
      <c r="K2582" s="3"/>
      <c r="L2582" s="3"/>
    </row>
    <row r="2583" spans="2:12">
      <c r="B2583" s="9"/>
      <c r="C2583" s="13"/>
      <c r="D2583" s="3"/>
      <c r="E2583" s="3"/>
      <c r="F2583" s="3"/>
      <c r="G2583" s="3"/>
      <c r="H2583" s="3"/>
      <c r="I2583" s="3"/>
      <c r="J2583" s="3"/>
      <c r="K2583" s="3"/>
      <c r="L2583" s="3"/>
    </row>
    <row r="2584" spans="2:12">
      <c r="B2584" s="9"/>
      <c r="C2584" s="13"/>
      <c r="D2584" s="3"/>
      <c r="E2584" s="3"/>
      <c r="F2584" s="3"/>
      <c r="G2584" s="3"/>
      <c r="H2584" s="3"/>
      <c r="I2584" s="3"/>
      <c r="J2584" s="3"/>
      <c r="K2584" s="3"/>
      <c r="L2584" s="3"/>
    </row>
    <row r="2585" spans="2:12">
      <c r="B2585" s="9"/>
      <c r="C2585" s="13"/>
      <c r="D2585" s="3"/>
      <c r="E2585" s="3"/>
      <c r="F2585" s="3"/>
      <c r="G2585" s="3"/>
      <c r="H2585" s="3"/>
      <c r="I2585" s="3"/>
      <c r="J2585" s="3"/>
      <c r="K2585" s="3"/>
      <c r="L2585" s="3"/>
    </row>
    <row r="2586" spans="2:12">
      <c r="B2586" s="9"/>
      <c r="C2586" s="13"/>
      <c r="D2586" s="3"/>
      <c r="E2586" s="3"/>
      <c r="F2586" s="3"/>
      <c r="G2586" s="3"/>
      <c r="H2586" s="3"/>
      <c r="I2586" s="3"/>
      <c r="J2586" s="3"/>
      <c r="K2586" s="3"/>
      <c r="L2586" s="3"/>
    </row>
    <row r="2587" spans="2:12">
      <c r="B2587" s="9"/>
      <c r="C2587" s="13"/>
      <c r="D2587" s="3"/>
      <c r="E2587" s="3"/>
      <c r="F2587" s="3"/>
      <c r="G2587" s="3"/>
      <c r="H2587" s="3"/>
      <c r="I2587" s="3"/>
      <c r="J2587" s="3"/>
      <c r="K2587" s="3"/>
      <c r="L2587" s="3"/>
    </row>
    <row r="2588" spans="2:12">
      <c r="B2588" s="9"/>
      <c r="C2588" s="13"/>
      <c r="D2588" s="3"/>
      <c r="E2588" s="3"/>
      <c r="F2588" s="3"/>
      <c r="G2588" s="3"/>
      <c r="H2588" s="3"/>
      <c r="I2588" s="3"/>
      <c r="J2588" s="3"/>
      <c r="K2588" s="3"/>
      <c r="L2588" s="3"/>
    </row>
    <row r="2589" spans="2:12">
      <c r="B2589" s="9"/>
      <c r="C2589" s="13"/>
      <c r="D2589" s="3"/>
      <c r="E2589" s="3"/>
      <c r="F2589" s="3"/>
      <c r="G2589" s="3"/>
      <c r="H2589" s="3"/>
      <c r="I2589" s="3"/>
      <c r="J2589" s="3"/>
      <c r="K2589" s="3"/>
      <c r="L2589" s="3"/>
    </row>
    <row r="2590" spans="2:12">
      <c r="B2590" s="9"/>
      <c r="C2590" s="13"/>
      <c r="D2590" s="3"/>
      <c r="E2590" s="3"/>
      <c r="F2590" s="3"/>
      <c r="G2590" s="3"/>
      <c r="H2590" s="3"/>
      <c r="I2590" s="3"/>
      <c r="J2590" s="3"/>
      <c r="K2590" s="3"/>
      <c r="L2590" s="3"/>
    </row>
    <row r="2591" spans="2:12">
      <c r="B2591" s="9"/>
      <c r="C2591" s="13"/>
      <c r="D2591" s="3"/>
      <c r="E2591" s="3"/>
      <c r="F2591" s="3"/>
      <c r="G2591" s="3"/>
      <c r="H2591" s="3"/>
      <c r="I2591" s="3"/>
      <c r="J2591" s="3"/>
      <c r="K2591" s="3"/>
      <c r="L2591" s="3"/>
    </row>
    <row r="2592" spans="2:12">
      <c r="B2592" s="9"/>
      <c r="C2592" s="13"/>
      <c r="D2592" s="3"/>
      <c r="E2592" s="3"/>
      <c r="F2592" s="3"/>
      <c r="G2592" s="3"/>
      <c r="H2592" s="3"/>
      <c r="I2592" s="3"/>
      <c r="J2592" s="3"/>
      <c r="K2592" s="3"/>
      <c r="L2592" s="3"/>
    </row>
    <row r="2593" spans="2:12">
      <c r="B2593" s="9"/>
      <c r="C2593" s="13"/>
      <c r="D2593" s="3"/>
      <c r="E2593" s="3"/>
      <c r="F2593" s="3"/>
      <c r="G2593" s="3"/>
      <c r="H2593" s="3"/>
      <c r="I2593" s="3"/>
      <c r="J2593" s="3"/>
      <c r="K2593" s="3"/>
      <c r="L2593" s="3"/>
    </row>
    <row r="2594" spans="2:12">
      <c r="B2594" s="9"/>
      <c r="C2594" s="13"/>
      <c r="D2594" s="3"/>
      <c r="E2594" s="3"/>
      <c r="F2594" s="3"/>
      <c r="G2594" s="3"/>
      <c r="H2594" s="3"/>
      <c r="I2594" s="3"/>
      <c r="J2594" s="3"/>
      <c r="K2594" s="3"/>
      <c r="L2594" s="3"/>
    </row>
    <row r="2595" spans="2:12">
      <c r="B2595" s="9"/>
      <c r="C2595" s="13"/>
      <c r="D2595" s="3"/>
      <c r="E2595" s="3"/>
      <c r="F2595" s="3"/>
      <c r="G2595" s="3"/>
      <c r="H2595" s="3"/>
      <c r="I2595" s="3"/>
      <c r="J2595" s="3"/>
      <c r="K2595" s="3"/>
      <c r="L2595" s="3"/>
    </row>
    <row r="2596" spans="2:12">
      <c r="B2596" s="9"/>
      <c r="C2596" s="13"/>
      <c r="D2596" s="3"/>
      <c r="E2596" s="3"/>
      <c r="F2596" s="3"/>
      <c r="G2596" s="3"/>
      <c r="H2596" s="3"/>
      <c r="I2596" s="3"/>
      <c r="J2596" s="3"/>
      <c r="K2596" s="3"/>
      <c r="L2596" s="3"/>
    </row>
    <row r="2597" spans="2:12">
      <c r="B2597" s="9"/>
      <c r="C2597" s="13"/>
      <c r="D2597" s="3"/>
      <c r="E2597" s="3"/>
      <c r="F2597" s="3"/>
      <c r="G2597" s="3"/>
      <c r="H2597" s="3"/>
      <c r="I2597" s="3"/>
      <c r="J2597" s="3"/>
      <c r="K2597" s="3"/>
      <c r="L2597" s="3"/>
    </row>
    <row r="2598" spans="2:12">
      <c r="B2598" s="9"/>
      <c r="C2598" s="13"/>
      <c r="D2598" s="3"/>
      <c r="E2598" s="3"/>
      <c r="F2598" s="3"/>
      <c r="G2598" s="3"/>
      <c r="H2598" s="3"/>
      <c r="I2598" s="3"/>
      <c r="J2598" s="3"/>
      <c r="K2598" s="3"/>
      <c r="L2598" s="3"/>
    </row>
    <row r="2599" spans="2:12">
      <c r="B2599" s="9"/>
      <c r="C2599" s="13"/>
      <c r="D2599" s="3"/>
      <c r="E2599" s="3"/>
      <c r="F2599" s="3"/>
      <c r="G2599" s="3"/>
      <c r="H2599" s="3"/>
      <c r="I2599" s="3"/>
      <c r="J2599" s="3"/>
      <c r="K2599" s="3"/>
      <c r="L2599" s="3"/>
    </row>
    <row r="2600" spans="2:12">
      <c r="B2600" s="9"/>
      <c r="C2600" s="13"/>
      <c r="D2600" s="3"/>
      <c r="E2600" s="3"/>
      <c r="F2600" s="3"/>
      <c r="G2600" s="3"/>
      <c r="H2600" s="3"/>
      <c r="I2600" s="3"/>
      <c r="J2600" s="3"/>
      <c r="K2600" s="3"/>
      <c r="L2600" s="3"/>
    </row>
    <row r="2601" spans="2:12">
      <c r="B2601" s="9"/>
      <c r="C2601" s="13"/>
      <c r="D2601" s="3"/>
      <c r="E2601" s="3"/>
      <c r="F2601" s="3"/>
      <c r="G2601" s="3"/>
      <c r="H2601" s="3"/>
      <c r="I2601" s="3"/>
      <c r="J2601" s="3"/>
      <c r="K2601" s="3"/>
      <c r="L2601" s="3"/>
    </row>
    <row r="2602" spans="2:12">
      <c r="B2602" s="9"/>
      <c r="C2602" s="13"/>
      <c r="D2602" s="3"/>
      <c r="E2602" s="3"/>
      <c r="F2602" s="3"/>
      <c r="G2602" s="3"/>
      <c r="H2602" s="3"/>
      <c r="I2602" s="3"/>
      <c r="J2602" s="3"/>
      <c r="K2602" s="3"/>
      <c r="L2602" s="3"/>
    </row>
    <row r="2603" spans="2:12">
      <c r="B2603" s="9"/>
      <c r="C2603" s="13"/>
      <c r="D2603" s="3"/>
      <c r="E2603" s="3"/>
      <c r="F2603" s="3"/>
      <c r="G2603" s="3"/>
      <c r="H2603" s="3"/>
      <c r="I2603" s="3"/>
      <c r="J2603" s="3"/>
      <c r="K2603" s="3"/>
      <c r="L2603" s="3"/>
    </row>
    <row r="2604" spans="2:12">
      <c r="B2604" s="9"/>
      <c r="C2604" s="13"/>
      <c r="D2604" s="3"/>
      <c r="E2604" s="3"/>
      <c r="F2604" s="3"/>
      <c r="G2604" s="3"/>
      <c r="H2604" s="3"/>
      <c r="I2604" s="3"/>
      <c r="J2604" s="3"/>
      <c r="K2604" s="3"/>
      <c r="L2604" s="3"/>
    </row>
    <row r="2605" spans="2:12">
      <c r="B2605" s="9"/>
      <c r="C2605" s="13"/>
      <c r="D2605" s="3"/>
      <c r="E2605" s="3"/>
      <c r="F2605" s="3"/>
      <c r="G2605" s="3"/>
      <c r="H2605" s="3"/>
      <c r="I2605" s="3"/>
      <c r="J2605" s="3"/>
      <c r="K2605" s="3"/>
      <c r="L2605" s="3"/>
    </row>
    <row r="2606" spans="2:12">
      <c r="B2606" s="9"/>
      <c r="C2606" s="13"/>
      <c r="D2606" s="3"/>
      <c r="E2606" s="3"/>
      <c r="F2606" s="3"/>
      <c r="G2606" s="3"/>
      <c r="H2606" s="3"/>
      <c r="I2606" s="3"/>
      <c r="J2606" s="3"/>
      <c r="K2606" s="3"/>
      <c r="L2606" s="3"/>
    </row>
    <row r="2607" spans="2:12">
      <c r="B2607" s="9"/>
      <c r="C2607" s="13"/>
      <c r="D2607" s="3"/>
      <c r="E2607" s="3"/>
      <c r="F2607" s="3"/>
      <c r="G2607" s="3"/>
      <c r="H2607" s="3"/>
      <c r="I2607" s="3"/>
      <c r="J2607" s="3"/>
      <c r="K2607" s="3"/>
      <c r="L2607" s="3"/>
    </row>
    <row r="2608" spans="2:12">
      <c r="B2608" s="9"/>
      <c r="C2608" s="13"/>
      <c r="D2608" s="3"/>
      <c r="E2608" s="3"/>
      <c r="F2608" s="3"/>
      <c r="G2608" s="3"/>
      <c r="H2608" s="3"/>
      <c r="I2608" s="3"/>
      <c r="J2608" s="3"/>
      <c r="K2608" s="3"/>
      <c r="L2608" s="3"/>
    </row>
    <row r="2609" spans="2:12">
      <c r="B2609" s="9"/>
      <c r="C2609" s="13"/>
      <c r="D2609" s="3"/>
      <c r="E2609" s="3"/>
      <c r="F2609" s="3"/>
      <c r="G2609" s="3"/>
      <c r="H2609" s="3"/>
      <c r="I2609" s="3"/>
      <c r="J2609" s="3"/>
      <c r="K2609" s="3"/>
      <c r="L2609" s="3"/>
    </row>
    <row r="2610" spans="2:12">
      <c r="B2610" s="9"/>
      <c r="C2610" s="13"/>
      <c r="D2610" s="3"/>
      <c r="E2610" s="3"/>
      <c r="F2610" s="3"/>
      <c r="G2610" s="3"/>
      <c r="H2610" s="3"/>
      <c r="I2610" s="3"/>
      <c r="J2610" s="3"/>
      <c r="K2610" s="3"/>
      <c r="L2610" s="3"/>
    </row>
    <row r="2611" spans="2:12">
      <c r="B2611" s="9"/>
      <c r="C2611" s="13"/>
      <c r="D2611" s="3"/>
      <c r="E2611" s="3"/>
      <c r="F2611" s="3"/>
      <c r="G2611" s="3"/>
      <c r="H2611" s="3"/>
      <c r="I2611" s="3"/>
      <c r="J2611" s="3"/>
      <c r="K2611" s="3"/>
      <c r="L2611" s="3"/>
    </row>
    <row r="2612" spans="2:12">
      <c r="B2612" s="9"/>
      <c r="C2612" s="13"/>
      <c r="D2612" s="3"/>
      <c r="E2612" s="3"/>
      <c r="F2612" s="3"/>
      <c r="G2612" s="3"/>
      <c r="H2612" s="3"/>
      <c r="I2612" s="3"/>
      <c r="J2612" s="3"/>
      <c r="K2612" s="3"/>
      <c r="L2612" s="3"/>
    </row>
    <row r="2613" spans="2:12">
      <c r="B2613" s="9"/>
      <c r="C2613" s="13"/>
      <c r="D2613" s="3"/>
      <c r="E2613" s="3"/>
      <c r="F2613" s="3"/>
      <c r="G2613" s="3"/>
      <c r="H2613" s="3"/>
      <c r="I2613" s="3"/>
      <c r="J2613" s="3"/>
      <c r="K2613" s="3"/>
      <c r="L2613" s="3"/>
    </row>
    <row r="2614" spans="2:12">
      <c r="B2614" s="9"/>
      <c r="C2614" s="13"/>
      <c r="D2614" s="3"/>
      <c r="E2614" s="3"/>
      <c r="F2614" s="3"/>
      <c r="G2614" s="3"/>
      <c r="H2614" s="3"/>
      <c r="I2614" s="3"/>
      <c r="J2614" s="3"/>
      <c r="K2614" s="3"/>
      <c r="L2614" s="3"/>
    </row>
    <row r="2615" spans="2:12">
      <c r="B2615" s="9"/>
      <c r="C2615" s="13"/>
      <c r="D2615" s="3"/>
      <c r="E2615" s="3"/>
      <c r="F2615" s="3"/>
      <c r="G2615" s="3"/>
      <c r="H2615" s="3"/>
      <c r="I2615" s="3"/>
      <c r="J2615" s="3"/>
      <c r="K2615" s="3"/>
      <c r="L2615" s="3"/>
    </row>
    <row r="2616" spans="2:12">
      <c r="B2616" s="9"/>
      <c r="C2616" s="13"/>
      <c r="D2616" s="3"/>
      <c r="E2616" s="3"/>
      <c r="F2616" s="3"/>
      <c r="G2616" s="3"/>
      <c r="H2616" s="3"/>
      <c r="I2616" s="3"/>
      <c r="J2616" s="3"/>
      <c r="K2616" s="3"/>
      <c r="L2616" s="3"/>
    </row>
    <row r="2617" spans="2:12">
      <c r="B2617" s="9"/>
      <c r="C2617" s="13"/>
      <c r="D2617" s="3"/>
      <c r="E2617" s="3"/>
      <c r="F2617" s="3"/>
      <c r="G2617" s="3"/>
      <c r="H2617" s="3"/>
      <c r="I2617" s="3"/>
      <c r="J2617" s="3"/>
      <c r="K2617" s="3"/>
      <c r="L2617" s="3"/>
    </row>
    <row r="2618" spans="2:12">
      <c r="B2618" s="9"/>
      <c r="C2618" s="13"/>
      <c r="D2618" s="3"/>
      <c r="E2618" s="3"/>
      <c r="F2618" s="3"/>
      <c r="G2618" s="3"/>
      <c r="H2618" s="3"/>
      <c r="I2618" s="3"/>
      <c r="J2618" s="3"/>
      <c r="K2618" s="3"/>
      <c r="L2618" s="3"/>
    </row>
    <row r="2619" spans="2:12">
      <c r="B2619" s="9"/>
      <c r="C2619" s="13"/>
      <c r="D2619" s="3"/>
      <c r="E2619" s="3"/>
      <c r="F2619" s="3"/>
      <c r="G2619" s="3"/>
      <c r="H2619" s="3"/>
      <c r="I2619" s="3"/>
      <c r="J2619" s="3"/>
      <c r="K2619" s="3"/>
      <c r="L2619" s="3"/>
    </row>
    <row r="2620" spans="2:12">
      <c r="B2620" s="9"/>
      <c r="C2620" s="13"/>
      <c r="D2620" s="3"/>
      <c r="E2620" s="3"/>
      <c r="F2620" s="3"/>
      <c r="G2620" s="3"/>
      <c r="H2620" s="3"/>
      <c r="I2620" s="3"/>
      <c r="J2620" s="3"/>
      <c r="K2620" s="3"/>
      <c r="L2620" s="3"/>
    </row>
    <row r="2621" spans="2:12">
      <c r="B2621" s="9"/>
      <c r="C2621" s="13"/>
      <c r="D2621" s="3"/>
      <c r="E2621" s="3"/>
      <c r="F2621" s="3"/>
      <c r="G2621" s="3"/>
      <c r="H2621" s="3"/>
      <c r="I2621" s="3"/>
      <c r="J2621" s="3"/>
      <c r="K2621" s="3"/>
      <c r="L2621" s="3"/>
    </row>
    <row r="2622" spans="2:12">
      <c r="B2622" s="9"/>
      <c r="C2622" s="13"/>
      <c r="D2622" s="3"/>
      <c r="E2622" s="3"/>
      <c r="F2622" s="3"/>
      <c r="G2622" s="3"/>
      <c r="H2622" s="3"/>
      <c r="I2622" s="3"/>
      <c r="J2622" s="3"/>
      <c r="K2622" s="3"/>
      <c r="L2622" s="3"/>
    </row>
    <row r="2623" spans="2:12">
      <c r="B2623" s="9"/>
      <c r="C2623" s="13"/>
      <c r="D2623" s="3"/>
      <c r="E2623" s="3"/>
      <c r="F2623" s="3"/>
      <c r="G2623" s="3"/>
      <c r="H2623" s="3"/>
      <c r="I2623" s="3"/>
      <c r="J2623" s="3"/>
      <c r="K2623" s="3"/>
      <c r="L2623" s="3"/>
    </row>
    <row r="2624" spans="2:12">
      <c r="B2624" s="9"/>
      <c r="C2624" s="13"/>
      <c r="D2624" s="3"/>
      <c r="E2624" s="3"/>
      <c r="F2624" s="3"/>
      <c r="G2624" s="3"/>
      <c r="H2624" s="3"/>
      <c r="I2624" s="3"/>
      <c r="J2624" s="3"/>
      <c r="K2624" s="3"/>
      <c r="L2624" s="3"/>
    </row>
    <row r="2625" spans="2:12">
      <c r="B2625" s="9"/>
      <c r="C2625" s="13"/>
      <c r="D2625" s="3"/>
      <c r="E2625" s="3"/>
      <c r="F2625" s="3"/>
      <c r="G2625" s="3"/>
      <c r="H2625" s="3"/>
      <c r="I2625" s="3"/>
      <c r="J2625" s="3"/>
      <c r="K2625" s="3"/>
      <c r="L2625" s="3"/>
    </row>
    <row r="2626" spans="2:12">
      <c r="B2626" s="9"/>
      <c r="C2626" s="13"/>
      <c r="D2626" s="3"/>
      <c r="E2626" s="3"/>
      <c r="F2626" s="3"/>
      <c r="G2626" s="3"/>
      <c r="H2626" s="3"/>
      <c r="I2626" s="3"/>
      <c r="J2626" s="3"/>
      <c r="K2626" s="3"/>
      <c r="L2626" s="3"/>
    </row>
    <row r="2627" spans="2:12">
      <c r="B2627" s="9"/>
      <c r="C2627" s="13"/>
      <c r="D2627" s="3"/>
      <c r="E2627" s="3"/>
      <c r="F2627" s="3"/>
      <c r="G2627" s="3"/>
      <c r="H2627" s="3"/>
      <c r="I2627" s="3"/>
      <c r="J2627" s="3"/>
      <c r="K2627" s="3"/>
      <c r="L2627" s="3"/>
    </row>
    <row r="2628" spans="2:12">
      <c r="B2628" s="9"/>
      <c r="C2628" s="13"/>
      <c r="D2628" s="3"/>
      <c r="E2628" s="3"/>
      <c r="F2628" s="3"/>
      <c r="G2628" s="3"/>
      <c r="H2628" s="3"/>
      <c r="I2628" s="3"/>
      <c r="J2628" s="3"/>
      <c r="K2628" s="3"/>
      <c r="L2628" s="3"/>
    </row>
    <row r="2629" spans="2:12">
      <c r="B2629" s="9"/>
      <c r="C2629" s="13"/>
      <c r="D2629" s="3"/>
      <c r="E2629" s="3"/>
      <c r="F2629" s="3"/>
      <c r="G2629" s="3"/>
      <c r="H2629" s="3"/>
      <c r="I2629" s="3"/>
      <c r="J2629" s="3"/>
      <c r="K2629" s="3"/>
      <c r="L2629" s="3"/>
    </row>
    <row r="2630" spans="2:12">
      <c r="B2630" s="9"/>
      <c r="C2630" s="13"/>
      <c r="D2630" s="3"/>
      <c r="E2630" s="3"/>
      <c r="F2630" s="3"/>
      <c r="G2630" s="3"/>
      <c r="H2630" s="3"/>
      <c r="I2630" s="3"/>
      <c r="J2630" s="3"/>
      <c r="K2630" s="3"/>
      <c r="L2630" s="3"/>
    </row>
    <row r="2631" spans="2:12">
      <c r="B2631" s="9"/>
      <c r="C2631" s="13"/>
      <c r="D2631" s="3"/>
      <c r="E2631" s="3"/>
      <c r="F2631" s="3"/>
      <c r="G2631" s="3"/>
      <c r="H2631" s="3"/>
      <c r="I2631" s="3"/>
      <c r="J2631" s="3"/>
      <c r="K2631" s="3"/>
      <c r="L2631" s="3"/>
    </row>
    <row r="2632" spans="2:12">
      <c r="B2632" s="9"/>
      <c r="C2632" s="13"/>
      <c r="D2632" s="3"/>
      <c r="E2632" s="3"/>
      <c r="F2632" s="3"/>
      <c r="G2632" s="3"/>
      <c r="H2632" s="3"/>
      <c r="I2632" s="3"/>
      <c r="J2632" s="3"/>
      <c r="K2632" s="3"/>
      <c r="L2632" s="3"/>
    </row>
    <row r="2633" spans="2:12">
      <c r="B2633" s="9"/>
      <c r="C2633" s="13"/>
      <c r="D2633" s="3"/>
      <c r="E2633" s="3"/>
      <c r="F2633" s="3"/>
      <c r="G2633" s="3"/>
      <c r="H2633" s="3"/>
      <c r="I2633" s="3"/>
      <c r="J2633" s="3"/>
      <c r="K2633" s="3"/>
      <c r="L2633" s="3"/>
    </row>
    <row r="2634" spans="2:12">
      <c r="B2634" s="9"/>
      <c r="C2634" s="13"/>
      <c r="D2634" s="3"/>
      <c r="E2634" s="3"/>
      <c r="F2634" s="3"/>
      <c r="G2634" s="3"/>
      <c r="H2634" s="3"/>
      <c r="I2634" s="3"/>
      <c r="J2634" s="3"/>
      <c r="K2634" s="3"/>
      <c r="L2634" s="3"/>
    </row>
    <row r="2635" spans="2:12">
      <c r="B2635" s="9"/>
      <c r="C2635" s="13"/>
      <c r="D2635" s="3"/>
      <c r="E2635" s="3"/>
      <c r="F2635" s="3"/>
      <c r="G2635" s="3"/>
      <c r="H2635" s="3"/>
      <c r="I2635" s="3"/>
      <c r="J2635" s="3"/>
      <c r="K2635" s="3"/>
      <c r="L2635" s="3"/>
    </row>
    <row r="2636" spans="2:12">
      <c r="B2636" s="9"/>
      <c r="C2636" s="13"/>
      <c r="D2636" s="3"/>
      <c r="E2636" s="3"/>
      <c r="F2636" s="3"/>
      <c r="G2636" s="3"/>
      <c r="H2636" s="3"/>
      <c r="I2636" s="3"/>
      <c r="J2636" s="3"/>
      <c r="K2636" s="3"/>
      <c r="L2636" s="3"/>
    </row>
    <row r="2637" spans="2:12">
      <c r="B2637" s="9"/>
      <c r="C2637" s="13"/>
      <c r="D2637" s="3"/>
      <c r="E2637" s="3"/>
      <c r="F2637" s="3"/>
      <c r="G2637" s="3"/>
      <c r="H2637" s="3"/>
      <c r="I2637" s="3"/>
      <c r="J2637" s="3"/>
      <c r="K2637" s="3"/>
      <c r="L2637" s="3"/>
    </row>
    <row r="2638" spans="2:12">
      <c r="B2638" s="9"/>
      <c r="C2638" s="13"/>
      <c r="D2638" s="3"/>
      <c r="E2638" s="3"/>
      <c r="F2638" s="3"/>
      <c r="G2638" s="3"/>
      <c r="H2638" s="3"/>
      <c r="I2638" s="3"/>
      <c r="J2638" s="3"/>
      <c r="K2638" s="3"/>
      <c r="L2638" s="3"/>
    </row>
    <row r="2639" spans="2:12">
      <c r="B2639" s="9"/>
      <c r="C2639" s="13"/>
      <c r="D2639" s="3"/>
      <c r="E2639" s="3"/>
      <c r="F2639" s="3"/>
      <c r="G2639" s="3"/>
      <c r="H2639" s="3"/>
      <c r="I2639" s="3"/>
      <c r="J2639" s="3"/>
      <c r="K2639" s="3"/>
      <c r="L2639" s="3"/>
    </row>
    <row r="2640" spans="2:12">
      <c r="B2640" s="9"/>
      <c r="C2640" s="13"/>
      <c r="D2640" s="3"/>
      <c r="E2640" s="3"/>
      <c r="F2640" s="3"/>
      <c r="G2640" s="3"/>
      <c r="H2640" s="3"/>
      <c r="I2640" s="3"/>
      <c r="J2640" s="3"/>
      <c r="K2640" s="3"/>
      <c r="L2640" s="3"/>
    </row>
    <row r="2641" spans="2:12">
      <c r="B2641" s="9"/>
      <c r="C2641" s="13"/>
      <c r="D2641" s="3"/>
      <c r="E2641" s="3"/>
      <c r="F2641" s="3"/>
      <c r="G2641" s="3"/>
      <c r="H2641" s="3"/>
      <c r="I2641" s="3"/>
      <c r="J2641" s="3"/>
      <c r="K2641" s="3"/>
      <c r="L2641" s="3"/>
    </row>
    <row r="2642" spans="2:12">
      <c r="B2642" s="9"/>
      <c r="C2642" s="13"/>
      <c r="D2642" s="3"/>
      <c r="E2642" s="3"/>
      <c r="F2642" s="3"/>
      <c r="G2642" s="3"/>
      <c r="H2642" s="3"/>
      <c r="I2642" s="3"/>
      <c r="J2642" s="3"/>
      <c r="K2642" s="3"/>
      <c r="L2642" s="3"/>
    </row>
    <row r="2643" spans="2:12">
      <c r="B2643" s="9"/>
      <c r="C2643" s="13"/>
      <c r="D2643" s="3"/>
      <c r="E2643" s="3"/>
      <c r="F2643" s="3"/>
      <c r="G2643" s="3"/>
      <c r="H2643" s="3"/>
      <c r="I2643" s="3"/>
      <c r="J2643" s="3"/>
      <c r="K2643" s="3"/>
      <c r="L2643" s="3"/>
    </row>
    <row r="2644" spans="2:12">
      <c r="B2644" s="9"/>
      <c r="C2644" s="13"/>
      <c r="D2644" s="3"/>
      <c r="E2644" s="3"/>
      <c r="F2644" s="3"/>
      <c r="G2644" s="3"/>
      <c r="H2644" s="3"/>
      <c r="I2644" s="3"/>
      <c r="J2644" s="3"/>
      <c r="K2644" s="3"/>
      <c r="L2644" s="3"/>
    </row>
    <row r="2645" spans="2:12">
      <c r="B2645" s="9"/>
      <c r="C2645" s="13"/>
      <c r="D2645" s="3"/>
      <c r="E2645" s="3"/>
      <c r="F2645" s="3"/>
      <c r="G2645" s="3"/>
      <c r="H2645" s="3"/>
      <c r="I2645" s="3"/>
      <c r="J2645" s="3"/>
      <c r="K2645" s="3"/>
      <c r="L2645" s="3"/>
    </row>
    <row r="2646" spans="2:12">
      <c r="B2646" s="9"/>
      <c r="C2646" s="13"/>
      <c r="D2646" s="3"/>
      <c r="E2646" s="3"/>
      <c r="F2646" s="3"/>
      <c r="G2646" s="3"/>
      <c r="H2646" s="3"/>
      <c r="I2646" s="3"/>
      <c r="J2646" s="3"/>
      <c r="K2646" s="3"/>
      <c r="L2646" s="3"/>
    </row>
    <row r="2647" spans="2:12">
      <c r="B2647" s="9"/>
      <c r="C2647" s="13"/>
      <c r="D2647" s="3"/>
      <c r="E2647" s="3"/>
      <c r="F2647" s="3"/>
      <c r="G2647" s="3"/>
      <c r="H2647" s="3"/>
      <c r="I2647" s="3"/>
      <c r="J2647" s="3"/>
      <c r="K2647" s="3"/>
      <c r="L2647" s="3"/>
    </row>
    <row r="2648" spans="2:12">
      <c r="B2648" s="9"/>
      <c r="C2648" s="13"/>
      <c r="D2648" s="3"/>
      <c r="E2648" s="3"/>
      <c r="F2648" s="3"/>
      <c r="G2648" s="3"/>
      <c r="H2648" s="3"/>
      <c r="I2648" s="3"/>
      <c r="J2648" s="3"/>
      <c r="K2648" s="3"/>
      <c r="L2648" s="3"/>
    </row>
    <row r="2649" spans="2:12">
      <c r="B2649" s="9"/>
      <c r="C2649" s="13"/>
      <c r="D2649" s="3"/>
      <c r="E2649" s="3"/>
      <c r="F2649" s="3"/>
      <c r="G2649" s="3"/>
      <c r="H2649" s="3"/>
      <c r="I2649" s="3"/>
      <c r="J2649" s="3"/>
      <c r="K2649" s="3"/>
      <c r="L2649" s="3"/>
    </row>
    <row r="2650" spans="2:12">
      <c r="B2650" s="9"/>
      <c r="C2650" s="13"/>
      <c r="D2650" s="3"/>
      <c r="E2650" s="3"/>
      <c r="F2650" s="3"/>
      <c r="G2650" s="3"/>
      <c r="H2650" s="3"/>
      <c r="I2650" s="3"/>
      <c r="J2650" s="3"/>
      <c r="K2650" s="3"/>
      <c r="L2650" s="3"/>
    </row>
    <row r="2651" spans="2:12">
      <c r="B2651" s="9"/>
      <c r="C2651" s="13"/>
      <c r="D2651" s="3"/>
      <c r="E2651" s="3"/>
      <c r="F2651" s="3"/>
      <c r="G2651" s="3"/>
      <c r="H2651" s="3"/>
      <c r="I2651" s="3"/>
      <c r="J2651" s="3"/>
      <c r="K2651" s="3"/>
      <c r="L2651" s="3"/>
    </row>
    <row r="2652" spans="2:12">
      <c r="B2652" s="9"/>
      <c r="C2652" s="13"/>
      <c r="D2652" s="3"/>
      <c r="E2652" s="3"/>
      <c r="F2652" s="3"/>
      <c r="G2652" s="3"/>
      <c r="H2652" s="3"/>
      <c r="I2652" s="3"/>
      <c r="J2652" s="3"/>
      <c r="K2652" s="3"/>
      <c r="L2652" s="3"/>
    </row>
    <row r="2653" spans="2:12">
      <c r="B2653" s="9"/>
      <c r="C2653" s="13"/>
      <c r="D2653" s="3"/>
      <c r="E2653" s="3"/>
      <c r="F2653" s="3"/>
      <c r="G2653" s="3"/>
      <c r="H2653" s="3"/>
      <c r="I2653" s="3"/>
      <c r="J2653" s="3"/>
      <c r="K2653" s="3"/>
      <c r="L2653" s="3"/>
    </row>
    <row r="2654" spans="2:12">
      <c r="B2654" s="9"/>
      <c r="C2654" s="13"/>
      <c r="D2654" s="3"/>
      <c r="E2654" s="3"/>
      <c r="F2654" s="3"/>
      <c r="G2654" s="3"/>
      <c r="H2654" s="3"/>
      <c r="I2654" s="3"/>
      <c r="J2654" s="3"/>
      <c r="K2654" s="3"/>
      <c r="L2654" s="3"/>
    </row>
    <row r="2655" spans="2:12">
      <c r="B2655" s="9"/>
      <c r="C2655" s="13"/>
      <c r="D2655" s="3"/>
      <c r="E2655" s="3"/>
      <c r="F2655" s="3"/>
      <c r="G2655" s="3"/>
      <c r="H2655" s="3"/>
      <c r="I2655" s="3"/>
      <c r="J2655" s="3"/>
      <c r="K2655" s="3"/>
      <c r="L2655" s="3"/>
    </row>
    <row r="2656" spans="2:12">
      <c r="B2656" s="9"/>
      <c r="C2656" s="13"/>
      <c r="D2656" s="3"/>
      <c r="E2656" s="3"/>
      <c r="F2656" s="3"/>
      <c r="G2656" s="3"/>
      <c r="H2656" s="3"/>
      <c r="I2656" s="3"/>
      <c r="J2656" s="3"/>
      <c r="K2656" s="3"/>
      <c r="L2656" s="3"/>
    </row>
    <row r="2657" spans="2:12">
      <c r="B2657" s="9"/>
      <c r="C2657" s="13"/>
      <c r="D2657" s="3"/>
      <c r="E2657" s="3"/>
      <c r="F2657" s="3"/>
      <c r="G2657" s="3"/>
      <c r="H2657" s="3"/>
      <c r="I2657" s="3"/>
      <c r="J2657" s="3"/>
      <c r="K2657" s="3"/>
      <c r="L2657" s="3"/>
    </row>
    <row r="2658" spans="2:12">
      <c r="B2658" s="9"/>
      <c r="C2658" s="13"/>
      <c r="D2658" s="3"/>
      <c r="E2658" s="3"/>
      <c r="F2658" s="3"/>
      <c r="G2658" s="3"/>
      <c r="H2658" s="3"/>
      <c r="I2658" s="3"/>
      <c r="J2658" s="3"/>
      <c r="K2658" s="3"/>
      <c r="L2658" s="3"/>
    </row>
    <row r="2659" spans="2:12">
      <c r="B2659" s="9"/>
      <c r="C2659" s="13"/>
      <c r="D2659" s="3"/>
      <c r="E2659" s="3"/>
      <c r="F2659" s="3"/>
      <c r="G2659" s="3"/>
      <c r="H2659" s="3"/>
      <c r="I2659" s="3"/>
      <c r="J2659" s="3"/>
      <c r="K2659" s="3"/>
      <c r="L2659" s="3"/>
    </row>
    <row r="2660" spans="2:12">
      <c r="B2660" s="9"/>
      <c r="C2660" s="13"/>
      <c r="D2660" s="3"/>
      <c r="E2660" s="3"/>
      <c r="F2660" s="3"/>
      <c r="G2660" s="3"/>
      <c r="H2660" s="3"/>
      <c r="I2660" s="3"/>
      <c r="J2660" s="3"/>
      <c r="K2660" s="3"/>
      <c r="L2660" s="3"/>
    </row>
    <row r="2661" spans="2:12">
      <c r="B2661" s="9"/>
      <c r="C2661" s="13"/>
      <c r="D2661" s="3"/>
      <c r="E2661" s="3"/>
      <c r="F2661" s="3"/>
      <c r="G2661" s="3"/>
      <c r="H2661" s="3"/>
      <c r="I2661" s="3"/>
      <c r="J2661" s="3"/>
      <c r="K2661" s="3"/>
      <c r="L2661" s="3"/>
    </row>
    <row r="2662" spans="2:12">
      <c r="B2662" s="9"/>
      <c r="C2662" s="13"/>
      <c r="D2662" s="3"/>
      <c r="E2662" s="3"/>
      <c r="F2662" s="3"/>
      <c r="G2662" s="3"/>
      <c r="H2662" s="3"/>
      <c r="I2662" s="3"/>
      <c r="J2662" s="3"/>
      <c r="K2662" s="3"/>
      <c r="L2662" s="3"/>
    </row>
    <row r="2663" spans="2:12">
      <c r="B2663" s="9"/>
      <c r="C2663" s="13"/>
      <c r="D2663" s="3"/>
      <c r="E2663" s="3"/>
      <c r="F2663" s="3"/>
      <c r="G2663" s="3"/>
      <c r="H2663" s="3"/>
      <c r="I2663" s="3"/>
      <c r="J2663" s="3"/>
      <c r="K2663" s="3"/>
      <c r="L2663" s="3"/>
    </row>
    <row r="2664" spans="2:12">
      <c r="B2664" s="9"/>
      <c r="C2664" s="13"/>
      <c r="D2664" s="3"/>
      <c r="E2664" s="3"/>
      <c r="F2664" s="3"/>
      <c r="G2664" s="3"/>
      <c r="H2664" s="3"/>
      <c r="I2664" s="3"/>
      <c r="J2664" s="3"/>
      <c r="K2664" s="3"/>
      <c r="L2664" s="3"/>
    </row>
    <row r="2665" spans="2:12">
      <c r="B2665" s="9"/>
      <c r="C2665" s="13"/>
      <c r="D2665" s="3"/>
      <c r="E2665" s="3"/>
      <c r="F2665" s="3"/>
      <c r="G2665" s="3"/>
      <c r="H2665" s="3"/>
      <c r="I2665" s="3"/>
      <c r="J2665" s="3"/>
      <c r="K2665" s="3"/>
      <c r="L2665" s="3"/>
    </row>
    <row r="2666" spans="2:12">
      <c r="B2666" s="9"/>
      <c r="C2666" s="13"/>
      <c r="D2666" s="3"/>
      <c r="E2666" s="3"/>
      <c r="F2666" s="3"/>
      <c r="G2666" s="3"/>
      <c r="H2666" s="3"/>
      <c r="I2666" s="3"/>
      <c r="J2666" s="3"/>
      <c r="K2666" s="3"/>
      <c r="L2666" s="3"/>
    </row>
    <row r="2667" spans="2:12">
      <c r="B2667" s="9"/>
      <c r="C2667" s="13"/>
      <c r="D2667" s="3"/>
      <c r="E2667" s="3"/>
      <c r="F2667" s="3"/>
      <c r="G2667" s="3"/>
      <c r="H2667" s="3"/>
      <c r="I2667" s="3"/>
      <c r="J2667" s="3"/>
      <c r="K2667" s="3"/>
      <c r="L2667" s="3"/>
    </row>
    <row r="2668" spans="2:12">
      <c r="B2668" s="9"/>
      <c r="C2668" s="13"/>
      <c r="D2668" s="3"/>
      <c r="E2668" s="3"/>
      <c r="F2668" s="3"/>
      <c r="G2668" s="3"/>
      <c r="H2668" s="3"/>
      <c r="I2668" s="3"/>
      <c r="J2668" s="3"/>
      <c r="K2668" s="3"/>
      <c r="L2668" s="3"/>
    </row>
    <row r="2669" spans="2:12">
      <c r="B2669" s="9"/>
      <c r="C2669" s="13"/>
      <c r="D2669" s="3"/>
      <c r="E2669" s="3"/>
      <c r="F2669" s="3"/>
      <c r="G2669" s="3"/>
      <c r="H2669" s="3"/>
      <c r="I2669" s="3"/>
      <c r="J2669" s="3"/>
      <c r="K2669" s="3"/>
      <c r="L2669" s="3"/>
    </row>
    <row r="2670" spans="2:12">
      <c r="B2670" s="9"/>
      <c r="C2670" s="13"/>
      <c r="D2670" s="3"/>
      <c r="E2670" s="3"/>
      <c r="F2670" s="3"/>
      <c r="G2670" s="3"/>
      <c r="H2670" s="3"/>
      <c r="I2670" s="3"/>
      <c r="J2670" s="3"/>
      <c r="K2670" s="3"/>
      <c r="L2670" s="3"/>
    </row>
    <row r="2671" spans="2:12">
      <c r="B2671" s="9"/>
      <c r="C2671" s="13"/>
      <c r="D2671" s="3"/>
      <c r="E2671" s="3"/>
      <c r="F2671" s="3"/>
      <c r="G2671" s="3"/>
      <c r="H2671" s="3"/>
      <c r="I2671" s="3"/>
      <c r="J2671" s="3"/>
      <c r="K2671" s="3"/>
      <c r="L2671" s="3"/>
    </row>
    <row r="2672" spans="2:12">
      <c r="B2672" s="9"/>
      <c r="C2672" s="13"/>
      <c r="D2672" s="3"/>
      <c r="E2672" s="3"/>
      <c r="F2672" s="3"/>
      <c r="G2672" s="3"/>
      <c r="H2672" s="3"/>
      <c r="I2672" s="3"/>
      <c r="J2672" s="3"/>
      <c r="K2672" s="3"/>
      <c r="L2672" s="3"/>
    </row>
    <row r="2673" spans="2:12">
      <c r="B2673" s="9"/>
      <c r="C2673" s="13"/>
      <c r="D2673" s="3"/>
      <c r="E2673" s="3"/>
      <c r="F2673" s="3"/>
      <c r="G2673" s="3"/>
      <c r="H2673" s="3"/>
      <c r="I2673" s="3"/>
      <c r="J2673" s="3"/>
      <c r="K2673" s="3"/>
      <c r="L2673" s="3"/>
    </row>
    <row r="2674" spans="2:12">
      <c r="B2674" s="9"/>
      <c r="C2674" s="13"/>
      <c r="D2674" s="3"/>
      <c r="E2674" s="3"/>
      <c r="F2674" s="3"/>
      <c r="G2674" s="3"/>
      <c r="H2674" s="3"/>
      <c r="I2674" s="3"/>
      <c r="J2674" s="3"/>
      <c r="K2674" s="3"/>
      <c r="L2674" s="3"/>
    </row>
    <row r="2675" spans="2:12">
      <c r="B2675" s="9"/>
      <c r="C2675" s="13"/>
      <c r="D2675" s="3"/>
      <c r="E2675" s="3"/>
      <c r="F2675" s="3"/>
      <c r="G2675" s="3"/>
      <c r="H2675" s="3"/>
      <c r="I2675" s="3"/>
      <c r="J2675" s="3"/>
      <c r="K2675" s="3"/>
      <c r="L2675" s="3"/>
    </row>
    <row r="2676" spans="2:12">
      <c r="B2676" s="9"/>
      <c r="C2676" s="13"/>
      <c r="D2676" s="3"/>
      <c r="E2676" s="3"/>
      <c r="F2676" s="3"/>
      <c r="G2676" s="3"/>
      <c r="H2676" s="3"/>
      <c r="I2676" s="3"/>
      <c r="J2676" s="3"/>
      <c r="K2676" s="3"/>
      <c r="L2676" s="3"/>
    </row>
    <row r="2677" spans="2:12">
      <c r="B2677" s="9"/>
      <c r="C2677" s="13"/>
      <c r="D2677" s="3"/>
      <c r="E2677" s="3"/>
      <c r="F2677" s="3"/>
      <c r="G2677" s="3"/>
      <c r="H2677" s="3"/>
      <c r="I2677" s="3"/>
      <c r="J2677" s="3"/>
      <c r="K2677" s="3"/>
      <c r="L2677" s="3"/>
    </row>
    <row r="2678" spans="2:12">
      <c r="B2678" s="9"/>
      <c r="C2678" s="13"/>
      <c r="D2678" s="3"/>
      <c r="E2678" s="3"/>
      <c r="F2678" s="3"/>
      <c r="G2678" s="3"/>
      <c r="H2678" s="3"/>
      <c r="I2678" s="3"/>
      <c r="J2678" s="3"/>
      <c r="K2678" s="3"/>
      <c r="L2678" s="3"/>
    </row>
    <row r="2679" spans="2:12">
      <c r="B2679" s="9"/>
      <c r="C2679" s="13"/>
      <c r="D2679" s="3"/>
      <c r="E2679" s="3"/>
      <c r="F2679" s="3"/>
      <c r="G2679" s="3"/>
      <c r="H2679" s="3"/>
      <c r="I2679" s="3"/>
      <c r="J2679" s="3"/>
      <c r="K2679" s="3"/>
      <c r="L2679" s="3"/>
    </row>
    <row r="2680" spans="2:12">
      <c r="B2680" s="9"/>
      <c r="C2680" s="13"/>
      <c r="D2680" s="3"/>
      <c r="E2680" s="3"/>
      <c r="F2680" s="3"/>
      <c r="G2680" s="3"/>
      <c r="H2680" s="3"/>
      <c r="I2680" s="3"/>
      <c r="J2680" s="3"/>
      <c r="K2680" s="3"/>
      <c r="L2680" s="3"/>
    </row>
    <row r="2681" spans="2:12">
      <c r="B2681" s="9"/>
      <c r="C2681" s="13"/>
      <c r="D2681" s="3"/>
      <c r="E2681" s="3"/>
      <c r="F2681" s="3"/>
      <c r="G2681" s="3"/>
      <c r="H2681" s="3"/>
      <c r="I2681" s="3"/>
      <c r="J2681" s="3"/>
      <c r="K2681" s="3"/>
      <c r="L2681" s="3"/>
    </row>
    <row r="2682" spans="2:12">
      <c r="B2682" s="9"/>
      <c r="C2682" s="13"/>
      <c r="D2682" s="3"/>
      <c r="E2682" s="3"/>
      <c r="F2682" s="3"/>
      <c r="G2682" s="3"/>
      <c r="H2682" s="3"/>
      <c r="I2682" s="3"/>
      <c r="J2682" s="3"/>
      <c r="K2682" s="3"/>
      <c r="L2682" s="3"/>
    </row>
    <row r="2683" spans="2:12">
      <c r="B2683" s="9"/>
      <c r="C2683" s="13"/>
      <c r="D2683" s="3"/>
      <c r="E2683" s="3"/>
      <c r="F2683" s="3"/>
      <c r="G2683" s="3"/>
      <c r="H2683" s="3"/>
      <c r="I2683" s="3"/>
      <c r="J2683" s="3"/>
      <c r="K2683" s="3"/>
      <c r="L2683" s="3"/>
    </row>
    <row r="2684" spans="2:12">
      <c r="B2684" s="9"/>
      <c r="C2684" s="13"/>
      <c r="D2684" s="3"/>
      <c r="E2684" s="3"/>
      <c r="F2684" s="3"/>
      <c r="G2684" s="3"/>
      <c r="H2684" s="3"/>
      <c r="I2684" s="3"/>
      <c r="J2684" s="3"/>
      <c r="K2684" s="3"/>
      <c r="L2684" s="3"/>
    </row>
    <row r="2685" spans="2:12">
      <c r="B2685" s="9"/>
      <c r="C2685" s="13"/>
      <c r="D2685" s="3"/>
      <c r="E2685" s="3"/>
      <c r="F2685" s="3"/>
      <c r="G2685" s="3"/>
      <c r="H2685" s="3"/>
      <c r="I2685" s="3"/>
      <c r="J2685" s="3"/>
      <c r="K2685" s="3"/>
      <c r="L2685" s="3"/>
    </row>
    <row r="2686" spans="2:12">
      <c r="B2686" s="9"/>
      <c r="C2686" s="13"/>
      <c r="D2686" s="3"/>
      <c r="E2686" s="3"/>
      <c r="F2686" s="3"/>
      <c r="G2686" s="3"/>
      <c r="H2686" s="3"/>
      <c r="I2686" s="3"/>
      <c r="J2686" s="3"/>
      <c r="K2686" s="3"/>
      <c r="L2686" s="3"/>
    </row>
    <row r="2687" spans="2:12">
      <c r="B2687" s="9"/>
      <c r="C2687" s="13"/>
      <c r="D2687" s="3"/>
      <c r="E2687" s="3"/>
      <c r="F2687" s="3"/>
      <c r="G2687" s="3"/>
      <c r="H2687" s="3"/>
      <c r="I2687" s="3"/>
      <c r="J2687" s="3"/>
      <c r="K2687" s="3"/>
      <c r="L2687" s="3"/>
    </row>
    <row r="2688" spans="2:12">
      <c r="B2688" s="9"/>
      <c r="C2688" s="13"/>
      <c r="D2688" s="3"/>
      <c r="E2688" s="3"/>
      <c r="F2688" s="3"/>
      <c r="G2688" s="3"/>
      <c r="H2688" s="3"/>
      <c r="I2688" s="3"/>
      <c r="J2688" s="3"/>
      <c r="K2688" s="3"/>
      <c r="L2688" s="3"/>
    </row>
    <row r="2689" spans="2:12">
      <c r="B2689" s="9"/>
      <c r="C2689" s="13"/>
      <c r="D2689" s="3"/>
      <c r="E2689" s="3"/>
      <c r="F2689" s="3"/>
      <c r="G2689" s="3"/>
      <c r="H2689" s="3"/>
      <c r="I2689" s="3"/>
      <c r="J2689" s="3"/>
      <c r="K2689" s="3"/>
      <c r="L2689" s="3"/>
    </row>
    <row r="2690" spans="2:12">
      <c r="B2690" s="9"/>
      <c r="C2690" s="13"/>
      <c r="D2690" s="3"/>
      <c r="E2690" s="3"/>
      <c r="F2690" s="3"/>
      <c r="G2690" s="3"/>
      <c r="H2690" s="3"/>
      <c r="I2690" s="3"/>
      <c r="J2690" s="3"/>
      <c r="K2690" s="3"/>
      <c r="L2690" s="3"/>
    </row>
    <row r="2691" spans="2:12">
      <c r="B2691" s="9"/>
      <c r="C2691" s="13"/>
      <c r="D2691" s="3"/>
      <c r="E2691" s="3"/>
      <c r="F2691" s="3"/>
      <c r="G2691" s="3"/>
      <c r="H2691" s="3"/>
      <c r="I2691" s="3"/>
      <c r="J2691" s="3"/>
      <c r="K2691" s="3"/>
      <c r="L2691" s="3"/>
    </row>
    <row r="2692" spans="2:12">
      <c r="B2692" s="9"/>
      <c r="C2692" s="13"/>
      <c r="D2692" s="3"/>
      <c r="E2692" s="3"/>
      <c r="F2692" s="3"/>
      <c r="G2692" s="3"/>
      <c r="H2692" s="3"/>
      <c r="I2692" s="3"/>
      <c r="J2692" s="3"/>
      <c r="K2692" s="3"/>
      <c r="L2692" s="3"/>
    </row>
    <row r="2693" spans="2:12">
      <c r="B2693" s="9"/>
      <c r="C2693" s="13"/>
      <c r="D2693" s="3"/>
      <c r="E2693" s="3"/>
      <c r="F2693" s="3"/>
      <c r="G2693" s="3"/>
      <c r="H2693" s="3"/>
      <c r="I2693" s="3"/>
      <c r="J2693" s="3"/>
      <c r="K2693" s="3"/>
      <c r="L2693" s="3"/>
    </row>
    <row r="2694" spans="2:12">
      <c r="B2694" s="9"/>
      <c r="C2694" s="13"/>
      <c r="D2694" s="3"/>
      <c r="E2694" s="3"/>
      <c r="F2694" s="3"/>
      <c r="G2694" s="3"/>
      <c r="H2694" s="3"/>
      <c r="I2694" s="3"/>
      <c r="J2694" s="3"/>
      <c r="K2694" s="3"/>
      <c r="L2694" s="3"/>
    </row>
    <row r="2695" spans="2:12">
      <c r="B2695" s="9"/>
      <c r="C2695" s="13"/>
      <c r="D2695" s="3"/>
      <c r="E2695" s="3"/>
      <c r="F2695" s="3"/>
      <c r="G2695" s="3"/>
      <c r="H2695" s="3"/>
      <c r="I2695" s="3"/>
      <c r="J2695" s="3"/>
      <c r="K2695" s="3"/>
      <c r="L2695" s="3"/>
    </row>
    <row r="2696" spans="2:12">
      <c r="B2696" s="9"/>
      <c r="C2696" s="13"/>
      <c r="D2696" s="3"/>
      <c r="E2696" s="3"/>
      <c r="F2696" s="3"/>
      <c r="G2696" s="3"/>
      <c r="H2696" s="3"/>
      <c r="I2696" s="3"/>
      <c r="J2696" s="3"/>
      <c r="K2696" s="3"/>
      <c r="L2696" s="3"/>
    </row>
    <row r="2697" spans="2:12">
      <c r="B2697" s="9"/>
      <c r="C2697" s="13"/>
      <c r="D2697" s="3"/>
      <c r="E2697" s="3"/>
      <c r="F2697" s="3"/>
      <c r="G2697" s="3"/>
      <c r="H2697" s="3"/>
      <c r="I2697" s="3"/>
      <c r="J2697" s="3"/>
      <c r="K2697" s="3"/>
      <c r="L2697" s="3"/>
    </row>
    <row r="2698" spans="2:12">
      <c r="B2698" s="9"/>
      <c r="C2698" s="13"/>
      <c r="D2698" s="3"/>
      <c r="E2698" s="3"/>
      <c r="F2698" s="3"/>
      <c r="G2698" s="3"/>
      <c r="H2698" s="3"/>
      <c r="I2698" s="3"/>
      <c r="J2698" s="3"/>
      <c r="K2698" s="3"/>
      <c r="L2698" s="3"/>
    </row>
    <row r="2699" spans="2:12">
      <c r="B2699" s="9"/>
      <c r="C2699" s="13"/>
      <c r="D2699" s="3"/>
      <c r="E2699" s="3"/>
      <c r="F2699" s="3"/>
      <c r="G2699" s="3"/>
      <c r="H2699" s="3"/>
      <c r="I2699" s="3"/>
      <c r="J2699" s="3"/>
      <c r="K2699" s="3"/>
      <c r="L2699" s="3"/>
    </row>
    <row r="2700" spans="2:12">
      <c r="B2700" s="9"/>
      <c r="C2700" s="13"/>
      <c r="D2700" s="3"/>
      <c r="E2700" s="3"/>
      <c r="F2700" s="3"/>
      <c r="G2700" s="3"/>
      <c r="H2700" s="3"/>
      <c r="I2700" s="3"/>
      <c r="J2700" s="3"/>
      <c r="K2700" s="3"/>
      <c r="L2700" s="3"/>
    </row>
    <row r="2701" spans="2:12">
      <c r="B2701" s="9"/>
      <c r="C2701" s="13"/>
      <c r="D2701" s="3"/>
      <c r="E2701" s="3"/>
      <c r="F2701" s="3"/>
      <c r="G2701" s="3"/>
      <c r="H2701" s="3"/>
      <c r="I2701" s="3"/>
      <c r="J2701" s="3"/>
      <c r="K2701" s="3"/>
      <c r="L2701" s="3"/>
    </row>
    <row r="2702" spans="2:12">
      <c r="B2702" s="9"/>
      <c r="C2702" s="13"/>
      <c r="D2702" s="3"/>
      <c r="E2702" s="3"/>
      <c r="F2702" s="3"/>
      <c r="G2702" s="3"/>
      <c r="H2702" s="3"/>
      <c r="I2702" s="3"/>
      <c r="J2702" s="3"/>
      <c r="K2702" s="3"/>
      <c r="L2702" s="3"/>
    </row>
    <row r="2703" spans="2:12">
      <c r="B2703" s="9"/>
      <c r="C2703" s="13"/>
      <c r="D2703" s="3"/>
      <c r="E2703" s="3"/>
      <c r="F2703" s="3"/>
      <c r="G2703" s="3"/>
      <c r="H2703" s="3"/>
      <c r="I2703" s="3"/>
      <c r="J2703" s="3"/>
      <c r="K2703" s="3"/>
      <c r="L2703" s="3"/>
    </row>
    <row r="2704" spans="2:12">
      <c r="B2704" s="9"/>
      <c r="C2704" s="13"/>
      <c r="D2704" s="3"/>
      <c r="E2704" s="3"/>
      <c r="F2704" s="3"/>
      <c r="G2704" s="3"/>
      <c r="H2704" s="3"/>
      <c r="I2704" s="3"/>
      <c r="J2704" s="3"/>
      <c r="K2704" s="3"/>
      <c r="L2704" s="3"/>
    </row>
    <row r="2705" spans="2:12">
      <c r="B2705" s="9"/>
      <c r="C2705" s="13"/>
      <c r="D2705" s="3"/>
      <c r="E2705" s="3"/>
      <c r="F2705" s="3"/>
      <c r="G2705" s="3"/>
      <c r="H2705" s="3"/>
      <c r="I2705" s="3"/>
      <c r="J2705" s="3"/>
      <c r="K2705" s="3"/>
      <c r="L2705" s="3"/>
    </row>
    <row r="2706" spans="2:12">
      <c r="B2706" s="9"/>
      <c r="C2706" s="13"/>
      <c r="D2706" s="3"/>
      <c r="E2706" s="3"/>
      <c r="F2706" s="3"/>
      <c r="G2706" s="3"/>
      <c r="H2706" s="3"/>
      <c r="I2706" s="3"/>
      <c r="J2706" s="3"/>
      <c r="K2706" s="3"/>
      <c r="L2706" s="3"/>
    </row>
    <row r="2707" spans="2:12">
      <c r="B2707" s="9"/>
      <c r="C2707" s="13"/>
      <c r="D2707" s="3"/>
      <c r="E2707" s="3"/>
      <c r="F2707" s="3"/>
      <c r="G2707" s="3"/>
      <c r="H2707" s="3"/>
      <c r="I2707" s="3"/>
      <c r="J2707" s="3"/>
      <c r="K2707" s="3"/>
      <c r="L2707" s="3"/>
    </row>
    <row r="2708" spans="2:12">
      <c r="B2708" s="9"/>
      <c r="C2708" s="13"/>
      <c r="D2708" s="3"/>
      <c r="E2708" s="3"/>
      <c r="F2708" s="3"/>
      <c r="G2708" s="3"/>
      <c r="H2708" s="3"/>
      <c r="I2708" s="3"/>
      <c r="J2708" s="3"/>
      <c r="K2708" s="3"/>
      <c r="L2708" s="3"/>
    </row>
    <row r="2709" spans="2:12">
      <c r="B2709" s="9"/>
      <c r="C2709" s="13"/>
      <c r="D2709" s="3"/>
      <c r="E2709" s="3"/>
      <c r="F2709" s="3"/>
      <c r="G2709" s="3"/>
      <c r="H2709" s="3"/>
      <c r="I2709" s="3"/>
      <c r="J2709" s="3"/>
      <c r="K2709" s="3"/>
      <c r="L2709" s="3"/>
    </row>
    <row r="2710" spans="2:12">
      <c r="B2710" s="9"/>
      <c r="C2710" s="13"/>
      <c r="D2710" s="3"/>
      <c r="E2710" s="3"/>
      <c r="F2710" s="3"/>
      <c r="G2710" s="3"/>
      <c r="H2710" s="3"/>
      <c r="I2710" s="3"/>
      <c r="J2710" s="3"/>
      <c r="K2710" s="3"/>
      <c r="L2710" s="3"/>
    </row>
    <row r="2711" spans="2:12">
      <c r="B2711" s="9"/>
      <c r="C2711" s="13"/>
      <c r="D2711" s="3"/>
      <c r="E2711" s="3"/>
      <c r="F2711" s="3"/>
      <c r="G2711" s="3"/>
      <c r="H2711" s="3"/>
      <c r="I2711" s="3"/>
      <c r="J2711" s="3"/>
      <c r="K2711" s="3"/>
      <c r="L2711" s="3"/>
    </row>
    <row r="2712" spans="2:12">
      <c r="B2712" s="9"/>
      <c r="C2712" s="13"/>
      <c r="D2712" s="3"/>
      <c r="E2712" s="3"/>
      <c r="F2712" s="3"/>
      <c r="G2712" s="3"/>
      <c r="H2712" s="3"/>
      <c r="I2712" s="3"/>
      <c r="J2712" s="3"/>
      <c r="K2712" s="3"/>
      <c r="L2712" s="3"/>
    </row>
    <row r="2713" spans="2:12">
      <c r="B2713" s="9"/>
      <c r="C2713" s="13"/>
      <c r="D2713" s="3"/>
      <c r="E2713" s="3"/>
      <c r="F2713" s="3"/>
      <c r="G2713" s="3"/>
      <c r="H2713" s="3"/>
      <c r="I2713" s="3"/>
      <c r="J2713" s="3"/>
      <c r="K2713" s="3"/>
      <c r="L2713" s="3"/>
    </row>
    <row r="2714" spans="2:12">
      <c r="B2714" s="9"/>
      <c r="C2714" s="13"/>
      <c r="D2714" s="3"/>
      <c r="E2714" s="3"/>
      <c r="F2714" s="3"/>
      <c r="G2714" s="3"/>
      <c r="H2714" s="3"/>
      <c r="I2714" s="3"/>
      <c r="J2714" s="3"/>
      <c r="K2714" s="3"/>
      <c r="L2714" s="3"/>
    </row>
    <row r="2715" spans="2:12">
      <c r="B2715" s="9"/>
      <c r="C2715" s="13"/>
      <c r="D2715" s="3"/>
      <c r="E2715" s="3"/>
      <c r="F2715" s="3"/>
      <c r="G2715" s="3"/>
      <c r="H2715" s="3"/>
      <c r="I2715" s="3"/>
      <c r="J2715" s="3"/>
      <c r="K2715" s="3"/>
      <c r="L2715" s="3"/>
    </row>
    <row r="2716" spans="2:12">
      <c r="B2716" s="9"/>
      <c r="C2716" s="13"/>
      <c r="D2716" s="3"/>
      <c r="E2716" s="3"/>
      <c r="F2716" s="3"/>
      <c r="G2716" s="3"/>
      <c r="H2716" s="3"/>
      <c r="I2716" s="3"/>
      <c r="J2716" s="3"/>
      <c r="K2716" s="3"/>
      <c r="L2716" s="3"/>
    </row>
    <row r="2717" spans="2:12">
      <c r="B2717" s="9"/>
      <c r="C2717" s="13"/>
      <c r="D2717" s="3"/>
      <c r="E2717" s="3"/>
      <c r="F2717" s="3"/>
      <c r="G2717" s="3"/>
      <c r="H2717" s="3"/>
      <c r="I2717" s="3"/>
      <c r="J2717" s="3"/>
      <c r="K2717" s="3"/>
      <c r="L2717" s="3"/>
    </row>
    <row r="2718" spans="2:12">
      <c r="B2718" s="9"/>
      <c r="C2718" s="13"/>
      <c r="D2718" s="3"/>
      <c r="E2718" s="3"/>
      <c r="F2718" s="3"/>
      <c r="G2718" s="3"/>
      <c r="H2718" s="3"/>
      <c r="I2718" s="3"/>
      <c r="J2718" s="3"/>
      <c r="K2718" s="3"/>
      <c r="L2718" s="3"/>
    </row>
    <row r="2719" spans="2:12">
      <c r="B2719" s="9"/>
      <c r="C2719" s="13"/>
      <c r="D2719" s="3"/>
      <c r="E2719" s="3"/>
      <c r="F2719" s="3"/>
      <c r="G2719" s="3"/>
      <c r="H2719" s="3"/>
      <c r="I2719" s="3"/>
      <c r="J2719" s="3"/>
      <c r="K2719" s="3"/>
      <c r="L2719" s="3"/>
    </row>
    <row r="2720" spans="2:12">
      <c r="B2720" s="9"/>
      <c r="C2720" s="13"/>
      <c r="D2720" s="3"/>
      <c r="E2720" s="3"/>
      <c r="F2720" s="3"/>
      <c r="G2720" s="3"/>
      <c r="H2720" s="3"/>
      <c r="I2720" s="3"/>
      <c r="J2720" s="3"/>
      <c r="K2720" s="3"/>
      <c r="L2720" s="3"/>
    </row>
    <row r="2721" spans="2:12">
      <c r="B2721" s="9"/>
      <c r="C2721" s="13"/>
      <c r="D2721" s="3"/>
      <c r="E2721" s="3"/>
      <c r="F2721" s="3"/>
      <c r="G2721" s="3"/>
      <c r="H2721" s="3"/>
      <c r="I2721" s="3"/>
      <c r="J2721" s="3"/>
      <c r="K2721" s="3"/>
      <c r="L2721" s="3"/>
    </row>
    <row r="2722" spans="2:12">
      <c r="B2722" s="9"/>
      <c r="C2722" s="13"/>
      <c r="D2722" s="3"/>
      <c r="E2722" s="3"/>
      <c r="F2722" s="3"/>
      <c r="G2722" s="3"/>
      <c r="H2722" s="3"/>
      <c r="I2722" s="3"/>
      <c r="J2722" s="3"/>
      <c r="K2722" s="3"/>
      <c r="L2722" s="3"/>
    </row>
    <row r="2723" spans="2:12">
      <c r="B2723" s="9"/>
      <c r="C2723" s="13"/>
      <c r="D2723" s="3"/>
      <c r="E2723" s="3"/>
      <c r="F2723" s="3"/>
      <c r="G2723" s="3"/>
      <c r="H2723" s="3"/>
      <c r="I2723" s="3"/>
      <c r="J2723" s="3"/>
      <c r="K2723" s="3"/>
      <c r="L2723" s="3"/>
    </row>
    <row r="2724" spans="2:12">
      <c r="B2724" s="9"/>
      <c r="C2724" s="13"/>
      <c r="D2724" s="3"/>
      <c r="E2724" s="3"/>
      <c r="F2724" s="3"/>
      <c r="G2724" s="3"/>
      <c r="H2724" s="3"/>
      <c r="I2724" s="3"/>
      <c r="J2724" s="3"/>
      <c r="K2724" s="3"/>
      <c r="L2724" s="3"/>
    </row>
    <row r="2725" spans="2:12">
      <c r="B2725" s="9"/>
      <c r="C2725" s="13"/>
      <c r="D2725" s="3"/>
      <c r="E2725" s="3"/>
      <c r="F2725" s="3"/>
      <c r="G2725" s="3"/>
      <c r="H2725" s="3"/>
      <c r="I2725" s="3"/>
      <c r="J2725" s="3"/>
      <c r="K2725" s="3"/>
      <c r="L2725" s="3"/>
    </row>
    <row r="2726" spans="2:12">
      <c r="B2726" s="9"/>
      <c r="C2726" s="13"/>
      <c r="D2726" s="3"/>
      <c r="E2726" s="3"/>
      <c r="F2726" s="3"/>
      <c r="G2726" s="3"/>
      <c r="H2726" s="3"/>
      <c r="I2726" s="3"/>
      <c r="J2726" s="3"/>
      <c r="K2726" s="3"/>
      <c r="L2726" s="3"/>
    </row>
    <row r="2727" spans="2:12">
      <c r="B2727" s="9"/>
      <c r="C2727" s="13"/>
      <c r="D2727" s="3"/>
      <c r="E2727" s="3"/>
      <c r="F2727" s="3"/>
      <c r="G2727" s="3"/>
      <c r="H2727" s="3"/>
      <c r="I2727" s="3"/>
      <c r="J2727" s="3"/>
      <c r="K2727" s="3"/>
      <c r="L2727" s="3"/>
    </row>
    <row r="2728" spans="2:12">
      <c r="B2728" s="9"/>
      <c r="C2728" s="13"/>
      <c r="D2728" s="3"/>
      <c r="E2728" s="3"/>
      <c r="F2728" s="3"/>
      <c r="G2728" s="3"/>
      <c r="H2728" s="3"/>
      <c r="I2728" s="3"/>
      <c r="J2728" s="3"/>
      <c r="K2728" s="3"/>
      <c r="L2728" s="3"/>
    </row>
    <row r="2729" spans="2:12">
      <c r="B2729" s="9"/>
      <c r="C2729" s="13"/>
      <c r="D2729" s="3"/>
      <c r="E2729" s="3"/>
      <c r="F2729" s="3"/>
      <c r="G2729" s="3"/>
      <c r="H2729" s="3"/>
      <c r="I2729" s="3"/>
      <c r="J2729" s="3"/>
      <c r="K2729" s="3"/>
      <c r="L2729" s="3"/>
    </row>
    <row r="2730" spans="2:12">
      <c r="B2730" s="9"/>
      <c r="C2730" s="13"/>
      <c r="D2730" s="3"/>
      <c r="E2730" s="3"/>
      <c r="F2730" s="3"/>
      <c r="G2730" s="3"/>
      <c r="H2730" s="3"/>
      <c r="I2730" s="3"/>
      <c r="J2730" s="3"/>
      <c r="K2730" s="3"/>
      <c r="L2730" s="3"/>
    </row>
    <row r="2731" spans="2:12">
      <c r="B2731" s="9"/>
      <c r="C2731" s="13"/>
      <c r="D2731" s="3"/>
      <c r="E2731" s="3"/>
      <c r="F2731" s="3"/>
      <c r="G2731" s="3"/>
      <c r="H2731" s="3"/>
      <c r="I2731" s="3"/>
      <c r="J2731" s="3"/>
      <c r="K2731" s="3"/>
      <c r="L2731" s="3"/>
    </row>
    <row r="2732" spans="2:12">
      <c r="B2732" s="9"/>
      <c r="C2732" s="13"/>
      <c r="D2732" s="3"/>
      <c r="E2732" s="3"/>
      <c r="F2732" s="3"/>
      <c r="G2732" s="3"/>
      <c r="H2732" s="3"/>
      <c r="I2732" s="3"/>
      <c r="J2732" s="3"/>
      <c r="K2732" s="3"/>
      <c r="L2732" s="3"/>
    </row>
    <row r="2733" spans="2:12">
      <c r="B2733" s="9"/>
      <c r="C2733" s="13"/>
      <c r="D2733" s="3"/>
      <c r="E2733" s="3"/>
      <c r="F2733" s="3"/>
      <c r="G2733" s="3"/>
      <c r="H2733" s="3"/>
      <c r="I2733" s="3"/>
      <c r="J2733" s="3"/>
      <c r="K2733" s="3"/>
      <c r="L2733" s="3"/>
    </row>
    <row r="2734" spans="2:12">
      <c r="B2734" s="9"/>
      <c r="C2734" s="13"/>
      <c r="D2734" s="3"/>
      <c r="E2734" s="3"/>
      <c r="F2734" s="3"/>
      <c r="G2734" s="3"/>
      <c r="H2734" s="3"/>
      <c r="I2734" s="3"/>
      <c r="J2734" s="3"/>
      <c r="K2734" s="3"/>
      <c r="L2734" s="3"/>
    </row>
    <row r="2735" spans="2:12">
      <c r="B2735" s="9"/>
      <c r="C2735" s="13"/>
      <c r="D2735" s="3"/>
      <c r="E2735" s="3"/>
      <c r="F2735" s="3"/>
      <c r="G2735" s="3"/>
      <c r="H2735" s="3"/>
      <c r="I2735" s="3"/>
      <c r="J2735" s="3"/>
      <c r="K2735" s="3"/>
      <c r="L2735" s="3"/>
    </row>
    <row r="2736" spans="2:12">
      <c r="B2736" s="9"/>
      <c r="C2736" s="13"/>
      <c r="D2736" s="3"/>
      <c r="E2736" s="3"/>
      <c r="F2736" s="3"/>
      <c r="G2736" s="3"/>
      <c r="H2736" s="3"/>
      <c r="I2736" s="3"/>
      <c r="J2736" s="3"/>
      <c r="K2736" s="3"/>
      <c r="L2736" s="3"/>
    </row>
    <row r="2737" spans="2:12">
      <c r="B2737" s="9"/>
      <c r="C2737" s="13"/>
      <c r="D2737" s="3"/>
      <c r="E2737" s="3"/>
      <c r="F2737" s="3"/>
      <c r="G2737" s="3"/>
      <c r="H2737" s="3"/>
      <c r="I2737" s="3"/>
      <c r="J2737" s="3"/>
      <c r="K2737" s="3"/>
      <c r="L2737" s="3"/>
    </row>
    <row r="2738" spans="2:12">
      <c r="B2738" s="9"/>
      <c r="C2738" s="13"/>
      <c r="D2738" s="3"/>
      <c r="E2738" s="3"/>
      <c r="F2738" s="3"/>
      <c r="G2738" s="3"/>
      <c r="H2738" s="3"/>
      <c r="I2738" s="3"/>
      <c r="J2738" s="3"/>
      <c r="K2738" s="3"/>
      <c r="L2738" s="3"/>
    </row>
    <row r="2739" spans="2:12">
      <c r="B2739" s="9"/>
      <c r="C2739" s="13"/>
      <c r="D2739" s="3"/>
      <c r="E2739" s="3"/>
      <c r="F2739" s="3"/>
      <c r="G2739" s="3"/>
      <c r="H2739" s="3"/>
      <c r="I2739" s="3"/>
      <c r="J2739" s="3"/>
      <c r="K2739" s="3"/>
      <c r="L2739" s="3"/>
    </row>
    <row r="2740" spans="2:12">
      <c r="B2740" s="9"/>
      <c r="C2740" s="13"/>
      <c r="D2740" s="3"/>
      <c r="E2740" s="3"/>
      <c r="F2740" s="3"/>
      <c r="G2740" s="3"/>
      <c r="H2740" s="3"/>
      <c r="I2740" s="3"/>
      <c r="J2740" s="3"/>
      <c r="K2740" s="3"/>
      <c r="L2740" s="3"/>
    </row>
    <row r="2741" spans="2:12">
      <c r="B2741" s="9"/>
      <c r="C2741" s="13"/>
      <c r="D2741" s="3"/>
      <c r="E2741" s="3"/>
      <c r="F2741" s="3"/>
      <c r="G2741" s="3"/>
      <c r="H2741" s="3"/>
      <c r="I2741" s="3"/>
      <c r="J2741" s="3"/>
      <c r="K2741" s="3"/>
      <c r="L2741" s="3"/>
    </row>
    <row r="2742" spans="2:12">
      <c r="B2742" s="9"/>
      <c r="C2742" s="13"/>
      <c r="D2742" s="3"/>
      <c r="E2742" s="3"/>
      <c r="F2742" s="3"/>
      <c r="G2742" s="3"/>
      <c r="H2742" s="3"/>
      <c r="I2742" s="3"/>
      <c r="J2742" s="3"/>
      <c r="K2742" s="3"/>
      <c r="L2742" s="3"/>
    </row>
    <row r="2743" spans="2:12">
      <c r="B2743" s="9"/>
      <c r="C2743" s="13"/>
      <c r="D2743" s="3"/>
      <c r="E2743" s="3"/>
      <c r="F2743" s="3"/>
      <c r="G2743" s="3"/>
      <c r="H2743" s="3"/>
      <c r="I2743" s="3"/>
      <c r="J2743" s="3"/>
      <c r="K2743" s="3"/>
      <c r="L2743" s="3"/>
    </row>
    <row r="2744" spans="2:12">
      <c r="B2744" s="9"/>
      <c r="C2744" s="13"/>
      <c r="D2744" s="3"/>
      <c r="E2744" s="3"/>
      <c r="F2744" s="3"/>
      <c r="G2744" s="3"/>
      <c r="H2744" s="3"/>
      <c r="I2744" s="3"/>
      <c r="J2744" s="3"/>
      <c r="K2744" s="3"/>
      <c r="L2744" s="3"/>
    </row>
    <row r="2745" spans="2:12">
      <c r="B2745" s="9"/>
      <c r="C2745" s="13"/>
      <c r="D2745" s="3"/>
      <c r="E2745" s="3"/>
      <c r="F2745" s="3"/>
      <c r="G2745" s="3"/>
      <c r="H2745" s="3"/>
      <c r="I2745" s="3"/>
      <c r="J2745" s="3"/>
      <c r="K2745" s="3"/>
      <c r="L2745" s="3"/>
    </row>
    <row r="2746" spans="2:12">
      <c r="B2746" s="9"/>
      <c r="C2746" s="13"/>
      <c r="D2746" s="3"/>
      <c r="E2746" s="3"/>
      <c r="F2746" s="3"/>
      <c r="G2746" s="3"/>
      <c r="H2746" s="3"/>
      <c r="I2746" s="3"/>
      <c r="J2746" s="3"/>
      <c r="K2746" s="3"/>
      <c r="L2746" s="3"/>
    </row>
    <row r="2747" spans="2:12">
      <c r="B2747" s="9"/>
      <c r="C2747" s="13"/>
      <c r="D2747" s="3"/>
      <c r="E2747" s="3"/>
      <c r="F2747" s="3"/>
      <c r="G2747" s="3"/>
      <c r="H2747" s="3"/>
      <c r="I2747" s="3"/>
      <c r="J2747" s="3"/>
      <c r="K2747" s="3"/>
      <c r="L2747" s="3"/>
    </row>
    <row r="2748" spans="2:12">
      <c r="B2748" s="9"/>
      <c r="C2748" s="13"/>
      <c r="D2748" s="3"/>
      <c r="E2748" s="3"/>
      <c r="F2748" s="3"/>
      <c r="G2748" s="3"/>
      <c r="H2748" s="3"/>
      <c r="I2748" s="3"/>
      <c r="J2748" s="3"/>
      <c r="K2748" s="3"/>
      <c r="L2748" s="3"/>
    </row>
    <row r="2749" spans="2:12">
      <c r="B2749" s="9"/>
      <c r="C2749" s="13"/>
      <c r="D2749" s="3"/>
      <c r="E2749" s="3"/>
      <c r="F2749" s="3"/>
      <c r="G2749" s="3"/>
      <c r="H2749" s="3"/>
      <c r="I2749" s="3"/>
      <c r="J2749" s="3"/>
      <c r="K2749" s="3"/>
      <c r="L2749" s="3"/>
    </row>
    <row r="2750" spans="2:12">
      <c r="B2750" s="9"/>
      <c r="C2750" s="13"/>
      <c r="D2750" s="3"/>
      <c r="E2750" s="3"/>
      <c r="F2750" s="3"/>
      <c r="G2750" s="3"/>
      <c r="H2750" s="3"/>
      <c r="I2750" s="3"/>
      <c r="J2750" s="3"/>
      <c r="K2750" s="3"/>
      <c r="L2750" s="3"/>
    </row>
    <row r="2751" spans="2:12">
      <c r="B2751" s="9"/>
      <c r="C2751" s="13"/>
      <c r="D2751" s="3"/>
      <c r="E2751" s="3"/>
      <c r="F2751" s="3"/>
      <c r="G2751" s="3"/>
      <c r="H2751" s="3"/>
      <c r="I2751" s="3"/>
      <c r="J2751" s="3"/>
      <c r="K2751" s="3"/>
      <c r="L2751" s="3"/>
    </row>
    <row r="2752" spans="2:12">
      <c r="B2752" s="9"/>
      <c r="C2752" s="13"/>
      <c r="D2752" s="3"/>
      <c r="E2752" s="3"/>
      <c r="F2752" s="3"/>
      <c r="G2752" s="3"/>
      <c r="H2752" s="3"/>
      <c r="I2752" s="3"/>
      <c r="J2752" s="3"/>
      <c r="K2752" s="3"/>
      <c r="L2752" s="3"/>
    </row>
    <row r="2753" spans="2:12">
      <c r="B2753" s="9"/>
      <c r="C2753" s="13"/>
      <c r="D2753" s="3"/>
      <c r="E2753" s="3"/>
      <c r="F2753" s="3"/>
      <c r="G2753" s="3"/>
      <c r="H2753" s="3"/>
      <c r="I2753" s="3"/>
      <c r="J2753" s="3"/>
      <c r="K2753" s="3"/>
      <c r="L2753" s="3"/>
    </row>
    <row r="2754" spans="2:12">
      <c r="B2754" s="9"/>
      <c r="C2754" s="13"/>
      <c r="D2754" s="3"/>
      <c r="E2754" s="3"/>
      <c r="F2754" s="3"/>
      <c r="G2754" s="3"/>
      <c r="H2754" s="3"/>
      <c r="I2754" s="3"/>
      <c r="J2754" s="3"/>
      <c r="K2754" s="3"/>
      <c r="L2754" s="3"/>
    </row>
    <row r="2755" spans="2:12">
      <c r="B2755" s="9"/>
      <c r="C2755" s="13"/>
      <c r="D2755" s="3"/>
      <c r="E2755" s="3"/>
      <c r="F2755" s="3"/>
      <c r="G2755" s="3"/>
      <c r="H2755" s="3"/>
      <c r="I2755" s="3"/>
      <c r="J2755" s="3"/>
      <c r="K2755" s="3"/>
      <c r="L2755" s="3"/>
    </row>
    <row r="2756" spans="2:12">
      <c r="B2756" s="9"/>
      <c r="C2756" s="13"/>
      <c r="D2756" s="3"/>
      <c r="E2756" s="3"/>
      <c r="F2756" s="3"/>
      <c r="G2756" s="3"/>
      <c r="H2756" s="3"/>
      <c r="I2756" s="3"/>
      <c r="J2756" s="3"/>
      <c r="K2756" s="3"/>
      <c r="L2756" s="3"/>
    </row>
    <row r="2757" spans="2:12">
      <c r="B2757" s="9"/>
      <c r="C2757" s="13"/>
      <c r="D2757" s="3"/>
      <c r="E2757" s="3"/>
      <c r="F2757" s="3"/>
      <c r="G2757" s="3"/>
      <c r="H2757" s="3"/>
      <c r="I2757" s="3"/>
      <c r="J2757" s="3"/>
      <c r="K2757" s="3"/>
      <c r="L2757" s="3"/>
    </row>
    <row r="2758" spans="2:12">
      <c r="B2758" s="9"/>
      <c r="C2758" s="13"/>
      <c r="D2758" s="3"/>
      <c r="E2758" s="3"/>
      <c r="F2758" s="3"/>
      <c r="G2758" s="3"/>
      <c r="H2758" s="3"/>
      <c r="I2758" s="3"/>
      <c r="J2758" s="3"/>
      <c r="K2758" s="3"/>
      <c r="L2758" s="3"/>
    </row>
    <row r="2759" spans="2:12">
      <c r="B2759" s="9"/>
      <c r="C2759" s="13"/>
      <c r="D2759" s="3"/>
      <c r="E2759" s="3"/>
      <c r="F2759" s="3"/>
      <c r="G2759" s="3"/>
      <c r="H2759" s="3"/>
      <c r="I2759" s="3"/>
      <c r="J2759" s="3"/>
      <c r="K2759" s="3"/>
      <c r="L2759" s="3"/>
    </row>
    <row r="2760" spans="2:12">
      <c r="B2760" s="9"/>
      <c r="C2760" s="13"/>
      <c r="D2760" s="3"/>
      <c r="E2760" s="3"/>
      <c r="F2760" s="3"/>
      <c r="G2760" s="3"/>
      <c r="H2760" s="3"/>
      <c r="I2760" s="3"/>
      <c r="J2760" s="3"/>
      <c r="K2760" s="3"/>
      <c r="L2760" s="3"/>
    </row>
    <row r="2761" spans="2:12">
      <c r="B2761" s="9"/>
      <c r="C2761" s="13"/>
      <c r="D2761" s="3"/>
      <c r="E2761" s="3"/>
      <c r="F2761" s="3"/>
      <c r="G2761" s="3"/>
      <c r="H2761" s="3"/>
      <c r="I2761" s="3"/>
      <c r="J2761" s="3"/>
      <c r="K2761" s="3"/>
      <c r="L2761" s="3"/>
    </row>
    <row r="2762" spans="2:12">
      <c r="B2762" s="9"/>
      <c r="C2762" s="13"/>
      <c r="D2762" s="3"/>
      <c r="E2762" s="3"/>
      <c r="F2762" s="3"/>
      <c r="G2762" s="3"/>
      <c r="H2762" s="3"/>
      <c r="I2762" s="3"/>
      <c r="J2762" s="3"/>
      <c r="K2762" s="3"/>
      <c r="L2762" s="3"/>
    </row>
    <row r="2763" spans="2:12">
      <c r="B2763" s="9"/>
      <c r="C2763" s="13"/>
      <c r="D2763" s="3"/>
      <c r="E2763" s="3"/>
      <c r="F2763" s="3"/>
      <c r="G2763" s="3"/>
      <c r="H2763" s="3"/>
      <c r="I2763" s="3"/>
      <c r="J2763" s="3"/>
      <c r="K2763" s="3"/>
      <c r="L2763" s="3"/>
    </row>
    <row r="2764" spans="2:12">
      <c r="B2764" s="9"/>
      <c r="C2764" s="13"/>
      <c r="D2764" s="3"/>
      <c r="E2764" s="3"/>
      <c r="F2764" s="3"/>
      <c r="G2764" s="3"/>
      <c r="H2764" s="3"/>
      <c r="I2764" s="3"/>
      <c r="J2764" s="3"/>
      <c r="K2764" s="3"/>
      <c r="L2764" s="3"/>
    </row>
    <row r="2765" spans="2:12">
      <c r="B2765" s="9"/>
      <c r="C2765" s="13"/>
      <c r="D2765" s="3"/>
      <c r="E2765" s="3"/>
      <c r="F2765" s="3"/>
      <c r="G2765" s="3"/>
      <c r="H2765" s="3"/>
      <c r="I2765" s="3"/>
      <c r="J2765" s="3"/>
      <c r="K2765" s="3"/>
      <c r="L2765" s="3"/>
    </row>
    <row r="2766" spans="2:12">
      <c r="B2766" s="9"/>
      <c r="C2766" s="13"/>
      <c r="D2766" s="3"/>
      <c r="E2766" s="3"/>
      <c r="F2766" s="3"/>
      <c r="G2766" s="3"/>
      <c r="H2766" s="3"/>
      <c r="I2766" s="3"/>
      <c r="J2766" s="3"/>
      <c r="K2766" s="3"/>
      <c r="L2766" s="3"/>
    </row>
    <row r="2767" spans="2:12">
      <c r="B2767" s="9"/>
      <c r="C2767" s="13"/>
      <c r="D2767" s="3"/>
      <c r="E2767" s="3"/>
      <c r="F2767" s="3"/>
      <c r="G2767" s="3"/>
      <c r="H2767" s="3"/>
      <c r="I2767" s="3"/>
      <c r="J2767" s="3"/>
      <c r="K2767" s="3"/>
      <c r="L2767" s="3"/>
    </row>
    <row r="2768" spans="2:12">
      <c r="B2768" s="9"/>
      <c r="C2768" s="13"/>
      <c r="D2768" s="3"/>
      <c r="E2768" s="3"/>
      <c r="F2768" s="3"/>
      <c r="G2768" s="3"/>
      <c r="H2768" s="3"/>
      <c r="I2768" s="3"/>
      <c r="J2768" s="3"/>
      <c r="K2768" s="3"/>
      <c r="L2768" s="3"/>
    </row>
    <row r="2769" spans="2:12">
      <c r="B2769" s="9"/>
      <c r="C2769" s="13"/>
      <c r="D2769" s="3"/>
      <c r="E2769" s="3"/>
      <c r="F2769" s="3"/>
      <c r="G2769" s="3"/>
      <c r="H2769" s="3"/>
      <c r="I2769" s="3"/>
      <c r="J2769" s="3"/>
      <c r="K2769" s="3"/>
      <c r="L2769" s="3"/>
    </row>
    <row r="2770" spans="2:12">
      <c r="B2770" s="9"/>
      <c r="C2770" s="13"/>
      <c r="D2770" s="3"/>
      <c r="E2770" s="3"/>
      <c r="F2770" s="3"/>
      <c r="G2770" s="3"/>
      <c r="H2770" s="3"/>
      <c r="I2770" s="3"/>
      <c r="J2770" s="3"/>
      <c r="K2770" s="3"/>
      <c r="L2770" s="3"/>
    </row>
    <row r="2771" spans="2:12">
      <c r="B2771" s="9"/>
      <c r="C2771" s="13"/>
      <c r="D2771" s="3"/>
      <c r="E2771" s="3"/>
      <c r="F2771" s="3"/>
      <c r="G2771" s="3"/>
      <c r="H2771" s="3"/>
      <c r="I2771" s="3"/>
      <c r="J2771" s="3"/>
      <c r="K2771" s="3"/>
      <c r="L2771" s="3"/>
    </row>
    <row r="2772" spans="2:12">
      <c r="B2772" s="9"/>
      <c r="C2772" s="13"/>
      <c r="D2772" s="3"/>
      <c r="E2772" s="3"/>
      <c r="F2772" s="3"/>
      <c r="G2772" s="3"/>
      <c r="H2772" s="3"/>
      <c r="I2772" s="3"/>
      <c r="J2772" s="3"/>
      <c r="K2772" s="3"/>
      <c r="L2772" s="3"/>
    </row>
    <row r="2773" spans="2:12">
      <c r="B2773" s="9"/>
      <c r="C2773" s="13"/>
      <c r="D2773" s="3"/>
      <c r="E2773" s="3"/>
      <c r="F2773" s="3"/>
      <c r="G2773" s="3"/>
      <c r="H2773" s="3"/>
      <c r="I2773" s="3"/>
      <c r="J2773" s="3"/>
      <c r="K2773" s="3"/>
      <c r="L2773" s="3"/>
    </row>
    <row r="2774" spans="2:12">
      <c r="B2774" s="9"/>
      <c r="C2774" s="13"/>
      <c r="D2774" s="3"/>
      <c r="E2774" s="3"/>
      <c r="F2774" s="3"/>
      <c r="G2774" s="3"/>
      <c r="H2774" s="3"/>
      <c r="I2774" s="3"/>
      <c r="J2774" s="3"/>
      <c r="K2774" s="3"/>
      <c r="L2774" s="3"/>
    </row>
    <row r="2775" spans="2:12">
      <c r="B2775" s="9"/>
      <c r="C2775" s="13"/>
      <c r="D2775" s="3"/>
      <c r="E2775" s="3"/>
      <c r="F2775" s="3"/>
      <c r="G2775" s="3"/>
      <c r="H2775" s="3"/>
      <c r="I2775" s="3"/>
      <c r="J2775" s="3"/>
      <c r="K2775" s="3"/>
      <c r="L2775" s="3"/>
    </row>
    <row r="2776" spans="2:12">
      <c r="B2776" s="9"/>
      <c r="C2776" s="13"/>
      <c r="D2776" s="3"/>
      <c r="E2776" s="3"/>
      <c r="F2776" s="3"/>
      <c r="G2776" s="3"/>
      <c r="H2776" s="3"/>
      <c r="I2776" s="3"/>
      <c r="J2776" s="3"/>
      <c r="K2776" s="3"/>
      <c r="L2776" s="3"/>
    </row>
    <row r="2777" spans="2:12">
      <c r="B2777" s="9"/>
      <c r="C2777" s="13"/>
      <c r="D2777" s="3"/>
      <c r="E2777" s="3"/>
      <c r="F2777" s="3"/>
      <c r="G2777" s="3"/>
      <c r="H2777" s="3"/>
      <c r="I2777" s="3"/>
      <c r="J2777" s="3"/>
      <c r="K2777" s="3"/>
      <c r="L2777" s="3"/>
    </row>
    <row r="2778" spans="2:12">
      <c r="B2778" s="9"/>
      <c r="C2778" s="13"/>
      <c r="D2778" s="3"/>
      <c r="E2778" s="3"/>
      <c r="F2778" s="3"/>
      <c r="G2778" s="3"/>
      <c r="H2778" s="3"/>
      <c r="I2778" s="3"/>
      <c r="J2778" s="3"/>
      <c r="K2778" s="3"/>
      <c r="L2778" s="3"/>
    </row>
    <row r="2779" spans="2:12">
      <c r="B2779" s="9"/>
      <c r="C2779" s="13"/>
      <c r="D2779" s="3"/>
      <c r="E2779" s="3"/>
      <c r="F2779" s="3"/>
      <c r="G2779" s="3"/>
      <c r="H2779" s="3"/>
      <c r="I2779" s="3"/>
      <c r="J2779" s="3"/>
      <c r="K2779" s="3"/>
      <c r="L2779" s="3"/>
    </row>
    <row r="2780" spans="2:12">
      <c r="B2780" s="9"/>
      <c r="C2780" s="13"/>
      <c r="D2780" s="3"/>
      <c r="E2780" s="3"/>
      <c r="F2780" s="3"/>
      <c r="G2780" s="3"/>
      <c r="H2780" s="3"/>
      <c r="I2780" s="3"/>
      <c r="J2780" s="3"/>
      <c r="K2780" s="3"/>
      <c r="L2780" s="3"/>
    </row>
    <row r="2781" spans="2:12">
      <c r="B2781" s="9"/>
      <c r="C2781" s="13"/>
      <c r="D2781" s="3"/>
      <c r="E2781" s="3"/>
      <c r="F2781" s="3"/>
      <c r="G2781" s="3"/>
      <c r="H2781" s="3"/>
      <c r="I2781" s="3"/>
      <c r="J2781" s="3"/>
      <c r="K2781" s="3"/>
      <c r="L2781" s="3"/>
    </row>
    <row r="2782" spans="2:12">
      <c r="B2782" s="9"/>
      <c r="C2782" s="13"/>
      <c r="D2782" s="3"/>
      <c r="E2782" s="3"/>
      <c r="F2782" s="3"/>
      <c r="G2782" s="3"/>
      <c r="H2782" s="3"/>
      <c r="I2782" s="3"/>
      <c r="J2782" s="3"/>
      <c r="K2782" s="3"/>
      <c r="L2782" s="3"/>
    </row>
    <row r="2783" spans="2:12">
      <c r="B2783" s="9"/>
      <c r="C2783" s="13"/>
      <c r="D2783" s="3"/>
      <c r="E2783" s="3"/>
      <c r="F2783" s="3"/>
      <c r="G2783" s="3"/>
      <c r="H2783" s="3"/>
      <c r="I2783" s="3"/>
      <c r="J2783" s="3"/>
      <c r="K2783" s="3"/>
      <c r="L2783" s="3"/>
    </row>
    <row r="2784" spans="2:12">
      <c r="B2784" s="9"/>
      <c r="C2784" s="13"/>
      <c r="D2784" s="3"/>
      <c r="E2784" s="3"/>
      <c r="F2784" s="3"/>
      <c r="G2784" s="3"/>
      <c r="H2784" s="3"/>
      <c r="I2784" s="3"/>
      <c r="J2784" s="3"/>
      <c r="K2784" s="3"/>
      <c r="L2784" s="3"/>
    </row>
    <row r="2785" spans="2:12">
      <c r="B2785" s="9"/>
      <c r="C2785" s="13"/>
      <c r="D2785" s="3"/>
      <c r="E2785" s="3"/>
      <c r="F2785" s="3"/>
      <c r="G2785" s="3"/>
      <c r="H2785" s="3"/>
      <c r="I2785" s="3"/>
      <c r="J2785" s="3"/>
      <c r="K2785" s="3"/>
      <c r="L2785" s="3"/>
    </row>
    <row r="2786" spans="2:12">
      <c r="B2786" s="9"/>
      <c r="C2786" s="13"/>
      <c r="D2786" s="3"/>
      <c r="E2786" s="3"/>
      <c r="F2786" s="3"/>
      <c r="G2786" s="3"/>
      <c r="H2786" s="3"/>
      <c r="I2786" s="3"/>
      <c r="J2786" s="3"/>
      <c r="K2786" s="3"/>
      <c r="L2786" s="3"/>
    </row>
    <row r="2787" spans="2:12">
      <c r="B2787" s="9"/>
      <c r="C2787" s="13"/>
      <c r="D2787" s="3"/>
      <c r="E2787" s="3"/>
      <c r="F2787" s="3"/>
      <c r="G2787" s="3"/>
      <c r="H2787" s="3"/>
      <c r="I2787" s="3"/>
      <c r="J2787" s="3"/>
      <c r="K2787" s="3"/>
      <c r="L2787" s="3"/>
    </row>
    <row r="2788" spans="2:12">
      <c r="B2788" s="9"/>
      <c r="C2788" s="13"/>
      <c r="D2788" s="3"/>
      <c r="E2788" s="3"/>
      <c r="F2788" s="3"/>
      <c r="G2788" s="3"/>
      <c r="H2788" s="3"/>
      <c r="I2788" s="3"/>
      <c r="J2788" s="3"/>
      <c r="K2788" s="3"/>
      <c r="L2788" s="3"/>
    </row>
    <row r="2789" spans="2:12">
      <c r="B2789" s="9"/>
      <c r="C2789" s="13"/>
      <c r="D2789" s="3"/>
      <c r="E2789" s="3"/>
      <c r="F2789" s="3"/>
      <c r="G2789" s="3"/>
      <c r="H2789" s="3"/>
      <c r="I2789" s="3"/>
      <c r="J2789" s="3"/>
      <c r="K2789" s="3"/>
      <c r="L2789" s="3"/>
    </row>
    <row r="2790" spans="2:12">
      <c r="B2790" s="9"/>
      <c r="C2790" s="13"/>
      <c r="D2790" s="3"/>
      <c r="E2790" s="3"/>
      <c r="F2790" s="3"/>
      <c r="G2790" s="3"/>
      <c r="H2790" s="3"/>
      <c r="I2790" s="3"/>
      <c r="J2790" s="3"/>
      <c r="K2790" s="3"/>
      <c r="L2790" s="3"/>
    </row>
    <row r="2791" spans="2:12">
      <c r="B2791" s="9"/>
      <c r="C2791" s="13"/>
      <c r="D2791" s="3"/>
      <c r="E2791" s="3"/>
      <c r="F2791" s="3"/>
      <c r="G2791" s="3"/>
      <c r="H2791" s="3"/>
      <c r="I2791" s="3"/>
      <c r="J2791" s="3"/>
      <c r="K2791" s="3"/>
      <c r="L2791" s="3"/>
    </row>
    <row r="2792" spans="2:12">
      <c r="B2792" s="9"/>
      <c r="C2792" s="13"/>
      <c r="D2792" s="3"/>
      <c r="E2792" s="3"/>
      <c r="F2792" s="3"/>
      <c r="G2792" s="3"/>
      <c r="H2792" s="3"/>
      <c r="I2792" s="3"/>
      <c r="J2792" s="3"/>
      <c r="K2792" s="3"/>
      <c r="L2792" s="3"/>
    </row>
    <row r="2793" spans="2:12">
      <c r="B2793" s="9"/>
      <c r="C2793" s="13"/>
      <c r="D2793" s="3"/>
      <c r="E2793" s="3"/>
      <c r="F2793" s="3"/>
      <c r="G2793" s="3"/>
      <c r="H2793" s="3"/>
      <c r="I2793" s="3"/>
      <c r="J2793" s="3"/>
      <c r="K2793" s="3"/>
      <c r="L2793" s="3"/>
    </row>
    <row r="2794" spans="2:12">
      <c r="B2794" s="9"/>
      <c r="C2794" s="13"/>
      <c r="D2794" s="3"/>
      <c r="E2794" s="3"/>
      <c r="F2794" s="3"/>
      <c r="G2794" s="3"/>
      <c r="H2794" s="3"/>
      <c r="I2794" s="3"/>
      <c r="J2794" s="3"/>
      <c r="K2794" s="3"/>
      <c r="L2794" s="3"/>
    </row>
    <row r="2795" spans="2:12">
      <c r="B2795" s="9"/>
      <c r="C2795" s="13"/>
      <c r="D2795" s="3"/>
      <c r="E2795" s="3"/>
      <c r="F2795" s="3"/>
      <c r="G2795" s="3"/>
      <c r="H2795" s="3"/>
      <c r="I2795" s="3"/>
      <c r="J2795" s="3"/>
      <c r="K2795" s="3"/>
      <c r="L2795" s="3"/>
    </row>
    <row r="2796" spans="2:12">
      <c r="B2796" s="9"/>
      <c r="C2796" s="13"/>
      <c r="D2796" s="3"/>
      <c r="E2796" s="3"/>
      <c r="F2796" s="3"/>
      <c r="G2796" s="3"/>
      <c r="H2796" s="3"/>
      <c r="I2796" s="3"/>
      <c r="J2796" s="3"/>
      <c r="K2796" s="3"/>
      <c r="L2796" s="3"/>
    </row>
    <row r="2797" spans="2:12">
      <c r="B2797" s="9"/>
      <c r="C2797" s="13"/>
      <c r="D2797" s="3"/>
      <c r="E2797" s="3"/>
      <c r="F2797" s="3"/>
      <c r="G2797" s="3"/>
      <c r="H2797" s="3"/>
      <c r="I2797" s="3"/>
      <c r="J2797" s="3"/>
      <c r="K2797" s="3"/>
      <c r="L2797" s="3"/>
    </row>
    <row r="2798" spans="2:12">
      <c r="B2798" s="9"/>
      <c r="C2798" s="13"/>
      <c r="D2798" s="3"/>
      <c r="E2798" s="3"/>
      <c r="F2798" s="3"/>
      <c r="G2798" s="3"/>
      <c r="H2798" s="3"/>
      <c r="I2798" s="3"/>
      <c r="J2798" s="3"/>
      <c r="K2798" s="3"/>
      <c r="L2798" s="3"/>
    </row>
    <row r="2799" spans="2:12">
      <c r="B2799" s="9"/>
      <c r="C2799" s="13"/>
      <c r="D2799" s="3"/>
      <c r="E2799" s="3"/>
      <c r="F2799" s="3"/>
      <c r="G2799" s="3"/>
      <c r="H2799" s="3"/>
      <c r="I2799" s="3"/>
      <c r="J2799" s="3"/>
      <c r="K2799" s="3"/>
      <c r="L2799" s="3"/>
    </row>
    <row r="2800" spans="2:12">
      <c r="B2800" s="9"/>
      <c r="C2800" s="13"/>
      <c r="D2800" s="3"/>
      <c r="E2800" s="3"/>
      <c r="F2800" s="3"/>
      <c r="G2800" s="3"/>
      <c r="H2800" s="3"/>
      <c r="I2800" s="3"/>
      <c r="J2800" s="3"/>
      <c r="K2800" s="3"/>
      <c r="L2800" s="3"/>
    </row>
    <row r="2801" spans="2:12">
      <c r="B2801" s="9"/>
      <c r="C2801" s="13"/>
      <c r="D2801" s="3"/>
      <c r="E2801" s="3"/>
      <c r="F2801" s="3"/>
      <c r="G2801" s="3"/>
      <c r="H2801" s="3"/>
      <c r="I2801" s="3"/>
      <c r="J2801" s="3"/>
      <c r="K2801" s="3"/>
      <c r="L2801" s="3"/>
    </row>
    <row r="2802" spans="2:12">
      <c r="B2802" s="9"/>
      <c r="C2802" s="13"/>
      <c r="D2802" s="3"/>
      <c r="E2802" s="3"/>
      <c r="F2802" s="3"/>
      <c r="G2802" s="3"/>
      <c r="H2802" s="3"/>
      <c r="I2802" s="3"/>
      <c r="J2802" s="3"/>
      <c r="K2802" s="3"/>
      <c r="L2802" s="3"/>
    </row>
    <row r="2803" spans="2:12">
      <c r="B2803" s="9"/>
      <c r="C2803" s="13"/>
      <c r="D2803" s="3"/>
      <c r="E2803" s="3"/>
      <c r="F2803" s="3"/>
      <c r="G2803" s="3"/>
      <c r="H2803" s="3"/>
      <c r="I2803" s="3"/>
      <c r="J2803" s="3"/>
      <c r="K2803" s="3"/>
      <c r="L2803" s="3"/>
    </row>
    <row r="2804" spans="2:12">
      <c r="B2804" s="9"/>
      <c r="C2804" s="13"/>
      <c r="D2804" s="3"/>
      <c r="E2804" s="3"/>
      <c r="F2804" s="3"/>
      <c r="G2804" s="3"/>
      <c r="H2804" s="3"/>
      <c r="I2804" s="3"/>
      <c r="J2804" s="3"/>
      <c r="K2804" s="3"/>
      <c r="L2804" s="3"/>
    </row>
    <row r="2805" spans="2:12">
      <c r="B2805" s="9"/>
      <c r="C2805" s="13"/>
      <c r="D2805" s="3"/>
      <c r="E2805" s="3"/>
      <c r="F2805" s="3"/>
      <c r="G2805" s="3"/>
      <c r="H2805" s="3"/>
      <c r="I2805" s="3"/>
      <c r="J2805" s="3"/>
      <c r="K2805" s="3"/>
      <c r="L2805" s="3"/>
    </row>
    <row r="2806" spans="2:12">
      <c r="B2806" s="9"/>
      <c r="C2806" s="13"/>
      <c r="D2806" s="3"/>
      <c r="E2806" s="3"/>
      <c r="F2806" s="3"/>
      <c r="G2806" s="3"/>
      <c r="H2806" s="3"/>
      <c r="I2806" s="3"/>
      <c r="J2806" s="3"/>
      <c r="K2806" s="3"/>
      <c r="L2806" s="3"/>
    </row>
    <row r="2807" spans="2:12">
      <c r="B2807" s="9"/>
      <c r="C2807" s="13"/>
      <c r="D2807" s="3"/>
      <c r="E2807" s="3"/>
      <c r="F2807" s="3"/>
      <c r="G2807" s="3"/>
      <c r="H2807" s="3"/>
      <c r="I2807" s="3"/>
      <c r="J2807" s="3"/>
      <c r="K2807" s="3"/>
      <c r="L2807" s="3"/>
    </row>
    <row r="2808" spans="2:12">
      <c r="B2808" s="9"/>
      <c r="C2808" s="13"/>
      <c r="D2808" s="3"/>
      <c r="E2808" s="3"/>
      <c r="F2808" s="3"/>
      <c r="G2808" s="3"/>
      <c r="H2808" s="3"/>
      <c r="I2808" s="3"/>
      <c r="J2808" s="3"/>
      <c r="K2808" s="3"/>
      <c r="L2808" s="3"/>
    </row>
    <row r="2809" spans="2:12">
      <c r="B2809" s="9"/>
      <c r="C2809" s="13"/>
      <c r="D2809" s="3"/>
      <c r="E2809" s="3"/>
      <c r="F2809" s="3"/>
      <c r="G2809" s="3"/>
      <c r="H2809" s="3"/>
      <c r="I2809" s="3"/>
      <c r="J2809" s="3"/>
      <c r="K2809" s="3"/>
      <c r="L2809" s="3"/>
    </row>
    <row r="2810" spans="2:12">
      <c r="B2810" s="9"/>
      <c r="C2810" s="13"/>
      <c r="D2810" s="3"/>
      <c r="E2810" s="3"/>
      <c r="F2810" s="3"/>
      <c r="G2810" s="3"/>
      <c r="H2810" s="3"/>
      <c r="I2810" s="3"/>
      <c r="J2810" s="3"/>
      <c r="K2810" s="3"/>
      <c r="L2810" s="3"/>
    </row>
    <row r="2811" spans="2:12">
      <c r="B2811" s="9"/>
      <c r="C2811" s="13"/>
      <c r="D2811" s="3"/>
      <c r="E2811" s="3"/>
      <c r="F2811" s="3"/>
      <c r="G2811" s="3"/>
      <c r="H2811" s="3"/>
      <c r="I2811" s="3"/>
      <c r="J2811" s="3"/>
      <c r="K2811" s="3"/>
      <c r="L2811" s="3"/>
    </row>
    <row r="2812" spans="2:12">
      <c r="B2812" s="9"/>
      <c r="C2812" s="13"/>
      <c r="D2812" s="3"/>
      <c r="E2812" s="3"/>
      <c r="F2812" s="3"/>
      <c r="G2812" s="3"/>
      <c r="H2812" s="3"/>
      <c r="I2812" s="3"/>
      <c r="J2812" s="3"/>
      <c r="K2812" s="3"/>
      <c r="L2812" s="3"/>
    </row>
    <row r="2813" spans="2:12">
      <c r="B2813" s="9"/>
      <c r="C2813" s="13"/>
      <c r="D2813" s="3"/>
      <c r="E2813" s="3"/>
      <c r="F2813" s="3"/>
      <c r="G2813" s="3"/>
      <c r="H2813" s="3"/>
      <c r="I2813" s="3"/>
      <c r="J2813" s="3"/>
      <c r="K2813" s="3"/>
      <c r="L2813" s="3"/>
    </row>
    <row r="2814" spans="2:12">
      <c r="B2814" s="9"/>
      <c r="C2814" s="13"/>
      <c r="D2814" s="3"/>
      <c r="E2814" s="3"/>
      <c r="F2814" s="3"/>
      <c r="G2814" s="3"/>
      <c r="H2814" s="3"/>
      <c r="I2814" s="3"/>
      <c r="J2814" s="3"/>
      <c r="K2814" s="3"/>
      <c r="L2814" s="3"/>
    </row>
    <row r="2815" spans="2:12">
      <c r="B2815" s="9"/>
      <c r="C2815" s="13"/>
      <c r="D2815" s="3"/>
      <c r="E2815" s="3"/>
      <c r="F2815" s="3"/>
      <c r="G2815" s="3"/>
      <c r="H2815" s="3"/>
      <c r="I2815" s="3"/>
      <c r="J2815" s="3"/>
      <c r="K2815" s="3"/>
      <c r="L2815" s="3"/>
    </row>
    <row r="2816" spans="2:12">
      <c r="B2816" s="9"/>
      <c r="C2816" s="13"/>
      <c r="D2816" s="3"/>
      <c r="E2816" s="3"/>
      <c r="F2816" s="3"/>
      <c r="G2816" s="3"/>
      <c r="H2816" s="3"/>
      <c r="I2816" s="3"/>
      <c r="J2816" s="3"/>
      <c r="K2816" s="3"/>
      <c r="L2816" s="3"/>
    </row>
    <row r="2817" spans="2:12">
      <c r="B2817" s="9"/>
      <c r="C2817" s="13"/>
      <c r="D2817" s="3"/>
      <c r="E2817" s="3"/>
      <c r="F2817" s="3"/>
      <c r="G2817" s="3"/>
      <c r="H2817" s="3"/>
      <c r="I2817" s="3"/>
      <c r="J2817" s="3"/>
      <c r="K2817" s="3"/>
      <c r="L2817" s="3"/>
    </row>
    <row r="2818" spans="2:12">
      <c r="B2818" s="9"/>
      <c r="C2818" s="13"/>
      <c r="D2818" s="3"/>
      <c r="E2818" s="3"/>
      <c r="F2818" s="3"/>
      <c r="G2818" s="3"/>
      <c r="H2818" s="3"/>
      <c r="I2818" s="3"/>
      <c r="J2818" s="3"/>
      <c r="K2818" s="3"/>
      <c r="L2818" s="3"/>
    </row>
    <row r="2819" spans="2:12">
      <c r="B2819" s="9"/>
      <c r="C2819" s="13"/>
      <c r="D2819" s="3"/>
      <c r="E2819" s="3"/>
      <c r="F2819" s="3"/>
      <c r="G2819" s="3"/>
      <c r="H2819" s="3"/>
      <c r="I2819" s="3"/>
      <c r="J2819" s="3"/>
      <c r="K2819" s="3"/>
      <c r="L2819" s="3"/>
    </row>
    <row r="2820" spans="2:12">
      <c r="B2820" s="9"/>
      <c r="C2820" s="13"/>
      <c r="D2820" s="3"/>
      <c r="E2820" s="3"/>
      <c r="F2820" s="3"/>
      <c r="G2820" s="3"/>
      <c r="H2820" s="3"/>
      <c r="I2820" s="3"/>
      <c r="J2820" s="3"/>
      <c r="K2820" s="3"/>
      <c r="L2820" s="3"/>
    </row>
    <row r="2821" spans="2:12">
      <c r="B2821" s="9"/>
      <c r="C2821" s="13"/>
      <c r="D2821" s="3"/>
      <c r="E2821" s="3"/>
      <c r="F2821" s="3"/>
      <c r="G2821" s="3"/>
      <c r="H2821" s="3"/>
      <c r="I2821" s="3"/>
      <c r="J2821" s="3"/>
      <c r="K2821" s="3"/>
      <c r="L2821" s="3"/>
    </row>
    <row r="2822" spans="2:12">
      <c r="B2822" s="9"/>
      <c r="C2822" s="13"/>
      <c r="D2822" s="3"/>
      <c r="E2822" s="3"/>
      <c r="F2822" s="3"/>
      <c r="G2822" s="3"/>
      <c r="H2822" s="3"/>
      <c r="I2822" s="3"/>
      <c r="J2822" s="3"/>
      <c r="K2822" s="3"/>
      <c r="L2822" s="3"/>
    </row>
    <row r="2823" spans="2:12">
      <c r="B2823" s="9"/>
      <c r="C2823" s="13"/>
      <c r="D2823" s="3"/>
      <c r="E2823" s="3"/>
      <c r="F2823" s="3"/>
      <c r="G2823" s="3"/>
      <c r="H2823" s="3"/>
      <c r="I2823" s="3"/>
      <c r="J2823" s="3"/>
      <c r="K2823" s="3"/>
      <c r="L2823" s="3"/>
    </row>
    <row r="2824" spans="2:12">
      <c r="B2824" s="9"/>
      <c r="C2824" s="13"/>
      <c r="D2824" s="3"/>
      <c r="E2824" s="3"/>
      <c r="F2824" s="3"/>
      <c r="G2824" s="3"/>
      <c r="H2824" s="3"/>
      <c r="I2824" s="3"/>
      <c r="J2824" s="3"/>
      <c r="K2824" s="3"/>
      <c r="L2824" s="3"/>
    </row>
    <row r="2825" spans="2:12">
      <c r="B2825" s="9"/>
      <c r="C2825" s="13"/>
      <c r="D2825" s="3"/>
      <c r="E2825" s="3"/>
      <c r="F2825" s="3"/>
      <c r="G2825" s="3"/>
      <c r="H2825" s="3"/>
      <c r="I2825" s="3"/>
      <c r="J2825" s="3"/>
      <c r="K2825" s="3"/>
      <c r="L2825" s="3"/>
    </row>
    <row r="2826" spans="2:12">
      <c r="B2826" s="9"/>
      <c r="C2826" s="13"/>
      <c r="D2826" s="3"/>
      <c r="E2826" s="3"/>
      <c r="F2826" s="3"/>
      <c r="G2826" s="3"/>
      <c r="H2826" s="3"/>
      <c r="I2826" s="3"/>
      <c r="J2826" s="3"/>
      <c r="K2826" s="3"/>
      <c r="L2826" s="3"/>
    </row>
    <row r="2827" spans="2:12">
      <c r="B2827" s="9"/>
      <c r="C2827" s="13"/>
      <c r="D2827" s="3"/>
      <c r="E2827" s="3"/>
      <c r="F2827" s="3"/>
      <c r="G2827" s="3"/>
      <c r="H2827" s="3"/>
      <c r="I2827" s="3"/>
      <c r="J2827" s="3"/>
      <c r="K2827" s="3"/>
      <c r="L2827" s="3"/>
    </row>
    <row r="2828" spans="2:12">
      <c r="B2828" s="9"/>
      <c r="C2828" s="13"/>
      <c r="D2828" s="3"/>
      <c r="E2828" s="3"/>
      <c r="F2828" s="3"/>
      <c r="G2828" s="3"/>
      <c r="H2828" s="3"/>
      <c r="I2828" s="3"/>
      <c r="J2828" s="3"/>
      <c r="K2828" s="3"/>
      <c r="L2828" s="3"/>
    </row>
    <row r="2829" spans="2:12">
      <c r="B2829" s="9"/>
      <c r="C2829" s="13"/>
      <c r="D2829" s="3"/>
      <c r="E2829" s="3"/>
      <c r="F2829" s="3"/>
      <c r="G2829" s="3"/>
      <c r="H2829" s="3"/>
      <c r="I2829" s="3"/>
      <c r="J2829" s="3"/>
      <c r="K2829" s="3"/>
      <c r="L2829" s="3"/>
    </row>
    <row r="2830" spans="2:12">
      <c r="B2830" s="9"/>
      <c r="C2830" s="13"/>
      <c r="D2830" s="3"/>
      <c r="E2830" s="3"/>
      <c r="F2830" s="3"/>
      <c r="G2830" s="3"/>
      <c r="H2830" s="3"/>
      <c r="I2830" s="3"/>
      <c r="J2830" s="3"/>
      <c r="K2830" s="3"/>
      <c r="L2830" s="3"/>
    </row>
    <row r="2831" spans="2:12">
      <c r="B2831" s="9"/>
      <c r="C2831" s="13"/>
      <c r="D2831" s="3"/>
      <c r="E2831" s="3"/>
      <c r="F2831" s="3"/>
      <c r="G2831" s="3"/>
      <c r="H2831" s="3"/>
      <c r="I2831" s="3"/>
      <c r="J2831" s="3"/>
      <c r="K2831" s="3"/>
      <c r="L2831" s="3"/>
    </row>
    <row r="2832" spans="2:12">
      <c r="B2832" s="9"/>
      <c r="C2832" s="13"/>
      <c r="D2832" s="3"/>
      <c r="E2832" s="3"/>
      <c r="F2832" s="3"/>
      <c r="G2832" s="3"/>
      <c r="H2832" s="3"/>
      <c r="I2832" s="3"/>
      <c r="J2832" s="3"/>
      <c r="K2832" s="3"/>
      <c r="L2832" s="3"/>
    </row>
    <row r="2833" spans="2:12">
      <c r="B2833" s="9"/>
      <c r="C2833" s="13"/>
      <c r="D2833" s="3"/>
      <c r="E2833" s="3"/>
      <c r="F2833" s="3"/>
      <c r="G2833" s="3"/>
      <c r="H2833" s="3"/>
      <c r="I2833" s="3"/>
      <c r="J2833" s="3"/>
      <c r="K2833" s="3"/>
      <c r="L2833" s="3"/>
    </row>
    <row r="2834" spans="2:12">
      <c r="B2834" s="9"/>
      <c r="C2834" s="13"/>
      <c r="D2834" s="3"/>
      <c r="E2834" s="3"/>
      <c r="F2834" s="3"/>
      <c r="G2834" s="3"/>
      <c r="H2834" s="3"/>
      <c r="I2834" s="3"/>
      <c r="J2834" s="3"/>
      <c r="K2834" s="3"/>
      <c r="L2834" s="3"/>
    </row>
    <row r="2835" spans="2:12">
      <c r="B2835" s="9"/>
      <c r="C2835" s="13"/>
      <c r="D2835" s="3"/>
      <c r="E2835" s="3"/>
      <c r="F2835" s="3"/>
      <c r="G2835" s="3"/>
      <c r="H2835" s="3"/>
      <c r="I2835" s="3"/>
      <c r="J2835" s="3"/>
      <c r="K2835" s="3"/>
      <c r="L2835" s="3"/>
    </row>
    <row r="2836" spans="2:12">
      <c r="B2836" s="9"/>
      <c r="C2836" s="13"/>
      <c r="D2836" s="3"/>
      <c r="E2836" s="3"/>
      <c r="F2836" s="3"/>
      <c r="G2836" s="3"/>
      <c r="H2836" s="3"/>
      <c r="I2836" s="3"/>
      <c r="J2836" s="3"/>
      <c r="K2836" s="3"/>
      <c r="L2836" s="3"/>
    </row>
    <row r="2837" spans="2:12">
      <c r="B2837" s="9"/>
      <c r="C2837" s="13"/>
      <c r="D2837" s="3"/>
      <c r="E2837" s="3"/>
      <c r="F2837" s="3"/>
      <c r="G2837" s="3"/>
      <c r="H2837" s="3"/>
      <c r="I2837" s="3"/>
      <c r="J2837" s="3"/>
      <c r="K2837" s="3"/>
      <c r="L2837" s="3"/>
    </row>
    <row r="2838" spans="2:12">
      <c r="B2838" s="9"/>
      <c r="C2838" s="13"/>
      <c r="D2838" s="3"/>
      <c r="E2838" s="3"/>
      <c r="F2838" s="3"/>
      <c r="G2838" s="3"/>
      <c r="H2838" s="3"/>
      <c r="I2838" s="3"/>
      <c r="J2838" s="3"/>
      <c r="K2838" s="3"/>
      <c r="L2838" s="3"/>
    </row>
    <row r="2839" spans="2:12">
      <c r="B2839" s="9"/>
      <c r="C2839" s="13"/>
      <c r="D2839" s="3"/>
      <c r="E2839" s="3"/>
      <c r="F2839" s="3"/>
      <c r="G2839" s="3"/>
      <c r="H2839" s="3"/>
      <c r="I2839" s="3"/>
      <c r="J2839" s="3"/>
      <c r="K2839" s="3"/>
      <c r="L2839" s="3"/>
    </row>
    <row r="2840" spans="2:12">
      <c r="B2840" s="9"/>
      <c r="C2840" s="13"/>
      <c r="D2840" s="3"/>
      <c r="E2840" s="3"/>
      <c r="F2840" s="3"/>
      <c r="G2840" s="3"/>
      <c r="H2840" s="3"/>
      <c r="I2840" s="3"/>
      <c r="J2840" s="3"/>
      <c r="K2840" s="3"/>
      <c r="L2840" s="3"/>
    </row>
    <row r="2841" spans="2:12">
      <c r="B2841" s="9"/>
      <c r="C2841" s="13"/>
      <c r="D2841" s="3"/>
      <c r="E2841" s="3"/>
      <c r="F2841" s="3"/>
      <c r="G2841" s="3"/>
      <c r="H2841" s="3"/>
      <c r="I2841" s="3"/>
      <c r="J2841" s="3"/>
      <c r="K2841" s="3"/>
      <c r="L2841" s="3"/>
    </row>
    <row r="2842" spans="2:12">
      <c r="B2842" s="9"/>
      <c r="C2842" s="13"/>
      <c r="D2842" s="3"/>
      <c r="E2842" s="3"/>
      <c r="F2842" s="3"/>
      <c r="G2842" s="3"/>
      <c r="H2842" s="3"/>
      <c r="I2842" s="3"/>
      <c r="J2842" s="3"/>
      <c r="K2842" s="3"/>
      <c r="L2842" s="3"/>
    </row>
    <row r="2843" spans="2:12">
      <c r="B2843" s="9"/>
      <c r="C2843" s="13"/>
      <c r="D2843" s="3"/>
      <c r="E2843" s="3"/>
      <c r="F2843" s="3"/>
      <c r="G2843" s="3"/>
      <c r="H2843" s="3"/>
      <c r="I2843" s="3"/>
      <c r="J2843" s="3"/>
      <c r="K2843" s="3"/>
      <c r="L2843" s="3"/>
    </row>
    <row r="2844" spans="2:12">
      <c r="B2844" s="9"/>
      <c r="C2844" s="13"/>
      <c r="D2844" s="3"/>
      <c r="E2844" s="3"/>
      <c r="F2844" s="3"/>
      <c r="G2844" s="3"/>
      <c r="H2844" s="3"/>
      <c r="I2844" s="3"/>
      <c r="J2844" s="3"/>
      <c r="K2844" s="3"/>
      <c r="L2844" s="3"/>
    </row>
    <row r="2845" spans="2:12">
      <c r="B2845" s="9"/>
      <c r="C2845" s="13"/>
      <c r="D2845" s="3"/>
      <c r="E2845" s="3"/>
      <c r="F2845" s="3"/>
      <c r="G2845" s="3"/>
      <c r="H2845" s="3"/>
      <c r="I2845" s="3"/>
      <c r="J2845" s="3"/>
      <c r="K2845" s="3"/>
      <c r="L2845" s="3"/>
    </row>
    <row r="2846" spans="2:12">
      <c r="B2846" s="9"/>
      <c r="C2846" s="13"/>
      <c r="D2846" s="3"/>
      <c r="E2846" s="3"/>
      <c r="F2846" s="3"/>
      <c r="G2846" s="3"/>
      <c r="H2846" s="3"/>
      <c r="I2846" s="3"/>
      <c r="J2846" s="3"/>
      <c r="K2846" s="3"/>
      <c r="L2846" s="3"/>
    </row>
    <row r="2847" spans="2:12">
      <c r="B2847" s="9"/>
      <c r="C2847" s="13"/>
      <c r="D2847" s="3"/>
      <c r="E2847" s="3"/>
      <c r="F2847" s="3"/>
      <c r="G2847" s="3"/>
      <c r="H2847" s="3"/>
      <c r="I2847" s="3"/>
      <c r="J2847" s="3"/>
      <c r="K2847" s="3"/>
      <c r="L2847" s="3"/>
    </row>
    <row r="2848" spans="2:12">
      <c r="B2848" s="9"/>
      <c r="C2848" s="13"/>
      <c r="D2848" s="3"/>
      <c r="E2848" s="3"/>
      <c r="F2848" s="3"/>
      <c r="G2848" s="3"/>
      <c r="H2848" s="3"/>
      <c r="I2848" s="3"/>
      <c r="J2848" s="3"/>
      <c r="K2848" s="3"/>
      <c r="L2848" s="3"/>
    </row>
    <row r="2849" spans="2:12">
      <c r="B2849" s="9"/>
      <c r="C2849" s="13"/>
      <c r="D2849" s="3"/>
      <c r="E2849" s="3"/>
      <c r="F2849" s="3"/>
      <c r="G2849" s="3"/>
      <c r="H2849" s="3"/>
      <c r="I2849" s="3"/>
      <c r="J2849" s="3"/>
      <c r="K2849" s="3"/>
      <c r="L2849" s="3"/>
    </row>
    <row r="2850" spans="2:12">
      <c r="B2850" s="9"/>
      <c r="C2850" s="13"/>
      <c r="D2850" s="3"/>
      <c r="E2850" s="3"/>
      <c r="F2850" s="3"/>
      <c r="G2850" s="3"/>
      <c r="H2850" s="3"/>
      <c r="I2850" s="3"/>
      <c r="J2850" s="3"/>
      <c r="K2850" s="3"/>
      <c r="L2850" s="3"/>
    </row>
    <row r="2851" spans="2:12">
      <c r="B2851" s="9"/>
      <c r="C2851" s="13"/>
      <c r="D2851" s="3"/>
      <c r="E2851" s="3"/>
      <c r="F2851" s="3"/>
      <c r="G2851" s="3"/>
      <c r="H2851" s="3"/>
      <c r="I2851" s="3"/>
      <c r="J2851" s="3"/>
      <c r="K2851" s="3"/>
      <c r="L2851" s="3"/>
    </row>
    <row r="2852" spans="2:12">
      <c r="B2852" s="9"/>
      <c r="C2852" s="13"/>
      <c r="D2852" s="3"/>
      <c r="E2852" s="3"/>
      <c r="F2852" s="3"/>
      <c r="G2852" s="3"/>
      <c r="H2852" s="3"/>
      <c r="I2852" s="3"/>
      <c r="J2852" s="3"/>
      <c r="K2852" s="3"/>
      <c r="L2852" s="3"/>
    </row>
    <row r="2853" spans="2:12">
      <c r="B2853" s="9"/>
      <c r="C2853" s="13"/>
      <c r="D2853" s="3"/>
      <c r="E2853" s="3"/>
      <c r="F2853" s="3"/>
      <c r="G2853" s="3"/>
      <c r="H2853" s="3"/>
      <c r="I2853" s="3"/>
      <c r="J2853" s="3"/>
      <c r="K2853" s="3"/>
      <c r="L2853" s="3"/>
    </row>
    <row r="2854" spans="2:12">
      <c r="B2854" s="9"/>
      <c r="C2854" s="13"/>
      <c r="D2854" s="3"/>
      <c r="E2854" s="3"/>
      <c r="F2854" s="3"/>
      <c r="G2854" s="3"/>
      <c r="H2854" s="3"/>
      <c r="I2854" s="3"/>
      <c r="J2854" s="3"/>
      <c r="K2854" s="3"/>
      <c r="L2854" s="3"/>
    </row>
    <row r="2855" spans="2:12">
      <c r="B2855" s="9"/>
      <c r="C2855" s="13"/>
      <c r="D2855" s="3"/>
      <c r="E2855" s="3"/>
      <c r="F2855" s="3"/>
      <c r="G2855" s="3"/>
      <c r="H2855" s="3"/>
      <c r="I2855" s="3"/>
      <c r="J2855" s="3"/>
      <c r="K2855" s="3"/>
      <c r="L2855" s="3"/>
    </row>
    <row r="2856" spans="2:12">
      <c r="B2856" s="9"/>
      <c r="C2856" s="13"/>
      <c r="D2856" s="3"/>
      <c r="E2856" s="3"/>
      <c r="F2856" s="3"/>
      <c r="G2856" s="3"/>
      <c r="H2856" s="3"/>
      <c r="I2856" s="3"/>
      <c r="J2856" s="3"/>
      <c r="K2856" s="3"/>
      <c r="L2856" s="3"/>
    </row>
    <row r="2857" spans="2:12">
      <c r="B2857" s="9"/>
      <c r="C2857" s="13"/>
      <c r="D2857" s="3"/>
      <c r="E2857" s="3"/>
      <c r="F2857" s="3"/>
      <c r="G2857" s="3"/>
      <c r="H2857" s="3"/>
      <c r="I2857" s="3"/>
      <c r="J2857" s="3"/>
      <c r="K2857" s="3"/>
      <c r="L2857" s="3"/>
    </row>
    <row r="2858" spans="2:12">
      <c r="B2858" s="9"/>
      <c r="C2858" s="13"/>
      <c r="D2858" s="3"/>
      <c r="E2858" s="3"/>
      <c r="F2858" s="3"/>
      <c r="G2858" s="3"/>
      <c r="H2858" s="3"/>
      <c r="I2858" s="3"/>
      <c r="J2858" s="3"/>
      <c r="K2858" s="3"/>
      <c r="L2858" s="3"/>
    </row>
    <row r="2859" spans="2:12">
      <c r="B2859" s="9"/>
      <c r="C2859" s="13"/>
      <c r="D2859" s="3"/>
      <c r="E2859" s="3"/>
      <c r="F2859" s="3"/>
      <c r="G2859" s="3"/>
      <c r="H2859" s="3"/>
      <c r="I2859" s="3"/>
      <c r="J2859" s="3"/>
      <c r="K2859" s="3"/>
      <c r="L2859" s="3"/>
    </row>
    <row r="2860" spans="2:12">
      <c r="B2860" s="9"/>
      <c r="C2860" s="13"/>
      <c r="D2860" s="3"/>
      <c r="E2860" s="3"/>
      <c r="F2860" s="3"/>
      <c r="G2860" s="3"/>
      <c r="H2860" s="3"/>
      <c r="I2860" s="3"/>
      <c r="J2860" s="3"/>
      <c r="K2860" s="3"/>
      <c r="L2860" s="3"/>
    </row>
    <row r="2861" spans="2:12">
      <c r="B2861" s="9"/>
      <c r="C2861" s="13"/>
      <c r="D2861" s="3"/>
      <c r="E2861" s="3"/>
      <c r="F2861" s="3"/>
      <c r="G2861" s="3"/>
      <c r="H2861" s="3"/>
      <c r="I2861" s="3"/>
      <c r="J2861" s="3"/>
      <c r="K2861" s="3"/>
      <c r="L2861" s="3"/>
    </row>
    <row r="2862" spans="2:12">
      <c r="B2862" s="9"/>
      <c r="C2862" s="13"/>
      <c r="D2862" s="3"/>
      <c r="E2862" s="3"/>
      <c r="F2862" s="3"/>
      <c r="G2862" s="3"/>
      <c r="H2862" s="3"/>
      <c r="I2862" s="3"/>
      <c r="J2862" s="3"/>
      <c r="K2862" s="3"/>
      <c r="L2862" s="3"/>
    </row>
    <row r="2863" spans="2:12">
      <c r="B2863" s="9"/>
      <c r="C2863" s="13"/>
      <c r="D2863" s="3"/>
      <c r="E2863" s="3"/>
      <c r="F2863" s="3"/>
      <c r="G2863" s="3"/>
      <c r="H2863" s="3"/>
      <c r="I2863" s="3"/>
      <c r="J2863" s="3"/>
      <c r="K2863" s="3"/>
      <c r="L2863" s="3"/>
    </row>
    <row r="2864" spans="2:12">
      <c r="B2864" s="9"/>
      <c r="C2864" s="13"/>
      <c r="D2864" s="3"/>
      <c r="E2864" s="3"/>
      <c r="F2864" s="3"/>
      <c r="G2864" s="3"/>
      <c r="H2864" s="3"/>
      <c r="I2864" s="3"/>
      <c r="J2864" s="3"/>
      <c r="K2864" s="3"/>
      <c r="L2864" s="3"/>
    </row>
    <row r="2865" spans="2:12">
      <c r="B2865" s="9"/>
      <c r="C2865" s="13"/>
      <c r="D2865" s="3"/>
      <c r="E2865" s="3"/>
      <c r="F2865" s="3"/>
      <c r="G2865" s="3"/>
      <c r="H2865" s="3"/>
      <c r="I2865" s="3"/>
      <c r="J2865" s="3"/>
      <c r="K2865" s="3"/>
      <c r="L2865" s="3"/>
    </row>
    <row r="2866" spans="2:12">
      <c r="B2866" s="9"/>
      <c r="C2866" s="13"/>
      <c r="D2866" s="3"/>
      <c r="E2866" s="3"/>
      <c r="F2866" s="3"/>
      <c r="G2866" s="3"/>
      <c r="H2866" s="3"/>
      <c r="I2866" s="3"/>
      <c r="J2866" s="3"/>
      <c r="K2866" s="3"/>
      <c r="L2866" s="3"/>
    </row>
    <row r="2867" spans="2:12">
      <c r="B2867" s="9"/>
      <c r="C2867" s="13"/>
      <c r="D2867" s="3"/>
      <c r="E2867" s="3"/>
      <c r="F2867" s="3"/>
      <c r="G2867" s="3"/>
      <c r="H2867" s="3"/>
      <c r="I2867" s="3"/>
      <c r="J2867" s="3"/>
      <c r="K2867" s="3"/>
      <c r="L2867" s="3"/>
    </row>
    <row r="2868" spans="2:12">
      <c r="B2868" s="9"/>
      <c r="C2868" s="13"/>
      <c r="D2868" s="3"/>
      <c r="E2868" s="3"/>
      <c r="F2868" s="3"/>
      <c r="G2868" s="3"/>
      <c r="H2868" s="3"/>
      <c r="I2868" s="3"/>
      <c r="J2868" s="3"/>
      <c r="K2868" s="3"/>
      <c r="L2868" s="3"/>
    </row>
    <row r="2869" spans="2:12">
      <c r="B2869" s="9"/>
      <c r="C2869" s="13"/>
      <c r="D2869" s="3"/>
      <c r="E2869" s="3"/>
      <c r="F2869" s="3"/>
      <c r="G2869" s="3"/>
      <c r="H2869" s="3"/>
      <c r="I2869" s="3"/>
      <c r="J2869" s="3"/>
      <c r="K2869" s="3"/>
      <c r="L2869" s="3"/>
    </row>
    <row r="2870" spans="2:12">
      <c r="B2870" s="9"/>
      <c r="C2870" s="13"/>
      <c r="D2870" s="3"/>
      <c r="E2870" s="3"/>
      <c r="F2870" s="3"/>
      <c r="G2870" s="3"/>
      <c r="H2870" s="3"/>
      <c r="I2870" s="3"/>
      <c r="J2870" s="3"/>
      <c r="K2870" s="3"/>
      <c r="L2870" s="3"/>
    </row>
    <row r="2871" spans="2:12">
      <c r="B2871" s="9"/>
      <c r="C2871" s="13"/>
      <c r="D2871" s="3"/>
      <c r="E2871" s="3"/>
      <c r="F2871" s="3"/>
      <c r="G2871" s="3"/>
      <c r="H2871" s="3"/>
      <c r="I2871" s="3"/>
      <c r="J2871" s="3"/>
      <c r="K2871" s="3"/>
      <c r="L2871" s="3"/>
    </row>
    <row r="2872" spans="2:12">
      <c r="B2872" s="9"/>
      <c r="C2872" s="13"/>
      <c r="D2872" s="3"/>
      <c r="E2872" s="3"/>
      <c r="F2872" s="3"/>
      <c r="G2872" s="3"/>
      <c r="H2872" s="3"/>
      <c r="I2872" s="3"/>
      <c r="J2872" s="3"/>
      <c r="K2872" s="3"/>
      <c r="L2872" s="3"/>
    </row>
    <row r="2873" spans="2:12">
      <c r="B2873" s="9"/>
      <c r="C2873" s="13"/>
      <c r="D2873" s="3"/>
      <c r="E2873" s="3"/>
      <c r="F2873" s="3"/>
      <c r="G2873" s="3"/>
      <c r="H2873" s="3"/>
      <c r="I2873" s="3"/>
      <c r="J2873" s="3"/>
      <c r="K2873" s="3"/>
      <c r="L2873" s="3"/>
    </row>
    <row r="2874" spans="2:12">
      <c r="B2874" s="9"/>
      <c r="C2874" s="13"/>
      <c r="D2874" s="3"/>
      <c r="E2874" s="3"/>
      <c r="F2874" s="3"/>
      <c r="G2874" s="3"/>
      <c r="H2874" s="3"/>
      <c r="I2874" s="3"/>
      <c r="J2874" s="3"/>
      <c r="K2874" s="3"/>
      <c r="L2874" s="3"/>
    </row>
    <row r="2875" spans="2:12">
      <c r="B2875" s="9"/>
      <c r="C2875" s="13"/>
      <c r="D2875" s="3"/>
      <c r="E2875" s="3"/>
      <c r="F2875" s="3"/>
      <c r="G2875" s="3"/>
      <c r="H2875" s="3"/>
      <c r="I2875" s="3"/>
      <c r="J2875" s="3"/>
      <c r="K2875" s="3"/>
      <c r="L2875" s="3"/>
    </row>
    <row r="2876" spans="2:12">
      <c r="B2876" s="9"/>
      <c r="C2876" s="13"/>
      <c r="D2876" s="3"/>
      <c r="E2876" s="3"/>
      <c r="F2876" s="3"/>
      <c r="G2876" s="3"/>
      <c r="H2876" s="3"/>
      <c r="I2876" s="3"/>
      <c r="J2876" s="3"/>
      <c r="K2876" s="3"/>
      <c r="L2876" s="3"/>
    </row>
    <row r="2877" spans="2:12">
      <c r="B2877" s="9"/>
      <c r="C2877" s="13"/>
      <c r="D2877" s="3"/>
      <c r="E2877" s="3"/>
      <c r="F2877" s="3"/>
      <c r="G2877" s="3"/>
      <c r="H2877" s="3"/>
      <c r="I2877" s="3"/>
      <c r="J2877" s="3"/>
      <c r="K2877" s="3"/>
      <c r="L2877" s="3"/>
    </row>
    <row r="2878" spans="2:12">
      <c r="B2878" s="9"/>
      <c r="C2878" s="13"/>
      <c r="D2878" s="3"/>
      <c r="E2878" s="3"/>
      <c r="F2878" s="3"/>
      <c r="G2878" s="3"/>
      <c r="H2878" s="3"/>
      <c r="I2878" s="3"/>
      <c r="J2878" s="3"/>
      <c r="K2878" s="3"/>
      <c r="L2878" s="3"/>
    </row>
    <row r="2879" spans="2:12">
      <c r="B2879" s="9"/>
      <c r="C2879" s="13"/>
      <c r="D2879" s="3"/>
      <c r="E2879" s="3"/>
      <c r="F2879" s="3"/>
      <c r="G2879" s="3"/>
      <c r="H2879" s="3"/>
      <c r="I2879" s="3"/>
      <c r="J2879" s="3"/>
      <c r="K2879" s="3"/>
      <c r="L2879" s="3"/>
    </row>
    <row r="2880" spans="2:12">
      <c r="B2880" s="9"/>
      <c r="C2880" s="13"/>
      <c r="D2880" s="3"/>
      <c r="E2880" s="3"/>
      <c r="F2880" s="3"/>
      <c r="G2880" s="3"/>
      <c r="H2880" s="3"/>
      <c r="I2880" s="3"/>
      <c r="J2880" s="3"/>
      <c r="K2880" s="3"/>
      <c r="L2880" s="3"/>
    </row>
    <row r="2881" spans="2:12">
      <c r="B2881" s="9"/>
      <c r="C2881" s="13"/>
      <c r="D2881" s="3"/>
      <c r="E2881" s="3"/>
      <c r="F2881" s="3"/>
      <c r="G2881" s="3"/>
      <c r="H2881" s="3"/>
      <c r="I2881" s="3"/>
      <c r="J2881" s="3"/>
      <c r="K2881" s="3"/>
      <c r="L2881" s="3"/>
    </row>
    <row r="2882" spans="2:12">
      <c r="B2882" s="9"/>
      <c r="C2882" s="13"/>
      <c r="D2882" s="3"/>
      <c r="E2882" s="3"/>
      <c r="F2882" s="3"/>
      <c r="G2882" s="3"/>
      <c r="H2882" s="3"/>
      <c r="I2882" s="3"/>
      <c r="J2882" s="3"/>
      <c r="K2882" s="3"/>
      <c r="L2882" s="3"/>
    </row>
    <row r="2883" spans="2:12">
      <c r="B2883" s="9"/>
      <c r="C2883" s="13"/>
      <c r="D2883" s="3"/>
      <c r="E2883" s="3"/>
      <c r="F2883" s="3"/>
      <c r="G2883" s="3"/>
      <c r="H2883" s="3"/>
      <c r="I2883" s="3"/>
      <c r="J2883" s="3"/>
      <c r="K2883" s="3"/>
      <c r="L2883" s="3"/>
    </row>
    <row r="2884" spans="2:12">
      <c r="B2884" s="9"/>
      <c r="C2884" s="13"/>
      <c r="D2884" s="3"/>
      <c r="E2884" s="3"/>
      <c r="F2884" s="3"/>
      <c r="G2884" s="3"/>
      <c r="H2884" s="3"/>
      <c r="I2884" s="3"/>
      <c r="J2884" s="3"/>
      <c r="K2884" s="3"/>
      <c r="L2884" s="3"/>
    </row>
    <row r="2885" spans="2:12">
      <c r="B2885" s="9"/>
      <c r="C2885" s="13"/>
      <c r="D2885" s="3"/>
      <c r="E2885" s="3"/>
      <c r="F2885" s="3"/>
      <c r="G2885" s="3"/>
      <c r="H2885" s="3"/>
      <c r="I2885" s="3"/>
      <c r="J2885" s="3"/>
      <c r="K2885" s="3"/>
      <c r="L2885" s="3"/>
    </row>
    <row r="2886" spans="2:12">
      <c r="B2886" s="9"/>
      <c r="C2886" s="13"/>
      <c r="D2886" s="3"/>
      <c r="E2886" s="3"/>
      <c r="F2886" s="3"/>
      <c r="G2886" s="3"/>
      <c r="H2886" s="3"/>
      <c r="I2886" s="3"/>
      <c r="J2886" s="3"/>
      <c r="K2886" s="3"/>
      <c r="L2886" s="3"/>
    </row>
    <row r="2887" spans="2:12">
      <c r="B2887" s="9"/>
      <c r="C2887" s="13"/>
      <c r="D2887" s="3"/>
      <c r="E2887" s="3"/>
      <c r="F2887" s="3"/>
      <c r="G2887" s="3"/>
      <c r="H2887" s="3"/>
      <c r="I2887" s="3"/>
      <c r="J2887" s="3"/>
      <c r="K2887" s="3"/>
      <c r="L2887" s="3"/>
    </row>
    <row r="2888" spans="2:12">
      <c r="B2888" s="9"/>
      <c r="C2888" s="13"/>
      <c r="D2888" s="3"/>
      <c r="E2888" s="3"/>
      <c r="F2888" s="3"/>
      <c r="G2888" s="3"/>
      <c r="H2888" s="3"/>
      <c r="I2888" s="3"/>
      <c r="J2888" s="3"/>
      <c r="K2888" s="3"/>
      <c r="L2888" s="3"/>
    </row>
    <row r="2889" spans="2:12">
      <c r="B2889" s="9"/>
      <c r="C2889" s="13"/>
      <c r="D2889" s="3"/>
      <c r="E2889" s="3"/>
      <c r="F2889" s="3"/>
      <c r="G2889" s="3"/>
      <c r="H2889" s="3"/>
      <c r="I2889" s="3"/>
      <c r="J2889" s="3"/>
      <c r="K2889" s="3"/>
      <c r="L2889" s="3"/>
    </row>
    <row r="2890" spans="2:12">
      <c r="B2890" s="9"/>
      <c r="C2890" s="13"/>
      <c r="D2890" s="3"/>
      <c r="E2890" s="3"/>
      <c r="F2890" s="3"/>
      <c r="G2890" s="3"/>
      <c r="H2890" s="3"/>
      <c r="I2890" s="3"/>
      <c r="J2890" s="3"/>
      <c r="K2890" s="3"/>
      <c r="L2890" s="3"/>
    </row>
    <row r="2891" spans="2:12">
      <c r="B2891" s="9"/>
      <c r="C2891" s="13"/>
      <c r="D2891" s="3"/>
      <c r="E2891" s="3"/>
      <c r="F2891" s="3"/>
      <c r="G2891" s="3"/>
      <c r="H2891" s="3"/>
      <c r="I2891" s="3"/>
      <c r="J2891" s="3"/>
      <c r="K2891" s="3"/>
      <c r="L2891" s="3"/>
    </row>
    <row r="2892" spans="2:12">
      <c r="B2892" s="9"/>
      <c r="C2892" s="13"/>
      <c r="D2892" s="3"/>
      <c r="E2892" s="3"/>
      <c r="F2892" s="3"/>
      <c r="G2892" s="3"/>
      <c r="H2892" s="3"/>
      <c r="I2892" s="3"/>
      <c r="J2892" s="3"/>
      <c r="K2892" s="3"/>
      <c r="L2892" s="3"/>
    </row>
    <row r="2893" spans="2:12">
      <c r="B2893" s="9"/>
      <c r="C2893" s="13"/>
      <c r="D2893" s="3"/>
      <c r="E2893" s="3"/>
      <c r="F2893" s="3"/>
      <c r="G2893" s="3"/>
      <c r="H2893" s="3"/>
      <c r="I2893" s="3"/>
      <c r="J2893" s="3"/>
      <c r="K2893" s="3"/>
      <c r="L2893" s="3"/>
    </row>
    <row r="2894" spans="2:12">
      <c r="B2894" s="9"/>
      <c r="C2894" s="13"/>
      <c r="D2894" s="3"/>
      <c r="E2894" s="3"/>
      <c r="F2894" s="3"/>
      <c r="G2894" s="3"/>
      <c r="H2894" s="3"/>
      <c r="I2894" s="3"/>
      <c r="J2894" s="3"/>
      <c r="K2894" s="3"/>
      <c r="L2894" s="3"/>
    </row>
    <row r="2895" spans="2:12">
      <c r="B2895" s="9"/>
      <c r="C2895" s="13"/>
      <c r="D2895" s="3"/>
      <c r="E2895" s="3"/>
      <c r="F2895" s="3"/>
      <c r="G2895" s="3"/>
      <c r="H2895" s="3"/>
      <c r="I2895" s="3"/>
      <c r="J2895" s="3"/>
      <c r="K2895" s="3"/>
      <c r="L2895" s="3"/>
    </row>
    <row r="2896" spans="2:12">
      <c r="B2896" s="9"/>
      <c r="C2896" s="13"/>
      <c r="D2896" s="3"/>
      <c r="E2896" s="3"/>
      <c r="F2896" s="3"/>
      <c r="G2896" s="3"/>
      <c r="H2896" s="3"/>
      <c r="I2896" s="3"/>
      <c r="J2896" s="3"/>
      <c r="K2896" s="3"/>
      <c r="L2896" s="3"/>
    </row>
    <row r="2897" spans="2:12">
      <c r="B2897" s="9"/>
      <c r="C2897" s="13"/>
      <c r="D2897" s="3"/>
      <c r="E2897" s="3"/>
      <c r="F2897" s="3"/>
      <c r="G2897" s="3"/>
      <c r="H2897" s="3"/>
      <c r="I2897" s="3"/>
      <c r="J2897" s="3"/>
      <c r="K2897" s="3"/>
      <c r="L2897" s="3"/>
    </row>
    <row r="2898" spans="2:12">
      <c r="B2898" s="9"/>
      <c r="C2898" s="13"/>
      <c r="D2898" s="3"/>
      <c r="E2898" s="3"/>
      <c r="F2898" s="3"/>
      <c r="G2898" s="3"/>
      <c r="H2898" s="3"/>
      <c r="I2898" s="3"/>
      <c r="J2898" s="3"/>
      <c r="K2898" s="3"/>
      <c r="L2898" s="3"/>
    </row>
    <row r="2899" spans="2:12">
      <c r="B2899" s="9"/>
      <c r="C2899" s="13"/>
      <c r="D2899" s="3"/>
      <c r="E2899" s="3"/>
      <c r="F2899" s="3"/>
      <c r="G2899" s="3"/>
      <c r="H2899" s="3"/>
      <c r="I2899" s="3"/>
      <c r="J2899" s="3"/>
      <c r="K2899" s="3"/>
      <c r="L2899" s="3"/>
    </row>
    <row r="2900" spans="2:12">
      <c r="B2900" s="9"/>
      <c r="C2900" s="13"/>
      <c r="D2900" s="3"/>
      <c r="E2900" s="3"/>
      <c r="F2900" s="3"/>
      <c r="G2900" s="3"/>
      <c r="H2900" s="3"/>
      <c r="I2900" s="3"/>
      <c r="J2900" s="3"/>
      <c r="K2900" s="3"/>
      <c r="L2900" s="3"/>
    </row>
    <row r="2901" spans="2:12">
      <c r="B2901" s="9"/>
      <c r="C2901" s="13"/>
      <c r="D2901" s="3"/>
      <c r="E2901" s="3"/>
      <c r="F2901" s="3"/>
      <c r="G2901" s="3"/>
      <c r="H2901" s="3"/>
      <c r="I2901" s="3"/>
      <c r="J2901" s="3"/>
      <c r="K2901" s="3"/>
      <c r="L2901" s="3"/>
    </row>
    <row r="2902" spans="2:12">
      <c r="B2902" s="9"/>
      <c r="C2902" s="13"/>
      <c r="D2902" s="3"/>
      <c r="E2902" s="3"/>
      <c r="F2902" s="3"/>
      <c r="G2902" s="3"/>
      <c r="H2902" s="3"/>
      <c r="I2902" s="3"/>
      <c r="J2902" s="3"/>
      <c r="K2902" s="3"/>
      <c r="L2902" s="3"/>
    </row>
    <row r="2903" spans="2:12">
      <c r="B2903" s="9"/>
      <c r="C2903" s="13"/>
      <c r="D2903" s="3"/>
      <c r="E2903" s="3"/>
      <c r="F2903" s="3"/>
      <c r="G2903" s="3"/>
      <c r="H2903" s="3"/>
      <c r="I2903" s="3"/>
      <c r="J2903" s="3"/>
      <c r="K2903" s="3"/>
      <c r="L2903" s="3"/>
    </row>
    <row r="2904" spans="2:12">
      <c r="B2904" s="9"/>
      <c r="C2904" s="13"/>
      <c r="D2904" s="3"/>
      <c r="E2904" s="3"/>
      <c r="F2904" s="3"/>
      <c r="G2904" s="3"/>
      <c r="H2904" s="3"/>
      <c r="I2904" s="3"/>
      <c r="J2904" s="3"/>
      <c r="K2904" s="3"/>
      <c r="L2904" s="3"/>
    </row>
    <row r="2905" spans="2:12">
      <c r="B2905" s="9"/>
      <c r="C2905" s="13"/>
      <c r="D2905" s="3"/>
      <c r="E2905" s="3"/>
      <c r="F2905" s="3"/>
      <c r="G2905" s="3"/>
      <c r="H2905" s="3"/>
      <c r="I2905" s="3"/>
      <c r="J2905" s="3"/>
      <c r="K2905" s="3"/>
      <c r="L2905" s="3"/>
    </row>
    <row r="2906" spans="2:12">
      <c r="B2906" s="9"/>
      <c r="C2906" s="13"/>
      <c r="D2906" s="3"/>
      <c r="E2906" s="3"/>
      <c r="F2906" s="3"/>
      <c r="G2906" s="3"/>
      <c r="H2906" s="3"/>
      <c r="I2906" s="3"/>
      <c r="J2906" s="3"/>
      <c r="K2906" s="3"/>
      <c r="L2906" s="3"/>
    </row>
    <row r="2907" spans="2:12">
      <c r="B2907" s="9"/>
      <c r="C2907" s="13"/>
      <c r="D2907" s="3"/>
      <c r="E2907" s="3"/>
      <c r="F2907" s="3"/>
      <c r="G2907" s="3"/>
      <c r="H2907" s="3"/>
      <c r="I2907" s="3"/>
      <c r="J2907" s="3"/>
      <c r="K2907" s="3"/>
      <c r="L2907" s="3"/>
    </row>
    <row r="2908" spans="2:12">
      <c r="B2908" s="9"/>
      <c r="C2908" s="13"/>
      <c r="D2908" s="3"/>
      <c r="E2908" s="3"/>
      <c r="F2908" s="3"/>
      <c r="G2908" s="3"/>
      <c r="H2908" s="3"/>
      <c r="I2908" s="3"/>
      <c r="J2908" s="3"/>
      <c r="K2908" s="3"/>
      <c r="L2908" s="3"/>
    </row>
    <row r="2909" spans="2:12">
      <c r="B2909" s="9"/>
      <c r="C2909" s="13"/>
      <c r="D2909" s="3"/>
      <c r="E2909" s="3"/>
      <c r="F2909" s="3"/>
      <c r="G2909" s="3"/>
      <c r="H2909" s="3"/>
      <c r="I2909" s="3"/>
      <c r="J2909" s="3"/>
      <c r="K2909" s="3"/>
      <c r="L2909" s="3"/>
    </row>
    <row r="2910" spans="2:12">
      <c r="B2910" s="9"/>
      <c r="C2910" s="13"/>
      <c r="D2910" s="3"/>
      <c r="E2910" s="3"/>
      <c r="F2910" s="3"/>
      <c r="G2910" s="3"/>
      <c r="H2910" s="3"/>
      <c r="I2910" s="3"/>
      <c r="J2910" s="3"/>
      <c r="K2910" s="3"/>
      <c r="L2910" s="3"/>
    </row>
    <row r="2911" spans="2:12">
      <c r="B2911" s="9"/>
      <c r="C2911" s="13"/>
      <c r="D2911" s="3"/>
      <c r="E2911" s="3"/>
      <c r="F2911" s="3"/>
      <c r="G2911" s="3"/>
      <c r="H2911" s="3"/>
      <c r="I2911" s="3"/>
      <c r="J2911" s="3"/>
      <c r="K2911" s="3"/>
      <c r="L2911" s="3"/>
    </row>
    <row r="2912" spans="2:12">
      <c r="B2912" s="9"/>
      <c r="C2912" s="13"/>
      <c r="D2912" s="3"/>
      <c r="E2912" s="3"/>
      <c r="F2912" s="3"/>
      <c r="G2912" s="3"/>
      <c r="H2912" s="3"/>
      <c r="I2912" s="3"/>
      <c r="J2912" s="3"/>
      <c r="K2912" s="3"/>
      <c r="L2912" s="3"/>
    </row>
    <row r="2913" spans="2:12">
      <c r="B2913" s="9"/>
      <c r="C2913" s="13"/>
      <c r="D2913" s="3"/>
      <c r="E2913" s="3"/>
      <c r="F2913" s="3"/>
      <c r="G2913" s="3"/>
      <c r="H2913" s="3"/>
      <c r="I2913" s="3"/>
      <c r="J2913" s="3"/>
      <c r="K2913" s="3"/>
      <c r="L2913" s="3"/>
    </row>
    <row r="2914" spans="2:12">
      <c r="B2914" s="9"/>
      <c r="C2914" s="13"/>
      <c r="D2914" s="3"/>
      <c r="E2914" s="3"/>
      <c r="F2914" s="3"/>
      <c r="G2914" s="3"/>
      <c r="H2914" s="3"/>
      <c r="I2914" s="3"/>
      <c r="J2914" s="3"/>
      <c r="K2914" s="3"/>
      <c r="L2914" s="3"/>
    </row>
    <row r="2915" spans="2:12">
      <c r="B2915" s="9"/>
      <c r="C2915" s="13"/>
      <c r="D2915" s="3"/>
      <c r="E2915" s="3"/>
      <c r="F2915" s="3"/>
      <c r="G2915" s="3"/>
      <c r="H2915" s="3"/>
      <c r="I2915" s="3"/>
      <c r="J2915" s="3"/>
      <c r="K2915" s="3"/>
      <c r="L2915" s="3"/>
    </row>
    <row r="2916" spans="2:12">
      <c r="B2916" s="9"/>
      <c r="C2916" s="13"/>
      <c r="D2916" s="3"/>
      <c r="E2916" s="3"/>
      <c r="F2916" s="3"/>
      <c r="G2916" s="3"/>
      <c r="H2916" s="3"/>
      <c r="I2916" s="3"/>
      <c r="J2916" s="3"/>
      <c r="K2916" s="3"/>
      <c r="L2916" s="3"/>
    </row>
    <row r="2917" spans="2:12">
      <c r="B2917" s="9"/>
      <c r="C2917" s="13"/>
      <c r="D2917" s="3"/>
      <c r="E2917" s="3"/>
      <c r="F2917" s="3"/>
      <c r="G2917" s="3"/>
      <c r="H2917" s="3"/>
      <c r="I2917" s="3"/>
      <c r="J2917" s="3"/>
      <c r="K2917" s="3"/>
      <c r="L2917" s="3"/>
    </row>
    <row r="2918" spans="2:12">
      <c r="B2918" s="9"/>
      <c r="C2918" s="13"/>
      <c r="D2918" s="3"/>
      <c r="E2918" s="3"/>
      <c r="F2918" s="3"/>
      <c r="G2918" s="3"/>
      <c r="H2918" s="3"/>
      <c r="I2918" s="3"/>
      <c r="J2918" s="3"/>
      <c r="K2918" s="3"/>
      <c r="L2918" s="3"/>
    </row>
    <row r="2919" spans="2:12">
      <c r="B2919" s="9"/>
      <c r="C2919" s="13"/>
      <c r="D2919" s="3"/>
      <c r="E2919" s="3"/>
      <c r="F2919" s="3"/>
      <c r="G2919" s="3"/>
      <c r="H2919" s="3"/>
      <c r="I2919" s="3"/>
      <c r="J2919" s="3"/>
      <c r="K2919" s="3"/>
      <c r="L2919" s="3"/>
    </row>
    <row r="2920" spans="2:12">
      <c r="B2920" s="9"/>
      <c r="C2920" s="13"/>
      <c r="D2920" s="3"/>
      <c r="E2920" s="3"/>
      <c r="F2920" s="3"/>
      <c r="G2920" s="3"/>
      <c r="H2920" s="3"/>
      <c r="I2920" s="3"/>
      <c r="J2920" s="3"/>
      <c r="K2920" s="3"/>
      <c r="L2920" s="3"/>
    </row>
    <row r="2921" spans="2:12">
      <c r="B2921" s="9"/>
      <c r="C2921" s="13"/>
      <c r="D2921" s="3"/>
      <c r="E2921" s="3"/>
      <c r="F2921" s="3"/>
      <c r="G2921" s="3"/>
      <c r="H2921" s="3"/>
      <c r="I2921" s="3"/>
      <c r="J2921" s="3"/>
      <c r="K2921" s="3"/>
      <c r="L2921" s="3"/>
    </row>
    <row r="2922" spans="2:12">
      <c r="B2922" s="9"/>
      <c r="C2922" s="13"/>
      <c r="D2922" s="3"/>
      <c r="E2922" s="3"/>
      <c r="F2922" s="3"/>
      <c r="G2922" s="3"/>
      <c r="H2922" s="3"/>
      <c r="I2922" s="3"/>
      <c r="J2922" s="3"/>
      <c r="K2922" s="3"/>
      <c r="L2922" s="3"/>
    </row>
    <row r="2923" spans="2:12">
      <c r="B2923" s="9"/>
      <c r="C2923" s="13"/>
      <c r="D2923" s="3"/>
      <c r="E2923" s="3"/>
      <c r="F2923" s="3"/>
      <c r="G2923" s="3"/>
      <c r="H2923" s="3"/>
      <c r="I2923" s="3"/>
      <c r="J2923" s="3"/>
      <c r="K2923" s="3"/>
      <c r="L2923" s="3"/>
    </row>
    <row r="2924" spans="2:12">
      <c r="B2924" s="9"/>
      <c r="C2924" s="13"/>
      <c r="D2924" s="3"/>
      <c r="E2924" s="3"/>
      <c r="F2924" s="3"/>
      <c r="G2924" s="3"/>
      <c r="H2924" s="3"/>
      <c r="I2924" s="3"/>
      <c r="J2924" s="3"/>
      <c r="K2924" s="3"/>
      <c r="L2924" s="3"/>
    </row>
    <row r="2925" spans="2:12">
      <c r="B2925" s="9"/>
      <c r="C2925" s="13"/>
      <c r="D2925" s="3"/>
      <c r="E2925" s="3"/>
      <c r="F2925" s="3"/>
      <c r="G2925" s="3"/>
      <c r="H2925" s="3"/>
      <c r="I2925" s="3"/>
      <c r="J2925" s="3"/>
      <c r="K2925" s="3"/>
      <c r="L2925" s="3"/>
    </row>
    <row r="2926" spans="2:12">
      <c r="B2926" s="9"/>
      <c r="C2926" s="13"/>
      <c r="D2926" s="3"/>
      <c r="E2926" s="3"/>
      <c r="F2926" s="3"/>
      <c r="G2926" s="3"/>
      <c r="H2926" s="3"/>
      <c r="I2926" s="3"/>
      <c r="J2926" s="3"/>
      <c r="K2926" s="3"/>
      <c r="L2926" s="3"/>
    </row>
    <row r="2927" spans="2:12">
      <c r="B2927" s="9"/>
      <c r="C2927" s="13"/>
      <c r="D2927" s="3"/>
      <c r="E2927" s="3"/>
      <c r="F2927" s="3"/>
      <c r="G2927" s="3"/>
      <c r="H2927" s="3"/>
      <c r="I2927" s="3"/>
      <c r="J2927" s="3"/>
      <c r="K2927" s="3"/>
      <c r="L2927" s="3"/>
    </row>
    <row r="2928" spans="2:12">
      <c r="B2928" s="9"/>
      <c r="C2928" s="13"/>
      <c r="D2928" s="3"/>
      <c r="E2928" s="3"/>
      <c r="F2928" s="3"/>
      <c r="G2928" s="3"/>
      <c r="H2928" s="3"/>
      <c r="I2928" s="3"/>
      <c r="J2928" s="3"/>
      <c r="K2928" s="3"/>
      <c r="L2928" s="3"/>
    </row>
    <row r="2929" spans="2:12">
      <c r="B2929" s="9"/>
      <c r="C2929" s="13"/>
      <c r="D2929" s="3"/>
      <c r="E2929" s="3"/>
      <c r="F2929" s="3"/>
      <c r="G2929" s="3"/>
      <c r="H2929" s="3"/>
      <c r="I2929" s="3"/>
      <c r="J2929" s="3"/>
      <c r="K2929" s="3"/>
      <c r="L2929" s="3"/>
    </row>
    <row r="2930" spans="2:12">
      <c r="B2930" s="9"/>
      <c r="C2930" s="13"/>
      <c r="D2930" s="3"/>
      <c r="E2930" s="3"/>
      <c r="F2930" s="3"/>
      <c r="G2930" s="3"/>
      <c r="H2930" s="3"/>
      <c r="I2930" s="3"/>
      <c r="J2930" s="3"/>
      <c r="K2930" s="3"/>
      <c r="L2930" s="3"/>
    </row>
    <row r="2931" spans="2:12">
      <c r="B2931" s="9"/>
      <c r="C2931" s="13"/>
      <c r="D2931" s="3"/>
      <c r="E2931" s="3"/>
      <c r="F2931" s="3"/>
      <c r="G2931" s="3"/>
      <c r="H2931" s="3"/>
      <c r="I2931" s="3"/>
      <c r="J2931" s="3"/>
      <c r="K2931" s="3"/>
      <c r="L2931" s="3"/>
    </row>
    <row r="2932" spans="2:12">
      <c r="B2932" s="9"/>
      <c r="C2932" s="13"/>
      <c r="D2932" s="3"/>
      <c r="E2932" s="3"/>
      <c r="F2932" s="3"/>
      <c r="G2932" s="3"/>
      <c r="H2932" s="3"/>
      <c r="I2932" s="3"/>
      <c r="J2932" s="3"/>
      <c r="K2932" s="3"/>
      <c r="L2932" s="3"/>
    </row>
    <row r="2933" spans="2:12">
      <c r="B2933" s="9"/>
      <c r="C2933" s="13"/>
      <c r="D2933" s="3"/>
      <c r="E2933" s="3"/>
      <c r="F2933" s="3"/>
      <c r="G2933" s="3"/>
      <c r="H2933" s="3"/>
      <c r="I2933" s="3"/>
      <c r="J2933" s="3"/>
      <c r="K2933" s="3"/>
      <c r="L2933" s="3"/>
    </row>
    <row r="2934" spans="2:12">
      <c r="B2934" s="9"/>
      <c r="C2934" s="13"/>
      <c r="D2934" s="3"/>
      <c r="E2934" s="3"/>
      <c r="F2934" s="3"/>
      <c r="G2934" s="3"/>
      <c r="H2934" s="3"/>
      <c r="I2934" s="3"/>
      <c r="J2934" s="3"/>
      <c r="K2934" s="3"/>
      <c r="L2934" s="3"/>
    </row>
    <row r="2935" spans="2:12">
      <c r="B2935" s="9"/>
      <c r="C2935" s="13"/>
      <c r="D2935" s="3"/>
      <c r="E2935" s="3"/>
      <c r="F2935" s="3"/>
      <c r="G2935" s="3"/>
      <c r="H2935" s="3"/>
      <c r="I2935" s="3"/>
      <c r="J2935" s="3"/>
      <c r="K2935" s="3"/>
      <c r="L2935" s="3"/>
    </row>
    <row r="2936" spans="2:12">
      <c r="B2936" s="9"/>
      <c r="C2936" s="13"/>
      <c r="D2936" s="3"/>
      <c r="E2936" s="3"/>
      <c r="F2936" s="3"/>
      <c r="G2936" s="3"/>
      <c r="H2936" s="3"/>
      <c r="I2936" s="3"/>
      <c r="J2936" s="3"/>
      <c r="K2936" s="3"/>
      <c r="L2936" s="3"/>
    </row>
    <row r="2937" spans="2:12">
      <c r="B2937" s="9"/>
      <c r="C2937" s="13"/>
      <c r="D2937" s="3"/>
      <c r="E2937" s="3"/>
      <c r="F2937" s="3"/>
      <c r="G2937" s="3"/>
      <c r="H2937" s="3"/>
      <c r="I2937" s="3"/>
      <c r="J2937" s="3"/>
      <c r="K2937" s="3"/>
      <c r="L2937" s="3"/>
    </row>
    <row r="2938" spans="2:12">
      <c r="B2938" s="9"/>
      <c r="C2938" s="13"/>
      <c r="D2938" s="3"/>
      <c r="E2938" s="3"/>
      <c r="F2938" s="3"/>
      <c r="G2938" s="3"/>
      <c r="H2938" s="3"/>
      <c r="I2938" s="3"/>
      <c r="J2938" s="3"/>
      <c r="K2938" s="3"/>
      <c r="L2938" s="3"/>
    </row>
    <row r="2939" spans="2:12">
      <c r="B2939" s="9"/>
      <c r="C2939" s="13"/>
      <c r="D2939" s="3"/>
      <c r="E2939" s="3"/>
      <c r="F2939" s="3"/>
      <c r="G2939" s="3"/>
      <c r="H2939" s="3"/>
      <c r="I2939" s="3"/>
      <c r="J2939" s="3"/>
      <c r="K2939" s="3"/>
      <c r="L2939" s="3"/>
    </row>
    <row r="2940" spans="2:12">
      <c r="B2940" s="9"/>
      <c r="C2940" s="13"/>
      <c r="D2940" s="3"/>
      <c r="E2940" s="3"/>
      <c r="F2940" s="3"/>
      <c r="G2940" s="3"/>
      <c r="H2940" s="3"/>
      <c r="I2940" s="3"/>
      <c r="J2940" s="3"/>
      <c r="K2940" s="3"/>
      <c r="L2940" s="3"/>
    </row>
    <row r="2941" spans="2:12">
      <c r="B2941" s="9"/>
      <c r="C2941" s="13"/>
      <c r="D2941" s="3"/>
      <c r="E2941" s="3"/>
      <c r="F2941" s="3"/>
      <c r="G2941" s="3"/>
      <c r="H2941" s="3"/>
      <c r="I2941" s="3"/>
      <c r="J2941" s="3"/>
      <c r="K2941" s="3"/>
      <c r="L2941" s="3"/>
    </row>
    <row r="2942" spans="2:12">
      <c r="B2942" s="9"/>
      <c r="C2942" s="13"/>
      <c r="D2942" s="3"/>
      <c r="E2942" s="3"/>
      <c r="F2942" s="3"/>
      <c r="G2942" s="3"/>
      <c r="H2942" s="3"/>
      <c r="I2942" s="3"/>
      <c r="J2942" s="3"/>
      <c r="K2942" s="3"/>
      <c r="L2942" s="3"/>
    </row>
    <row r="2943" spans="2:12">
      <c r="B2943" s="9"/>
      <c r="C2943" s="13"/>
      <c r="D2943" s="3"/>
      <c r="E2943" s="3"/>
      <c r="F2943" s="3"/>
      <c r="G2943" s="3"/>
      <c r="H2943" s="3"/>
      <c r="I2943" s="3"/>
      <c r="J2943" s="3"/>
      <c r="K2943" s="3"/>
      <c r="L2943" s="3"/>
    </row>
    <row r="2944" spans="2:12">
      <c r="B2944" s="9"/>
      <c r="C2944" s="13"/>
      <c r="D2944" s="3"/>
      <c r="E2944" s="3"/>
      <c r="F2944" s="3"/>
      <c r="G2944" s="3"/>
      <c r="H2944" s="3"/>
      <c r="I2944" s="3"/>
      <c r="J2944" s="3"/>
      <c r="K2944" s="3"/>
      <c r="L2944" s="3"/>
    </row>
    <row r="2945" spans="2:12">
      <c r="B2945" s="9"/>
      <c r="C2945" s="13"/>
      <c r="D2945" s="3"/>
      <c r="E2945" s="3"/>
      <c r="F2945" s="3"/>
      <c r="G2945" s="3"/>
      <c r="H2945" s="3"/>
      <c r="I2945" s="3"/>
      <c r="J2945" s="3"/>
      <c r="K2945" s="3"/>
      <c r="L2945" s="3"/>
    </row>
    <row r="2946" spans="2:12">
      <c r="B2946" s="9"/>
      <c r="C2946" s="13"/>
      <c r="D2946" s="3"/>
      <c r="E2946" s="3"/>
      <c r="F2946" s="3"/>
      <c r="G2946" s="3"/>
      <c r="H2946" s="3"/>
      <c r="I2946" s="3"/>
      <c r="J2946" s="3"/>
      <c r="K2946" s="3"/>
      <c r="L2946" s="3"/>
    </row>
    <row r="2947" spans="2:12">
      <c r="B2947" s="9"/>
      <c r="C2947" s="13"/>
      <c r="D2947" s="3"/>
      <c r="E2947" s="3"/>
      <c r="F2947" s="3"/>
      <c r="G2947" s="3"/>
      <c r="H2947" s="3"/>
      <c r="I2947" s="3"/>
      <c r="J2947" s="3"/>
      <c r="K2947" s="3"/>
      <c r="L2947" s="3"/>
    </row>
    <row r="2948" spans="2:12">
      <c r="B2948" s="9"/>
      <c r="C2948" s="13"/>
      <c r="D2948" s="3"/>
      <c r="E2948" s="3"/>
      <c r="F2948" s="3"/>
      <c r="G2948" s="3"/>
      <c r="H2948" s="3"/>
      <c r="I2948" s="3"/>
      <c r="J2948" s="3"/>
      <c r="K2948" s="3"/>
      <c r="L2948" s="3"/>
    </row>
    <row r="2949" spans="2:12">
      <c r="B2949" s="9"/>
      <c r="C2949" s="13"/>
      <c r="D2949" s="3"/>
      <c r="E2949" s="3"/>
      <c r="F2949" s="3"/>
      <c r="G2949" s="3"/>
      <c r="H2949" s="3"/>
      <c r="I2949" s="3"/>
      <c r="J2949" s="3"/>
      <c r="K2949" s="3"/>
      <c r="L2949" s="3"/>
    </row>
    <row r="2950" spans="2:12">
      <c r="B2950" s="9"/>
      <c r="C2950" s="13"/>
      <c r="D2950" s="3"/>
      <c r="E2950" s="3"/>
      <c r="F2950" s="3"/>
      <c r="G2950" s="3"/>
      <c r="H2950" s="3"/>
      <c r="I2950" s="3"/>
      <c r="J2950" s="3"/>
      <c r="K2950" s="3"/>
      <c r="L2950" s="3"/>
    </row>
    <row r="2951" spans="2:12">
      <c r="B2951" s="9"/>
      <c r="C2951" s="13"/>
      <c r="D2951" s="3"/>
      <c r="E2951" s="3"/>
      <c r="F2951" s="3"/>
      <c r="G2951" s="3"/>
      <c r="H2951" s="3"/>
      <c r="I2951" s="3"/>
      <c r="J2951" s="3"/>
      <c r="K2951" s="3"/>
      <c r="L2951" s="3"/>
    </row>
    <row r="2952" spans="2:12">
      <c r="B2952" s="9"/>
      <c r="C2952" s="13"/>
      <c r="D2952" s="3"/>
      <c r="E2952" s="3"/>
      <c r="F2952" s="3"/>
      <c r="G2952" s="3"/>
      <c r="H2952" s="3"/>
      <c r="I2952" s="3"/>
      <c r="J2952" s="3"/>
      <c r="K2952" s="3"/>
      <c r="L2952" s="3"/>
    </row>
    <row r="2953" spans="2:12">
      <c r="B2953" s="9"/>
      <c r="C2953" s="13"/>
      <c r="D2953" s="3"/>
      <c r="E2953" s="3"/>
      <c r="F2953" s="3"/>
      <c r="G2953" s="3"/>
      <c r="H2953" s="3"/>
      <c r="I2953" s="3"/>
      <c r="J2953" s="3"/>
      <c r="K2953" s="3"/>
      <c r="L2953" s="3"/>
    </row>
    <row r="2954" spans="2:12">
      <c r="B2954" s="9"/>
      <c r="C2954" s="13"/>
      <c r="D2954" s="3"/>
      <c r="E2954" s="3"/>
      <c r="F2954" s="3"/>
      <c r="G2954" s="3"/>
      <c r="H2954" s="3"/>
      <c r="I2954" s="3"/>
      <c r="J2954" s="3"/>
      <c r="K2954" s="3"/>
      <c r="L2954" s="3"/>
    </row>
    <row r="2955" spans="2:12">
      <c r="B2955" s="9"/>
      <c r="C2955" s="13"/>
      <c r="D2955" s="3"/>
      <c r="E2955" s="3"/>
      <c r="F2955" s="3"/>
      <c r="G2955" s="3"/>
      <c r="H2955" s="3"/>
      <c r="I2955" s="3"/>
      <c r="J2955" s="3"/>
      <c r="K2955" s="3"/>
      <c r="L2955" s="3"/>
    </row>
    <row r="2956" spans="2:12">
      <c r="B2956" s="9"/>
      <c r="C2956" s="13"/>
      <c r="D2956" s="3"/>
      <c r="E2956" s="3"/>
      <c r="F2956" s="3"/>
      <c r="G2956" s="3"/>
      <c r="H2956" s="3"/>
      <c r="I2956" s="3"/>
      <c r="J2956" s="3"/>
      <c r="K2956" s="3"/>
      <c r="L2956" s="3"/>
    </row>
    <row r="2957" spans="2:12">
      <c r="B2957" s="9"/>
      <c r="C2957" s="13"/>
      <c r="D2957" s="3"/>
      <c r="E2957" s="3"/>
      <c r="F2957" s="3"/>
      <c r="G2957" s="3"/>
      <c r="H2957" s="3"/>
      <c r="I2957" s="3"/>
      <c r="J2957" s="3"/>
      <c r="K2957" s="3"/>
      <c r="L2957" s="3"/>
    </row>
    <row r="2958" spans="2:12">
      <c r="B2958" s="9"/>
      <c r="C2958" s="13"/>
      <c r="D2958" s="3"/>
      <c r="E2958" s="3"/>
      <c r="F2958" s="3"/>
      <c r="G2958" s="3"/>
      <c r="H2958" s="3"/>
      <c r="I2958" s="3"/>
      <c r="J2958" s="3"/>
      <c r="K2958" s="3"/>
      <c r="L2958" s="3"/>
    </row>
    <row r="2959" spans="2:12">
      <c r="B2959" s="9"/>
      <c r="C2959" s="13"/>
      <c r="D2959" s="3"/>
      <c r="E2959" s="3"/>
      <c r="F2959" s="3"/>
      <c r="G2959" s="3"/>
      <c r="H2959" s="3"/>
      <c r="I2959" s="3"/>
      <c r="J2959" s="3"/>
      <c r="K2959" s="3"/>
      <c r="L2959" s="3"/>
    </row>
    <row r="2960" spans="2:12">
      <c r="B2960" s="9"/>
      <c r="C2960" s="13"/>
      <c r="D2960" s="3"/>
      <c r="E2960" s="3"/>
      <c r="F2960" s="3"/>
      <c r="G2960" s="3"/>
      <c r="H2960" s="3"/>
      <c r="I2960" s="3"/>
      <c r="J2960" s="3"/>
      <c r="K2960" s="3"/>
      <c r="L2960" s="3"/>
    </row>
    <row r="2961" spans="2:12">
      <c r="B2961" s="9"/>
      <c r="C2961" s="13"/>
      <c r="D2961" s="3"/>
      <c r="E2961" s="3"/>
      <c r="F2961" s="3"/>
      <c r="G2961" s="3"/>
      <c r="H2961" s="3"/>
      <c r="I2961" s="3"/>
      <c r="J2961" s="3"/>
      <c r="K2961" s="3"/>
      <c r="L2961" s="3"/>
    </row>
    <row r="2962" spans="2:12">
      <c r="B2962" s="9"/>
      <c r="C2962" s="13"/>
      <c r="D2962" s="3"/>
      <c r="E2962" s="3"/>
      <c r="F2962" s="3"/>
      <c r="G2962" s="3"/>
      <c r="H2962" s="3"/>
      <c r="I2962" s="3"/>
      <c r="J2962" s="3"/>
      <c r="K2962" s="3"/>
      <c r="L2962" s="3"/>
    </row>
    <row r="2963" spans="2:12">
      <c r="B2963" s="9"/>
      <c r="C2963" s="13"/>
      <c r="D2963" s="3"/>
      <c r="E2963" s="3"/>
      <c r="F2963" s="3"/>
      <c r="G2963" s="3"/>
      <c r="H2963" s="3"/>
      <c r="I2963" s="3"/>
      <c r="J2963" s="3"/>
      <c r="K2963" s="3"/>
      <c r="L2963" s="3"/>
    </row>
    <row r="2964" spans="2:12">
      <c r="B2964" s="9"/>
      <c r="C2964" s="13"/>
      <c r="D2964" s="3"/>
      <c r="E2964" s="3"/>
      <c r="F2964" s="3"/>
      <c r="G2964" s="3"/>
      <c r="H2964" s="3"/>
      <c r="I2964" s="3"/>
      <c r="J2964" s="3"/>
      <c r="K2964" s="3"/>
      <c r="L2964" s="3"/>
    </row>
    <row r="2965" spans="2:12">
      <c r="B2965" s="9"/>
      <c r="C2965" s="13"/>
      <c r="D2965" s="3"/>
      <c r="E2965" s="3"/>
      <c r="F2965" s="3"/>
      <c r="G2965" s="3"/>
      <c r="H2965" s="3"/>
      <c r="I2965" s="3"/>
      <c r="J2965" s="3"/>
      <c r="K2965" s="3"/>
      <c r="L2965" s="3"/>
    </row>
    <row r="2966" spans="2:12">
      <c r="B2966" s="9"/>
      <c r="C2966" s="13"/>
      <c r="D2966" s="3"/>
      <c r="E2966" s="3"/>
      <c r="F2966" s="3"/>
      <c r="G2966" s="3"/>
      <c r="H2966" s="3"/>
      <c r="I2966" s="3"/>
      <c r="J2966" s="3"/>
      <c r="K2966" s="3"/>
      <c r="L2966" s="3"/>
    </row>
    <row r="2967" spans="2:12">
      <c r="B2967" s="9"/>
      <c r="C2967" s="13"/>
      <c r="D2967" s="3"/>
      <c r="E2967" s="3"/>
      <c r="F2967" s="3"/>
      <c r="G2967" s="3"/>
      <c r="H2967" s="3"/>
      <c r="I2967" s="3"/>
      <c r="J2967" s="3"/>
      <c r="K2967" s="3"/>
      <c r="L2967" s="3"/>
    </row>
    <row r="2968" spans="2:12">
      <c r="B2968" s="9"/>
      <c r="C2968" s="13"/>
      <c r="D2968" s="3"/>
      <c r="E2968" s="3"/>
      <c r="F2968" s="3"/>
      <c r="G2968" s="3"/>
      <c r="H2968" s="3"/>
      <c r="I2968" s="3"/>
      <c r="J2968" s="3"/>
      <c r="K2968" s="3"/>
      <c r="L2968" s="3"/>
    </row>
    <row r="2969" spans="2:12">
      <c r="B2969" s="9"/>
      <c r="C2969" s="13"/>
      <c r="D2969" s="3"/>
      <c r="E2969" s="3"/>
      <c r="F2969" s="3"/>
      <c r="G2969" s="3"/>
      <c r="H2969" s="3"/>
      <c r="I2969" s="3"/>
      <c r="J2969" s="3"/>
      <c r="K2969" s="3"/>
      <c r="L2969" s="3"/>
    </row>
    <row r="2970" spans="2:12">
      <c r="B2970" s="9"/>
      <c r="C2970" s="13"/>
      <c r="D2970" s="3"/>
      <c r="E2970" s="3"/>
      <c r="F2970" s="3"/>
      <c r="G2970" s="3"/>
      <c r="H2970" s="3"/>
      <c r="I2970" s="3"/>
      <c r="J2970" s="3"/>
      <c r="K2970" s="3"/>
      <c r="L2970" s="3"/>
    </row>
    <row r="2971" spans="2:12">
      <c r="B2971" s="9"/>
      <c r="C2971" s="13"/>
      <c r="D2971" s="3"/>
      <c r="E2971" s="3"/>
      <c r="F2971" s="3"/>
      <c r="G2971" s="3"/>
      <c r="H2971" s="3"/>
      <c r="I2971" s="3"/>
      <c r="J2971" s="3"/>
      <c r="K2971" s="3"/>
      <c r="L2971" s="3"/>
    </row>
    <row r="2972" spans="2:12">
      <c r="B2972" s="9"/>
      <c r="C2972" s="13"/>
      <c r="D2972" s="3"/>
      <c r="E2972" s="3"/>
      <c r="F2972" s="3"/>
      <c r="G2972" s="3"/>
      <c r="H2972" s="3"/>
      <c r="I2972" s="3"/>
      <c r="J2972" s="3"/>
      <c r="K2972" s="3"/>
      <c r="L2972" s="3"/>
    </row>
    <row r="2973" spans="2:12">
      <c r="B2973" s="9"/>
      <c r="C2973" s="13"/>
      <c r="D2973" s="3"/>
      <c r="E2973" s="3"/>
      <c r="F2973" s="3"/>
      <c r="G2973" s="3"/>
      <c r="H2973" s="3"/>
      <c r="I2973" s="3"/>
      <c r="J2973" s="3"/>
      <c r="K2973" s="3"/>
      <c r="L2973" s="3"/>
    </row>
    <row r="2974" spans="2:12">
      <c r="B2974" s="9"/>
      <c r="C2974" s="13"/>
      <c r="D2974" s="3"/>
      <c r="E2974" s="3"/>
      <c r="F2974" s="3"/>
      <c r="G2974" s="3"/>
      <c r="H2974" s="3"/>
      <c r="I2974" s="3"/>
      <c r="J2974" s="3"/>
      <c r="K2974" s="3"/>
      <c r="L2974" s="3"/>
    </row>
    <row r="2975" spans="2:12">
      <c r="B2975" s="9"/>
      <c r="C2975" s="13"/>
      <c r="D2975" s="3"/>
      <c r="E2975" s="3"/>
      <c r="F2975" s="3"/>
      <c r="G2975" s="3"/>
      <c r="H2975" s="3"/>
      <c r="I2975" s="3"/>
      <c r="J2975" s="3"/>
      <c r="K2975" s="3"/>
      <c r="L2975" s="3"/>
    </row>
    <row r="2976" spans="2:12">
      <c r="B2976" s="9"/>
      <c r="C2976" s="13"/>
      <c r="D2976" s="3"/>
      <c r="E2976" s="3"/>
      <c r="F2976" s="3"/>
      <c r="G2976" s="3"/>
      <c r="H2976" s="3"/>
      <c r="I2976" s="3"/>
      <c r="J2976" s="3"/>
      <c r="K2976" s="3"/>
      <c r="L2976" s="3"/>
    </row>
    <row r="2977" spans="2:12">
      <c r="B2977" s="9"/>
      <c r="C2977" s="13"/>
      <c r="D2977" s="3"/>
      <c r="E2977" s="3"/>
      <c r="F2977" s="3"/>
      <c r="G2977" s="3"/>
      <c r="H2977" s="3"/>
      <c r="I2977" s="3"/>
      <c r="J2977" s="3"/>
      <c r="K2977" s="3"/>
      <c r="L2977" s="3"/>
    </row>
    <row r="2978" spans="2:12">
      <c r="B2978" s="9"/>
      <c r="C2978" s="13"/>
      <c r="D2978" s="3"/>
      <c r="E2978" s="3"/>
      <c r="F2978" s="3"/>
      <c r="G2978" s="3"/>
      <c r="H2978" s="3"/>
      <c r="I2978" s="3"/>
      <c r="J2978" s="3"/>
      <c r="K2978" s="3"/>
      <c r="L2978" s="3"/>
    </row>
    <row r="2979" spans="2:12">
      <c r="B2979" s="9"/>
      <c r="C2979" s="13"/>
      <c r="D2979" s="3"/>
      <c r="E2979" s="3"/>
      <c r="F2979" s="3"/>
      <c r="G2979" s="3"/>
      <c r="H2979" s="3"/>
      <c r="I2979" s="3"/>
      <c r="J2979" s="3"/>
      <c r="K2979" s="3"/>
      <c r="L2979" s="3"/>
    </row>
    <row r="2980" spans="2:12">
      <c r="B2980" s="9"/>
      <c r="C2980" s="13"/>
      <c r="D2980" s="3"/>
      <c r="E2980" s="3"/>
      <c r="F2980" s="3"/>
      <c r="G2980" s="3"/>
      <c r="H2980" s="3"/>
      <c r="I2980" s="3"/>
      <c r="J2980" s="3"/>
      <c r="K2980" s="3"/>
      <c r="L2980" s="3"/>
    </row>
    <row r="2981" spans="2:12">
      <c r="B2981" s="9"/>
      <c r="C2981" s="13"/>
      <c r="D2981" s="3"/>
      <c r="E2981" s="3"/>
      <c r="F2981" s="3"/>
      <c r="G2981" s="3"/>
      <c r="H2981" s="3"/>
      <c r="I2981" s="3"/>
      <c r="J2981" s="3"/>
      <c r="K2981" s="3"/>
      <c r="L2981" s="3"/>
    </row>
    <row r="2982" spans="2:12">
      <c r="B2982" s="9"/>
      <c r="C2982" s="13"/>
      <c r="D2982" s="3"/>
      <c r="E2982" s="3"/>
      <c r="F2982" s="3"/>
      <c r="G2982" s="3"/>
      <c r="H2982" s="3"/>
      <c r="I2982" s="3"/>
      <c r="J2982" s="3"/>
      <c r="K2982" s="3"/>
      <c r="L2982" s="3"/>
    </row>
    <row r="2983" spans="2:12">
      <c r="B2983" s="9"/>
      <c r="C2983" s="13"/>
      <c r="D2983" s="3"/>
      <c r="E2983" s="3"/>
      <c r="F2983" s="3"/>
      <c r="G2983" s="3"/>
      <c r="H2983" s="3"/>
      <c r="I2983" s="3"/>
      <c r="J2983" s="3"/>
      <c r="K2983" s="3"/>
      <c r="L2983" s="3"/>
    </row>
    <row r="2984" spans="2:12">
      <c r="B2984" s="9"/>
      <c r="C2984" s="13"/>
      <c r="D2984" s="3"/>
      <c r="E2984" s="3"/>
      <c r="F2984" s="3"/>
      <c r="G2984" s="3"/>
      <c r="H2984" s="3"/>
      <c r="I2984" s="3"/>
      <c r="J2984" s="3"/>
      <c r="K2984" s="3"/>
      <c r="L2984" s="3"/>
    </row>
    <row r="2985" spans="2:12">
      <c r="B2985" s="9"/>
      <c r="C2985" s="13"/>
      <c r="D2985" s="3"/>
      <c r="E2985" s="3"/>
      <c r="F2985" s="3"/>
      <c r="G2985" s="3"/>
      <c r="H2985" s="3"/>
      <c r="I2985" s="3"/>
      <c r="J2985" s="3"/>
      <c r="K2985" s="3"/>
      <c r="L2985" s="3"/>
    </row>
    <row r="2986" spans="2:12">
      <c r="B2986" s="9"/>
      <c r="C2986" s="13"/>
      <c r="D2986" s="3"/>
      <c r="E2986" s="3"/>
      <c r="F2986" s="3"/>
      <c r="G2986" s="3"/>
      <c r="H2986" s="3"/>
      <c r="I2986" s="3"/>
      <c r="J2986" s="3"/>
      <c r="K2986" s="3"/>
      <c r="L2986" s="3"/>
    </row>
    <row r="2987" spans="2:12">
      <c r="B2987" s="9"/>
      <c r="C2987" s="13"/>
      <c r="D2987" s="3"/>
      <c r="E2987" s="3"/>
      <c r="F2987" s="3"/>
      <c r="G2987" s="3"/>
      <c r="H2987" s="3"/>
      <c r="I2987" s="3"/>
      <c r="J2987" s="3"/>
      <c r="K2987" s="3"/>
      <c r="L2987" s="3"/>
    </row>
    <row r="2988" spans="2:12">
      <c r="B2988" s="9"/>
      <c r="C2988" s="13"/>
      <c r="D2988" s="3"/>
      <c r="E2988" s="3"/>
      <c r="F2988" s="3"/>
      <c r="G2988" s="3"/>
      <c r="H2988" s="3"/>
      <c r="I2988" s="3"/>
      <c r="J2988" s="3"/>
      <c r="K2988" s="3"/>
      <c r="L2988" s="3"/>
    </row>
    <row r="2989" spans="2:12">
      <c r="B2989" s="9"/>
      <c r="C2989" s="13"/>
      <c r="D2989" s="3"/>
      <c r="E2989" s="3"/>
      <c r="F2989" s="3"/>
      <c r="G2989" s="3"/>
      <c r="H2989" s="3"/>
      <c r="I2989" s="3"/>
      <c r="J2989" s="3"/>
      <c r="K2989" s="3"/>
      <c r="L2989" s="3"/>
    </row>
    <row r="2990" spans="2:12">
      <c r="B2990" s="9"/>
      <c r="C2990" s="13"/>
      <c r="D2990" s="3"/>
      <c r="E2990" s="3"/>
      <c r="F2990" s="3"/>
      <c r="G2990" s="3"/>
      <c r="H2990" s="3"/>
      <c r="I2990" s="3"/>
      <c r="J2990" s="3"/>
      <c r="K2990" s="3"/>
      <c r="L2990" s="3"/>
    </row>
    <row r="2991" spans="2:12">
      <c r="B2991" s="9"/>
      <c r="C2991" s="13"/>
      <c r="D2991" s="3"/>
      <c r="E2991" s="3"/>
      <c r="F2991" s="3"/>
      <c r="G2991" s="3"/>
      <c r="H2991" s="3"/>
      <c r="I2991" s="3"/>
      <c r="J2991" s="3"/>
      <c r="K2991" s="3"/>
      <c r="L2991" s="3"/>
    </row>
    <row r="2992" spans="2:12">
      <c r="B2992" s="9"/>
      <c r="C2992" s="13"/>
      <c r="D2992" s="3"/>
      <c r="E2992" s="3"/>
      <c r="F2992" s="3"/>
      <c r="G2992" s="3"/>
      <c r="H2992" s="3"/>
      <c r="I2992" s="3"/>
      <c r="J2992" s="3"/>
      <c r="K2992" s="3"/>
      <c r="L2992" s="3"/>
    </row>
    <row r="2993" spans="2:12">
      <c r="B2993" s="9"/>
      <c r="C2993" s="13"/>
      <c r="D2993" s="3"/>
      <c r="E2993" s="3"/>
      <c r="F2993" s="3"/>
      <c r="G2993" s="3"/>
      <c r="H2993" s="3"/>
      <c r="I2993" s="3"/>
      <c r="J2993" s="3"/>
      <c r="K2993" s="3"/>
      <c r="L2993" s="3"/>
    </row>
    <row r="2994" spans="2:12">
      <c r="B2994" s="9"/>
      <c r="C2994" s="13"/>
      <c r="D2994" s="3"/>
      <c r="E2994" s="3"/>
      <c r="F2994" s="3"/>
      <c r="G2994" s="3"/>
      <c r="H2994" s="3"/>
      <c r="I2994" s="3"/>
      <c r="J2994" s="3"/>
      <c r="K2994" s="3"/>
      <c r="L2994" s="3"/>
    </row>
    <row r="2995" spans="2:12">
      <c r="B2995" s="9"/>
      <c r="C2995" s="13"/>
      <c r="D2995" s="3"/>
      <c r="E2995" s="3"/>
      <c r="F2995" s="3"/>
      <c r="G2995" s="3"/>
      <c r="H2995" s="3"/>
      <c r="I2995" s="3"/>
      <c r="J2995" s="3"/>
      <c r="K2995" s="3"/>
      <c r="L2995" s="3"/>
    </row>
    <row r="2996" spans="2:12">
      <c r="B2996" s="9"/>
      <c r="C2996" s="13"/>
      <c r="D2996" s="3"/>
      <c r="E2996" s="3"/>
      <c r="F2996" s="3"/>
      <c r="G2996" s="3"/>
      <c r="H2996" s="3"/>
      <c r="I2996" s="3"/>
      <c r="J2996" s="3"/>
      <c r="K2996" s="3"/>
      <c r="L2996" s="3"/>
    </row>
    <row r="2997" spans="2:12">
      <c r="B2997" s="9"/>
      <c r="C2997" s="13"/>
      <c r="D2997" s="3"/>
      <c r="E2997" s="3"/>
      <c r="F2997" s="3"/>
      <c r="G2997" s="3"/>
      <c r="H2997" s="3"/>
      <c r="I2997" s="3"/>
      <c r="J2997" s="3"/>
      <c r="K2997" s="3"/>
      <c r="L2997" s="3"/>
    </row>
    <row r="2998" spans="2:12">
      <c r="B2998" s="9"/>
      <c r="C2998" s="13"/>
      <c r="D2998" s="3"/>
      <c r="E2998" s="3"/>
      <c r="F2998" s="3"/>
      <c r="G2998" s="3"/>
      <c r="H2998" s="3"/>
      <c r="I2998" s="3"/>
      <c r="J2998" s="3"/>
      <c r="K2998" s="3"/>
      <c r="L2998" s="3"/>
    </row>
    <row r="2999" spans="2:12">
      <c r="B2999" s="9"/>
      <c r="C2999" s="13"/>
      <c r="D2999" s="3"/>
      <c r="E2999" s="3"/>
      <c r="F2999" s="3"/>
      <c r="G2999" s="3"/>
      <c r="H2999" s="3"/>
      <c r="I2999" s="3"/>
      <c r="J2999" s="3"/>
      <c r="K2999" s="3"/>
      <c r="L2999" s="3"/>
    </row>
    <row r="3000" spans="2:12">
      <c r="B3000" s="9"/>
      <c r="C3000" s="13"/>
      <c r="D3000" s="3"/>
      <c r="E3000" s="3"/>
      <c r="F3000" s="3"/>
      <c r="G3000" s="3"/>
      <c r="H3000" s="3"/>
      <c r="I3000" s="3"/>
      <c r="J3000" s="3"/>
      <c r="K3000" s="3"/>
      <c r="L3000" s="3"/>
    </row>
    <row r="3001" spans="2:12">
      <c r="B3001" s="9"/>
      <c r="C3001" s="13"/>
      <c r="D3001" s="3"/>
      <c r="E3001" s="3"/>
      <c r="F3001" s="3"/>
      <c r="G3001" s="3"/>
      <c r="H3001" s="3"/>
      <c r="I3001" s="3"/>
      <c r="J3001" s="3"/>
      <c r="K3001" s="3"/>
      <c r="L3001" s="3"/>
    </row>
    <row r="3002" spans="2:12">
      <c r="B3002" s="9"/>
      <c r="C3002" s="13"/>
      <c r="D3002" s="3"/>
      <c r="E3002" s="3"/>
      <c r="F3002" s="3"/>
      <c r="G3002" s="3"/>
      <c r="H3002" s="3"/>
      <c r="I3002" s="3"/>
      <c r="J3002" s="3"/>
      <c r="K3002" s="3"/>
      <c r="L3002" s="3"/>
    </row>
    <row r="3003" spans="2:12">
      <c r="B3003" s="9"/>
      <c r="C3003" s="13"/>
      <c r="D3003" s="3"/>
      <c r="E3003" s="3"/>
      <c r="F3003" s="3"/>
      <c r="G3003" s="3"/>
      <c r="H3003" s="3"/>
      <c r="I3003" s="3"/>
      <c r="J3003" s="3"/>
      <c r="K3003" s="3"/>
      <c r="L3003" s="3"/>
    </row>
    <row r="3004" spans="2:12">
      <c r="B3004" s="9"/>
      <c r="C3004" s="13"/>
      <c r="D3004" s="3"/>
      <c r="E3004" s="3"/>
      <c r="F3004" s="3"/>
      <c r="G3004" s="3"/>
      <c r="H3004" s="3"/>
      <c r="I3004" s="3"/>
      <c r="J3004" s="3"/>
      <c r="K3004" s="3"/>
      <c r="L3004" s="3"/>
    </row>
    <row r="3005" spans="2:12">
      <c r="B3005" s="9"/>
      <c r="C3005" s="13"/>
      <c r="D3005" s="3"/>
      <c r="E3005" s="3"/>
      <c r="F3005" s="3"/>
      <c r="G3005" s="3"/>
      <c r="H3005" s="3"/>
      <c r="I3005" s="3"/>
      <c r="J3005" s="3"/>
      <c r="K3005" s="3"/>
      <c r="L3005" s="3"/>
    </row>
    <row r="3006" spans="2:12">
      <c r="B3006" s="9"/>
      <c r="C3006" s="13"/>
      <c r="D3006" s="3"/>
      <c r="E3006" s="3"/>
      <c r="F3006" s="3"/>
      <c r="G3006" s="3"/>
      <c r="H3006" s="3"/>
      <c r="I3006" s="3"/>
      <c r="J3006" s="3"/>
      <c r="K3006" s="3"/>
      <c r="L3006" s="3"/>
    </row>
    <row r="3007" spans="2:12">
      <c r="B3007" s="9"/>
      <c r="C3007" s="13"/>
      <c r="D3007" s="3"/>
      <c r="E3007" s="3"/>
      <c r="F3007" s="3"/>
      <c r="G3007" s="3"/>
      <c r="H3007" s="3"/>
      <c r="I3007" s="3"/>
      <c r="J3007" s="3"/>
      <c r="K3007" s="3"/>
      <c r="L3007" s="3"/>
    </row>
    <row r="3008" spans="2:12">
      <c r="B3008" s="9"/>
      <c r="C3008" s="13"/>
      <c r="D3008" s="3"/>
      <c r="E3008" s="3"/>
      <c r="F3008" s="3"/>
      <c r="G3008" s="3"/>
      <c r="H3008" s="3"/>
      <c r="I3008" s="3"/>
      <c r="J3008" s="3"/>
      <c r="K3008" s="3"/>
      <c r="L3008" s="3"/>
    </row>
    <row r="3009" spans="2:12">
      <c r="B3009" s="9"/>
      <c r="C3009" s="13"/>
      <c r="D3009" s="3"/>
      <c r="E3009" s="3"/>
      <c r="F3009" s="3"/>
      <c r="G3009" s="3"/>
      <c r="H3009" s="3"/>
      <c r="I3009" s="3"/>
      <c r="J3009" s="3"/>
      <c r="K3009" s="3"/>
      <c r="L3009" s="3"/>
    </row>
    <row r="3010" spans="2:12">
      <c r="B3010" s="9"/>
      <c r="C3010" s="13"/>
      <c r="D3010" s="3"/>
      <c r="E3010" s="3"/>
      <c r="F3010" s="3"/>
      <c r="G3010" s="3"/>
      <c r="H3010" s="3"/>
      <c r="I3010" s="3"/>
      <c r="J3010" s="3"/>
      <c r="K3010" s="3"/>
      <c r="L3010" s="3"/>
    </row>
    <row r="3011" spans="2:12">
      <c r="B3011" s="9"/>
      <c r="C3011" s="13"/>
      <c r="D3011" s="3"/>
      <c r="E3011" s="3"/>
      <c r="F3011" s="3"/>
      <c r="G3011" s="3"/>
      <c r="H3011" s="3"/>
      <c r="I3011" s="3"/>
      <c r="J3011" s="3"/>
      <c r="K3011" s="3"/>
      <c r="L3011" s="3"/>
    </row>
    <row r="3012" spans="2:12">
      <c r="B3012" s="9"/>
      <c r="C3012" s="13"/>
      <c r="D3012" s="3"/>
      <c r="E3012" s="3"/>
      <c r="F3012" s="3"/>
      <c r="G3012" s="3"/>
      <c r="H3012" s="3"/>
      <c r="I3012" s="3"/>
      <c r="J3012" s="3"/>
      <c r="K3012" s="3"/>
      <c r="L3012" s="3"/>
    </row>
    <row r="3013" spans="2:12">
      <c r="B3013" s="9"/>
      <c r="C3013" s="13"/>
      <c r="D3013" s="3"/>
      <c r="E3013" s="3"/>
      <c r="F3013" s="3"/>
      <c r="G3013" s="3"/>
      <c r="H3013" s="3"/>
      <c r="I3013" s="3"/>
      <c r="J3013" s="3"/>
      <c r="K3013" s="3"/>
      <c r="L3013" s="3"/>
    </row>
    <row r="3014" spans="2:12">
      <c r="B3014" s="9"/>
      <c r="C3014" s="13"/>
      <c r="D3014" s="3"/>
      <c r="E3014" s="3"/>
      <c r="F3014" s="3"/>
      <c r="G3014" s="3"/>
      <c r="H3014" s="3"/>
      <c r="I3014" s="3"/>
      <c r="J3014" s="3"/>
      <c r="K3014" s="3"/>
      <c r="L3014" s="3"/>
    </row>
    <row r="3015" spans="2:12">
      <c r="B3015" s="9"/>
      <c r="C3015" s="13"/>
      <c r="D3015" s="3"/>
      <c r="E3015" s="3"/>
      <c r="F3015" s="3"/>
      <c r="G3015" s="3"/>
      <c r="H3015" s="3"/>
      <c r="I3015" s="3"/>
      <c r="J3015" s="3"/>
      <c r="K3015" s="3"/>
      <c r="L3015" s="3"/>
    </row>
    <row r="3016" spans="2:12">
      <c r="B3016" s="9"/>
      <c r="C3016" s="13"/>
      <c r="D3016" s="3"/>
      <c r="E3016" s="3"/>
      <c r="F3016" s="3"/>
      <c r="G3016" s="3"/>
      <c r="H3016" s="3"/>
      <c r="I3016" s="3"/>
      <c r="J3016" s="3"/>
      <c r="K3016" s="3"/>
      <c r="L3016" s="3"/>
    </row>
    <row r="3017" spans="2:12">
      <c r="B3017" s="9"/>
      <c r="C3017" s="13"/>
      <c r="D3017" s="3"/>
      <c r="E3017" s="3"/>
      <c r="F3017" s="3"/>
      <c r="G3017" s="3"/>
      <c r="H3017" s="3"/>
      <c r="I3017" s="3"/>
      <c r="J3017" s="3"/>
      <c r="K3017" s="3"/>
      <c r="L3017" s="3"/>
    </row>
    <row r="3018" spans="2:12">
      <c r="B3018" s="9"/>
      <c r="C3018" s="13"/>
      <c r="D3018" s="3"/>
      <c r="E3018" s="3"/>
      <c r="F3018" s="3"/>
      <c r="G3018" s="3"/>
      <c r="H3018" s="3"/>
      <c r="I3018" s="3"/>
      <c r="J3018" s="3"/>
      <c r="K3018" s="3"/>
      <c r="L3018" s="3"/>
    </row>
    <row r="3019" spans="2:12">
      <c r="B3019" s="9"/>
      <c r="C3019" s="13"/>
      <c r="D3019" s="3"/>
      <c r="E3019" s="3"/>
      <c r="F3019" s="3"/>
      <c r="G3019" s="3"/>
      <c r="H3019" s="3"/>
      <c r="I3019" s="3"/>
      <c r="J3019" s="3"/>
      <c r="K3019" s="3"/>
      <c r="L3019" s="3"/>
    </row>
    <row r="3020" spans="2:12">
      <c r="B3020" s="9"/>
      <c r="C3020" s="13"/>
      <c r="D3020" s="3"/>
      <c r="E3020" s="3"/>
      <c r="F3020" s="3"/>
      <c r="G3020" s="3"/>
      <c r="H3020" s="3"/>
      <c r="I3020" s="3"/>
      <c r="J3020" s="3"/>
      <c r="K3020" s="3"/>
      <c r="L3020" s="3"/>
    </row>
    <row r="3021" spans="2:12">
      <c r="B3021" s="9"/>
      <c r="C3021" s="13"/>
      <c r="D3021" s="3"/>
      <c r="E3021" s="3"/>
      <c r="F3021" s="3"/>
      <c r="G3021" s="3"/>
      <c r="H3021" s="3"/>
      <c r="I3021" s="3"/>
      <c r="J3021" s="3"/>
      <c r="K3021" s="3"/>
      <c r="L3021" s="3"/>
    </row>
    <row r="3022" spans="2:12">
      <c r="B3022" s="9"/>
      <c r="C3022" s="13"/>
      <c r="D3022" s="3"/>
      <c r="E3022" s="3"/>
      <c r="F3022" s="3"/>
      <c r="G3022" s="3"/>
      <c r="H3022" s="3"/>
      <c r="I3022" s="3"/>
      <c r="J3022" s="3"/>
      <c r="K3022" s="3"/>
      <c r="L3022" s="3"/>
    </row>
    <row r="3023" spans="2:12">
      <c r="B3023" s="9"/>
      <c r="C3023" s="13"/>
      <c r="D3023" s="3"/>
      <c r="E3023" s="3"/>
      <c r="F3023" s="3"/>
      <c r="G3023" s="3"/>
      <c r="H3023" s="3"/>
      <c r="I3023" s="3"/>
      <c r="J3023" s="3"/>
      <c r="K3023" s="3"/>
      <c r="L3023" s="3"/>
    </row>
    <row r="3024" spans="2:12">
      <c r="B3024" s="9"/>
      <c r="C3024" s="13"/>
      <c r="D3024" s="3"/>
      <c r="E3024" s="3"/>
      <c r="F3024" s="3"/>
      <c r="G3024" s="3"/>
      <c r="H3024" s="3"/>
      <c r="I3024" s="3"/>
      <c r="J3024" s="3"/>
      <c r="K3024" s="3"/>
      <c r="L3024" s="3"/>
    </row>
    <row r="3025" spans="2:12">
      <c r="B3025" s="9"/>
      <c r="C3025" s="13"/>
      <c r="D3025" s="3"/>
      <c r="E3025" s="3"/>
      <c r="F3025" s="3"/>
      <c r="G3025" s="3"/>
      <c r="H3025" s="3"/>
      <c r="I3025" s="3"/>
      <c r="J3025" s="3"/>
      <c r="K3025" s="3"/>
      <c r="L3025" s="3"/>
    </row>
    <row r="3026" spans="2:12">
      <c r="B3026" s="9"/>
      <c r="C3026" s="13"/>
      <c r="D3026" s="3"/>
      <c r="E3026" s="3"/>
      <c r="F3026" s="3"/>
      <c r="G3026" s="3"/>
      <c r="H3026" s="3"/>
      <c r="I3026" s="3"/>
      <c r="J3026" s="3"/>
      <c r="K3026" s="3"/>
      <c r="L3026" s="3"/>
    </row>
    <row r="3027" spans="2:12">
      <c r="B3027" s="9"/>
      <c r="C3027" s="13"/>
      <c r="D3027" s="3"/>
      <c r="E3027" s="3"/>
      <c r="F3027" s="3"/>
      <c r="G3027" s="3"/>
      <c r="H3027" s="3"/>
      <c r="I3027" s="3"/>
      <c r="J3027" s="3"/>
      <c r="K3027" s="3"/>
      <c r="L3027" s="3"/>
    </row>
    <row r="3028" spans="2:12">
      <c r="B3028" s="9"/>
      <c r="C3028" s="13"/>
      <c r="D3028" s="3"/>
      <c r="E3028" s="3"/>
      <c r="F3028" s="3"/>
      <c r="G3028" s="3"/>
      <c r="H3028" s="3"/>
      <c r="I3028" s="3"/>
      <c r="J3028" s="3"/>
      <c r="K3028" s="3"/>
      <c r="L3028" s="3"/>
    </row>
    <row r="3029" spans="2:12">
      <c r="B3029" s="9"/>
      <c r="C3029" s="13"/>
      <c r="D3029" s="3"/>
      <c r="E3029" s="3"/>
      <c r="F3029" s="3"/>
      <c r="G3029" s="3"/>
      <c r="H3029" s="3"/>
      <c r="I3029" s="3"/>
      <c r="J3029" s="3"/>
      <c r="K3029" s="3"/>
      <c r="L3029" s="3"/>
    </row>
    <row r="3030" spans="2:12">
      <c r="B3030" s="9"/>
      <c r="C3030" s="13"/>
      <c r="D3030" s="3"/>
      <c r="E3030" s="3"/>
      <c r="F3030" s="3"/>
      <c r="G3030" s="3"/>
      <c r="H3030" s="3"/>
      <c r="I3030" s="3"/>
      <c r="J3030" s="3"/>
      <c r="K3030" s="3"/>
      <c r="L3030" s="3"/>
    </row>
    <row r="3031" spans="2:12">
      <c r="B3031" s="9"/>
      <c r="C3031" s="13"/>
      <c r="D3031" s="3"/>
      <c r="E3031" s="3"/>
      <c r="F3031" s="3"/>
      <c r="G3031" s="3"/>
      <c r="H3031" s="3"/>
      <c r="I3031" s="3"/>
      <c r="J3031" s="3"/>
      <c r="K3031" s="3"/>
      <c r="L3031" s="3"/>
    </row>
    <row r="3032" spans="2:12">
      <c r="B3032" s="9"/>
      <c r="C3032" s="13"/>
      <c r="D3032" s="3"/>
      <c r="E3032" s="3"/>
      <c r="F3032" s="3"/>
      <c r="G3032" s="3"/>
      <c r="H3032" s="3"/>
      <c r="I3032" s="3"/>
      <c r="J3032" s="3"/>
      <c r="K3032" s="3"/>
      <c r="L3032" s="3"/>
    </row>
    <row r="3033" spans="2:12">
      <c r="B3033" s="9"/>
      <c r="C3033" s="13"/>
      <c r="D3033" s="3"/>
      <c r="E3033" s="3"/>
      <c r="F3033" s="3"/>
      <c r="G3033" s="3"/>
      <c r="H3033" s="3"/>
      <c r="I3033" s="3"/>
      <c r="J3033" s="3"/>
      <c r="K3033" s="3"/>
      <c r="L3033" s="3"/>
    </row>
    <row r="3034" spans="2:12">
      <c r="B3034" s="9"/>
      <c r="C3034" s="13"/>
      <c r="D3034" s="3"/>
      <c r="E3034" s="3"/>
      <c r="F3034" s="3"/>
      <c r="G3034" s="3"/>
      <c r="H3034" s="3"/>
      <c r="I3034" s="3"/>
      <c r="J3034" s="3"/>
      <c r="K3034" s="3"/>
      <c r="L3034" s="3"/>
    </row>
    <row r="3035" spans="2:12">
      <c r="B3035" s="9"/>
      <c r="C3035" s="13"/>
      <c r="D3035" s="3"/>
      <c r="E3035" s="3"/>
      <c r="F3035" s="3"/>
      <c r="G3035" s="3"/>
      <c r="H3035" s="3"/>
      <c r="I3035" s="3"/>
      <c r="J3035" s="3"/>
      <c r="K3035" s="3"/>
      <c r="L3035" s="3"/>
    </row>
    <row r="3036" spans="2:12">
      <c r="B3036" s="9"/>
      <c r="C3036" s="13"/>
      <c r="D3036" s="3"/>
      <c r="E3036" s="3"/>
      <c r="F3036" s="3"/>
      <c r="G3036" s="3"/>
      <c r="H3036" s="3"/>
      <c r="I3036" s="3"/>
      <c r="J3036" s="3"/>
      <c r="K3036" s="3"/>
      <c r="L3036" s="3"/>
    </row>
    <row r="3037" spans="2:12">
      <c r="B3037" s="9"/>
      <c r="C3037" s="13"/>
      <c r="D3037" s="3"/>
      <c r="E3037" s="3"/>
      <c r="F3037" s="3"/>
      <c r="G3037" s="3"/>
      <c r="H3037" s="3"/>
      <c r="I3037" s="3"/>
      <c r="J3037" s="3"/>
      <c r="K3037" s="3"/>
      <c r="L3037" s="3"/>
    </row>
    <row r="3038" spans="2:12">
      <c r="B3038" s="9"/>
      <c r="C3038" s="13"/>
      <c r="D3038" s="3"/>
      <c r="E3038" s="3"/>
      <c r="F3038" s="3"/>
      <c r="G3038" s="3"/>
      <c r="H3038" s="3"/>
      <c r="I3038" s="3"/>
      <c r="J3038" s="3"/>
      <c r="K3038" s="3"/>
      <c r="L3038" s="3"/>
    </row>
    <row r="3039" spans="2:12">
      <c r="B3039" s="9"/>
      <c r="C3039" s="13"/>
      <c r="D3039" s="3"/>
      <c r="E3039" s="3"/>
      <c r="F3039" s="3"/>
      <c r="G3039" s="3"/>
      <c r="H3039" s="3"/>
      <c r="I3039" s="3"/>
      <c r="J3039" s="3"/>
      <c r="K3039" s="3"/>
      <c r="L3039" s="3"/>
    </row>
    <row r="3040" spans="2:12">
      <c r="B3040" s="9"/>
      <c r="C3040" s="13"/>
      <c r="D3040" s="3"/>
      <c r="E3040" s="3"/>
      <c r="F3040" s="3"/>
      <c r="G3040" s="3"/>
      <c r="H3040" s="3"/>
      <c r="I3040" s="3"/>
      <c r="J3040" s="3"/>
      <c r="K3040" s="3"/>
      <c r="L3040" s="3"/>
    </row>
    <row r="3041" spans="2:12">
      <c r="B3041" s="9"/>
      <c r="C3041" s="13"/>
      <c r="D3041" s="3"/>
      <c r="E3041" s="3"/>
      <c r="F3041" s="3"/>
      <c r="G3041" s="3"/>
      <c r="H3041" s="3"/>
      <c r="I3041" s="3"/>
      <c r="J3041" s="3"/>
      <c r="K3041" s="3"/>
      <c r="L3041" s="3"/>
    </row>
    <row r="3042" spans="2:12">
      <c r="B3042" s="9"/>
      <c r="C3042" s="13"/>
      <c r="D3042" s="3"/>
      <c r="E3042" s="3"/>
      <c r="F3042" s="3"/>
      <c r="G3042" s="3"/>
      <c r="H3042" s="3"/>
      <c r="I3042" s="3"/>
      <c r="J3042" s="3"/>
      <c r="K3042" s="3"/>
      <c r="L3042" s="3"/>
    </row>
    <row r="3043" spans="2:12">
      <c r="B3043" s="9"/>
      <c r="C3043" s="13"/>
      <c r="D3043" s="3"/>
      <c r="E3043" s="3"/>
      <c r="F3043" s="3"/>
      <c r="G3043" s="3"/>
      <c r="H3043" s="3"/>
      <c r="I3043" s="3"/>
      <c r="J3043" s="3"/>
      <c r="K3043" s="3"/>
      <c r="L3043" s="3"/>
    </row>
    <row r="3044" spans="2:12">
      <c r="B3044" s="9"/>
      <c r="C3044" s="13"/>
      <c r="D3044" s="3"/>
      <c r="E3044" s="3"/>
      <c r="F3044" s="3"/>
      <c r="G3044" s="3"/>
      <c r="H3044" s="3"/>
      <c r="I3044" s="3"/>
      <c r="J3044" s="3"/>
      <c r="K3044" s="3"/>
      <c r="L3044" s="3"/>
    </row>
    <row r="3045" spans="2:12">
      <c r="B3045" s="9"/>
      <c r="C3045" s="13"/>
      <c r="D3045" s="3"/>
      <c r="E3045" s="3"/>
      <c r="F3045" s="3"/>
      <c r="G3045" s="3"/>
      <c r="H3045" s="3"/>
      <c r="I3045" s="3"/>
      <c r="J3045" s="3"/>
      <c r="K3045" s="3"/>
      <c r="L3045" s="3"/>
    </row>
    <row r="3046" spans="2:12">
      <c r="B3046" s="9"/>
      <c r="C3046" s="13"/>
      <c r="D3046" s="3"/>
      <c r="E3046" s="3"/>
      <c r="F3046" s="3"/>
      <c r="G3046" s="3"/>
      <c r="H3046" s="3"/>
      <c r="I3046" s="3"/>
      <c r="J3046" s="3"/>
      <c r="K3046" s="3"/>
      <c r="L3046" s="3"/>
    </row>
    <row r="3047" spans="2:12">
      <c r="B3047" s="9"/>
      <c r="C3047" s="13"/>
      <c r="D3047" s="3"/>
      <c r="E3047" s="3"/>
      <c r="F3047" s="3"/>
      <c r="G3047" s="3"/>
      <c r="H3047" s="3"/>
      <c r="I3047" s="3"/>
      <c r="J3047" s="3"/>
      <c r="K3047" s="3"/>
      <c r="L3047" s="3"/>
    </row>
    <row r="3048" spans="2:12">
      <c r="B3048" s="9"/>
      <c r="C3048" s="13"/>
      <c r="D3048" s="3"/>
      <c r="E3048" s="3"/>
      <c r="F3048" s="3"/>
      <c r="G3048" s="3"/>
      <c r="H3048" s="3"/>
      <c r="I3048" s="3"/>
      <c r="J3048" s="3"/>
      <c r="K3048" s="3"/>
      <c r="L3048" s="3"/>
    </row>
    <row r="3049" spans="2:12">
      <c r="B3049" s="9"/>
      <c r="C3049" s="13"/>
      <c r="D3049" s="3"/>
      <c r="E3049" s="3"/>
      <c r="F3049" s="3"/>
      <c r="G3049" s="3"/>
      <c r="H3049" s="3"/>
      <c r="I3049" s="3"/>
      <c r="J3049" s="3"/>
      <c r="K3049" s="3"/>
      <c r="L3049" s="3"/>
    </row>
    <row r="3050" spans="2:12">
      <c r="B3050" s="9"/>
      <c r="C3050" s="13"/>
      <c r="D3050" s="3"/>
      <c r="E3050" s="3"/>
      <c r="F3050" s="3"/>
      <c r="G3050" s="3"/>
      <c r="H3050" s="3"/>
      <c r="I3050" s="3"/>
      <c r="J3050" s="3"/>
      <c r="K3050" s="3"/>
      <c r="L3050" s="3"/>
    </row>
    <row r="3051" spans="2:12">
      <c r="B3051" s="9"/>
      <c r="C3051" s="13"/>
      <c r="D3051" s="3"/>
      <c r="E3051" s="3"/>
      <c r="F3051" s="3"/>
      <c r="G3051" s="3"/>
      <c r="H3051" s="3"/>
      <c r="I3051" s="3"/>
      <c r="J3051" s="3"/>
      <c r="K3051" s="3"/>
      <c r="L3051" s="3"/>
    </row>
    <row r="3052" spans="2:12">
      <c r="B3052" s="9"/>
      <c r="C3052" s="13"/>
      <c r="D3052" s="3"/>
      <c r="E3052" s="3"/>
      <c r="F3052" s="3"/>
      <c r="G3052" s="3"/>
      <c r="H3052" s="3"/>
      <c r="I3052" s="3"/>
      <c r="J3052" s="3"/>
      <c r="K3052" s="3"/>
      <c r="L3052" s="3"/>
    </row>
    <row r="3053" spans="2:12">
      <c r="B3053" s="9"/>
      <c r="C3053" s="13"/>
      <c r="D3053" s="3"/>
      <c r="E3053" s="3"/>
      <c r="F3053" s="3"/>
      <c r="G3053" s="3"/>
      <c r="H3053" s="3"/>
      <c r="I3053" s="3"/>
      <c r="J3053" s="3"/>
      <c r="K3053" s="3"/>
      <c r="L3053" s="3"/>
    </row>
    <row r="3054" spans="2:12">
      <c r="B3054" s="9"/>
      <c r="C3054" s="13"/>
      <c r="D3054" s="3"/>
      <c r="E3054" s="3"/>
      <c r="F3054" s="3"/>
      <c r="G3054" s="3"/>
      <c r="H3054" s="3"/>
      <c r="I3054" s="3"/>
      <c r="J3054" s="3"/>
      <c r="K3054" s="3"/>
      <c r="L3054" s="3"/>
    </row>
    <row r="3055" spans="2:12">
      <c r="B3055" s="9"/>
      <c r="C3055" s="13"/>
      <c r="D3055" s="3"/>
      <c r="E3055" s="3"/>
      <c r="F3055" s="3"/>
      <c r="G3055" s="3"/>
      <c r="H3055" s="3"/>
      <c r="I3055" s="3"/>
      <c r="J3055" s="3"/>
      <c r="K3055" s="3"/>
      <c r="L3055" s="3"/>
    </row>
    <row r="3056" spans="2:12">
      <c r="B3056" s="9"/>
      <c r="C3056" s="13"/>
      <c r="D3056" s="3"/>
      <c r="E3056" s="3"/>
      <c r="F3056" s="3"/>
      <c r="G3056" s="3"/>
      <c r="H3056" s="3"/>
      <c r="I3056" s="3"/>
      <c r="J3056" s="3"/>
      <c r="K3056" s="3"/>
      <c r="L3056" s="3"/>
    </row>
    <row r="3057" spans="2:12">
      <c r="B3057" s="9"/>
      <c r="C3057" s="13"/>
      <c r="D3057" s="3"/>
      <c r="E3057" s="3"/>
      <c r="F3057" s="3"/>
      <c r="G3057" s="3"/>
      <c r="H3057" s="3"/>
      <c r="I3057" s="3"/>
      <c r="J3057" s="3"/>
      <c r="K3057" s="3"/>
      <c r="L3057" s="3"/>
    </row>
    <row r="3058" spans="2:12">
      <c r="B3058" s="9"/>
      <c r="C3058" s="13"/>
      <c r="D3058" s="3"/>
      <c r="E3058" s="3"/>
      <c r="F3058" s="3"/>
      <c r="G3058" s="3"/>
      <c r="H3058" s="3"/>
      <c r="I3058" s="3"/>
      <c r="J3058" s="3"/>
      <c r="K3058" s="3"/>
      <c r="L3058" s="3"/>
    </row>
    <row r="3059" spans="2:12">
      <c r="B3059" s="9"/>
      <c r="C3059" s="13"/>
      <c r="D3059" s="3"/>
      <c r="E3059" s="3"/>
      <c r="F3059" s="3"/>
      <c r="G3059" s="3"/>
      <c r="H3059" s="3"/>
      <c r="I3059" s="3"/>
      <c r="J3059" s="3"/>
      <c r="K3059" s="3"/>
      <c r="L3059" s="3"/>
    </row>
    <row r="3060" spans="2:12">
      <c r="B3060" s="9"/>
      <c r="C3060" s="13"/>
      <c r="D3060" s="3"/>
      <c r="E3060" s="3"/>
      <c r="F3060" s="3"/>
      <c r="G3060" s="3"/>
      <c r="H3060" s="3"/>
      <c r="I3060" s="3"/>
      <c r="J3060" s="3"/>
      <c r="K3060" s="3"/>
      <c r="L3060" s="3"/>
    </row>
    <row r="3061" spans="2:12">
      <c r="B3061" s="9"/>
      <c r="C3061" s="13"/>
      <c r="D3061" s="3"/>
      <c r="E3061" s="3"/>
      <c r="F3061" s="3"/>
      <c r="G3061" s="3"/>
      <c r="H3061" s="3"/>
      <c r="I3061" s="3"/>
      <c r="J3061" s="3"/>
      <c r="K3061" s="3"/>
      <c r="L3061" s="3"/>
    </row>
    <row r="3062" spans="2:12">
      <c r="B3062" s="9"/>
      <c r="C3062" s="13"/>
      <c r="D3062" s="3"/>
      <c r="E3062" s="3"/>
      <c r="F3062" s="3"/>
      <c r="G3062" s="3"/>
      <c r="H3062" s="3"/>
      <c r="I3062" s="3"/>
      <c r="J3062" s="3"/>
      <c r="K3062" s="3"/>
      <c r="L3062" s="3"/>
    </row>
    <row r="3063" spans="2:12">
      <c r="B3063" s="9"/>
      <c r="C3063" s="13"/>
      <c r="D3063" s="3"/>
      <c r="E3063" s="3"/>
      <c r="F3063" s="3"/>
      <c r="G3063" s="3"/>
      <c r="H3063" s="3"/>
      <c r="I3063" s="3"/>
      <c r="J3063" s="3"/>
      <c r="K3063" s="3"/>
      <c r="L3063" s="3"/>
    </row>
    <row r="3064" spans="2:12">
      <c r="B3064" s="9"/>
      <c r="C3064" s="13"/>
      <c r="D3064" s="3"/>
      <c r="E3064" s="3"/>
      <c r="F3064" s="3"/>
      <c r="G3064" s="3"/>
      <c r="H3064" s="3"/>
      <c r="I3064" s="3"/>
      <c r="J3064" s="3"/>
      <c r="K3064" s="3"/>
      <c r="L3064" s="3"/>
    </row>
    <row r="3065" spans="2:12">
      <c r="B3065" s="9"/>
      <c r="C3065" s="13"/>
      <c r="D3065" s="3"/>
      <c r="E3065" s="3"/>
      <c r="F3065" s="3"/>
      <c r="G3065" s="3"/>
      <c r="H3065" s="3"/>
      <c r="I3065" s="3"/>
      <c r="J3065" s="3"/>
      <c r="K3065" s="3"/>
      <c r="L3065" s="3"/>
    </row>
    <row r="3066" spans="2:12">
      <c r="B3066" s="9"/>
      <c r="C3066" s="13"/>
      <c r="D3066" s="3"/>
      <c r="E3066" s="3"/>
      <c r="F3066" s="3"/>
      <c r="G3066" s="3"/>
      <c r="H3066" s="3"/>
      <c r="I3066" s="3"/>
      <c r="J3066" s="3"/>
      <c r="K3066" s="3"/>
      <c r="L3066" s="3"/>
    </row>
    <row r="3067" spans="2:12">
      <c r="B3067" s="9"/>
      <c r="C3067" s="13"/>
      <c r="D3067" s="3"/>
      <c r="E3067" s="3"/>
      <c r="F3067" s="3"/>
      <c r="G3067" s="3"/>
      <c r="H3067" s="3"/>
      <c r="I3067" s="3"/>
      <c r="J3067" s="3"/>
      <c r="K3067" s="3"/>
      <c r="L3067" s="3"/>
    </row>
    <row r="3068" spans="2:12">
      <c r="B3068" s="9"/>
      <c r="C3068" s="13"/>
      <c r="D3068" s="3"/>
      <c r="E3068" s="3"/>
      <c r="F3068" s="3"/>
      <c r="G3068" s="3"/>
      <c r="H3068" s="3"/>
      <c r="I3068" s="3"/>
      <c r="J3068" s="3"/>
      <c r="K3068" s="3"/>
      <c r="L3068" s="3"/>
    </row>
    <row r="3069" spans="2:12">
      <c r="B3069" s="9"/>
      <c r="C3069" s="13"/>
      <c r="D3069" s="3"/>
      <c r="E3069" s="3"/>
      <c r="F3069" s="3"/>
      <c r="G3069" s="3"/>
      <c r="H3069" s="3"/>
      <c r="I3069" s="3"/>
      <c r="J3069" s="3"/>
      <c r="K3069" s="3"/>
      <c r="L3069" s="3"/>
    </row>
    <row r="3070" spans="2:12">
      <c r="B3070" s="9"/>
      <c r="C3070" s="13"/>
      <c r="D3070" s="3"/>
      <c r="E3070" s="3"/>
      <c r="F3070" s="3"/>
      <c r="G3070" s="3"/>
      <c r="H3070" s="3"/>
      <c r="I3070" s="3"/>
      <c r="J3070" s="3"/>
      <c r="K3070" s="3"/>
      <c r="L3070" s="3"/>
    </row>
    <row r="3071" spans="2:12">
      <c r="B3071" s="9"/>
      <c r="C3071" s="13"/>
      <c r="D3071" s="3"/>
      <c r="E3071" s="3"/>
      <c r="F3071" s="3"/>
      <c r="G3071" s="3"/>
      <c r="H3071" s="3"/>
      <c r="I3071" s="3"/>
      <c r="J3071" s="3"/>
      <c r="K3071" s="3"/>
      <c r="L3071" s="3"/>
    </row>
    <row r="3072" spans="2:12">
      <c r="B3072" s="9"/>
      <c r="C3072" s="13"/>
      <c r="D3072" s="3"/>
      <c r="E3072" s="3"/>
      <c r="F3072" s="3"/>
      <c r="G3072" s="3"/>
      <c r="H3072" s="3"/>
      <c r="I3072" s="3"/>
      <c r="J3072" s="3"/>
      <c r="K3072" s="3"/>
      <c r="L3072" s="3"/>
    </row>
    <row r="3073" spans="2:12">
      <c r="B3073" s="9"/>
      <c r="C3073" s="13"/>
      <c r="D3073" s="3"/>
      <c r="E3073" s="3"/>
      <c r="F3073" s="3"/>
      <c r="G3073" s="3"/>
      <c r="H3073" s="3"/>
      <c r="I3073" s="3"/>
      <c r="J3073" s="3"/>
      <c r="K3073" s="3"/>
      <c r="L3073" s="3"/>
    </row>
    <row r="3074" spans="2:12">
      <c r="B3074" s="9"/>
      <c r="C3074" s="13"/>
      <c r="D3074" s="3"/>
      <c r="E3074" s="3"/>
      <c r="F3074" s="3"/>
      <c r="G3074" s="3"/>
      <c r="H3074" s="3"/>
      <c r="I3074" s="3"/>
      <c r="J3074" s="3"/>
      <c r="K3074" s="3"/>
      <c r="L3074" s="3"/>
    </row>
    <row r="3075" spans="2:12">
      <c r="B3075" s="9"/>
      <c r="C3075" s="13"/>
      <c r="D3075" s="3"/>
      <c r="E3075" s="3"/>
      <c r="F3075" s="3"/>
      <c r="G3075" s="3"/>
      <c r="H3075" s="3"/>
      <c r="I3075" s="3"/>
      <c r="J3075" s="3"/>
      <c r="K3075" s="3"/>
      <c r="L3075" s="3"/>
    </row>
    <row r="3076" spans="2:12">
      <c r="B3076" s="9"/>
      <c r="C3076" s="13"/>
      <c r="D3076" s="3"/>
      <c r="E3076" s="3"/>
      <c r="F3076" s="3"/>
      <c r="G3076" s="3"/>
      <c r="H3076" s="3"/>
      <c r="I3076" s="3"/>
      <c r="J3076" s="3"/>
      <c r="K3076" s="3"/>
      <c r="L3076" s="3"/>
    </row>
    <row r="3077" spans="2:12">
      <c r="B3077" s="9"/>
      <c r="C3077" s="13"/>
      <c r="D3077" s="3"/>
      <c r="E3077" s="3"/>
      <c r="F3077" s="3"/>
      <c r="G3077" s="3"/>
      <c r="H3077" s="3"/>
      <c r="I3077" s="3"/>
      <c r="J3077" s="3"/>
      <c r="K3077" s="3"/>
      <c r="L3077" s="3"/>
    </row>
    <row r="3078" spans="2:12">
      <c r="B3078" s="9"/>
      <c r="C3078" s="13"/>
      <c r="D3078" s="3"/>
      <c r="E3078" s="3"/>
      <c r="F3078" s="3"/>
      <c r="G3078" s="3"/>
      <c r="H3078" s="3"/>
      <c r="I3078" s="3"/>
      <c r="J3078" s="3"/>
      <c r="K3078" s="3"/>
      <c r="L3078" s="3"/>
    </row>
    <row r="3079" spans="2:12">
      <c r="B3079" s="9"/>
      <c r="C3079" s="13"/>
      <c r="D3079" s="3"/>
      <c r="E3079" s="3"/>
      <c r="F3079" s="3"/>
      <c r="G3079" s="3"/>
      <c r="H3079" s="3"/>
      <c r="I3079" s="3"/>
      <c r="J3079" s="3"/>
      <c r="K3079" s="3"/>
      <c r="L3079" s="3"/>
    </row>
    <row r="3080" spans="2:12">
      <c r="B3080" s="9"/>
      <c r="C3080" s="13"/>
      <c r="D3080" s="3"/>
      <c r="E3080" s="3"/>
      <c r="F3080" s="3"/>
      <c r="G3080" s="3"/>
      <c r="H3080" s="3"/>
      <c r="I3080" s="3"/>
      <c r="J3080" s="3"/>
      <c r="K3080" s="3"/>
      <c r="L3080" s="3"/>
    </row>
    <row r="3081" spans="2:12">
      <c r="B3081" s="9"/>
      <c r="C3081" s="13"/>
      <c r="D3081" s="3"/>
      <c r="E3081" s="3"/>
      <c r="F3081" s="3"/>
      <c r="G3081" s="3"/>
      <c r="H3081" s="3"/>
      <c r="I3081" s="3"/>
      <c r="J3081" s="3"/>
      <c r="K3081" s="3"/>
      <c r="L3081" s="3"/>
    </row>
    <row r="3082" spans="2:12">
      <c r="B3082" s="9"/>
      <c r="C3082" s="13"/>
      <c r="D3082" s="3"/>
      <c r="E3082" s="3"/>
      <c r="F3082" s="3"/>
      <c r="G3082" s="3"/>
      <c r="H3082" s="3"/>
      <c r="I3082" s="3"/>
      <c r="J3082" s="3"/>
      <c r="K3082" s="3"/>
      <c r="L3082" s="3"/>
    </row>
    <row r="3083" spans="2:12">
      <c r="B3083" s="9"/>
      <c r="C3083" s="13"/>
      <c r="D3083" s="3"/>
      <c r="E3083" s="3"/>
      <c r="F3083" s="3"/>
      <c r="G3083" s="3"/>
      <c r="H3083" s="3"/>
      <c r="I3083" s="3"/>
      <c r="J3083" s="3"/>
      <c r="K3083" s="3"/>
      <c r="L3083" s="3"/>
    </row>
    <row r="3084" spans="2:12">
      <c r="B3084" s="9"/>
      <c r="C3084" s="13"/>
      <c r="D3084" s="3"/>
      <c r="E3084" s="3"/>
      <c r="F3084" s="3"/>
      <c r="G3084" s="3"/>
      <c r="H3084" s="3"/>
      <c r="I3084" s="3"/>
      <c r="J3084" s="3"/>
      <c r="K3084" s="3"/>
      <c r="L3084" s="3"/>
    </row>
    <row r="3085" spans="2:12">
      <c r="B3085" s="9"/>
      <c r="C3085" s="13"/>
      <c r="D3085" s="3"/>
      <c r="E3085" s="3"/>
      <c r="F3085" s="3"/>
      <c r="G3085" s="3"/>
      <c r="H3085" s="3"/>
      <c r="I3085" s="3"/>
      <c r="J3085" s="3"/>
      <c r="K3085" s="3"/>
      <c r="L3085" s="3"/>
    </row>
    <row r="3086" spans="2:12">
      <c r="B3086" s="9"/>
      <c r="C3086" s="13"/>
      <c r="D3086" s="3"/>
      <c r="E3086" s="3"/>
      <c r="F3086" s="3"/>
      <c r="G3086" s="3"/>
      <c r="H3086" s="3"/>
      <c r="I3086" s="3"/>
      <c r="J3086" s="3"/>
      <c r="K3086" s="3"/>
      <c r="L3086" s="3"/>
    </row>
    <row r="3087" spans="2:12">
      <c r="B3087" s="9"/>
      <c r="C3087" s="13"/>
      <c r="D3087" s="3"/>
      <c r="E3087" s="3"/>
      <c r="F3087" s="3"/>
      <c r="G3087" s="3"/>
      <c r="H3087" s="3"/>
      <c r="I3087" s="3"/>
      <c r="J3087" s="3"/>
      <c r="K3087" s="3"/>
      <c r="L3087" s="3"/>
    </row>
    <row r="3088" spans="2:12">
      <c r="B3088" s="9"/>
      <c r="C3088" s="13"/>
      <c r="D3088" s="3"/>
      <c r="E3088" s="3"/>
      <c r="F3088" s="3"/>
      <c r="G3088" s="3"/>
      <c r="H3088" s="3"/>
      <c r="I3088" s="3"/>
      <c r="J3088" s="3"/>
      <c r="K3088" s="3"/>
      <c r="L3088" s="3"/>
    </row>
    <row r="3089" spans="2:12">
      <c r="B3089" s="9"/>
      <c r="C3089" s="13"/>
      <c r="D3089" s="3"/>
      <c r="E3089" s="3"/>
      <c r="F3089" s="3"/>
      <c r="G3089" s="3"/>
      <c r="H3089" s="3"/>
      <c r="I3089" s="3"/>
      <c r="J3089" s="3"/>
      <c r="K3089" s="3"/>
      <c r="L3089" s="3"/>
    </row>
    <row r="3090" spans="2:12">
      <c r="B3090" s="9"/>
      <c r="C3090" s="13"/>
      <c r="D3090" s="3"/>
      <c r="E3090" s="3"/>
      <c r="F3090" s="3"/>
      <c r="G3090" s="3"/>
      <c r="H3090" s="3"/>
      <c r="I3090" s="3"/>
      <c r="J3090" s="3"/>
      <c r="K3090" s="3"/>
      <c r="L3090" s="3"/>
    </row>
    <row r="3091" spans="2:12">
      <c r="B3091" s="9"/>
      <c r="C3091" s="13"/>
      <c r="D3091" s="3"/>
      <c r="E3091" s="3"/>
      <c r="F3091" s="3"/>
      <c r="G3091" s="3"/>
      <c r="H3091" s="3"/>
      <c r="I3091" s="3"/>
      <c r="J3091" s="3"/>
      <c r="K3091" s="3"/>
      <c r="L3091" s="3"/>
    </row>
    <row r="3092" spans="2:12">
      <c r="B3092" s="9"/>
      <c r="C3092" s="13"/>
      <c r="D3092" s="3"/>
      <c r="E3092" s="3"/>
      <c r="F3092" s="3"/>
      <c r="G3092" s="3"/>
      <c r="H3092" s="3"/>
      <c r="I3092" s="3"/>
      <c r="J3092" s="3"/>
      <c r="K3092" s="3"/>
      <c r="L3092" s="3"/>
    </row>
    <row r="3093" spans="2:12">
      <c r="B3093" s="9"/>
      <c r="C3093" s="13"/>
      <c r="D3093" s="3"/>
      <c r="E3093" s="3"/>
      <c r="F3093" s="3"/>
      <c r="G3093" s="3"/>
      <c r="H3093" s="3"/>
      <c r="I3093" s="3"/>
      <c r="J3093" s="3"/>
      <c r="K3093" s="3"/>
      <c r="L3093" s="3"/>
    </row>
    <row r="3094" spans="2:12">
      <c r="B3094" s="9"/>
      <c r="C3094" s="13"/>
      <c r="D3094" s="3"/>
      <c r="E3094" s="3"/>
      <c r="F3094" s="3"/>
      <c r="G3094" s="3"/>
      <c r="H3094" s="3"/>
      <c r="I3094" s="3"/>
      <c r="J3094" s="3"/>
      <c r="K3094" s="3"/>
      <c r="L3094" s="3"/>
    </row>
    <row r="3095" spans="2:12">
      <c r="B3095" s="9"/>
      <c r="C3095" s="13"/>
      <c r="D3095" s="3"/>
      <c r="E3095" s="3"/>
      <c r="F3095" s="3"/>
      <c r="G3095" s="3"/>
      <c r="H3095" s="3"/>
      <c r="I3095" s="3"/>
      <c r="J3095" s="3"/>
      <c r="K3095" s="3"/>
      <c r="L3095" s="3"/>
    </row>
    <row r="3096" spans="2:12">
      <c r="B3096" s="9"/>
      <c r="C3096" s="13"/>
      <c r="D3096" s="3"/>
      <c r="E3096" s="3"/>
      <c r="F3096" s="3"/>
      <c r="G3096" s="3"/>
      <c r="H3096" s="3"/>
      <c r="I3096" s="3"/>
      <c r="J3096" s="3"/>
      <c r="K3096" s="3"/>
      <c r="L3096" s="3"/>
    </row>
    <row r="3097" spans="2:12">
      <c r="B3097" s="9"/>
      <c r="C3097" s="13"/>
      <c r="D3097" s="3"/>
      <c r="E3097" s="3"/>
      <c r="F3097" s="3"/>
      <c r="G3097" s="3"/>
      <c r="H3097" s="3"/>
      <c r="I3097" s="3"/>
      <c r="J3097" s="3"/>
      <c r="K3097" s="3"/>
      <c r="L3097" s="3"/>
    </row>
    <row r="3098" spans="2:12">
      <c r="B3098" s="9"/>
      <c r="C3098" s="13"/>
      <c r="D3098" s="3"/>
      <c r="E3098" s="3"/>
      <c r="F3098" s="3"/>
      <c r="G3098" s="3"/>
      <c r="H3098" s="3"/>
      <c r="I3098" s="3"/>
      <c r="J3098" s="3"/>
      <c r="K3098" s="3"/>
      <c r="L3098" s="3"/>
    </row>
    <row r="3099" spans="2:12">
      <c r="B3099" s="9"/>
      <c r="C3099" s="13"/>
      <c r="D3099" s="3"/>
      <c r="E3099" s="3"/>
      <c r="F3099" s="3"/>
      <c r="G3099" s="3"/>
      <c r="H3099" s="3"/>
      <c r="I3099" s="3"/>
      <c r="J3099" s="3"/>
      <c r="K3099" s="3"/>
      <c r="L3099" s="3"/>
    </row>
    <row r="3100" spans="2:12">
      <c r="B3100" s="9"/>
      <c r="C3100" s="13"/>
      <c r="D3100" s="3"/>
      <c r="E3100" s="3"/>
      <c r="F3100" s="3"/>
      <c r="G3100" s="3"/>
      <c r="H3100" s="3"/>
      <c r="I3100" s="3"/>
      <c r="J3100" s="3"/>
      <c r="K3100" s="3"/>
      <c r="L3100" s="3"/>
    </row>
    <row r="3101" spans="2:12">
      <c r="B3101" s="9"/>
      <c r="C3101" s="13"/>
      <c r="D3101" s="3"/>
      <c r="E3101" s="3"/>
      <c r="F3101" s="3"/>
      <c r="G3101" s="3"/>
      <c r="H3101" s="3"/>
      <c r="I3101" s="3"/>
      <c r="J3101" s="3"/>
      <c r="K3101" s="3"/>
      <c r="L3101" s="3"/>
    </row>
    <row r="3102" spans="2:12">
      <c r="B3102" s="9"/>
      <c r="C3102" s="13"/>
      <c r="D3102" s="3"/>
      <c r="E3102" s="3"/>
      <c r="F3102" s="3"/>
      <c r="G3102" s="3"/>
      <c r="H3102" s="3"/>
      <c r="I3102" s="3"/>
      <c r="J3102" s="3"/>
      <c r="K3102" s="3"/>
      <c r="L3102" s="3"/>
    </row>
    <row r="3103" spans="2:12">
      <c r="B3103" s="9"/>
      <c r="C3103" s="13"/>
      <c r="D3103" s="3"/>
      <c r="E3103" s="3"/>
      <c r="F3103" s="3"/>
      <c r="G3103" s="3"/>
      <c r="H3103" s="3"/>
      <c r="I3103" s="3"/>
      <c r="J3103" s="3"/>
      <c r="K3103" s="3"/>
      <c r="L3103" s="3"/>
    </row>
    <row r="3104" spans="2:12">
      <c r="B3104" s="9"/>
      <c r="C3104" s="13"/>
      <c r="D3104" s="3"/>
      <c r="E3104" s="3"/>
      <c r="F3104" s="3"/>
      <c r="G3104" s="3"/>
      <c r="H3104" s="3"/>
      <c r="I3104" s="3"/>
      <c r="J3104" s="3"/>
      <c r="K3104" s="3"/>
      <c r="L3104" s="3"/>
    </row>
    <row r="3105" spans="2:12">
      <c r="B3105" s="9"/>
      <c r="C3105" s="13"/>
      <c r="D3105" s="3"/>
      <c r="E3105" s="3"/>
      <c r="F3105" s="3"/>
      <c r="G3105" s="3"/>
      <c r="H3105" s="3"/>
      <c r="I3105" s="3"/>
      <c r="J3105" s="3"/>
      <c r="K3105" s="3"/>
      <c r="L3105" s="3"/>
    </row>
    <row r="3106" spans="2:12">
      <c r="B3106" s="9"/>
      <c r="C3106" s="13"/>
      <c r="D3106" s="3"/>
      <c r="E3106" s="3"/>
      <c r="F3106" s="3"/>
      <c r="G3106" s="3"/>
      <c r="H3106" s="3"/>
      <c r="I3106" s="3"/>
      <c r="J3106" s="3"/>
      <c r="K3106" s="3"/>
      <c r="L3106" s="3"/>
    </row>
    <row r="3107" spans="2:12">
      <c r="B3107" s="9"/>
      <c r="C3107" s="13"/>
      <c r="D3107" s="3"/>
      <c r="E3107" s="3"/>
      <c r="F3107" s="3"/>
      <c r="G3107" s="3"/>
      <c r="H3107" s="3"/>
      <c r="I3107" s="3"/>
      <c r="J3107" s="3"/>
      <c r="K3107" s="3"/>
      <c r="L3107" s="3"/>
    </row>
    <row r="3108" spans="2:12">
      <c r="B3108" s="9"/>
      <c r="C3108" s="13"/>
      <c r="D3108" s="3"/>
      <c r="E3108" s="3"/>
      <c r="F3108" s="3"/>
      <c r="G3108" s="3"/>
      <c r="H3108" s="3"/>
      <c r="I3108" s="3"/>
      <c r="J3108" s="3"/>
      <c r="K3108" s="3"/>
      <c r="L3108" s="3"/>
    </row>
    <row r="3109" spans="2:12">
      <c r="B3109" s="9"/>
      <c r="C3109" s="13"/>
      <c r="D3109" s="3"/>
      <c r="E3109" s="3"/>
      <c r="F3109" s="3"/>
      <c r="G3109" s="3"/>
      <c r="H3109" s="3"/>
      <c r="I3109" s="3"/>
      <c r="J3109" s="3"/>
      <c r="K3109" s="3"/>
      <c r="L3109" s="3"/>
    </row>
    <row r="3110" spans="2:12">
      <c r="B3110" s="9"/>
      <c r="C3110" s="13"/>
      <c r="D3110" s="3"/>
      <c r="E3110" s="3"/>
      <c r="F3110" s="3"/>
      <c r="G3110" s="3"/>
      <c r="H3110" s="3"/>
      <c r="I3110" s="3"/>
      <c r="J3110" s="3"/>
      <c r="K3110" s="3"/>
      <c r="L3110" s="3"/>
    </row>
    <row r="3111" spans="2:12">
      <c r="B3111" s="9"/>
      <c r="C3111" s="13"/>
      <c r="D3111" s="3"/>
      <c r="E3111" s="3"/>
      <c r="F3111" s="3"/>
      <c r="G3111" s="3"/>
      <c r="H3111" s="3"/>
      <c r="I3111" s="3"/>
      <c r="J3111" s="3"/>
      <c r="K3111" s="3"/>
      <c r="L3111" s="3"/>
    </row>
    <row r="3112" spans="2:12">
      <c r="B3112" s="9"/>
      <c r="C3112" s="13"/>
      <c r="D3112" s="3"/>
      <c r="E3112" s="3"/>
      <c r="F3112" s="3"/>
      <c r="G3112" s="3"/>
      <c r="H3112" s="3"/>
      <c r="I3112" s="3"/>
      <c r="J3112" s="3"/>
      <c r="K3112" s="3"/>
      <c r="L3112" s="3"/>
    </row>
    <row r="3113" spans="2:12">
      <c r="B3113" s="9"/>
      <c r="C3113" s="13"/>
      <c r="D3113" s="3"/>
      <c r="E3113" s="3"/>
      <c r="F3113" s="3"/>
      <c r="G3113" s="3"/>
      <c r="H3113" s="3"/>
      <c r="I3113" s="3"/>
      <c r="J3113" s="3"/>
      <c r="K3113" s="3"/>
      <c r="L3113" s="3"/>
    </row>
    <row r="3114" spans="2:12">
      <c r="B3114" s="9"/>
      <c r="C3114" s="13"/>
      <c r="D3114" s="3"/>
      <c r="E3114" s="3"/>
      <c r="F3114" s="3"/>
      <c r="G3114" s="3"/>
      <c r="H3114" s="3"/>
      <c r="I3114" s="3"/>
      <c r="J3114" s="3"/>
      <c r="K3114" s="3"/>
      <c r="L3114" s="3"/>
    </row>
    <row r="3115" spans="2:12">
      <c r="B3115" s="9"/>
      <c r="C3115" s="13"/>
      <c r="D3115" s="3"/>
      <c r="E3115" s="3"/>
      <c r="F3115" s="3"/>
      <c r="G3115" s="3"/>
      <c r="H3115" s="3"/>
      <c r="I3115" s="3"/>
      <c r="J3115" s="3"/>
      <c r="K3115" s="3"/>
      <c r="L3115" s="3"/>
    </row>
    <row r="3116" spans="2:12">
      <c r="B3116" s="9"/>
      <c r="C3116" s="13"/>
      <c r="D3116" s="3"/>
      <c r="E3116" s="3"/>
      <c r="F3116" s="3"/>
      <c r="G3116" s="3"/>
      <c r="H3116" s="3"/>
      <c r="I3116" s="3"/>
      <c r="J3116" s="3"/>
      <c r="K3116" s="3"/>
      <c r="L3116" s="3"/>
    </row>
    <row r="3117" spans="2:12">
      <c r="B3117" s="9"/>
      <c r="C3117" s="13"/>
      <c r="D3117" s="3"/>
      <c r="E3117" s="3"/>
      <c r="F3117" s="3"/>
      <c r="G3117" s="3"/>
      <c r="H3117" s="3"/>
      <c r="I3117" s="3"/>
      <c r="J3117" s="3"/>
      <c r="K3117" s="3"/>
      <c r="L3117" s="3"/>
    </row>
    <row r="3118" spans="2:12">
      <c r="B3118" s="9"/>
      <c r="C3118" s="13"/>
      <c r="D3118" s="3"/>
      <c r="E3118" s="3"/>
      <c r="F3118" s="3"/>
      <c r="G3118" s="3"/>
      <c r="H3118" s="3"/>
      <c r="I3118" s="3"/>
      <c r="J3118" s="3"/>
      <c r="K3118" s="3"/>
      <c r="L3118" s="3"/>
    </row>
    <row r="3119" spans="2:12">
      <c r="B3119" s="9"/>
      <c r="C3119" s="13"/>
      <c r="D3119" s="3"/>
      <c r="E3119" s="3"/>
      <c r="F3119" s="3"/>
      <c r="G3119" s="3"/>
      <c r="H3119" s="3"/>
      <c r="I3119" s="3"/>
      <c r="J3119" s="3"/>
      <c r="K3119" s="3"/>
      <c r="L3119" s="3"/>
    </row>
    <row r="3120" spans="2:12">
      <c r="B3120" s="9"/>
      <c r="C3120" s="13"/>
      <c r="D3120" s="3"/>
      <c r="E3120" s="3"/>
      <c r="F3120" s="3"/>
      <c r="G3120" s="3"/>
      <c r="H3120" s="3"/>
      <c r="I3120" s="3"/>
      <c r="J3120" s="3"/>
      <c r="K3120" s="3"/>
      <c r="L3120" s="3"/>
    </row>
    <row r="3121" spans="2:12">
      <c r="B3121" s="9"/>
      <c r="C3121" s="13"/>
      <c r="D3121" s="3"/>
      <c r="E3121" s="3"/>
      <c r="F3121" s="3"/>
      <c r="G3121" s="3"/>
      <c r="H3121" s="3"/>
      <c r="I3121" s="3"/>
      <c r="J3121" s="3"/>
      <c r="K3121" s="3"/>
      <c r="L3121" s="3"/>
    </row>
    <row r="3122" spans="2:12">
      <c r="B3122" s="9"/>
      <c r="C3122" s="13"/>
      <c r="D3122" s="3"/>
      <c r="E3122" s="3"/>
      <c r="F3122" s="3"/>
      <c r="G3122" s="3"/>
      <c r="H3122" s="3"/>
      <c r="I3122" s="3"/>
      <c r="J3122" s="3"/>
      <c r="K3122" s="3"/>
      <c r="L3122" s="3"/>
    </row>
    <row r="3123" spans="2:12">
      <c r="B3123" s="9"/>
      <c r="C3123" s="13"/>
      <c r="D3123" s="3"/>
      <c r="E3123" s="3"/>
      <c r="F3123" s="3"/>
      <c r="G3123" s="3"/>
      <c r="H3123" s="3"/>
      <c r="I3123" s="3"/>
      <c r="J3123" s="3"/>
      <c r="K3123" s="3"/>
      <c r="L3123" s="3"/>
    </row>
    <row r="3124" spans="2:12">
      <c r="B3124" s="9"/>
      <c r="C3124" s="13"/>
      <c r="D3124" s="3"/>
      <c r="E3124" s="3"/>
      <c r="F3124" s="3"/>
      <c r="G3124" s="3"/>
      <c r="H3124" s="3"/>
      <c r="I3124" s="3"/>
      <c r="J3124" s="3"/>
      <c r="K3124" s="3"/>
      <c r="L3124" s="3"/>
    </row>
    <row r="3125" spans="2:12">
      <c r="B3125" s="9"/>
      <c r="C3125" s="13"/>
      <c r="D3125" s="3"/>
      <c r="E3125" s="3"/>
      <c r="F3125" s="3"/>
      <c r="G3125" s="3"/>
      <c r="H3125" s="3"/>
      <c r="I3125" s="3"/>
      <c r="J3125" s="3"/>
      <c r="K3125" s="3"/>
      <c r="L3125" s="3"/>
    </row>
    <row r="3126" spans="2:12">
      <c r="B3126" s="9"/>
      <c r="C3126" s="13"/>
      <c r="D3126" s="3"/>
      <c r="E3126" s="3"/>
      <c r="F3126" s="3"/>
      <c r="G3126" s="3"/>
      <c r="H3126" s="3"/>
      <c r="I3126" s="3"/>
      <c r="J3126" s="3"/>
      <c r="K3126" s="3"/>
      <c r="L3126" s="3"/>
    </row>
    <row r="3127" spans="2:12">
      <c r="B3127" s="9"/>
      <c r="C3127" s="13"/>
      <c r="D3127" s="3"/>
      <c r="E3127" s="3"/>
      <c r="F3127" s="3"/>
      <c r="G3127" s="3"/>
      <c r="H3127" s="3"/>
      <c r="I3127" s="3"/>
      <c r="J3127" s="3"/>
      <c r="K3127" s="3"/>
      <c r="L3127" s="3"/>
    </row>
    <row r="3128" spans="2:12">
      <c r="B3128" s="9"/>
      <c r="C3128" s="13"/>
      <c r="D3128" s="3"/>
      <c r="E3128" s="3"/>
      <c r="F3128" s="3"/>
      <c r="G3128" s="3"/>
      <c r="H3128" s="3"/>
      <c r="I3128" s="3"/>
      <c r="J3128" s="3"/>
      <c r="K3128" s="3"/>
      <c r="L3128" s="3"/>
    </row>
    <row r="3129" spans="2:12">
      <c r="B3129" s="9"/>
      <c r="C3129" s="13"/>
      <c r="D3129" s="3"/>
      <c r="E3129" s="3"/>
      <c r="F3129" s="3"/>
      <c r="G3129" s="3"/>
      <c r="H3129" s="3"/>
      <c r="I3129" s="3"/>
      <c r="J3129" s="3"/>
      <c r="K3129" s="3"/>
      <c r="L3129" s="3"/>
    </row>
    <row r="3130" spans="2:12">
      <c r="B3130" s="9"/>
      <c r="C3130" s="13"/>
      <c r="D3130" s="3"/>
      <c r="E3130" s="3"/>
      <c r="F3130" s="3"/>
      <c r="G3130" s="3"/>
      <c r="H3130" s="3"/>
      <c r="I3130" s="3"/>
      <c r="J3130" s="3"/>
      <c r="K3130" s="3"/>
      <c r="L3130" s="3"/>
    </row>
    <row r="3131" spans="2:12">
      <c r="B3131" s="9"/>
      <c r="C3131" s="13"/>
      <c r="D3131" s="3"/>
      <c r="E3131" s="3"/>
      <c r="F3131" s="3"/>
      <c r="G3131" s="3"/>
      <c r="H3131" s="3"/>
      <c r="I3131" s="3"/>
      <c r="J3131" s="3"/>
      <c r="K3131" s="3"/>
      <c r="L3131" s="3"/>
    </row>
    <row r="3132" spans="2:12">
      <c r="B3132" s="9"/>
      <c r="C3132" s="13"/>
      <c r="D3132" s="3"/>
      <c r="E3132" s="3"/>
      <c r="F3132" s="3"/>
      <c r="G3132" s="3"/>
      <c r="H3132" s="3"/>
      <c r="I3132" s="3"/>
      <c r="J3132" s="3"/>
      <c r="K3132" s="3"/>
      <c r="L3132" s="3"/>
    </row>
    <row r="3133" spans="2:12">
      <c r="B3133" s="9"/>
      <c r="C3133" s="13"/>
      <c r="D3133" s="3"/>
      <c r="E3133" s="3"/>
      <c r="F3133" s="3"/>
      <c r="G3133" s="3"/>
      <c r="H3133" s="3"/>
      <c r="I3133" s="3"/>
      <c r="J3133" s="3"/>
      <c r="K3133" s="3"/>
      <c r="L3133" s="3"/>
    </row>
    <row r="3134" spans="2:12">
      <c r="B3134" s="9"/>
      <c r="C3134" s="13"/>
      <c r="D3134" s="3"/>
      <c r="E3134" s="3"/>
      <c r="F3134" s="3"/>
      <c r="G3134" s="3"/>
      <c r="H3134" s="3"/>
      <c r="I3134" s="3"/>
      <c r="J3134" s="3"/>
      <c r="K3134" s="3"/>
      <c r="L3134" s="3"/>
    </row>
    <row r="3135" spans="2:12">
      <c r="B3135" s="9"/>
      <c r="C3135" s="13"/>
      <c r="D3135" s="3"/>
      <c r="E3135" s="3"/>
      <c r="F3135" s="3"/>
      <c r="G3135" s="3"/>
      <c r="H3135" s="3"/>
      <c r="I3135" s="3"/>
      <c r="J3135" s="3"/>
      <c r="K3135" s="3"/>
      <c r="L3135" s="3"/>
    </row>
    <row r="3136" spans="2:12">
      <c r="B3136" s="9"/>
      <c r="C3136" s="13"/>
      <c r="D3136" s="3"/>
      <c r="E3136" s="3"/>
      <c r="F3136" s="3"/>
      <c r="G3136" s="3"/>
      <c r="H3136" s="3"/>
      <c r="I3136" s="3"/>
      <c r="J3136" s="3"/>
      <c r="K3136" s="3"/>
      <c r="L3136" s="3"/>
    </row>
    <row r="3137" spans="2:12">
      <c r="B3137" s="9"/>
      <c r="C3137" s="13"/>
      <c r="D3137" s="3"/>
      <c r="E3137" s="3"/>
      <c r="F3137" s="3"/>
      <c r="G3137" s="3"/>
      <c r="H3137" s="3"/>
      <c r="I3137" s="3"/>
      <c r="J3137" s="3"/>
      <c r="K3137" s="3"/>
      <c r="L3137" s="3"/>
    </row>
    <row r="3138" spans="2:12">
      <c r="B3138" s="9"/>
      <c r="C3138" s="13"/>
      <c r="D3138" s="3"/>
      <c r="E3138" s="3"/>
      <c r="F3138" s="3"/>
      <c r="G3138" s="3"/>
      <c r="H3138" s="3"/>
      <c r="I3138" s="3"/>
      <c r="J3138" s="3"/>
      <c r="K3138" s="3"/>
      <c r="L3138" s="3"/>
    </row>
    <row r="3139" spans="2:12">
      <c r="B3139" s="9"/>
      <c r="C3139" s="13"/>
      <c r="D3139" s="3"/>
      <c r="E3139" s="3"/>
      <c r="F3139" s="3"/>
      <c r="G3139" s="3"/>
      <c r="H3139" s="3"/>
      <c r="I3139" s="3"/>
      <c r="J3139" s="3"/>
      <c r="K3139" s="3"/>
      <c r="L3139" s="3"/>
    </row>
    <row r="3140" spans="2:12">
      <c r="B3140" s="9"/>
      <c r="C3140" s="13"/>
      <c r="D3140" s="3"/>
      <c r="E3140" s="3"/>
      <c r="F3140" s="3"/>
      <c r="G3140" s="3"/>
      <c r="H3140" s="3"/>
      <c r="I3140" s="3"/>
      <c r="J3140" s="3"/>
      <c r="K3140" s="3"/>
      <c r="L3140" s="3"/>
    </row>
    <row r="3141" spans="2:12">
      <c r="B3141" s="9"/>
      <c r="C3141" s="13"/>
      <c r="D3141" s="3"/>
      <c r="E3141" s="3"/>
      <c r="F3141" s="3"/>
      <c r="G3141" s="3"/>
      <c r="H3141" s="3"/>
      <c r="I3141" s="3"/>
      <c r="J3141" s="3"/>
      <c r="K3141" s="3"/>
      <c r="L3141" s="3"/>
    </row>
    <row r="3142" spans="2:12">
      <c r="B3142" s="9"/>
      <c r="C3142" s="13"/>
      <c r="D3142" s="3"/>
      <c r="E3142" s="3"/>
      <c r="F3142" s="3"/>
      <c r="G3142" s="3"/>
      <c r="H3142" s="3"/>
      <c r="I3142" s="3"/>
      <c r="J3142" s="3"/>
      <c r="K3142" s="3"/>
      <c r="L3142" s="3"/>
    </row>
    <row r="3143" spans="2:12">
      <c r="B3143" s="9"/>
      <c r="C3143" s="13"/>
      <c r="D3143" s="3"/>
      <c r="E3143" s="3"/>
      <c r="F3143" s="3"/>
      <c r="G3143" s="3"/>
      <c r="H3143" s="3"/>
      <c r="I3143" s="3"/>
      <c r="J3143" s="3"/>
      <c r="K3143" s="3"/>
      <c r="L3143" s="3"/>
    </row>
    <row r="3144" spans="2:12">
      <c r="B3144" s="9"/>
      <c r="C3144" s="13"/>
      <c r="D3144" s="3"/>
      <c r="E3144" s="3"/>
      <c r="F3144" s="3"/>
      <c r="G3144" s="3"/>
      <c r="H3144" s="3"/>
      <c r="I3144" s="3"/>
      <c r="J3144" s="3"/>
      <c r="K3144" s="3"/>
      <c r="L3144" s="3"/>
    </row>
    <row r="3145" spans="2:12">
      <c r="B3145" s="9"/>
      <c r="C3145" s="13"/>
      <c r="D3145" s="3"/>
      <c r="E3145" s="3"/>
      <c r="F3145" s="3"/>
      <c r="G3145" s="3"/>
      <c r="H3145" s="3"/>
      <c r="I3145" s="3"/>
      <c r="J3145" s="3"/>
      <c r="K3145" s="3"/>
      <c r="L3145" s="3"/>
    </row>
    <row r="3146" spans="2:12">
      <c r="B3146" s="9"/>
      <c r="C3146" s="13"/>
      <c r="D3146" s="3"/>
      <c r="E3146" s="3"/>
      <c r="F3146" s="3"/>
      <c r="G3146" s="3"/>
      <c r="H3146" s="3"/>
      <c r="I3146" s="3"/>
      <c r="J3146" s="3"/>
      <c r="K3146" s="3"/>
      <c r="L3146" s="3"/>
    </row>
    <row r="3147" spans="2:12">
      <c r="B3147" s="9"/>
      <c r="C3147" s="13"/>
      <c r="D3147" s="3"/>
      <c r="E3147" s="3"/>
      <c r="F3147" s="3"/>
      <c r="G3147" s="3"/>
      <c r="H3147" s="3"/>
      <c r="I3147" s="3"/>
      <c r="J3147" s="3"/>
      <c r="K3147" s="3"/>
      <c r="L3147" s="3"/>
    </row>
    <row r="3148" spans="2:12">
      <c r="B3148" s="9"/>
      <c r="C3148" s="13"/>
      <c r="D3148" s="3"/>
      <c r="E3148" s="3"/>
      <c r="F3148" s="3"/>
      <c r="G3148" s="3"/>
      <c r="H3148" s="3"/>
      <c r="I3148" s="3"/>
      <c r="J3148" s="3"/>
      <c r="K3148" s="3"/>
      <c r="L3148" s="3"/>
    </row>
    <row r="3149" spans="2:12">
      <c r="B3149" s="9"/>
      <c r="C3149" s="13"/>
      <c r="D3149" s="3"/>
      <c r="E3149" s="3"/>
      <c r="F3149" s="3"/>
      <c r="G3149" s="3"/>
      <c r="H3149" s="3"/>
      <c r="I3149" s="3"/>
      <c r="J3149" s="3"/>
      <c r="K3149" s="3"/>
      <c r="L3149" s="3"/>
    </row>
    <row r="3150" spans="2:12">
      <c r="B3150" s="9"/>
      <c r="C3150" s="13"/>
      <c r="D3150" s="3"/>
      <c r="E3150" s="3"/>
      <c r="F3150" s="3"/>
      <c r="G3150" s="3"/>
      <c r="H3150" s="3"/>
      <c r="I3150" s="3"/>
      <c r="J3150" s="3"/>
      <c r="K3150" s="3"/>
      <c r="L3150" s="3"/>
    </row>
    <row r="3151" spans="2:12">
      <c r="B3151" s="9"/>
      <c r="C3151" s="13"/>
      <c r="D3151" s="3"/>
      <c r="E3151" s="3"/>
      <c r="F3151" s="3"/>
      <c r="G3151" s="3"/>
      <c r="H3151" s="3"/>
      <c r="I3151" s="3"/>
      <c r="J3151" s="3"/>
      <c r="K3151" s="3"/>
      <c r="L3151" s="3"/>
    </row>
    <row r="3152" spans="2:12">
      <c r="B3152" s="9"/>
      <c r="C3152" s="13"/>
      <c r="D3152" s="3"/>
      <c r="E3152" s="3"/>
      <c r="F3152" s="3"/>
      <c r="G3152" s="3"/>
      <c r="H3152" s="3"/>
      <c r="I3152" s="3"/>
      <c r="J3152" s="3"/>
      <c r="K3152" s="3"/>
      <c r="L3152" s="3"/>
    </row>
    <row r="3153" spans="2:12">
      <c r="B3153" s="9"/>
      <c r="C3153" s="13"/>
      <c r="D3153" s="3"/>
      <c r="E3153" s="3"/>
      <c r="F3153" s="3"/>
      <c r="G3153" s="3"/>
      <c r="H3153" s="3"/>
      <c r="I3153" s="3"/>
      <c r="J3153" s="3"/>
      <c r="K3153" s="3"/>
      <c r="L3153" s="3"/>
    </row>
    <row r="3154" spans="2:12">
      <c r="B3154" s="9"/>
      <c r="C3154" s="13"/>
      <c r="D3154" s="3"/>
      <c r="E3154" s="3"/>
      <c r="F3154" s="3"/>
      <c r="G3154" s="3"/>
      <c r="H3154" s="3"/>
      <c r="I3154" s="3"/>
      <c r="J3154" s="3"/>
      <c r="K3154" s="3"/>
      <c r="L3154" s="3"/>
    </row>
    <row r="3155" spans="2:12">
      <c r="B3155" s="9"/>
      <c r="C3155" s="13"/>
      <c r="D3155" s="3"/>
      <c r="E3155" s="3"/>
      <c r="F3155" s="3"/>
      <c r="G3155" s="3"/>
      <c r="H3155" s="3"/>
      <c r="I3155" s="3"/>
      <c r="J3155" s="3"/>
      <c r="K3155" s="3"/>
      <c r="L3155" s="3"/>
    </row>
    <row r="3156" spans="2:12">
      <c r="B3156" s="9"/>
      <c r="C3156" s="13"/>
      <c r="D3156" s="3"/>
      <c r="E3156" s="3"/>
      <c r="F3156" s="3"/>
      <c r="G3156" s="3"/>
      <c r="H3156" s="3"/>
      <c r="I3156" s="3"/>
      <c r="J3156" s="3"/>
      <c r="K3156" s="3"/>
      <c r="L3156" s="3"/>
    </row>
    <row r="3157" spans="2:12">
      <c r="B3157" s="9"/>
      <c r="C3157" s="13"/>
      <c r="D3157" s="3"/>
      <c r="E3157" s="3"/>
      <c r="F3157" s="3"/>
      <c r="G3157" s="3"/>
      <c r="H3157" s="3"/>
      <c r="I3157" s="3"/>
      <c r="J3157" s="3"/>
      <c r="K3157" s="3"/>
      <c r="L3157" s="3"/>
    </row>
    <row r="3158" spans="2:12">
      <c r="B3158" s="9"/>
      <c r="C3158" s="13"/>
      <c r="D3158" s="3"/>
      <c r="E3158" s="3"/>
      <c r="F3158" s="3"/>
      <c r="G3158" s="3"/>
      <c r="H3158" s="3"/>
      <c r="I3158" s="3"/>
      <c r="J3158" s="3"/>
      <c r="K3158" s="3"/>
      <c r="L3158" s="3"/>
    </row>
    <row r="3159" spans="2:12">
      <c r="B3159" s="9"/>
      <c r="C3159" s="13"/>
      <c r="D3159" s="3"/>
      <c r="E3159" s="3"/>
      <c r="F3159" s="3"/>
      <c r="G3159" s="3"/>
      <c r="H3159" s="3"/>
      <c r="I3159" s="3"/>
      <c r="J3159" s="3"/>
      <c r="K3159" s="3"/>
      <c r="L3159" s="3"/>
    </row>
    <row r="3160" spans="2:12">
      <c r="B3160" s="9"/>
      <c r="C3160" s="13"/>
      <c r="D3160" s="3"/>
      <c r="E3160" s="3"/>
      <c r="F3160" s="3"/>
      <c r="G3160" s="3"/>
      <c r="H3160" s="3"/>
      <c r="I3160" s="3"/>
      <c r="J3160" s="3"/>
      <c r="K3160" s="3"/>
      <c r="L3160" s="3"/>
    </row>
    <row r="3161" spans="2:12">
      <c r="B3161" s="9"/>
      <c r="C3161" s="13"/>
      <c r="D3161" s="3"/>
      <c r="E3161" s="3"/>
      <c r="F3161" s="3"/>
      <c r="G3161" s="3"/>
      <c r="H3161" s="3"/>
      <c r="I3161" s="3"/>
      <c r="J3161" s="3"/>
      <c r="K3161" s="3"/>
      <c r="L3161" s="3"/>
    </row>
    <row r="3162" spans="2:12">
      <c r="B3162" s="9"/>
      <c r="C3162" s="13"/>
      <c r="D3162" s="3"/>
      <c r="E3162" s="3"/>
      <c r="F3162" s="3"/>
      <c r="G3162" s="3"/>
      <c r="H3162" s="3"/>
      <c r="I3162" s="3"/>
      <c r="J3162" s="3"/>
      <c r="K3162" s="3"/>
      <c r="L3162" s="3"/>
    </row>
    <row r="3163" spans="2:12">
      <c r="B3163" s="9"/>
      <c r="C3163" s="13"/>
      <c r="D3163" s="3"/>
      <c r="E3163" s="3"/>
      <c r="F3163" s="3"/>
      <c r="G3163" s="3"/>
      <c r="H3163" s="3"/>
      <c r="I3163" s="3"/>
      <c r="J3163" s="3"/>
      <c r="K3163" s="3"/>
      <c r="L3163" s="3"/>
    </row>
    <row r="3164" spans="2:12">
      <c r="B3164" s="9"/>
      <c r="C3164" s="13"/>
      <c r="D3164" s="3"/>
      <c r="E3164" s="3"/>
      <c r="F3164" s="3"/>
      <c r="G3164" s="3"/>
      <c r="H3164" s="3"/>
      <c r="I3164" s="3"/>
      <c r="J3164" s="3"/>
      <c r="K3164" s="3"/>
      <c r="L3164" s="3"/>
    </row>
    <row r="3165" spans="2:12">
      <c r="B3165" s="9"/>
      <c r="C3165" s="13"/>
      <c r="D3165" s="3"/>
      <c r="E3165" s="3"/>
      <c r="F3165" s="3"/>
      <c r="G3165" s="3"/>
      <c r="H3165" s="3"/>
      <c r="I3165" s="3"/>
      <c r="J3165" s="3"/>
      <c r="K3165" s="3"/>
      <c r="L3165" s="3"/>
    </row>
    <row r="3166" spans="2:12">
      <c r="B3166" s="9"/>
      <c r="C3166" s="13"/>
      <c r="D3166" s="3"/>
      <c r="E3166" s="3"/>
      <c r="F3166" s="3"/>
      <c r="G3166" s="3"/>
      <c r="H3166" s="3"/>
      <c r="I3166" s="3"/>
      <c r="J3166" s="3"/>
      <c r="K3166" s="3"/>
      <c r="L3166" s="3"/>
    </row>
    <row r="3167" spans="2:12">
      <c r="B3167" s="9"/>
      <c r="C3167" s="13"/>
      <c r="D3167" s="3"/>
      <c r="E3167" s="3"/>
      <c r="F3167" s="3"/>
      <c r="G3167" s="3"/>
      <c r="H3167" s="3"/>
      <c r="I3167" s="3"/>
      <c r="J3167" s="3"/>
      <c r="K3167" s="3"/>
      <c r="L3167" s="3"/>
    </row>
    <row r="3168" spans="2:12">
      <c r="B3168" s="9"/>
      <c r="C3168" s="13"/>
      <c r="D3168" s="3"/>
      <c r="E3168" s="3"/>
      <c r="F3168" s="3"/>
      <c r="G3168" s="3"/>
      <c r="H3168" s="3"/>
      <c r="I3168" s="3"/>
      <c r="J3168" s="3"/>
      <c r="K3168" s="3"/>
      <c r="L3168" s="3"/>
    </row>
    <row r="3169" spans="2:12">
      <c r="B3169" s="9"/>
      <c r="C3169" s="13"/>
      <c r="D3169" s="3"/>
      <c r="E3169" s="3"/>
      <c r="F3169" s="3"/>
      <c r="G3169" s="3"/>
      <c r="H3169" s="3"/>
      <c r="I3169" s="3"/>
      <c r="J3169" s="3"/>
      <c r="K3169" s="3"/>
      <c r="L3169" s="3"/>
    </row>
    <row r="3170" spans="2:12">
      <c r="B3170" s="9"/>
      <c r="C3170" s="13"/>
      <c r="D3170" s="3"/>
      <c r="E3170" s="3"/>
      <c r="F3170" s="3"/>
      <c r="G3170" s="3"/>
      <c r="H3170" s="3"/>
      <c r="I3170" s="3"/>
      <c r="J3170" s="3"/>
      <c r="K3170" s="3"/>
      <c r="L3170" s="3"/>
    </row>
    <row r="3171" spans="2:12">
      <c r="B3171" s="9"/>
      <c r="C3171" s="13"/>
      <c r="D3171" s="3"/>
      <c r="E3171" s="3"/>
      <c r="F3171" s="3"/>
      <c r="G3171" s="3"/>
      <c r="H3171" s="3"/>
      <c r="I3171" s="3"/>
      <c r="J3171" s="3"/>
      <c r="K3171" s="3"/>
      <c r="L3171" s="3"/>
    </row>
    <row r="3172" spans="2:12">
      <c r="B3172" s="9"/>
      <c r="C3172" s="13"/>
      <c r="D3172" s="3"/>
      <c r="E3172" s="3"/>
      <c r="F3172" s="3"/>
      <c r="G3172" s="3"/>
      <c r="H3172" s="3"/>
      <c r="I3172" s="3"/>
      <c r="J3172" s="3"/>
      <c r="K3172" s="3"/>
      <c r="L3172" s="3"/>
    </row>
    <row r="3173" spans="2:12">
      <c r="B3173" s="9"/>
      <c r="C3173" s="13"/>
      <c r="D3173" s="3"/>
      <c r="E3173" s="3"/>
      <c r="F3173" s="3"/>
      <c r="G3173" s="3"/>
      <c r="H3173" s="3"/>
      <c r="I3173" s="3"/>
      <c r="J3173" s="3"/>
      <c r="K3173" s="3"/>
      <c r="L3173" s="3"/>
    </row>
    <row r="3174" spans="2:12">
      <c r="B3174" s="9"/>
      <c r="C3174" s="13"/>
      <c r="D3174" s="3"/>
      <c r="E3174" s="3"/>
      <c r="F3174" s="3"/>
      <c r="G3174" s="3"/>
      <c r="H3174" s="3"/>
      <c r="I3174" s="3"/>
      <c r="J3174" s="3"/>
      <c r="K3174" s="3"/>
      <c r="L3174" s="3"/>
    </row>
    <row r="3175" spans="2:12">
      <c r="B3175" s="9"/>
      <c r="C3175" s="13"/>
      <c r="D3175" s="3"/>
      <c r="E3175" s="3"/>
      <c r="F3175" s="3"/>
      <c r="G3175" s="3"/>
      <c r="H3175" s="3"/>
      <c r="I3175" s="3"/>
      <c r="J3175" s="3"/>
      <c r="K3175" s="3"/>
      <c r="L3175" s="3"/>
    </row>
    <row r="3176" spans="2:12">
      <c r="B3176" s="9"/>
      <c r="C3176" s="13"/>
      <c r="D3176" s="3"/>
      <c r="E3176" s="3"/>
      <c r="F3176" s="3"/>
      <c r="G3176" s="3"/>
      <c r="H3176" s="3"/>
      <c r="I3176" s="3"/>
      <c r="J3176" s="3"/>
      <c r="K3176" s="3"/>
      <c r="L3176" s="3"/>
    </row>
    <row r="3177" spans="2:12">
      <c r="B3177" s="9"/>
      <c r="C3177" s="13"/>
      <c r="D3177" s="3"/>
      <c r="E3177" s="3"/>
      <c r="F3177" s="3"/>
      <c r="G3177" s="3"/>
      <c r="H3177" s="3"/>
      <c r="I3177" s="3"/>
      <c r="J3177" s="3"/>
      <c r="K3177" s="3"/>
      <c r="L3177" s="3"/>
    </row>
    <row r="3178" spans="2:12">
      <c r="B3178" s="9"/>
      <c r="C3178" s="13"/>
      <c r="D3178" s="3"/>
      <c r="E3178" s="3"/>
      <c r="F3178" s="3"/>
      <c r="G3178" s="3"/>
      <c r="H3178" s="3"/>
      <c r="I3178" s="3"/>
      <c r="J3178" s="3"/>
      <c r="K3178" s="3"/>
      <c r="L3178" s="3"/>
    </row>
    <row r="3179" spans="2:12">
      <c r="B3179" s="9"/>
      <c r="C3179" s="13"/>
      <c r="D3179" s="3"/>
      <c r="E3179" s="3"/>
      <c r="F3179" s="3"/>
      <c r="G3179" s="3"/>
      <c r="H3179" s="3"/>
      <c r="I3179" s="3"/>
      <c r="J3179" s="3"/>
      <c r="K3179" s="3"/>
      <c r="L3179" s="3"/>
    </row>
    <row r="3180" spans="2:12">
      <c r="B3180" s="9"/>
      <c r="C3180" s="13"/>
      <c r="D3180" s="3"/>
      <c r="E3180" s="3"/>
      <c r="F3180" s="3"/>
      <c r="G3180" s="3"/>
      <c r="H3180" s="3"/>
      <c r="I3180" s="3"/>
      <c r="J3180" s="3"/>
      <c r="K3180" s="3"/>
      <c r="L3180" s="3"/>
    </row>
    <row r="3181" spans="2:12">
      <c r="B3181" s="9"/>
      <c r="C3181" s="13"/>
      <c r="D3181" s="3"/>
      <c r="E3181" s="3"/>
      <c r="F3181" s="3"/>
      <c r="G3181" s="3"/>
      <c r="H3181" s="3"/>
      <c r="I3181" s="3"/>
      <c r="J3181" s="3"/>
      <c r="K3181" s="3"/>
      <c r="L3181" s="3"/>
    </row>
    <row r="3182" spans="2:12">
      <c r="B3182" s="9"/>
      <c r="C3182" s="13"/>
      <c r="D3182" s="3"/>
      <c r="E3182" s="3"/>
      <c r="F3182" s="3"/>
      <c r="G3182" s="3"/>
      <c r="H3182" s="3"/>
      <c r="I3182" s="3"/>
      <c r="J3182" s="3"/>
      <c r="K3182" s="3"/>
      <c r="L3182" s="3"/>
    </row>
    <row r="3183" spans="2:12">
      <c r="B3183" s="9"/>
      <c r="C3183" s="13"/>
      <c r="D3183" s="3"/>
      <c r="E3183" s="3"/>
      <c r="F3183" s="3"/>
      <c r="G3183" s="3"/>
      <c r="H3183" s="3"/>
      <c r="I3183" s="3"/>
      <c r="J3183" s="3"/>
      <c r="K3183" s="3"/>
      <c r="L3183" s="3"/>
    </row>
    <row r="3184" spans="2:12">
      <c r="B3184" s="9"/>
      <c r="C3184" s="13"/>
      <c r="D3184" s="3"/>
      <c r="E3184" s="3"/>
      <c r="F3184" s="3"/>
      <c r="G3184" s="3"/>
      <c r="H3184" s="3"/>
      <c r="I3184" s="3"/>
      <c r="J3184" s="3"/>
      <c r="K3184" s="3"/>
      <c r="L3184" s="3"/>
    </row>
    <row r="3185" spans="2:12">
      <c r="B3185" s="9"/>
      <c r="C3185" s="13"/>
      <c r="D3185" s="3"/>
      <c r="E3185" s="3"/>
      <c r="F3185" s="3"/>
      <c r="G3185" s="3"/>
      <c r="H3185" s="3"/>
      <c r="I3185" s="3"/>
      <c r="J3185" s="3"/>
      <c r="K3185" s="3"/>
      <c r="L3185" s="3"/>
    </row>
    <row r="3186" spans="2:12">
      <c r="B3186" s="9"/>
      <c r="C3186" s="13"/>
      <c r="D3186" s="3"/>
      <c r="E3186" s="3"/>
      <c r="F3186" s="3"/>
      <c r="G3186" s="3"/>
      <c r="H3186" s="3"/>
      <c r="I3186" s="3"/>
      <c r="J3186" s="3"/>
      <c r="K3186" s="3"/>
      <c r="L3186" s="3"/>
    </row>
    <row r="3187" spans="2:12">
      <c r="B3187" s="9"/>
      <c r="C3187" s="13"/>
      <c r="D3187" s="3"/>
      <c r="E3187" s="3"/>
      <c r="F3187" s="3"/>
      <c r="G3187" s="3"/>
      <c r="H3187" s="3"/>
      <c r="I3187" s="3"/>
      <c r="J3187" s="3"/>
      <c r="K3187" s="3"/>
      <c r="L3187" s="3"/>
    </row>
    <row r="3188" spans="2:12">
      <c r="B3188" s="9"/>
      <c r="C3188" s="13"/>
      <c r="D3188" s="3"/>
      <c r="E3188" s="3"/>
      <c r="F3188" s="3"/>
      <c r="G3188" s="3"/>
      <c r="H3188" s="3"/>
      <c r="I3188" s="3"/>
      <c r="J3188" s="3"/>
      <c r="K3188" s="3"/>
      <c r="L3188" s="3"/>
    </row>
    <row r="3189" spans="2:12">
      <c r="B3189" s="9"/>
      <c r="C3189" s="13"/>
      <c r="D3189" s="3"/>
      <c r="E3189" s="3"/>
      <c r="F3189" s="3"/>
      <c r="G3189" s="3"/>
      <c r="H3189" s="3"/>
      <c r="I3189" s="3"/>
      <c r="J3189" s="3"/>
      <c r="K3189" s="3"/>
      <c r="L3189" s="3"/>
    </row>
    <row r="3190" spans="2:12">
      <c r="B3190" s="9"/>
      <c r="C3190" s="13"/>
      <c r="D3190" s="3"/>
      <c r="E3190" s="3"/>
      <c r="F3190" s="3"/>
      <c r="G3190" s="3"/>
      <c r="H3190" s="3"/>
      <c r="I3190" s="3"/>
      <c r="J3190" s="3"/>
      <c r="K3190" s="3"/>
      <c r="L3190" s="3"/>
    </row>
    <row r="3191" spans="2:12">
      <c r="B3191" s="9"/>
      <c r="C3191" s="13"/>
      <c r="D3191" s="3"/>
      <c r="E3191" s="3"/>
      <c r="F3191" s="3"/>
      <c r="G3191" s="3"/>
      <c r="H3191" s="3"/>
      <c r="I3191" s="3"/>
      <c r="J3191" s="3"/>
      <c r="K3191" s="3"/>
      <c r="L3191" s="3"/>
    </row>
    <row r="3192" spans="2:12">
      <c r="B3192" s="9"/>
      <c r="C3192" s="13"/>
      <c r="D3192" s="3"/>
      <c r="E3192" s="3"/>
      <c r="F3192" s="3"/>
      <c r="G3192" s="3"/>
      <c r="H3192" s="3"/>
      <c r="I3192" s="3"/>
      <c r="J3192" s="3"/>
      <c r="K3192" s="3"/>
      <c r="L3192" s="3"/>
    </row>
    <row r="3193" spans="2:12">
      <c r="B3193" s="9"/>
      <c r="C3193" s="13"/>
      <c r="D3193" s="3"/>
      <c r="E3193" s="3"/>
      <c r="F3193" s="3"/>
      <c r="G3193" s="3"/>
      <c r="H3193" s="3"/>
      <c r="I3193" s="3"/>
      <c r="J3193" s="3"/>
      <c r="K3193" s="3"/>
      <c r="L3193" s="3"/>
    </row>
    <row r="3194" spans="2:12">
      <c r="B3194" s="9"/>
      <c r="C3194" s="13"/>
      <c r="D3194" s="3"/>
      <c r="E3194" s="3"/>
      <c r="F3194" s="3"/>
      <c r="G3194" s="3"/>
      <c r="H3194" s="3"/>
      <c r="I3194" s="3"/>
      <c r="J3194" s="3"/>
      <c r="K3194" s="3"/>
      <c r="L3194" s="3"/>
    </row>
    <row r="3195" spans="2:12">
      <c r="B3195" s="9"/>
      <c r="C3195" s="13"/>
      <c r="D3195" s="3"/>
      <c r="E3195" s="3"/>
      <c r="F3195" s="3"/>
      <c r="G3195" s="3"/>
      <c r="H3195" s="3"/>
      <c r="I3195" s="3"/>
      <c r="J3195" s="3"/>
      <c r="K3195" s="3"/>
      <c r="L3195" s="3"/>
    </row>
    <row r="3196" spans="2:12">
      <c r="B3196" s="9"/>
      <c r="C3196" s="13"/>
      <c r="D3196" s="3"/>
      <c r="E3196" s="3"/>
      <c r="F3196" s="3"/>
      <c r="G3196" s="3"/>
      <c r="H3196" s="3"/>
      <c r="I3196" s="3"/>
      <c r="J3196" s="3"/>
      <c r="K3196" s="3"/>
      <c r="L3196" s="3"/>
    </row>
    <row r="3197" spans="2:12">
      <c r="B3197" s="9"/>
      <c r="C3197" s="13"/>
      <c r="D3197" s="3"/>
      <c r="E3197" s="3"/>
      <c r="F3197" s="3"/>
      <c r="G3197" s="3"/>
      <c r="H3197" s="3"/>
      <c r="I3197" s="3"/>
      <c r="J3197" s="3"/>
      <c r="K3197" s="3"/>
      <c r="L3197" s="3"/>
    </row>
    <row r="3198" spans="2:12">
      <c r="B3198" s="9"/>
      <c r="C3198" s="13"/>
      <c r="D3198" s="3"/>
      <c r="E3198" s="3"/>
      <c r="F3198" s="3"/>
      <c r="G3198" s="3"/>
      <c r="H3198" s="3"/>
      <c r="I3198" s="3"/>
      <c r="J3198" s="3"/>
      <c r="K3198" s="3"/>
      <c r="L3198" s="3"/>
    </row>
    <row r="3199" spans="2:12">
      <c r="B3199" s="9"/>
      <c r="C3199" s="13"/>
      <c r="D3199" s="3"/>
      <c r="E3199" s="3"/>
      <c r="F3199" s="3"/>
      <c r="G3199" s="3"/>
      <c r="H3199" s="3"/>
      <c r="I3199" s="3"/>
      <c r="J3199" s="3"/>
      <c r="K3199" s="3"/>
      <c r="L3199" s="3"/>
    </row>
    <row r="3200" spans="2:12">
      <c r="B3200" s="9"/>
      <c r="C3200" s="13"/>
      <c r="D3200" s="3"/>
      <c r="E3200" s="3"/>
      <c r="F3200" s="3"/>
      <c r="G3200" s="3"/>
      <c r="H3200" s="3"/>
      <c r="I3200" s="3"/>
      <c r="J3200" s="3"/>
      <c r="K3200" s="3"/>
      <c r="L3200" s="3"/>
    </row>
    <row r="3201" spans="2:12">
      <c r="B3201" s="9"/>
      <c r="C3201" s="13"/>
      <c r="D3201" s="3"/>
      <c r="E3201" s="3"/>
      <c r="F3201" s="3"/>
      <c r="G3201" s="3"/>
      <c r="H3201" s="3"/>
      <c r="I3201" s="3"/>
      <c r="J3201" s="3"/>
      <c r="K3201" s="3"/>
      <c r="L3201" s="3"/>
    </row>
    <row r="3202" spans="2:12">
      <c r="B3202" s="9"/>
      <c r="C3202" s="13"/>
      <c r="D3202" s="3"/>
      <c r="E3202" s="3"/>
      <c r="F3202" s="3"/>
      <c r="G3202" s="3"/>
      <c r="H3202" s="3"/>
      <c r="I3202" s="3"/>
      <c r="J3202" s="3"/>
      <c r="K3202" s="3"/>
      <c r="L3202" s="3"/>
    </row>
    <row r="3203" spans="2:12">
      <c r="B3203" s="9"/>
      <c r="C3203" s="13"/>
      <c r="D3203" s="3"/>
      <c r="E3203" s="3"/>
      <c r="F3203" s="3"/>
      <c r="G3203" s="3"/>
      <c r="H3203" s="3"/>
      <c r="I3203" s="3"/>
      <c r="J3203" s="3"/>
      <c r="K3203" s="3"/>
      <c r="L3203" s="3"/>
    </row>
    <row r="3204" spans="2:12">
      <c r="B3204" s="9"/>
      <c r="C3204" s="13"/>
      <c r="D3204" s="3"/>
      <c r="E3204" s="3"/>
      <c r="F3204" s="3"/>
      <c r="G3204" s="3"/>
      <c r="H3204" s="3"/>
      <c r="I3204" s="3"/>
      <c r="J3204" s="3"/>
      <c r="K3204" s="3"/>
      <c r="L3204" s="3"/>
    </row>
    <row r="3205" spans="2:12">
      <c r="B3205" s="9"/>
      <c r="C3205" s="13"/>
      <c r="D3205" s="3"/>
      <c r="E3205" s="3"/>
      <c r="F3205" s="3"/>
      <c r="G3205" s="3"/>
      <c r="H3205" s="3"/>
      <c r="I3205" s="3"/>
      <c r="J3205" s="3"/>
      <c r="K3205" s="3"/>
      <c r="L3205" s="3"/>
    </row>
    <row r="3206" spans="2:12">
      <c r="B3206" s="9"/>
      <c r="C3206" s="13"/>
      <c r="D3206" s="3"/>
      <c r="E3206" s="3"/>
      <c r="F3206" s="3"/>
      <c r="G3206" s="3"/>
      <c r="H3206" s="3"/>
      <c r="I3206" s="3"/>
      <c r="J3206" s="3"/>
      <c r="K3206" s="3"/>
      <c r="L3206" s="3"/>
    </row>
    <row r="3207" spans="2:12">
      <c r="B3207" s="9"/>
      <c r="C3207" s="13"/>
      <c r="D3207" s="3"/>
      <c r="E3207" s="3"/>
      <c r="F3207" s="3"/>
      <c r="G3207" s="3"/>
      <c r="H3207" s="3"/>
      <c r="I3207" s="3"/>
      <c r="J3207" s="3"/>
      <c r="K3207" s="3"/>
      <c r="L3207" s="3"/>
    </row>
    <row r="3208" spans="2:12">
      <c r="B3208" s="9"/>
      <c r="C3208" s="13"/>
      <c r="D3208" s="3"/>
      <c r="E3208" s="3"/>
      <c r="F3208" s="3"/>
      <c r="G3208" s="3"/>
      <c r="H3208" s="3"/>
      <c r="I3208" s="3"/>
      <c r="J3208" s="3"/>
      <c r="K3208" s="3"/>
      <c r="L3208" s="3"/>
    </row>
    <row r="3209" spans="2:12">
      <c r="B3209" s="9"/>
      <c r="C3209" s="13"/>
      <c r="D3209" s="3"/>
      <c r="E3209" s="3"/>
      <c r="F3209" s="3"/>
      <c r="G3209" s="3"/>
      <c r="H3209" s="3"/>
      <c r="I3209" s="3"/>
      <c r="J3209" s="3"/>
      <c r="K3209" s="3"/>
      <c r="L3209" s="3"/>
    </row>
    <row r="3210" spans="2:12">
      <c r="B3210" s="9"/>
      <c r="C3210" s="13"/>
      <c r="D3210" s="3"/>
      <c r="E3210" s="3"/>
      <c r="F3210" s="3"/>
      <c r="G3210" s="3"/>
      <c r="H3210" s="3"/>
      <c r="I3210" s="3"/>
      <c r="J3210" s="3"/>
      <c r="K3210" s="3"/>
      <c r="L3210" s="3"/>
    </row>
    <row r="3211" spans="2:12">
      <c r="B3211" s="9"/>
      <c r="C3211" s="13"/>
      <c r="D3211" s="3"/>
      <c r="E3211" s="3"/>
      <c r="F3211" s="3"/>
      <c r="G3211" s="3"/>
      <c r="H3211" s="3"/>
      <c r="I3211" s="3"/>
      <c r="J3211" s="3"/>
      <c r="K3211" s="3"/>
      <c r="L3211" s="3"/>
    </row>
    <row r="3212" spans="2:12">
      <c r="B3212" s="9"/>
      <c r="C3212" s="13"/>
      <c r="D3212" s="3"/>
      <c r="E3212" s="3"/>
      <c r="F3212" s="3"/>
      <c r="G3212" s="3"/>
      <c r="H3212" s="3"/>
      <c r="I3212" s="3"/>
      <c r="J3212" s="3"/>
      <c r="K3212" s="3"/>
      <c r="L3212" s="3"/>
    </row>
    <row r="3213" spans="2:12">
      <c r="B3213" s="9"/>
      <c r="C3213" s="13"/>
      <c r="D3213" s="3"/>
      <c r="E3213" s="3"/>
      <c r="F3213" s="3"/>
      <c r="G3213" s="3"/>
      <c r="H3213" s="3"/>
      <c r="I3213" s="3"/>
      <c r="J3213" s="3"/>
      <c r="K3213" s="3"/>
      <c r="L3213" s="3"/>
    </row>
    <row r="3214" spans="2:12">
      <c r="B3214" s="9"/>
      <c r="C3214" s="13"/>
      <c r="D3214" s="3"/>
      <c r="E3214" s="3"/>
      <c r="F3214" s="3"/>
      <c r="G3214" s="3"/>
      <c r="H3214" s="3"/>
      <c r="I3214" s="3"/>
      <c r="J3214" s="3"/>
      <c r="K3214" s="3"/>
      <c r="L3214" s="3"/>
    </row>
    <row r="3215" spans="2:12">
      <c r="B3215" s="9"/>
      <c r="C3215" s="13"/>
      <c r="D3215" s="3"/>
      <c r="E3215" s="3"/>
      <c r="F3215" s="3"/>
      <c r="G3215" s="3"/>
      <c r="H3215" s="3"/>
      <c r="I3215" s="3"/>
      <c r="J3215" s="3"/>
      <c r="K3215" s="3"/>
      <c r="L3215" s="3"/>
    </row>
    <row r="3216" spans="2:12">
      <c r="B3216" s="9"/>
      <c r="C3216" s="13"/>
      <c r="D3216" s="3"/>
      <c r="E3216" s="3"/>
      <c r="F3216" s="3"/>
      <c r="G3216" s="3"/>
      <c r="H3216" s="3"/>
      <c r="I3216" s="3"/>
      <c r="J3216" s="3"/>
      <c r="K3216" s="3"/>
      <c r="L3216" s="3"/>
    </row>
    <row r="3217" spans="2:12">
      <c r="B3217" s="9"/>
      <c r="C3217" s="13"/>
      <c r="D3217" s="3"/>
      <c r="E3217" s="3"/>
      <c r="F3217" s="3"/>
      <c r="G3217" s="3"/>
      <c r="H3217" s="3"/>
      <c r="I3217" s="3"/>
      <c r="J3217" s="3"/>
      <c r="K3217" s="3"/>
      <c r="L3217" s="3"/>
    </row>
    <row r="3218" spans="2:12">
      <c r="B3218" s="9"/>
      <c r="C3218" s="13"/>
      <c r="D3218" s="3"/>
      <c r="E3218" s="3"/>
      <c r="F3218" s="3"/>
      <c r="G3218" s="3"/>
      <c r="H3218" s="3"/>
      <c r="I3218" s="3"/>
      <c r="J3218" s="3"/>
      <c r="K3218" s="3"/>
      <c r="L3218" s="3"/>
    </row>
    <row r="3219" spans="2:12">
      <c r="B3219" s="9"/>
      <c r="C3219" s="13"/>
      <c r="D3219" s="3"/>
      <c r="E3219" s="3"/>
      <c r="F3219" s="3"/>
      <c r="G3219" s="3"/>
      <c r="H3219" s="3"/>
      <c r="I3219" s="3"/>
      <c r="J3219" s="3"/>
      <c r="K3219" s="3"/>
      <c r="L3219" s="3"/>
    </row>
    <row r="3220" spans="2:12">
      <c r="B3220" s="9"/>
      <c r="C3220" s="13"/>
      <c r="D3220" s="3"/>
      <c r="E3220" s="3"/>
      <c r="F3220" s="3"/>
      <c r="G3220" s="3"/>
      <c r="H3220" s="3"/>
      <c r="I3220" s="3"/>
      <c r="J3220" s="3"/>
      <c r="K3220" s="3"/>
      <c r="L3220" s="3"/>
    </row>
    <row r="3221" spans="2:12">
      <c r="B3221" s="9"/>
      <c r="C3221" s="13"/>
      <c r="D3221" s="3"/>
      <c r="E3221" s="3"/>
      <c r="F3221" s="3"/>
      <c r="G3221" s="3"/>
      <c r="H3221" s="3"/>
      <c r="I3221" s="3"/>
      <c r="J3221" s="3"/>
      <c r="K3221" s="3"/>
      <c r="L3221" s="3"/>
    </row>
    <row r="3222" spans="2:12">
      <c r="B3222" s="9"/>
      <c r="C3222" s="13"/>
      <c r="D3222" s="3"/>
      <c r="E3222" s="3"/>
      <c r="F3222" s="3"/>
      <c r="G3222" s="3"/>
      <c r="H3222" s="3"/>
      <c r="I3222" s="3"/>
      <c r="J3222" s="3"/>
      <c r="K3222" s="3"/>
      <c r="L3222" s="3"/>
    </row>
    <row r="3223" spans="2:12">
      <c r="B3223" s="9"/>
      <c r="C3223" s="13"/>
      <c r="D3223" s="3"/>
      <c r="E3223" s="3"/>
      <c r="F3223" s="3"/>
      <c r="G3223" s="3"/>
      <c r="H3223" s="3"/>
      <c r="I3223" s="3"/>
      <c r="J3223" s="3"/>
      <c r="K3223" s="3"/>
      <c r="L3223" s="3"/>
    </row>
    <row r="3224" spans="2:12">
      <c r="B3224" s="9"/>
      <c r="C3224" s="13"/>
      <c r="D3224" s="3"/>
      <c r="E3224" s="3"/>
      <c r="F3224" s="3"/>
      <c r="G3224" s="3"/>
      <c r="H3224" s="3"/>
      <c r="I3224" s="3"/>
      <c r="J3224" s="3"/>
      <c r="K3224" s="3"/>
      <c r="L3224" s="3"/>
    </row>
    <row r="3225" spans="2:12">
      <c r="B3225" s="9"/>
      <c r="C3225" s="13"/>
      <c r="D3225" s="3"/>
      <c r="E3225" s="3"/>
      <c r="F3225" s="3"/>
      <c r="G3225" s="3"/>
      <c r="H3225" s="3"/>
      <c r="I3225" s="3"/>
      <c r="J3225" s="3"/>
      <c r="K3225" s="3"/>
      <c r="L3225" s="3"/>
    </row>
    <row r="3226" spans="2:12">
      <c r="B3226" s="9"/>
      <c r="C3226" s="13"/>
      <c r="D3226" s="3"/>
      <c r="E3226" s="3"/>
      <c r="F3226" s="3"/>
      <c r="G3226" s="3"/>
      <c r="H3226" s="3"/>
      <c r="I3226" s="3"/>
      <c r="J3226" s="3"/>
      <c r="K3226" s="3"/>
      <c r="L3226" s="3"/>
    </row>
    <row r="3227" spans="2:12">
      <c r="B3227" s="9"/>
      <c r="C3227" s="13"/>
      <c r="D3227" s="3"/>
      <c r="E3227" s="3"/>
      <c r="F3227" s="3"/>
      <c r="G3227" s="3"/>
      <c r="H3227" s="3"/>
      <c r="I3227" s="3"/>
      <c r="J3227" s="3"/>
      <c r="K3227" s="3"/>
      <c r="L3227" s="3"/>
    </row>
    <row r="3228" spans="2:12">
      <c r="B3228" s="9"/>
      <c r="C3228" s="13"/>
      <c r="D3228" s="3"/>
      <c r="E3228" s="3"/>
      <c r="F3228" s="3"/>
      <c r="G3228" s="3"/>
      <c r="H3228" s="3"/>
      <c r="I3228" s="3"/>
      <c r="J3228" s="3"/>
      <c r="K3228" s="3"/>
      <c r="L3228" s="3"/>
    </row>
    <row r="3229" spans="2:12">
      <c r="B3229" s="9"/>
      <c r="C3229" s="13"/>
      <c r="D3229" s="3"/>
      <c r="E3229" s="3"/>
      <c r="F3229" s="3"/>
      <c r="G3229" s="3"/>
      <c r="H3229" s="3"/>
      <c r="I3229" s="3"/>
      <c r="J3229" s="3"/>
      <c r="K3229" s="3"/>
      <c r="L3229" s="3"/>
    </row>
    <row r="3230" spans="2:12">
      <c r="B3230" s="9"/>
      <c r="C3230" s="13"/>
      <c r="D3230" s="3"/>
      <c r="E3230" s="3"/>
      <c r="F3230" s="3"/>
      <c r="G3230" s="3"/>
      <c r="H3230" s="3"/>
      <c r="I3230" s="3"/>
      <c r="J3230" s="3"/>
      <c r="K3230" s="3"/>
      <c r="L3230" s="3"/>
    </row>
    <row r="3231" spans="2:12">
      <c r="B3231" s="9"/>
      <c r="C3231" s="13"/>
      <c r="D3231" s="3"/>
      <c r="E3231" s="3"/>
      <c r="F3231" s="3"/>
      <c r="G3231" s="3"/>
      <c r="H3231" s="3"/>
      <c r="I3231" s="3"/>
      <c r="J3231" s="3"/>
      <c r="K3231" s="3"/>
      <c r="L3231" s="3"/>
    </row>
    <row r="3232" spans="2:12">
      <c r="B3232" s="9"/>
      <c r="C3232" s="13"/>
      <c r="D3232" s="3"/>
      <c r="E3232" s="3"/>
      <c r="F3232" s="3"/>
      <c r="G3232" s="3"/>
      <c r="H3232" s="3"/>
      <c r="I3232" s="3"/>
      <c r="J3232" s="3"/>
      <c r="K3232" s="3"/>
      <c r="L3232" s="3"/>
    </row>
    <row r="3233" spans="2:12">
      <c r="B3233" s="9"/>
      <c r="C3233" s="13"/>
      <c r="D3233" s="3"/>
      <c r="E3233" s="3"/>
      <c r="F3233" s="3"/>
      <c r="G3233" s="3"/>
      <c r="H3233" s="3"/>
      <c r="I3233" s="3"/>
      <c r="J3233" s="3"/>
      <c r="K3233" s="3"/>
      <c r="L3233" s="3"/>
    </row>
    <row r="3234" spans="2:12">
      <c r="B3234" s="9"/>
      <c r="C3234" s="13"/>
      <c r="D3234" s="3"/>
      <c r="E3234" s="3"/>
      <c r="F3234" s="3"/>
      <c r="G3234" s="3"/>
      <c r="H3234" s="3"/>
      <c r="I3234" s="3"/>
      <c r="J3234" s="3"/>
      <c r="K3234" s="3"/>
      <c r="L3234" s="3"/>
    </row>
    <row r="3235" spans="2:12">
      <c r="B3235" s="9"/>
      <c r="C3235" s="13"/>
      <c r="D3235" s="3"/>
      <c r="E3235" s="3"/>
      <c r="F3235" s="3"/>
      <c r="G3235" s="3"/>
      <c r="H3235" s="3"/>
      <c r="I3235" s="3"/>
      <c r="J3235" s="3"/>
      <c r="K3235" s="3"/>
      <c r="L3235" s="3"/>
    </row>
    <row r="3236" spans="2:12">
      <c r="B3236" s="9"/>
      <c r="C3236" s="13"/>
      <c r="D3236" s="3"/>
      <c r="E3236" s="3"/>
      <c r="F3236" s="3"/>
      <c r="G3236" s="3"/>
      <c r="H3236" s="3"/>
      <c r="I3236" s="3"/>
      <c r="J3236" s="3"/>
      <c r="K3236" s="3"/>
      <c r="L3236" s="3"/>
    </row>
    <row r="3237" spans="2:12">
      <c r="B3237" s="9"/>
      <c r="C3237" s="13"/>
      <c r="D3237" s="3"/>
      <c r="E3237" s="3"/>
      <c r="F3237" s="3"/>
      <c r="G3237" s="3"/>
      <c r="H3237" s="3"/>
      <c r="I3237" s="3"/>
      <c r="J3237" s="3"/>
      <c r="K3237" s="3"/>
      <c r="L3237" s="3"/>
    </row>
    <row r="3238" spans="2:12">
      <c r="B3238" s="9"/>
      <c r="C3238" s="13"/>
      <c r="D3238" s="3"/>
      <c r="E3238" s="3"/>
      <c r="F3238" s="3"/>
      <c r="G3238" s="3"/>
      <c r="H3238" s="3"/>
      <c r="I3238" s="3"/>
      <c r="J3238" s="3"/>
      <c r="K3238" s="3"/>
      <c r="L3238" s="3"/>
    </row>
    <row r="3239" spans="2:12">
      <c r="B3239" s="9"/>
      <c r="C3239" s="13"/>
      <c r="D3239" s="3"/>
      <c r="E3239" s="3"/>
      <c r="F3239" s="3"/>
      <c r="G3239" s="3"/>
      <c r="H3239" s="3"/>
      <c r="I3239" s="3"/>
      <c r="J3239" s="3"/>
      <c r="K3239" s="3"/>
      <c r="L3239" s="3"/>
    </row>
    <row r="3240" spans="2:12">
      <c r="B3240" s="9"/>
      <c r="C3240" s="13"/>
      <c r="D3240" s="3"/>
      <c r="E3240" s="3"/>
      <c r="F3240" s="3"/>
      <c r="G3240" s="3"/>
      <c r="H3240" s="3"/>
      <c r="I3240" s="3"/>
      <c r="J3240" s="3"/>
      <c r="K3240" s="3"/>
      <c r="L3240" s="3"/>
    </row>
    <row r="3241" spans="2:12">
      <c r="B3241" s="9"/>
      <c r="C3241" s="13"/>
      <c r="D3241" s="3"/>
      <c r="E3241" s="3"/>
      <c r="F3241" s="3"/>
      <c r="G3241" s="3"/>
      <c r="H3241" s="3"/>
      <c r="I3241" s="3"/>
      <c r="J3241" s="3"/>
      <c r="K3241" s="3"/>
      <c r="L3241" s="3"/>
    </row>
    <row r="3242" spans="2:12">
      <c r="B3242" s="9"/>
      <c r="C3242" s="13"/>
      <c r="D3242" s="3"/>
      <c r="E3242" s="3"/>
      <c r="F3242" s="3"/>
      <c r="G3242" s="3"/>
      <c r="H3242" s="3"/>
      <c r="I3242" s="3"/>
      <c r="J3242" s="3"/>
      <c r="K3242" s="3"/>
      <c r="L3242" s="3"/>
    </row>
    <row r="3243" spans="2:12">
      <c r="B3243" s="9"/>
      <c r="C3243" s="13"/>
      <c r="D3243" s="3"/>
      <c r="E3243" s="3"/>
      <c r="F3243" s="3"/>
      <c r="G3243" s="3"/>
      <c r="H3243" s="3"/>
      <c r="I3243" s="3"/>
      <c r="J3243" s="3"/>
      <c r="K3243" s="3"/>
      <c r="L3243" s="3"/>
    </row>
    <row r="3244" spans="2:12">
      <c r="B3244" s="9"/>
      <c r="C3244" s="13"/>
      <c r="D3244" s="3"/>
      <c r="E3244" s="3"/>
      <c r="F3244" s="3"/>
      <c r="G3244" s="3"/>
      <c r="H3244" s="3"/>
      <c r="I3244" s="3"/>
      <c r="J3244" s="3"/>
      <c r="K3244" s="3"/>
      <c r="L3244" s="3"/>
    </row>
    <row r="3245" spans="2:12">
      <c r="B3245" s="9"/>
      <c r="C3245" s="13"/>
      <c r="D3245" s="3"/>
      <c r="E3245" s="3"/>
      <c r="F3245" s="3"/>
      <c r="G3245" s="3"/>
      <c r="H3245" s="3"/>
      <c r="I3245" s="3"/>
      <c r="J3245" s="3"/>
      <c r="K3245" s="3"/>
      <c r="L3245" s="3"/>
    </row>
    <row r="3246" spans="2:12">
      <c r="B3246" s="9"/>
      <c r="C3246" s="13"/>
      <c r="D3246" s="3"/>
      <c r="E3246" s="3"/>
      <c r="F3246" s="3"/>
      <c r="G3246" s="3"/>
      <c r="H3246" s="3"/>
      <c r="I3246" s="3"/>
      <c r="J3246" s="3"/>
      <c r="K3246" s="3"/>
      <c r="L3246" s="3"/>
    </row>
    <row r="3247" spans="2:12">
      <c r="B3247" s="9"/>
      <c r="C3247" s="13"/>
      <c r="D3247" s="3"/>
      <c r="E3247" s="3"/>
      <c r="F3247" s="3"/>
      <c r="G3247" s="3"/>
      <c r="H3247" s="3"/>
      <c r="I3247" s="3"/>
      <c r="J3247" s="3"/>
      <c r="K3247" s="3"/>
      <c r="L3247" s="3"/>
    </row>
    <row r="3248" spans="2:12">
      <c r="B3248" s="9"/>
      <c r="C3248" s="13"/>
      <c r="D3248" s="3"/>
      <c r="E3248" s="3"/>
      <c r="F3248" s="3"/>
      <c r="G3248" s="3"/>
      <c r="H3248" s="3"/>
      <c r="I3248" s="3"/>
      <c r="J3248" s="3"/>
      <c r="K3248" s="3"/>
      <c r="L3248" s="3"/>
    </row>
    <row r="3249" spans="2:12">
      <c r="B3249" s="9"/>
      <c r="C3249" s="13"/>
      <c r="D3249" s="3"/>
      <c r="E3249" s="3"/>
      <c r="F3249" s="3"/>
      <c r="G3249" s="3"/>
      <c r="H3249" s="3"/>
      <c r="I3249" s="3"/>
      <c r="J3249" s="3"/>
      <c r="K3249" s="3"/>
      <c r="L3249" s="3"/>
    </row>
    <row r="3250" spans="2:12">
      <c r="B3250" s="9"/>
      <c r="C3250" s="13"/>
      <c r="D3250" s="3"/>
      <c r="E3250" s="3"/>
      <c r="F3250" s="3"/>
      <c r="G3250" s="3"/>
      <c r="H3250" s="3"/>
      <c r="I3250" s="3"/>
      <c r="J3250" s="3"/>
      <c r="K3250" s="3"/>
      <c r="L3250" s="3"/>
    </row>
    <row r="3251" spans="2:12">
      <c r="B3251" s="9"/>
      <c r="C3251" s="13"/>
      <c r="D3251" s="3"/>
      <c r="E3251" s="3"/>
      <c r="F3251" s="3"/>
      <c r="G3251" s="3"/>
      <c r="H3251" s="3"/>
      <c r="I3251" s="3"/>
      <c r="J3251" s="3"/>
      <c r="K3251" s="3"/>
      <c r="L3251" s="3"/>
    </row>
    <row r="3252" spans="2:12">
      <c r="B3252" s="9"/>
      <c r="C3252" s="13"/>
      <c r="D3252" s="3"/>
      <c r="E3252" s="3"/>
      <c r="F3252" s="3"/>
      <c r="G3252" s="3"/>
      <c r="H3252" s="3"/>
      <c r="I3252" s="3"/>
      <c r="J3252" s="3"/>
      <c r="K3252" s="3"/>
      <c r="L3252" s="3"/>
    </row>
    <row r="3253" spans="2:12">
      <c r="B3253" s="9"/>
      <c r="C3253" s="13"/>
      <c r="D3253" s="3"/>
      <c r="E3253" s="3"/>
      <c r="F3253" s="3"/>
      <c r="G3253" s="3"/>
      <c r="H3253" s="3"/>
      <c r="I3253" s="3"/>
      <c r="J3253" s="3"/>
      <c r="K3253" s="3"/>
      <c r="L3253" s="3"/>
    </row>
    <row r="3254" spans="2:12">
      <c r="B3254" s="9"/>
      <c r="C3254" s="13"/>
      <c r="D3254" s="3"/>
      <c r="E3254" s="3"/>
      <c r="F3254" s="3"/>
      <c r="G3254" s="3"/>
      <c r="H3254" s="3"/>
      <c r="I3254" s="3"/>
      <c r="J3254" s="3"/>
      <c r="K3254" s="3"/>
      <c r="L3254" s="3"/>
    </row>
    <row r="3255" spans="2:12">
      <c r="B3255" s="9"/>
      <c r="C3255" s="13"/>
      <c r="D3255" s="3"/>
      <c r="E3255" s="3"/>
      <c r="F3255" s="3"/>
      <c r="G3255" s="3"/>
      <c r="H3255" s="3"/>
      <c r="I3255" s="3"/>
      <c r="J3255" s="3"/>
      <c r="K3255" s="3"/>
      <c r="L3255" s="3"/>
    </row>
    <row r="3256" spans="2:12">
      <c r="B3256" s="9"/>
      <c r="C3256" s="13"/>
      <c r="D3256" s="3"/>
      <c r="E3256" s="3"/>
      <c r="F3256" s="3"/>
      <c r="G3256" s="3"/>
      <c r="H3256" s="3"/>
      <c r="I3256" s="3"/>
      <c r="J3256" s="3"/>
      <c r="K3256" s="3"/>
      <c r="L3256" s="3"/>
    </row>
    <row r="3257" spans="2:12">
      <c r="B3257" s="9"/>
      <c r="C3257" s="13"/>
      <c r="D3257" s="3"/>
      <c r="E3257" s="3"/>
      <c r="F3257" s="3"/>
      <c r="G3257" s="3"/>
      <c r="H3257" s="3"/>
      <c r="I3257" s="3"/>
      <c r="J3257" s="3"/>
      <c r="K3257" s="3"/>
      <c r="L3257" s="3"/>
    </row>
    <row r="3258" spans="2:12">
      <c r="B3258" s="9"/>
      <c r="C3258" s="13"/>
      <c r="D3258" s="3"/>
      <c r="E3258" s="3"/>
      <c r="F3258" s="3"/>
      <c r="G3258" s="3"/>
      <c r="H3258" s="3"/>
      <c r="I3258" s="3"/>
      <c r="J3258" s="3"/>
      <c r="K3258" s="3"/>
      <c r="L3258" s="3"/>
    </row>
    <row r="3259" spans="2:12">
      <c r="B3259" s="9"/>
      <c r="C3259" s="13"/>
      <c r="D3259" s="3"/>
      <c r="E3259" s="3"/>
      <c r="F3259" s="3"/>
      <c r="G3259" s="3"/>
      <c r="H3259" s="3"/>
      <c r="I3259" s="3"/>
      <c r="J3259" s="3"/>
      <c r="K3259" s="3"/>
      <c r="L3259" s="3"/>
    </row>
    <row r="3260" spans="2:12">
      <c r="B3260" s="9"/>
      <c r="C3260" s="13"/>
      <c r="D3260" s="3"/>
      <c r="E3260" s="3"/>
      <c r="F3260" s="3"/>
      <c r="G3260" s="3"/>
      <c r="H3260" s="3"/>
      <c r="I3260" s="3"/>
      <c r="J3260" s="3"/>
      <c r="K3260" s="3"/>
      <c r="L3260" s="3"/>
    </row>
    <row r="3261" spans="2:12">
      <c r="B3261" s="9"/>
      <c r="C3261" s="13"/>
      <c r="D3261" s="3"/>
      <c r="E3261" s="3"/>
      <c r="F3261" s="3"/>
      <c r="G3261" s="3"/>
      <c r="H3261" s="3"/>
      <c r="I3261" s="3"/>
      <c r="J3261" s="3"/>
      <c r="K3261" s="3"/>
      <c r="L3261" s="3"/>
    </row>
    <row r="3262" spans="2:12">
      <c r="B3262" s="9"/>
      <c r="C3262" s="13"/>
      <c r="D3262" s="3"/>
      <c r="E3262" s="3"/>
      <c r="F3262" s="3"/>
      <c r="G3262" s="3"/>
      <c r="H3262" s="3"/>
      <c r="I3262" s="3"/>
      <c r="J3262" s="3"/>
      <c r="K3262" s="3"/>
      <c r="L3262" s="3"/>
    </row>
    <row r="3263" spans="2:12">
      <c r="B3263" s="9"/>
      <c r="C3263" s="13"/>
      <c r="D3263" s="3"/>
      <c r="E3263" s="3"/>
      <c r="F3263" s="3"/>
      <c r="G3263" s="3"/>
      <c r="H3263" s="3"/>
      <c r="I3263" s="3"/>
      <c r="J3263" s="3"/>
      <c r="K3263" s="3"/>
      <c r="L3263" s="3"/>
    </row>
    <row r="3264" spans="2:12">
      <c r="B3264" s="9"/>
      <c r="C3264" s="13"/>
      <c r="D3264" s="3"/>
      <c r="E3264" s="3"/>
      <c r="F3264" s="3"/>
      <c r="G3264" s="3"/>
      <c r="H3264" s="3"/>
      <c r="I3264" s="3"/>
      <c r="J3264" s="3"/>
      <c r="K3264" s="3"/>
      <c r="L3264" s="3"/>
    </row>
    <row r="3265" spans="2:12">
      <c r="B3265" s="9"/>
      <c r="C3265" s="13"/>
      <c r="D3265" s="3"/>
      <c r="E3265" s="3"/>
      <c r="F3265" s="3"/>
      <c r="G3265" s="3"/>
      <c r="H3265" s="3"/>
      <c r="I3265" s="3"/>
      <c r="J3265" s="3"/>
      <c r="K3265" s="3"/>
      <c r="L3265" s="3"/>
    </row>
    <row r="3266" spans="2:12">
      <c r="B3266" s="9"/>
      <c r="C3266" s="13"/>
      <c r="D3266" s="3"/>
      <c r="E3266" s="3"/>
      <c r="F3266" s="3"/>
      <c r="G3266" s="3"/>
      <c r="H3266" s="3"/>
      <c r="I3266" s="3"/>
      <c r="J3266" s="3"/>
      <c r="K3266" s="3"/>
      <c r="L3266" s="3"/>
    </row>
    <row r="3267" spans="2:12">
      <c r="B3267" s="9"/>
      <c r="C3267" s="13"/>
      <c r="D3267" s="3"/>
      <c r="E3267" s="3"/>
      <c r="F3267" s="3"/>
      <c r="G3267" s="3"/>
      <c r="H3267" s="3"/>
      <c r="I3267" s="3"/>
      <c r="J3267" s="3"/>
      <c r="K3267" s="3"/>
      <c r="L3267" s="3"/>
    </row>
    <row r="3268" spans="2:12">
      <c r="B3268" s="9"/>
      <c r="C3268" s="13"/>
      <c r="D3268" s="3"/>
      <c r="E3268" s="3"/>
      <c r="F3268" s="3"/>
      <c r="G3268" s="3"/>
      <c r="H3268" s="3"/>
      <c r="I3268" s="3"/>
      <c r="J3268" s="3"/>
      <c r="K3268" s="3"/>
      <c r="L3268" s="3"/>
    </row>
    <row r="3269" spans="2:12">
      <c r="B3269" s="9"/>
      <c r="C3269" s="13"/>
      <c r="D3269" s="3"/>
      <c r="E3269" s="3"/>
      <c r="F3269" s="3"/>
      <c r="G3269" s="3"/>
      <c r="H3269" s="3"/>
      <c r="I3269" s="3"/>
      <c r="J3269" s="3"/>
      <c r="K3269" s="3"/>
      <c r="L3269" s="3"/>
    </row>
    <row r="3270" spans="2:12">
      <c r="B3270" s="9"/>
      <c r="C3270" s="13"/>
      <c r="D3270" s="3"/>
      <c r="E3270" s="3"/>
      <c r="F3270" s="3"/>
      <c r="G3270" s="3"/>
      <c r="H3270" s="3"/>
      <c r="I3270" s="3"/>
      <c r="J3270" s="3"/>
      <c r="K3270" s="3"/>
      <c r="L3270" s="3"/>
    </row>
    <row r="3271" spans="2:12">
      <c r="B3271" s="9"/>
      <c r="C3271" s="13"/>
      <c r="D3271" s="3"/>
      <c r="E3271" s="3"/>
      <c r="F3271" s="3"/>
      <c r="G3271" s="3"/>
      <c r="H3271" s="3"/>
      <c r="I3271" s="3"/>
      <c r="J3271" s="3"/>
      <c r="K3271" s="3"/>
      <c r="L3271" s="3"/>
    </row>
    <row r="3272" spans="2:12">
      <c r="B3272" s="9"/>
      <c r="C3272" s="13"/>
      <c r="D3272" s="3"/>
      <c r="E3272" s="3"/>
      <c r="F3272" s="3"/>
      <c r="G3272" s="3"/>
      <c r="H3272" s="3"/>
      <c r="I3272" s="3"/>
      <c r="J3272" s="3"/>
      <c r="K3272" s="3"/>
      <c r="L3272" s="3"/>
    </row>
    <row r="3273" spans="2:12">
      <c r="B3273" s="9"/>
      <c r="C3273" s="13"/>
      <c r="D3273" s="3"/>
      <c r="E3273" s="3"/>
      <c r="F3273" s="3"/>
      <c r="G3273" s="3"/>
      <c r="H3273" s="3"/>
      <c r="I3273" s="3"/>
      <c r="J3273" s="3"/>
      <c r="K3273" s="3"/>
      <c r="L3273" s="3"/>
    </row>
    <row r="3274" spans="2:12">
      <c r="B3274" s="9"/>
      <c r="C3274" s="13"/>
      <c r="D3274" s="3"/>
      <c r="E3274" s="3"/>
      <c r="F3274" s="3"/>
      <c r="G3274" s="3"/>
      <c r="H3274" s="3"/>
      <c r="I3274" s="3"/>
      <c r="J3274" s="3"/>
      <c r="K3274" s="3"/>
      <c r="L3274" s="3"/>
    </row>
    <row r="3275" spans="2:12">
      <c r="B3275" s="9"/>
      <c r="C3275" s="13"/>
      <c r="D3275" s="3"/>
      <c r="E3275" s="3"/>
      <c r="F3275" s="3"/>
      <c r="G3275" s="3"/>
      <c r="H3275" s="3"/>
      <c r="I3275" s="3"/>
      <c r="J3275" s="3"/>
      <c r="K3275" s="3"/>
      <c r="L3275" s="3"/>
    </row>
    <row r="3276" spans="2:12">
      <c r="B3276" s="9"/>
      <c r="C3276" s="13"/>
      <c r="D3276" s="3"/>
      <c r="E3276" s="3"/>
      <c r="F3276" s="3"/>
      <c r="G3276" s="3"/>
      <c r="H3276" s="3"/>
      <c r="I3276" s="3"/>
      <c r="J3276" s="3"/>
      <c r="K3276" s="3"/>
      <c r="L3276" s="3"/>
    </row>
    <row r="3277" spans="2:12">
      <c r="B3277" s="9"/>
      <c r="C3277" s="13"/>
      <c r="D3277" s="3"/>
      <c r="E3277" s="3"/>
      <c r="F3277" s="3"/>
      <c r="G3277" s="3"/>
      <c r="H3277" s="3"/>
      <c r="I3277" s="3"/>
      <c r="J3277" s="3"/>
      <c r="K3277" s="3"/>
      <c r="L3277" s="3"/>
    </row>
    <row r="3278" spans="2:12">
      <c r="B3278" s="9"/>
      <c r="C3278" s="13"/>
      <c r="D3278" s="3"/>
      <c r="E3278" s="3"/>
      <c r="F3278" s="3"/>
      <c r="G3278" s="3"/>
      <c r="H3278" s="3"/>
      <c r="I3278" s="3"/>
      <c r="J3278" s="3"/>
      <c r="K3278" s="3"/>
      <c r="L3278" s="3"/>
    </row>
    <row r="3279" spans="2:12">
      <c r="B3279" s="9"/>
      <c r="C3279" s="13"/>
      <c r="D3279" s="3"/>
      <c r="E3279" s="3"/>
      <c r="F3279" s="3"/>
      <c r="G3279" s="3"/>
      <c r="H3279" s="3"/>
      <c r="I3279" s="3"/>
      <c r="J3279" s="3"/>
      <c r="K3279" s="3"/>
      <c r="L3279" s="3"/>
    </row>
    <row r="3280" spans="2:12">
      <c r="B3280" s="9"/>
      <c r="C3280" s="13"/>
      <c r="D3280" s="3"/>
      <c r="E3280" s="3"/>
      <c r="F3280" s="3"/>
      <c r="G3280" s="3"/>
      <c r="H3280" s="3"/>
      <c r="I3280" s="3"/>
      <c r="J3280" s="3"/>
      <c r="K3280" s="3"/>
      <c r="L3280" s="3"/>
    </row>
    <row r="3281" spans="2:12">
      <c r="B3281" s="9"/>
      <c r="C3281" s="13"/>
      <c r="D3281" s="3"/>
      <c r="E3281" s="3"/>
      <c r="F3281" s="3"/>
      <c r="G3281" s="3"/>
      <c r="H3281" s="3"/>
      <c r="I3281" s="3"/>
      <c r="J3281" s="3"/>
      <c r="K3281" s="3"/>
      <c r="L3281" s="3"/>
    </row>
    <row r="3282" spans="2:12">
      <c r="B3282" s="9"/>
      <c r="C3282" s="13"/>
      <c r="D3282" s="3"/>
      <c r="E3282" s="3"/>
      <c r="F3282" s="3"/>
      <c r="G3282" s="3"/>
      <c r="H3282" s="3"/>
      <c r="I3282" s="3"/>
      <c r="J3282" s="3"/>
      <c r="K3282" s="3"/>
      <c r="L3282" s="3"/>
    </row>
    <row r="3283" spans="2:12">
      <c r="B3283" s="9"/>
      <c r="C3283" s="13"/>
      <c r="D3283" s="3"/>
      <c r="E3283" s="3"/>
      <c r="F3283" s="3"/>
      <c r="G3283" s="3"/>
      <c r="H3283" s="3"/>
      <c r="I3283" s="3"/>
      <c r="J3283" s="3"/>
      <c r="K3283" s="3"/>
      <c r="L3283" s="3"/>
    </row>
    <row r="3284" spans="2:12">
      <c r="B3284" s="9"/>
      <c r="C3284" s="13"/>
      <c r="D3284" s="3"/>
      <c r="E3284" s="3"/>
      <c r="F3284" s="3"/>
      <c r="G3284" s="3"/>
      <c r="H3284" s="3"/>
      <c r="I3284" s="3"/>
      <c r="J3284" s="3"/>
      <c r="K3284" s="3"/>
      <c r="L3284" s="3"/>
    </row>
    <row r="3285" spans="2:12">
      <c r="B3285" s="9"/>
      <c r="C3285" s="13"/>
      <c r="D3285" s="3"/>
      <c r="E3285" s="3"/>
      <c r="F3285" s="3"/>
      <c r="G3285" s="3"/>
      <c r="H3285" s="3"/>
      <c r="I3285" s="3"/>
      <c r="J3285" s="3"/>
      <c r="K3285" s="3"/>
      <c r="L3285" s="3"/>
    </row>
    <row r="3286" spans="2:12">
      <c r="B3286" s="9"/>
      <c r="C3286" s="13"/>
      <c r="D3286" s="3"/>
      <c r="E3286" s="3"/>
      <c r="F3286" s="3"/>
      <c r="G3286" s="3"/>
      <c r="H3286" s="3"/>
      <c r="I3286" s="3"/>
      <c r="J3286" s="3"/>
      <c r="K3286" s="3"/>
      <c r="L3286" s="3"/>
    </row>
    <row r="3287" spans="2:12">
      <c r="B3287" s="9"/>
      <c r="C3287" s="13"/>
      <c r="D3287" s="3"/>
      <c r="E3287" s="3"/>
      <c r="F3287" s="3"/>
      <c r="G3287" s="3"/>
      <c r="H3287" s="3"/>
      <c r="I3287" s="3"/>
      <c r="J3287" s="3"/>
      <c r="K3287" s="3"/>
      <c r="L3287" s="3"/>
    </row>
    <row r="3288" spans="2:12">
      <c r="B3288" s="9"/>
      <c r="C3288" s="13"/>
      <c r="D3288" s="3"/>
      <c r="E3288" s="3"/>
      <c r="F3288" s="3"/>
      <c r="G3288" s="3"/>
      <c r="H3288" s="3"/>
      <c r="I3288" s="3"/>
      <c r="J3288" s="3"/>
      <c r="K3288" s="3"/>
      <c r="L3288" s="3"/>
    </row>
    <row r="3289" spans="2:12">
      <c r="B3289" s="9"/>
      <c r="C3289" s="13"/>
      <c r="D3289" s="3"/>
      <c r="E3289" s="3"/>
      <c r="F3289" s="3"/>
      <c r="G3289" s="3"/>
      <c r="H3289" s="3"/>
      <c r="I3289" s="3"/>
      <c r="J3289" s="3"/>
      <c r="K3289" s="3"/>
      <c r="L3289" s="3"/>
    </row>
    <row r="3290" spans="2:12">
      <c r="B3290" s="9"/>
      <c r="C3290" s="13"/>
      <c r="D3290" s="3"/>
      <c r="E3290" s="3"/>
      <c r="F3290" s="3"/>
      <c r="G3290" s="3"/>
      <c r="H3290" s="3"/>
      <c r="I3290" s="3"/>
      <c r="J3290" s="3"/>
      <c r="K3290" s="3"/>
      <c r="L3290" s="3"/>
    </row>
    <row r="3291" spans="2:12">
      <c r="B3291" s="9"/>
      <c r="C3291" s="13"/>
      <c r="D3291" s="3"/>
      <c r="E3291" s="3"/>
      <c r="F3291" s="3"/>
      <c r="G3291" s="3"/>
      <c r="H3291" s="3"/>
      <c r="I3291" s="3"/>
      <c r="J3291" s="3"/>
      <c r="K3291" s="3"/>
      <c r="L3291" s="3"/>
    </row>
    <row r="3292" spans="2:12">
      <c r="B3292" s="9"/>
      <c r="C3292" s="13"/>
      <c r="D3292" s="3"/>
      <c r="E3292" s="3"/>
      <c r="F3292" s="3"/>
      <c r="G3292" s="3"/>
      <c r="H3292" s="3"/>
      <c r="I3292" s="3"/>
      <c r="J3292" s="3"/>
      <c r="K3292" s="3"/>
      <c r="L3292" s="3"/>
    </row>
    <row r="3293" spans="2:12">
      <c r="B3293" s="9"/>
      <c r="C3293" s="13"/>
      <c r="D3293" s="3"/>
      <c r="E3293" s="3"/>
      <c r="F3293" s="3"/>
      <c r="G3293" s="3"/>
      <c r="H3293" s="3"/>
      <c r="I3293" s="3"/>
      <c r="J3293" s="3"/>
      <c r="K3293" s="3"/>
      <c r="L3293" s="3"/>
    </row>
    <row r="3294" spans="2:12">
      <c r="B3294" s="9"/>
      <c r="C3294" s="13"/>
      <c r="D3294" s="3"/>
      <c r="E3294" s="3"/>
      <c r="F3294" s="3"/>
      <c r="G3294" s="3"/>
      <c r="H3294" s="3"/>
      <c r="I3294" s="3"/>
      <c r="J3294" s="3"/>
      <c r="K3294" s="3"/>
      <c r="L3294" s="3"/>
    </row>
    <row r="3295" spans="2:12">
      <c r="B3295" s="9"/>
      <c r="C3295" s="13"/>
      <c r="D3295" s="3"/>
      <c r="E3295" s="3"/>
      <c r="F3295" s="3"/>
      <c r="G3295" s="3"/>
      <c r="H3295" s="3"/>
      <c r="I3295" s="3"/>
      <c r="J3295" s="3"/>
      <c r="K3295" s="3"/>
      <c r="L3295" s="3"/>
    </row>
    <row r="3296" spans="2:12">
      <c r="B3296" s="9"/>
      <c r="C3296" s="13"/>
      <c r="D3296" s="3"/>
      <c r="E3296" s="3"/>
      <c r="F3296" s="3"/>
      <c r="G3296" s="3"/>
      <c r="H3296" s="3"/>
      <c r="I3296" s="3"/>
      <c r="J3296" s="3"/>
      <c r="K3296" s="3"/>
      <c r="L3296" s="3"/>
    </row>
    <row r="3297" spans="2:12">
      <c r="B3297" s="9"/>
      <c r="C3297" s="13"/>
      <c r="D3297" s="3"/>
      <c r="E3297" s="3"/>
      <c r="F3297" s="3"/>
      <c r="G3297" s="3"/>
      <c r="H3297" s="3"/>
      <c r="I3297" s="3"/>
      <c r="J3297" s="3"/>
      <c r="K3297" s="3"/>
      <c r="L3297" s="3"/>
    </row>
    <row r="3298" spans="2:12">
      <c r="B3298" s="9"/>
      <c r="C3298" s="13"/>
      <c r="D3298" s="3"/>
      <c r="E3298" s="3"/>
      <c r="F3298" s="3"/>
      <c r="G3298" s="3"/>
      <c r="H3298" s="3"/>
      <c r="I3298" s="3"/>
      <c r="J3298" s="3"/>
      <c r="K3298" s="3"/>
      <c r="L3298" s="3"/>
    </row>
    <row r="3299" spans="2:12">
      <c r="B3299" s="9"/>
      <c r="C3299" s="13"/>
      <c r="D3299" s="3"/>
      <c r="E3299" s="3"/>
      <c r="F3299" s="3"/>
      <c r="G3299" s="3"/>
      <c r="H3299" s="3"/>
      <c r="I3299" s="3"/>
      <c r="J3299" s="3"/>
      <c r="K3299" s="3"/>
      <c r="L3299" s="3"/>
    </row>
    <row r="3300" spans="2:12">
      <c r="B3300" s="9"/>
      <c r="C3300" s="13"/>
      <c r="D3300" s="3"/>
      <c r="E3300" s="3"/>
      <c r="F3300" s="3"/>
      <c r="G3300" s="3"/>
      <c r="H3300" s="3"/>
      <c r="I3300" s="3"/>
      <c r="J3300" s="3"/>
      <c r="K3300" s="3"/>
      <c r="L3300" s="3"/>
    </row>
    <row r="3301" spans="2:12">
      <c r="B3301" s="9"/>
      <c r="C3301" s="13"/>
      <c r="D3301" s="3"/>
      <c r="E3301" s="3"/>
      <c r="F3301" s="3"/>
      <c r="G3301" s="3"/>
      <c r="H3301" s="3"/>
      <c r="I3301" s="3"/>
      <c r="J3301" s="3"/>
      <c r="K3301" s="3"/>
      <c r="L3301" s="3"/>
    </row>
    <row r="3302" spans="2:12">
      <c r="B3302" s="9"/>
      <c r="C3302" s="13"/>
      <c r="D3302" s="3"/>
      <c r="E3302" s="3"/>
      <c r="F3302" s="3"/>
      <c r="G3302" s="3"/>
      <c r="H3302" s="3"/>
      <c r="I3302" s="3"/>
      <c r="J3302" s="3"/>
      <c r="K3302" s="3"/>
      <c r="L3302" s="3"/>
    </row>
    <row r="3303" spans="2:12">
      <c r="B3303" s="9"/>
      <c r="C3303" s="13"/>
      <c r="D3303" s="3"/>
      <c r="E3303" s="3"/>
      <c r="F3303" s="3"/>
      <c r="G3303" s="3"/>
      <c r="H3303" s="3"/>
      <c r="I3303" s="3"/>
      <c r="J3303" s="3"/>
      <c r="K3303" s="3"/>
      <c r="L3303" s="3"/>
    </row>
    <row r="3304" spans="2:12">
      <c r="B3304" s="9"/>
      <c r="C3304" s="13"/>
      <c r="D3304" s="3"/>
      <c r="E3304" s="3"/>
      <c r="F3304" s="3"/>
      <c r="G3304" s="3"/>
      <c r="H3304" s="3"/>
      <c r="I3304" s="3"/>
      <c r="J3304" s="3"/>
      <c r="K3304" s="3"/>
      <c r="L3304" s="3"/>
    </row>
    <row r="3305" spans="2:12">
      <c r="B3305" s="9"/>
      <c r="C3305" s="13"/>
      <c r="D3305" s="3"/>
      <c r="E3305" s="3"/>
      <c r="F3305" s="3"/>
      <c r="G3305" s="3"/>
      <c r="H3305" s="3"/>
      <c r="I3305" s="3"/>
      <c r="J3305" s="3"/>
      <c r="K3305" s="3"/>
      <c r="L3305" s="3"/>
    </row>
    <row r="3306" spans="2:12">
      <c r="B3306" s="9"/>
      <c r="C3306" s="13"/>
      <c r="D3306" s="3"/>
      <c r="E3306" s="3"/>
      <c r="F3306" s="3"/>
      <c r="G3306" s="3"/>
      <c r="H3306" s="3"/>
      <c r="I3306" s="3"/>
      <c r="J3306" s="3"/>
      <c r="K3306" s="3"/>
      <c r="L3306" s="3"/>
    </row>
    <row r="3307" spans="2:12">
      <c r="B3307" s="9"/>
      <c r="C3307" s="13"/>
      <c r="D3307" s="3"/>
      <c r="E3307" s="3"/>
      <c r="F3307" s="3"/>
      <c r="G3307" s="3"/>
      <c r="H3307" s="3"/>
      <c r="I3307" s="3"/>
      <c r="J3307" s="3"/>
      <c r="K3307" s="3"/>
      <c r="L3307" s="3"/>
    </row>
    <row r="3308" spans="2:12">
      <c r="B3308" s="9"/>
      <c r="C3308" s="13"/>
      <c r="D3308" s="3"/>
      <c r="E3308" s="3"/>
      <c r="F3308" s="3"/>
      <c r="G3308" s="3"/>
      <c r="H3308" s="3"/>
      <c r="I3308" s="3"/>
      <c r="J3308" s="3"/>
      <c r="K3308" s="3"/>
      <c r="L3308" s="3"/>
    </row>
    <row r="3309" spans="2:12">
      <c r="B3309" s="9"/>
      <c r="C3309" s="13"/>
      <c r="D3309" s="3"/>
      <c r="E3309" s="3"/>
      <c r="F3309" s="3"/>
      <c r="G3309" s="3"/>
      <c r="H3309" s="3"/>
      <c r="I3309" s="3"/>
      <c r="J3309" s="3"/>
      <c r="K3309" s="3"/>
      <c r="L3309" s="3"/>
    </row>
    <row r="3310" spans="2:12">
      <c r="B3310" s="9"/>
      <c r="C3310" s="13"/>
      <c r="D3310" s="3"/>
      <c r="E3310" s="3"/>
      <c r="F3310" s="3"/>
      <c r="G3310" s="3"/>
      <c r="H3310" s="3"/>
      <c r="I3310" s="3"/>
      <c r="J3310" s="3"/>
      <c r="K3310" s="3"/>
      <c r="L3310" s="3"/>
    </row>
    <row r="3311" spans="2:12">
      <c r="B3311" s="9"/>
      <c r="C3311" s="13"/>
      <c r="D3311" s="3"/>
      <c r="E3311" s="3"/>
      <c r="F3311" s="3"/>
      <c r="G3311" s="3"/>
      <c r="H3311" s="3"/>
      <c r="I3311" s="3"/>
      <c r="J3311" s="3"/>
      <c r="K3311" s="3"/>
      <c r="L3311" s="3"/>
    </row>
    <row r="3312" spans="2:12">
      <c r="B3312" s="9"/>
      <c r="C3312" s="13"/>
      <c r="D3312" s="3"/>
      <c r="E3312" s="3"/>
      <c r="F3312" s="3"/>
      <c r="G3312" s="3"/>
      <c r="H3312" s="3"/>
      <c r="I3312" s="3"/>
      <c r="J3312" s="3"/>
      <c r="K3312" s="3"/>
      <c r="L3312" s="3"/>
    </row>
    <row r="3313" spans="2:12">
      <c r="B3313" s="9"/>
      <c r="C3313" s="13"/>
      <c r="D3313" s="3"/>
      <c r="E3313" s="3"/>
      <c r="F3313" s="3"/>
      <c r="G3313" s="3"/>
      <c r="H3313" s="3"/>
      <c r="I3313" s="3"/>
      <c r="J3313" s="3"/>
      <c r="K3313" s="3"/>
      <c r="L3313" s="3"/>
    </row>
    <row r="3314" spans="2:12">
      <c r="B3314" s="9"/>
      <c r="C3314" s="13"/>
      <c r="D3314" s="3"/>
      <c r="E3314" s="3"/>
      <c r="F3314" s="3"/>
      <c r="G3314" s="3"/>
      <c r="H3314" s="3"/>
      <c r="I3314" s="3"/>
      <c r="J3314" s="3"/>
      <c r="K3314" s="3"/>
      <c r="L3314" s="3"/>
    </row>
    <row r="3315" spans="2:12">
      <c r="B3315" s="9"/>
      <c r="C3315" s="13"/>
      <c r="D3315" s="3"/>
      <c r="E3315" s="3"/>
      <c r="F3315" s="3"/>
      <c r="G3315" s="3"/>
      <c r="H3315" s="3"/>
      <c r="I3315" s="3"/>
      <c r="J3315" s="3"/>
      <c r="K3315" s="3"/>
      <c r="L3315" s="3"/>
    </row>
    <row r="3316" spans="2:12">
      <c r="B3316" s="9"/>
      <c r="C3316" s="13"/>
      <c r="D3316" s="3"/>
      <c r="E3316" s="3"/>
      <c r="F3316" s="3"/>
      <c r="G3316" s="3"/>
      <c r="H3316" s="3"/>
      <c r="I3316" s="3"/>
      <c r="J3316" s="3"/>
      <c r="K3316" s="3"/>
      <c r="L3316" s="3"/>
    </row>
    <row r="3317" spans="2:12">
      <c r="B3317" s="9"/>
      <c r="C3317" s="13"/>
      <c r="D3317" s="3"/>
      <c r="E3317" s="3"/>
      <c r="F3317" s="3"/>
      <c r="G3317" s="3"/>
      <c r="H3317" s="3"/>
      <c r="I3317" s="3"/>
      <c r="J3317" s="3"/>
      <c r="K3317" s="3"/>
      <c r="L3317" s="3"/>
    </row>
    <row r="3318" spans="2:12">
      <c r="B3318" s="9"/>
      <c r="C3318" s="13"/>
      <c r="D3318" s="3"/>
      <c r="E3318" s="3"/>
      <c r="F3318" s="3"/>
      <c r="G3318" s="3"/>
      <c r="H3318" s="3"/>
      <c r="I3318" s="3"/>
      <c r="J3318" s="3"/>
      <c r="K3318" s="3"/>
      <c r="L3318" s="3"/>
    </row>
    <row r="3319" spans="2:12">
      <c r="B3319" s="9"/>
      <c r="C3319" s="13"/>
      <c r="D3319" s="3"/>
      <c r="E3319" s="3"/>
      <c r="F3319" s="3"/>
      <c r="G3319" s="3"/>
      <c r="H3319" s="3"/>
      <c r="I3319" s="3"/>
      <c r="J3319" s="3"/>
      <c r="K3319" s="3"/>
      <c r="L3319" s="3"/>
    </row>
    <row r="3320" spans="2:12">
      <c r="B3320" s="9"/>
      <c r="C3320" s="13"/>
      <c r="D3320" s="3"/>
      <c r="E3320" s="3"/>
      <c r="F3320" s="3"/>
      <c r="G3320" s="3"/>
      <c r="H3320" s="3"/>
      <c r="I3320" s="3"/>
      <c r="J3320" s="3"/>
      <c r="K3320" s="3"/>
      <c r="L3320" s="3"/>
    </row>
    <row r="3321" spans="2:12">
      <c r="B3321" s="9"/>
      <c r="C3321" s="13"/>
      <c r="D3321" s="3"/>
      <c r="E3321" s="3"/>
      <c r="F3321" s="3"/>
      <c r="G3321" s="3"/>
      <c r="H3321" s="3"/>
      <c r="I3321" s="3"/>
      <c r="J3321" s="3"/>
      <c r="K3321" s="3"/>
      <c r="L3321" s="3"/>
    </row>
    <row r="3322" spans="2:12">
      <c r="B3322" s="9"/>
      <c r="C3322" s="13"/>
      <c r="D3322" s="3"/>
      <c r="E3322" s="3"/>
      <c r="F3322" s="3"/>
      <c r="G3322" s="3"/>
      <c r="H3322" s="3"/>
      <c r="I3322" s="3"/>
      <c r="J3322" s="3"/>
      <c r="K3322" s="3"/>
      <c r="L3322" s="3"/>
    </row>
    <row r="3323" spans="2:12">
      <c r="B3323" s="9"/>
      <c r="C3323" s="13"/>
      <c r="D3323" s="3"/>
      <c r="E3323" s="3"/>
      <c r="F3323" s="3"/>
      <c r="G3323" s="3"/>
      <c r="H3323" s="3"/>
      <c r="I3323" s="3"/>
      <c r="J3323" s="3"/>
      <c r="K3323" s="3"/>
      <c r="L3323" s="3"/>
    </row>
    <row r="3324" spans="2:12">
      <c r="B3324" s="9"/>
      <c r="C3324" s="13"/>
      <c r="D3324" s="3"/>
      <c r="E3324" s="3"/>
      <c r="F3324" s="3"/>
      <c r="G3324" s="3"/>
      <c r="H3324" s="3"/>
      <c r="I3324" s="3"/>
      <c r="J3324" s="3"/>
      <c r="K3324" s="3"/>
      <c r="L3324" s="3"/>
    </row>
    <row r="3325" spans="2:12">
      <c r="B3325" s="9"/>
      <c r="C3325" s="13"/>
      <c r="D3325" s="3"/>
      <c r="E3325" s="3"/>
      <c r="F3325" s="3"/>
      <c r="G3325" s="3"/>
      <c r="H3325" s="3"/>
      <c r="I3325" s="3"/>
      <c r="J3325" s="3"/>
      <c r="K3325" s="3"/>
      <c r="L3325" s="3"/>
    </row>
    <row r="3326" spans="2:12">
      <c r="B3326" s="9"/>
      <c r="C3326" s="13"/>
      <c r="D3326" s="3"/>
      <c r="E3326" s="3"/>
      <c r="F3326" s="3"/>
      <c r="G3326" s="3"/>
      <c r="H3326" s="3"/>
      <c r="I3326" s="3"/>
      <c r="J3326" s="3"/>
      <c r="K3326" s="3"/>
      <c r="L3326" s="3"/>
    </row>
    <row r="3327" spans="2:12">
      <c r="B3327" s="9"/>
      <c r="C3327" s="13"/>
      <c r="D3327" s="3"/>
      <c r="E3327" s="3"/>
      <c r="F3327" s="3"/>
      <c r="G3327" s="3"/>
      <c r="H3327" s="3"/>
      <c r="I3327" s="3"/>
      <c r="J3327" s="3"/>
      <c r="K3327" s="3"/>
      <c r="L3327" s="3"/>
    </row>
    <row r="3328" spans="2:12">
      <c r="B3328" s="9"/>
      <c r="C3328" s="13"/>
      <c r="D3328" s="3"/>
      <c r="E3328" s="3"/>
      <c r="F3328" s="3"/>
      <c r="G3328" s="3"/>
      <c r="H3328" s="3"/>
      <c r="I3328" s="3"/>
      <c r="J3328" s="3"/>
      <c r="K3328" s="3"/>
      <c r="L3328" s="3"/>
    </row>
    <row r="3329" spans="2:12">
      <c r="B3329" s="9"/>
      <c r="C3329" s="13"/>
      <c r="D3329" s="3"/>
      <c r="E3329" s="3"/>
      <c r="F3329" s="3"/>
      <c r="G3329" s="3"/>
      <c r="H3329" s="3"/>
      <c r="I3329" s="3"/>
      <c r="J3329" s="3"/>
      <c r="K3329" s="3"/>
      <c r="L3329" s="3"/>
    </row>
    <row r="3330" spans="2:12">
      <c r="B3330" s="9"/>
      <c r="C3330" s="13"/>
      <c r="D3330" s="3"/>
      <c r="E3330" s="3"/>
      <c r="F3330" s="3"/>
      <c r="G3330" s="3"/>
      <c r="H3330" s="3"/>
      <c r="I3330" s="3"/>
      <c r="J3330" s="3"/>
      <c r="K3330" s="3"/>
      <c r="L3330" s="3"/>
    </row>
    <row r="3331" spans="2:12">
      <c r="B3331" s="9"/>
      <c r="C3331" s="13"/>
      <c r="D3331" s="3"/>
      <c r="E3331" s="3"/>
      <c r="F3331" s="3"/>
      <c r="G3331" s="3"/>
      <c r="H3331" s="3"/>
      <c r="I3331" s="3"/>
      <c r="J3331" s="3"/>
      <c r="K3331" s="3"/>
      <c r="L3331" s="3"/>
    </row>
    <row r="3332" spans="2:12">
      <c r="B3332" s="9"/>
      <c r="C3332" s="13"/>
      <c r="D3332" s="3"/>
      <c r="E3332" s="3"/>
      <c r="F3332" s="3"/>
      <c r="G3332" s="3"/>
      <c r="H3332" s="3"/>
      <c r="I3332" s="3"/>
      <c r="J3332" s="3"/>
      <c r="K3332" s="3"/>
      <c r="L3332" s="3"/>
    </row>
    <row r="3333" spans="2:12">
      <c r="B3333" s="9"/>
      <c r="C3333" s="13"/>
      <c r="D3333" s="3"/>
      <c r="E3333" s="3"/>
      <c r="F3333" s="3"/>
      <c r="G3333" s="3"/>
      <c r="H3333" s="3"/>
      <c r="I3333" s="3"/>
      <c r="J3333" s="3"/>
      <c r="K3333" s="3"/>
      <c r="L3333" s="3"/>
    </row>
    <row r="3334" spans="2:12">
      <c r="B3334" s="9"/>
      <c r="C3334" s="13"/>
      <c r="D3334" s="3"/>
      <c r="E3334" s="3"/>
      <c r="F3334" s="3"/>
      <c r="G3334" s="3"/>
      <c r="H3334" s="3"/>
      <c r="I3334" s="3"/>
      <c r="J3334" s="3"/>
      <c r="K3334" s="3"/>
      <c r="L3334" s="3"/>
    </row>
    <row r="3335" spans="2:12">
      <c r="B3335" s="9"/>
      <c r="C3335" s="13"/>
      <c r="D3335" s="3"/>
      <c r="E3335" s="3"/>
      <c r="F3335" s="3"/>
      <c r="G3335" s="3"/>
      <c r="H3335" s="3"/>
      <c r="I3335" s="3"/>
      <c r="J3335" s="3"/>
      <c r="K3335" s="3"/>
      <c r="L3335" s="3"/>
    </row>
    <row r="3336" spans="2:12">
      <c r="B3336" s="9"/>
      <c r="C3336" s="13"/>
      <c r="D3336" s="3"/>
      <c r="E3336" s="3"/>
      <c r="F3336" s="3"/>
      <c r="G3336" s="3"/>
      <c r="H3336" s="3"/>
      <c r="I3336" s="3"/>
      <c r="J3336" s="3"/>
      <c r="K3336" s="3"/>
      <c r="L3336" s="3"/>
    </row>
    <row r="3337" spans="2:12">
      <c r="B3337" s="9"/>
      <c r="C3337" s="13"/>
      <c r="D3337" s="3"/>
      <c r="E3337" s="3"/>
      <c r="F3337" s="3"/>
      <c r="G3337" s="3"/>
      <c r="H3337" s="3"/>
      <c r="I3337" s="3"/>
      <c r="J3337" s="3"/>
      <c r="K3337" s="3"/>
      <c r="L3337" s="3"/>
    </row>
    <row r="3338" spans="2:12">
      <c r="B3338" s="9"/>
      <c r="C3338" s="13"/>
      <c r="D3338" s="3"/>
      <c r="E3338" s="3"/>
      <c r="F3338" s="3"/>
      <c r="G3338" s="3"/>
      <c r="H3338" s="3"/>
      <c r="I3338" s="3"/>
      <c r="J3338" s="3"/>
      <c r="K3338" s="3"/>
      <c r="L3338" s="3"/>
    </row>
    <row r="3339" spans="2:12">
      <c r="B3339" s="9"/>
      <c r="C3339" s="13"/>
      <c r="D3339" s="3"/>
      <c r="E3339" s="3"/>
      <c r="F3339" s="3"/>
      <c r="G3339" s="3"/>
      <c r="H3339" s="3"/>
      <c r="I3339" s="3"/>
      <c r="J3339" s="3"/>
      <c r="K3339" s="3"/>
      <c r="L3339" s="3"/>
    </row>
    <row r="3340" spans="2:12">
      <c r="B3340" s="9"/>
      <c r="C3340" s="13"/>
      <c r="D3340" s="3"/>
      <c r="E3340" s="3"/>
      <c r="F3340" s="3"/>
      <c r="G3340" s="3"/>
      <c r="H3340" s="3"/>
      <c r="I3340" s="3"/>
      <c r="J3340" s="3"/>
      <c r="K3340" s="3"/>
      <c r="L3340" s="3"/>
    </row>
    <row r="3341" spans="2:12">
      <c r="B3341" s="9"/>
      <c r="C3341" s="13"/>
      <c r="D3341" s="3"/>
      <c r="E3341" s="3"/>
      <c r="F3341" s="3"/>
      <c r="G3341" s="3"/>
      <c r="H3341" s="3"/>
      <c r="I3341" s="3"/>
      <c r="J3341" s="3"/>
      <c r="K3341" s="3"/>
      <c r="L3341" s="3"/>
    </row>
    <row r="3342" spans="2:12">
      <c r="B3342" s="9"/>
      <c r="C3342" s="13"/>
      <c r="D3342" s="3"/>
      <c r="E3342" s="3"/>
      <c r="F3342" s="3"/>
      <c r="G3342" s="3"/>
      <c r="H3342" s="3"/>
      <c r="I3342" s="3"/>
      <c r="J3342" s="3"/>
      <c r="K3342" s="3"/>
      <c r="L3342" s="3"/>
    </row>
    <row r="3343" spans="2:12">
      <c r="B3343" s="9"/>
      <c r="C3343" s="13"/>
      <c r="D3343" s="3"/>
      <c r="E3343" s="3"/>
      <c r="F3343" s="3"/>
      <c r="G3343" s="3"/>
      <c r="H3343" s="3"/>
      <c r="I3343" s="3"/>
      <c r="J3343" s="3"/>
      <c r="K3343" s="3"/>
      <c r="L3343" s="3"/>
    </row>
    <row r="3344" spans="2:12">
      <c r="B3344" s="9"/>
      <c r="C3344" s="13"/>
      <c r="D3344" s="3"/>
      <c r="E3344" s="3"/>
      <c r="F3344" s="3"/>
      <c r="G3344" s="3"/>
      <c r="H3344" s="3"/>
      <c r="I3344" s="3"/>
      <c r="J3344" s="3"/>
      <c r="K3344" s="3"/>
      <c r="L3344" s="3"/>
    </row>
    <row r="3345" spans="2:12">
      <c r="B3345" s="9"/>
      <c r="C3345" s="13"/>
      <c r="D3345" s="3"/>
      <c r="E3345" s="3"/>
      <c r="F3345" s="3"/>
      <c r="G3345" s="3"/>
      <c r="H3345" s="3"/>
      <c r="I3345" s="3"/>
      <c r="J3345" s="3"/>
      <c r="K3345" s="3"/>
      <c r="L3345" s="3"/>
    </row>
    <row r="3346" spans="2:12">
      <c r="B3346" s="9"/>
      <c r="C3346" s="13"/>
      <c r="D3346" s="3"/>
      <c r="E3346" s="3"/>
      <c r="F3346" s="3"/>
      <c r="G3346" s="3"/>
      <c r="H3346" s="3"/>
      <c r="I3346" s="3"/>
      <c r="J3346" s="3"/>
      <c r="K3346" s="3"/>
      <c r="L3346" s="3"/>
    </row>
    <row r="3347" spans="2:12">
      <c r="B3347" s="9"/>
      <c r="C3347" s="13"/>
      <c r="D3347" s="3"/>
      <c r="E3347" s="3"/>
      <c r="F3347" s="3"/>
      <c r="G3347" s="3"/>
      <c r="H3347" s="3"/>
      <c r="I3347" s="3"/>
      <c r="J3347" s="3"/>
      <c r="K3347" s="3"/>
      <c r="L3347" s="3"/>
    </row>
    <row r="3348" spans="2:12">
      <c r="B3348" s="9"/>
      <c r="C3348" s="13"/>
      <c r="D3348" s="3"/>
      <c r="E3348" s="3"/>
      <c r="F3348" s="3"/>
      <c r="G3348" s="3"/>
      <c r="H3348" s="3"/>
      <c r="I3348" s="3"/>
      <c r="J3348" s="3"/>
      <c r="K3348" s="3"/>
      <c r="L3348" s="3"/>
    </row>
    <row r="3349" spans="2:12">
      <c r="B3349" s="9"/>
      <c r="C3349" s="13"/>
      <c r="D3349" s="3"/>
      <c r="E3349" s="3"/>
      <c r="F3349" s="3"/>
      <c r="G3349" s="3"/>
      <c r="H3349" s="3"/>
      <c r="I3349" s="3"/>
      <c r="J3349" s="3"/>
      <c r="K3349" s="3"/>
      <c r="L3349" s="3"/>
    </row>
    <row r="3350" spans="2:12">
      <c r="B3350" s="9"/>
      <c r="C3350" s="13"/>
      <c r="D3350" s="3"/>
      <c r="E3350" s="3"/>
      <c r="F3350" s="3"/>
      <c r="G3350" s="3"/>
      <c r="H3350" s="3"/>
      <c r="I3350" s="3"/>
      <c r="J3350" s="3"/>
      <c r="K3350" s="3"/>
      <c r="L3350" s="3"/>
    </row>
    <row r="3351" spans="2:12">
      <c r="B3351" s="9"/>
      <c r="C3351" s="13"/>
      <c r="D3351" s="3"/>
      <c r="E3351" s="3"/>
      <c r="F3351" s="3"/>
      <c r="G3351" s="3"/>
      <c r="H3351" s="3"/>
      <c r="I3351" s="3"/>
      <c r="J3351" s="3"/>
      <c r="K3351" s="3"/>
      <c r="L3351" s="3"/>
    </row>
    <row r="3352" spans="2:12">
      <c r="B3352" s="9"/>
      <c r="C3352" s="13"/>
      <c r="D3352" s="3"/>
      <c r="E3352" s="3"/>
      <c r="F3352" s="3"/>
      <c r="G3352" s="3"/>
      <c r="H3352" s="3"/>
      <c r="I3352" s="3"/>
      <c r="J3352" s="3"/>
      <c r="K3352" s="3"/>
      <c r="L3352" s="3"/>
    </row>
    <row r="3353" spans="2:12">
      <c r="B3353" s="9"/>
      <c r="C3353" s="13"/>
      <c r="D3353" s="3"/>
      <c r="E3353" s="3"/>
      <c r="F3353" s="3"/>
      <c r="G3353" s="3"/>
      <c r="H3353" s="3"/>
      <c r="I3353" s="3"/>
      <c r="J3353" s="3"/>
      <c r="K3353" s="3"/>
      <c r="L3353" s="3"/>
    </row>
    <row r="3354" spans="2:12">
      <c r="B3354" s="9"/>
      <c r="C3354" s="13"/>
      <c r="D3354" s="3"/>
      <c r="E3354" s="3"/>
      <c r="F3354" s="3"/>
      <c r="G3354" s="3"/>
      <c r="H3354" s="3"/>
      <c r="I3354" s="3"/>
      <c r="J3354" s="3"/>
      <c r="K3354" s="3"/>
      <c r="L3354" s="3"/>
    </row>
    <row r="3355" spans="2:12">
      <c r="B3355" s="9"/>
      <c r="C3355" s="13"/>
      <c r="D3355" s="3"/>
      <c r="E3355" s="3"/>
      <c r="F3355" s="3"/>
      <c r="G3355" s="3"/>
      <c r="H3355" s="3"/>
      <c r="I3355" s="3"/>
      <c r="J3355" s="3"/>
      <c r="K3355" s="3"/>
      <c r="L3355" s="3"/>
    </row>
    <row r="3356" spans="2:12">
      <c r="B3356" s="9"/>
      <c r="C3356" s="13"/>
      <c r="D3356" s="3"/>
      <c r="E3356" s="3"/>
      <c r="F3356" s="3"/>
      <c r="G3356" s="3"/>
      <c r="H3356" s="3"/>
      <c r="I3356" s="3"/>
      <c r="J3356" s="3"/>
      <c r="K3356" s="3"/>
      <c r="L3356" s="3"/>
    </row>
    <row r="3357" spans="2:12">
      <c r="B3357" s="9"/>
      <c r="C3357" s="13"/>
      <c r="D3357" s="3"/>
      <c r="E3357" s="3"/>
      <c r="F3357" s="3"/>
      <c r="G3357" s="3"/>
      <c r="H3357" s="3"/>
      <c r="I3357" s="3"/>
      <c r="J3357" s="3"/>
      <c r="K3357" s="3"/>
      <c r="L3357" s="3"/>
    </row>
    <row r="3358" spans="2:12">
      <c r="B3358" s="9"/>
      <c r="C3358" s="13"/>
      <c r="D3358" s="3"/>
      <c r="E3358" s="3"/>
      <c r="F3358" s="3"/>
      <c r="G3358" s="3"/>
      <c r="H3358" s="3"/>
      <c r="I3358" s="3"/>
      <c r="J3358" s="3"/>
      <c r="K3358" s="3"/>
      <c r="L3358" s="3"/>
    </row>
    <row r="3359" spans="2:12">
      <c r="B3359" s="9"/>
      <c r="C3359" s="13"/>
      <c r="D3359" s="3"/>
      <c r="E3359" s="3"/>
      <c r="F3359" s="3"/>
      <c r="G3359" s="3"/>
      <c r="H3359" s="3"/>
      <c r="I3359" s="3"/>
      <c r="J3359" s="3"/>
      <c r="K3359" s="3"/>
      <c r="L3359" s="3"/>
    </row>
    <row r="3360" spans="2:12">
      <c r="B3360" s="9"/>
      <c r="C3360" s="13"/>
      <c r="D3360" s="3"/>
      <c r="E3360" s="3"/>
      <c r="F3360" s="3"/>
      <c r="G3360" s="3"/>
      <c r="H3360" s="3"/>
      <c r="I3360" s="3"/>
      <c r="J3360" s="3"/>
      <c r="K3360" s="3"/>
      <c r="L3360" s="3"/>
    </row>
    <row r="3361" spans="2:12">
      <c r="B3361" s="9"/>
      <c r="C3361" s="13"/>
      <c r="D3361" s="3"/>
      <c r="E3361" s="3"/>
      <c r="F3361" s="3"/>
      <c r="G3361" s="3"/>
      <c r="H3361" s="3"/>
      <c r="I3361" s="3"/>
      <c r="J3361" s="3"/>
      <c r="K3361" s="3"/>
      <c r="L3361" s="3"/>
    </row>
    <row r="3362" spans="2:12">
      <c r="B3362" s="9"/>
      <c r="C3362" s="13"/>
      <c r="D3362" s="3"/>
      <c r="E3362" s="3"/>
      <c r="F3362" s="3"/>
      <c r="G3362" s="3"/>
      <c r="H3362" s="3"/>
      <c r="I3362" s="3"/>
      <c r="J3362" s="3"/>
      <c r="K3362" s="3"/>
      <c r="L3362" s="3"/>
    </row>
    <row r="3363" spans="2:12">
      <c r="B3363" s="9"/>
      <c r="C3363" s="13"/>
      <c r="D3363" s="3"/>
      <c r="E3363" s="3"/>
      <c r="F3363" s="3"/>
      <c r="G3363" s="3"/>
      <c r="H3363" s="3"/>
      <c r="I3363" s="3"/>
      <c r="J3363" s="3"/>
      <c r="K3363" s="3"/>
      <c r="L3363" s="3"/>
    </row>
    <row r="3364" spans="2:12">
      <c r="B3364" s="9"/>
      <c r="C3364" s="13"/>
      <c r="D3364" s="3"/>
      <c r="E3364" s="3"/>
      <c r="F3364" s="3"/>
      <c r="G3364" s="3"/>
      <c r="H3364" s="3"/>
      <c r="I3364" s="3"/>
      <c r="J3364" s="3"/>
      <c r="K3364" s="3"/>
      <c r="L3364" s="3"/>
    </row>
    <row r="3365" spans="2:12">
      <c r="B3365" s="9"/>
      <c r="C3365" s="13"/>
      <c r="D3365" s="3"/>
      <c r="E3365" s="3"/>
      <c r="F3365" s="3"/>
      <c r="G3365" s="3"/>
      <c r="H3365" s="3"/>
      <c r="I3365" s="3"/>
      <c r="J3365" s="3"/>
      <c r="K3365" s="3"/>
      <c r="L3365" s="3"/>
    </row>
    <row r="3366" spans="2:12">
      <c r="B3366" s="9"/>
      <c r="C3366" s="13"/>
      <c r="D3366" s="3"/>
      <c r="E3366" s="3"/>
      <c r="F3366" s="3"/>
      <c r="G3366" s="3"/>
      <c r="H3366" s="3"/>
      <c r="I3366" s="3"/>
      <c r="J3366" s="3"/>
      <c r="K3366" s="3"/>
      <c r="L3366" s="3"/>
    </row>
    <row r="3367" spans="2:12">
      <c r="B3367" s="9"/>
      <c r="C3367" s="13"/>
      <c r="D3367" s="3"/>
      <c r="E3367" s="3"/>
      <c r="F3367" s="3"/>
      <c r="G3367" s="3"/>
      <c r="H3367" s="3"/>
      <c r="I3367" s="3"/>
      <c r="J3367" s="3"/>
      <c r="K3367" s="3"/>
      <c r="L3367" s="3"/>
    </row>
    <row r="3368" spans="2:12">
      <c r="B3368" s="9"/>
      <c r="C3368" s="13"/>
      <c r="D3368" s="3"/>
      <c r="E3368" s="3"/>
      <c r="F3368" s="3"/>
      <c r="G3368" s="3"/>
      <c r="H3368" s="3"/>
      <c r="I3368" s="3"/>
      <c r="J3368" s="3"/>
      <c r="K3368" s="3"/>
      <c r="L3368" s="3"/>
    </row>
    <row r="3369" spans="2:12">
      <c r="B3369" s="9"/>
      <c r="C3369" s="13"/>
      <c r="D3369" s="3"/>
      <c r="E3369" s="3"/>
      <c r="F3369" s="3"/>
      <c r="G3369" s="3"/>
      <c r="H3369" s="3"/>
      <c r="I3369" s="3"/>
      <c r="J3369" s="3"/>
      <c r="K3369" s="3"/>
      <c r="L3369" s="3"/>
    </row>
    <row r="3370" spans="2:12">
      <c r="B3370" s="9"/>
      <c r="C3370" s="13"/>
      <c r="D3370" s="3"/>
      <c r="E3370" s="3"/>
      <c r="F3370" s="3"/>
      <c r="G3370" s="3"/>
      <c r="H3370" s="3"/>
      <c r="I3370" s="3"/>
      <c r="J3370" s="3"/>
      <c r="K3370" s="3"/>
      <c r="L3370" s="3"/>
    </row>
    <row r="3371" spans="2:12">
      <c r="B3371" s="9"/>
      <c r="C3371" s="13"/>
      <c r="D3371" s="3"/>
      <c r="E3371" s="3"/>
      <c r="F3371" s="3"/>
      <c r="G3371" s="3"/>
      <c r="H3371" s="3"/>
      <c r="I3371" s="3"/>
      <c r="J3371" s="3"/>
      <c r="K3371" s="3"/>
      <c r="L3371" s="3"/>
    </row>
    <row r="3372" spans="2:12">
      <c r="B3372" s="9"/>
      <c r="C3372" s="13"/>
      <c r="D3372" s="3"/>
      <c r="E3372" s="3"/>
      <c r="F3372" s="3"/>
      <c r="G3372" s="3"/>
      <c r="H3372" s="3"/>
      <c r="I3372" s="3"/>
      <c r="J3372" s="3"/>
      <c r="K3372" s="3"/>
      <c r="L3372" s="3"/>
    </row>
    <row r="3373" spans="2:12">
      <c r="B3373" s="9"/>
      <c r="C3373" s="13"/>
      <c r="D3373" s="3"/>
      <c r="E3373" s="3"/>
      <c r="F3373" s="3"/>
      <c r="G3373" s="3"/>
      <c r="H3373" s="3"/>
      <c r="I3373" s="3"/>
      <c r="J3373" s="3"/>
      <c r="K3373" s="3"/>
      <c r="L3373" s="3"/>
    </row>
    <row r="3374" spans="2:12">
      <c r="B3374" s="9"/>
      <c r="C3374" s="13"/>
      <c r="D3374" s="3"/>
      <c r="E3374" s="3"/>
      <c r="F3374" s="3"/>
      <c r="G3374" s="3"/>
      <c r="H3374" s="3"/>
      <c r="I3374" s="3"/>
      <c r="J3374" s="3"/>
      <c r="K3374" s="3"/>
      <c r="L3374" s="3"/>
    </row>
    <row r="3375" spans="2:12">
      <c r="B3375" s="9"/>
      <c r="C3375" s="13"/>
      <c r="D3375" s="3"/>
      <c r="E3375" s="3"/>
      <c r="F3375" s="3"/>
      <c r="G3375" s="3"/>
      <c r="H3375" s="3"/>
      <c r="I3375" s="3"/>
      <c r="J3375" s="3"/>
      <c r="K3375" s="3"/>
      <c r="L3375" s="3"/>
    </row>
    <row r="3376" spans="2:12">
      <c r="B3376" s="9"/>
      <c r="C3376" s="13"/>
      <c r="D3376" s="3"/>
      <c r="E3376" s="3"/>
      <c r="F3376" s="3"/>
      <c r="G3376" s="3"/>
      <c r="H3376" s="3"/>
      <c r="I3376" s="3"/>
      <c r="J3376" s="3"/>
      <c r="K3376" s="3"/>
      <c r="L3376" s="3"/>
    </row>
    <row r="3377" spans="2:12">
      <c r="B3377" s="9"/>
      <c r="C3377" s="13"/>
      <c r="D3377" s="3"/>
      <c r="E3377" s="3"/>
      <c r="F3377" s="3"/>
      <c r="G3377" s="3"/>
      <c r="H3377" s="3"/>
      <c r="I3377" s="3"/>
      <c r="J3377" s="3"/>
      <c r="K3377" s="3"/>
      <c r="L3377" s="3"/>
    </row>
    <row r="3378" spans="2:12">
      <c r="B3378" s="9"/>
      <c r="C3378" s="13"/>
      <c r="D3378" s="3"/>
      <c r="E3378" s="3"/>
      <c r="F3378" s="3"/>
      <c r="G3378" s="3"/>
      <c r="H3378" s="3"/>
      <c r="I3378" s="3"/>
      <c r="J3378" s="3"/>
      <c r="K3378" s="3"/>
      <c r="L3378" s="3"/>
    </row>
    <row r="3379" spans="2:12">
      <c r="B3379" s="9"/>
      <c r="C3379" s="13"/>
      <c r="D3379" s="3"/>
      <c r="E3379" s="3"/>
      <c r="F3379" s="3"/>
      <c r="G3379" s="3"/>
      <c r="H3379" s="3"/>
      <c r="I3379" s="3"/>
      <c r="J3379" s="3"/>
      <c r="K3379" s="3"/>
      <c r="L3379" s="3"/>
    </row>
    <row r="3380" spans="2:12">
      <c r="B3380" s="9"/>
      <c r="C3380" s="13"/>
      <c r="D3380" s="3"/>
      <c r="E3380" s="3"/>
      <c r="F3380" s="3"/>
      <c r="G3380" s="3"/>
      <c r="H3380" s="3"/>
      <c r="I3380" s="3"/>
      <c r="J3380" s="3"/>
      <c r="K3380" s="3"/>
      <c r="L3380" s="3"/>
    </row>
    <row r="3381" spans="2:12">
      <c r="B3381" s="9"/>
      <c r="C3381" s="13"/>
      <c r="D3381" s="3"/>
      <c r="E3381" s="3"/>
      <c r="F3381" s="3"/>
      <c r="G3381" s="3"/>
      <c r="H3381" s="3"/>
      <c r="I3381" s="3"/>
      <c r="J3381" s="3"/>
      <c r="K3381" s="3"/>
      <c r="L3381" s="3"/>
    </row>
    <row r="3382" spans="2:12">
      <c r="B3382" s="9"/>
      <c r="C3382" s="13"/>
      <c r="D3382" s="3"/>
      <c r="E3382" s="3"/>
      <c r="F3382" s="3"/>
      <c r="G3382" s="3"/>
      <c r="H3382" s="3"/>
      <c r="I3382" s="3"/>
      <c r="J3382" s="3"/>
      <c r="K3382" s="3"/>
      <c r="L3382" s="3"/>
    </row>
    <row r="3383" spans="2:12">
      <c r="B3383" s="9"/>
      <c r="C3383" s="13"/>
      <c r="D3383" s="3"/>
      <c r="E3383" s="3"/>
      <c r="F3383" s="3"/>
      <c r="G3383" s="3"/>
      <c r="H3383" s="3"/>
      <c r="I3383" s="3"/>
      <c r="J3383" s="3"/>
      <c r="K3383" s="3"/>
      <c r="L3383" s="3"/>
    </row>
    <row r="3384" spans="2:12">
      <c r="B3384" s="9"/>
      <c r="C3384" s="13"/>
      <c r="D3384" s="3"/>
      <c r="E3384" s="3"/>
      <c r="F3384" s="3"/>
      <c r="G3384" s="3"/>
      <c r="H3384" s="3"/>
      <c r="I3384" s="3"/>
      <c r="J3384" s="3"/>
      <c r="K3384" s="3"/>
      <c r="L3384" s="3"/>
    </row>
    <row r="3385" spans="2:12">
      <c r="B3385" s="9"/>
      <c r="C3385" s="13"/>
      <c r="D3385" s="3"/>
      <c r="E3385" s="3"/>
      <c r="F3385" s="3"/>
      <c r="G3385" s="3"/>
      <c r="H3385" s="3"/>
      <c r="I3385" s="3"/>
      <c r="J3385" s="3"/>
      <c r="K3385" s="3"/>
      <c r="L3385" s="3"/>
    </row>
    <row r="3386" spans="2:12">
      <c r="B3386" s="9"/>
      <c r="C3386" s="13"/>
      <c r="D3386" s="3"/>
      <c r="E3386" s="3"/>
      <c r="F3386" s="3"/>
      <c r="G3386" s="3"/>
      <c r="H3386" s="3"/>
      <c r="I3386" s="3"/>
      <c r="J3386" s="3"/>
      <c r="K3386" s="3"/>
      <c r="L3386" s="3"/>
    </row>
    <row r="3387" spans="2:12">
      <c r="B3387" s="9"/>
      <c r="C3387" s="13"/>
      <c r="D3387" s="3"/>
      <c r="E3387" s="3"/>
      <c r="F3387" s="3"/>
      <c r="G3387" s="3"/>
      <c r="H3387" s="3"/>
      <c r="I3387" s="3"/>
      <c r="J3387" s="3"/>
      <c r="K3387" s="3"/>
      <c r="L3387" s="3"/>
    </row>
    <row r="3388" spans="2:12">
      <c r="B3388" s="9"/>
      <c r="C3388" s="13"/>
      <c r="D3388" s="3"/>
      <c r="E3388" s="3"/>
      <c r="F3388" s="3"/>
      <c r="G3388" s="3"/>
      <c r="H3388" s="3"/>
      <c r="I3388" s="3"/>
      <c r="J3388" s="3"/>
      <c r="K3388" s="3"/>
      <c r="L3388" s="3"/>
    </row>
    <row r="3389" spans="2:12">
      <c r="B3389" s="9"/>
      <c r="C3389" s="13"/>
      <c r="D3389" s="3"/>
      <c r="E3389" s="3"/>
      <c r="F3389" s="3"/>
      <c r="G3389" s="3"/>
      <c r="H3389" s="3"/>
      <c r="I3389" s="3"/>
      <c r="J3389" s="3"/>
      <c r="K3389" s="3"/>
      <c r="L3389" s="3"/>
    </row>
    <row r="3390" spans="2:12">
      <c r="B3390" s="9"/>
      <c r="C3390" s="13"/>
      <c r="D3390" s="3"/>
      <c r="E3390" s="3"/>
      <c r="F3390" s="3"/>
      <c r="G3390" s="3"/>
      <c r="H3390" s="3"/>
      <c r="I3390" s="3"/>
      <c r="J3390" s="3"/>
      <c r="K3390" s="3"/>
      <c r="L3390" s="3"/>
    </row>
    <row r="3391" spans="2:12">
      <c r="B3391" s="9"/>
      <c r="C3391" s="13"/>
      <c r="D3391" s="3"/>
      <c r="E3391" s="3"/>
      <c r="F3391" s="3"/>
      <c r="G3391" s="3"/>
      <c r="H3391" s="3"/>
      <c r="I3391" s="3"/>
      <c r="J3391" s="3"/>
      <c r="K3391" s="3"/>
      <c r="L3391" s="3"/>
    </row>
    <row r="3392" spans="2:12">
      <c r="B3392" s="9"/>
      <c r="C3392" s="13"/>
      <c r="D3392" s="3"/>
      <c r="E3392" s="3"/>
      <c r="F3392" s="3"/>
      <c r="G3392" s="3"/>
      <c r="H3392" s="3"/>
      <c r="I3392" s="3"/>
      <c r="J3392" s="3"/>
      <c r="K3392" s="3"/>
      <c r="L3392" s="3"/>
    </row>
    <row r="3393" spans="2:12">
      <c r="B3393" s="9"/>
      <c r="C3393" s="13"/>
      <c r="D3393" s="3"/>
      <c r="E3393" s="3"/>
      <c r="F3393" s="3"/>
      <c r="G3393" s="3"/>
      <c r="H3393" s="3"/>
      <c r="I3393" s="3"/>
      <c r="J3393" s="3"/>
      <c r="K3393" s="3"/>
      <c r="L3393" s="3"/>
    </row>
    <row r="3394" spans="2:12">
      <c r="B3394" s="9"/>
      <c r="C3394" s="13"/>
      <c r="D3394" s="3"/>
      <c r="E3394" s="3"/>
      <c r="F3394" s="3"/>
      <c r="G3394" s="3"/>
      <c r="H3394" s="3"/>
      <c r="I3394" s="3"/>
      <c r="J3394" s="3"/>
      <c r="K3394" s="3"/>
      <c r="L3394" s="3"/>
    </row>
    <row r="3395" spans="2:12">
      <c r="B3395" s="9"/>
      <c r="C3395" s="13"/>
      <c r="D3395" s="3"/>
      <c r="E3395" s="3"/>
      <c r="F3395" s="3"/>
      <c r="G3395" s="3"/>
      <c r="H3395" s="3"/>
      <c r="I3395" s="3"/>
      <c r="J3395" s="3"/>
      <c r="K3395" s="3"/>
      <c r="L3395" s="3"/>
    </row>
    <row r="3396" spans="2:12">
      <c r="B3396" s="9"/>
      <c r="C3396" s="13"/>
      <c r="D3396" s="3"/>
      <c r="E3396" s="3"/>
      <c r="F3396" s="3"/>
      <c r="G3396" s="3"/>
      <c r="H3396" s="3"/>
      <c r="I3396" s="3"/>
      <c r="J3396" s="3"/>
      <c r="K3396" s="3"/>
      <c r="L3396" s="3"/>
    </row>
    <row r="3397" spans="2:12">
      <c r="B3397" s="9"/>
      <c r="C3397" s="13"/>
      <c r="D3397" s="3"/>
      <c r="E3397" s="3"/>
      <c r="F3397" s="3"/>
      <c r="G3397" s="3"/>
      <c r="H3397" s="3"/>
      <c r="I3397" s="3"/>
      <c r="J3397" s="3"/>
      <c r="K3397" s="3"/>
      <c r="L3397" s="3"/>
    </row>
    <row r="3398" spans="2:12">
      <c r="B3398" s="9"/>
      <c r="C3398" s="13"/>
      <c r="D3398" s="3"/>
      <c r="E3398" s="3"/>
      <c r="F3398" s="3"/>
      <c r="G3398" s="3"/>
      <c r="H3398" s="3"/>
      <c r="I3398" s="3"/>
      <c r="J3398" s="3"/>
      <c r="K3398" s="3"/>
      <c r="L3398" s="3"/>
    </row>
    <row r="3399" spans="2:12">
      <c r="B3399" s="9"/>
      <c r="C3399" s="13"/>
      <c r="D3399" s="3"/>
      <c r="E3399" s="3"/>
      <c r="F3399" s="3"/>
      <c r="G3399" s="3"/>
      <c r="H3399" s="3"/>
      <c r="I3399" s="3"/>
      <c r="J3399" s="3"/>
      <c r="K3399" s="3"/>
      <c r="L3399" s="3"/>
    </row>
    <row r="3400" spans="2:12">
      <c r="B3400" s="9"/>
      <c r="C3400" s="13"/>
      <c r="D3400" s="3"/>
      <c r="E3400" s="3"/>
      <c r="F3400" s="3"/>
      <c r="G3400" s="3"/>
      <c r="H3400" s="3"/>
      <c r="I3400" s="3"/>
      <c r="J3400" s="3"/>
      <c r="K3400" s="3"/>
      <c r="L3400" s="3"/>
    </row>
    <row r="3401" spans="2:12">
      <c r="B3401" s="9"/>
      <c r="C3401" s="13"/>
      <c r="D3401" s="3"/>
      <c r="E3401" s="3"/>
      <c r="F3401" s="3"/>
      <c r="G3401" s="3"/>
      <c r="H3401" s="3"/>
      <c r="I3401" s="3"/>
      <c r="J3401" s="3"/>
      <c r="K3401" s="3"/>
      <c r="L3401" s="3"/>
    </row>
    <row r="3402" spans="2:12">
      <c r="B3402" s="9"/>
      <c r="C3402" s="13"/>
      <c r="D3402" s="3"/>
      <c r="E3402" s="3"/>
      <c r="F3402" s="3"/>
      <c r="G3402" s="3"/>
      <c r="H3402" s="3"/>
      <c r="I3402" s="3"/>
      <c r="J3402" s="3"/>
      <c r="K3402" s="3"/>
      <c r="L3402" s="3"/>
    </row>
    <row r="3403" spans="2:12">
      <c r="B3403" s="9"/>
      <c r="C3403" s="13"/>
      <c r="D3403" s="3"/>
      <c r="E3403" s="3"/>
      <c r="F3403" s="3"/>
      <c r="G3403" s="3"/>
      <c r="H3403" s="3"/>
      <c r="I3403" s="3"/>
      <c r="J3403" s="3"/>
      <c r="K3403" s="3"/>
      <c r="L3403" s="3"/>
    </row>
    <row r="3404" spans="2:12">
      <c r="B3404" s="9"/>
      <c r="C3404" s="13"/>
      <c r="D3404" s="3"/>
      <c r="E3404" s="3"/>
      <c r="F3404" s="3"/>
      <c r="G3404" s="3"/>
      <c r="H3404" s="3"/>
      <c r="I3404" s="3"/>
      <c r="J3404" s="3"/>
      <c r="K3404" s="3"/>
      <c r="L3404" s="3"/>
    </row>
    <row r="3405" spans="2:12">
      <c r="B3405" s="9"/>
      <c r="C3405" s="13"/>
      <c r="D3405" s="3"/>
      <c r="E3405" s="3"/>
      <c r="F3405" s="3"/>
      <c r="G3405" s="3"/>
      <c r="H3405" s="3"/>
      <c r="I3405" s="3"/>
      <c r="J3405" s="3"/>
      <c r="K3405" s="3"/>
      <c r="L3405" s="3"/>
    </row>
    <row r="3406" spans="2:12">
      <c r="B3406" s="9"/>
      <c r="C3406" s="13"/>
      <c r="D3406" s="3"/>
      <c r="E3406" s="3"/>
      <c r="F3406" s="3"/>
      <c r="G3406" s="3"/>
      <c r="H3406" s="3"/>
      <c r="I3406" s="3"/>
      <c r="J3406" s="3"/>
      <c r="K3406" s="3"/>
      <c r="L3406" s="3"/>
    </row>
    <row r="3407" spans="2:12">
      <c r="B3407" s="9"/>
      <c r="C3407" s="13"/>
      <c r="D3407" s="3"/>
      <c r="E3407" s="3"/>
      <c r="F3407" s="3"/>
      <c r="G3407" s="3"/>
      <c r="H3407" s="3"/>
      <c r="I3407" s="3"/>
      <c r="J3407" s="3"/>
      <c r="K3407" s="3"/>
      <c r="L3407" s="3"/>
    </row>
    <row r="3408" spans="2:12">
      <c r="B3408" s="9"/>
      <c r="C3408" s="13"/>
      <c r="D3408" s="3"/>
      <c r="E3408" s="3"/>
      <c r="F3408" s="3"/>
      <c r="G3408" s="3"/>
      <c r="H3408" s="3"/>
      <c r="I3408" s="3"/>
      <c r="J3408" s="3"/>
      <c r="K3408" s="3"/>
      <c r="L3408" s="3"/>
    </row>
    <row r="3409" spans="2:12">
      <c r="B3409" s="9"/>
      <c r="C3409" s="13"/>
      <c r="D3409" s="3"/>
      <c r="E3409" s="3"/>
      <c r="F3409" s="3"/>
      <c r="G3409" s="3"/>
      <c r="H3409" s="3"/>
      <c r="I3409" s="3"/>
      <c r="J3409" s="3"/>
      <c r="K3409" s="3"/>
      <c r="L3409" s="3"/>
    </row>
    <row r="3410" spans="2:12">
      <c r="B3410" s="9"/>
      <c r="C3410" s="13"/>
      <c r="D3410" s="3"/>
      <c r="E3410" s="3"/>
      <c r="F3410" s="3"/>
      <c r="G3410" s="3"/>
      <c r="H3410" s="3"/>
      <c r="I3410" s="3"/>
      <c r="J3410" s="3"/>
      <c r="K3410" s="3"/>
      <c r="L3410" s="3"/>
    </row>
    <row r="3411" spans="2:12">
      <c r="B3411" s="9"/>
      <c r="C3411" s="13"/>
      <c r="D3411" s="3"/>
      <c r="E3411" s="3"/>
      <c r="F3411" s="3"/>
      <c r="G3411" s="3"/>
      <c r="H3411" s="3"/>
      <c r="I3411" s="3"/>
      <c r="J3411" s="3"/>
      <c r="K3411" s="3"/>
      <c r="L3411" s="3"/>
    </row>
    <row r="3412" spans="2:12">
      <c r="B3412" s="9"/>
      <c r="C3412" s="13"/>
      <c r="D3412" s="3"/>
      <c r="E3412" s="3"/>
      <c r="F3412" s="3"/>
      <c r="G3412" s="3"/>
      <c r="H3412" s="3"/>
      <c r="I3412" s="3"/>
      <c r="J3412" s="3"/>
      <c r="K3412" s="3"/>
      <c r="L3412" s="3"/>
    </row>
    <row r="3413" spans="2:12">
      <c r="B3413" s="9"/>
      <c r="C3413" s="13"/>
      <c r="D3413" s="3"/>
      <c r="E3413" s="3"/>
      <c r="F3413" s="3"/>
      <c r="G3413" s="3"/>
      <c r="H3413" s="3"/>
      <c r="I3413" s="3"/>
      <c r="J3413" s="3"/>
      <c r="K3413" s="3"/>
      <c r="L3413" s="3"/>
    </row>
    <row r="3414" spans="2:12">
      <c r="B3414" s="9"/>
      <c r="C3414" s="13"/>
      <c r="D3414" s="3"/>
      <c r="E3414" s="3"/>
      <c r="F3414" s="3"/>
      <c r="G3414" s="3"/>
      <c r="H3414" s="3"/>
      <c r="I3414" s="3"/>
      <c r="J3414" s="3"/>
      <c r="K3414" s="3"/>
      <c r="L3414" s="3"/>
    </row>
    <row r="3415" spans="2:12">
      <c r="B3415" s="9"/>
      <c r="C3415" s="13"/>
      <c r="D3415" s="3"/>
      <c r="E3415" s="3"/>
      <c r="F3415" s="3"/>
      <c r="G3415" s="3"/>
      <c r="H3415" s="3"/>
      <c r="I3415" s="3"/>
      <c r="J3415" s="3"/>
      <c r="K3415" s="3"/>
      <c r="L3415" s="3"/>
    </row>
    <row r="3416" spans="2:12">
      <c r="B3416" s="9"/>
      <c r="C3416" s="13"/>
      <c r="D3416" s="3"/>
      <c r="E3416" s="3"/>
      <c r="F3416" s="3"/>
      <c r="G3416" s="3"/>
      <c r="H3416" s="3"/>
      <c r="I3416" s="3"/>
      <c r="J3416" s="3"/>
      <c r="K3416" s="3"/>
      <c r="L3416" s="3"/>
    </row>
    <row r="3417" spans="2:12">
      <c r="B3417" s="9"/>
      <c r="C3417" s="13"/>
      <c r="D3417" s="3"/>
      <c r="E3417" s="3"/>
      <c r="F3417" s="3"/>
      <c r="G3417" s="3"/>
      <c r="H3417" s="3"/>
      <c r="I3417" s="3"/>
      <c r="J3417" s="3"/>
      <c r="K3417" s="3"/>
      <c r="L3417" s="3"/>
    </row>
    <row r="3418" spans="2:12">
      <c r="B3418" s="9"/>
      <c r="C3418" s="13"/>
      <c r="D3418" s="3"/>
      <c r="E3418" s="3"/>
      <c r="F3418" s="3"/>
      <c r="G3418" s="3"/>
      <c r="H3418" s="3"/>
      <c r="I3418" s="3"/>
      <c r="J3418" s="3"/>
      <c r="K3418" s="3"/>
      <c r="L3418" s="3"/>
    </row>
    <row r="3419" spans="2:12">
      <c r="B3419" s="9"/>
      <c r="C3419" s="13"/>
      <c r="D3419" s="3"/>
      <c r="E3419" s="3"/>
      <c r="F3419" s="3"/>
      <c r="G3419" s="3"/>
      <c r="H3419" s="3"/>
      <c r="I3419" s="3"/>
      <c r="J3419" s="3"/>
      <c r="K3419" s="3"/>
      <c r="L3419" s="3"/>
    </row>
    <row r="3420" spans="2:12">
      <c r="B3420" s="9"/>
      <c r="C3420" s="13"/>
      <c r="D3420" s="3"/>
      <c r="E3420" s="3"/>
      <c r="F3420" s="3"/>
      <c r="G3420" s="3"/>
      <c r="H3420" s="3"/>
      <c r="I3420" s="3"/>
      <c r="J3420" s="3"/>
      <c r="K3420" s="3"/>
      <c r="L3420" s="3"/>
    </row>
    <row r="3421" spans="2:12">
      <c r="B3421" s="9"/>
      <c r="C3421" s="13"/>
      <c r="D3421" s="3"/>
      <c r="E3421" s="3"/>
      <c r="F3421" s="3"/>
      <c r="G3421" s="3"/>
      <c r="H3421" s="3"/>
      <c r="I3421" s="3"/>
      <c r="J3421" s="3"/>
      <c r="K3421" s="3"/>
      <c r="L3421" s="3"/>
    </row>
    <row r="3422" spans="2:12">
      <c r="B3422" s="9"/>
      <c r="C3422" s="13"/>
      <c r="D3422" s="3"/>
      <c r="E3422" s="3"/>
      <c r="F3422" s="3"/>
      <c r="G3422" s="3"/>
      <c r="H3422" s="3"/>
      <c r="I3422" s="3"/>
      <c r="J3422" s="3"/>
      <c r="K3422" s="3"/>
      <c r="L3422" s="3"/>
    </row>
    <row r="3423" spans="2:12">
      <c r="B3423" s="9"/>
      <c r="C3423" s="13"/>
      <c r="D3423" s="3"/>
      <c r="E3423" s="3"/>
      <c r="F3423" s="3"/>
      <c r="G3423" s="3"/>
      <c r="H3423" s="3"/>
      <c r="I3423" s="3"/>
      <c r="J3423" s="3"/>
      <c r="K3423" s="3"/>
      <c r="L3423" s="3"/>
    </row>
    <row r="3424" spans="2:12">
      <c r="B3424" s="9"/>
      <c r="C3424" s="13"/>
      <c r="D3424" s="3"/>
      <c r="E3424" s="3"/>
      <c r="F3424" s="3"/>
      <c r="G3424" s="3"/>
      <c r="H3424" s="3"/>
      <c r="I3424" s="3"/>
      <c r="J3424" s="3"/>
      <c r="K3424" s="3"/>
      <c r="L3424" s="3"/>
    </row>
    <row r="3425" spans="2:12">
      <c r="B3425" s="9"/>
      <c r="C3425" s="13"/>
      <c r="D3425" s="3"/>
      <c r="E3425" s="3"/>
      <c r="F3425" s="3"/>
      <c r="G3425" s="3"/>
      <c r="H3425" s="3"/>
      <c r="I3425" s="3"/>
      <c r="J3425" s="3"/>
      <c r="K3425" s="3"/>
      <c r="L3425" s="3"/>
    </row>
    <row r="3426" spans="2:12">
      <c r="B3426" s="9"/>
      <c r="C3426" s="13"/>
      <c r="D3426" s="3"/>
      <c r="E3426" s="3"/>
      <c r="F3426" s="3"/>
      <c r="G3426" s="3"/>
      <c r="H3426" s="3"/>
      <c r="I3426" s="3"/>
      <c r="J3426" s="3"/>
      <c r="K3426" s="3"/>
      <c r="L3426" s="3"/>
    </row>
    <row r="3427" spans="2:12">
      <c r="B3427" s="9"/>
      <c r="C3427" s="13"/>
      <c r="D3427" s="3"/>
      <c r="E3427" s="3"/>
      <c r="F3427" s="3"/>
      <c r="G3427" s="3"/>
      <c r="H3427" s="3"/>
      <c r="I3427" s="3"/>
      <c r="J3427" s="3"/>
      <c r="K3427" s="3"/>
      <c r="L3427" s="3"/>
    </row>
    <row r="3428" spans="2:12">
      <c r="B3428" s="9"/>
      <c r="C3428" s="13"/>
      <c r="D3428" s="3"/>
      <c r="E3428" s="3"/>
      <c r="F3428" s="3"/>
      <c r="G3428" s="3"/>
      <c r="H3428" s="3"/>
      <c r="I3428" s="3"/>
      <c r="J3428" s="3"/>
      <c r="K3428" s="3"/>
      <c r="L3428" s="3"/>
    </row>
    <row r="3429" spans="2:12">
      <c r="B3429" s="9"/>
      <c r="C3429" s="13"/>
      <c r="D3429" s="3"/>
      <c r="E3429" s="3"/>
      <c r="F3429" s="3"/>
      <c r="G3429" s="3"/>
      <c r="H3429" s="3"/>
      <c r="I3429" s="3"/>
      <c r="J3429" s="3"/>
      <c r="K3429" s="3"/>
      <c r="L3429" s="3"/>
    </row>
    <row r="3430" spans="2:12">
      <c r="B3430" s="9"/>
      <c r="C3430" s="13"/>
      <c r="D3430" s="3"/>
      <c r="E3430" s="3"/>
      <c r="F3430" s="3"/>
      <c r="G3430" s="3"/>
      <c r="H3430" s="3"/>
      <c r="I3430" s="3"/>
      <c r="J3430" s="3"/>
      <c r="K3430" s="3"/>
      <c r="L3430" s="3"/>
    </row>
    <row r="3431" spans="2:12">
      <c r="B3431" s="9"/>
      <c r="C3431" s="13"/>
      <c r="D3431" s="3"/>
      <c r="E3431" s="3"/>
      <c r="F3431" s="3"/>
      <c r="G3431" s="3"/>
      <c r="H3431" s="3"/>
      <c r="I3431" s="3"/>
      <c r="J3431" s="3"/>
      <c r="K3431" s="3"/>
      <c r="L3431" s="3"/>
    </row>
    <row r="3432" spans="2:12">
      <c r="B3432" s="9"/>
      <c r="C3432" s="13"/>
      <c r="D3432" s="3"/>
      <c r="E3432" s="3"/>
      <c r="F3432" s="3"/>
      <c r="G3432" s="3"/>
      <c r="H3432" s="3"/>
      <c r="I3432" s="3"/>
      <c r="J3432" s="3"/>
      <c r="K3432" s="3"/>
      <c r="L3432" s="3"/>
    </row>
    <row r="3433" spans="2:12">
      <c r="B3433" s="9"/>
      <c r="C3433" s="13"/>
      <c r="D3433" s="3"/>
      <c r="E3433" s="3"/>
      <c r="F3433" s="3"/>
      <c r="G3433" s="3"/>
      <c r="H3433" s="3"/>
      <c r="I3433" s="3"/>
      <c r="J3433" s="3"/>
      <c r="K3433" s="3"/>
      <c r="L3433" s="3"/>
    </row>
    <row r="3434" spans="2:12">
      <c r="B3434" s="9"/>
      <c r="C3434" s="13"/>
      <c r="D3434" s="3"/>
      <c r="E3434" s="3"/>
      <c r="F3434" s="3"/>
      <c r="G3434" s="3"/>
      <c r="H3434" s="3"/>
      <c r="I3434" s="3"/>
      <c r="J3434" s="3"/>
      <c r="K3434" s="3"/>
      <c r="L3434" s="3"/>
    </row>
    <row r="3435" spans="2:12">
      <c r="B3435" s="9"/>
      <c r="C3435" s="13"/>
      <c r="D3435" s="3"/>
      <c r="E3435" s="3"/>
      <c r="F3435" s="3"/>
      <c r="G3435" s="3"/>
      <c r="H3435" s="3"/>
      <c r="I3435" s="3"/>
      <c r="J3435" s="3"/>
      <c r="K3435" s="3"/>
      <c r="L3435" s="3"/>
    </row>
    <row r="3436" spans="2:12">
      <c r="B3436" s="9"/>
      <c r="C3436" s="13"/>
      <c r="D3436" s="3"/>
      <c r="E3436" s="3"/>
      <c r="F3436" s="3"/>
      <c r="G3436" s="3"/>
      <c r="H3436" s="3"/>
      <c r="I3436" s="3"/>
      <c r="J3436" s="3"/>
      <c r="K3436" s="3"/>
      <c r="L3436" s="3"/>
    </row>
    <row r="3437" spans="2:12">
      <c r="B3437" s="9"/>
      <c r="C3437" s="13"/>
      <c r="D3437" s="3"/>
      <c r="E3437" s="3"/>
      <c r="F3437" s="3"/>
      <c r="G3437" s="3"/>
      <c r="H3437" s="3"/>
      <c r="I3437" s="3"/>
      <c r="J3437" s="3"/>
      <c r="K3437" s="3"/>
      <c r="L3437" s="3"/>
    </row>
    <row r="3438" spans="2:12">
      <c r="B3438" s="9"/>
      <c r="C3438" s="13"/>
      <c r="D3438" s="3"/>
      <c r="E3438" s="3"/>
      <c r="F3438" s="3"/>
      <c r="G3438" s="3"/>
      <c r="H3438" s="3"/>
      <c r="I3438" s="3"/>
      <c r="J3438" s="3"/>
      <c r="K3438" s="3"/>
      <c r="L3438" s="3"/>
    </row>
    <row r="3439" spans="2:12">
      <c r="B3439" s="9"/>
      <c r="C3439" s="13"/>
      <c r="D3439" s="3"/>
      <c r="E3439" s="3"/>
      <c r="F3439" s="3"/>
      <c r="G3439" s="3"/>
      <c r="H3439" s="3"/>
      <c r="I3439" s="3"/>
      <c r="J3439" s="3"/>
      <c r="K3439" s="3"/>
      <c r="L3439" s="3"/>
    </row>
    <row r="3440" spans="2:12">
      <c r="B3440" s="9"/>
      <c r="C3440" s="13"/>
      <c r="D3440" s="3"/>
      <c r="E3440" s="3"/>
      <c r="F3440" s="3"/>
      <c r="G3440" s="3"/>
      <c r="H3440" s="3"/>
      <c r="I3440" s="3"/>
      <c r="J3440" s="3"/>
      <c r="K3440" s="3"/>
      <c r="L3440" s="3"/>
    </row>
    <row r="3441" spans="2:12">
      <c r="B3441" s="9"/>
      <c r="C3441" s="13"/>
      <c r="D3441" s="3"/>
      <c r="E3441" s="3"/>
      <c r="F3441" s="3"/>
      <c r="G3441" s="3"/>
      <c r="H3441" s="3"/>
      <c r="I3441" s="3"/>
      <c r="J3441" s="3"/>
      <c r="K3441" s="3"/>
      <c r="L3441" s="3"/>
    </row>
    <row r="3442" spans="2:12">
      <c r="B3442" s="9"/>
      <c r="C3442" s="13"/>
      <c r="D3442" s="3"/>
      <c r="E3442" s="3"/>
      <c r="F3442" s="3"/>
      <c r="G3442" s="3"/>
      <c r="H3442" s="3"/>
      <c r="I3442" s="3"/>
      <c r="J3442" s="3"/>
      <c r="K3442" s="3"/>
      <c r="L3442" s="3"/>
    </row>
    <row r="3443" spans="2:12">
      <c r="B3443" s="9"/>
      <c r="C3443" s="13"/>
      <c r="D3443" s="3"/>
      <c r="E3443" s="3"/>
      <c r="F3443" s="3"/>
      <c r="G3443" s="3"/>
      <c r="H3443" s="3"/>
      <c r="I3443" s="3"/>
      <c r="J3443" s="3"/>
      <c r="K3443" s="3"/>
      <c r="L3443" s="3"/>
    </row>
    <row r="3444" spans="2:12">
      <c r="B3444" s="9"/>
      <c r="C3444" s="13"/>
      <c r="D3444" s="3"/>
      <c r="E3444" s="3"/>
      <c r="F3444" s="3"/>
      <c r="G3444" s="3"/>
      <c r="H3444" s="3"/>
      <c r="I3444" s="3"/>
      <c r="J3444" s="3"/>
      <c r="K3444" s="3"/>
      <c r="L3444" s="3"/>
    </row>
    <row r="3445" spans="2:12">
      <c r="B3445" s="9"/>
      <c r="C3445" s="13"/>
      <c r="D3445" s="3"/>
      <c r="E3445" s="3"/>
      <c r="F3445" s="3"/>
      <c r="G3445" s="3"/>
      <c r="H3445" s="3"/>
      <c r="I3445" s="3"/>
      <c r="J3445" s="3"/>
      <c r="K3445" s="3"/>
      <c r="L3445" s="3"/>
    </row>
    <row r="3446" spans="2:12">
      <c r="B3446" s="9"/>
      <c r="C3446" s="13"/>
      <c r="D3446" s="3"/>
      <c r="E3446" s="3"/>
      <c r="F3446" s="3"/>
      <c r="G3446" s="3"/>
      <c r="H3446" s="3"/>
      <c r="I3446" s="3"/>
      <c r="J3446" s="3"/>
      <c r="K3446" s="3"/>
      <c r="L3446" s="3"/>
    </row>
    <row r="3447" spans="2:12">
      <c r="B3447" s="9"/>
      <c r="C3447" s="13"/>
      <c r="D3447" s="3"/>
      <c r="E3447" s="3"/>
      <c r="F3447" s="3"/>
      <c r="G3447" s="3"/>
      <c r="H3447" s="3"/>
      <c r="I3447" s="3"/>
      <c r="J3447" s="3"/>
      <c r="K3447" s="3"/>
      <c r="L3447" s="3"/>
    </row>
    <row r="3448" spans="2:12">
      <c r="B3448" s="9"/>
      <c r="C3448" s="13"/>
      <c r="D3448" s="3"/>
      <c r="E3448" s="3"/>
      <c r="F3448" s="3"/>
      <c r="G3448" s="3"/>
      <c r="H3448" s="3"/>
      <c r="I3448" s="3"/>
      <c r="J3448" s="3"/>
      <c r="K3448" s="3"/>
      <c r="L3448" s="3"/>
    </row>
    <row r="3449" spans="2:12">
      <c r="B3449" s="9"/>
      <c r="C3449" s="13"/>
      <c r="D3449" s="3"/>
      <c r="E3449" s="3"/>
      <c r="F3449" s="3"/>
      <c r="G3449" s="3"/>
      <c r="H3449" s="3"/>
      <c r="I3449" s="3"/>
      <c r="J3449" s="3"/>
      <c r="K3449" s="3"/>
      <c r="L3449" s="3"/>
    </row>
    <row r="3450" spans="2:12">
      <c r="B3450" s="9"/>
      <c r="C3450" s="13"/>
      <c r="D3450" s="3"/>
      <c r="E3450" s="3"/>
      <c r="F3450" s="3"/>
      <c r="G3450" s="3"/>
      <c r="H3450" s="3"/>
      <c r="I3450" s="3"/>
      <c r="J3450" s="3"/>
      <c r="K3450" s="3"/>
      <c r="L3450" s="3"/>
    </row>
    <row r="3451" spans="2:12">
      <c r="B3451" s="9"/>
      <c r="C3451" s="13"/>
      <c r="D3451" s="3"/>
      <c r="E3451" s="3"/>
      <c r="F3451" s="3"/>
      <c r="G3451" s="3"/>
      <c r="H3451" s="3"/>
      <c r="I3451" s="3"/>
      <c r="J3451" s="3"/>
      <c r="K3451" s="3"/>
      <c r="L3451" s="3"/>
    </row>
    <row r="3452" spans="2:12">
      <c r="B3452" s="9"/>
      <c r="C3452" s="13"/>
      <c r="D3452" s="3"/>
      <c r="E3452" s="3"/>
      <c r="F3452" s="3"/>
      <c r="G3452" s="3"/>
      <c r="H3452" s="3"/>
      <c r="I3452" s="3"/>
      <c r="J3452" s="3"/>
      <c r="K3452" s="3"/>
      <c r="L3452" s="3"/>
    </row>
    <row r="3453" spans="2:12">
      <c r="B3453" s="9"/>
      <c r="C3453" s="13"/>
      <c r="D3453" s="3"/>
      <c r="E3453" s="3"/>
      <c r="F3453" s="3"/>
      <c r="G3453" s="3"/>
      <c r="H3453" s="3"/>
      <c r="I3453" s="3"/>
      <c r="J3453" s="3"/>
      <c r="K3453" s="3"/>
      <c r="L3453" s="3"/>
    </row>
    <row r="3454" spans="2:12">
      <c r="B3454" s="9"/>
      <c r="C3454" s="13"/>
      <c r="D3454" s="3"/>
      <c r="E3454" s="3"/>
      <c r="F3454" s="3"/>
      <c r="G3454" s="3"/>
      <c r="H3454" s="3"/>
      <c r="I3454" s="3"/>
      <c r="J3454" s="3"/>
      <c r="K3454" s="3"/>
      <c r="L3454" s="3"/>
    </row>
    <row r="3455" spans="2:12">
      <c r="B3455" s="9"/>
      <c r="C3455" s="13"/>
      <c r="D3455" s="3"/>
      <c r="E3455" s="3"/>
      <c r="F3455" s="3"/>
      <c r="G3455" s="3"/>
      <c r="H3455" s="3"/>
      <c r="I3455" s="3"/>
      <c r="J3455" s="3"/>
      <c r="K3455" s="3"/>
      <c r="L3455" s="3"/>
    </row>
    <row r="3456" spans="2:12">
      <c r="B3456" s="9"/>
      <c r="C3456" s="13"/>
      <c r="D3456" s="3"/>
      <c r="E3456" s="3"/>
      <c r="F3456" s="3"/>
      <c r="G3456" s="3"/>
      <c r="H3456" s="3"/>
      <c r="I3456" s="3"/>
      <c r="J3456" s="3"/>
      <c r="K3456" s="3"/>
      <c r="L3456" s="3"/>
    </row>
    <row r="3457" spans="2:12">
      <c r="B3457" s="9"/>
      <c r="C3457" s="13"/>
      <c r="D3457" s="3"/>
      <c r="E3457" s="3"/>
      <c r="F3457" s="3"/>
      <c r="G3457" s="3"/>
      <c r="H3457" s="3"/>
      <c r="I3457" s="3"/>
      <c r="J3457" s="3"/>
      <c r="K3457" s="3"/>
      <c r="L3457" s="3"/>
    </row>
    <row r="3458" spans="2:12">
      <c r="B3458" s="9"/>
      <c r="C3458" s="13"/>
      <c r="D3458" s="3"/>
      <c r="E3458" s="3"/>
      <c r="F3458" s="3"/>
      <c r="G3458" s="3"/>
      <c r="H3458" s="3"/>
      <c r="I3458" s="3"/>
      <c r="J3458" s="3"/>
      <c r="K3458" s="3"/>
      <c r="L3458" s="3"/>
    </row>
    <row r="3459" spans="2:12">
      <c r="B3459" s="9"/>
      <c r="C3459" s="13"/>
      <c r="D3459" s="3"/>
      <c r="E3459" s="3"/>
      <c r="F3459" s="3"/>
      <c r="G3459" s="3"/>
      <c r="H3459" s="3"/>
      <c r="I3459" s="3"/>
      <c r="J3459" s="3"/>
      <c r="K3459" s="3"/>
      <c r="L3459" s="3"/>
    </row>
    <row r="3460" spans="2:12">
      <c r="B3460" s="9"/>
      <c r="C3460" s="13"/>
      <c r="D3460" s="3"/>
      <c r="E3460" s="3"/>
      <c r="F3460" s="3"/>
      <c r="G3460" s="3"/>
      <c r="H3460" s="3"/>
      <c r="I3460" s="3"/>
      <c r="J3460" s="3"/>
      <c r="K3460" s="3"/>
      <c r="L3460" s="3"/>
    </row>
    <row r="3461" spans="2:12">
      <c r="B3461" s="9"/>
      <c r="C3461" s="13"/>
      <c r="D3461" s="3"/>
      <c r="E3461" s="3"/>
      <c r="F3461" s="3"/>
      <c r="G3461" s="3"/>
      <c r="H3461" s="3"/>
      <c r="I3461" s="3"/>
      <c r="J3461" s="3"/>
      <c r="K3461" s="3"/>
      <c r="L3461" s="3"/>
    </row>
    <row r="3462" spans="2:12">
      <c r="B3462" s="9"/>
      <c r="C3462" s="13"/>
      <c r="D3462" s="3"/>
      <c r="E3462" s="3"/>
      <c r="F3462" s="3"/>
      <c r="G3462" s="3"/>
      <c r="H3462" s="3"/>
      <c r="I3462" s="3"/>
      <c r="J3462" s="3"/>
      <c r="K3462" s="3"/>
      <c r="L3462" s="3"/>
    </row>
    <row r="3463" spans="2:12">
      <c r="B3463" s="9"/>
      <c r="C3463" s="13"/>
      <c r="D3463" s="3"/>
      <c r="E3463" s="3"/>
      <c r="F3463" s="3"/>
      <c r="G3463" s="3"/>
      <c r="H3463" s="3"/>
      <c r="I3463" s="3"/>
      <c r="J3463" s="3"/>
      <c r="K3463" s="3"/>
      <c r="L3463" s="3"/>
    </row>
    <row r="3464" spans="2:12">
      <c r="B3464" s="9"/>
      <c r="C3464" s="13"/>
      <c r="D3464" s="3"/>
      <c r="E3464" s="3"/>
      <c r="F3464" s="3"/>
      <c r="G3464" s="3"/>
      <c r="H3464" s="3"/>
      <c r="I3464" s="3"/>
      <c r="J3464" s="3"/>
      <c r="K3464" s="3"/>
      <c r="L3464" s="3"/>
    </row>
    <row r="3465" spans="2:12">
      <c r="B3465" s="9"/>
      <c r="C3465" s="13"/>
      <c r="D3465" s="3"/>
      <c r="E3465" s="3"/>
      <c r="F3465" s="3"/>
      <c r="G3465" s="3"/>
      <c r="H3465" s="3"/>
      <c r="I3465" s="3"/>
      <c r="J3465" s="3"/>
      <c r="K3465" s="3"/>
      <c r="L3465" s="3"/>
    </row>
    <row r="3466" spans="2:12">
      <c r="B3466" s="9"/>
      <c r="C3466" s="13"/>
      <c r="D3466" s="3"/>
      <c r="E3466" s="3"/>
      <c r="F3466" s="3"/>
      <c r="G3466" s="3"/>
      <c r="H3466" s="3"/>
      <c r="I3466" s="3"/>
      <c r="J3466" s="3"/>
      <c r="K3466" s="3"/>
      <c r="L3466" s="3"/>
    </row>
    <row r="3467" spans="2:12">
      <c r="B3467" s="9"/>
      <c r="C3467" s="13"/>
      <c r="D3467" s="3"/>
      <c r="E3467" s="3"/>
      <c r="F3467" s="3"/>
      <c r="G3467" s="3"/>
      <c r="H3467" s="3"/>
      <c r="I3467" s="3"/>
      <c r="J3467" s="3"/>
      <c r="K3467" s="3"/>
      <c r="L3467" s="3"/>
    </row>
    <row r="3468" spans="2:12">
      <c r="B3468" s="9"/>
      <c r="C3468" s="13"/>
      <c r="D3468" s="3"/>
      <c r="E3468" s="3"/>
      <c r="F3468" s="3"/>
      <c r="G3468" s="3"/>
      <c r="H3468" s="3"/>
      <c r="I3468" s="3"/>
      <c r="J3468" s="3"/>
      <c r="K3468" s="3"/>
      <c r="L3468" s="3"/>
    </row>
    <row r="3469" spans="2:12">
      <c r="B3469" s="9"/>
      <c r="C3469" s="13"/>
      <c r="D3469" s="3"/>
      <c r="E3469" s="3"/>
      <c r="F3469" s="3"/>
      <c r="G3469" s="3"/>
      <c r="H3469" s="3"/>
      <c r="I3469" s="3"/>
      <c r="J3469" s="3"/>
      <c r="K3469" s="3"/>
      <c r="L3469" s="3"/>
    </row>
    <row r="3470" spans="2:12">
      <c r="B3470" s="9"/>
      <c r="C3470" s="13"/>
      <c r="D3470" s="3"/>
      <c r="E3470" s="3"/>
      <c r="F3470" s="3"/>
      <c r="G3470" s="3"/>
      <c r="H3470" s="3"/>
      <c r="I3470" s="3"/>
      <c r="J3470" s="3"/>
      <c r="K3470" s="3"/>
      <c r="L3470" s="3"/>
    </row>
    <row r="3471" spans="2:12">
      <c r="B3471" s="9"/>
      <c r="C3471" s="13"/>
      <c r="D3471" s="3"/>
      <c r="E3471" s="3"/>
      <c r="F3471" s="3"/>
      <c r="G3471" s="3"/>
      <c r="H3471" s="3"/>
      <c r="I3471" s="3"/>
      <c r="J3471" s="3"/>
      <c r="K3471" s="3"/>
      <c r="L3471" s="3"/>
    </row>
    <row r="3472" spans="2:12">
      <c r="B3472" s="9"/>
      <c r="C3472" s="13"/>
      <c r="D3472" s="3"/>
      <c r="E3472" s="3"/>
      <c r="F3472" s="3"/>
      <c r="G3472" s="3"/>
      <c r="H3472" s="3"/>
      <c r="I3472" s="3"/>
      <c r="J3472" s="3"/>
      <c r="K3472" s="3"/>
      <c r="L3472" s="3"/>
    </row>
    <row r="3473" spans="2:12">
      <c r="B3473" s="9"/>
      <c r="C3473" s="13"/>
      <c r="D3473" s="3"/>
      <c r="E3473" s="3"/>
      <c r="F3473" s="3"/>
      <c r="G3473" s="3"/>
      <c r="H3473" s="3"/>
      <c r="I3473" s="3"/>
      <c r="J3473" s="3"/>
      <c r="K3473" s="3"/>
      <c r="L3473" s="3"/>
    </row>
    <row r="3474" spans="2:12">
      <c r="B3474" s="9"/>
      <c r="C3474" s="13"/>
      <c r="D3474" s="3"/>
      <c r="E3474" s="3"/>
      <c r="F3474" s="3"/>
      <c r="G3474" s="3"/>
      <c r="H3474" s="3"/>
      <c r="I3474" s="3"/>
      <c r="J3474" s="3"/>
      <c r="K3474" s="3"/>
      <c r="L3474" s="3"/>
    </row>
    <row r="3475" spans="2:12">
      <c r="B3475" s="9"/>
      <c r="C3475" s="13"/>
      <c r="D3475" s="3"/>
      <c r="E3475" s="3"/>
      <c r="F3475" s="3"/>
      <c r="G3475" s="3"/>
      <c r="H3475" s="3"/>
      <c r="I3475" s="3"/>
      <c r="J3475" s="3"/>
      <c r="K3475" s="3"/>
      <c r="L3475" s="3"/>
    </row>
    <row r="3476" spans="2:12">
      <c r="B3476" s="9"/>
      <c r="C3476" s="13"/>
      <c r="D3476" s="3"/>
      <c r="E3476" s="3"/>
      <c r="F3476" s="3"/>
      <c r="G3476" s="3"/>
      <c r="H3476" s="3"/>
      <c r="I3476" s="3"/>
      <c r="J3476" s="3"/>
      <c r="K3476" s="3"/>
      <c r="L3476" s="3"/>
    </row>
    <row r="3477" spans="2:12">
      <c r="B3477" s="9"/>
      <c r="C3477" s="13"/>
      <c r="D3477" s="3"/>
      <c r="E3477" s="3"/>
      <c r="F3477" s="3"/>
      <c r="G3477" s="3"/>
      <c r="H3477" s="3"/>
      <c r="I3477" s="3"/>
      <c r="J3477" s="3"/>
      <c r="K3477" s="3"/>
      <c r="L3477" s="3"/>
    </row>
    <row r="3478" spans="2:12">
      <c r="B3478" s="9"/>
      <c r="C3478" s="13"/>
      <c r="D3478" s="3"/>
      <c r="E3478" s="3"/>
      <c r="F3478" s="3"/>
      <c r="G3478" s="3"/>
      <c r="H3478" s="3"/>
      <c r="I3478" s="3"/>
      <c r="J3478" s="3"/>
      <c r="K3478" s="3"/>
      <c r="L3478" s="3"/>
    </row>
    <row r="3479" spans="2:12">
      <c r="B3479" s="9"/>
      <c r="C3479" s="13"/>
      <c r="D3479" s="3"/>
      <c r="E3479" s="3"/>
      <c r="F3479" s="3"/>
      <c r="G3479" s="3"/>
      <c r="H3479" s="3"/>
      <c r="I3479" s="3"/>
      <c r="J3479" s="3"/>
      <c r="K3479" s="3"/>
      <c r="L3479" s="3"/>
    </row>
    <row r="3480" spans="2:12">
      <c r="B3480" s="9"/>
      <c r="C3480" s="13"/>
      <c r="D3480" s="3"/>
      <c r="E3480" s="3"/>
      <c r="F3480" s="3"/>
      <c r="G3480" s="3"/>
      <c r="H3480" s="3"/>
      <c r="I3480" s="3"/>
      <c r="J3480" s="3"/>
      <c r="K3480" s="3"/>
      <c r="L3480" s="3"/>
    </row>
    <row r="3481" spans="2:12">
      <c r="B3481" s="9"/>
      <c r="C3481" s="13"/>
      <c r="D3481" s="3"/>
      <c r="E3481" s="3"/>
      <c r="F3481" s="3"/>
      <c r="G3481" s="3"/>
      <c r="H3481" s="3"/>
      <c r="I3481" s="3"/>
      <c r="J3481" s="3"/>
      <c r="K3481" s="3"/>
      <c r="L3481" s="3"/>
    </row>
    <row r="3482" spans="2:12">
      <c r="B3482" s="9"/>
      <c r="C3482" s="13"/>
      <c r="D3482" s="3"/>
      <c r="E3482" s="3"/>
      <c r="F3482" s="3"/>
      <c r="G3482" s="3"/>
      <c r="H3482" s="3"/>
      <c r="I3482" s="3"/>
      <c r="J3482" s="3"/>
      <c r="K3482" s="3"/>
      <c r="L3482" s="3"/>
    </row>
    <row r="3483" spans="2:12">
      <c r="B3483" s="9"/>
      <c r="C3483" s="13"/>
      <c r="D3483" s="3"/>
      <c r="E3483" s="3"/>
      <c r="F3483" s="3"/>
      <c r="G3483" s="3"/>
      <c r="H3483" s="3"/>
      <c r="I3483" s="3"/>
      <c r="J3483" s="3"/>
      <c r="K3483" s="3"/>
      <c r="L3483" s="3"/>
    </row>
    <row r="3484" spans="2:12">
      <c r="B3484" s="9"/>
      <c r="C3484" s="13"/>
      <c r="D3484" s="3"/>
      <c r="E3484" s="3"/>
      <c r="F3484" s="3"/>
      <c r="G3484" s="3"/>
      <c r="H3484" s="3"/>
      <c r="I3484" s="3"/>
      <c r="J3484" s="3"/>
      <c r="K3484" s="3"/>
      <c r="L3484" s="3"/>
    </row>
    <row r="3485" spans="2:12">
      <c r="B3485" s="9"/>
      <c r="C3485" s="13"/>
      <c r="D3485" s="3"/>
      <c r="E3485" s="3"/>
      <c r="F3485" s="3"/>
      <c r="G3485" s="3"/>
      <c r="H3485" s="3"/>
      <c r="I3485" s="3"/>
      <c r="J3485" s="3"/>
      <c r="K3485" s="3"/>
      <c r="L3485" s="3"/>
    </row>
    <row r="3486" spans="2:12">
      <c r="B3486" s="9"/>
      <c r="C3486" s="13"/>
      <c r="D3486" s="3"/>
      <c r="E3486" s="3"/>
      <c r="F3486" s="3"/>
      <c r="G3486" s="3"/>
      <c r="H3486" s="3"/>
      <c r="I3486" s="3"/>
      <c r="J3486" s="3"/>
      <c r="K3486" s="3"/>
      <c r="L3486" s="3"/>
    </row>
    <row r="3487" spans="2:12">
      <c r="B3487" s="9"/>
      <c r="C3487" s="13"/>
      <c r="D3487" s="3"/>
      <c r="E3487" s="3"/>
      <c r="F3487" s="3"/>
      <c r="G3487" s="3"/>
      <c r="H3487" s="3"/>
      <c r="I3487" s="3"/>
      <c r="J3487" s="3"/>
      <c r="K3487" s="3"/>
      <c r="L3487" s="3"/>
    </row>
    <row r="3488" spans="2:12">
      <c r="B3488" s="9"/>
      <c r="C3488" s="13"/>
      <c r="D3488" s="3"/>
      <c r="E3488" s="3"/>
      <c r="F3488" s="3"/>
      <c r="G3488" s="3"/>
      <c r="H3488" s="3"/>
      <c r="I3488" s="3"/>
      <c r="J3488" s="3"/>
      <c r="K3488" s="3"/>
      <c r="L3488" s="3"/>
    </row>
    <row r="3489" spans="2:12">
      <c r="B3489" s="9"/>
      <c r="C3489" s="13"/>
      <c r="D3489" s="3"/>
      <c r="E3489" s="3"/>
      <c r="F3489" s="3"/>
      <c r="G3489" s="3"/>
      <c r="H3489" s="3"/>
      <c r="I3489" s="3"/>
      <c r="J3489" s="3"/>
      <c r="K3489" s="3"/>
      <c r="L3489" s="3"/>
    </row>
    <row r="3490" spans="2:12">
      <c r="B3490" s="9"/>
      <c r="C3490" s="13"/>
      <c r="D3490" s="3"/>
      <c r="E3490" s="3"/>
      <c r="F3490" s="3"/>
      <c r="G3490" s="3"/>
      <c r="H3490" s="3"/>
      <c r="I3490" s="3"/>
      <c r="J3490" s="3"/>
      <c r="K3490" s="3"/>
      <c r="L3490" s="3"/>
    </row>
    <row r="3491" spans="2:12">
      <c r="B3491" s="9"/>
      <c r="C3491" s="13"/>
      <c r="D3491" s="3"/>
      <c r="E3491" s="3"/>
      <c r="F3491" s="3"/>
      <c r="G3491" s="3"/>
      <c r="H3491" s="3"/>
      <c r="I3491" s="3"/>
      <c r="J3491" s="3"/>
      <c r="K3491" s="3"/>
      <c r="L3491" s="3"/>
    </row>
    <row r="3492" spans="2:12">
      <c r="B3492" s="9"/>
      <c r="C3492" s="13"/>
      <c r="D3492" s="3"/>
      <c r="E3492" s="3"/>
      <c r="F3492" s="3"/>
      <c r="G3492" s="3"/>
      <c r="H3492" s="3"/>
      <c r="I3492" s="3"/>
      <c r="J3492" s="3"/>
      <c r="K3492" s="3"/>
      <c r="L3492" s="3"/>
    </row>
    <row r="3493" spans="2:12">
      <c r="B3493" s="9"/>
      <c r="C3493" s="13"/>
      <c r="D3493" s="3"/>
      <c r="E3493" s="3"/>
      <c r="F3493" s="3"/>
      <c r="G3493" s="3"/>
      <c r="H3493" s="3"/>
      <c r="I3493" s="3"/>
      <c r="J3493" s="3"/>
      <c r="K3493" s="3"/>
      <c r="L3493" s="3"/>
    </row>
    <row r="3494" spans="2:12">
      <c r="B3494" s="9"/>
      <c r="C3494" s="13"/>
      <c r="D3494" s="3"/>
      <c r="E3494" s="3"/>
      <c r="F3494" s="3"/>
      <c r="G3494" s="3"/>
      <c r="H3494" s="3"/>
      <c r="I3494" s="3"/>
      <c r="J3494" s="3"/>
      <c r="K3494" s="3"/>
      <c r="L3494" s="3"/>
    </row>
    <row r="3495" spans="2:12">
      <c r="B3495" s="9"/>
      <c r="C3495" s="13"/>
      <c r="D3495" s="3"/>
      <c r="E3495" s="3"/>
      <c r="F3495" s="3"/>
      <c r="G3495" s="3"/>
      <c r="H3495" s="3"/>
      <c r="I3495" s="3"/>
      <c r="J3495" s="3"/>
      <c r="K3495" s="3"/>
      <c r="L3495" s="3"/>
    </row>
    <row r="3496" spans="2:12">
      <c r="B3496" s="9"/>
      <c r="C3496" s="13"/>
      <c r="D3496" s="3"/>
      <c r="E3496" s="3"/>
      <c r="F3496" s="3"/>
      <c r="G3496" s="3"/>
      <c r="H3496" s="3"/>
      <c r="I3496" s="3"/>
      <c r="J3496" s="3"/>
      <c r="K3496" s="3"/>
      <c r="L3496" s="3"/>
    </row>
    <row r="3497" spans="2:12">
      <c r="B3497" s="9"/>
      <c r="C3497" s="13"/>
      <c r="D3497" s="3"/>
      <c r="E3497" s="3"/>
      <c r="F3497" s="3"/>
      <c r="G3497" s="3"/>
      <c r="H3497" s="3"/>
      <c r="I3497" s="3"/>
      <c r="J3497" s="3"/>
      <c r="K3497" s="3"/>
      <c r="L3497" s="3"/>
    </row>
    <row r="3498" spans="2:12">
      <c r="B3498" s="9"/>
      <c r="C3498" s="13"/>
      <c r="D3498" s="3"/>
      <c r="E3498" s="3"/>
      <c r="F3498" s="3"/>
      <c r="G3498" s="3"/>
      <c r="H3498" s="3"/>
      <c r="I3498" s="3"/>
      <c r="J3498" s="3"/>
      <c r="K3498" s="3"/>
      <c r="L3498" s="3"/>
    </row>
    <row r="3499" spans="2:12">
      <c r="B3499" s="9"/>
      <c r="C3499" s="13"/>
      <c r="D3499" s="3"/>
      <c r="E3499" s="3"/>
      <c r="F3499" s="3"/>
      <c r="G3499" s="3"/>
      <c r="H3499" s="3"/>
      <c r="I3499" s="3"/>
      <c r="J3499" s="3"/>
      <c r="K3499" s="3"/>
      <c r="L3499" s="3"/>
    </row>
    <row r="3500" spans="2:12">
      <c r="B3500" s="9"/>
      <c r="C3500" s="13"/>
      <c r="D3500" s="3"/>
      <c r="E3500" s="3"/>
      <c r="F3500" s="3"/>
      <c r="G3500" s="3"/>
      <c r="H3500" s="3"/>
      <c r="I3500" s="3"/>
      <c r="J3500" s="3"/>
      <c r="K3500" s="3"/>
      <c r="L3500" s="3"/>
    </row>
    <row r="3501" spans="2:12">
      <c r="B3501" s="9"/>
      <c r="C3501" s="13"/>
      <c r="D3501" s="3"/>
      <c r="E3501" s="3"/>
      <c r="F3501" s="3"/>
      <c r="G3501" s="3"/>
      <c r="H3501" s="3"/>
      <c r="I3501" s="3"/>
      <c r="J3501" s="3"/>
      <c r="K3501" s="3"/>
      <c r="L3501" s="3"/>
    </row>
    <row r="3502" spans="2:12">
      <c r="B3502" s="9"/>
      <c r="C3502" s="13"/>
      <c r="D3502" s="3"/>
      <c r="E3502" s="3"/>
      <c r="F3502" s="3"/>
      <c r="G3502" s="3"/>
      <c r="H3502" s="3"/>
      <c r="I3502" s="3"/>
      <c r="J3502" s="3"/>
      <c r="K3502" s="3"/>
      <c r="L3502" s="3"/>
    </row>
    <row r="3503" spans="2:12">
      <c r="B3503" s="9"/>
      <c r="C3503" s="13"/>
      <c r="D3503" s="3"/>
      <c r="E3503" s="3"/>
      <c r="F3503" s="3"/>
      <c r="G3503" s="3"/>
      <c r="H3503" s="3"/>
      <c r="I3503" s="3"/>
      <c r="J3503" s="3"/>
      <c r="K3503" s="3"/>
      <c r="L3503" s="3"/>
    </row>
    <row r="3504" spans="2:12">
      <c r="B3504" s="9"/>
      <c r="C3504" s="13"/>
      <c r="D3504" s="3"/>
      <c r="E3504" s="3"/>
      <c r="F3504" s="3"/>
      <c r="G3504" s="3"/>
      <c r="H3504" s="3"/>
      <c r="I3504" s="3"/>
      <c r="J3504" s="3"/>
      <c r="K3504" s="3"/>
      <c r="L3504" s="3"/>
    </row>
    <row r="3505" spans="2:12">
      <c r="B3505" s="9"/>
      <c r="C3505" s="13"/>
      <c r="D3505" s="3"/>
      <c r="E3505" s="3"/>
      <c r="F3505" s="3"/>
      <c r="G3505" s="3"/>
      <c r="H3505" s="3"/>
      <c r="I3505" s="3"/>
      <c r="J3505" s="3"/>
      <c r="K3505" s="3"/>
      <c r="L3505" s="3"/>
    </row>
    <row r="3506" spans="2:12">
      <c r="B3506" s="9"/>
      <c r="C3506" s="13"/>
      <c r="D3506" s="3"/>
      <c r="E3506" s="3"/>
      <c r="F3506" s="3"/>
      <c r="G3506" s="3"/>
      <c r="H3506" s="3"/>
      <c r="I3506" s="3"/>
      <c r="J3506" s="3"/>
      <c r="K3506" s="3"/>
      <c r="L3506" s="3"/>
    </row>
    <row r="3507" spans="2:12">
      <c r="B3507" s="9"/>
      <c r="C3507" s="13"/>
      <c r="D3507" s="3"/>
      <c r="E3507" s="3"/>
      <c r="F3507" s="3"/>
      <c r="G3507" s="3"/>
      <c r="H3507" s="3"/>
      <c r="I3507" s="3"/>
      <c r="J3507" s="3"/>
      <c r="K3507" s="3"/>
      <c r="L3507" s="3"/>
    </row>
    <row r="3508" spans="2:12">
      <c r="B3508" s="9"/>
      <c r="C3508" s="13"/>
      <c r="D3508" s="3"/>
      <c r="E3508" s="3"/>
      <c r="F3508" s="3"/>
      <c r="G3508" s="3"/>
      <c r="H3508" s="3"/>
      <c r="I3508" s="3"/>
      <c r="J3508" s="3"/>
      <c r="K3508" s="3"/>
      <c r="L3508" s="3"/>
    </row>
    <row r="3509" spans="2:12">
      <c r="B3509" s="9"/>
      <c r="C3509" s="13"/>
      <c r="D3509" s="3"/>
      <c r="E3509" s="3"/>
      <c r="F3509" s="3"/>
      <c r="G3509" s="3"/>
      <c r="H3509" s="3"/>
      <c r="I3509" s="3"/>
      <c r="J3509" s="3"/>
      <c r="K3509" s="3"/>
      <c r="L3509" s="3"/>
    </row>
    <row r="3510" spans="2:12">
      <c r="B3510" s="9"/>
      <c r="C3510" s="13"/>
      <c r="D3510" s="3"/>
      <c r="E3510" s="3"/>
      <c r="F3510" s="3"/>
      <c r="G3510" s="3"/>
      <c r="H3510" s="3"/>
      <c r="I3510" s="3"/>
      <c r="J3510" s="3"/>
      <c r="K3510" s="3"/>
      <c r="L3510" s="3"/>
    </row>
    <row r="3511" spans="2:12">
      <c r="B3511" s="9"/>
      <c r="C3511" s="13"/>
      <c r="D3511" s="3"/>
      <c r="E3511" s="3"/>
      <c r="F3511" s="3"/>
      <c r="G3511" s="3"/>
      <c r="H3511" s="3"/>
      <c r="I3511" s="3"/>
      <c r="J3511" s="3"/>
      <c r="K3511" s="3"/>
      <c r="L3511" s="3"/>
    </row>
    <row r="3512" spans="2:12">
      <c r="B3512" s="9"/>
      <c r="C3512" s="13"/>
      <c r="D3512" s="3"/>
      <c r="E3512" s="3"/>
      <c r="F3512" s="3"/>
      <c r="G3512" s="3"/>
      <c r="H3512" s="3"/>
      <c r="I3512" s="3"/>
      <c r="J3512" s="3"/>
      <c r="K3512" s="3"/>
      <c r="L3512" s="3"/>
    </row>
    <row r="3513" spans="2:12">
      <c r="B3513" s="9"/>
      <c r="C3513" s="13"/>
      <c r="D3513" s="3"/>
      <c r="E3513" s="3"/>
      <c r="F3513" s="3"/>
      <c r="G3513" s="3"/>
      <c r="H3513" s="3"/>
      <c r="I3513" s="3"/>
      <c r="J3513" s="3"/>
      <c r="K3513" s="3"/>
      <c r="L3513" s="3"/>
    </row>
    <row r="3514" spans="2:12">
      <c r="B3514" s="9"/>
      <c r="C3514" s="13"/>
      <c r="D3514" s="3"/>
      <c r="E3514" s="3"/>
      <c r="F3514" s="3"/>
      <c r="G3514" s="3"/>
      <c r="H3514" s="3"/>
      <c r="I3514" s="3"/>
      <c r="J3514" s="3"/>
      <c r="K3514" s="3"/>
      <c r="L3514" s="3"/>
    </row>
    <row r="3515" spans="2:12">
      <c r="B3515" s="9"/>
      <c r="C3515" s="13"/>
      <c r="D3515" s="3"/>
      <c r="E3515" s="3"/>
      <c r="F3515" s="3"/>
      <c r="G3515" s="3"/>
      <c r="H3515" s="3"/>
      <c r="I3515" s="3"/>
      <c r="J3515" s="3"/>
      <c r="K3515" s="3"/>
      <c r="L3515" s="3"/>
    </row>
    <row r="3516" spans="2:12">
      <c r="B3516" s="9"/>
      <c r="C3516" s="13"/>
      <c r="D3516" s="3"/>
      <c r="E3516" s="3"/>
      <c r="F3516" s="3"/>
      <c r="G3516" s="3"/>
      <c r="H3516" s="3"/>
      <c r="I3516" s="3"/>
      <c r="J3516" s="3"/>
      <c r="K3516" s="3"/>
      <c r="L3516" s="3"/>
    </row>
    <row r="3517" spans="2:12">
      <c r="B3517" s="9"/>
      <c r="C3517" s="13"/>
      <c r="D3517" s="3"/>
      <c r="E3517" s="3"/>
      <c r="F3517" s="3"/>
      <c r="G3517" s="3"/>
      <c r="H3517" s="3"/>
      <c r="I3517" s="3"/>
      <c r="J3517" s="3"/>
      <c r="K3517" s="3"/>
      <c r="L3517" s="3"/>
    </row>
    <row r="3518" spans="2:12">
      <c r="B3518" s="9"/>
      <c r="C3518" s="13"/>
      <c r="D3518" s="3"/>
      <c r="E3518" s="3"/>
      <c r="F3518" s="3"/>
      <c r="G3518" s="3"/>
      <c r="H3518" s="3"/>
      <c r="I3518" s="3"/>
      <c r="J3518" s="3"/>
      <c r="K3518" s="3"/>
      <c r="L3518" s="3"/>
    </row>
    <row r="3519" spans="2:12">
      <c r="B3519" s="9"/>
      <c r="C3519" s="13"/>
      <c r="D3519" s="3"/>
      <c r="E3519" s="3"/>
      <c r="F3519" s="3"/>
      <c r="G3519" s="3"/>
      <c r="H3519" s="3"/>
      <c r="I3519" s="3"/>
      <c r="J3519" s="3"/>
      <c r="K3519" s="3"/>
      <c r="L3519" s="3"/>
    </row>
    <row r="3520" spans="2:12">
      <c r="B3520" s="9"/>
      <c r="C3520" s="13"/>
      <c r="D3520" s="3"/>
      <c r="E3520" s="3"/>
      <c r="F3520" s="3"/>
      <c r="G3520" s="3"/>
      <c r="H3520" s="3"/>
      <c r="I3520" s="3"/>
      <c r="J3520" s="3"/>
      <c r="K3520" s="3"/>
      <c r="L3520" s="3"/>
    </row>
    <row r="3521" spans="2:12">
      <c r="B3521" s="9"/>
      <c r="C3521" s="13"/>
      <c r="D3521" s="3"/>
      <c r="E3521" s="3"/>
      <c r="F3521" s="3"/>
      <c r="G3521" s="3"/>
      <c r="H3521" s="3"/>
      <c r="I3521" s="3"/>
      <c r="J3521" s="3"/>
      <c r="K3521" s="3"/>
      <c r="L3521" s="3"/>
    </row>
    <row r="3522" spans="2:12">
      <c r="B3522" s="9"/>
      <c r="C3522" s="13"/>
      <c r="D3522" s="3"/>
      <c r="E3522" s="3"/>
      <c r="F3522" s="3"/>
      <c r="G3522" s="3"/>
      <c r="H3522" s="3"/>
      <c r="I3522" s="3"/>
      <c r="J3522" s="3"/>
      <c r="K3522" s="3"/>
      <c r="L3522" s="3"/>
    </row>
    <row r="3523" spans="2:12">
      <c r="B3523" s="9"/>
      <c r="C3523" s="13"/>
      <c r="D3523" s="3"/>
      <c r="E3523" s="3"/>
      <c r="F3523" s="3"/>
      <c r="G3523" s="3"/>
      <c r="H3523" s="3"/>
      <c r="I3523" s="3"/>
      <c r="J3523" s="3"/>
      <c r="K3523" s="3"/>
      <c r="L3523" s="3"/>
    </row>
    <row r="3524" spans="2:12">
      <c r="B3524" s="9"/>
      <c r="C3524" s="13"/>
      <c r="D3524" s="3"/>
      <c r="E3524" s="3"/>
      <c r="F3524" s="3"/>
      <c r="G3524" s="3"/>
      <c r="H3524" s="3"/>
      <c r="I3524" s="3"/>
      <c r="J3524" s="3"/>
      <c r="K3524" s="3"/>
      <c r="L3524" s="3"/>
    </row>
    <row r="3525" spans="2:12">
      <c r="B3525" s="9"/>
      <c r="C3525" s="13"/>
      <c r="D3525" s="3"/>
      <c r="E3525" s="3"/>
      <c r="F3525" s="3"/>
      <c r="G3525" s="3"/>
      <c r="H3525" s="3"/>
      <c r="I3525" s="3"/>
      <c r="J3525" s="3"/>
      <c r="K3525" s="3"/>
      <c r="L3525" s="3"/>
    </row>
    <row r="3526" spans="2:12">
      <c r="B3526" s="9"/>
      <c r="C3526" s="13"/>
      <c r="D3526" s="3"/>
      <c r="E3526" s="3"/>
      <c r="F3526" s="3"/>
      <c r="G3526" s="3"/>
      <c r="H3526" s="3"/>
      <c r="I3526" s="3"/>
      <c r="J3526" s="3"/>
      <c r="K3526" s="3"/>
      <c r="L3526" s="3"/>
    </row>
    <row r="3527" spans="2:12">
      <c r="B3527" s="9"/>
      <c r="C3527" s="13"/>
      <c r="D3527" s="3"/>
      <c r="E3527" s="3"/>
      <c r="F3527" s="3"/>
      <c r="G3527" s="3"/>
      <c r="H3527" s="3"/>
      <c r="I3527" s="3"/>
      <c r="J3527" s="3"/>
      <c r="K3527" s="3"/>
      <c r="L3527" s="3"/>
    </row>
    <row r="3528" spans="2:12">
      <c r="B3528" s="9"/>
      <c r="C3528" s="13"/>
      <c r="D3528" s="3"/>
      <c r="E3528" s="3"/>
      <c r="F3528" s="3"/>
      <c r="G3528" s="3"/>
      <c r="H3528" s="3"/>
      <c r="I3528" s="3"/>
      <c r="J3528" s="3"/>
      <c r="K3528" s="3"/>
      <c r="L3528" s="3"/>
    </row>
    <row r="3529" spans="2:12">
      <c r="B3529" s="9"/>
      <c r="C3529" s="13"/>
      <c r="D3529" s="3"/>
      <c r="E3529" s="3"/>
      <c r="F3529" s="3"/>
      <c r="G3529" s="3"/>
      <c r="H3529" s="3"/>
      <c r="I3529" s="3"/>
      <c r="J3529" s="3"/>
      <c r="K3529" s="3"/>
      <c r="L3529" s="3"/>
    </row>
    <row r="3530" spans="2:12">
      <c r="B3530" s="9"/>
      <c r="C3530" s="13"/>
      <c r="D3530" s="3"/>
      <c r="E3530" s="3"/>
      <c r="F3530" s="3"/>
      <c r="G3530" s="3"/>
      <c r="H3530" s="3"/>
      <c r="I3530" s="3"/>
      <c r="J3530" s="3"/>
      <c r="K3530" s="3"/>
      <c r="L3530" s="3"/>
    </row>
    <row r="3531" spans="2:12">
      <c r="B3531" s="9"/>
      <c r="C3531" s="13"/>
      <c r="D3531" s="3"/>
      <c r="E3531" s="3"/>
      <c r="F3531" s="3"/>
      <c r="G3531" s="3"/>
      <c r="H3531" s="3"/>
      <c r="I3531" s="3"/>
      <c r="J3531" s="3"/>
      <c r="K3531" s="3"/>
      <c r="L3531" s="3"/>
    </row>
    <row r="3532" spans="2:12">
      <c r="B3532" s="9"/>
      <c r="C3532" s="13"/>
      <c r="D3532" s="3"/>
      <c r="E3532" s="3"/>
      <c r="F3532" s="3"/>
      <c r="G3532" s="3"/>
      <c r="H3532" s="3"/>
      <c r="I3532" s="3"/>
      <c r="J3532" s="3"/>
      <c r="K3532" s="3"/>
      <c r="L3532" s="3"/>
    </row>
    <row r="3533" spans="2:12">
      <c r="B3533" s="9"/>
      <c r="C3533" s="13"/>
      <c r="D3533" s="3"/>
      <c r="E3533" s="3"/>
      <c r="F3533" s="3"/>
      <c r="G3533" s="3"/>
      <c r="H3533" s="3"/>
      <c r="I3533" s="3"/>
      <c r="J3533" s="3"/>
      <c r="K3533" s="3"/>
      <c r="L3533" s="3"/>
    </row>
    <row r="3534" spans="2:12">
      <c r="B3534" s="9"/>
      <c r="C3534" s="13"/>
      <c r="D3534" s="3"/>
      <c r="E3534" s="3"/>
      <c r="F3534" s="3"/>
      <c r="G3534" s="3"/>
      <c r="H3534" s="3"/>
      <c r="I3534" s="3"/>
      <c r="J3534" s="3"/>
      <c r="K3534" s="3"/>
      <c r="L3534" s="3"/>
    </row>
    <row r="3535" spans="2:12">
      <c r="B3535" s="9"/>
      <c r="C3535" s="13"/>
      <c r="D3535" s="3"/>
      <c r="E3535" s="3"/>
      <c r="F3535" s="3"/>
      <c r="G3535" s="3"/>
      <c r="H3535" s="3"/>
      <c r="I3535" s="3"/>
      <c r="J3535" s="3"/>
      <c r="K3535" s="3"/>
      <c r="L3535" s="3"/>
    </row>
    <row r="3536" spans="2:12">
      <c r="B3536" s="9"/>
      <c r="C3536" s="13"/>
      <c r="D3536" s="3"/>
      <c r="E3536" s="3"/>
      <c r="F3536" s="3"/>
      <c r="G3536" s="3"/>
      <c r="H3536" s="3"/>
      <c r="I3536" s="3"/>
      <c r="J3536" s="3"/>
      <c r="K3536" s="3"/>
      <c r="L3536" s="3"/>
    </row>
    <row r="3537" spans="2:12">
      <c r="B3537" s="9"/>
      <c r="C3537" s="13"/>
      <c r="D3537" s="3"/>
      <c r="E3537" s="3"/>
      <c r="F3537" s="3"/>
      <c r="G3537" s="3"/>
      <c r="H3537" s="3"/>
      <c r="I3537" s="3"/>
      <c r="J3537" s="3"/>
      <c r="K3537" s="3"/>
      <c r="L3537" s="3"/>
    </row>
    <row r="3538" spans="2:12">
      <c r="B3538" s="9"/>
      <c r="C3538" s="13"/>
      <c r="D3538" s="3"/>
      <c r="E3538" s="3"/>
      <c r="F3538" s="3"/>
      <c r="G3538" s="3"/>
      <c r="H3538" s="3"/>
      <c r="I3538" s="3"/>
      <c r="J3538" s="3"/>
      <c r="K3538" s="3"/>
      <c r="L3538" s="3"/>
    </row>
    <row r="3539" spans="2:12">
      <c r="B3539" s="9"/>
      <c r="C3539" s="13"/>
      <c r="D3539" s="3"/>
      <c r="E3539" s="3"/>
      <c r="F3539" s="3"/>
      <c r="G3539" s="3"/>
      <c r="H3539" s="3"/>
      <c r="I3539" s="3"/>
      <c r="J3539" s="3"/>
      <c r="K3539" s="3"/>
      <c r="L3539" s="3"/>
    </row>
    <row r="3540" spans="2:12">
      <c r="B3540" s="9"/>
      <c r="C3540" s="13"/>
      <c r="D3540" s="3"/>
      <c r="E3540" s="3"/>
      <c r="F3540" s="3"/>
      <c r="G3540" s="3"/>
      <c r="H3540" s="3"/>
      <c r="I3540" s="3"/>
      <c r="J3540" s="3"/>
      <c r="K3540" s="3"/>
      <c r="L3540" s="3"/>
    </row>
    <row r="3541" spans="2:12">
      <c r="B3541" s="9"/>
      <c r="C3541" s="13"/>
      <c r="D3541" s="3"/>
      <c r="E3541" s="3"/>
      <c r="F3541" s="3"/>
      <c r="G3541" s="3"/>
      <c r="H3541" s="3"/>
      <c r="I3541" s="3"/>
      <c r="J3541" s="3"/>
      <c r="K3541" s="3"/>
      <c r="L3541" s="3"/>
    </row>
    <row r="3542" spans="2:12">
      <c r="B3542" s="9"/>
      <c r="C3542" s="13"/>
      <c r="D3542" s="3"/>
      <c r="E3542" s="3"/>
      <c r="F3542" s="3"/>
      <c r="G3542" s="3"/>
      <c r="H3542" s="3"/>
      <c r="I3542" s="3"/>
      <c r="J3542" s="3"/>
      <c r="K3542" s="3"/>
      <c r="L3542" s="3"/>
    </row>
    <row r="3543" spans="2:12">
      <c r="B3543" s="9"/>
      <c r="C3543" s="13"/>
      <c r="D3543" s="3"/>
      <c r="E3543" s="3"/>
      <c r="F3543" s="3"/>
      <c r="G3543" s="3"/>
      <c r="H3543" s="3"/>
      <c r="I3543" s="3"/>
      <c r="J3543" s="3"/>
      <c r="K3543" s="3"/>
      <c r="L3543" s="3"/>
    </row>
    <row r="3544" spans="2:12">
      <c r="B3544" s="9"/>
      <c r="C3544" s="13"/>
      <c r="D3544" s="3"/>
      <c r="E3544" s="3"/>
      <c r="F3544" s="3"/>
      <c r="G3544" s="3"/>
      <c r="H3544" s="3"/>
      <c r="I3544" s="3"/>
      <c r="J3544" s="3"/>
      <c r="K3544" s="3"/>
      <c r="L3544" s="3"/>
    </row>
    <row r="3545" spans="2:12">
      <c r="B3545" s="9"/>
      <c r="C3545" s="13"/>
      <c r="D3545" s="3"/>
      <c r="E3545" s="3"/>
      <c r="F3545" s="3"/>
      <c r="G3545" s="3"/>
      <c r="H3545" s="3"/>
      <c r="I3545" s="3"/>
      <c r="J3545" s="3"/>
      <c r="K3545" s="3"/>
      <c r="L3545" s="3"/>
    </row>
    <row r="3546" spans="2:12">
      <c r="B3546" s="9"/>
      <c r="C3546" s="13"/>
      <c r="D3546" s="3"/>
      <c r="E3546" s="3"/>
      <c r="F3546" s="3"/>
      <c r="G3546" s="3"/>
      <c r="H3546" s="3"/>
      <c r="I3546" s="3"/>
      <c r="J3546" s="3"/>
      <c r="K3546" s="3"/>
      <c r="L3546" s="3"/>
    </row>
    <row r="3547" spans="2:12">
      <c r="B3547" s="9"/>
      <c r="C3547" s="13"/>
      <c r="D3547" s="3"/>
      <c r="E3547" s="3"/>
      <c r="F3547" s="3"/>
      <c r="G3547" s="3"/>
      <c r="H3547" s="3"/>
      <c r="I3547" s="3"/>
      <c r="J3547" s="3"/>
      <c r="K3547" s="3"/>
      <c r="L3547" s="3"/>
    </row>
    <row r="3548" spans="2:12">
      <c r="B3548" s="9"/>
      <c r="C3548" s="13"/>
      <c r="D3548" s="3"/>
      <c r="E3548" s="3"/>
      <c r="F3548" s="3"/>
      <c r="G3548" s="3"/>
      <c r="H3548" s="3"/>
      <c r="I3548" s="3"/>
      <c r="J3548" s="3"/>
      <c r="K3548" s="3"/>
      <c r="L3548" s="3"/>
    </row>
    <row r="3549" spans="2:12">
      <c r="B3549" s="9"/>
      <c r="C3549" s="13"/>
      <c r="D3549" s="3"/>
      <c r="E3549" s="3"/>
      <c r="F3549" s="3"/>
      <c r="G3549" s="3"/>
      <c r="H3549" s="3"/>
      <c r="I3549" s="3"/>
      <c r="J3549" s="3"/>
      <c r="K3549" s="3"/>
      <c r="L3549" s="3"/>
    </row>
    <row r="3550" spans="2:12">
      <c r="B3550" s="9"/>
      <c r="C3550" s="13"/>
      <c r="D3550" s="3"/>
      <c r="E3550" s="3"/>
      <c r="F3550" s="3"/>
      <c r="G3550" s="3"/>
      <c r="H3550" s="3"/>
      <c r="I3550" s="3"/>
      <c r="J3550" s="3"/>
      <c r="K3550" s="3"/>
      <c r="L3550" s="3"/>
    </row>
    <row r="3551" spans="2:12">
      <c r="B3551" s="9"/>
      <c r="C3551" s="13"/>
      <c r="D3551" s="3"/>
      <c r="E3551" s="3"/>
      <c r="F3551" s="3"/>
      <c r="G3551" s="3"/>
      <c r="H3551" s="3"/>
      <c r="I3551" s="3"/>
      <c r="J3551" s="3"/>
      <c r="K3551" s="3"/>
      <c r="L3551" s="3"/>
    </row>
    <row r="3552" spans="2:12">
      <c r="B3552" s="9"/>
      <c r="C3552" s="13"/>
      <c r="D3552" s="3"/>
      <c r="E3552" s="3"/>
      <c r="F3552" s="3"/>
      <c r="G3552" s="3"/>
      <c r="H3552" s="3"/>
      <c r="I3552" s="3"/>
      <c r="J3552" s="3"/>
      <c r="K3552" s="3"/>
      <c r="L3552" s="3"/>
    </row>
    <row r="3553" spans="2:12">
      <c r="B3553" s="9"/>
      <c r="C3553" s="13"/>
      <c r="D3553" s="3"/>
      <c r="E3553" s="3"/>
      <c r="F3553" s="3"/>
      <c r="G3553" s="3"/>
      <c r="H3553" s="3"/>
      <c r="I3553" s="3"/>
      <c r="J3553" s="3"/>
      <c r="K3553" s="3"/>
      <c r="L3553" s="3"/>
    </row>
    <row r="3554" spans="2:12">
      <c r="B3554" s="9"/>
      <c r="C3554" s="13"/>
      <c r="D3554" s="3"/>
      <c r="E3554" s="3"/>
      <c r="F3554" s="3"/>
      <c r="G3554" s="3"/>
      <c r="H3554" s="3"/>
      <c r="I3554" s="3"/>
      <c r="J3554" s="3"/>
      <c r="K3554" s="3"/>
      <c r="L3554" s="3"/>
    </row>
    <row r="3555" spans="2:12">
      <c r="B3555" s="9"/>
      <c r="C3555" s="13"/>
      <c r="D3555" s="3"/>
      <c r="E3555" s="3"/>
      <c r="F3555" s="3"/>
      <c r="G3555" s="3"/>
      <c r="H3555" s="3"/>
      <c r="I3555" s="3"/>
      <c r="J3555" s="3"/>
      <c r="K3555" s="3"/>
      <c r="L3555" s="3"/>
    </row>
    <row r="3556" spans="2:12">
      <c r="B3556" s="9"/>
      <c r="C3556" s="13"/>
      <c r="D3556" s="3"/>
      <c r="E3556" s="3"/>
      <c r="F3556" s="3"/>
      <c r="G3556" s="3"/>
      <c r="H3556" s="3"/>
      <c r="I3556" s="3"/>
      <c r="J3556" s="3"/>
      <c r="K3556" s="3"/>
      <c r="L3556" s="3"/>
    </row>
    <row r="3557" spans="2:12">
      <c r="B3557" s="9"/>
      <c r="C3557" s="13"/>
      <c r="D3557" s="3"/>
      <c r="E3557" s="3"/>
      <c r="F3557" s="3"/>
      <c r="G3557" s="3"/>
      <c r="H3557" s="3"/>
      <c r="I3557" s="3"/>
      <c r="J3557" s="3"/>
      <c r="K3557" s="3"/>
      <c r="L3557" s="3"/>
    </row>
    <row r="3558" spans="2:12">
      <c r="B3558" s="9"/>
      <c r="C3558" s="13"/>
      <c r="D3558" s="3"/>
      <c r="E3558" s="3"/>
      <c r="F3558" s="3"/>
      <c r="G3558" s="3"/>
      <c r="H3558" s="3"/>
      <c r="I3558" s="3"/>
      <c r="J3558" s="3"/>
      <c r="K3558" s="3"/>
      <c r="L3558" s="3"/>
    </row>
    <row r="3559" spans="2:12">
      <c r="B3559" s="9"/>
      <c r="C3559" s="13"/>
      <c r="D3559" s="3"/>
      <c r="E3559" s="3"/>
      <c r="F3559" s="3"/>
      <c r="G3559" s="3"/>
      <c r="H3559" s="3"/>
      <c r="I3559" s="3"/>
      <c r="J3559" s="3"/>
      <c r="K3559" s="3"/>
      <c r="L3559" s="3"/>
    </row>
    <row r="3560" spans="2:12">
      <c r="B3560" s="9"/>
      <c r="C3560" s="13"/>
      <c r="D3560" s="3"/>
      <c r="E3560" s="3"/>
      <c r="F3560" s="3"/>
      <c r="G3560" s="3"/>
      <c r="H3560" s="3"/>
      <c r="I3560" s="3"/>
      <c r="J3560" s="3"/>
      <c r="K3560" s="3"/>
      <c r="L3560" s="3"/>
    </row>
    <row r="3561" spans="2:12">
      <c r="B3561" s="9"/>
      <c r="C3561" s="13"/>
      <c r="D3561" s="3"/>
      <c r="E3561" s="3"/>
      <c r="F3561" s="3"/>
      <c r="G3561" s="3"/>
      <c r="H3561" s="3"/>
      <c r="I3561" s="3"/>
      <c r="J3561" s="3"/>
      <c r="K3561" s="3"/>
      <c r="L3561" s="3"/>
    </row>
    <row r="3562" spans="2:12">
      <c r="B3562" s="9"/>
      <c r="C3562" s="13"/>
      <c r="D3562" s="3"/>
      <c r="E3562" s="3"/>
      <c r="F3562" s="3"/>
      <c r="G3562" s="3"/>
      <c r="H3562" s="3"/>
      <c r="I3562" s="3"/>
      <c r="J3562" s="3"/>
      <c r="K3562" s="3"/>
      <c r="L3562" s="3"/>
    </row>
    <row r="3563" spans="2:12">
      <c r="B3563" s="9"/>
      <c r="C3563" s="13"/>
      <c r="D3563" s="3"/>
      <c r="E3563" s="3"/>
      <c r="F3563" s="3"/>
      <c r="G3563" s="3"/>
      <c r="H3563" s="3"/>
      <c r="I3563" s="3"/>
      <c r="J3563" s="3"/>
      <c r="K3563" s="3"/>
      <c r="L3563" s="3"/>
    </row>
    <row r="3564" spans="2:12">
      <c r="B3564" s="9"/>
      <c r="C3564" s="13"/>
      <c r="D3564" s="3"/>
      <c r="E3564" s="3"/>
      <c r="F3564" s="3"/>
      <c r="G3564" s="3"/>
      <c r="H3564" s="3"/>
      <c r="I3564" s="3"/>
      <c r="J3564" s="3"/>
      <c r="K3564" s="3"/>
      <c r="L3564" s="3"/>
    </row>
    <row r="3565" spans="2:12">
      <c r="B3565" s="9"/>
      <c r="C3565" s="13"/>
      <c r="D3565" s="3"/>
      <c r="E3565" s="3"/>
      <c r="F3565" s="3"/>
      <c r="G3565" s="3"/>
      <c r="H3565" s="3"/>
      <c r="I3565" s="3"/>
      <c r="J3565" s="3"/>
      <c r="K3565" s="3"/>
      <c r="L3565" s="3"/>
    </row>
    <row r="3566" spans="2:12">
      <c r="B3566" s="9"/>
      <c r="C3566" s="13"/>
      <c r="D3566" s="3"/>
      <c r="E3566" s="3"/>
      <c r="F3566" s="3"/>
      <c r="G3566" s="3"/>
      <c r="H3566" s="3"/>
      <c r="I3566" s="3"/>
      <c r="J3566" s="3"/>
      <c r="K3566" s="3"/>
      <c r="L3566" s="3"/>
    </row>
    <row r="3567" spans="2:12">
      <c r="B3567" s="9"/>
      <c r="C3567" s="13"/>
      <c r="D3567" s="3"/>
      <c r="E3567" s="3"/>
      <c r="F3567" s="3"/>
      <c r="G3567" s="3"/>
      <c r="H3567" s="3"/>
      <c r="I3567" s="3"/>
      <c r="J3567" s="3"/>
      <c r="K3567" s="3"/>
      <c r="L3567" s="3"/>
    </row>
    <row r="3568" spans="2:12">
      <c r="B3568" s="9"/>
      <c r="C3568" s="13"/>
      <c r="D3568" s="3"/>
      <c r="E3568" s="3"/>
      <c r="F3568" s="3"/>
      <c r="G3568" s="3"/>
      <c r="H3568" s="3"/>
      <c r="I3568" s="3"/>
      <c r="J3568" s="3"/>
      <c r="K3568" s="3"/>
      <c r="L3568" s="3"/>
    </row>
    <row r="3569" spans="2:12">
      <c r="B3569" s="9"/>
      <c r="C3569" s="13"/>
      <c r="D3569" s="3"/>
      <c r="E3569" s="3"/>
      <c r="F3569" s="3"/>
      <c r="G3569" s="3"/>
      <c r="H3569" s="3"/>
      <c r="I3569" s="3"/>
      <c r="J3569" s="3"/>
      <c r="K3569" s="3"/>
      <c r="L3569" s="3"/>
    </row>
    <row r="3570" spans="2:12">
      <c r="B3570" s="9"/>
      <c r="C3570" s="13"/>
      <c r="D3570" s="3"/>
      <c r="E3570" s="3"/>
      <c r="F3570" s="3"/>
      <c r="G3570" s="3"/>
      <c r="H3570" s="3"/>
      <c r="I3570" s="3"/>
      <c r="J3570" s="3"/>
      <c r="K3570" s="3"/>
      <c r="L3570" s="3"/>
    </row>
    <row r="3571" spans="2:12">
      <c r="B3571" s="9"/>
      <c r="C3571" s="13"/>
      <c r="D3571" s="3"/>
      <c r="E3571" s="3"/>
      <c r="F3571" s="3"/>
      <c r="G3571" s="3"/>
      <c r="H3571" s="3"/>
      <c r="I3571" s="3"/>
      <c r="J3571" s="3"/>
      <c r="K3571" s="3"/>
      <c r="L3571" s="3"/>
    </row>
    <row r="3572" spans="2:12">
      <c r="B3572" s="9"/>
      <c r="C3572" s="13"/>
      <c r="D3572" s="3"/>
      <c r="E3572" s="3"/>
      <c r="F3572" s="3"/>
      <c r="G3572" s="3"/>
      <c r="H3572" s="3"/>
      <c r="I3572" s="3"/>
      <c r="J3572" s="3"/>
      <c r="K3572" s="3"/>
      <c r="L3572" s="3"/>
    </row>
    <row r="3573" spans="2:12">
      <c r="B3573" s="9"/>
      <c r="C3573" s="13"/>
      <c r="D3573" s="3"/>
      <c r="E3573" s="3"/>
      <c r="F3573" s="3"/>
      <c r="G3573" s="3"/>
      <c r="H3573" s="3"/>
      <c r="I3573" s="3"/>
      <c r="J3573" s="3"/>
      <c r="K3573" s="3"/>
      <c r="L3573" s="3"/>
    </row>
    <row r="3574" spans="2:12">
      <c r="B3574" s="9"/>
      <c r="C3574" s="13"/>
      <c r="D3574" s="3"/>
      <c r="E3574" s="3"/>
      <c r="F3574" s="3"/>
      <c r="G3574" s="3"/>
      <c r="H3574" s="3"/>
      <c r="I3574" s="3"/>
      <c r="J3574" s="3"/>
      <c r="K3574" s="3"/>
      <c r="L3574" s="3"/>
    </row>
    <row r="3575" spans="2:12">
      <c r="B3575" s="9"/>
      <c r="C3575" s="13"/>
      <c r="D3575" s="3"/>
      <c r="E3575" s="3"/>
      <c r="F3575" s="3"/>
      <c r="G3575" s="3"/>
      <c r="H3575" s="3"/>
      <c r="I3575" s="3"/>
      <c r="J3575" s="3"/>
      <c r="K3575" s="3"/>
      <c r="L3575" s="3"/>
    </row>
    <row r="3576" spans="2:12">
      <c r="B3576" s="9"/>
      <c r="C3576" s="13"/>
      <c r="D3576" s="3"/>
      <c r="E3576" s="3"/>
      <c r="F3576" s="3"/>
      <c r="G3576" s="3"/>
      <c r="H3576" s="3"/>
      <c r="I3576" s="3"/>
      <c r="J3576" s="3"/>
      <c r="K3576" s="3"/>
      <c r="L3576" s="3"/>
    </row>
    <row r="3577" spans="2:12">
      <c r="B3577" s="9"/>
      <c r="C3577" s="13"/>
      <c r="D3577" s="3"/>
      <c r="E3577" s="3"/>
      <c r="F3577" s="3"/>
      <c r="G3577" s="3"/>
      <c r="H3577" s="3"/>
      <c r="I3577" s="3"/>
      <c r="J3577" s="3"/>
      <c r="K3577" s="3"/>
      <c r="L3577" s="3"/>
    </row>
    <row r="3578" spans="2:12">
      <c r="B3578" s="9"/>
      <c r="C3578" s="13"/>
      <c r="D3578" s="3"/>
      <c r="E3578" s="3"/>
      <c r="F3578" s="3"/>
      <c r="G3578" s="3"/>
      <c r="H3578" s="3"/>
      <c r="I3578" s="3"/>
      <c r="J3578" s="3"/>
      <c r="K3578" s="3"/>
      <c r="L3578" s="3"/>
    </row>
    <row r="3579" spans="2:12">
      <c r="B3579" s="9"/>
      <c r="C3579" s="13"/>
      <c r="D3579" s="3"/>
      <c r="E3579" s="3"/>
      <c r="F3579" s="3"/>
      <c r="G3579" s="3"/>
      <c r="H3579" s="3"/>
      <c r="I3579" s="3"/>
      <c r="J3579" s="3"/>
      <c r="K3579" s="3"/>
      <c r="L3579" s="3"/>
    </row>
    <row r="3580" spans="2:12">
      <c r="B3580" s="9"/>
      <c r="C3580" s="13"/>
      <c r="D3580" s="3"/>
      <c r="E3580" s="3"/>
      <c r="F3580" s="3"/>
      <c r="G3580" s="3"/>
      <c r="H3580" s="3"/>
      <c r="I3580" s="3"/>
      <c r="J3580" s="3"/>
      <c r="K3580" s="3"/>
      <c r="L3580" s="3"/>
    </row>
    <row r="3581" spans="2:12">
      <c r="B3581" s="9"/>
      <c r="C3581" s="13"/>
      <c r="D3581" s="3"/>
      <c r="E3581" s="3"/>
      <c r="F3581" s="3"/>
      <c r="G3581" s="3"/>
      <c r="H3581" s="3"/>
      <c r="I3581" s="3"/>
      <c r="J3581" s="3"/>
      <c r="K3581" s="3"/>
      <c r="L3581" s="3"/>
    </row>
    <row r="3582" spans="2:12">
      <c r="B3582" s="9"/>
      <c r="C3582" s="13"/>
      <c r="D3582" s="3"/>
      <c r="E3582" s="3"/>
      <c r="F3582" s="3"/>
      <c r="G3582" s="3"/>
      <c r="H3582" s="3"/>
      <c r="I3582" s="3"/>
      <c r="J3582" s="3"/>
      <c r="K3582" s="3"/>
      <c r="L3582" s="3"/>
    </row>
    <row r="3583" spans="2:12">
      <c r="B3583" s="9"/>
      <c r="C3583" s="13"/>
      <c r="D3583" s="3"/>
      <c r="E3583" s="3"/>
      <c r="F3583" s="3"/>
      <c r="G3583" s="3"/>
      <c r="H3583" s="3"/>
      <c r="I3583" s="3"/>
      <c r="J3583" s="3"/>
      <c r="K3583" s="3"/>
      <c r="L3583" s="3"/>
    </row>
    <row r="3584" spans="2:12">
      <c r="B3584" s="9"/>
      <c r="C3584" s="13"/>
      <c r="D3584" s="3"/>
      <c r="E3584" s="3"/>
      <c r="F3584" s="3"/>
      <c r="G3584" s="3"/>
      <c r="H3584" s="3"/>
      <c r="I3584" s="3"/>
      <c r="J3584" s="3"/>
      <c r="K3584" s="3"/>
      <c r="L3584" s="3"/>
    </row>
    <row r="3585" spans="2:12">
      <c r="B3585" s="9"/>
      <c r="C3585" s="13"/>
      <c r="D3585" s="3"/>
      <c r="E3585" s="3"/>
      <c r="F3585" s="3"/>
      <c r="G3585" s="3"/>
      <c r="H3585" s="3"/>
      <c r="I3585" s="3"/>
      <c r="J3585" s="3"/>
      <c r="K3585" s="3"/>
      <c r="L3585" s="3"/>
    </row>
    <row r="3586" spans="2:12">
      <c r="B3586" s="9"/>
      <c r="C3586" s="13"/>
      <c r="D3586" s="3"/>
      <c r="E3586" s="3"/>
      <c r="F3586" s="3"/>
      <c r="G3586" s="3"/>
      <c r="H3586" s="3"/>
      <c r="I3586" s="3"/>
      <c r="J3586" s="3"/>
      <c r="K3586" s="3"/>
      <c r="L3586" s="3"/>
    </row>
    <row r="3587" spans="2:12">
      <c r="B3587" s="9"/>
      <c r="C3587" s="13"/>
      <c r="D3587" s="3"/>
      <c r="E3587" s="3"/>
      <c r="F3587" s="3"/>
      <c r="G3587" s="3"/>
      <c r="H3587" s="3"/>
      <c r="I3587" s="3"/>
      <c r="J3587" s="3"/>
      <c r="K3587" s="3"/>
      <c r="L3587" s="3"/>
    </row>
    <row r="3588" spans="2:12">
      <c r="B3588" s="9"/>
      <c r="C3588" s="13"/>
      <c r="D3588" s="3"/>
      <c r="E3588" s="3"/>
      <c r="F3588" s="3"/>
      <c r="G3588" s="3"/>
      <c r="H3588" s="3"/>
      <c r="I3588" s="3"/>
      <c r="J3588" s="3"/>
      <c r="K3588" s="3"/>
      <c r="L3588" s="3"/>
    </row>
    <row r="3589" spans="2:12">
      <c r="B3589" s="9"/>
      <c r="C3589" s="13"/>
      <c r="D3589" s="3"/>
      <c r="E3589" s="3"/>
      <c r="F3589" s="3"/>
      <c r="G3589" s="3"/>
      <c r="H3589" s="3"/>
      <c r="I3589" s="3"/>
      <c r="J3589" s="3"/>
      <c r="K3589" s="3"/>
      <c r="L3589" s="3"/>
    </row>
    <row r="3590" spans="2:12">
      <c r="B3590" s="9"/>
      <c r="C3590" s="13"/>
      <c r="D3590" s="3"/>
      <c r="E3590" s="3"/>
      <c r="F3590" s="3"/>
      <c r="G3590" s="3"/>
      <c r="H3590" s="3"/>
      <c r="I3590" s="3"/>
      <c r="J3590" s="3"/>
      <c r="K3590" s="3"/>
      <c r="L3590" s="3"/>
    </row>
    <row r="3591" spans="2:12">
      <c r="B3591" s="9"/>
      <c r="C3591" s="13"/>
      <c r="D3591" s="3"/>
      <c r="E3591" s="3"/>
      <c r="F3591" s="3"/>
      <c r="G3591" s="3"/>
      <c r="H3591" s="3"/>
      <c r="I3591" s="3"/>
      <c r="J3591" s="3"/>
      <c r="K3591" s="3"/>
      <c r="L3591" s="3"/>
    </row>
    <row r="3592" spans="2:12">
      <c r="B3592" s="9"/>
      <c r="C3592" s="13"/>
      <c r="D3592" s="3"/>
      <c r="E3592" s="3"/>
      <c r="F3592" s="3"/>
      <c r="G3592" s="3"/>
      <c r="H3592" s="3"/>
      <c r="I3592" s="3"/>
      <c r="J3592" s="3"/>
      <c r="K3592" s="3"/>
      <c r="L3592" s="3"/>
    </row>
    <row r="3593" spans="2:12">
      <c r="B3593" s="9"/>
      <c r="C3593" s="13"/>
      <c r="D3593" s="3"/>
      <c r="E3593" s="3"/>
      <c r="F3593" s="3"/>
      <c r="G3593" s="3"/>
      <c r="H3593" s="3"/>
      <c r="I3593" s="3"/>
      <c r="J3593" s="3"/>
      <c r="K3593" s="3"/>
      <c r="L3593" s="3"/>
    </row>
    <row r="3594" spans="2:12">
      <c r="B3594" s="9"/>
      <c r="C3594" s="13"/>
      <c r="D3594" s="3"/>
      <c r="E3594" s="3"/>
      <c r="F3594" s="3"/>
      <c r="G3594" s="3"/>
      <c r="H3594" s="3"/>
      <c r="I3594" s="3"/>
      <c r="J3594" s="3"/>
      <c r="K3594" s="3"/>
      <c r="L3594" s="3"/>
    </row>
    <row r="3595" spans="2:12">
      <c r="B3595" s="9"/>
      <c r="C3595" s="13"/>
      <c r="D3595" s="3"/>
      <c r="E3595" s="3"/>
      <c r="F3595" s="3"/>
      <c r="G3595" s="3"/>
      <c r="H3595" s="3"/>
      <c r="I3595" s="3"/>
      <c r="J3595" s="3"/>
      <c r="K3595" s="3"/>
      <c r="L3595" s="3"/>
    </row>
    <row r="3596" spans="2:12">
      <c r="B3596" s="9"/>
      <c r="C3596" s="13"/>
      <c r="D3596" s="3"/>
      <c r="E3596" s="3"/>
      <c r="F3596" s="3"/>
      <c r="G3596" s="3"/>
      <c r="H3596" s="3"/>
      <c r="I3596" s="3"/>
      <c r="J3596" s="3"/>
      <c r="K3596" s="3"/>
      <c r="L3596" s="3"/>
    </row>
    <row r="3597" spans="2:12">
      <c r="B3597" s="9"/>
      <c r="C3597" s="13"/>
      <c r="D3597" s="3"/>
      <c r="E3597" s="3"/>
      <c r="F3597" s="3"/>
      <c r="G3597" s="3"/>
      <c r="H3597" s="3"/>
      <c r="I3597" s="3"/>
      <c r="J3597" s="3"/>
      <c r="K3597" s="3"/>
      <c r="L3597" s="3"/>
    </row>
  </sheetData>
  <phoneticPr fontId="5" type="noConversion"/>
  <conditionalFormatting sqref="C2:C21">
    <cfRule type="dataBar" priority="3">
      <dataBar>
        <cfvo type="min" val="0"/>
        <cfvo type="max" val="0"/>
        <color rgb="FF638EC6"/>
      </dataBar>
    </cfRule>
  </conditionalFormatting>
  <conditionalFormatting sqref="D2:D21">
    <cfRule type="dataBar" priority="2">
      <dataBar>
        <cfvo type="min" val="0"/>
        <cfvo type="max" val="0"/>
        <color rgb="FF638EC6"/>
      </dataBar>
    </cfRule>
  </conditionalFormatting>
  <conditionalFormatting sqref="E2:E21">
    <cfRule type="dataBar" priority="1">
      <dataBar>
        <cfvo type="min" val="0"/>
        <cfvo type="max" val="0"/>
        <color rgb="FF638EC6"/>
      </dataBar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8"/>
  <dimension ref="A1:V49"/>
  <sheetViews>
    <sheetView zoomScale="85" zoomScaleNormal="85" workbookViewId="0">
      <selection activeCell="W41" sqref="W41"/>
    </sheetView>
  </sheetViews>
  <sheetFormatPr defaultRowHeight="13.5"/>
  <cols>
    <col min="1" max="16384" width="9" style="287"/>
  </cols>
  <sheetData>
    <row r="1" spans="1:22">
      <c r="A1" s="304" t="s">
        <v>572</v>
      </c>
      <c r="B1" s="304" t="s">
        <v>767</v>
      </c>
      <c r="C1" s="294" t="str">
        <f>currentL1&amp;"A"</f>
        <v>5A</v>
      </c>
      <c r="D1" s="294" t="str">
        <f>currentL2&amp;"A"</f>
        <v>10A</v>
      </c>
      <c r="E1" s="294" t="str">
        <f>currentL3&amp;"A"</f>
        <v>15A</v>
      </c>
      <c r="F1" s="294" t="str">
        <f>currentL4&amp;"A"</f>
        <v>20A</v>
      </c>
      <c r="G1" s="294" t="str">
        <f>currentL5&amp;"A"</f>
        <v>25A</v>
      </c>
      <c r="H1" s="294" t="str">
        <f>currentL6&amp;"A"</f>
        <v>30A</v>
      </c>
      <c r="I1" s="294" t="str">
        <f>currentL7&amp;"A"</f>
        <v>35A</v>
      </c>
      <c r="J1" s="294" t="str">
        <f>currentL8&amp;"A"</f>
        <v>40A</v>
      </c>
      <c r="K1" s="294" t="str">
        <f>currentL9&amp;"A"</f>
        <v>45A</v>
      </c>
      <c r="L1" s="294" t="str">
        <f>currentL10&amp;"A"</f>
        <v>50A</v>
      </c>
      <c r="M1" s="294" t="str">
        <f>currentL11&amp;"A"</f>
        <v>55A</v>
      </c>
      <c r="N1" s="294" t="str">
        <f>currentL12&amp;"A"</f>
        <v>60A</v>
      </c>
      <c r="O1" s="294" t="str">
        <f>currentL13&amp;"A"</f>
        <v>65A</v>
      </c>
      <c r="P1" s="294" t="str">
        <f>currentL14&amp;"A"</f>
        <v>70A</v>
      </c>
      <c r="Q1" s="294" t="str">
        <f>currentL15&amp;"A"</f>
        <v>75A</v>
      </c>
      <c r="R1" s="294" t="str">
        <f>currentL16&amp;"A"</f>
        <v>80A</v>
      </c>
      <c r="S1" s="294" t="str">
        <f>currentL17&amp;"A"</f>
        <v>85A</v>
      </c>
      <c r="T1" s="294" t="str">
        <f>currentL18&amp;"A"</f>
        <v>90A</v>
      </c>
      <c r="U1" s="294" t="str">
        <f>currentL19&amp;"A"</f>
        <v>95A</v>
      </c>
      <c r="V1" s="295" t="str">
        <f>currentL20&amp;"A"</f>
        <v>100A</v>
      </c>
    </row>
    <row r="2" spans="1:22">
      <c r="A2" s="361" t="s">
        <v>299</v>
      </c>
      <c r="B2" s="296">
        <v>0</v>
      </c>
      <c r="C2" s="298">
        <v>250</v>
      </c>
      <c r="D2" s="298">
        <v>250</v>
      </c>
      <c r="E2" s="298">
        <v>250</v>
      </c>
      <c r="F2" s="298">
        <v>250</v>
      </c>
      <c r="G2" s="298">
        <v>250</v>
      </c>
      <c r="H2" s="298">
        <v>250</v>
      </c>
      <c r="I2" s="298">
        <v>250</v>
      </c>
      <c r="J2" s="298">
        <v>250</v>
      </c>
      <c r="K2" s="298">
        <v>250</v>
      </c>
      <c r="L2" s="298">
        <v>250</v>
      </c>
      <c r="M2" s="298">
        <v>250</v>
      </c>
      <c r="N2" s="298">
        <v>250</v>
      </c>
      <c r="O2" s="298">
        <v>250</v>
      </c>
      <c r="P2" s="298">
        <v>250</v>
      </c>
      <c r="Q2" s="298">
        <v>250</v>
      </c>
      <c r="R2" s="298">
        <v>250</v>
      </c>
      <c r="S2" s="298">
        <v>250</v>
      </c>
      <c r="T2" s="298">
        <v>250</v>
      </c>
      <c r="U2" s="298">
        <v>250</v>
      </c>
      <c r="V2" s="298">
        <v>250</v>
      </c>
    </row>
    <row r="3" spans="1:22">
      <c r="A3" s="362"/>
      <c r="B3" s="289">
        <v>0</v>
      </c>
      <c r="C3" s="298">
        <v>250</v>
      </c>
      <c r="D3" s="298">
        <v>250</v>
      </c>
      <c r="E3" s="298">
        <v>250</v>
      </c>
      <c r="F3" s="298">
        <v>250</v>
      </c>
      <c r="G3" s="298">
        <v>250</v>
      </c>
      <c r="H3" s="298">
        <v>250</v>
      </c>
      <c r="I3" s="298">
        <v>250</v>
      </c>
      <c r="J3" s="298">
        <v>250</v>
      </c>
      <c r="K3" s="298">
        <v>250</v>
      </c>
      <c r="L3" s="298">
        <v>250</v>
      </c>
      <c r="M3" s="298">
        <v>250</v>
      </c>
      <c r="N3" s="298">
        <v>250</v>
      </c>
      <c r="O3" s="298">
        <v>250</v>
      </c>
      <c r="P3" s="298">
        <v>250</v>
      </c>
      <c r="Q3" s="298">
        <v>250</v>
      </c>
      <c r="R3" s="298">
        <v>250</v>
      </c>
      <c r="S3" s="298">
        <v>250</v>
      </c>
      <c r="T3" s="298">
        <v>250</v>
      </c>
      <c r="U3" s="298">
        <v>250</v>
      </c>
      <c r="V3" s="298">
        <v>250</v>
      </c>
    </row>
    <row r="4" spans="1:22">
      <c r="A4" s="362"/>
      <c r="B4" s="289">
        <v>0</v>
      </c>
      <c r="C4" s="298">
        <v>250</v>
      </c>
      <c r="D4" s="298">
        <v>250</v>
      </c>
      <c r="E4" s="298">
        <v>250</v>
      </c>
      <c r="F4" s="298">
        <v>250</v>
      </c>
      <c r="G4" s="298">
        <v>250</v>
      </c>
      <c r="H4" s="298">
        <v>250</v>
      </c>
      <c r="I4" s="298">
        <v>250</v>
      </c>
      <c r="J4" s="298">
        <v>250</v>
      </c>
      <c r="K4" s="298">
        <v>250</v>
      </c>
      <c r="L4" s="298">
        <v>250</v>
      </c>
      <c r="M4" s="298">
        <v>250</v>
      </c>
      <c r="N4" s="298">
        <v>250</v>
      </c>
      <c r="O4" s="298">
        <v>250</v>
      </c>
      <c r="P4" s="298">
        <v>250</v>
      </c>
      <c r="Q4" s="298">
        <v>250</v>
      </c>
      <c r="R4" s="298">
        <v>250</v>
      </c>
      <c r="S4" s="298">
        <v>250</v>
      </c>
      <c r="T4" s="298">
        <v>250</v>
      </c>
      <c r="U4" s="298">
        <v>250</v>
      </c>
      <c r="V4" s="298">
        <v>250</v>
      </c>
    </row>
    <row r="5" spans="1:22">
      <c r="A5" s="361" t="s">
        <v>298</v>
      </c>
      <c r="B5" s="296">
        <v>0</v>
      </c>
      <c r="C5" s="298">
        <v>250</v>
      </c>
      <c r="D5" s="298">
        <v>250</v>
      </c>
      <c r="E5" s="298">
        <v>250</v>
      </c>
      <c r="F5" s="298">
        <v>250</v>
      </c>
      <c r="G5" s="298">
        <v>250</v>
      </c>
      <c r="H5" s="298">
        <v>250</v>
      </c>
      <c r="I5" s="298">
        <v>250</v>
      </c>
      <c r="J5" s="298">
        <v>250</v>
      </c>
      <c r="K5" s="298">
        <v>250</v>
      </c>
      <c r="L5" s="298">
        <v>250</v>
      </c>
      <c r="M5" s="298">
        <v>250</v>
      </c>
      <c r="N5" s="298">
        <v>250</v>
      </c>
      <c r="O5" s="298">
        <v>250</v>
      </c>
      <c r="P5" s="298">
        <v>250</v>
      </c>
      <c r="Q5" s="298">
        <v>250</v>
      </c>
      <c r="R5" s="298">
        <v>250</v>
      </c>
      <c r="S5" s="298">
        <v>250</v>
      </c>
      <c r="T5" s="298">
        <v>250</v>
      </c>
      <c r="U5" s="298">
        <v>250</v>
      </c>
      <c r="V5" s="298">
        <v>250</v>
      </c>
    </row>
    <row r="6" spans="1:22">
      <c r="A6" s="362"/>
      <c r="B6" s="289">
        <v>0</v>
      </c>
      <c r="C6" s="298">
        <v>250</v>
      </c>
      <c r="D6" s="298">
        <v>250</v>
      </c>
      <c r="E6" s="298">
        <v>250</v>
      </c>
      <c r="F6" s="298">
        <v>250</v>
      </c>
      <c r="G6" s="298">
        <v>250</v>
      </c>
      <c r="H6" s="298">
        <v>250</v>
      </c>
      <c r="I6" s="298">
        <v>250</v>
      </c>
      <c r="J6" s="298">
        <v>250</v>
      </c>
      <c r="K6" s="298">
        <v>250</v>
      </c>
      <c r="L6" s="298">
        <v>250</v>
      </c>
      <c r="M6" s="298">
        <v>250</v>
      </c>
      <c r="N6" s="298">
        <v>250</v>
      </c>
      <c r="O6" s="298">
        <v>250</v>
      </c>
      <c r="P6" s="298">
        <v>250</v>
      </c>
      <c r="Q6" s="298">
        <v>250</v>
      </c>
      <c r="R6" s="298">
        <v>250</v>
      </c>
      <c r="S6" s="298">
        <v>250</v>
      </c>
      <c r="T6" s="298">
        <v>250</v>
      </c>
      <c r="U6" s="298">
        <v>250</v>
      </c>
      <c r="V6" s="298">
        <v>250</v>
      </c>
    </row>
    <row r="7" spans="1:22">
      <c r="A7" s="362"/>
      <c r="B7" s="289">
        <v>0</v>
      </c>
      <c r="C7" s="298">
        <v>250</v>
      </c>
      <c r="D7" s="298">
        <v>250</v>
      </c>
      <c r="E7" s="298">
        <v>250</v>
      </c>
      <c r="F7" s="298">
        <v>250</v>
      </c>
      <c r="G7" s="298">
        <v>250</v>
      </c>
      <c r="H7" s="298">
        <v>250</v>
      </c>
      <c r="I7" s="298">
        <v>250</v>
      </c>
      <c r="J7" s="298">
        <v>250</v>
      </c>
      <c r="K7" s="298">
        <v>250</v>
      </c>
      <c r="L7" s="298">
        <v>250</v>
      </c>
      <c r="M7" s="298">
        <v>250</v>
      </c>
      <c r="N7" s="298">
        <v>250</v>
      </c>
      <c r="O7" s="298">
        <v>250</v>
      </c>
      <c r="P7" s="298">
        <v>250</v>
      </c>
      <c r="Q7" s="298">
        <v>250</v>
      </c>
      <c r="R7" s="298">
        <v>250</v>
      </c>
      <c r="S7" s="298">
        <v>250</v>
      </c>
      <c r="T7" s="298">
        <v>250</v>
      </c>
      <c r="U7" s="298">
        <v>250</v>
      </c>
      <c r="V7" s="298">
        <v>250</v>
      </c>
    </row>
    <row r="8" spans="1:22">
      <c r="A8" s="361" t="s">
        <v>300</v>
      </c>
      <c r="B8" s="296">
        <v>0.31180000305175781</v>
      </c>
      <c r="C8" s="298">
        <v>25.515800476074219</v>
      </c>
      <c r="D8" s="298">
        <v>25.510000228881836</v>
      </c>
      <c r="E8" s="298">
        <v>25.507499694824219</v>
      </c>
      <c r="F8" s="298">
        <v>25.548000335693359</v>
      </c>
      <c r="G8" s="298">
        <v>25.536600112915039</v>
      </c>
      <c r="H8" s="298">
        <v>25.569099426269531</v>
      </c>
      <c r="I8" s="298">
        <v>25.548000335693359</v>
      </c>
      <c r="J8" s="298">
        <v>25.567499160766602</v>
      </c>
      <c r="K8" s="298">
        <v>25.536699295043945</v>
      </c>
      <c r="L8" s="298">
        <v>25.505500793457031</v>
      </c>
      <c r="M8" s="298">
        <v>25.558200836181641</v>
      </c>
      <c r="N8" s="298">
        <v>25.534700393676758</v>
      </c>
      <c r="O8" s="298">
        <v>25.532499313354492</v>
      </c>
      <c r="P8" s="298">
        <v>25.553400039672852</v>
      </c>
      <c r="Q8" s="298">
        <v>25.51099967956543</v>
      </c>
      <c r="R8" s="298">
        <v>25.56559944152832</v>
      </c>
      <c r="S8" s="298">
        <v>25.54680061340332</v>
      </c>
      <c r="T8" s="298">
        <v>25.52910041809082</v>
      </c>
      <c r="U8" s="298">
        <v>25.516799926757812</v>
      </c>
      <c r="V8" s="298">
        <v>25.517299652099609</v>
      </c>
    </row>
    <row r="9" spans="1:22">
      <c r="A9" s="362"/>
      <c r="B9" s="289">
        <v>8.9699998497962952E-2</v>
      </c>
      <c r="C9" s="298">
        <v>25.543899536132812</v>
      </c>
      <c r="D9" s="298">
        <v>25.545200347900391</v>
      </c>
      <c r="E9" s="298">
        <v>25.554899215698242</v>
      </c>
      <c r="F9" s="298">
        <v>25.544500350952148</v>
      </c>
      <c r="G9" s="298">
        <v>25.551200866699219</v>
      </c>
      <c r="H9" s="298">
        <v>25.544900894165039</v>
      </c>
      <c r="I9" s="298">
        <v>25.523099899291992</v>
      </c>
      <c r="J9" s="298">
        <v>25.590900421142578</v>
      </c>
      <c r="K9" s="298">
        <v>25.590000152587891</v>
      </c>
      <c r="L9" s="298">
        <v>25.542200088500977</v>
      </c>
      <c r="M9" s="298">
        <v>25.576799392700195</v>
      </c>
      <c r="N9" s="298">
        <v>25.562599182128906</v>
      </c>
      <c r="O9" s="298">
        <v>25.572700500488281</v>
      </c>
      <c r="P9" s="298">
        <v>25.574600219726562</v>
      </c>
      <c r="Q9" s="298">
        <v>25.578800201416016</v>
      </c>
      <c r="R9" s="298">
        <v>25.535100936889648</v>
      </c>
      <c r="S9" s="298">
        <v>25.559200286865234</v>
      </c>
      <c r="T9" s="298">
        <v>25.543399810791016</v>
      </c>
      <c r="U9" s="298">
        <v>25.533100128173828</v>
      </c>
      <c r="V9" s="298">
        <v>25.550300598144531</v>
      </c>
    </row>
    <row r="10" spans="1:22">
      <c r="A10" s="362"/>
      <c r="B10" s="289">
        <v>4.3200001120567322E-2</v>
      </c>
      <c r="C10" s="298">
        <v>25.196399688720703</v>
      </c>
      <c r="D10" s="298">
        <v>25.210199356079102</v>
      </c>
      <c r="E10" s="298">
        <v>25.216699600219727</v>
      </c>
      <c r="F10" s="298">
        <v>25.191900253295898</v>
      </c>
      <c r="G10" s="298">
        <v>25.248199462890625</v>
      </c>
      <c r="H10" s="298">
        <v>25.253599166870117</v>
      </c>
      <c r="I10" s="298">
        <v>25.224399566650391</v>
      </c>
      <c r="J10" s="298">
        <v>25.260200500488281</v>
      </c>
      <c r="K10" s="298">
        <v>25.196300506591797</v>
      </c>
      <c r="L10" s="298">
        <v>25.223800659179688</v>
      </c>
      <c r="M10" s="298">
        <v>25.221099853515625</v>
      </c>
      <c r="N10" s="298">
        <v>25.184799194335938</v>
      </c>
      <c r="O10" s="298">
        <v>25.270299911499023</v>
      </c>
      <c r="P10" s="298">
        <v>25.210699081420898</v>
      </c>
      <c r="Q10" s="298">
        <v>25.228099822998047</v>
      </c>
      <c r="R10" s="298">
        <v>25.198699951171875</v>
      </c>
      <c r="S10" s="298">
        <v>25.185600280761719</v>
      </c>
      <c r="T10" s="298">
        <v>25.229900360107422</v>
      </c>
      <c r="U10" s="298">
        <v>25.239500045776367</v>
      </c>
      <c r="V10" s="298">
        <v>25.252700805664063</v>
      </c>
    </row>
    <row r="11" spans="1:22">
      <c r="A11" s="361" t="s">
        <v>301</v>
      </c>
      <c r="B11" s="296">
        <v>0.25</v>
      </c>
      <c r="C11" s="298">
        <v>5</v>
      </c>
      <c r="D11" s="298">
        <v>10</v>
      </c>
      <c r="E11" s="298">
        <v>25</v>
      </c>
      <c r="F11" s="298">
        <v>25</v>
      </c>
      <c r="G11" s="298">
        <v>25</v>
      </c>
      <c r="H11" s="298">
        <v>25</v>
      </c>
      <c r="I11" s="298">
        <v>100</v>
      </c>
      <c r="J11" s="298">
        <v>100</v>
      </c>
      <c r="K11" s="298">
        <v>100</v>
      </c>
      <c r="L11" s="298">
        <v>100</v>
      </c>
      <c r="M11" s="298">
        <v>100</v>
      </c>
      <c r="N11" s="298">
        <v>100</v>
      </c>
      <c r="O11" s="298">
        <v>100</v>
      </c>
      <c r="P11" s="298">
        <v>100</v>
      </c>
      <c r="Q11" s="298">
        <v>100</v>
      </c>
      <c r="R11" s="298">
        <v>100</v>
      </c>
      <c r="S11" s="298">
        <v>100</v>
      </c>
      <c r="T11" s="298">
        <v>100</v>
      </c>
      <c r="U11" s="298">
        <v>100</v>
      </c>
      <c r="V11" s="298">
        <v>100</v>
      </c>
    </row>
    <row r="12" spans="1:22">
      <c r="A12" s="362"/>
      <c r="B12" s="289">
        <v>0.25</v>
      </c>
      <c r="C12" s="298">
        <v>5</v>
      </c>
      <c r="D12" s="298">
        <v>10</v>
      </c>
      <c r="E12" s="298">
        <v>25</v>
      </c>
      <c r="F12" s="298">
        <v>25</v>
      </c>
      <c r="G12" s="298">
        <v>25</v>
      </c>
      <c r="H12" s="298">
        <v>25</v>
      </c>
      <c r="I12" s="298">
        <v>100</v>
      </c>
      <c r="J12" s="298">
        <v>100</v>
      </c>
      <c r="K12" s="298">
        <v>100</v>
      </c>
      <c r="L12" s="298">
        <v>100</v>
      </c>
      <c r="M12" s="298">
        <v>100</v>
      </c>
      <c r="N12" s="298">
        <v>100</v>
      </c>
      <c r="O12" s="298">
        <v>100</v>
      </c>
      <c r="P12" s="298">
        <v>100</v>
      </c>
      <c r="Q12" s="298">
        <v>100</v>
      </c>
      <c r="R12" s="298">
        <v>100</v>
      </c>
      <c r="S12" s="298">
        <v>100</v>
      </c>
      <c r="T12" s="298">
        <v>100</v>
      </c>
      <c r="U12" s="298">
        <v>100</v>
      </c>
      <c r="V12" s="298">
        <v>100</v>
      </c>
    </row>
    <row r="13" spans="1:22">
      <c r="A13" s="362"/>
      <c r="B13" s="289">
        <v>0.25</v>
      </c>
      <c r="C13" s="298">
        <v>5</v>
      </c>
      <c r="D13" s="298">
        <v>10</v>
      </c>
      <c r="E13" s="298">
        <v>25</v>
      </c>
      <c r="F13" s="298">
        <v>25</v>
      </c>
      <c r="G13" s="298">
        <v>25</v>
      </c>
      <c r="H13" s="298">
        <v>25</v>
      </c>
      <c r="I13" s="298">
        <v>100</v>
      </c>
      <c r="J13" s="298">
        <v>100</v>
      </c>
      <c r="K13" s="298">
        <v>100</v>
      </c>
      <c r="L13" s="298">
        <v>100</v>
      </c>
      <c r="M13" s="298">
        <v>100</v>
      </c>
      <c r="N13" s="298">
        <v>100</v>
      </c>
      <c r="O13" s="298">
        <v>100</v>
      </c>
      <c r="P13" s="298">
        <v>100</v>
      </c>
      <c r="Q13" s="298">
        <v>100</v>
      </c>
      <c r="R13" s="298">
        <v>100</v>
      </c>
      <c r="S13" s="298">
        <v>100</v>
      </c>
      <c r="T13" s="298">
        <v>100</v>
      </c>
      <c r="U13" s="298">
        <v>100</v>
      </c>
      <c r="V13" s="298">
        <v>100</v>
      </c>
    </row>
    <row r="14" spans="1:22">
      <c r="A14" s="361" t="s">
        <v>302</v>
      </c>
      <c r="B14" s="296">
        <v>0.25</v>
      </c>
      <c r="C14" s="298">
        <v>5</v>
      </c>
      <c r="D14" s="298">
        <v>10</v>
      </c>
      <c r="E14" s="298">
        <v>15</v>
      </c>
      <c r="F14" s="298">
        <v>20</v>
      </c>
      <c r="G14" s="298">
        <v>25</v>
      </c>
      <c r="H14" s="298">
        <v>30</v>
      </c>
      <c r="I14" s="298">
        <v>35</v>
      </c>
      <c r="J14" s="298">
        <v>40</v>
      </c>
      <c r="K14" s="298">
        <v>45</v>
      </c>
      <c r="L14" s="298">
        <v>50</v>
      </c>
      <c r="M14" s="298">
        <v>55</v>
      </c>
      <c r="N14" s="298">
        <v>60</v>
      </c>
      <c r="O14" s="298">
        <v>65</v>
      </c>
      <c r="P14" s="298">
        <v>70</v>
      </c>
      <c r="Q14" s="298">
        <v>75</v>
      </c>
      <c r="R14" s="298">
        <v>80</v>
      </c>
      <c r="S14" s="298">
        <v>85</v>
      </c>
      <c r="T14" s="298">
        <v>90</v>
      </c>
      <c r="U14" s="298">
        <v>95</v>
      </c>
      <c r="V14" s="298">
        <v>100</v>
      </c>
    </row>
    <row r="15" spans="1:22">
      <c r="A15" s="362"/>
      <c r="B15" s="289">
        <v>0.25</v>
      </c>
      <c r="C15" s="298">
        <v>5</v>
      </c>
      <c r="D15" s="298">
        <v>10</v>
      </c>
      <c r="E15" s="298">
        <v>15</v>
      </c>
      <c r="F15" s="298">
        <v>20</v>
      </c>
      <c r="G15" s="298">
        <v>25</v>
      </c>
      <c r="H15" s="298">
        <v>30</v>
      </c>
      <c r="I15" s="298">
        <v>35</v>
      </c>
      <c r="J15" s="298">
        <v>40</v>
      </c>
      <c r="K15" s="298">
        <v>45</v>
      </c>
      <c r="L15" s="298">
        <v>50</v>
      </c>
      <c r="M15" s="298">
        <v>55</v>
      </c>
      <c r="N15" s="298">
        <v>60</v>
      </c>
      <c r="O15" s="298">
        <v>65</v>
      </c>
      <c r="P15" s="298">
        <v>70</v>
      </c>
      <c r="Q15" s="298">
        <v>75</v>
      </c>
      <c r="R15" s="298">
        <v>80</v>
      </c>
      <c r="S15" s="298">
        <v>85</v>
      </c>
      <c r="T15" s="298">
        <v>90</v>
      </c>
      <c r="U15" s="298">
        <v>95</v>
      </c>
      <c r="V15" s="298">
        <v>100</v>
      </c>
    </row>
    <row r="16" spans="1:22">
      <c r="A16" s="362"/>
      <c r="B16" s="289">
        <v>0.25</v>
      </c>
      <c r="C16" s="298">
        <v>5</v>
      </c>
      <c r="D16" s="298">
        <v>10</v>
      </c>
      <c r="E16" s="298">
        <v>15</v>
      </c>
      <c r="F16" s="298">
        <v>20</v>
      </c>
      <c r="G16" s="298">
        <v>25</v>
      </c>
      <c r="H16" s="298">
        <v>30</v>
      </c>
      <c r="I16" s="298">
        <v>35</v>
      </c>
      <c r="J16" s="298">
        <v>40</v>
      </c>
      <c r="K16" s="298">
        <v>45</v>
      </c>
      <c r="L16" s="298">
        <v>50</v>
      </c>
      <c r="M16" s="298">
        <v>55</v>
      </c>
      <c r="N16" s="298">
        <v>60</v>
      </c>
      <c r="O16" s="298">
        <v>65</v>
      </c>
      <c r="P16" s="298">
        <v>70</v>
      </c>
      <c r="Q16" s="298">
        <v>75</v>
      </c>
      <c r="R16" s="298">
        <v>80</v>
      </c>
      <c r="S16" s="298">
        <v>85</v>
      </c>
      <c r="T16" s="298">
        <v>90</v>
      </c>
      <c r="U16" s="298">
        <v>95</v>
      </c>
      <c r="V16" s="298">
        <v>100</v>
      </c>
    </row>
    <row r="17" spans="1:22">
      <c r="A17" s="361" t="s">
        <v>303</v>
      </c>
      <c r="B17" s="296">
        <v>10.207599639892578</v>
      </c>
      <c r="C17" s="298">
        <v>2.2219998836517334</v>
      </c>
      <c r="D17" s="298">
        <v>4.4117999076843262</v>
      </c>
      <c r="E17" s="298">
        <v>2.9001998901367187</v>
      </c>
      <c r="F17" s="298">
        <v>3.736799955368042</v>
      </c>
      <c r="G17" s="298">
        <v>4.5247998237609863</v>
      </c>
      <c r="H17" s="298">
        <v>5.3362998962402344</v>
      </c>
      <c r="I17" s="298">
        <v>5.5942997932434082</v>
      </c>
      <c r="J17" s="298">
        <v>6.3382000923156738</v>
      </c>
      <c r="K17" s="298">
        <v>7.0229997634887695</v>
      </c>
      <c r="L17" s="298">
        <v>7.725100040435791</v>
      </c>
      <c r="M17" s="298">
        <v>8.4379997253417969</v>
      </c>
      <c r="N17" s="298">
        <v>9.1195001602172852</v>
      </c>
      <c r="O17" s="298">
        <v>9.7628002166748047</v>
      </c>
      <c r="P17" s="298">
        <v>10.553500175476074</v>
      </c>
      <c r="Q17" s="298">
        <v>11.270500183105469</v>
      </c>
      <c r="R17" s="298">
        <v>11.998600006103516</v>
      </c>
      <c r="S17" s="298">
        <v>12.706199645996094</v>
      </c>
      <c r="T17" s="298">
        <v>13.348099708557129</v>
      </c>
      <c r="U17" s="298">
        <v>14.068300247192383</v>
      </c>
      <c r="V17" s="298">
        <v>14.807499885559082</v>
      </c>
    </row>
    <row r="18" spans="1:22">
      <c r="A18" s="362"/>
      <c r="B18" s="289">
        <v>9.9519996643066406</v>
      </c>
      <c r="C18" s="298">
        <v>1.9844000339508057</v>
      </c>
      <c r="D18" s="298">
        <v>3.964400053024292</v>
      </c>
      <c r="E18" s="298">
        <v>2.8733999729156494</v>
      </c>
      <c r="F18" s="298">
        <v>3.8192000389099121</v>
      </c>
      <c r="G18" s="298">
        <v>4.7410998344421387</v>
      </c>
      <c r="H18" s="298">
        <v>5.6033000946044922</v>
      </c>
      <c r="I18" s="298">
        <v>5.2150001525878906</v>
      </c>
      <c r="J18" s="298">
        <v>5.9361000061035156</v>
      </c>
      <c r="K18" s="298">
        <v>6.6535000801086426</v>
      </c>
      <c r="L18" s="298">
        <v>7.3987002372741699</v>
      </c>
      <c r="M18" s="298">
        <v>8.1052999496459961</v>
      </c>
      <c r="N18" s="298">
        <v>8.8444995880126953</v>
      </c>
      <c r="O18" s="298">
        <v>9.5186996459960937</v>
      </c>
      <c r="P18" s="298">
        <v>10.276700019836426</v>
      </c>
      <c r="Q18" s="298">
        <v>11.077300071716309</v>
      </c>
      <c r="R18" s="298">
        <v>11.758700370788574</v>
      </c>
      <c r="S18" s="298">
        <v>12.536199569702148</v>
      </c>
      <c r="T18" s="298">
        <v>13.328700065612793</v>
      </c>
      <c r="U18" s="298">
        <v>14.10420036315918</v>
      </c>
      <c r="V18" s="298">
        <v>14.849100112915039</v>
      </c>
    </row>
    <row r="19" spans="1:22">
      <c r="A19" s="362"/>
      <c r="B19" s="289">
        <v>10.033599853515625</v>
      </c>
      <c r="C19" s="298">
        <v>4.2800001800060272E-2</v>
      </c>
      <c r="D19" s="298">
        <v>0.25769999623298645</v>
      </c>
      <c r="E19" s="298">
        <v>8.619999885559082E-2</v>
      </c>
      <c r="F19" s="298">
        <v>0.17090000212192535</v>
      </c>
      <c r="G19" s="298">
        <v>0.25360000133514404</v>
      </c>
      <c r="H19" s="298">
        <v>0.34610000252723694</v>
      </c>
      <c r="I19" s="298">
        <v>0.33300000429153442</v>
      </c>
      <c r="J19" s="298">
        <v>0.42739999294281006</v>
      </c>
      <c r="K19" s="298">
        <v>0.52240002155303955</v>
      </c>
      <c r="L19" s="298">
        <v>0.62870001792907715</v>
      </c>
      <c r="M19" s="298">
        <v>0.74790000915527344</v>
      </c>
      <c r="N19" s="298">
        <v>0.88209998607635498</v>
      </c>
      <c r="O19" s="298">
        <v>1.0144000053405762</v>
      </c>
      <c r="P19" s="298">
        <v>1.1647000312805176</v>
      </c>
      <c r="Q19" s="298">
        <v>1.3314000368118286</v>
      </c>
      <c r="R19" s="298">
        <v>1.4864000082015991</v>
      </c>
      <c r="S19" s="298">
        <v>1.6858999729156494</v>
      </c>
      <c r="T19" s="298">
        <v>1.9643000364303589</v>
      </c>
      <c r="U19" s="298">
        <v>10.982999801635742</v>
      </c>
      <c r="V19" s="298">
        <v>13.672300338745117</v>
      </c>
    </row>
    <row r="20" spans="1:22">
      <c r="A20" s="361" t="s">
        <v>304</v>
      </c>
      <c r="B20" s="296">
        <v>51</v>
      </c>
      <c r="C20" s="298">
        <v>1</v>
      </c>
      <c r="D20" s="298">
        <v>28</v>
      </c>
      <c r="E20" s="298">
        <v>31</v>
      </c>
      <c r="F20" s="298">
        <v>31</v>
      </c>
      <c r="G20" s="298">
        <v>30</v>
      </c>
      <c r="H20" s="298">
        <v>27</v>
      </c>
      <c r="I20" s="298">
        <v>70</v>
      </c>
      <c r="J20" s="298">
        <v>55</v>
      </c>
      <c r="K20" s="298">
        <v>54</v>
      </c>
      <c r="L20" s="298">
        <v>70</v>
      </c>
      <c r="M20" s="298">
        <v>72</v>
      </c>
      <c r="N20" s="298">
        <v>65</v>
      </c>
      <c r="O20" s="298">
        <v>82</v>
      </c>
      <c r="P20" s="298">
        <v>82</v>
      </c>
      <c r="Q20" s="298">
        <v>83</v>
      </c>
      <c r="R20" s="298">
        <v>83</v>
      </c>
      <c r="S20" s="298">
        <v>83</v>
      </c>
      <c r="T20" s="298">
        <v>83</v>
      </c>
      <c r="U20" s="298">
        <v>83</v>
      </c>
      <c r="V20" s="298">
        <v>83</v>
      </c>
    </row>
    <row r="21" spans="1:22">
      <c r="A21" s="362"/>
      <c r="B21" s="289">
        <v>49</v>
      </c>
      <c r="C21" s="298">
        <v>1</v>
      </c>
      <c r="D21" s="298">
        <v>30</v>
      </c>
      <c r="E21" s="298">
        <v>24</v>
      </c>
      <c r="F21" s="298">
        <v>38</v>
      </c>
      <c r="G21" s="298">
        <v>38</v>
      </c>
      <c r="H21" s="298">
        <v>36</v>
      </c>
      <c r="I21" s="298">
        <v>62</v>
      </c>
      <c r="J21" s="298">
        <v>74</v>
      </c>
      <c r="K21" s="298">
        <v>73</v>
      </c>
      <c r="L21" s="298">
        <v>63</v>
      </c>
      <c r="M21" s="298">
        <v>86</v>
      </c>
      <c r="N21" s="298">
        <v>69</v>
      </c>
      <c r="O21" s="298">
        <v>87</v>
      </c>
      <c r="P21" s="298">
        <v>86</v>
      </c>
      <c r="Q21" s="298">
        <v>86</v>
      </c>
      <c r="R21" s="298">
        <v>86</v>
      </c>
      <c r="S21" s="298">
        <v>86</v>
      </c>
      <c r="T21" s="298">
        <v>86</v>
      </c>
      <c r="U21" s="298">
        <v>86</v>
      </c>
      <c r="V21" s="298">
        <v>86</v>
      </c>
    </row>
    <row r="22" spans="1:22">
      <c r="A22" s="362"/>
      <c r="B22" s="289">
        <v>52</v>
      </c>
      <c r="C22" s="298">
        <v>12</v>
      </c>
      <c r="D22" s="298">
        <v>41</v>
      </c>
      <c r="E22" s="298">
        <v>27</v>
      </c>
      <c r="F22" s="298">
        <v>43</v>
      </c>
      <c r="G22" s="298">
        <v>41</v>
      </c>
      <c r="H22" s="298">
        <v>39</v>
      </c>
      <c r="I22" s="298">
        <v>82</v>
      </c>
      <c r="J22" s="298">
        <v>81</v>
      </c>
      <c r="K22" s="298">
        <v>71</v>
      </c>
      <c r="L22" s="298">
        <v>69</v>
      </c>
      <c r="M22" s="298">
        <v>74</v>
      </c>
      <c r="N22" s="298">
        <v>92</v>
      </c>
      <c r="O22" s="298">
        <v>92</v>
      </c>
      <c r="P22" s="298">
        <v>91</v>
      </c>
      <c r="Q22" s="298">
        <v>91</v>
      </c>
      <c r="R22" s="298">
        <v>91</v>
      </c>
      <c r="S22" s="298">
        <v>91</v>
      </c>
      <c r="T22" s="298">
        <v>91</v>
      </c>
      <c r="U22" s="298">
        <v>90</v>
      </c>
      <c r="V22" s="298">
        <v>90</v>
      </c>
    </row>
    <row r="23" spans="1:22">
      <c r="A23" s="361" t="s">
        <v>305</v>
      </c>
      <c r="B23" s="296">
        <v>60</v>
      </c>
      <c r="C23" s="298">
        <v>60</v>
      </c>
      <c r="D23" s="298">
        <v>60</v>
      </c>
      <c r="E23" s="298">
        <v>60</v>
      </c>
      <c r="F23" s="298">
        <v>60</v>
      </c>
      <c r="G23" s="298">
        <v>60</v>
      </c>
      <c r="H23" s="298">
        <v>60</v>
      </c>
      <c r="I23" s="298">
        <v>60</v>
      </c>
      <c r="J23" s="298">
        <v>60</v>
      </c>
      <c r="K23" s="298">
        <v>60</v>
      </c>
      <c r="L23" s="298">
        <v>60</v>
      </c>
      <c r="M23" s="298">
        <v>60</v>
      </c>
      <c r="N23" s="298">
        <v>60</v>
      </c>
      <c r="O23" s="298">
        <v>60</v>
      </c>
      <c r="P23" s="298">
        <v>60</v>
      </c>
      <c r="Q23" s="298">
        <v>60</v>
      </c>
      <c r="R23" s="298">
        <v>60</v>
      </c>
      <c r="S23" s="298">
        <v>60</v>
      </c>
      <c r="T23" s="298">
        <v>60</v>
      </c>
      <c r="U23" s="298">
        <v>60</v>
      </c>
      <c r="V23" s="298">
        <v>60</v>
      </c>
    </row>
    <row r="24" spans="1:22">
      <c r="A24" s="362"/>
      <c r="B24" s="289">
        <v>60</v>
      </c>
      <c r="C24" s="298">
        <v>60</v>
      </c>
      <c r="D24" s="298">
        <v>60</v>
      </c>
      <c r="E24" s="298">
        <v>60</v>
      </c>
      <c r="F24" s="298">
        <v>60</v>
      </c>
      <c r="G24" s="298">
        <v>60</v>
      </c>
      <c r="H24" s="298">
        <v>60</v>
      </c>
      <c r="I24" s="298">
        <v>60</v>
      </c>
      <c r="J24" s="298">
        <v>60</v>
      </c>
      <c r="K24" s="298">
        <v>60</v>
      </c>
      <c r="L24" s="298">
        <v>60</v>
      </c>
      <c r="M24" s="298">
        <v>60</v>
      </c>
      <c r="N24" s="298">
        <v>60</v>
      </c>
      <c r="O24" s="298">
        <v>60</v>
      </c>
      <c r="P24" s="298">
        <v>60</v>
      </c>
      <c r="Q24" s="298">
        <v>60</v>
      </c>
      <c r="R24" s="298">
        <v>60</v>
      </c>
      <c r="S24" s="298">
        <v>60</v>
      </c>
      <c r="T24" s="298">
        <v>60</v>
      </c>
      <c r="U24" s="298">
        <v>60</v>
      </c>
      <c r="V24" s="298">
        <v>60</v>
      </c>
    </row>
    <row r="25" spans="1:22">
      <c r="A25" s="362"/>
      <c r="B25" s="289">
        <v>60</v>
      </c>
      <c r="C25" s="298">
        <v>60</v>
      </c>
      <c r="D25" s="298">
        <v>60</v>
      </c>
      <c r="E25" s="298">
        <v>60</v>
      </c>
      <c r="F25" s="298">
        <v>60</v>
      </c>
      <c r="G25" s="298">
        <v>60</v>
      </c>
      <c r="H25" s="298">
        <v>60</v>
      </c>
      <c r="I25" s="298">
        <v>60</v>
      </c>
      <c r="J25" s="298">
        <v>60</v>
      </c>
      <c r="K25" s="298">
        <v>60</v>
      </c>
      <c r="L25" s="298">
        <v>60</v>
      </c>
      <c r="M25" s="298">
        <v>60</v>
      </c>
      <c r="N25" s="298">
        <v>60</v>
      </c>
      <c r="O25" s="298">
        <v>60</v>
      </c>
      <c r="P25" s="298">
        <v>60</v>
      </c>
      <c r="Q25" s="298">
        <v>60</v>
      </c>
      <c r="R25" s="298">
        <v>60</v>
      </c>
      <c r="S25" s="298">
        <v>60</v>
      </c>
      <c r="T25" s="298">
        <v>60</v>
      </c>
      <c r="U25" s="298">
        <v>60</v>
      </c>
      <c r="V25" s="298">
        <v>60</v>
      </c>
    </row>
    <row r="26" spans="1:22">
      <c r="A26" s="361" t="s">
        <v>306</v>
      </c>
      <c r="B26" s="296">
        <v>0</v>
      </c>
      <c r="C26" s="298">
        <v>0</v>
      </c>
      <c r="D26" s="298">
        <v>0</v>
      </c>
      <c r="E26" s="298">
        <v>0</v>
      </c>
      <c r="F26" s="298">
        <v>0</v>
      </c>
      <c r="G26" s="298">
        <v>0</v>
      </c>
      <c r="H26" s="298">
        <v>0</v>
      </c>
      <c r="I26" s="298">
        <v>0</v>
      </c>
      <c r="J26" s="298">
        <v>0</v>
      </c>
      <c r="K26" s="298">
        <v>0</v>
      </c>
      <c r="L26" s="298">
        <v>0</v>
      </c>
      <c r="M26" s="298">
        <v>0</v>
      </c>
      <c r="N26" s="298">
        <v>0</v>
      </c>
      <c r="O26" s="298">
        <v>0</v>
      </c>
      <c r="P26" s="298">
        <v>0</v>
      </c>
      <c r="Q26" s="298">
        <v>0</v>
      </c>
      <c r="R26" s="298">
        <v>0</v>
      </c>
      <c r="S26" s="298">
        <v>0</v>
      </c>
      <c r="T26" s="298">
        <v>0</v>
      </c>
      <c r="U26" s="298">
        <v>0</v>
      </c>
      <c r="V26" s="298">
        <v>0</v>
      </c>
    </row>
    <row r="27" spans="1:22">
      <c r="A27" s="362"/>
      <c r="B27" s="289">
        <v>0</v>
      </c>
      <c r="C27" s="298">
        <v>0</v>
      </c>
      <c r="D27" s="298">
        <v>0</v>
      </c>
      <c r="E27" s="298">
        <v>0</v>
      </c>
      <c r="F27" s="298">
        <v>0</v>
      </c>
      <c r="G27" s="298">
        <v>0</v>
      </c>
      <c r="H27" s="298">
        <v>0</v>
      </c>
      <c r="I27" s="298">
        <v>0</v>
      </c>
      <c r="J27" s="298">
        <v>0</v>
      </c>
      <c r="K27" s="298">
        <v>0</v>
      </c>
      <c r="L27" s="298">
        <v>0</v>
      </c>
      <c r="M27" s="298">
        <v>0</v>
      </c>
      <c r="N27" s="298">
        <v>0</v>
      </c>
      <c r="O27" s="298">
        <v>0</v>
      </c>
      <c r="P27" s="298">
        <v>0</v>
      </c>
      <c r="Q27" s="298">
        <v>0</v>
      </c>
      <c r="R27" s="298">
        <v>0</v>
      </c>
      <c r="S27" s="298">
        <v>0</v>
      </c>
      <c r="T27" s="298">
        <v>0</v>
      </c>
      <c r="U27" s="298">
        <v>0</v>
      </c>
      <c r="V27" s="298">
        <v>0</v>
      </c>
    </row>
    <row r="28" spans="1:22">
      <c r="A28" s="362"/>
      <c r="B28" s="289">
        <v>0</v>
      </c>
      <c r="C28" s="298">
        <v>0</v>
      </c>
      <c r="D28" s="298">
        <v>0</v>
      </c>
      <c r="E28" s="298">
        <v>0</v>
      </c>
      <c r="F28" s="298">
        <v>0</v>
      </c>
      <c r="G28" s="298">
        <v>0</v>
      </c>
      <c r="H28" s="298">
        <v>0</v>
      </c>
      <c r="I28" s="298">
        <v>0</v>
      </c>
      <c r="J28" s="298">
        <v>0</v>
      </c>
      <c r="K28" s="298">
        <v>0</v>
      </c>
      <c r="L28" s="298">
        <v>0</v>
      </c>
      <c r="M28" s="298">
        <v>0</v>
      </c>
      <c r="N28" s="298">
        <v>0</v>
      </c>
      <c r="O28" s="298">
        <v>0</v>
      </c>
      <c r="P28" s="298">
        <v>0</v>
      </c>
      <c r="Q28" s="298">
        <v>0</v>
      </c>
      <c r="R28" s="298">
        <v>0</v>
      </c>
      <c r="S28" s="298">
        <v>0</v>
      </c>
      <c r="T28" s="298">
        <v>0</v>
      </c>
      <c r="U28" s="298">
        <v>0</v>
      </c>
      <c r="V28" s="298">
        <v>0</v>
      </c>
    </row>
    <row r="29" spans="1:22">
      <c r="A29" s="361" t="s">
        <v>307</v>
      </c>
      <c r="B29" s="296">
        <v>64.833000183105469</v>
      </c>
      <c r="C29" s="298">
        <v>59.881099700927734</v>
      </c>
      <c r="D29" s="298">
        <v>64.875503540039063</v>
      </c>
      <c r="E29" s="298">
        <v>36.900100708007812</v>
      </c>
      <c r="F29" s="298">
        <v>49.749298095703125</v>
      </c>
      <c r="G29" s="298">
        <v>63.669300079345703</v>
      </c>
      <c r="H29" s="298">
        <v>82.608299255371094</v>
      </c>
      <c r="I29" s="298">
        <v>28.431100845336914</v>
      </c>
      <c r="J29" s="298">
        <v>48.912399291992188</v>
      </c>
      <c r="K29" s="298">
        <v>56.549701690673828</v>
      </c>
      <c r="L29" s="298">
        <v>41.261798858642578</v>
      </c>
      <c r="M29" s="298">
        <v>43.352500915527344</v>
      </c>
      <c r="N29" s="298">
        <v>56.820201873779297</v>
      </c>
      <c r="O29" s="298">
        <v>39.078701019287109</v>
      </c>
      <c r="P29" s="298">
        <v>42.565799713134766</v>
      </c>
      <c r="Q29" s="298">
        <v>44.805000305175781</v>
      </c>
      <c r="R29" s="298">
        <v>48.007400512695312</v>
      </c>
      <c r="S29" s="298">
        <v>51.1427001953125</v>
      </c>
      <c r="T29" s="298">
        <v>54.008098602294922</v>
      </c>
      <c r="U29" s="298">
        <v>57.142299652099609</v>
      </c>
      <c r="V29" s="298">
        <v>60.391498565673828</v>
      </c>
    </row>
    <row r="30" spans="1:22">
      <c r="A30" s="362"/>
      <c r="B30" s="289">
        <v>64.081398010253906</v>
      </c>
      <c r="C30" s="298">
        <v>69.297203063964844</v>
      </c>
      <c r="D30" s="298">
        <v>66.220901489257813</v>
      </c>
      <c r="E30" s="298">
        <v>55.627201080322266</v>
      </c>
      <c r="F30" s="298">
        <v>53.019401550292969</v>
      </c>
      <c r="G30" s="298">
        <v>64.972999572753906</v>
      </c>
      <c r="H30" s="298">
        <v>81.190200805664063</v>
      </c>
      <c r="I30" s="298">
        <v>40.976001739501953</v>
      </c>
      <c r="J30" s="298">
        <v>34.907501220703125</v>
      </c>
      <c r="K30" s="298">
        <v>39.922000885009766</v>
      </c>
      <c r="L30" s="298">
        <v>55.896598815917969</v>
      </c>
      <c r="M30" s="298">
        <v>34.817501068115234</v>
      </c>
      <c r="N30" s="298">
        <v>57.816898345947266</v>
      </c>
      <c r="O30" s="298">
        <v>39.639598846435547</v>
      </c>
      <c r="P30" s="298">
        <v>43.807899475097656</v>
      </c>
      <c r="Q30" s="298">
        <v>47.015800476074219</v>
      </c>
      <c r="R30" s="298">
        <v>49.984298706054688</v>
      </c>
      <c r="S30" s="298">
        <v>53.130699157714844</v>
      </c>
      <c r="T30" s="298">
        <v>56.417701721191406</v>
      </c>
      <c r="U30" s="298">
        <v>59.575801849365234</v>
      </c>
      <c r="V30" s="298">
        <v>62.750900268554688</v>
      </c>
    </row>
    <row r="31" spans="1:22">
      <c r="A31" s="362"/>
      <c r="B31" s="289">
        <v>64.690597534179687</v>
      </c>
      <c r="C31" s="298">
        <v>66.199798583984375</v>
      </c>
      <c r="D31" s="298">
        <v>66.758499145507813</v>
      </c>
      <c r="E31" s="298">
        <v>59.078701019287109</v>
      </c>
      <c r="F31" s="298">
        <v>52.400798797607422</v>
      </c>
      <c r="G31" s="298">
        <v>66.495201110839844</v>
      </c>
      <c r="H31" s="298">
        <v>81.313400268554688</v>
      </c>
      <c r="I31" s="298">
        <v>30.623899459838867</v>
      </c>
      <c r="J31" s="298">
        <v>35.285198211669922</v>
      </c>
      <c r="K31" s="298">
        <v>49.022800445556641</v>
      </c>
      <c r="L31" s="298">
        <v>56.093700408935547</v>
      </c>
      <c r="M31" s="298">
        <v>54.340301513671875</v>
      </c>
      <c r="N31" s="298">
        <v>38.490699768066406</v>
      </c>
      <c r="O31" s="298">
        <v>40.944900512695313</v>
      </c>
      <c r="P31" s="298">
        <v>44.719001770019531</v>
      </c>
      <c r="Q31" s="298">
        <v>47.691799163818359</v>
      </c>
      <c r="R31" s="298">
        <v>50.437698364257813</v>
      </c>
      <c r="S31" s="298">
        <v>53.332401275634766</v>
      </c>
      <c r="T31" s="298">
        <v>56.314498901367188</v>
      </c>
      <c r="U31" s="298">
        <v>60.950901031494141</v>
      </c>
      <c r="V31" s="298">
        <v>64.17559814453125</v>
      </c>
    </row>
    <row r="32" spans="1:22">
      <c r="A32" s="361" t="s">
        <v>308</v>
      </c>
      <c r="B32" s="296" t="s">
        <v>570</v>
      </c>
      <c r="C32" s="298" t="s">
        <v>570</v>
      </c>
      <c r="D32" s="298" t="s">
        <v>570</v>
      </c>
      <c r="E32" s="298" t="s">
        <v>570</v>
      </c>
      <c r="F32" s="298" t="s">
        <v>570</v>
      </c>
      <c r="G32" s="298" t="s">
        <v>570</v>
      </c>
      <c r="H32" s="298" t="s">
        <v>570</v>
      </c>
      <c r="I32" s="298" t="s">
        <v>570</v>
      </c>
      <c r="J32" s="298" t="s">
        <v>570</v>
      </c>
      <c r="K32" s="298" t="s">
        <v>570</v>
      </c>
      <c r="L32" s="298" t="s">
        <v>570</v>
      </c>
      <c r="M32" s="298" t="s">
        <v>570</v>
      </c>
      <c r="N32" s="298" t="s">
        <v>570</v>
      </c>
      <c r="O32" s="298" t="s">
        <v>570</v>
      </c>
      <c r="P32" s="298" t="s">
        <v>570</v>
      </c>
      <c r="Q32" s="298" t="s">
        <v>570</v>
      </c>
      <c r="R32" s="298" t="s">
        <v>570</v>
      </c>
      <c r="S32" s="298" t="s">
        <v>570</v>
      </c>
      <c r="T32" s="298" t="s">
        <v>570</v>
      </c>
      <c r="U32" s="298" t="s">
        <v>570</v>
      </c>
      <c r="V32" s="298" t="s">
        <v>570</v>
      </c>
    </row>
    <row r="33" spans="1:22">
      <c r="A33" s="362"/>
      <c r="B33" s="289" t="s">
        <v>571</v>
      </c>
      <c r="C33" s="298" t="s">
        <v>570</v>
      </c>
      <c r="D33" s="298" t="s">
        <v>570</v>
      </c>
      <c r="E33" s="298" t="s">
        <v>570</v>
      </c>
      <c r="F33" s="298" t="s">
        <v>570</v>
      </c>
      <c r="G33" s="298" t="s">
        <v>570</v>
      </c>
      <c r="H33" s="298" t="s">
        <v>570</v>
      </c>
      <c r="I33" s="298" t="s">
        <v>570</v>
      </c>
      <c r="J33" s="298" t="s">
        <v>570</v>
      </c>
      <c r="K33" s="298" t="s">
        <v>570</v>
      </c>
      <c r="L33" s="298" t="s">
        <v>570</v>
      </c>
      <c r="M33" s="298" t="s">
        <v>570</v>
      </c>
      <c r="N33" s="298" t="s">
        <v>570</v>
      </c>
      <c r="O33" s="298" t="s">
        <v>570</v>
      </c>
      <c r="P33" s="298" t="s">
        <v>570</v>
      </c>
      <c r="Q33" s="298" t="s">
        <v>570</v>
      </c>
      <c r="R33" s="298" t="s">
        <v>570</v>
      </c>
      <c r="S33" s="298" t="s">
        <v>570</v>
      </c>
      <c r="T33" s="298" t="s">
        <v>570</v>
      </c>
      <c r="U33" s="298" t="s">
        <v>570</v>
      </c>
      <c r="V33" s="298" t="s">
        <v>570</v>
      </c>
    </row>
    <row r="34" spans="1:22">
      <c r="A34" s="362"/>
      <c r="B34" s="289" t="s">
        <v>571</v>
      </c>
      <c r="C34" s="298" t="s">
        <v>570</v>
      </c>
      <c r="D34" s="298" t="s">
        <v>570</v>
      </c>
      <c r="E34" s="298" t="s">
        <v>570</v>
      </c>
      <c r="F34" s="298" t="s">
        <v>570</v>
      </c>
      <c r="G34" s="298" t="s">
        <v>570</v>
      </c>
      <c r="H34" s="298" t="s">
        <v>570</v>
      </c>
      <c r="I34" s="298" t="s">
        <v>570</v>
      </c>
      <c r="J34" s="298" t="s">
        <v>570</v>
      </c>
      <c r="K34" s="298" t="s">
        <v>570</v>
      </c>
      <c r="L34" s="298" t="s">
        <v>570</v>
      </c>
      <c r="M34" s="298" t="s">
        <v>570</v>
      </c>
      <c r="N34" s="298" t="s">
        <v>570</v>
      </c>
      <c r="O34" s="298" t="s">
        <v>570</v>
      </c>
      <c r="P34" s="298" t="s">
        <v>570</v>
      </c>
      <c r="Q34" s="298" t="s">
        <v>570</v>
      </c>
      <c r="R34" s="298" t="s">
        <v>570</v>
      </c>
      <c r="S34" s="298" t="s">
        <v>570</v>
      </c>
      <c r="T34" s="298" t="s">
        <v>570</v>
      </c>
      <c r="U34" s="298" t="s">
        <v>570</v>
      </c>
      <c r="V34" s="298" t="s">
        <v>570</v>
      </c>
    </row>
    <row r="35" spans="1:22">
      <c r="A35" s="361" t="s">
        <v>310</v>
      </c>
      <c r="B35" s="296" t="s">
        <v>571</v>
      </c>
      <c r="C35" s="298" t="s">
        <v>570</v>
      </c>
      <c r="D35" s="298" t="s">
        <v>570</v>
      </c>
      <c r="E35" s="298" t="s">
        <v>570</v>
      </c>
      <c r="F35" s="298" t="s">
        <v>570</v>
      </c>
      <c r="G35" s="298" t="s">
        <v>570</v>
      </c>
      <c r="H35" s="298" t="s">
        <v>570</v>
      </c>
      <c r="I35" s="298" t="s">
        <v>570</v>
      </c>
      <c r="J35" s="298" t="s">
        <v>570</v>
      </c>
      <c r="K35" s="298" t="s">
        <v>570</v>
      </c>
      <c r="L35" s="298" t="s">
        <v>570</v>
      </c>
      <c r="M35" s="298" t="s">
        <v>570</v>
      </c>
      <c r="N35" s="298" t="s">
        <v>570</v>
      </c>
      <c r="O35" s="298" t="s">
        <v>570</v>
      </c>
      <c r="P35" s="298" t="s">
        <v>570</v>
      </c>
      <c r="Q35" s="298" t="s">
        <v>570</v>
      </c>
      <c r="R35" s="298" t="s">
        <v>570</v>
      </c>
      <c r="S35" s="298" t="s">
        <v>570</v>
      </c>
      <c r="T35" s="298" t="s">
        <v>570</v>
      </c>
      <c r="U35" s="298" t="s">
        <v>570</v>
      </c>
      <c r="V35" s="298" t="s">
        <v>570</v>
      </c>
    </row>
    <row r="36" spans="1:22">
      <c r="A36" s="362"/>
      <c r="B36" s="289" t="s">
        <v>571</v>
      </c>
      <c r="C36" s="298" t="s">
        <v>570</v>
      </c>
      <c r="D36" s="298" t="s">
        <v>570</v>
      </c>
      <c r="E36" s="298" t="s">
        <v>570</v>
      </c>
      <c r="F36" s="298" t="s">
        <v>570</v>
      </c>
      <c r="G36" s="298" t="s">
        <v>570</v>
      </c>
      <c r="H36" s="298" t="s">
        <v>570</v>
      </c>
      <c r="I36" s="298" t="s">
        <v>570</v>
      </c>
      <c r="J36" s="298" t="s">
        <v>570</v>
      </c>
      <c r="K36" s="298" t="s">
        <v>570</v>
      </c>
      <c r="L36" s="298" t="s">
        <v>570</v>
      </c>
      <c r="M36" s="298" t="s">
        <v>570</v>
      </c>
      <c r="N36" s="298" t="s">
        <v>570</v>
      </c>
      <c r="O36" s="298" t="s">
        <v>570</v>
      </c>
      <c r="P36" s="298" t="s">
        <v>570</v>
      </c>
      <c r="Q36" s="298" t="s">
        <v>570</v>
      </c>
      <c r="R36" s="298" t="s">
        <v>570</v>
      </c>
      <c r="S36" s="298" t="s">
        <v>570</v>
      </c>
      <c r="T36" s="298" t="s">
        <v>570</v>
      </c>
      <c r="U36" s="298" t="s">
        <v>570</v>
      </c>
      <c r="V36" s="298" t="s">
        <v>570</v>
      </c>
    </row>
    <row r="37" spans="1:22">
      <c r="A37" s="362"/>
      <c r="B37" s="289" t="s">
        <v>571</v>
      </c>
      <c r="C37" s="298" t="s">
        <v>570</v>
      </c>
      <c r="D37" s="298" t="s">
        <v>570</v>
      </c>
      <c r="E37" s="298" t="s">
        <v>570</v>
      </c>
      <c r="F37" s="298" t="s">
        <v>570</v>
      </c>
      <c r="G37" s="298" t="s">
        <v>570</v>
      </c>
      <c r="H37" s="298" t="s">
        <v>570</v>
      </c>
      <c r="I37" s="298" t="s">
        <v>570</v>
      </c>
      <c r="J37" s="298" t="s">
        <v>570</v>
      </c>
      <c r="K37" s="298" t="s">
        <v>570</v>
      </c>
      <c r="L37" s="298" t="s">
        <v>570</v>
      </c>
      <c r="M37" s="298" t="s">
        <v>570</v>
      </c>
      <c r="N37" s="298" t="s">
        <v>570</v>
      </c>
      <c r="O37" s="298" t="s">
        <v>570</v>
      </c>
      <c r="P37" s="298" t="s">
        <v>570</v>
      </c>
      <c r="Q37" s="298" t="s">
        <v>570</v>
      </c>
      <c r="R37" s="298" t="s">
        <v>570</v>
      </c>
      <c r="S37" s="298" t="s">
        <v>570</v>
      </c>
      <c r="T37" s="298" t="s">
        <v>570</v>
      </c>
      <c r="U37" s="298" t="s">
        <v>570</v>
      </c>
      <c r="V37" s="298" t="s">
        <v>570</v>
      </c>
    </row>
    <row r="38" spans="1:22">
      <c r="A38" s="361" t="s">
        <v>309</v>
      </c>
      <c r="B38" s="296" t="s">
        <v>571</v>
      </c>
      <c r="C38" s="298" t="s">
        <v>570</v>
      </c>
      <c r="D38" s="298" t="s">
        <v>570</v>
      </c>
      <c r="E38" s="298" t="s">
        <v>570</v>
      </c>
      <c r="F38" s="298" t="s">
        <v>570</v>
      </c>
      <c r="G38" s="298" t="s">
        <v>570</v>
      </c>
      <c r="H38" s="298" t="s">
        <v>570</v>
      </c>
      <c r="I38" s="298" t="s">
        <v>570</v>
      </c>
      <c r="J38" s="298" t="s">
        <v>570</v>
      </c>
      <c r="K38" s="298" t="s">
        <v>570</v>
      </c>
      <c r="L38" s="298" t="s">
        <v>570</v>
      </c>
      <c r="M38" s="298" t="s">
        <v>570</v>
      </c>
      <c r="N38" s="298" t="s">
        <v>570</v>
      </c>
      <c r="O38" s="298" t="s">
        <v>570</v>
      </c>
      <c r="P38" s="298" t="s">
        <v>570</v>
      </c>
      <c r="Q38" s="298" t="s">
        <v>570</v>
      </c>
      <c r="R38" s="298" t="s">
        <v>570</v>
      </c>
      <c r="S38" s="298" t="s">
        <v>570</v>
      </c>
      <c r="T38" s="298" t="s">
        <v>570</v>
      </c>
      <c r="U38" s="298" t="s">
        <v>570</v>
      </c>
      <c r="V38" s="298" t="s">
        <v>570</v>
      </c>
    </row>
    <row r="39" spans="1:22">
      <c r="A39" s="362"/>
      <c r="B39" s="289" t="s">
        <v>571</v>
      </c>
      <c r="C39" s="298" t="s">
        <v>570</v>
      </c>
      <c r="D39" s="298" t="s">
        <v>570</v>
      </c>
      <c r="E39" s="298" t="s">
        <v>570</v>
      </c>
      <c r="F39" s="298" t="s">
        <v>570</v>
      </c>
      <c r="G39" s="298" t="s">
        <v>570</v>
      </c>
      <c r="H39" s="298" t="s">
        <v>570</v>
      </c>
      <c r="I39" s="298" t="s">
        <v>570</v>
      </c>
      <c r="J39" s="298" t="s">
        <v>570</v>
      </c>
      <c r="K39" s="298" t="s">
        <v>570</v>
      </c>
      <c r="L39" s="298" t="s">
        <v>570</v>
      </c>
      <c r="M39" s="298" t="s">
        <v>570</v>
      </c>
      <c r="N39" s="298" t="s">
        <v>570</v>
      </c>
      <c r="O39" s="298" t="s">
        <v>570</v>
      </c>
      <c r="P39" s="298" t="s">
        <v>570</v>
      </c>
      <c r="Q39" s="298" t="s">
        <v>570</v>
      </c>
      <c r="R39" s="298" t="s">
        <v>570</v>
      </c>
      <c r="S39" s="298" t="s">
        <v>570</v>
      </c>
      <c r="T39" s="298" t="s">
        <v>570</v>
      </c>
      <c r="U39" s="298" t="s">
        <v>570</v>
      </c>
      <c r="V39" s="298" t="s">
        <v>570</v>
      </c>
    </row>
    <row r="40" spans="1:22">
      <c r="A40" s="362"/>
      <c r="B40" s="289" t="s">
        <v>571</v>
      </c>
      <c r="C40" s="298" t="s">
        <v>570</v>
      </c>
      <c r="D40" s="298" t="s">
        <v>570</v>
      </c>
      <c r="E40" s="298" t="s">
        <v>570</v>
      </c>
      <c r="F40" s="298" t="s">
        <v>570</v>
      </c>
      <c r="G40" s="298" t="s">
        <v>570</v>
      </c>
      <c r="H40" s="298" t="s">
        <v>570</v>
      </c>
      <c r="I40" s="298" t="s">
        <v>570</v>
      </c>
      <c r="J40" s="298" t="s">
        <v>570</v>
      </c>
      <c r="K40" s="298" t="s">
        <v>570</v>
      </c>
      <c r="L40" s="298" t="s">
        <v>570</v>
      </c>
      <c r="M40" s="298" t="s">
        <v>570</v>
      </c>
      <c r="N40" s="298" t="s">
        <v>570</v>
      </c>
      <c r="O40" s="298" t="s">
        <v>570</v>
      </c>
      <c r="P40" s="298" t="s">
        <v>570</v>
      </c>
      <c r="Q40" s="298" t="s">
        <v>570</v>
      </c>
      <c r="R40" s="298" t="s">
        <v>570</v>
      </c>
      <c r="S40" s="298" t="s">
        <v>570</v>
      </c>
      <c r="T40" s="298" t="s">
        <v>570</v>
      </c>
      <c r="U40" s="298" t="s">
        <v>570</v>
      </c>
      <c r="V40" s="298" t="s">
        <v>570</v>
      </c>
    </row>
    <row r="41" spans="1:22">
      <c r="A41" s="361" t="s">
        <v>311</v>
      </c>
      <c r="B41" s="296" t="s">
        <v>569</v>
      </c>
      <c r="C41" s="298" t="s">
        <v>753</v>
      </c>
      <c r="D41" s="298" t="s">
        <v>753</v>
      </c>
      <c r="E41" s="298" t="s">
        <v>753</v>
      </c>
      <c r="F41" s="298" t="s">
        <v>753</v>
      </c>
      <c r="G41" s="298" t="s">
        <v>753</v>
      </c>
      <c r="H41" s="298" t="s">
        <v>753</v>
      </c>
      <c r="I41" s="298" t="s">
        <v>753</v>
      </c>
      <c r="J41" s="298" t="s">
        <v>753</v>
      </c>
      <c r="K41" s="298" t="s">
        <v>753</v>
      </c>
      <c r="L41" s="298" t="s">
        <v>753</v>
      </c>
      <c r="M41" s="298" t="s">
        <v>753</v>
      </c>
      <c r="N41" s="298" t="s">
        <v>753</v>
      </c>
      <c r="O41" s="298" t="s">
        <v>753</v>
      </c>
      <c r="P41" s="298" t="s">
        <v>753</v>
      </c>
      <c r="Q41" s="298" t="s">
        <v>753</v>
      </c>
      <c r="R41" s="298" t="s">
        <v>753</v>
      </c>
      <c r="S41" s="298" t="s">
        <v>753</v>
      </c>
      <c r="T41" s="298" t="s">
        <v>753</v>
      </c>
      <c r="U41" s="298" t="s">
        <v>753</v>
      </c>
      <c r="V41" s="298" t="s">
        <v>753</v>
      </c>
    </row>
    <row r="42" spans="1:22">
      <c r="A42" s="362"/>
      <c r="B42" s="289" t="s">
        <v>569</v>
      </c>
      <c r="C42" s="298" t="s">
        <v>753</v>
      </c>
      <c r="D42" s="298" t="s">
        <v>753</v>
      </c>
      <c r="E42" s="298" t="s">
        <v>753</v>
      </c>
      <c r="F42" s="298" t="s">
        <v>753</v>
      </c>
      <c r="G42" s="298" t="s">
        <v>753</v>
      </c>
      <c r="H42" s="298" t="s">
        <v>753</v>
      </c>
      <c r="I42" s="298" t="s">
        <v>753</v>
      </c>
      <c r="J42" s="298" t="s">
        <v>753</v>
      </c>
      <c r="K42" s="298" t="s">
        <v>753</v>
      </c>
      <c r="L42" s="298" t="s">
        <v>753</v>
      </c>
      <c r="M42" s="298" t="s">
        <v>753</v>
      </c>
      <c r="N42" s="298" t="s">
        <v>753</v>
      </c>
      <c r="O42" s="298" t="s">
        <v>753</v>
      </c>
      <c r="P42" s="298" t="s">
        <v>753</v>
      </c>
      <c r="Q42" s="298" t="s">
        <v>753</v>
      </c>
      <c r="R42" s="298" t="s">
        <v>753</v>
      </c>
      <c r="S42" s="298" t="s">
        <v>753</v>
      </c>
      <c r="T42" s="298" t="s">
        <v>753</v>
      </c>
      <c r="U42" s="298" t="s">
        <v>753</v>
      </c>
      <c r="V42" s="298" t="s">
        <v>753</v>
      </c>
    </row>
    <row r="43" spans="1:22">
      <c r="A43" s="362"/>
      <c r="B43" s="289" t="s">
        <v>569</v>
      </c>
      <c r="C43" s="298" t="s">
        <v>753</v>
      </c>
      <c r="D43" s="298" t="s">
        <v>753</v>
      </c>
      <c r="E43" s="298" t="s">
        <v>753</v>
      </c>
      <c r="F43" s="298" t="s">
        <v>753</v>
      </c>
      <c r="G43" s="298" t="s">
        <v>753</v>
      </c>
      <c r="H43" s="298" t="s">
        <v>753</v>
      </c>
      <c r="I43" s="298" t="s">
        <v>753</v>
      </c>
      <c r="J43" s="298" t="s">
        <v>753</v>
      </c>
      <c r="K43" s="298" t="s">
        <v>753</v>
      </c>
      <c r="L43" s="298" t="s">
        <v>753</v>
      </c>
      <c r="M43" s="298" t="s">
        <v>753</v>
      </c>
      <c r="N43" s="298" t="s">
        <v>753</v>
      </c>
      <c r="O43" s="298" t="s">
        <v>753</v>
      </c>
      <c r="P43" s="298" t="s">
        <v>753</v>
      </c>
      <c r="Q43" s="298" t="s">
        <v>753</v>
      </c>
      <c r="R43" s="298" t="s">
        <v>753</v>
      </c>
      <c r="S43" s="298" t="s">
        <v>753</v>
      </c>
      <c r="T43" s="298" t="s">
        <v>753</v>
      </c>
      <c r="U43" s="298" t="s">
        <v>753</v>
      </c>
      <c r="V43" s="298" t="s">
        <v>753</v>
      </c>
    </row>
    <row r="44" spans="1:22">
      <c r="A44" s="361" t="s">
        <v>312</v>
      </c>
      <c r="B44" s="296" t="s">
        <v>568</v>
      </c>
      <c r="C44" s="298" t="s">
        <v>753</v>
      </c>
      <c r="D44" s="298" t="s">
        <v>753</v>
      </c>
      <c r="E44" s="298" t="s">
        <v>753</v>
      </c>
      <c r="F44" s="298" t="s">
        <v>753</v>
      </c>
      <c r="G44" s="298" t="s">
        <v>753</v>
      </c>
      <c r="H44" s="298" t="s">
        <v>753</v>
      </c>
      <c r="I44" s="298" t="s">
        <v>753</v>
      </c>
      <c r="J44" s="298" t="s">
        <v>753</v>
      </c>
      <c r="K44" s="298" t="s">
        <v>753</v>
      </c>
      <c r="L44" s="298" t="s">
        <v>753</v>
      </c>
      <c r="M44" s="298" t="s">
        <v>753</v>
      </c>
      <c r="N44" s="298" t="s">
        <v>753</v>
      </c>
      <c r="O44" s="298" t="s">
        <v>753</v>
      </c>
      <c r="P44" s="298" t="s">
        <v>753</v>
      </c>
      <c r="Q44" s="298" t="s">
        <v>753</v>
      </c>
      <c r="R44" s="298" t="s">
        <v>753</v>
      </c>
      <c r="S44" s="298" t="s">
        <v>753</v>
      </c>
      <c r="T44" s="298" t="s">
        <v>753</v>
      </c>
      <c r="U44" s="298" t="s">
        <v>753</v>
      </c>
      <c r="V44" s="298" t="s">
        <v>753</v>
      </c>
    </row>
    <row r="45" spans="1:22">
      <c r="A45" s="362"/>
      <c r="B45" s="289" t="s">
        <v>568</v>
      </c>
      <c r="C45" s="298" t="s">
        <v>753</v>
      </c>
      <c r="D45" s="298" t="s">
        <v>753</v>
      </c>
      <c r="E45" s="298" t="s">
        <v>753</v>
      </c>
      <c r="F45" s="298" t="s">
        <v>753</v>
      </c>
      <c r="G45" s="298" t="s">
        <v>753</v>
      </c>
      <c r="H45" s="298" t="s">
        <v>753</v>
      </c>
      <c r="I45" s="298" t="s">
        <v>753</v>
      </c>
      <c r="J45" s="298" t="s">
        <v>753</v>
      </c>
      <c r="K45" s="298" t="s">
        <v>753</v>
      </c>
      <c r="L45" s="298" t="s">
        <v>753</v>
      </c>
      <c r="M45" s="298" t="s">
        <v>753</v>
      </c>
      <c r="N45" s="298" t="s">
        <v>753</v>
      </c>
      <c r="O45" s="298" t="s">
        <v>753</v>
      </c>
      <c r="P45" s="298" t="s">
        <v>753</v>
      </c>
      <c r="Q45" s="298" t="s">
        <v>753</v>
      </c>
      <c r="R45" s="298" t="s">
        <v>753</v>
      </c>
      <c r="S45" s="298" t="s">
        <v>753</v>
      </c>
      <c r="T45" s="298" t="s">
        <v>753</v>
      </c>
      <c r="U45" s="298" t="s">
        <v>753</v>
      </c>
      <c r="V45" s="298" t="s">
        <v>753</v>
      </c>
    </row>
    <row r="46" spans="1:22">
      <c r="A46" s="362"/>
      <c r="B46" s="289" t="s">
        <v>568</v>
      </c>
      <c r="C46" s="298" t="s">
        <v>753</v>
      </c>
      <c r="D46" s="298" t="s">
        <v>753</v>
      </c>
      <c r="E46" s="298" t="s">
        <v>753</v>
      </c>
      <c r="F46" s="298" t="s">
        <v>753</v>
      </c>
      <c r="G46" s="298" t="s">
        <v>753</v>
      </c>
      <c r="H46" s="298" t="s">
        <v>753</v>
      </c>
      <c r="I46" s="298" t="s">
        <v>753</v>
      </c>
      <c r="J46" s="298" t="s">
        <v>753</v>
      </c>
      <c r="K46" s="298" t="s">
        <v>753</v>
      </c>
      <c r="L46" s="298" t="s">
        <v>753</v>
      </c>
      <c r="M46" s="298" t="s">
        <v>753</v>
      </c>
      <c r="N46" s="298" t="s">
        <v>753</v>
      </c>
      <c r="O46" s="298" t="s">
        <v>753</v>
      </c>
      <c r="P46" s="298" t="s">
        <v>753</v>
      </c>
      <c r="Q46" s="298" t="s">
        <v>753</v>
      </c>
      <c r="R46" s="298" t="s">
        <v>753</v>
      </c>
      <c r="S46" s="298" t="s">
        <v>753</v>
      </c>
      <c r="T46" s="298" t="s">
        <v>753</v>
      </c>
      <c r="U46" s="298" t="s">
        <v>753</v>
      </c>
      <c r="V46" s="298" t="s">
        <v>753</v>
      </c>
    </row>
    <row r="47" spans="1:22">
      <c r="A47" s="361" t="s">
        <v>313</v>
      </c>
      <c r="B47" s="296" t="s">
        <v>569</v>
      </c>
      <c r="C47" s="298" t="s">
        <v>754</v>
      </c>
      <c r="D47" s="298" t="s">
        <v>754</v>
      </c>
      <c r="E47" s="298" t="s">
        <v>754</v>
      </c>
      <c r="F47" s="298" t="s">
        <v>754</v>
      </c>
      <c r="G47" s="298" t="s">
        <v>754</v>
      </c>
      <c r="H47" s="298" t="s">
        <v>754</v>
      </c>
      <c r="I47" s="298" t="s">
        <v>754</v>
      </c>
      <c r="J47" s="298" t="s">
        <v>754</v>
      </c>
      <c r="K47" s="298" t="s">
        <v>754</v>
      </c>
      <c r="L47" s="298" t="s">
        <v>754</v>
      </c>
      <c r="M47" s="298" t="s">
        <v>754</v>
      </c>
      <c r="N47" s="298" t="s">
        <v>754</v>
      </c>
      <c r="O47" s="298" t="s">
        <v>754</v>
      </c>
      <c r="P47" s="298" t="s">
        <v>754</v>
      </c>
      <c r="Q47" s="298" t="s">
        <v>754</v>
      </c>
      <c r="R47" s="298" t="s">
        <v>754</v>
      </c>
      <c r="S47" s="298" t="s">
        <v>754</v>
      </c>
      <c r="T47" s="298" t="s">
        <v>754</v>
      </c>
      <c r="U47" s="298" t="s">
        <v>754</v>
      </c>
      <c r="V47" s="298" t="s">
        <v>754</v>
      </c>
    </row>
    <row r="48" spans="1:22">
      <c r="A48" s="362"/>
      <c r="B48" s="289" t="s">
        <v>569</v>
      </c>
      <c r="C48" s="298" t="s">
        <v>754</v>
      </c>
      <c r="D48" s="298" t="s">
        <v>754</v>
      </c>
      <c r="E48" s="298" t="s">
        <v>754</v>
      </c>
      <c r="F48" s="298" t="s">
        <v>754</v>
      </c>
      <c r="G48" s="298" t="s">
        <v>754</v>
      </c>
      <c r="H48" s="298" t="s">
        <v>754</v>
      </c>
      <c r="I48" s="298" t="s">
        <v>754</v>
      </c>
      <c r="J48" s="298" t="s">
        <v>754</v>
      </c>
      <c r="K48" s="298" t="s">
        <v>754</v>
      </c>
      <c r="L48" s="298" t="s">
        <v>754</v>
      </c>
      <c r="M48" s="298" t="s">
        <v>754</v>
      </c>
      <c r="N48" s="298" t="s">
        <v>754</v>
      </c>
      <c r="O48" s="298" t="s">
        <v>754</v>
      </c>
      <c r="P48" s="298" t="s">
        <v>754</v>
      </c>
      <c r="Q48" s="298" t="s">
        <v>754</v>
      </c>
      <c r="R48" s="298" t="s">
        <v>754</v>
      </c>
      <c r="S48" s="298" t="s">
        <v>754</v>
      </c>
      <c r="T48" s="298" t="s">
        <v>754</v>
      </c>
      <c r="U48" s="298" t="s">
        <v>754</v>
      </c>
      <c r="V48" s="298" t="s">
        <v>754</v>
      </c>
    </row>
    <row r="49" spans="1:22">
      <c r="A49" s="362"/>
      <c r="B49" s="289" t="s">
        <v>569</v>
      </c>
      <c r="C49" s="298" t="s">
        <v>754</v>
      </c>
      <c r="D49" s="298" t="s">
        <v>754</v>
      </c>
      <c r="E49" s="298" t="s">
        <v>754</v>
      </c>
      <c r="F49" s="298" t="s">
        <v>754</v>
      </c>
      <c r="G49" s="298" t="s">
        <v>754</v>
      </c>
      <c r="H49" s="298" t="s">
        <v>754</v>
      </c>
      <c r="I49" s="298" t="s">
        <v>754</v>
      </c>
      <c r="J49" s="298" t="s">
        <v>754</v>
      </c>
      <c r="K49" s="298" t="s">
        <v>754</v>
      </c>
      <c r="L49" s="298" t="s">
        <v>754</v>
      </c>
      <c r="M49" s="298" t="s">
        <v>754</v>
      </c>
      <c r="N49" s="298" t="s">
        <v>754</v>
      </c>
      <c r="O49" s="298" t="s">
        <v>754</v>
      </c>
      <c r="P49" s="298" t="s">
        <v>754</v>
      </c>
      <c r="Q49" s="298" t="s">
        <v>754</v>
      </c>
      <c r="R49" s="298" t="s">
        <v>754</v>
      </c>
      <c r="S49" s="298" t="s">
        <v>754</v>
      </c>
      <c r="T49" s="298" t="s">
        <v>754</v>
      </c>
      <c r="U49" s="298" t="s">
        <v>754</v>
      </c>
      <c r="V49" s="298" t="s">
        <v>754</v>
      </c>
    </row>
  </sheetData>
  <mergeCells count="16"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  <mergeCell ref="A17:A19"/>
    <mergeCell ref="A2:A4"/>
    <mergeCell ref="A5:A7"/>
    <mergeCell ref="A8:A10"/>
    <mergeCell ref="A11:A13"/>
    <mergeCell ref="A14:A16"/>
  </mergeCells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E3751"/>
  <sheetViews>
    <sheetView topLeftCell="M1" workbookViewId="0">
      <pane ySplit="1" topLeftCell="A2" activePane="bottomLeft" state="frozen"/>
      <selection pane="bottomLeft" activeCell="X30" sqref="X30"/>
    </sheetView>
  </sheetViews>
  <sheetFormatPr defaultRowHeight="13.5"/>
  <cols>
    <col min="1" max="1" width="3.625" customWidth="1"/>
    <col min="2" max="2" width="20.625" customWidth="1"/>
    <col min="3" max="17" width="10.625" customWidth="1"/>
    <col min="18" max="31" width="10.625" style="287" customWidth="1"/>
  </cols>
  <sheetData>
    <row r="1" spans="1:31">
      <c r="A1" s="13" t="s">
        <v>141</v>
      </c>
      <c r="B1" s="9" t="s">
        <v>142</v>
      </c>
      <c r="C1" s="36" t="s">
        <v>187</v>
      </c>
      <c r="D1" s="36" t="s">
        <v>188</v>
      </c>
      <c r="E1" s="36" t="s">
        <v>189</v>
      </c>
      <c r="F1" s="36" t="s">
        <v>190</v>
      </c>
      <c r="G1" s="36" t="s">
        <v>191</v>
      </c>
      <c r="H1" s="36" t="s">
        <v>192</v>
      </c>
      <c r="I1" s="36" t="s">
        <v>193</v>
      </c>
      <c r="J1" s="36" t="s">
        <v>194</v>
      </c>
      <c r="K1" s="36" t="s">
        <v>195</v>
      </c>
      <c r="L1" s="36" t="s">
        <v>196</v>
      </c>
      <c r="M1" s="36" t="s">
        <v>197</v>
      </c>
      <c r="N1" s="36" t="s">
        <v>198</v>
      </c>
      <c r="O1" s="36" t="s">
        <v>199</v>
      </c>
      <c r="P1" s="36" t="s">
        <v>200</v>
      </c>
      <c r="Q1" s="36" t="s">
        <v>201</v>
      </c>
      <c r="R1" s="291" t="s">
        <v>202</v>
      </c>
      <c r="S1" s="291" t="s">
        <v>203</v>
      </c>
      <c r="T1" s="291" t="s">
        <v>204</v>
      </c>
      <c r="U1" s="291" t="s">
        <v>205</v>
      </c>
      <c r="V1" s="291" t="s">
        <v>206</v>
      </c>
      <c r="W1" s="291" t="s">
        <v>207</v>
      </c>
      <c r="X1" s="291" t="s">
        <v>208</v>
      </c>
      <c r="Y1" s="291" t="s">
        <v>209</v>
      </c>
      <c r="Z1" s="291" t="s">
        <v>210</v>
      </c>
      <c r="AA1" s="291" t="s">
        <v>211</v>
      </c>
      <c r="AB1" s="291" t="s">
        <v>212</v>
      </c>
      <c r="AC1" s="291" t="s">
        <v>213</v>
      </c>
      <c r="AD1" s="292" t="s">
        <v>0</v>
      </c>
      <c r="AE1" s="293" t="s">
        <v>0</v>
      </c>
    </row>
    <row r="2" spans="1:31">
      <c r="A2" s="9" t="s">
        <v>185</v>
      </c>
      <c r="B2" s="53">
        <v>44419.526736111111</v>
      </c>
      <c r="C2" s="43">
        <v>249.91900000000001</v>
      </c>
      <c r="D2" s="44">
        <v>249.9</v>
      </c>
      <c r="E2" s="44">
        <v>249.96700000000001</v>
      </c>
      <c r="F2" s="45">
        <v>5.00847</v>
      </c>
      <c r="G2" s="45">
        <v>5.0007000000000001</v>
      </c>
      <c r="H2" s="45">
        <v>5.0021500000000003</v>
      </c>
      <c r="I2" s="44">
        <v>359.97800000000001</v>
      </c>
      <c r="J2" s="44">
        <v>359.98200000000003</v>
      </c>
      <c r="K2" s="44">
        <v>2.0500000000000001E-2</v>
      </c>
      <c r="L2" s="44">
        <v>1251.71</v>
      </c>
      <c r="M2" s="44">
        <v>1249.68</v>
      </c>
      <c r="N2" s="46">
        <v>1250.3699999999999</v>
      </c>
      <c r="O2" s="52">
        <v>-0.46029999999999999</v>
      </c>
      <c r="P2" s="52">
        <v>-0.38790000000000002</v>
      </c>
      <c r="Q2" s="52">
        <v>0.44756000000000001</v>
      </c>
      <c r="S2" s="287">
        <v>1</v>
      </c>
      <c r="T2" s="287">
        <v>1</v>
      </c>
      <c r="U2" s="287">
        <v>1</v>
      </c>
      <c r="V2" s="287">
        <v>119.90900000000001</v>
      </c>
      <c r="W2" s="287">
        <v>120.25</v>
      </c>
      <c r="X2" s="287">
        <v>119.839</v>
      </c>
      <c r="Y2" s="287">
        <v>3.3820000000000003E-2</v>
      </c>
      <c r="Z2" s="287">
        <v>3.5830000000000001E-2</v>
      </c>
      <c r="AA2" s="287">
        <v>3.5529999999999999E-2</v>
      </c>
      <c r="AB2" s="287">
        <v>3.4299999999999999E-3</v>
      </c>
      <c r="AC2" s="287">
        <v>3.6800000000000001E-3</v>
      </c>
      <c r="AD2" s="287">
        <v>1.92E-3</v>
      </c>
      <c r="AE2" s="287">
        <v>49.997999999999998</v>
      </c>
    </row>
    <row r="3" spans="1:31">
      <c r="A3" s="9" t="s">
        <v>186</v>
      </c>
      <c r="B3" s="53">
        <v>44419.52684027778</v>
      </c>
      <c r="C3" s="43">
        <v>249.91900000000001</v>
      </c>
      <c r="D3" s="44">
        <v>249.90100000000001</v>
      </c>
      <c r="E3" s="44">
        <v>249.96899999999999</v>
      </c>
      <c r="F3" s="45">
        <v>5.0083900000000003</v>
      </c>
      <c r="G3" s="45">
        <v>5.0007400000000004</v>
      </c>
      <c r="H3" s="45">
        <v>5.0023499999999999</v>
      </c>
      <c r="I3" s="44">
        <v>359.97699999999998</v>
      </c>
      <c r="J3" s="44">
        <v>359.98399999999998</v>
      </c>
      <c r="K3" s="44">
        <v>1.8939999999999999E-2</v>
      </c>
      <c r="L3" s="44">
        <v>1251.69</v>
      </c>
      <c r="M3" s="44">
        <v>1249.69</v>
      </c>
      <c r="N3" s="46">
        <v>1250.44</v>
      </c>
      <c r="O3" s="52">
        <v>-0.49309999999999998</v>
      </c>
      <c r="P3" s="52">
        <v>-0.34350000000000003</v>
      </c>
      <c r="Q3" s="52">
        <v>0.41354999999999997</v>
      </c>
      <c r="S3" s="287">
        <v>1</v>
      </c>
      <c r="T3" s="287">
        <v>1</v>
      </c>
      <c r="U3" s="287">
        <v>1</v>
      </c>
      <c r="V3" s="287">
        <v>119.91</v>
      </c>
      <c r="W3" s="287">
        <v>120.249</v>
      </c>
      <c r="X3" s="287">
        <v>119.839</v>
      </c>
      <c r="Y3" s="287">
        <v>3.3500000000000002E-2</v>
      </c>
      <c r="Z3" s="287">
        <v>3.5880000000000002E-2</v>
      </c>
      <c r="AA3" s="287">
        <v>3.6490000000000002E-2</v>
      </c>
      <c r="AB3" s="287">
        <v>3.5699999999999998E-3</v>
      </c>
      <c r="AC3" s="287">
        <v>3.6600000000000001E-3</v>
      </c>
      <c r="AD3" s="287">
        <v>2.7000000000000001E-3</v>
      </c>
      <c r="AE3" s="287">
        <v>49.997999999999998</v>
      </c>
    </row>
    <row r="4" spans="1:31">
      <c r="A4" s="9" t="s">
        <v>163</v>
      </c>
      <c r="B4" s="53">
        <v>44419.526944444442</v>
      </c>
      <c r="C4" s="43">
        <v>249.91800000000001</v>
      </c>
      <c r="D4" s="44">
        <v>249.899</v>
      </c>
      <c r="E4" s="44">
        <v>249.96899999999999</v>
      </c>
      <c r="F4" s="45">
        <v>5.00908</v>
      </c>
      <c r="G4" s="45">
        <v>5.0005300000000004</v>
      </c>
      <c r="H4" s="45">
        <v>5.0025199999999996</v>
      </c>
      <c r="I4" s="44">
        <v>359.97</v>
      </c>
      <c r="J4" s="44">
        <v>359.98399999999998</v>
      </c>
      <c r="K4" s="44">
        <v>1.899E-2</v>
      </c>
      <c r="L4" s="44">
        <v>1251.8599999999999</v>
      </c>
      <c r="M4" s="44">
        <v>1249.6300000000001</v>
      </c>
      <c r="N4" s="46">
        <v>1250.47</v>
      </c>
      <c r="O4" s="52">
        <v>-0.64690000000000003</v>
      </c>
      <c r="P4" s="52">
        <v>-0.34860000000000002</v>
      </c>
      <c r="Q4" s="52">
        <v>0.41444999999999999</v>
      </c>
      <c r="S4" s="287">
        <v>1</v>
      </c>
      <c r="T4" s="287">
        <v>1</v>
      </c>
      <c r="U4" s="287">
        <v>1</v>
      </c>
      <c r="V4" s="287">
        <v>119.90900000000001</v>
      </c>
      <c r="W4" s="287">
        <v>120.25</v>
      </c>
      <c r="X4" s="287">
        <v>119.839</v>
      </c>
      <c r="Y4" s="287">
        <v>3.3869999999999997E-2</v>
      </c>
      <c r="Z4" s="287">
        <v>3.4810000000000001E-2</v>
      </c>
      <c r="AA4" s="287">
        <v>3.5529999999999999E-2</v>
      </c>
      <c r="AB4" s="287">
        <v>3.5599999999999998E-3</v>
      </c>
      <c r="AC4" s="287">
        <v>3.48E-3</v>
      </c>
      <c r="AD4" s="287">
        <v>3.5100000000000001E-3</v>
      </c>
      <c r="AE4" s="287">
        <v>49.997999999999998</v>
      </c>
    </row>
    <row r="5" spans="1:31">
      <c r="A5" s="9" t="s">
        <v>164</v>
      </c>
      <c r="B5" s="53">
        <v>44419.527048611111</v>
      </c>
      <c r="C5" s="43">
        <v>249.91900000000001</v>
      </c>
      <c r="D5" s="44">
        <v>249.9</v>
      </c>
      <c r="E5" s="44">
        <v>249.97</v>
      </c>
      <c r="F5" s="45">
        <v>5.0094200000000004</v>
      </c>
      <c r="G5" s="45">
        <v>5.00061</v>
      </c>
      <c r="H5" s="45">
        <v>5.0026900000000003</v>
      </c>
      <c r="I5" s="44">
        <v>359.96800000000002</v>
      </c>
      <c r="J5" s="44">
        <v>359.983</v>
      </c>
      <c r="K5" s="44">
        <v>1.865E-2</v>
      </c>
      <c r="L5" s="44">
        <v>1251.95</v>
      </c>
      <c r="M5" s="44">
        <v>1249.6500000000001</v>
      </c>
      <c r="N5" s="46">
        <v>1250.52</v>
      </c>
      <c r="O5" s="52">
        <v>-0.68069999999999997</v>
      </c>
      <c r="P5" s="52">
        <v>-0.35799999999999998</v>
      </c>
      <c r="Q5" s="52">
        <v>0.40705999999999998</v>
      </c>
      <c r="S5" s="287">
        <v>1</v>
      </c>
      <c r="T5" s="287">
        <v>1</v>
      </c>
      <c r="U5" s="287">
        <v>1</v>
      </c>
      <c r="V5" s="287">
        <v>119.90900000000001</v>
      </c>
      <c r="W5" s="287">
        <v>120.25</v>
      </c>
      <c r="X5" s="287">
        <v>119.839</v>
      </c>
      <c r="Y5" s="287">
        <v>3.4630000000000001E-2</v>
      </c>
      <c r="Z5" s="287">
        <v>3.5589999999999997E-2</v>
      </c>
      <c r="AA5" s="287">
        <v>3.644E-2</v>
      </c>
      <c r="AB5" s="287">
        <v>3.5300000000000002E-3</v>
      </c>
      <c r="AC5" s="287">
        <v>3.3E-3</v>
      </c>
      <c r="AD5" s="287">
        <v>4.3800000000000002E-3</v>
      </c>
      <c r="AE5" s="287">
        <v>49.997999999999998</v>
      </c>
    </row>
    <row r="6" spans="1:31">
      <c r="A6" s="9" t="s">
        <v>165</v>
      </c>
      <c r="B6" s="53">
        <v>44419.52715277778</v>
      </c>
      <c r="C6" s="43">
        <v>249.91800000000001</v>
      </c>
      <c r="D6" s="44">
        <v>249.898</v>
      </c>
      <c r="E6" s="44">
        <v>249.96899999999999</v>
      </c>
      <c r="F6" s="45">
        <v>5.0095599999999996</v>
      </c>
      <c r="G6" s="45">
        <v>5.0005800000000002</v>
      </c>
      <c r="H6" s="45">
        <v>5.0028199999999998</v>
      </c>
      <c r="I6" s="44">
        <v>359.96800000000002</v>
      </c>
      <c r="J6" s="44">
        <v>359.983</v>
      </c>
      <c r="K6" s="44">
        <v>1.8620000000000001E-2</v>
      </c>
      <c r="L6" s="44">
        <v>1251.98</v>
      </c>
      <c r="M6" s="44">
        <v>1249.6300000000001</v>
      </c>
      <c r="N6" s="46">
        <v>1250.55</v>
      </c>
      <c r="O6" s="52">
        <v>-0.70330000000000004</v>
      </c>
      <c r="P6" s="52">
        <v>-0.36780000000000002</v>
      </c>
      <c r="Q6" s="52">
        <v>0.40651999999999999</v>
      </c>
      <c r="S6" s="287">
        <v>1</v>
      </c>
      <c r="T6" s="287">
        <v>1</v>
      </c>
      <c r="U6" s="287">
        <v>1</v>
      </c>
      <c r="V6" s="287">
        <v>119.90900000000001</v>
      </c>
      <c r="W6" s="287">
        <v>120.25</v>
      </c>
      <c r="X6" s="287">
        <v>119.839</v>
      </c>
      <c r="Y6" s="287">
        <v>3.415E-2</v>
      </c>
      <c r="Z6" s="287">
        <v>3.5630000000000002E-2</v>
      </c>
      <c r="AA6" s="287">
        <v>3.5150000000000001E-2</v>
      </c>
      <c r="AB6" s="287">
        <v>3.5200000000000001E-3</v>
      </c>
      <c r="AC6" s="287">
        <v>3.1800000000000001E-3</v>
      </c>
      <c r="AD6" s="287">
        <v>4.8199999999999996E-3</v>
      </c>
      <c r="AE6" s="287">
        <v>49.997999999999998</v>
      </c>
    </row>
    <row r="7" spans="1:31">
      <c r="A7" s="9" t="s">
        <v>166</v>
      </c>
      <c r="B7" s="54">
        <v>44419.527256944442</v>
      </c>
      <c r="C7" s="43">
        <v>249.91900000000001</v>
      </c>
      <c r="D7" s="44">
        <v>249.898</v>
      </c>
      <c r="E7" s="44">
        <v>249.96899999999999</v>
      </c>
      <c r="F7" s="45">
        <v>5.0094700000000003</v>
      </c>
      <c r="G7" s="45">
        <v>5.0006599999999999</v>
      </c>
      <c r="H7" s="45">
        <v>5.0034400000000003</v>
      </c>
      <c r="I7" s="44">
        <v>359.96699999999998</v>
      </c>
      <c r="J7" s="44">
        <v>359.983</v>
      </c>
      <c r="K7" s="44">
        <v>1.4069999999999999E-2</v>
      </c>
      <c r="L7" s="44">
        <v>1251.96</v>
      </c>
      <c r="M7" s="44">
        <v>1249.6500000000001</v>
      </c>
      <c r="N7" s="46">
        <v>1250.71</v>
      </c>
      <c r="O7" s="52">
        <v>-0.70930000000000004</v>
      </c>
      <c r="P7" s="52">
        <v>-0.36170000000000002</v>
      </c>
      <c r="Q7" s="52">
        <v>0.30712</v>
      </c>
      <c r="S7" s="287">
        <v>1</v>
      </c>
      <c r="T7" s="287">
        <v>1</v>
      </c>
      <c r="U7" s="287">
        <v>1</v>
      </c>
      <c r="V7" s="287">
        <v>119.90900000000001</v>
      </c>
      <c r="W7" s="287">
        <v>120.25</v>
      </c>
      <c r="X7" s="287">
        <v>119.839</v>
      </c>
      <c r="Y7" s="287">
        <v>3.4070000000000003E-2</v>
      </c>
      <c r="Z7" s="287">
        <v>3.61E-2</v>
      </c>
      <c r="AA7" s="287">
        <v>3.551E-2</v>
      </c>
      <c r="AB7" s="287">
        <v>3.4099999999999998E-3</v>
      </c>
      <c r="AC7" s="287">
        <v>3.0899999999999999E-3</v>
      </c>
      <c r="AD7" s="287">
        <v>4.7800000000000004E-3</v>
      </c>
      <c r="AE7" s="287">
        <v>49.997999999999998</v>
      </c>
    </row>
    <row r="8" spans="1:31">
      <c r="A8" s="9" t="s">
        <v>167</v>
      </c>
      <c r="B8" s="53">
        <v>44419.527361111112</v>
      </c>
      <c r="C8" s="43">
        <v>249.917</v>
      </c>
      <c r="D8" s="44">
        <v>249.90100000000001</v>
      </c>
      <c r="E8" s="44">
        <v>249.96700000000001</v>
      </c>
      <c r="F8" s="45">
        <v>5.0093899999999998</v>
      </c>
      <c r="G8" s="45">
        <v>5.00082</v>
      </c>
      <c r="H8" s="45">
        <v>5.0032899999999998</v>
      </c>
      <c r="I8" s="44">
        <v>359.96899999999999</v>
      </c>
      <c r="J8" s="44">
        <v>359.983</v>
      </c>
      <c r="K8" s="44">
        <v>1.4460000000000001E-2</v>
      </c>
      <c r="L8" s="44">
        <v>1251.93</v>
      </c>
      <c r="M8" s="44">
        <v>1249.71</v>
      </c>
      <c r="N8" s="46">
        <v>1250.6500000000001</v>
      </c>
      <c r="O8" s="52">
        <v>-0.67090000000000005</v>
      </c>
      <c r="P8" s="52">
        <v>-0.36130000000000001</v>
      </c>
      <c r="Q8" s="52">
        <v>0.31563999999999998</v>
      </c>
      <c r="S8" s="287">
        <v>1</v>
      </c>
      <c r="T8" s="287">
        <v>1</v>
      </c>
      <c r="U8" s="287">
        <v>1</v>
      </c>
      <c r="V8" s="287">
        <v>119.91</v>
      </c>
      <c r="W8" s="287">
        <v>120.25</v>
      </c>
      <c r="X8" s="287">
        <v>119.839</v>
      </c>
      <c r="Y8" s="287">
        <v>3.3820000000000003E-2</v>
      </c>
      <c r="Z8" s="287">
        <v>3.594E-2</v>
      </c>
      <c r="AA8" s="287">
        <v>3.6400000000000002E-2</v>
      </c>
      <c r="AB8" s="287">
        <v>3.3400000000000001E-3</v>
      </c>
      <c r="AC8" s="287">
        <v>3.0799999999999998E-3</v>
      </c>
      <c r="AD8" s="287">
        <v>4.4600000000000004E-3</v>
      </c>
      <c r="AE8" s="287">
        <v>49.997999999999998</v>
      </c>
    </row>
    <row r="9" spans="1:31">
      <c r="A9" s="9" t="s">
        <v>168</v>
      </c>
      <c r="B9" s="53">
        <v>44419.527465277781</v>
      </c>
      <c r="C9" s="43">
        <v>249.91900000000001</v>
      </c>
      <c r="D9" s="44">
        <v>249.899</v>
      </c>
      <c r="E9" s="44">
        <v>249.96600000000001</v>
      </c>
      <c r="F9" s="45">
        <v>5.0097100000000001</v>
      </c>
      <c r="G9" s="45">
        <v>5.00061</v>
      </c>
      <c r="H9" s="45">
        <v>5.0033500000000002</v>
      </c>
      <c r="I9" s="44">
        <v>359.96699999999998</v>
      </c>
      <c r="J9" s="44">
        <v>359.98099999999999</v>
      </c>
      <c r="K9" s="44">
        <v>1.4659999999999999E-2</v>
      </c>
      <c r="L9" s="44">
        <v>1252.02</v>
      </c>
      <c r="M9" s="44">
        <v>1249.6500000000001</v>
      </c>
      <c r="N9" s="46">
        <v>1250.6600000000001</v>
      </c>
      <c r="O9" s="52">
        <v>-0.71830000000000005</v>
      </c>
      <c r="P9" s="52">
        <v>-0.4118</v>
      </c>
      <c r="Q9" s="52">
        <v>0.32006000000000001</v>
      </c>
      <c r="S9" s="287">
        <v>1</v>
      </c>
      <c r="T9" s="287">
        <v>1</v>
      </c>
      <c r="U9" s="287">
        <v>1</v>
      </c>
      <c r="V9" s="287">
        <v>119.90900000000001</v>
      </c>
      <c r="W9" s="287">
        <v>120.25</v>
      </c>
      <c r="X9" s="287">
        <v>119.839</v>
      </c>
      <c r="Y9" s="287">
        <v>3.3210000000000003E-2</v>
      </c>
      <c r="Z9" s="287">
        <v>3.6179999999999997E-2</v>
      </c>
      <c r="AA9" s="287">
        <v>3.746E-2</v>
      </c>
      <c r="AB9" s="287">
        <v>3.3500000000000001E-3</v>
      </c>
      <c r="AC9" s="287">
        <v>3.16E-3</v>
      </c>
      <c r="AD9" s="287">
        <v>3.2799999999999999E-3</v>
      </c>
      <c r="AE9" s="287">
        <v>49.997999999999998</v>
      </c>
    </row>
    <row r="10" spans="1:31">
      <c r="A10" s="9" t="s">
        <v>169</v>
      </c>
      <c r="B10" s="53">
        <v>44419.527569444443</v>
      </c>
      <c r="C10" s="43">
        <v>249.91800000000001</v>
      </c>
      <c r="D10" s="44">
        <v>249.9</v>
      </c>
      <c r="E10" s="44">
        <v>249.96899999999999</v>
      </c>
      <c r="F10" s="45">
        <v>5.0094000000000003</v>
      </c>
      <c r="G10" s="45">
        <v>5.00061</v>
      </c>
      <c r="H10" s="45">
        <v>5.0034700000000001</v>
      </c>
      <c r="I10" s="44">
        <v>359.96600000000001</v>
      </c>
      <c r="J10" s="44">
        <v>359.98399999999998</v>
      </c>
      <c r="K10" s="44">
        <v>1.259E-2</v>
      </c>
      <c r="L10" s="44">
        <v>1251.94</v>
      </c>
      <c r="M10" s="44">
        <v>1249.6500000000001</v>
      </c>
      <c r="N10" s="46">
        <v>1250.71</v>
      </c>
      <c r="O10" s="52">
        <v>-0.7389</v>
      </c>
      <c r="P10" s="52">
        <v>-0.33550000000000002</v>
      </c>
      <c r="Q10" s="52">
        <v>0.27487</v>
      </c>
      <c r="S10" s="287">
        <v>1</v>
      </c>
      <c r="T10" s="287">
        <v>1</v>
      </c>
      <c r="U10" s="287">
        <v>1</v>
      </c>
      <c r="V10" s="287">
        <v>119.90900000000001</v>
      </c>
      <c r="W10" s="287">
        <v>120.25</v>
      </c>
      <c r="X10" s="287">
        <v>119.839</v>
      </c>
      <c r="Y10" s="287">
        <v>3.4020000000000002E-2</v>
      </c>
      <c r="Z10" s="287">
        <v>3.465E-2</v>
      </c>
      <c r="AA10" s="287">
        <v>3.6850000000000001E-2</v>
      </c>
      <c r="AB10" s="287">
        <v>3.3500000000000001E-3</v>
      </c>
      <c r="AC10" s="287">
        <v>3.3300000000000001E-3</v>
      </c>
      <c r="AD10" s="287">
        <v>2.5200000000000001E-3</v>
      </c>
      <c r="AE10" s="287">
        <v>49.997999999999998</v>
      </c>
    </row>
    <row r="11" spans="1:31">
      <c r="A11" s="9" t="s">
        <v>170</v>
      </c>
      <c r="B11" s="53">
        <v>44419.527685185189</v>
      </c>
      <c r="C11" s="43">
        <v>249.917</v>
      </c>
      <c r="D11" s="44">
        <v>249.9</v>
      </c>
      <c r="E11" s="44">
        <v>249.96799999999999</v>
      </c>
      <c r="F11" s="45">
        <v>5.0094099999999999</v>
      </c>
      <c r="G11" s="45">
        <v>5.0008900000000001</v>
      </c>
      <c r="H11" s="45">
        <v>5.0035100000000003</v>
      </c>
      <c r="I11" s="44">
        <v>359.96800000000002</v>
      </c>
      <c r="J11" s="44">
        <v>359.983</v>
      </c>
      <c r="K11" s="44">
        <v>9.4699999999999993E-3</v>
      </c>
      <c r="L11" s="44">
        <v>1251.94</v>
      </c>
      <c r="M11" s="44">
        <v>1249.72</v>
      </c>
      <c r="N11" s="46">
        <v>1250.72</v>
      </c>
      <c r="O11" s="52">
        <v>-0.68359999999999999</v>
      </c>
      <c r="P11" s="52">
        <v>-0.35139999999999999</v>
      </c>
      <c r="Q11" s="52">
        <v>0.20684</v>
      </c>
      <c r="S11" s="287">
        <v>1</v>
      </c>
      <c r="T11" s="287">
        <v>1</v>
      </c>
      <c r="U11" s="287">
        <v>1</v>
      </c>
      <c r="V11" s="287">
        <v>119.91</v>
      </c>
      <c r="W11" s="287">
        <v>120.25</v>
      </c>
      <c r="X11" s="287">
        <v>119.839</v>
      </c>
      <c r="Y11" s="287">
        <v>3.3790000000000001E-2</v>
      </c>
      <c r="Z11" s="287">
        <v>3.5189999999999999E-2</v>
      </c>
      <c r="AA11" s="287">
        <v>3.7379999999999997E-2</v>
      </c>
      <c r="AB11" s="287">
        <v>3.29E-3</v>
      </c>
      <c r="AC11" s="287">
        <v>3.3899999999999998E-3</v>
      </c>
      <c r="AD11" s="287">
        <v>2.3700000000000001E-3</v>
      </c>
      <c r="AE11" s="287">
        <v>49.997999999999998</v>
      </c>
    </row>
    <row r="12" spans="1:31">
      <c r="A12" s="9" t="s">
        <v>171</v>
      </c>
      <c r="B12" s="53">
        <v>44419.52957175926</v>
      </c>
      <c r="C12" s="43">
        <v>249.90600000000001</v>
      </c>
      <c r="D12" s="44">
        <v>249.89099999999999</v>
      </c>
      <c r="E12" s="44">
        <v>249.911</v>
      </c>
      <c r="F12" s="45">
        <v>5.0092400000000001</v>
      </c>
      <c r="G12" s="45">
        <v>5.00047</v>
      </c>
      <c r="H12" s="45">
        <v>5.0034099999999997</v>
      </c>
      <c r="I12" s="44">
        <v>59.960599999999999</v>
      </c>
      <c r="J12" s="44">
        <v>59.977899999999998</v>
      </c>
      <c r="K12" s="44">
        <v>60.003799999999998</v>
      </c>
      <c r="L12" s="44">
        <v>626.66499999999996</v>
      </c>
      <c r="M12" s="44">
        <v>625.20399999999995</v>
      </c>
      <c r="N12" s="46">
        <v>625.13300000000004</v>
      </c>
      <c r="O12" s="51">
        <v>1083.69</v>
      </c>
      <c r="P12" s="51">
        <v>1081.92</v>
      </c>
      <c r="Q12" s="51">
        <v>1082.92</v>
      </c>
      <c r="S12" s="287">
        <v>0.50058999999999998</v>
      </c>
      <c r="T12" s="287">
        <v>0.50033000000000005</v>
      </c>
      <c r="U12" s="287">
        <v>0.49994</v>
      </c>
      <c r="V12" s="287">
        <v>119.908</v>
      </c>
      <c r="W12" s="287">
        <v>120.25</v>
      </c>
      <c r="X12" s="287">
        <v>119.84099999999999</v>
      </c>
      <c r="Y12" s="287">
        <v>3.3399999999999999E-2</v>
      </c>
      <c r="Z12" s="287">
        <v>3.6049999999999999E-2</v>
      </c>
      <c r="AA12" s="287">
        <v>3.4860000000000002E-2</v>
      </c>
      <c r="AB12" s="287">
        <v>3.3500000000000001E-3</v>
      </c>
      <c r="AC12" s="287">
        <v>3.3800000000000002E-3</v>
      </c>
      <c r="AD12" s="287">
        <v>2.16E-3</v>
      </c>
      <c r="AE12" s="287">
        <v>49.997999999999998</v>
      </c>
    </row>
    <row r="13" spans="1:31">
      <c r="A13" s="9" t="s">
        <v>172</v>
      </c>
      <c r="B13" s="53">
        <v>44419.529675925929</v>
      </c>
      <c r="C13" s="43">
        <v>249.905</v>
      </c>
      <c r="D13" s="44">
        <v>249.89</v>
      </c>
      <c r="E13" s="44">
        <v>249.911</v>
      </c>
      <c r="F13" s="45">
        <v>5.0092400000000001</v>
      </c>
      <c r="G13" s="45">
        <v>5.0005600000000001</v>
      </c>
      <c r="H13" s="45">
        <v>5.0033899999999996</v>
      </c>
      <c r="I13" s="44">
        <v>59.96</v>
      </c>
      <c r="J13" s="44">
        <v>59.977400000000003</v>
      </c>
      <c r="K13" s="44">
        <v>60.006700000000002</v>
      </c>
      <c r="L13" s="44">
        <v>626.67399999999998</v>
      </c>
      <c r="M13" s="44">
        <v>625.22299999999996</v>
      </c>
      <c r="N13" s="46">
        <v>625.07600000000002</v>
      </c>
      <c r="O13" s="51">
        <v>1083.68</v>
      </c>
      <c r="P13" s="51">
        <v>1081.93</v>
      </c>
      <c r="Q13" s="51">
        <v>1082.95</v>
      </c>
      <c r="S13" s="287">
        <v>0.50060000000000004</v>
      </c>
      <c r="T13" s="287">
        <v>0.50034000000000001</v>
      </c>
      <c r="U13" s="287">
        <v>0.49989</v>
      </c>
      <c r="V13" s="287">
        <v>119.908</v>
      </c>
      <c r="W13" s="287">
        <v>120.25</v>
      </c>
      <c r="X13" s="287">
        <v>119.84099999999999</v>
      </c>
      <c r="Y13" s="287">
        <v>3.3689999999999998E-2</v>
      </c>
      <c r="Z13" s="287">
        <v>3.6040000000000003E-2</v>
      </c>
      <c r="AA13" s="287">
        <v>3.5639999999999998E-2</v>
      </c>
      <c r="AB13" s="287">
        <v>3.3800000000000002E-3</v>
      </c>
      <c r="AC13" s="287">
        <v>3.48E-3</v>
      </c>
      <c r="AD13" s="287">
        <v>2.8900000000000002E-3</v>
      </c>
      <c r="AE13" s="287">
        <v>49.997999999999998</v>
      </c>
    </row>
    <row r="14" spans="1:31">
      <c r="A14" s="9" t="s">
        <v>173</v>
      </c>
      <c r="B14" s="53">
        <v>44419.529780092591</v>
      </c>
      <c r="C14" s="43">
        <v>249.904</v>
      </c>
      <c r="D14" s="43">
        <v>249.89</v>
      </c>
      <c r="E14" s="44">
        <v>249.911</v>
      </c>
      <c r="F14" s="45">
        <v>5.0092400000000001</v>
      </c>
      <c r="G14" s="45">
        <v>5.0005699999999997</v>
      </c>
      <c r="H14" s="45">
        <v>5.0034000000000001</v>
      </c>
      <c r="I14" s="44">
        <v>59.960599999999999</v>
      </c>
      <c r="J14" s="44">
        <v>59.977499999999999</v>
      </c>
      <c r="K14" s="44">
        <v>60.003100000000003</v>
      </c>
      <c r="L14" s="44">
        <v>626.66099999999994</v>
      </c>
      <c r="M14" s="44">
        <v>625.22400000000005</v>
      </c>
      <c r="N14" s="46">
        <v>625.14400000000001</v>
      </c>
      <c r="O14" s="51">
        <v>1083.68</v>
      </c>
      <c r="P14" s="51">
        <v>1081.93</v>
      </c>
      <c r="Q14" s="51">
        <v>1082.9100000000001</v>
      </c>
      <c r="S14" s="287">
        <v>0.50058999999999998</v>
      </c>
      <c r="T14" s="287">
        <v>0.50034000000000001</v>
      </c>
      <c r="U14" s="287">
        <v>0.49995000000000001</v>
      </c>
      <c r="V14" s="287">
        <v>119.908</v>
      </c>
      <c r="W14" s="287">
        <v>120.25</v>
      </c>
      <c r="X14" s="287">
        <v>119.84099999999999</v>
      </c>
      <c r="Y14" s="287">
        <v>3.3509999999999998E-2</v>
      </c>
      <c r="Z14" s="287">
        <v>3.5310000000000001E-2</v>
      </c>
      <c r="AA14" s="287">
        <v>3.6830000000000002E-2</v>
      </c>
      <c r="AB14" s="287">
        <v>3.3800000000000002E-3</v>
      </c>
      <c r="AC14" s="287">
        <v>3.48E-3</v>
      </c>
      <c r="AD14" s="287">
        <v>3.7100000000000002E-3</v>
      </c>
      <c r="AE14" s="287">
        <v>49.997999999999998</v>
      </c>
    </row>
    <row r="15" spans="1:31">
      <c r="A15" s="9" t="s">
        <v>174</v>
      </c>
      <c r="B15" s="53">
        <v>44419.52988425926</v>
      </c>
      <c r="C15" s="43">
        <v>249.904</v>
      </c>
      <c r="D15" s="44">
        <v>249.89</v>
      </c>
      <c r="E15" s="44">
        <v>249.90899999999999</v>
      </c>
      <c r="F15" s="45">
        <v>5.0092499999999998</v>
      </c>
      <c r="G15" s="45">
        <v>5.0004999999999997</v>
      </c>
      <c r="H15" s="45">
        <v>5.0034400000000003</v>
      </c>
      <c r="I15" s="44">
        <v>59.9604</v>
      </c>
      <c r="J15" s="44">
        <v>59.977200000000003</v>
      </c>
      <c r="K15" s="44">
        <v>60.021299999999997</v>
      </c>
      <c r="L15" s="44">
        <v>626.66700000000003</v>
      </c>
      <c r="M15" s="44">
        <v>625.22</v>
      </c>
      <c r="N15" s="46">
        <v>624.79999999999995</v>
      </c>
      <c r="O15" s="51">
        <v>1083.69</v>
      </c>
      <c r="P15" s="51">
        <v>1081.9100000000001</v>
      </c>
      <c r="Q15" s="51">
        <v>1083.1099999999999</v>
      </c>
      <c r="S15" s="287">
        <v>0.50058999999999998</v>
      </c>
      <c r="T15" s="287">
        <v>0.50034000000000001</v>
      </c>
      <c r="U15" s="287">
        <v>0.49967</v>
      </c>
      <c r="V15" s="287">
        <v>119.908</v>
      </c>
      <c r="W15" s="287">
        <v>120.25</v>
      </c>
      <c r="X15" s="287">
        <v>119.84099999999999</v>
      </c>
      <c r="Y15" s="287">
        <v>3.4079999999999999E-2</v>
      </c>
      <c r="Z15" s="287">
        <v>3.5659999999999997E-2</v>
      </c>
      <c r="AA15" s="287">
        <v>3.5889999999999998E-2</v>
      </c>
      <c r="AB15" s="287">
        <v>3.3500000000000001E-3</v>
      </c>
      <c r="AC15" s="287">
        <v>3.3500000000000001E-3</v>
      </c>
      <c r="AD15" s="287">
        <v>4.4999999999999997E-3</v>
      </c>
      <c r="AE15" s="287">
        <v>49.997999999999998</v>
      </c>
    </row>
    <row r="16" spans="1:31">
      <c r="A16" s="9" t="s">
        <v>175</v>
      </c>
      <c r="B16" s="53">
        <v>44419.53</v>
      </c>
      <c r="C16" s="43">
        <v>249.904</v>
      </c>
      <c r="D16" s="44">
        <v>249.89</v>
      </c>
      <c r="E16" s="44">
        <v>249.90700000000001</v>
      </c>
      <c r="F16" s="45">
        <v>5.0094200000000004</v>
      </c>
      <c r="G16" s="45">
        <v>5.00054</v>
      </c>
      <c r="H16" s="45">
        <v>5.0033000000000003</v>
      </c>
      <c r="I16" s="44">
        <v>59.959299999999999</v>
      </c>
      <c r="J16" s="44">
        <v>59.974400000000003</v>
      </c>
      <c r="K16" s="44">
        <v>60.009099999999997</v>
      </c>
      <c r="L16" s="44">
        <v>626.70799999999997</v>
      </c>
      <c r="M16" s="44">
        <v>625.27700000000004</v>
      </c>
      <c r="N16" s="46">
        <v>625.00699999999995</v>
      </c>
      <c r="O16" s="51">
        <v>1083.71</v>
      </c>
      <c r="P16" s="51">
        <v>1081.8900000000001</v>
      </c>
      <c r="Q16" s="51">
        <v>1082.94</v>
      </c>
      <c r="S16" s="287">
        <v>0.50061</v>
      </c>
      <c r="T16" s="287">
        <v>0.50038000000000005</v>
      </c>
      <c r="U16" s="287">
        <v>0.49986000000000003</v>
      </c>
      <c r="V16" s="287">
        <v>119.907</v>
      </c>
      <c r="W16" s="287">
        <v>120.25</v>
      </c>
      <c r="X16" s="287">
        <v>119.842</v>
      </c>
      <c r="Y16" s="287">
        <v>3.3980000000000003E-2</v>
      </c>
      <c r="Z16" s="287">
        <v>3.6060000000000002E-2</v>
      </c>
      <c r="AA16" s="287">
        <v>3.5549999999999998E-2</v>
      </c>
      <c r="AB16" s="287">
        <v>3.48E-3</v>
      </c>
      <c r="AC16" s="287">
        <v>3.2799999999999999E-3</v>
      </c>
      <c r="AD16" s="287">
        <v>4.8599999999999997E-3</v>
      </c>
      <c r="AE16" s="287">
        <v>49.997999999999998</v>
      </c>
    </row>
    <row r="17" spans="1:31">
      <c r="A17" s="9" t="s">
        <v>176</v>
      </c>
      <c r="B17" s="53">
        <v>44419.530104166668</v>
      </c>
      <c r="C17" s="43">
        <v>249.904</v>
      </c>
      <c r="D17" s="44">
        <v>249.89099999999999</v>
      </c>
      <c r="E17" s="44">
        <v>249.90799999999999</v>
      </c>
      <c r="F17" s="45">
        <v>5.0092999999999996</v>
      </c>
      <c r="G17" s="45">
        <v>5.00075</v>
      </c>
      <c r="H17" s="45">
        <v>5.00326</v>
      </c>
      <c r="I17" s="44">
        <v>59.962600000000002</v>
      </c>
      <c r="J17" s="44">
        <v>59.973999999999997</v>
      </c>
      <c r="K17" s="44">
        <v>60.008800000000001</v>
      </c>
      <c r="L17" s="44">
        <v>626.62900000000002</v>
      </c>
      <c r="M17" s="44">
        <v>625.31200000000001</v>
      </c>
      <c r="N17" s="46">
        <v>625.01</v>
      </c>
      <c r="O17" s="51">
        <v>1083.72</v>
      </c>
      <c r="P17" s="51">
        <v>1081.94</v>
      </c>
      <c r="Q17" s="51">
        <v>1082.93</v>
      </c>
      <c r="S17" s="287">
        <v>0.50056</v>
      </c>
      <c r="T17" s="287">
        <v>0.50039</v>
      </c>
      <c r="U17" s="287">
        <v>0.49986000000000003</v>
      </c>
      <c r="V17" s="287">
        <v>119.908</v>
      </c>
      <c r="W17" s="287">
        <v>120.249</v>
      </c>
      <c r="X17" s="287">
        <v>119.84099999999999</v>
      </c>
      <c r="Y17" s="287">
        <v>3.39E-2</v>
      </c>
      <c r="Z17" s="287">
        <v>3.5560000000000001E-2</v>
      </c>
      <c r="AA17" s="287">
        <v>3.6249999999999998E-2</v>
      </c>
      <c r="AB17" s="287">
        <v>3.4299999999999999E-3</v>
      </c>
      <c r="AC17" s="287">
        <v>3.2200000000000002E-3</v>
      </c>
      <c r="AD17" s="287">
        <v>4.7000000000000002E-3</v>
      </c>
      <c r="AE17" s="287">
        <v>49.997999999999998</v>
      </c>
    </row>
    <row r="18" spans="1:31">
      <c r="A18" s="9" t="s">
        <v>177</v>
      </c>
      <c r="B18" s="53">
        <v>44419.53020833333</v>
      </c>
      <c r="C18" s="43">
        <v>249.904</v>
      </c>
      <c r="D18" s="44">
        <v>249.89</v>
      </c>
      <c r="E18" s="44">
        <v>249.91</v>
      </c>
      <c r="F18" s="45">
        <v>5.0092999999999996</v>
      </c>
      <c r="G18" s="45">
        <v>5.0006700000000004</v>
      </c>
      <c r="H18" s="45">
        <v>5.0033799999999999</v>
      </c>
      <c r="I18" s="44">
        <v>59.959899999999998</v>
      </c>
      <c r="J18" s="44">
        <v>59.976700000000001</v>
      </c>
      <c r="K18" s="44">
        <v>60.012500000000003</v>
      </c>
      <c r="L18" s="44">
        <v>626.67999999999995</v>
      </c>
      <c r="M18" s="44">
        <v>625.25099999999998</v>
      </c>
      <c r="N18" s="46">
        <v>624.96</v>
      </c>
      <c r="O18" s="51">
        <v>1083.69</v>
      </c>
      <c r="P18" s="51">
        <v>1081.95</v>
      </c>
      <c r="Q18" s="51">
        <v>1083.01</v>
      </c>
      <c r="S18" s="287">
        <v>0.50060000000000004</v>
      </c>
      <c r="T18" s="287">
        <v>0.50034999999999996</v>
      </c>
      <c r="U18" s="287">
        <v>0.49980999999999998</v>
      </c>
      <c r="V18" s="287">
        <v>119.907</v>
      </c>
      <c r="W18" s="287">
        <v>120.25</v>
      </c>
      <c r="X18" s="287">
        <v>119.84099999999999</v>
      </c>
      <c r="Y18" s="287">
        <v>3.4459999999999998E-2</v>
      </c>
      <c r="Z18" s="287">
        <v>3.4970000000000001E-2</v>
      </c>
      <c r="AA18" s="287">
        <v>3.671E-2</v>
      </c>
      <c r="AB18" s="287">
        <v>3.3800000000000002E-3</v>
      </c>
      <c r="AC18" s="287">
        <v>3.16E-3</v>
      </c>
      <c r="AD18" s="287">
        <v>5.11E-3</v>
      </c>
      <c r="AE18" s="287">
        <v>49.997999999999998</v>
      </c>
    </row>
    <row r="19" spans="1:31">
      <c r="A19" s="9" t="s">
        <v>178</v>
      </c>
      <c r="B19" s="53">
        <v>44419.530312499999</v>
      </c>
      <c r="C19" s="43">
        <v>249.904</v>
      </c>
      <c r="D19" s="44">
        <v>249.892</v>
      </c>
      <c r="E19" s="44">
        <v>249.90700000000001</v>
      </c>
      <c r="F19" s="45">
        <v>5.0093500000000004</v>
      </c>
      <c r="G19" s="45">
        <v>5.00075</v>
      </c>
      <c r="H19" s="45">
        <v>5.0032800000000002</v>
      </c>
      <c r="I19" s="44">
        <v>59.959200000000003</v>
      </c>
      <c r="J19" s="44">
        <v>59.9739</v>
      </c>
      <c r="K19" s="44">
        <v>60.0105</v>
      </c>
      <c r="L19" s="44">
        <v>626.702</v>
      </c>
      <c r="M19" s="44">
        <v>625.31500000000005</v>
      </c>
      <c r="N19" s="46">
        <v>624.98</v>
      </c>
      <c r="O19" s="51">
        <v>1083.7</v>
      </c>
      <c r="P19" s="51">
        <v>1081.94</v>
      </c>
      <c r="Q19" s="51">
        <v>1082.95</v>
      </c>
      <c r="S19" s="287">
        <v>0.50061</v>
      </c>
      <c r="T19" s="287">
        <v>0.50039</v>
      </c>
      <c r="U19" s="287">
        <v>0.49984000000000001</v>
      </c>
      <c r="V19" s="287">
        <v>119.907</v>
      </c>
      <c r="W19" s="287">
        <v>120.25</v>
      </c>
      <c r="X19" s="287">
        <v>119.842</v>
      </c>
      <c r="Y19" s="287">
        <v>3.3520000000000001E-2</v>
      </c>
      <c r="Z19" s="287">
        <v>3.5589999999999997E-2</v>
      </c>
      <c r="AA19" s="287">
        <v>3.6080000000000001E-2</v>
      </c>
      <c r="AB19" s="287">
        <v>3.4199999999999999E-3</v>
      </c>
      <c r="AC19" s="287">
        <v>3.2699999999999999E-3</v>
      </c>
      <c r="AD19" s="287">
        <v>2.4599999999999999E-3</v>
      </c>
      <c r="AE19" s="287">
        <v>49.997999999999998</v>
      </c>
    </row>
    <row r="20" spans="1:31">
      <c r="A20" s="9" t="s">
        <v>179</v>
      </c>
      <c r="B20" s="53">
        <v>44419.530416666668</v>
      </c>
      <c r="C20" s="43">
        <v>249.90299999999999</v>
      </c>
      <c r="D20" s="44">
        <v>249.892</v>
      </c>
      <c r="E20" s="44">
        <v>249.90600000000001</v>
      </c>
      <c r="F20" s="45">
        <v>5.00943</v>
      </c>
      <c r="G20" s="45">
        <v>5.0009199999999998</v>
      </c>
      <c r="H20" s="45">
        <v>5.00326</v>
      </c>
      <c r="I20" s="44">
        <v>59.961300000000001</v>
      </c>
      <c r="J20" s="44">
        <v>59.972000000000001</v>
      </c>
      <c r="K20" s="44">
        <v>60.0214</v>
      </c>
      <c r="L20" s="44">
        <v>626.66700000000003</v>
      </c>
      <c r="M20" s="44">
        <v>625.375</v>
      </c>
      <c r="N20" s="46">
        <v>624.76700000000005</v>
      </c>
      <c r="O20" s="51">
        <v>1083.73</v>
      </c>
      <c r="P20" s="51">
        <v>1081.96</v>
      </c>
      <c r="Q20" s="51">
        <v>1083.06</v>
      </c>
      <c r="S20" s="287">
        <v>0.50058000000000002</v>
      </c>
      <c r="T20" s="287">
        <v>0.50041999999999998</v>
      </c>
      <c r="U20" s="287">
        <v>0.49967</v>
      </c>
      <c r="V20" s="287">
        <v>119.907</v>
      </c>
      <c r="W20" s="287">
        <v>120.25</v>
      </c>
      <c r="X20" s="287">
        <v>119.842</v>
      </c>
      <c r="Y20" s="287">
        <v>3.4320000000000003E-2</v>
      </c>
      <c r="Z20" s="287">
        <v>3.474E-2</v>
      </c>
      <c r="AA20" s="287">
        <v>3.637E-2</v>
      </c>
      <c r="AB20" s="287">
        <v>3.3400000000000001E-3</v>
      </c>
      <c r="AC20" s="287">
        <v>3.2299999999999998E-3</v>
      </c>
      <c r="AD20" s="287">
        <v>1.0499999999999999E-3</v>
      </c>
      <c r="AE20" s="287">
        <v>49.997999999999998</v>
      </c>
    </row>
    <row r="21" spans="1:31">
      <c r="A21" s="9" t="s">
        <v>180</v>
      </c>
      <c r="B21" s="53">
        <v>44419.53052083333</v>
      </c>
      <c r="C21" s="43">
        <v>249.90299999999999</v>
      </c>
      <c r="D21" s="44">
        <v>249.892</v>
      </c>
      <c r="E21" s="44">
        <v>249.905</v>
      </c>
      <c r="F21" s="45">
        <v>5.0094099999999999</v>
      </c>
      <c r="G21" s="45">
        <v>5.0010399999999997</v>
      </c>
      <c r="H21" s="45">
        <v>5.0033500000000002</v>
      </c>
      <c r="I21" s="44">
        <v>59.9604</v>
      </c>
      <c r="J21" s="44">
        <v>59.9711</v>
      </c>
      <c r="K21" s="44">
        <v>60.018300000000004</v>
      </c>
      <c r="L21" s="44">
        <v>626.68200000000002</v>
      </c>
      <c r="M21" s="44">
        <v>625.40499999999997</v>
      </c>
      <c r="N21" s="46">
        <v>624.83600000000001</v>
      </c>
      <c r="O21" s="51">
        <v>1083.71</v>
      </c>
      <c r="P21" s="51">
        <v>1081.97</v>
      </c>
      <c r="Q21" s="51">
        <v>1083.04</v>
      </c>
      <c r="S21" s="287">
        <v>0.50058999999999998</v>
      </c>
      <c r="T21" s="287">
        <v>0.50043000000000004</v>
      </c>
      <c r="U21" s="287">
        <v>0.49972</v>
      </c>
      <c r="V21" s="287">
        <v>119.907</v>
      </c>
      <c r="W21" s="287">
        <v>120.25</v>
      </c>
      <c r="X21" s="287">
        <v>119.842</v>
      </c>
      <c r="Y21" s="287">
        <v>3.3930000000000002E-2</v>
      </c>
      <c r="Z21" s="287">
        <v>3.5880000000000002E-2</v>
      </c>
      <c r="AA21" s="287">
        <v>3.603E-2</v>
      </c>
      <c r="AB21" s="287">
        <v>3.3700000000000002E-3</v>
      </c>
      <c r="AC21" s="287">
        <v>3.4099999999999998E-3</v>
      </c>
      <c r="AD21" s="287">
        <v>1.72E-3</v>
      </c>
      <c r="AE21" s="287">
        <v>49.997999999999998</v>
      </c>
    </row>
    <row r="22" spans="1:31">
      <c r="A22" s="9"/>
      <c r="B22" s="3"/>
      <c r="C22" s="1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1:31">
      <c r="A23" s="9"/>
      <c r="B23" s="3"/>
      <c r="C23" s="1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1:31">
      <c r="A24" s="9"/>
      <c r="B24" s="3"/>
      <c r="C24" s="1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1:31">
      <c r="A25" s="9"/>
      <c r="B25" s="3"/>
      <c r="C25" s="1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1:31">
      <c r="A26" s="9"/>
      <c r="B26" s="3"/>
      <c r="C26" s="1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31">
      <c r="A27" s="9"/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31">
      <c r="A28" s="9"/>
      <c r="B28" s="3"/>
      <c r="C28" s="1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31">
      <c r="A29" s="9"/>
      <c r="B29" s="3"/>
      <c r="C29" s="1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31">
      <c r="A30" s="9"/>
      <c r="B30" s="3"/>
      <c r="C30" s="1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31">
      <c r="A31" s="9"/>
      <c r="B31" s="3"/>
      <c r="C31" s="1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31">
      <c r="A32" s="9"/>
      <c r="B32" s="3"/>
      <c r="C32" s="1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9"/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9"/>
      <c r="B34" s="3"/>
      <c r="C34" s="1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>
      <c r="A35" s="9"/>
      <c r="B35" s="3"/>
      <c r="C35" s="1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>
      <c r="A36" s="9"/>
      <c r="B36" s="3"/>
      <c r="C36" s="1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>
      <c r="A37" s="9"/>
      <c r="B37" s="3"/>
      <c r="C37" s="1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>
      <c r="A38" s="9"/>
      <c r="B38" s="3"/>
      <c r="C38" s="1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>
      <c r="A39" s="9"/>
      <c r="B39" s="3"/>
      <c r="C39" s="1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>
      <c r="A40" s="9"/>
      <c r="B40" s="3"/>
      <c r="C40" s="1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>
      <c r="A41" s="9"/>
      <c r="B41" s="3"/>
      <c r="C41" s="1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>
      <c r="A42" s="9"/>
      <c r="B42" s="3"/>
      <c r="C42" s="1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>
      <c r="A43" s="9"/>
      <c r="B43" s="3"/>
      <c r="C43" s="1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>
      <c r="A44" s="9"/>
      <c r="B44" s="3"/>
      <c r="C44" s="1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>
      <c r="A45" s="9"/>
      <c r="B45" s="3"/>
      <c r="C45" s="1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>
      <c r="A46" s="9"/>
      <c r="B46" s="3"/>
      <c r="C46" s="1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>
      <c r="A47" s="9"/>
      <c r="B47" s="3"/>
      <c r="C47" s="1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>
      <c r="A48" s="9"/>
      <c r="B48" s="3"/>
      <c r="C48" s="1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>
      <c r="A49" s="9"/>
      <c r="B49" s="3"/>
      <c r="C49" s="1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>
      <c r="A50" s="9"/>
      <c r="B50" s="3"/>
      <c r="C50" s="1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>
      <c r="A51" s="9"/>
      <c r="B51" s="3"/>
      <c r="C51" s="1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>
      <c r="A52" s="9"/>
      <c r="B52" s="3"/>
      <c r="C52" s="1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>
      <c r="A53" s="9"/>
      <c r="B53" s="3"/>
      <c r="C53" s="1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>
      <c r="A54" s="9"/>
      <c r="B54" s="3"/>
      <c r="C54" s="1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>
      <c r="A55" s="9"/>
      <c r="B55" s="3"/>
      <c r="C55" s="1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>
      <c r="A56" s="9"/>
      <c r="B56" s="3"/>
      <c r="C56" s="1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>
      <c r="A57" s="9"/>
      <c r="B57" s="3"/>
      <c r="C57" s="1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>
      <c r="A58" s="9"/>
      <c r="B58" s="3"/>
      <c r="C58" s="1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>
      <c r="A59" s="9"/>
      <c r="B59" s="3"/>
      <c r="C59" s="1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>
      <c r="A60" s="9"/>
      <c r="B60" s="3"/>
      <c r="C60" s="1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>
      <c r="A61" s="9"/>
      <c r="B61" s="3"/>
      <c r="C61" s="1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>
      <c r="A62" s="9"/>
      <c r="B62" s="3"/>
      <c r="C62" s="1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>
      <c r="A63" s="9"/>
      <c r="B63" s="3"/>
      <c r="C63" s="1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>
      <c r="A64" s="9"/>
      <c r="B64" s="3"/>
      <c r="C64" s="1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>
      <c r="A65" s="9"/>
      <c r="B65" s="3"/>
      <c r="C65" s="1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>
      <c r="A66" s="9"/>
      <c r="B66" s="3"/>
      <c r="C66" s="1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>
      <c r="A67" s="9"/>
      <c r="B67" s="3"/>
      <c r="C67" s="1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>
      <c r="A68" s="9"/>
      <c r="B68" s="3"/>
      <c r="C68" s="1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>
      <c r="A69" s="9"/>
      <c r="B69" s="3"/>
      <c r="C69" s="1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>
      <c r="A70" s="9"/>
      <c r="B70" s="3"/>
      <c r="C70" s="1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>
      <c r="A71" s="9"/>
      <c r="B71" s="3"/>
      <c r="C71" s="1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>
      <c r="A72" s="9"/>
      <c r="B72" s="3"/>
      <c r="C72" s="1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>
      <c r="A73" s="9"/>
      <c r="B73" s="3"/>
      <c r="C73" s="1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9"/>
      <c r="B74" s="3"/>
      <c r="C74" s="1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9"/>
      <c r="B75" s="3"/>
      <c r="C75" s="1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9"/>
      <c r="B76" s="3"/>
      <c r="C76" s="1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9"/>
      <c r="B77" s="3"/>
      <c r="C77" s="1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9"/>
      <c r="B78" s="3"/>
      <c r="C78" s="1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9"/>
      <c r="B79" s="3"/>
      <c r="C79" s="1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9"/>
      <c r="B80" s="3"/>
      <c r="C80" s="1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9"/>
      <c r="B81" s="3"/>
      <c r="C81" s="1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9"/>
      <c r="B82" s="3"/>
      <c r="C82" s="1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9"/>
      <c r="B83" s="3"/>
      <c r="C83" s="1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9"/>
      <c r="B84" s="3"/>
      <c r="C84" s="1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9"/>
      <c r="B85" s="3"/>
      <c r="C85" s="1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9"/>
      <c r="B86" s="3"/>
      <c r="C86" s="1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9"/>
      <c r="B87" s="3"/>
      <c r="C87" s="1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9"/>
      <c r="B88" s="3"/>
      <c r="C88" s="1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9"/>
      <c r="B89" s="3"/>
      <c r="C89" s="1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9"/>
      <c r="B90" s="3"/>
      <c r="C90" s="1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9"/>
      <c r="B91" s="3"/>
      <c r="C91" s="1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9"/>
      <c r="B92" s="3"/>
      <c r="C92" s="1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9"/>
      <c r="B93" s="3"/>
      <c r="C93" s="1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9"/>
      <c r="B94" s="3"/>
      <c r="C94" s="1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9"/>
      <c r="B95" s="3"/>
      <c r="C95" s="1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9"/>
      <c r="B96" s="3"/>
      <c r="C96" s="1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9"/>
      <c r="B97" s="3"/>
      <c r="C97" s="1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9"/>
      <c r="B98" s="3"/>
      <c r="C98" s="1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9"/>
      <c r="B99" s="3"/>
      <c r="C99" s="1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9"/>
      <c r="B100" s="3"/>
      <c r="C100" s="1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9"/>
      <c r="B101" s="3"/>
      <c r="C101" s="1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9"/>
      <c r="B102" s="3"/>
      <c r="C102" s="1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9"/>
      <c r="B103" s="3"/>
      <c r="C103" s="1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9"/>
      <c r="B104" s="3"/>
      <c r="C104" s="1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9"/>
      <c r="B105" s="3"/>
      <c r="C105" s="1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9"/>
      <c r="B106" s="3"/>
      <c r="C106" s="1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9"/>
      <c r="B107" s="3"/>
      <c r="C107" s="1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9"/>
      <c r="B108" s="3"/>
      <c r="C108" s="1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9"/>
      <c r="B109" s="3"/>
      <c r="C109" s="1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9"/>
      <c r="B110" s="3"/>
      <c r="C110" s="1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9"/>
      <c r="B111" s="3"/>
      <c r="C111" s="1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9"/>
      <c r="B112" s="3"/>
      <c r="C112" s="1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9"/>
      <c r="B113" s="3"/>
      <c r="C113" s="1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9"/>
      <c r="B114" s="3"/>
      <c r="C114" s="1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9"/>
      <c r="B115" s="3"/>
      <c r="C115" s="1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9"/>
      <c r="B116" s="3"/>
      <c r="C116" s="1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9"/>
      <c r="B117" s="3"/>
      <c r="C117" s="1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9"/>
      <c r="B118" s="3"/>
      <c r="C118" s="1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9"/>
      <c r="B119" s="3"/>
      <c r="C119" s="1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9"/>
      <c r="B120" s="3"/>
      <c r="C120" s="1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9"/>
      <c r="B121" s="3"/>
      <c r="C121" s="1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9"/>
      <c r="B122" s="3"/>
      <c r="C122" s="1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9"/>
      <c r="B123" s="3"/>
      <c r="C123" s="1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9"/>
      <c r="B124" s="3"/>
      <c r="C124" s="1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9"/>
      <c r="B125" s="3"/>
      <c r="C125" s="1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9"/>
      <c r="B126" s="3"/>
      <c r="C126" s="1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9"/>
      <c r="B127" s="3"/>
      <c r="C127" s="1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9"/>
      <c r="B128" s="3"/>
      <c r="C128" s="1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9"/>
      <c r="B129" s="3"/>
      <c r="C129" s="13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1:13">
      <c r="A130" s="9"/>
      <c r="B130" s="3"/>
      <c r="C130" s="13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1:13">
      <c r="A131" s="9"/>
      <c r="B131" s="3"/>
      <c r="C131" s="13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1:13">
      <c r="A132" s="9"/>
      <c r="B132" s="3"/>
      <c r="C132" s="13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1:13">
      <c r="A133" s="9"/>
      <c r="B133" s="3"/>
      <c r="C133" s="13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1:13">
      <c r="A134" s="9"/>
      <c r="B134" s="3"/>
      <c r="C134" s="13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1:13">
      <c r="A135" s="9"/>
      <c r="B135" s="3"/>
      <c r="C135" s="13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1:13">
      <c r="A136" s="9"/>
      <c r="B136" s="3"/>
      <c r="C136" s="13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1:13">
      <c r="A137" s="9"/>
      <c r="B137" s="3"/>
      <c r="C137" s="13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1:13">
      <c r="A138" s="9"/>
      <c r="B138" s="3"/>
      <c r="C138" s="13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1:13">
      <c r="A139" s="9"/>
      <c r="B139" s="3"/>
      <c r="C139" s="13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1:13">
      <c r="A140" s="9"/>
      <c r="B140" s="3"/>
      <c r="C140" s="13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1:13">
      <c r="A141" s="9"/>
      <c r="B141" s="3"/>
      <c r="C141" s="13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1:13">
      <c r="A142" s="9"/>
      <c r="B142" s="3"/>
      <c r="C142" s="13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1:13">
      <c r="A143" s="9"/>
      <c r="B143" s="3"/>
      <c r="C143" s="13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1:13">
      <c r="A144" s="9"/>
      <c r="B144" s="3"/>
      <c r="C144" s="13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1:13">
      <c r="A145" s="9"/>
      <c r="B145" s="3"/>
      <c r="C145" s="13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1:13">
      <c r="A146" s="9"/>
      <c r="B146" s="3"/>
      <c r="C146" s="13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1:13">
      <c r="A147" s="9"/>
      <c r="B147" s="3"/>
      <c r="C147" s="13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1:13">
      <c r="A148" s="9"/>
      <c r="B148" s="3"/>
      <c r="C148" s="13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1:13">
      <c r="A149" s="9"/>
      <c r="B149" s="3"/>
      <c r="C149" s="13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1:13">
      <c r="A150" s="9"/>
      <c r="B150" s="3"/>
      <c r="C150" s="13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1:13">
      <c r="A151" s="9"/>
      <c r="B151" s="3"/>
      <c r="C151" s="13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1:13">
      <c r="A152" s="9"/>
      <c r="B152" s="3"/>
      <c r="C152" s="13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1:13">
      <c r="A153" s="9"/>
      <c r="B153" s="3"/>
      <c r="C153" s="13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1:13">
      <c r="A154" s="9"/>
      <c r="B154" s="3"/>
      <c r="C154" s="13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1:13">
      <c r="A155" s="9"/>
      <c r="B155" s="3"/>
      <c r="C155" s="13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1:13">
      <c r="A156" s="9"/>
      <c r="B156" s="3"/>
      <c r="C156" s="13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1:13">
      <c r="A157" s="9"/>
      <c r="B157" s="3"/>
      <c r="C157" s="13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1:13">
      <c r="A158" s="9"/>
      <c r="B158" s="3"/>
      <c r="C158" s="1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1:13">
      <c r="A159" s="9"/>
      <c r="B159" s="3"/>
      <c r="C159" s="13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1:13">
      <c r="A160" s="9"/>
      <c r="B160" s="3"/>
      <c r="C160" s="13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1:13">
      <c r="A161" s="9"/>
      <c r="B161" s="3"/>
      <c r="C161" s="13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1:13">
      <c r="A162" s="9"/>
      <c r="B162" s="3"/>
      <c r="C162" s="13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1:13">
      <c r="A163" s="9"/>
      <c r="B163" s="3"/>
      <c r="C163" s="13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1:13">
      <c r="A164" s="9"/>
      <c r="B164" s="3"/>
      <c r="C164" s="13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1:13">
      <c r="A165" s="9"/>
      <c r="B165" s="3"/>
      <c r="C165" s="13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1:13">
      <c r="A166" s="9"/>
      <c r="B166" s="3"/>
      <c r="C166" s="13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1:13">
      <c r="A167" s="9"/>
      <c r="B167" s="3"/>
      <c r="C167" s="13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1:13">
      <c r="A168" s="9"/>
      <c r="B168" s="3"/>
      <c r="C168" s="13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1:13">
      <c r="A169" s="9"/>
      <c r="B169" s="3"/>
      <c r="C169" s="13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1:13">
      <c r="A170" s="9"/>
      <c r="B170" s="3"/>
      <c r="C170" s="13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1:13">
      <c r="A171" s="9"/>
      <c r="B171" s="3"/>
      <c r="C171" s="13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1:13">
      <c r="A172" s="9"/>
      <c r="B172" s="3"/>
      <c r="C172" s="13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1:13">
      <c r="A173" s="9"/>
      <c r="B173" s="3"/>
      <c r="C173" s="13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1:13">
      <c r="A174" s="9"/>
      <c r="B174" s="3"/>
      <c r="C174" s="13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1:13">
      <c r="A175" s="9"/>
      <c r="B175" s="3"/>
      <c r="C175" s="13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1:13">
      <c r="A176" s="9"/>
      <c r="B176" s="3"/>
      <c r="C176" s="13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1:13">
      <c r="A177" s="9"/>
      <c r="B177" s="3"/>
      <c r="C177" s="13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1:13">
      <c r="A178" s="9"/>
      <c r="B178" s="3"/>
      <c r="C178" s="13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1:13">
      <c r="A179" s="9"/>
      <c r="B179" s="3"/>
      <c r="C179" s="13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1:13">
      <c r="A180" s="9"/>
      <c r="B180" s="3"/>
      <c r="C180" s="13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1:13">
      <c r="A181" s="9"/>
      <c r="B181" s="3"/>
      <c r="C181" s="13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1:13">
      <c r="A182" s="9"/>
      <c r="B182" s="3"/>
      <c r="C182" s="13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1:13">
      <c r="A183" s="9"/>
      <c r="B183" s="3"/>
      <c r="C183" s="13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1:13">
      <c r="A184" s="9"/>
      <c r="B184" s="3"/>
      <c r="C184" s="13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1:13">
      <c r="A185" s="9"/>
      <c r="B185" s="3"/>
      <c r="C185" s="13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1:13">
      <c r="A186" s="9"/>
      <c r="B186" s="3"/>
      <c r="C186" s="13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1:13">
      <c r="A187" s="9"/>
      <c r="B187" s="3"/>
      <c r="C187" s="13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1:13">
      <c r="A188" s="9"/>
      <c r="B188" s="3"/>
      <c r="C188" s="13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1:13">
      <c r="A189" s="9"/>
      <c r="B189" s="3"/>
      <c r="C189" s="13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1:13">
      <c r="A190" s="9"/>
      <c r="B190" s="3"/>
      <c r="C190" s="13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1:13">
      <c r="A191" s="9"/>
      <c r="B191" s="3"/>
      <c r="C191" s="13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1:13">
      <c r="A192" s="9"/>
      <c r="B192" s="3"/>
      <c r="C192" s="13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1:13">
      <c r="A193" s="9"/>
      <c r="B193" s="3"/>
      <c r="C193" s="13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1:13">
      <c r="A194" s="9"/>
      <c r="B194" s="3"/>
      <c r="C194" s="13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1:13">
      <c r="A195" s="9"/>
      <c r="B195" s="3"/>
      <c r="C195" s="13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1:13">
      <c r="A196" s="9"/>
      <c r="B196" s="3"/>
      <c r="C196" s="13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1:13">
      <c r="A197" s="9"/>
      <c r="B197" s="3"/>
      <c r="C197" s="13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1:13">
      <c r="A198" s="9"/>
      <c r="B198" s="3"/>
      <c r="C198" s="13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1:13">
      <c r="A199" s="9"/>
      <c r="B199" s="3"/>
      <c r="C199" s="13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1:13">
      <c r="A200" s="9"/>
      <c r="B200" s="3"/>
      <c r="C200" s="13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1:13">
      <c r="A201" s="9"/>
      <c r="B201" s="3"/>
      <c r="C201" s="13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1:13">
      <c r="A202" s="9"/>
      <c r="B202" s="3"/>
      <c r="C202" s="13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1:13">
      <c r="A203" s="9"/>
      <c r="B203" s="3"/>
      <c r="C203" s="13"/>
      <c r="D203" s="3"/>
      <c r="E203" s="3"/>
      <c r="F203" s="3"/>
      <c r="G203" s="3"/>
      <c r="H203" s="3"/>
      <c r="I203" s="3"/>
      <c r="J203" s="3"/>
      <c r="K203" s="3"/>
      <c r="L203" s="3"/>
      <c r="M203" s="3"/>
    </row>
    <row r="204" spans="1:13">
      <c r="A204" s="9"/>
      <c r="B204" s="3"/>
      <c r="C204" s="13"/>
      <c r="D204" s="3"/>
      <c r="E204" s="3"/>
      <c r="F204" s="3"/>
      <c r="G204" s="3"/>
      <c r="H204" s="3"/>
      <c r="I204" s="3"/>
      <c r="J204" s="3"/>
      <c r="K204" s="3"/>
      <c r="L204" s="3"/>
      <c r="M204" s="3"/>
    </row>
    <row r="205" spans="1:13">
      <c r="A205" s="9"/>
      <c r="B205" s="3"/>
      <c r="C205" s="13"/>
      <c r="D205" s="3"/>
      <c r="E205" s="3"/>
      <c r="F205" s="3"/>
      <c r="G205" s="3"/>
      <c r="H205" s="3"/>
      <c r="I205" s="3"/>
      <c r="J205" s="3"/>
      <c r="K205" s="3"/>
      <c r="L205" s="3"/>
      <c r="M205" s="3"/>
    </row>
    <row r="206" spans="1:13">
      <c r="A206" s="9"/>
      <c r="B206" s="3"/>
      <c r="C206" s="13"/>
      <c r="D206" s="3"/>
      <c r="E206" s="3"/>
      <c r="F206" s="3"/>
      <c r="G206" s="3"/>
      <c r="H206" s="3"/>
      <c r="I206" s="3"/>
      <c r="J206" s="3"/>
      <c r="K206" s="3"/>
      <c r="L206" s="3"/>
      <c r="M206" s="3"/>
    </row>
    <row r="207" spans="1:13">
      <c r="A207" s="9"/>
      <c r="B207" s="3"/>
      <c r="C207" s="13"/>
      <c r="D207" s="3"/>
      <c r="E207" s="3"/>
      <c r="F207" s="3"/>
      <c r="G207" s="3"/>
      <c r="H207" s="3"/>
      <c r="I207" s="3"/>
      <c r="J207" s="3"/>
      <c r="K207" s="3"/>
      <c r="L207" s="3"/>
      <c r="M207" s="3"/>
    </row>
    <row r="208" spans="1:13">
      <c r="A208" s="9"/>
      <c r="B208" s="3"/>
      <c r="C208" s="13"/>
      <c r="D208" s="3"/>
      <c r="E208" s="3"/>
      <c r="F208" s="3"/>
      <c r="G208" s="3"/>
      <c r="H208" s="3"/>
      <c r="I208" s="3"/>
      <c r="J208" s="3"/>
      <c r="K208" s="3"/>
      <c r="L208" s="3"/>
      <c r="M208" s="3"/>
    </row>
    <row r="209" spans="1:13">
      <c r="A209" s="9"/>
      <c r="B209" s="3"/>
      <c r="C209" s="13"/>
      <c r="D209" s="3"/>
      <c r="E209" s="3"/>
      <c r="F209" s="3"/>
      <c r="G209" s="3"/>
      <c r="H209" s="3"/>
      <c r="I209" s="3"/>
      <c r="J209" s="3"/>
      <c r="K209" s="3"/>
      <c r="L209" s="3"/>
      <c r="M209" s="3"/>
    </row>
    <row r="210" spans="1:13">
      <c r="A210" s="9"/>
      <c r="B210" s="3"/>
      <c r="C210" s="13"/>
      <c r="D210" s="3"/>
      <c r="E210" s="3"/>
      <c r="F210" s="3"/>
      <c r="G210" s="3"/>
      <c r="H210" s="3"/>
      <c r="I210" s="3"/>
      <c r="J210" s="3"/>
      <c r="K210" s="3"/>
      <c r="L210" s="3"/>
      <c r="M210" s="3"/>
    </row>
    <row r="211" spans="1:13">
      <c r="A211" s="9"/>
      <c r="B211" s="3"/>
      <c r="C211" s="13"/>
      <c r="D211" s="3"/>
      <c r="E211" s="3"/>
      <c r="F211" s="3"/>
      <c r="G211" s="3"/>
      <c r="H211" s="3"/>
      <c r="I211" s="3"/>
      <c r="J211" s="3"/>
      <c r="K211" s="3"/>
      <c r="L211" s="3"/>
      <c r="M211" s="3"/>
    </row>
    <row r="212" spans="1:13">
      <c r="A212" s="9"/>
      <c r="B212" s="3"/>
      <c r="C212" s="13"/>
      <c r="D212" s="3"/>
      <c r="E212" s="3"/>
      <c r="F212" s="3"/>
      <c r="G212" s="3"/>
      <c r="H212" s="3"/>
      <c r="I212" s="3"/>
      <c r="J212" s="3"/>
      <c r="K212" s="3"/>
      <c r="L212" s="3"/>
      <c r="M212" s="3"/>
    </row>
    <row r="213" spans="1:13">
      <c r="A213" s="9"/>
      <c r="B213" s="3"/>
      <c r="C213" s="13"/>
      <c r="D213" s="3"/>
      <c r="E213" s="3"/>
      <c r="F213" s="3"/>
      <c r="G213" s="3"/>
      <c r="H213" s="3"/>
      <c r="I213" s="3"/>
      <c r="J213" s="3"/>
      <c r="K213" s="3"/>
      <c r="L213" s="3"/>
      <c r="M213" s="3"/>
    </row>
    <row r="214" spans="1:13">
      <c r="A214" s="9"/>
      <c r="B214" s="3"/>
      <c r="C214" s="13"/>
      <c r="D214" s="3"/>
      <c r="E214" s="3"/>
      <c r="F214" s="3"/>
      <c r="G214" s="3"/>
      <c r="H214" s="3"/>
      <c r="I214" s="3"/>
      <c r="J214" s="3"/>
      <c r="K214" s="3"/>
      <c r="L214" s="3"/>
      <c r="M214" s="3"/>
    </row>
    <row r="215" spans="1:13">
      <c r="A215" s="9"/>
      <c r="B215" s="3"/>
      <c r="C215" s="13"/>
      <c r="D215" s="3"/>
      <c r="E215" s="3"/>
      <c r="F215" s="3"/>
      <c r="G215" s="3"/>
      <c r="H215" s="3"/>
      <c r="I215" s="3"/>
      <c r="J215" s="3"/>
      <c r="K215" s="3"/>
      <c r="L215" s="3"/>
      <c r="M215" s="3"/>
    </row>
    <row r="216" spans="1:13">
      <c r="A216" s="9"/>
      <c r="B216" s="3"/>
      <c r="C216" s="13"/>
      <c r="D216" s="3"/>
      <c r="E216" s="3"/>
      <c r="F216" s="3"/>
      <c r="G216" s="3"/>
      <c r="H216" s="3"/>
      <c r="I216" s="3"/>
      <c r="J216" s="3"/>
      <c r="K216" s="3"/>
      <c r="L216" s="3"/>
      <c r="M216" s="3"/>
    </row>
    <row r="217" spans="1:13">
      <c r="A217" s="9"/>
      <c r="B217" s="3"/>
      <c r="C217" s="13"/>
      <c r="D217" s="3"/>
      <c r="E217" s="3"/>
      <c r="F217" s="3"/>
      <c r="G217" s="3"/>
      <c r="H217" s="3"/>
      <c r="I217" s="3"/>
      <c r="J217" s="3"/>
      <c r="K217" s="3"/>
      <c r="L217" s="3"/>
      <c r="M217" s="3"/>
    </row>
    <row r="218" spans="1:13">
      <c r="A218" s="9"/>
      <c r="B218" s="3"/>
      <c r="C218" s="13"/>
      <c r="D218" s="3"/>
      <c r="E218" s="3"/>
      <c r="F218" s="3"/>
      <c r="G218" s="3"/>
      <c r="H218" s="3"/>
      <c r="I218" s="3"/>
      <c r="J218" s="3"/>
      <c r="K218" s="3"/>
      <c r="L218" s="3"/>
      <c r="M218" s="3"/>
    </row>
    <row r="219" spans="1:13">
      <c r="A219" s="9"/>
      <c r="B219" s="3"/>
      <c r="C219" s="13"/>
      <c r="D219" s="3"/>
      <c r="E219" s="3"/>
      <c r="F219" s="3"/>
      <c r="G219" s="3"/>
      <c r="H219" s="3"/>
      <c r="I219" s="3"/>
      <c r="J219" s="3"/>
      <c r="K219" s="3"/>
      <c r="L219" s="3"/>
      <c r="M219" s="3"/>
    </row>
    <row r="220" spans="1:13">
      <c r="A220" s="9"/>
      <c r="B220" s="3"/>
      <c r="C220" s="13"/>
      <c r="D220" s="3"/>
      <c r="E220" s="3"/>
      <c r="F220" s="3"/>
      <c r="G220" s="3"/>
      <c r="H220" s="3"/>
      <c r="I220" s="3"/>
      <c r="J220" s="3"/>
      <c r="K220" s="3"/>
      <c r="L220" s="3"/>
      <c r="M220" s="3"/>
    </row>
    <row r="221" spans="1:13">
      <c r="A221" s="9"/>
      <c r="B221" s="3"/>
      <c r="C221" s="13"/>
      <c r="D221" s="3"/>
      <c r="E221" s="3"/>
      <c r="F221" s="3"/>
      <c r="G221" s="3"/>
      <c r="H221" s="3"/>
      <c r="I221" s="3"/>
      <c r="J221" s="3"/>
      <c r="K221" s="3"/>
      <c r="L221" s="3"/>
      <c r="M221" s="3"/>
    </row>
    <row r="222" spans="1:13">
      <c r="A222" s="9"/>
      <c r="B222" s="3"/>
      <c r="C222" s="13"/>
      <c r="D222" s="3"/>
      <c r="E222" s="3"/>
      <c r="F222" s="3"/>
      <c r="G222" s="3"/>
      <c r="H222" s="3"/>
      <c r="I222" s="3"/>
      <c r="J222" s="3"/>
      <c r="K222" s="3"/>
      <c r="L222" s="3"/>
      <c r="M222" s="3"/>
    </row>
    <row r="223" spans="1:13">
      <c r="A223" s="9"/>
      <c r="B223" s="3"/>
      <c r="C223" s="13"/>
      <c r="D223" s="3"/>
      <c r="E223" s="3"/>
      <c r="F223" s="3"/>
      <c r="G223" s="3"/>
      <c r="H223" s="3"/>
      <c r="I223" s="3"/>
      <c r="J223" s="3"/>
      <c r="K223" s="3"/>
      <c r="L223" s="3"/>
      <c r="M223" s="3"/>
    </row>
    <row r="224" spans="1:13">
      <c r="A224" s="9"/>
      <c r="B224" s="3"/>
      <c r="C224" s="13"/>
      <c r="D224" s="3"/>
      <c r="E224" s="3"/>
      <c r="F224" s="3"/>
      <c r="G224" s="3"/>
      <c r="H224" s="3"/>
      <c r="I224" s="3"/>
      <c r="J224" s="3"/>
      <c r="K224" s="3"/>
      <c r="L224" s="3"/>
      <c r="M224" s="3"/>
    </row>
    <row r="225" spans="1:13">
      <c r="A225" s="9"/>
      <c r="B225" s="3"/>
      <c r="C225" s="13"/>
      <c r="D225" s="3"/>
      <c r="E225" s="3"/>
      <c r="F225" s="3"/>
      <c r="G225" s="3"/>
      <c r="H225" s="3"/>
      <c r="I225" s="3"/>
      <c r="J225" s="3"/>
      <c r="K225" s="3"/>
      <c r="L225" s="3"/>
      <c r="M225" s="3"/>
    </row>
    <row r="226" spans="1:13">
      <c r="A226" s="9"/>
      <c r="B226" s="3"/>
      <c r="C226" s="13"/>
      <c r="D226" s="3"/>
      <c r="E226" s="3"/>
      <c r="F226" s="3"/>
      <c r="G226" s="3"/>
      <c r="H226" s="3"/>
      <c r="I226" s="3"/>
      <c r="J226" s="3"/>
      <c r="K226" s="3"/>
      <c r="L226" s="3"/>
      <c r="M226" s="3"/>
    </row>
    <row r="227" spans="1:13">
      <c r="A227" s="9"/>
      <c r="B227" s="3"/>
      <c r="C227" s="13"/>
      <c r="D227" s="3"/>
      <c r="E227" s="3"/>
      <c r="F227" s="3"/>
      <c r="G227" s="3"/>
      <c r="H227" s="3"/>
      <c r="I227" s="3"/>
      <c r="J227" s="3"/>
      <c r="K227" s="3"/>
      <c r="L227" s="3"/>
      <c r="M227" s="3"/>
    </row>
    <row r="228" spans="1:13">
      <c r="A228" s="9"/>
      <c r="B228" s="3"/>
      <c r="C228" s="13"/>
      <c r="D228" s="3"/>
      <c r="E228" s="3"/>
      <c r="F228" s="3"/>
      <c r="G228" s="3"/>
      <c r="H228" s="3"/>
      <c r="I228" s="3"/>
      <c r="J228" s="3"/>
      <c r="K228" s="3"/>
      <c r="L228" s="3"/>
      <c r="M228" s="3"/>
    </row>
    <row r="229" spans="1:13">
      <c r="A229" s="9"/>
      <c r="B229" s="3"/>
      <c r="C229" s="13"/>
      <c r="D229" s="3"/>
      <c r="E229" s="3"/>
      <c r="F229" s="3"/>
      <c r="G229" s="3"/>
      <c r="H229" s="3"/>
      <c r="I229" s="3"/>
      <c r="J229" s="3"/>
      <c r="K229" s="3"/>
      <c r="L229" s="3"/>
      <c r="M229" s="3"/>
    </row>
    <row r="230" spans="1:13">
      <c r="A230" s="9"/>
      <c r="B230" s="3"/>
      <c r="C230" s="13"/>
      <c r="D230" s="3"/>
      <c r="E230" s="3"/>
      <c r="F230" s="3"/>
      <c r="G230" s="3"/>
      <c r="H230" s="3"/>
      <c r="I230" s="3"/>
      <c r="J230" s="3"/>
      <c r="K230" s="3"/>
      <c r="L230" s="3"/>
      <c r="M230" s="3"/>
    </row>
    <row r="231" spans="1:13">
      <c r="A231" s="9"/>
      <c r="B231" s="3"/>
      <c r="C231" s="13"/>
      <c r="D231" s="3"/>
      <c r="E231" s="3"/>
      <c r="F231" s="3"/>
      <c r="G231" s="3"/>
      <c r="H231" s="3"/>
      <c r="I231" s="3"/>
      <c r="J231" s="3"/>
      <c r="K231" s="3"/>
      <c r="L231" s="3"/>
      <c r="M231" s="3"/>
    </row>
    <row r="232" spans="1:13">
      <c r="A232" s="9"/>
      <c r="B232" s="3"/>
      <c r="C232" s="13"/>
      <c r="D232" s="3"/>
      <c r="E232" s="3"/>
      <c r="F232" s="3"/>
      <c r="G232" s="3"/>
      <c r="H232" s="3"/>
      <c r="I232" s="3"/>
      <c r="J232" s="3"/>
      <c r="K232" s="3"/>
      <c r="L232" s="3"/>
      <c r="M232" s="3"/>
    </row>
    <row r="233" spans="1:13">
      <c r="A233" s="9"/>
      <c r="B233" s="3"/>
      <c r="C233" s="13"/>
      <c r="D233" s="3"/>
      <c r="E233" s="3"/>
      <c r="F233" s="3"/>
      <c r="G233" s="3"/>
      <c r="H233" s="3"/>
      <c r="I233" s="3"/>
      <c r="J233" s="3"/>
      <c r="K233" s="3"/>
      <c r="L233" s="3"/>
      <c r="M233" s="3"/>
    </row>
    <row r="234" spans="1:13">
      <c r="A234" s="9"/>
      <c r="B234" s="3"/>
      <c r="C234" s="13"/>
      <c r="D234" s="3"/>
      <c r="E234" s="3"/>
      <c r="F234" s="3"/>
      <c r="G234" s="3"/>
      <c r="H234" s="3"/>
      <c r="I234" s="3"/>
      <c r="J234" s="3"/>
      <c r="K234" s="3"/>
      <c r="L234" s="3"/>
      <c r="M234" s="3"/>
    </row>
    <row r="235" spans="1:13">
      <c r="A235" s="9"/>
      <c r="B235" s="3"/>
      <c r="C235" s="13"/>
      <c r="D235" s="3"/>
      <c r="E235" s="3"/>
      <c r="F235" s="3"/>
      <c r="G235" s="3"/>
      <c r="H235" s="3"/>
      <c r="I235" s="3"/>
      <c r="J235" s="3"/>
      <c r="K235" s="3"/>
      <c r="L235" s="3"/>
      <c r="M235" s="3"/>
    </row>
    <row r="236" spans="1:13">
      <c r="A236" s="9"/>
      <c r="B236" s="3"/>
      <c r="C236" s="13"/>
      <c r="D236" s="3"/>
      <c r="E236" s="3"/>
      <c r="F236" s="3"/>
      <c r="G236" s="3"/>
      <c r="H236" s="3"/>
      <c r="I236" s="3"/>
      <c r="J236" s="3"/>
      <c r="K236" s="3"/>
      <c r="L236" s="3"/>
      <c r="M236" s="3"/>
    </row>
    <row r="237" spans="1:13">
      <c r="A237" s="9"/>
      <c r="B237" s="3"/>
      <c r="C237" s="13"/>
      <c r="D237" s="3"/>
      <c r="E237" s="3"/>
      <c r="F237" s="3"/>
      <c r="G237" s="3"/>
      <c r="H237" s="3"/>
      <c r="I237" s="3"/>
      <c r="J237" s="3"/>
      <c r="K237" s="3"/>
      <c r="L237" s="3"/>
      <c r="M237" s="3"/>
    </row>
    <row r="238" spans="1:13">
      <c r="A238" s="9"/>
      <c r="B238" s="3"/>
      <c r="C238" s="13"/>
      <c r="D238" s="3"/>
      <c r="E238" s="3"/>
      <c r="F238" s="3"/>
      <c r="G238" s="3"/>
      <c r="H238" s="3"/>
      <c r="I238" s="3"/>
      <c r="J238" s="3"/>
      <c r="K238" s="3"/>
      <c r="L238" s="3"/>
      <c r="M238" s="3"/>
    </row>
    <row r="239" spans="1:13">
      <c r="A239" s="9"/>
      <c r="B239" s="3"/>
      <c r="C239" s="13"/>
      <c r="D239" s="3"/>
      <c r="E239" s="3"/>
      <c r="F239" s="3"/>
      <c r="G239" s="3"/>
      <c r="H239" s="3"/>
      <c r="I239" s="3"/>
      <c r="J239" s="3"/>
      <c r="K239" s="3"/>
      <c r="L239" s="3"/>
      <c r="M239" s="3"/>
    </row>
    <row r="240" spans="1:13">
      <c r="A240" s="9"/>
      <c r="B240" s="3"/>
      <c r="C240" s="13"/>
      <c r="D240" s="3"/>
      <c r="E240" s="3"/>
      <c r="F240" s="3"/>
      <c r="G240" s="3"/>
      <c r="H240" s="3"/>
      <c r="I240" s="3"/>
      <c r="J240" s="3"/>
      <c r="K240" s="3"/>
      <c r="L240" s="3"/>
      <c r="M240" s="3"/>
    </row>
    <row r="241" spans="1:13">
      <c r="A241" s="9"/>
      <c r="B241" s="3"/>
      <c r="C241" s="13"/>
      <c r="D241" s="3"/>
      <c r="E241" s="3"/>
      <c r="F241" s="3"/>
      <c r="G241" s="3"/>
      <c r="H241" s="3"/>
      <c r="I241" s="3"/>
      <c r="J241" s="3"/>
      <c r="K241" s="3"/>
      <c r="L241" s="3"/>
      <c r="M241" s="3"/>
    </row>
    <row r="242" spans="1:13">
      <c r="A242" s="9"/>
      <c r="B242" s="3"/>
      <c r="C242" s="13"/>
      <c r="D242" s="3"/>
      <c r="E242" s="3"/>
      <c r="F242" s="3"/>
      <c r="G242" s="3"/>
      <c r="H242" s="3"/>
      <c r="I242" s="3"/>
      <c r="J242" s="3"/>
      <c r="K242" s="3"/>
      <c r="L242" s="3"/>
      <c r="M242" s="3"/>
    </row>
    <row r="243" spans="1:13">
      <c r="A243" s="9"/>
      <c r="B243" s="3"/>
      <c r="C243" s="13"/>
      <c r="D243" s="3"/>
      <c r="E243" s="3"/>
      <c r="F243" s="3"/>
      <c r="G243" s="3"/>
      <c r="H243" s="3"/>
      <c r="I243" s="3"/>
      <c r="J243" s="3"/>
      <c r="K243" s="3"/>
      <c r="L243" s="3"/>
      <c r="M243" s="3"/>
    </row>
    <row r="244" spans="1:13">
      <c r="A244" s="9"/>
      <c r="B244" s="3"/>
      <c r="C244" s="13"/>
      <c r="D244" s="3"/>
      <c r="E244" s="3"/>
      <c r="F244" s="3"/>
      <c r="G244" s="3"/>
      <c r="H244" s="3"/>
      <c r="I244" s="3"/>
      <c r="J244" s="3"/>
      <c r="K244" s="3"/>
      <c r="L244" s="3"/>
      <c r="M244" s="3"/>
    </row>
    <row r="245" spans="1:13">
      <c r="A245" s="9"/>
      <c r="B245" s="3"/>
      <c r="C245" s="13"/>
      <c r="D245" s="3"/>
      <c r="E245" s="3"/>
      <c r="F245" s="3"/>
      <c r="G245" s="3"/>
      <c r="H245" s="3"/>
      <c r="I245" s="3"/>
      <c r="J245" s="3"/>
      <c r="K245" s="3"/>
      <c r="L245" s="3"/>
    </row>
    <row r="246" spans="1:13">
      <c r="A246" s="9"/>
      <c r="B246" s="3"/>
      <c r="C246" s="13"/>
      <c r="D246" s="3"/>
      <c r="E246" s="3"/>
      <c r="F246" s="3"/>
      <c r="G246" s="3"/>
      <c r="H246" s="3"/>
      <c r="I246" s="3"/>
      <c r="J246" s="3"/>
      <c r="K246" s="3"/>
      <c r="L246" s="3"/>
    </row>
    <row r="247" spans="1:13">
      <c r="A247" s="9"/>
      <c r="B247" s="3"/>
      <c r="C247" s="13"/>
      <c r="D247" s="3"/>
      <c r="E247" s="3"/>
      <c r="F247" s="3"/>
      <c r="G247" s="3"/>
      <c r="H247" s="3"/>
      <c r="I247" s="3"/>
      <c r="J247" s="3"/>
      <c r="K247" s="3"/>
      <c r="L247" s="3"/>
    </row>
    <row r="248" spans="1:13">
      <c r="A248" s="9"/>
      <c r="B248" s="3"/>
      <c r="C248" s="13"/>
      <c r="D248" s="3"/>
      <c r="E248" s="3"/>
      <c r="F248" s="3"/>
      <c r="G248" s="3"/>
      <c r="H248" s="3"/>
      <c r="I248" s="3"/>
      <c r="J248" s="3"/>
      <c r="K248" s="3"/>
      <c r="L248" s="3"/>
    </row>
    <row r="249" spans="1:13">
      <c r="A249" s="9"/>
      <c r="B249" s="3"/>
      <c r="C249" s="13"/>
      <c r="D249" s="3"/>
      <c r="E249" s="3"/>
      <c r="F249" s="3"/>
      <c r="G249" s="3"/>
      <c r="H249" s="3"/>
      <c r="I249" s="3"/>
      <c r="J249" s="3"/>
      <c r="K249" s="3"/>
      <c r="L249" s="3"/>
    </row>
    <row r="250" spans="1:13">
      <c r="A250" s="9"/>
      <c r="B250" s="3"/>
      <c r="C250" s="13"/>
      <c r="D250" s="3"/>
      <c r="E250" s="3"/>
      <c r="F250" s="3"/>
      <c r="G250" s="3"/>
      <c r="H250" s="3"/>
      <c r="I250" s="3"/>
      <c r="J250" s="3"/>
      <c r="K250" s="3"/>
      <c r="L250" s="3"/>
    </row>
    <row r="251" spans="1:13">
      <c r="A251" s="9"/>
      <c r="B251" s="3"/>
      <c r="C251" s="13"/>
      <c r="D251" s="3"/>
      <c r="E251" s="3"/>
      <c r="F251" s="3"/>
      <c r="G251" s="3"/>
      <c r="H251" s="3"/>
      <c r="I251" s="3"/>
      <c r="J251" s="3"/>
      <c r="K251" s="3"/>
      <c r="L251" s="3"/>
    </row>
    <row r="252" spans="1:13">
      <c r="A252" s="9"/>
      <c r="B252" s="3"/>
      <c r="C252" s="13"/>
      <c r="D252" s="3"/>
      <c r="E252" s="3"/>
      <c r="F252" s="3"/>
      <c r="G252" s="3"/>
      <c r="H252" s="3"/>
      <c r="I252" s="3"/>
      <c r="J252" s="3"/>
      <c r="K252" s="3"/>
      <c r="L252" s="3"/>
    </row>
    <row r="253" spans="1:13">
      <c r="A253" s="9"/>
      <c r="B253" s="3"/>
      <c r="C253" s="13"/>
      <c r="D253" s="3"/>
      <c r="E253" s="3"/>
      <c r="F253" s="3"/>
      <c r="G253" s="3"/>
      <c r="H253" s="3"/>
      <c r="I253" s="3"/>
      <c r="J253" s="3"/>
      <c r="K253" s="3"/>
      <c r="L253" s="3"/>
    </row>
    <row r="254" spans="1:13">
      <c r="A254" s="9"/>
      <c r="B254" s="3"/>
      <c r="C254" s="13"/>
      <c r="D254" s="3"/>
      <c r="E254" s="3"/>
      <c r="F254" s="3"/>
      <c r="G254" s="3"/>
      <c r="H254" s="3"/>
      <c r="I254" s="3"/>
      <c r="J254" s="3"/>
      <c r="K254" s="3"/>
      <c r="L254" s="3"/>
    </row>
    <row r="255" spans="1:13">
      <c r="A255" s="9"/>
      <c r="B255" s="3"/>
      <c r="C255" s="13"/>
      <c r="D255" s="3"/>
      <c r="E255" s="3"/>
      <c r="F255" s="3"/>
      <c r="G255" s="3"/>
      <c r="H255" s="3"/>
      <c r="I255" s="3"/>
      <c r="J255" s="3"/>
      <c r="K255" s="3"/>
      <c r="L255" s="3"/>
    </row>
    <row r="256" spans="1:13">
      <c r="A256" s="9"/>
      <c r="B256" s="3"/>
      <c r="C256" s="13"/>
      <c r="D256" s="3"/>
      <c r="E256" s="3"/>
      <c r="F256" s="3"/>
      <c r="G256" s="3"/>
      <c r="H256" s="3"/>
      <c r="I256" s="3"/>
      <c r="J256" s="3"/>
      <c r="K256" s="3"/>
      <c r="L256" s="3"/>
    </row>
    <row r="257" spans="1:12">
      <c r="A257" s="9"/>
      <c r="B257" s="3"/>
      <c r="C257" s="13"/>
      <c r="D257" s="3"/>
      <c r="E257" s="3"/>
      <c r="F257" s="3"/>
      <c r="G257" s="3"/>
      <c r="H257" s="3"/>
      <c r="I257" s="3"/>
      <c r="J257" s="3"/>
      <c r="K257" s="3"/>
      <c r="L257" s="3"/>
    </row>
    <row r="258" spans="1:12">
      <c r="A258" s="9"/>
      <c r="B258" s="3"/>
      <c r="C258" s="13"/>
      <c r="D258" s="3"/>
      <c r="E258" s="3"/>
      <c r="F258" s="3"/>
      <c r="G258" s="3"/>
      <c r="H258" s="3"/>
      <c r="I258" s="3"/>
      <c r="J258" s="3"/>
      <c r="K258" s="3"/>
      <c r="L258" s="3"/>
    </row>
    <row r="259" spans="1:12">
      <c r="A259" s="9"/>
      <c r="B259" s="3"/>
      <c r="C259" s="13"/>
      <c r="D259" s="3"/>
      <c r="E259" s="3"/>
      <c r="F259" s="3"/>
      <c r="G259" s="3"/>
      <c r="H259" s="3"/>
      <c r="I259" s="3"/>
      <c r="J259" s="3"/>
      <c r="K259" s="3"/>
      <c r="L259" s="3"/>
    </row>
    <row r="260" spans="1:12">
      <c r="A260" s="9"/>
      <c r="B260" s="3"/>
      <c r="C260" s="13"/>
      <c r="D260" s="3"/>
      <c r="E260" s="3"/>
      <c r="F260" s="3"/>
      <c r="G260" s="3"/>
      <c r="H260" s="3"/>
      <c r="I260" s="3"/>
      <c r="J260" s="3"/>
      <c r="K260" s="3"/>
      <c r="L260" s="3"/>
    </row>
    <row r="261" spans="1:12">
      <c r="A261" s="9"/>
      <c r="B261" s="3"/>
      <c r="C261" s="13"/>
      <c r="D261" s="3"/>
      <c r="E261" s="3"/>
      <c r="F261" s="3"/>
      <c r="G261" s="3"/>
      <c r="H261" s="3"/>
      <c r="I261" s="3"/>
      <c r="J261" s="3"/>
      <c r="K261" s="3"/>
      <c r="L261" s="3"/>
    </row>
    <row r="262" spans="1:12">
      <c r="A262" s="9"/>
      <c r="B262" s="3"/>
      <c r="C262" s="13"/>
      <c r="D262" s="3"/>
      <c r="E262" s="3"/>
      <c r="F262" s="3"/>
      <c r="G262" s="3"/>
      <c r="H262" s="3"/>
      <c r="I262" s="3"/>
      <c r="J262" s="3"/>
      <c r="K262" s="3"/>
      <c r="L262" s="3"/>
    </row>
    <row r="263" spans="1:12">
      <c r="A263" s="9"/>
      <c r="B263" s="3"/>
      <c r="C263" s="13"/>
      <c r="D263" s="3"/>
      <c r="E263" s="3"/>
      <c r="F263" s="3"/>
      <c r="G263" s="3"/>
      <c r="H263" s="3"/>
      <c r="I263" s="3"/>
      <c r="J263" s="3"/>
      <c r="K263" s="3"/>
      <c r="L263" s="3"/>
    </row>
    <row r="264" spans="1:12">
      <c r="A264" s="9"/>
      <c r="B264" s="3"/>
      <c r="C264" s="13"/>
      <c r="D264" s="3"/>
      <c r="E264" s="3"/>
      <c r="F264" s="3"/>
      <c r="G264" s="3"/>
      <c r="H264" s="3"/>
      <c r="I264" s="3"/>
      <c r="J264" s="3"/>
      <c r="K264" s="3"/>
      <c r="L264" s="3"/>
    </row>
    <row r="265" spans="1:12">
      <c r="A265" s="9"/>
      <c r="B265" s="3"/>
      <c r="C265" s="13"/>
      <c r="D265" s="3"/>
      <c r="E265" s="3"/>
      <c r="F265" s="3"/>
      <c r="G265" s="3"/>
      <c r="H265" s="3"/>
      <c r="I265" s="3"/>
      <c r="J265" s="3"/>
      <c r="K265" s="3"/>
      <c r="L265" s="3"/>
    </row>
    <row r="266" spans="1:12">
      <c r="A266" s="9"/>
      <c r="B266" s="3"/>
      <c r="C266" s="13"/>
      <c r="D266" s="3"/>
      <c r="E266" s="3"/>
      <c r="F266" s="3"/>
      <c r="G266" s="3"/>
      <c r="H266" s="3"/>
      <c r="I266" s="3"/>
      <c r="J266" s="3"/>
      <c r="K266" s="3"/>
      <c r="L266" s="3"/>
    </row>
    <row r="267" spans="1:12">
      <c r="A267" s="9"/>
      <c r="B267" s="3"/>
      <c r="C267" s="13"/>
      <c r="D267" s="3"/>
      <c r="E267" s="3"/>
      <c r="F267" s="3"/>
      <c r="G267" s="3"/>
      <c r="H267" s="3"/>
      <c r="I267" s="3"/>
      <c r="J267" s="3"/>
      <c r="K267" s="3"/>
      <c r="L267" s="3"/>
    </row>
    <row r="268" spans="1:12">
      <c r="A268" s="9"/>
      <c r="B268" s="3"/>
      <c r="C268" s="13"/>
      <c r="D268" s="3"/>
      <c r="E268" s="3"/>
      <c r="F268" s="3"/>
      <c r="G268" s="3"/>
      <c r="H268" s="3"/>
      <c r="I268" s="3"/>
      <c r="J268" s="3"/>
      <c r="K268" s="3"/>
      <c r="L268" s="3"/>
    </row>
    <row r="269" spans="1:12">
      <c r="A269" s="9"/>
      <c r="B269" s="3"/>
      <c r="C269" s="13"/>
      <c r="D269" s="3"/>
      <c r="E269" s="3"/>
      <c r="F269" s="3"/>
      <c r="G269" s="3"/>
      <c r="H269" s="3"/>
      <c r="I269" s="3"/>
      <c r="J269" s="3"/>
      <c r="K269" s="3"/>
      <c r="L269" s="3"/>
    </row>
    <row r="270" spans="1:12">
      <c r="A270" s="9"/>
      <c r="B270" s="3"/>
      <c r="C270" s="13"/>
      <c r="D270" s="3"/>
      <c r="E270" s="3"/>
      <c r="F270" s="3"/>
      <c r="G270" s="3"/>
      <c r="H270" s="3"/>
      <c r="I270" s="3"/>
      <c r="J270" s="3"/>
      <c r="K270" s="3"/>
      <c r="L270" s="3"/>
    </row>
    <row r="271" spans="1:12">
      <c r="A271" s="9"/>
      <c r="B271" s="3"/>
      <c r="C271" s="13"/>
      <c r="D271" s="3"/>
      <c r="E271" s="3"/>
      <c r="F271" s="3"/>
      <c r="G271" s="3"/>
      <c r="H271" s="3"/>
      <c r="I271" s="3"/>
      <c r="J271" s="3"/>
      <c r="K271" s="3"/>
      <c r="L271" s="3"/>
    </row>
    <row r="272" spans="1:12">
      <c r="A272" s="9"/>
      <c r="B272" s="3"/>
      <c r="C272" s="13"/>
      <c r="D272" s="3"/>
      <c r="E272" s="3"/>
      <c r="F272" s="3"/>
      <c r="G272" s="3"/>
      <c r="H272" s="3"/>
      <c r="I272" s="3"/>
      <c r="J272" s="3"/>
      <c r="K272" s="3"/>
      <c r="L272" s="3"/>
    </row>
    <row r="273" spans="1:12">
      <c r="A273" s="9"/>
      <c r="B273" s="3"/>
      <c r="C273" s="13"/>
      <c r="D273" s="3"/>
      <c r="E273" s="3"/>
      <c r="F273" s="3"/>
      <c r="G273" s="3"/>
      <c r="H273" s="3"/>
      <c r="I273" s="3"/>
      <c r="J273" s="3"/>
      <c r="K273" s="3"/>
      <c r="L273" s="3"/>
    </row>
    <row r="274" spans="1:12">
      <c r="A274" s="9"/>
      <c r="B274" s="3"/>
      <c r="C274" s="13"/>
      <c r="D274" s="3"/>
      <c r="E274" s="3"/>
      <c r="F274" s="3"/>
      <c r="G274" s="3"/>
      <c r="H274" s="3"/>
      <c r="I274" s="3"/>
      <c r="J274" s="3"/>
      <c r="K274" s="3"/>
      <c r="L274" s="3"/>
    </row>
    <row r="275" spans="1:12">
      <c r="A275" s="9"/>
      <c r="B275" s="3"/>
      <c r="C275" s="13"/>
      <c r="D275" s="3"/>
      <c r="E275" s="3"/>
      <c r="F275" s="3"/>
      <c r="G275" s="3"/>
      <c r="H275" s="3"/>
      <c r="I275" s="3"/>
      <c r="J275" s="3"/>
      <c r="K275" s="3"/>
      <c r="L275" s="3"/>
    </row>
    <row r="276" spans="1:12">
      <c r="A276" s="9"/>
      <c r="B276" s="3"/>
      <c r="C276" s="13"/>
      <c r="D276" s="3"/>
      <c r="E276" s="3"/>
      <c r="F276" s="3"/>
      <c r="G276" s="3"/>
      <c r="H276" s="3"/>
      <c r="I276" s="3"/>
      <c r="J276" s="3"/>
      <c r="K276" s="3"/>
      <c r="L276" s="3"/>
    </row>
    <row r="277" spans="1:12">
      <c r="A277" s="9"/>
      <c r="B277" s="3"/>
      <c r="C277" s="13"/>
      <c r="D277" s="3"/>
      <c r="E277" s="3"/>
      <c r="F277" s="3"/>
      <c r="G277" s="3"/>
      <c r="H277" s="3"/>
      <c r="I277" s="3"/>
      <c r="J277" s="3"/>
      <c r="K277" s="3"/>
      <c r="L277" s="3"/>
    </row>
    <row r="278" spans="1:12">
      <c r="A278" s="9"/>
      <c r="B278" s="3"/>
      <c r="C278" s="13"/>
      <c r="D278" s="3"/>
      <c r="E278" s="3"/>
      <c r="F278" s="3"/>
      <c r="G278" s="3"/>
      <c r="H278" s="3"/>
      <c r="I278" s="3"/>
      <c r="J278" s="3"/>
      <c r="K278" s="3"/>
      <c r="L278" s="3"/>
    </row>
    <row r="279" spans="1:12">
      <c r="A279" s="9"/>
      <c r="B279" s="3"/>
      <c r="C279" s="13"/>
      <c r="D279" s="3"/>
      <c r="E279" s="3"/>
      <c r="F279" s="3"/>
      <c r="G279" s="3"/>
      <c r="H279" s="3"/>
      <c r="I279" s="3"/>
      <c r="J279" s="3"/>
      <c r="K279" s="3"/>
      <c r="L279" s="3"/>
    </row>
    <row r="280" spans="1:12">
      <c r="A280" s="9"/>
      <c r="B280" s="3"/>
      <c r="C280" s="13"/>
      <c r="D280" s="3"/>
      <c r="E280" s="3"/>
      <c r="F280" s="3"/>
      <c r="G280" s="3"/>
      <c r="H280" s="3"/>
      <c r="I280" s="3"/>
      <c r="J280" s="3"/>
      <c r="K280" s="3"/>
      <c r="L280" s="3"/>
    </row>
    <row r="281" spans="1:12">
      <c r="A281" s="9"/>
      <c r="B281" s="3"/>
      <c r="C281" s="13"/>
      <c r="D281" s="3"/>
      <c r="E281" s="3"/>
      <c r="F281" s="3"/>
      <c r="G281" s="3"/>
      <c r="H281" s="3"/>
      <c r="I281" s="3"/>
      <c r="J281" s="3"/>
      <c r="K281" s="3"/>
      <c r="L281" s="3"/>
    </row>
    <row r="282" spans="1:12">
      <c r="A282" s="9"/>
      <c r="B282" s="3"/>
      <c r="C282" s="13"/>
      <c r="D282" s="3"/>
      <c r="E282" s="3"/>
      <c r="F282" s="3"/>
      <c r="G282" s="3"/>
      <c r="H282" s="3"/>
      <c r="I282" s="3"/>
      <c r="J282" s="3"/>
      <c r="K282" s="3"/>
      <c r="L282" s="3"/>
    </row>
    <row r="283" spans="1:12">
      <c r="A283" s="9"/>
      <c r="B283" s="3"/>
      <c r="C283" s="13"/>
      <c r="D283" s="3"/>
      <c r="E283" s="3"/>
      <c r="F283" s="3"/>
      <c r="G283" s="3"/>
      <c r="H283" s="3"/>
      <c r="I283" s="3"/>
      <c r="J283" s="3"/>
      <c r="K283" s="3"/>
      <c r="L283" s="3"/>
    </row>
    <row r="284" spans="1:12">
      <c r="A284" s="9"/>
      <c r="B284" s="3"/>
      <c r="C284" s="13"/>
      <c r="D284" s="3"/>
      <c r="E284" s="3"/>
      <c r="F284" s="3"/>
      <c r="G284" s="3"/>
      <c r="H284" s="3"/>
      <c r="I284" s="3"/>
      <c r="J284" s="3"/>
      <c r="K284" s="3"/>
      <c r="L284" s="3"/>
    </row>
    <row r="285" spans="1:12">
      <c r="A285" s="9"/>
      <c r="B285" s="3"/>
      <c r="C285" s="13"/>
      <c r="D285" s="3"/>
      <c r="E285" s="3"/>
      <c r="F285" s="3"/>
      <c r="G285" s="3"/>
      <c r="H285" s="3"/>
      <c r="I285" s="3"/>
      <c r="J285" s="3"/>
      <c r="K285" s="3"/>
      <c r="L285" s="3"/>
    </row>
    <row r="286" spans="1:12">
      <c r="A286" s="9"/>
      <c r="B286" s="3"/>
      <c r="C286" s="13"/>
      <c r="D286" s="3"/>
      <c r="E286" s="3"/>
      <c r="F286" s="3"/>
      <c r="G286" s="3"/>
      <c r="H286" s="3"/>
      <c r="I286" s="3"/>
      <c r="J286" s="3"/>
      <c r="K286" s="3"/>
      <c r="L286" s="3"/>
    </row>
    <row r="287" spans="1:12">
      <c r="A287" s="9"/>
      <c r="B287" s="3"/>
      <c r="C287" s="13"/>
      <c r="D287" s="3"/>
      <c r="E287" s="3"/>
      <c r="F287" s="3"/>
      <c r="G287" s="3"/>
      <c r="H287" s="3"/>
      <c r="I287" s="3"/>
      <c r="J287" s="3"/>
      <c r="K287" s="3"/>
      <c r="L287" s="3"/>
    </row>
    <row r="288" spans="1:12">
      <c r="A288" s="9"/>
      <c r="B288" s="3"/>
      <c r="C288" s="13"/>
      <c r="D288" s="3"/>
      <c r="E288" s="3"/>
      <c r="F288" s="3"/>
      <c r="G288" s="3"/>
      <c r="H288" s="3"/>
      <c r="I288" s="3"/>
      <c r="J288" s="3"/>
      <c r="K288" s="3"/>
      <c r="L288" s="3"/>
    </row>
    <row r="289" spans="1:12">
      <c r="A289" s="9"/>
      <c r="B289" s="3"/>
      <c r="C289" s="13"/>
      <c r="D289" s="3"/>
      <c r="E289" s="3"/>
      <c r="F289" s="3"/>
      <c r="G289" s="3"/>
      <c r="H289" s="3"/>
      <c r="I289" s="3"/>
      <c r="J289" s="3"/>
      <c r="K289" s="3"/>
      <c r="L289" s="3"/>
    </row>
    <row r="290" spans="1:12">
      <c r="A290" s="9"/>
      <c r="B290" s="3"/>
      <c r="C290" s="13"/>
      <c r="D290" s="3"/>
      <c r="E290" s="3"/>
      <c r="F290" s="3"/>
      <c r="G290" s="3"/>
      <c r="H290" s="3"/>
      <c r="I290" s="3"/>
      <c r="J290" s="3"/>
      <c r="K290" s="3"/>
      <c r="L290" s="3"/>
    </row>
    <row r="291" spans="1:12">
      <c r="A291" s="9"/>
      <c r="B291" s="3"/>
      <c r="C291" s="13"/>
      <c r="D291" s="3"/>
      <c r="E291" s="3"/>
      <c r="F291" s="3"/>
      <c r="G291" s="3"/>
      <c r="H291" s="3"/>
      <c r="I291" s="3"/>
      <c r="J291" s="3"/>
      <c r="K291" s="3"/>
      <c r="L291" s="3"/>
    </row>
    <row r="292" spans="1:12">
      <c r="A292" s="9"/>
      <c r="B292" s="3"/>
      <c r="C292" s="13"/>
      <c r="D292" s="3"/>
      <c r="E292" s="3"/>
      <c r="F292" s="3"/>
      <c r="G292" s="3"/>
      <c r="H292" s="3"/>
      <c r="I292" s="3"/>
      <c r="J292" s="3"/>
      <c r="K292" s="3"/>
      <c r="L292" s="3"/>
    </row>
    <row r="293" spans="1:12">
      <c r="A293" s="9"/>
      <c r="B293" s="3"/>
      <c r="C293" s="13"/>
      <c r="D293" s="3"/>
      <c r="E293" s="3"/>
      <c r="F293" s="3"/>
      <c r="G293" s="3"/>
      <c r="H293" s="3"/>
      <c r="I293" s="3"/>
      <c r="J293" s="3"/>
      <c r="K293" s="3"/>
      <c r="L293" s="3"/>
    </row>
    <row r="294" spans="1:12">
      <c r="A294" s="9"/>
      <c r="B294" s="3"/>
      <c r="C294" s="13"/>
      <c r="D294" s="3"/>
      <c r="E294" s="3"/>
      <c r="F294" s="3"/>
      <c r="G294" s="3"/>
      <c r="H294" s="3"/>
      <c r="I294" s="3"/>
      <c r="J294" s="3"/>
      <c r="K294" s="3"/>
      <c r="L294" s="3"/>
    </row>
    <row r="295" spans="1:12">
      <c r="A295" s="9"/>
      <c r="B295" s="3"/>
      <c r="C295" s="13"/>
      <c r="D295" s="3"/>
      <c r="E295" s="3"/>
      <c r="F295" s="3"/>
      <c r="G295" s="3"/>
      <c r="H295" s="3"/>
      <c r="I295" s="3"/>
      <c r="J295" s="3"/>
      <c r="K295" s="3"/>
      <c r="L295" s="3"/>
    </row>
    <row r="296" spans="1:12">
      <c r="A296" s="9"/>
      <c r="B296" s="3"/>
      <c r="C296" s="13"/>
      <c r="D296" s="3"/>
      <c r="E296" s="3"/>
      <c r="F296" s="3"/>
      <c r="G296" s="3"/>
      <c r="H296" s="3"/>
      <c r="I296" s="3"/>
      <c r="J296" s="3"/>
      <c r="K296" s="3"/>
      <c r="L296" s="3"/>
    </row>
    <row r="297" spans="1:12">
      <c r="A297" s="9"/>
      <c r="B297" s="3"/>
      <c r="C297" s="13"/>
      <c r="D297" s="3"/>
      <c r="E297" s="3"/>
      <c r="F297" s="3"/>
      <c r="G297" s="3"/>
      <c r="H297" s="3"/>
      <c r="I297" s="3"/>
      <c r="J297" s="3"/>
      <c r="K297" s="3"/>
      <c r="L297" s="3"/>
    </row>
    <row r="298" spans="1:12">
      <c r="A298" s="9"/>
      <c r="B298" s="3"/>
      <c r="C298" s="13"/>
      <c r="D298" s="3"/>
      <c r="E298" s="3"/>
      <c r="F298" s="3"/>
      <c r="G298" s="3"/>
      <c r="H298" s="3"/>
      <c r="I298" s="3"/>
      <c r="J298" s="3"/>
      <c r="K298" s="3"/>
      <c r="L298" s="3"/>
    </row>
    <row r="299" spans="1:12">
      <c r="A299" s="9"/>
      <c r="B299" s="3"/>
      <c r="C299" s="13"/>
      <c r="D299" s="3"/>
      <c r="E299" s="3"/>
      <c r="F299" s="3"/>
      <c r="G299" s="3"/>
      <c r="H299" s="3"/>
      <c r="I299" s="3"/>
      <c r="J299" s="3"/>
      <c r="K299" s="3"/>
      <c r="L299" s="3"/>
    </row>
    <row r="300" spans="1:12">
      <c r="A300" s="9"/>
      <c r="B300" s="3"/>
      <c r="C300" s="13"/>
      <c r="D300" s="3"/>
      <c r="E300" s="3"/>
      <c r="F300" s="3"/>
      <c r="G300" s="3"/>
      <c r="H300" s="3"/>
      <c r="I300" s="3"/>
      <c r="J300" s="3"/>
      <c r="K300" s="3"/>
      <c r="L300" s="3"/>
    </row>
    <row r="301" spans="1:12">
      <c r="A301" s="9"/>
      <c r="B301" s="3"/>
      <c r="C301" s="13"/>
      <c r="D301" s="3"/>
      <c r="E301" s="3"/>
      <c r="F301" s="3"/>
      <c r="G301" s="3"/>
      <c r="H301" s="3"/>
      <c r="I301" s="3"/>
      <c r="J301" s="3"/>
      <c r="K301" s="3"/>
      <c r="L301" s="3"/>
    </row>
    <row r="302" spans="1:12">
      <c r="A302" s="9"/>
      <c r="B302" s="3"/>
      <c r="C302" s="13"/>
      <c r="D302" s="3"/>
      <c r="E302" s="3"/>
      <c r="F302" s="3"/>
      <c r="G302" s="3"/>
      <c r="H302" s="3"/>
      <c r="I302" s="3"/>
      <c r="J302" s="3"/>
      <c r="K302" s="3"/>
      <c r="L302" s="3"/>
    </row>
    <row r="303" spans="1:12">
      <c r="A303" s="9"/>
      <c r="B303" s="3"/>
      <c r="C303" s="13"/>
      <c r="D303" s="3"/>
      <c r="E303" s="3"/>
      <c r="F303" s="3"/>
      <c r="G303" s="3"/>
      <c r="H303" s="3"/>
      <c r="I303" s="3"/>
      <c r="J303" s="3"/>
      <c r="K303" s="3"/>
      <c r="L303" s="3"/>
    </row>
    <row r="304" spans="1:12">
      <c r="A304" s="9"/>
      <c r="B304" s="3"/>
      <c r="C304" s="13"/>
      <c r="D304" s="3"/>
      <c r="E304" s="3"/>
      <c r="F304" s="3"/>
      <c r="G304" s="3"/>
      <c r="H304" s="3"/>
      <c r="I304" s="3"/>
      <c r="J304" s="3"/>
      <c r="K304" s="3"/>
      <c r="L304" s="3"/>
    </row>
    <row r="305" spans="1:12">
      <c r="A305" s="9"/>
      <c r="B305" s="3"/>
      <c r="C305" s="13"/>
      <c r="D305" s="3"/>
      <c r="E305" s="3"/>
      <c r="F305" s="3"/>
      <c r="G305" s="3"/>
      <c r="H305" s="3"/>
      <c r="I305" s="3"/>
      <c r="J305" s="3"/>
      <c r="K305" s="3"/>
      <c r="L305" s="3"/>
    </row>
    <row r="306" spans="1:12">
      <c r="A306" s="9"/>
      <c r="B306" s="3"/>
      <c r="C306" s="13"/>
      <c r="D306" s="3"/>
      <c r="E306" s="3"/>
      <c r="F306" s="3"/>
      <c r="G306" s="3"/>
      <c r="H306" s="3"/>
      <c r="I306" s="3"/>
      <c r="J306" s="3"/>
      <c r="K306" s="3"/>
      <c r="L306" s="3"/>
    </row>
    <row r="307" spans="1:12">
      <c r="A307" s="9"/>
      <c r="B307" s="3"/>
      <c r="C307" s="13"/>
      <c r="D307" s="3"/>
      <c r="E307" s="3"/>
      <c r="F307" s="3"/>
      <c r="G307" s="3"/>
      <c r="H307" s="3"/>
      <c r="I307" s="3"/>
      <c r="J307" s="3"/>
      <c r="K307" s="3"/>
      <c r="L307" s="3"/>
    </row>
    <row r="308" spans="1:12">
      <c r="A308" s="9"/>
      <c r="B308" s="3"/>
      <c r="C308" s="13"/>
      <c r="D308" s="3"/>
      <c r="E308" s="3"/>
      <c r="F308" s="3"/>
      <c r="G308" s="3"/>
      <c r="H308" s="3"/>
      <c r="I308" s="3"/>
      <c r="J308" s="3"/>
      <c r="K308" s="3"/>
      <c r="L308" s="3"/>
    </row>
    <row r="309" spans="1:12">
      <c r="A309" s="9"/>
      <c r="B309" s="3"/>
      <c r="C309" s="13"/>
      <c r="D309" s="3"/>
      <c r="E309" s="3"/>
      <c r="F309" s="3"/>
      <c r="G309" s="3"/>
      <c r="H309" s="3"/>
      <c r="I309" s="3"/>
      <c r="J309" s="3"/>
      <c r="K309" s="3"/>
      <c r="L309" s="3"/>
    </row>
    <row r="310" spans="1:12">
      <c r="A310" s="9"/>
      <c r="B310" s="3"/>
      <c r="C310" s="13"/>
      <c r="D310" s="3"/>
      <c r="E310" s="3"/>
      <c r="F310" s="3"/>
      <c r="G310" s="3"/>
      <c r="H310" s="3"/>
      <c r="I310" s="3"/>
      <c r="J310" s="3"/>
      <c r="K310" s="3"/>
      <c r="L310" s="3"/>
    </row>
    <row r="311" spans="1:12">
      <c r="A311" s="9"/>
      <c r="B311" s="3"/>
      <c r="C311" s="13"/>
      <c r="D311" s="3"/>
      <c r="E311" s="3"/>
      <c r="F311" s="3"/>
      <c r="G311" s="3"/>
      <c r="H311" s="3"/>
      <c r="I311" s="3"/>
      <c r="J311" s="3"/>
      <c r="K311" s="3"/>
      <c r="L311" s="3"/>
    </row>
    <row r="312" spans="1:12">
      <c r="A312" s="9"/>
      <c r="B312" s="3"/>
      <c r="C312" s="13"/>
      <c r="D312" s="3"/>
      <c r="E312" s="3"/>
      <c r="F312" s="3"/>
      <c r="G312" s="3"/>
      <c r="H312" s="3"/>
      <c r="I312" s="3"/>
      <c r="J312" s="3"/>
      <c r="K312" s="3"/>
      <c r="L312" s="3"/>
    </row>
    <row r="313" spans="1:12">
      <c r="A313" s="9"/>
      <c r="B313" s="3"/>
      <c r="C313" s="13"/>
      <c r="D313" s="3"/>
      <c r="E313" s="3"/>
      <c r="F313" s="3"/>
      <c r="G313" s="3"/>
      <c r="H313" s="3"/>
      <c r="I313" s="3"/>
      <c r="J313" s="3"/>
      <c r="K313" s="3"/>
      <c r="L313" s="3"/>
    </row>
    <row r="314" spans="1:12">
      <c r="A314" s="9"/>
      <c r="B314" s="3"/>
      <c r="C314" s="13"/>
      <c r="D314" s="3"/>
      <c r="E314" s="3"/>
      <c r="F314" s="3"/>
      <c r="G314" s="3"/>
      <c r="H314" s="3"/>
      <c r="I314" s="3"/>
      <c r="J314" s="3"/>
      <c r="K314" s="3"/>
      <c r="L314" s="3"/>
    </row>
    <row r="315" spans="1:12">
      <c r="A315" s="9"/>
      <c r="B315" s="3"/>
      <c r="C315" s="13"/>
      <c r="D315" s="3"/>
      <c r="E315" s="3"/>
      <c r="F315" s="3"/>
      <c r="G315" s="3"/>
      <c r="H315" s="3"/>
      <c r="I315" s="3"/>
      <c r="J315" s="3"/>
      <c r="K315" s="3"/>
      <c r="L315" s="3"/>
    </row>
    <row r="316" spans="1:12">
      <c r="A316" s="9"/>
      <c r="B316" s="3"/>
      <c r="C316" s="13"/>
      <c r="D316" s="3"/>
      <c r="E316" s="3"/>
      <c r="F316" s="3"/>
      <c r="G316" s="3"/>
      <c r="H316" s="3"/>
      <c r="I316" s="3"/>
      <c r="J316" s="3"/>
      <c r="K316" s="3"/>
      <c r="L316" s="3"/>
    </row>
    <row r="317" spans="1:12">
      <c r="A317" s="9"/>
      <c r="B317" s="3"/>
      <c r="C317" s="13"/>
      <c r="D317" s="3"/>
      <c r="E317" s="3"/>
      <c r="F317" s="3"/>
      <c r="G317" s="3"/>
      <c r="H317" s="3"/>
      <c r="I317" s="3"/>
      <c r="J317" s="3"/>
      <c r="K317" s="3"/>
      <c r="L317" s="3"/>
    </row>
    <row r="318" spans="1:12">
      <c r="A318" s="9"/>
      <c r="B318" s="3"/>
      <c r="C318" s="13"/>
      <c r="D318" s="3"/>
      <c r="E318" s="3"/>
      <c r="F318" s="3"/>
      <c r="G318" s="3"/>
      <c r="H318" s="3"/>
      <c r="I318" s="3"/>
      <c r="J318" s="3"/>
      <c r="K318" s="3"/>
      <c r="L318" s="3"/>
    </row>
    <row r="319" spans="1:12">
      <c r="A319" s="9"/>
      <c r="B319" s="3"/>
      <c r="C319" s="13"/>
      <c r="D319" s="3"/>
      <c r="E319" s="3"/>
      <c r="F319" s="3"/>
      <c r="G319" s="3"/>
      <c r="H319" s="3"/>
      <c r="I319" s="3"/>
      <c r="J319" s="3"/>
      <c r="K319" s="3"/>
      <c r="L319" s="3"/>
    </row>
    <row r="320" spans="1:12">
      <c r="A320" s="9"/>
      <c r="B320" s="3"/>
      <c r="C320" s="13"/>
      <c r="D320" s="3"/>
      <c r="E320" s="3"/>
      <c r="F320" s="3"/>
      <c r="G320" s="3"/>
      <c r="H320" s="3"/>
      <c r="I320" s="3"/>
      <c r="J320" s="3"/>
      <c r="K320" s="3"/>
      <c r="L320" s="3"/>
    </row>
    <row r="321" spans="1:12">
      <c r="A321" s="9"/>
      <c r="B321" s="3"/>
      <c r="C321" s="13"/>
      <c r="D321" s="3"/>
      <c r="E321" s="3"/>
      <c r="F321" s="3"/>
      <c r="G321" s="3"/>
      <c r="H321" s="3"/>
      <c r="I321" s="3"/>
      <c r="J321" s="3"/>
      <c r="K321" s="3"/>
      <c r="L321" s="3"/>
    </row>
    <row r="322" spans="1:12">
      <c r="A322" s="9"/>
      <c r="B322" s="3"/>
      <c r="C322" s="13"/>
      <c r="D322" s="3"/>
      <c r="E322" s="3"/>
      <c r="F322" s="3"/>
      <c r="G322" s="3"/>
      <c r="H322" s="3"/>
      <c r="I322" s="3"/>
      <c r="J322" s="3"/>
      <c r="K322" s="3"/>
      <c r="L322" s="3"/>
    </row>
    <row r="323" spans="1:12">
      <c r="A323" s="9"/>
      <c r="B323" s="3"/>
      <c r="C323" s="13"/>
      <c r="D323" s="3"/>
      <c r="E323" s="3"/>
      <c r="F323" s="3"/>
      <c r="G323" s="3"/>
      <c r="H323" s="3"/>
      <c r="I323" s="3"/>
      <c r="J323" s="3"/>
      <c r="K323" s="3"/>
      <c r="L323" s="3"/>
    </row>
    <row r="324" spans="1:12">
      <c r="A324" s="9"/>
      <c r="B324" s="3"/>
      <c r="C324" s="13"/>
      <c r="D324" s="3"/>
      <c r="E324" s="3"/>
      <c r="F324" s="3"/>
      <c r="G324" s="3"/>
      <c r="H324" s="3"/>
      <c r="I324" s="3"/>
      <c r="J324" s="3"/>
      <c r="K324" s="3"/>
      <c r="L324" s="3"/>
    </row>
    <row r="325" spans="1:12">
      <c r="A325" s="9"/>
      <c r="B325" s="3"/>
      <c r="C325" s="13"/>
      <c r="D325" s="3"/>
      <c r="E325" s="3"/>
      <c r="F325" s="3"/>
      <c r="G325" s="3"/>
      <c r="H325" s="3"/>
      <c r="I325" s="3"/>
      <c r="J325" s="3"/>
      <c r="K325" s="3"/>
      <c r="L325" s="3"/>
    </row>
    <row r="326" spans="1:12">
      <c r="A326" s="9"/>
      <c r="B326" s="3"/>
      <c r="C326" s="13"/>
      <c r="D326" s="3"/>
      <c r="E326" s="3"/>
      <c r="F326" s="3"/>
      <c r="G326" s="3"/>
      <c r="H326" s="3"/>
      <c r="I326" s="3"/>
      <c r="J326" s="3"/>
      <c r="K326" s="3"/>
      <c r="L326" s="3"/>
    </row>
    <row r="327" spans="1:12">
      <c r="A327" s="9"/>
      <c r="B327" s="3"/>
      <c r="C327" s="13"/>
      <c r="D327" s="3"/>
      <c r="E327" s="3"/>
      <c r="F327" s="3"/>
      <c r="G327" s="3"/>
      <c r="H327" s="3"/>
      <c r="I327" s="3"/>
      <c r="J327" s="3"/>
      <c r="K327" s="3"/>
      <c r="L327" s="3"/>
    </row>
    <row r="328" spans="1:12">
      <c r="A328" s="9"/>
      <c r="B328" s="3"/>
      <c r="C328" s="13"/>
      <c r="D328" s="3"/>
      <c r="E328" s="3"/>
      <c r="F328" s="3"/>
      <c r="G328" s="3"/>
      <c r="H328" s="3"/>
      <c r="I328" s="3"/>
      <c r="J328" s="3"/>
      <c r="K328" s="3"/>
      <c r="L328" s="3"/>
    </row>
    <row r="329" spans="1:12">
      <c r="A329" s="9"/>
      <c r="B329" s="3"/>
      <c r="C329" s="13"/>
      <c r="D329" s="3"/>
      <c r="E329" s="3"/>
      <c r="F329" s="3"/>
      <c r="G329" s="3"/>
      <c r="H329" s="3"/>
      <c r="I329" s="3"/>
      <c r="J329" s="3"/>
      <c r="K329" s="3"/>
      <c r="L329" s="3"/>
    </row>
    <row r="330" spans="1:12">
      <c r="A330" s="9"/>
      <c r="B330" s="3"/>
      <c r="C330" s="13"/>
      <c r="D330" s="3"/>
      <c r="E330" s="3"/>
      <c r="F330" s="3"/>
      <c r="G330" s="3"/>
      <c r="H330" s="3"/>
      <c r="I330" s="3"/>
      <c r="J330" s="3"/>
      <c r="K330" s="3"/>
      <c r="L330" s="3"/>
    </row>
    <row r="331" spans="1:12">
      <c r="A331" s="9"/>
      <c r="B331" s="3"/>
      <c r="C331" s="13"/>
      <c r="D331" s="3"/>
      <c r="E331" s="3"/>
      <c r="F331" s="3"/>
      <c r="G331" s="3"/>
      <c r="H331" s="3"/>
      <c r="I331" s="3"/>
      <c r="J331" s="3"/>
      <c r="K331" s="3"/>
      <c r="L331" s="3"/>
    </row>
    <row r="332" spans="1:12">
      <c r="A332" s="9"/>
      <c r="B332" s="3"/>
      <c r="C332" s="13"/>
      <c r="D332" s="3"/>
      <c r="E332" s="3"/>
      <c r="F332" s="3"/>
      <c r="G332" s="3"/>
      <c r="H332" s="3"/>
      <c r="I332" s="3"/>
      <c r="J332" s="3"/>
      <c r="K332" s="3"/>
      <c r="L332" s="3"/>
    </row>
    <row r="333" spans="1:12">
      <c r="A333" s="9"/>
      <c r="B333" s="3"/>
      <c r="C333" s="13"/>
      <c r="D333" s="3"/>
      <c r="E333" s="3"/>
      <c r="F333" s="3"/>
      <c r="G333" s="3"/>
      <c r="H333" s="3"/>
      <c r="I333" s="3"/>
      <c r="J333" s="3"/>
      <c r="K333" s="3"/>
      <c r="L333" s="3"/>
    </row>
    <row r="334" spans="1:12">
      <c r="A334" s="9"/>
      <c r="B334" s="3"/>
      <c r="C334" s="13"/>
      <c r="D334" s="3"/>
      <c r="E334" s="3"/>
      <c r="F334" s="3"/>
      <c r="G334" s="3"/>
      <c r="H334" s="3"/>
      <c r="I334" s="3"/>
      <c r="J334" s="3"/>
      <c r="K334" s="3"/>
      <c r="L334" s="3"/>
    </row>
    <row r="335" spans="1:12">
      <c r="A335" s="9"/>
      <c r="B335" s="3"/>
      <c r="C335" s="13"/>
      <c r="D335" s="3"/>
      <c r="E335" s="3"/>
      <c r="F335" s="3"/>
      <c r="G335" s="3"/>
      <c r="H335" s="3"/>
      <c r="I335" s="3"/>
      <c r="J335" s="3"/>
      <c r="K335" s="3"/>
      <c r="L335" s="3"/>
    </row>
    <row r="336" spans="1:12">
      <c r="A336" s="9"/>
      <c r="B336" s="3"/>
      <c r="C336" s="13"/>
      <c r="D336" s="3"/>
      <c r="E336" s="3"/>
      <c r="F336" s="3"/>
      <c r="G336" s="3"/>
      <c r="H336" s="3"/>
      <c r="I336" s="3"/>
      <c r="J336" s="3"/>
      <c r="K336" s="3"/>
      <c r="L336" s="3"/>
    </row>
    <row r="337" spans="1:12">
      <c r="A337" s="9"/>
      <c r="B337" s="3"/>
      <c r="C337" s="13"/>
      <c r="D337" s="3"/>
      <c r="E337" s="3"/>
      <c r="F337" s="3"/>
      <c r="G337" s="3"/>
      <c r="H337" s="3"/>
      <c r="I337" s="3"/>
      <c r="J337" s="3"/>
      <c r="K337" s="3"/>
      <c r="L337" s="3"/>
    </row>
    <row r="338" spans="1:12">
      <c r="A338" s="9"/>
      <c r="B338" s="3"/>
      <c r="C338" s="13"/>
      <c r="D338" s="3"/>
      <c r="E338" s="3"/>
      <c r="F338" s="3"/>
      <c r="G338" s="3"/>
      <c r="H338" s="3"/>
      <c r="I338" s="3"/>
      <c r="J338" s="3"/>
      <c r="K338" s="3"/>
      <c r="L338" s="3"/>
    </row>
    <row r="339" spans="1:12">
      <c r="A339" s="9"/>
      <c r="B339" s="3"/>
      <c r="C339" s="13"/>
      <c r="D339" s="3"/>
      <c r="E339" s="3"/>
      <c r="F339" s="3"/>
      <c r="G339" s="3"/>
      <c r="H339" s="3"/>
      <c r="I339" s="3"/>
      <c r="J339" s="3"/>
      <c r="K339" s="3"/>
      <c r="L339" s="3"/>
    </row>
    <row r="340" spans="1:12">
      <c r="A340" s="9"/>
      <c r="B340" s="3"/>
      <c r="C340" s="13"/>
      <c r="D340" s="3"/>
      <c r="E340" s="3"/>
      <c r="F340" s="3"/>
      <c r="G340" s="3"/>
      <c r="H340" s="3"/>
      <c r="I340" s="3"/>
      <c r="J340" s="3"/>
      <c r="K340" s="3"/>
      <c r="L340" s="3"/>
    </row>
    <row r="341" spans="1:12">
      <c r="A341" s="9"/>
      <c r="B341" s="3"/>
      <c r="C341" s="13"/>
      <c r="D341" s="3"/>
      <c r="E341" s="3"/>
      <c r="F341" s="3"/>
      <c r="G341" s="3"/>
      <c r="H341" s="3"/>
      <c r="I341" s="3"/>
      <c r="J341" s="3"/>
      <c r="K341" s="3"/>
      <c r="L341" s="3"/>
    </row>
    <row r="342" spans="1:12">
      <c r="A342" s="9"/>
      <c r="B342" s="3"/>
      <c r="C342" s="13"/>
      <c r="D342" s="3"/>
      <c r="E342" s="3"/>
      <c r="F342" s="3"/>
      <c r="G342" s="3"/>
      <c r="H342" s="3"/>
      <c r="I342" s="3"/>
      <c r="J342" s="3"/>
      <c r="K342" s="3"/>
      <c r="L342" s="3"/>
    </row>
    <row r="343" spans="1:12">
      <c r="A343" s="9"/>
      <c r="B343" s="3"/>
      <c r="C343" s="13"/>
      <c r="D343" s="3"/>
      <c r="E343" s="3"/>
      <c r="F343" s="3"/>
      <c r="G343" s="3"/>
      <c r="H343" s="3"/>
      <c r="I343" s="3"/>
      <c r="J343" s="3"/>
      <c r="K343" s="3"/>
      <c r="L343" s="3"/>
    </row>
    <row r="344" spans="1:12">
      <c r="A344" s="9"/>
      <c r="B344" s="3"/>
      <c r="C344" s="13"/>
      <c r="D344" s="3"/>
      <c r="E344" s="3"/>
      <c r="F344" s="3"/>
      <c r="G344" s="3"/>
      <c r="H344" s="3"/>
      <c r="I344" s="3"/>
      <c r="J344" s="3"/>
      <c r="K344" s="3"/>
      <c r="L344" s="3"/>
    </row>
    <row r="345" spans="1:12">
      <c r="A345" s="9"/>
      <c r="B345" s="3"/>
      <c r="C345" s="13"/>
      <c r="D345" s="3"/>
      <c r="E345" s="3"/>
      <c r="F345" s="3"/>
      <c r="G345" s="3"/>
      <c r="H345" s="3"/>
      <c r="I345" s="3"/>
      <c r="J345" s="3"/>
      <c r="K345" s="3"/>
      <c r="L345" s="3"/>
    </row>
    <row r="346" spans="1:12">
      <c r="A346" s="9"/>
      <c r="B346" s="3"/>
      <c r="C346" s="13"/>
      <c r="D346" s="3"/>
      <c r="E346" s="3"/>
      <c r="F346" s="3"/>
      <c r="G346" s="3"/>
      <c r="H346" s="3"/>
      <c r="I346" s="3"/>
      <c r="J346" s="3"/>
      <c r="K346" s="3"/>
      <c r="L346" s="3"/>
    </row>
    <row r="347" spans="1:12">
      <c r="A347" s="9"/>
      <c r="B347" s="3"/>
      <c r="C347" s="13"/>
      <c r="D347" s="3"/>
      <c r="E347" s="3"/>
      <c r="F347" s="3"/>
      <c r="G347" s="3"/>
      <c r="H347" s="3"/>
      <c r="I347" s="3"/>
      <c r="J347" s="3"/>
      <c r="K347" s="3"/>
      <c r="L347" s="3"/>
    </row>
    <row r="348" spans="1:12">
      <c r="A348" s="9"/>
      <c r="B348" s="3"/>
      <c r="C348" s="13"/>
      <c r="D348" s="3"/>
      <c r="E348" s="3"/>
      <c r="F348" s="3"/>
      <c r="G348" s="3"/>
      <c r="H348" s="3"/>
      <c r="I348" s="3"/>
      <c r="J348" s="3"/>
      <c r="K348" s="3"/>
      <c r="L348" s="3"/>
    </row>
    <row r="349" spans="1:12">
      <c r="A349" s="9"/>
      <c r="B349" s="3"/>
      <c r="C349" s="13"/>
      <c r="D349" s="3"/>
      <c r="E349" s="3"/>
      <c r="F349" s="3"/>
      <c r="G349" s="3"/>
      <c r="H349" s="3"/>
      <c r="I349" s="3"/>
      <c r="J349" s="3"/>
      <c r="K349" s="3"/>
      <c r="L349" s="3"/>
    </row>
    <row r="350" spans="1:12">
      <c r="A350" s="9"/>
      <c r="B350" s="3"/>
      <c r="C350" s="13"/>
      <c r="D350" s="3"/>
      <c r="E350" s="3"/>
      <c r="F350" s="3"/>
      <c r="G350" s="3"/>
      <c r="H350" s="3"/>
      <c r="I350" s="3"/>
      <c r="J350" s="3"/>
      <c r="K350" s="3"/>
      <c r="L350" s="3"/>
    </row>
    <row r="351" spans="1:12">
      <c r="A351" s="9"/>
      <c r="B351" s="3"/>
      <c r="C351" s="13"/>
      <c r="D351" s="3"/>
      <c r="E351" s="3"/>
      <c r="F351" s="3"/>
      <c r="G351" s="3"/>
      <c r="H351" s="3"/>
      <c r="I351" s="3"/>
      <c r="J351" s="3"/>
      <c r="K351" s="3"/>
      <c r="L351" s="3"/>
    </row>
    <row r="352" spans="1:12">
      <c r="A352" s="9"/>
      <c r="B352" s="3"/>
      <c r="C352" s="13"/>
      <c r="D352" s="3"/>
      <c r="E352" s="3"/>
      <c r="F352" s="3"/>
      <c r="G352" s="3"/>
      <c r="H352" s="3"/>
      <c r="I352" s="3"/>
      <c r="J352" s="3"/>
      <c r="K352" s="3"/>
      <c r="L352" s="3"/>
    </row>
    <row r="353" spans="1:12">
      <c r="A353" s="9"/>
      <c r="B353" s="3"/>
      <c r="C353" s="13"/>
      <c r="D353" s="3"/>
      <c r="E353" s="3"/>
      <c r="F353" s="3"/>
      <c r="G353" s="3"/>
      <c r="H353" s="3"/>
      <c r="I353" s="3"/>
      <c r="J353" s="3"/>
      <c r="K353" s="3"/>
      <c r="L353" s="3"/>
    </row>
    <row r="354" spans="1:12">
      <c r="A354" s="9"/>
      <c r="B354" s="3"/>
      <c r="C354" s="13"/>
      <c r="D354" s="3"/>
      <c r="E354" s="3"/>
      <c r="F354" s="3"/>
      <c r="G354" s="3"/>
      <c r="H354" s="3"/>
      <c r="I354" s="3"/>
      <c r="J354" s="3"/>
      <c r="K354" s="3"/>
      <c r="L354" s="3"/>
    </row>
    <row r="355" spans="1:12">
      <c r="A355" s="9"/>
      <c r="B355" s="3"/>
      <c r="C355" s="13"/>
      <c r="D355" s="3"/>
      <c r="E355" s="3"/>
      <c r="F355" s="3"/>
      <c r="G355" s="3"/>
      <c r="H355" s="3"/>
      <c r="I355" s="3"/>
      <c r="J355" s="3"/>
      <c r="K355" s="3"/>
      <c r="L355" s="3"/>
    </row>
    <row r="356" spans="1:12">
      <c r="A356" s="9"/>
      <c r="B356" s="3"/>
      <c r="C356" s="13"/>
      <c r="D356" s="3"/>
      <c r="E356" s="3"/>
      <c r="F356" s="3"/>
      <c r="G356" s="3"/>
      <c r="H356" s="3"/>
      <c r="I356" s="3"/>
      <c r="J356" s="3"/>
      <c r="K356" s="3"/>
      <c r="L356" s="3"/>
    </row>
    <row r="357" spans="1:12">
      <c r="A357" s="9"/>
      <c r="B357" s="3"/>
      <c r="C357" s="13"/>
      <c r="D357" s="3"/>
      <c r="E357" s="3"/>
      <c r="F357" s="3"/>
      <c r="G357" s="3"/>
      <c r="H357" s="3"/>
      <c r="I357" s="3"/>
      <c r="J357" s="3"/>
      <c r="K357" s="3"/>
      <c r="L357" s="3"/>
    </row>
    <row r="358" spans="1:12">
      <c r="A358" s="9"/>
      <c r="B358" s="3"/>
      <c r="C358" s="13"/>
      <c r="D358" s="3"/>
      <c r="E358" s="3"/>
      <c r="F358" s="3"/>
      <c r="G358" s="3"/>
      <c r="H358" s="3"/>
      <c r="I358" s="3"/>
      <c r="J358" s="3"/>
      <c r="K358" s="3"/>
      <c r="L358" s="3"/>
    </row>
    <row r="359" spans="1:12">
      <c r="A359" s="9"/>
      <c r="B359" s="3"/>
      <c r="C359" s="13"/>
      <c r="D359" s="3"/>
      <c r="E359" s="3"/>
      <c r="F359" s="3"/>
      <c r="G359" s="3"/>
      <c r="H359" s="3"/>
      <c r="I359" s="3"/>
      <c r="J359" s="3"/>
      <c r="K359" s="3"/>
      <c r="L359" s="3"/>
    </row>
    <row r="360" spans="1:12">
      <c r="A360" s="9"/>
      <c r="B360" s="3"/>
      <c r="C360" s="13"/>
      <c r="D360" s="3"/>
      <c r="E360" s="3"/>
      <c r="F360" s="3"/>
      <c r="G360" s="3"/>
      <c r="H360" s="3"/>
      <c r="I360" s="3"/>
      <c r="J360" s="3"/>
      <c r="K360" s="3"/>
      <c r="L360" s="3"/>
    </row>
    <row r="361" spans="1:12">
      <c r="A361" s="9"/>
      <c r="B361" s="3"/>
      <c r="C361" s="13"/>
      <c r="D361" s="3"/>
      <c r="E361" s="3"/>
      <c r="F361" s="3"/>
      <c r="G361" s="3"/>
      <c r="H361" s="3"/>
      <c r="I361" s="3"/>
      <c r="J361" s="3"/>
      <c r="K361" s="3"/>
      <c r="L361" s="3"/>
    </row>
    <row r="362" spans="1:12">
      <c r="A362" s="9"/>
      <c r="B362" s="3"/>
      <c r="C362" s="13"/>
      <c r="D362" s="3"/>
      <c r="E362" s="3"/>
      <c r="F362" s="3"/>
      <c r="G362" s="3"/>
      <c r="H362" s="3"/>
      <c r="I362" s="3"/>
      <c r="J362" s="3"/>
      <c r="K362" s="3"/>
      <c r="L362" s="3"/>
    </row>
    <row r="363" spans="1:12">
      <c r="A363" s="9"/>
      <c r="B363" s="3"/>
      <c r="C363" s="13"/>
      <c r="D363" s="3"/>
      <c r="E363" s="3"/>
      <c r="F363" s="3"/>
      <c r="G363" s="3"/>
      <c r="H363" s="3"/>
      <c r="I363" s="3"/>
      <c r="J363" s="3"/>
      <c r="K363" s="3"/>
      <c r="L363" s="3"/>
    </row>
    <row r="364" spans="1:12">
      <c r="A364" s="9"/>
      <c r="B364" s="3"/>
      <c r="C364" s="13"/>
      <c r="D364" s="3"/>
      <c r="E364" s="3"/>
      <c r="F364" s="3"/>
      <c r="G364" s="3"/>
      <c r="H364" s="3"/>
      <c r="I364" s="3"/>
      <c r="J364" s="3"/>
      <c r="K364" s="3"/>
      <c r="L364" s="3"/>
    </row>
    <row r="365" spans="1:12">
      <c r="A365" s="9"/>
      <c r="B365" s="3"/>
      <c r="C365" s="13"/>
      <c r="D365" s="3"/>
      <c r="E365" s="3"/>
      <c r="F365" s="3"/>
      <c r="G365" s="3"/>
      <c r="H365" s="3"/>
      <c r="I365" s="3"/>
      <c r="J365" s="3"/>
      <c r="K365" s="3"/>
      <c r="L365" s="3"/>
    </row>
    <row r="366" spans="1:12">
      <c r="A366" s="9"/>
      <c r="B366" s="3"/>
      <c r="C366" s="13"/>
      <c r="D366" s="3"/>
      <c r="E366" s="3"/>
      <c r="F366" s="3"/>
      <c r="G366" s="3"/>
      <c r="H366" s="3"/>
      <c r="I366" s="3"/>
      <c r="J366" s="3"/>
      <c r="K366" s="3"/>
      <c r="L366" s="3"/>
    </row>
    <row r="367" spans="1:12">
      <c r="A367" s="9"/>
      <c r="B367" s="3"/>
      <c r="C367" s="13"/>
      <c r="D367" s="3"/>
      <c r="E367" s="3"/>
      <c r="F367" s="3"/>
      <c r="G367" s="3"/>
      <c r="H367" s="3"/>
      <c r="I367" s="3"/>
      <c r="J367" s="3"/>
      <c r="K367" s="3"/>
      <c r="L367" s="3"/>
    </row>
    <row r="368" spans="1:12">
      <c r="A368" s="9"/>
      <c r="B368" s="3"/>
      <c r="C368" s="13"/>
      <c r="D368" s="3"/>
      <c r="E368" s="3"/>
      <c r="F368" s="3"/>
      <c r="G368" s="3"/>
      <c r="H368" s="3"/>
      <c r="I368" s="3"/>
      <c r="J368" s="3"/>
      <c r="K368" s="3"/>
      <c r="L368" s="3"/>
    </row>
    <row r="369" spans="1:12">
      <c r="A369" s="9"/>
      <c r="B369" s="3"/>
      <c r="C369" s="13"/>
      <c r="D369" s="3"/>
      <c r="E369" s="3"/>
      <c r="F369" s="3"/>
      <c r="G369" s="3"/>
      <c r="H369" s="3"/>
      <c r="I369" s="3"/>
      <c r="J369" s="3"/>
      <c r="K369" s="3"/>
      <c r="L369" s="3"/>
    </row>
    <row r="370" spans="1:12">
      <c r="A370" s="9"/>
      <c r="B370" s="3"/>
      <c r="C370" s="13"/>
      <c r="D370" s="3"/>
      <c r="E370" s="3"/>
      <c r="F370" s="3"/>
      <c r="G370" s="3"/>
      <c r="H370" s="3"/>
      <c r="I370" s="3"/>
      <c r="J370" s="3"/>
      <c r="K370" s="3"/>
      <c r="L370" s="3"/>
    </row>
    <row r="371" spans="1:12">
      <c r="A371" s="9"/>
      <c r="B371" s="3"/>
      <c r="C371" s="13"/>
      <c r="D371" s="3"/>
      <c r="E371" s="3"/>
      <c r="F371" s="3"/>
      <c r="G371" s="3"/>
      <c r="H371" s="3"/>
      <c r="I371" s="3"/>
      <c r="J371" s="3"/>
      <c r="K371" s="3"/>
      <c r="L371" s="3"/>
    </row>
    <row r="372" spans="1:12">
      <c r="A372" s="9"/>
      <c r="B372" s="3"/>
      <c r="C372" s="13"/>
      <c r="D372" s="3"/>
      <c r="E372" s="3"/>
      <c r="F372" s="3"/>
      <c r="G372" s="3"/>
      <c r="H372" s="3"/>
      <c r="I372" s="3"/>
      <c r="J372" s="3"/>
      <c r="K372" s="3"/>
      <c r="L372" s="3"/>
    </row>
    <row r="373" spans="1:12">
      <c r="A373" s="9"/>
      <c r="B373" s="3"/>
      <c r="C373" s="13"/>
      <c r="D373" s="3"/>
      <c r="E373" s="3"/>
      <c r="F373" s="3"/>
      <c r="G373" s="3"/>
      <c r="H373" s="3"/>
      <c r="I373" s="3"/>
      <c r="J373" s="3"/>
      <c r="K373" s="3"/>
      <c r="L373" s="3"/>
    </row>
    <row r="374" spans="1:12">
      <c r="A374" s="9"/>
      <c r="B374" s="3"/>
      <c r="C374" s="13"/>
      <c r="D374" s="3"/>
      <c r="E374" s="3"/>
      <c r="F374" s="3"/>
      <c r="G374" s="3"/>
      <c r="H374" s="3"/>
      <c r="I374" s="3"/>
      <c r="J374" s="3"/>
      <c r="K374" s="3"/>
      <c r="L374" s="3"/>
    </row>
    <row r="375" spans="1:12">
      <c r="A375" s="9"/>
      <c r="B375" s="3"/>
      <c r="C375" s="13"/>
      <c r="D375" s="3"/>
      <c r="E375" s="3"/>
      <c r="F375" s="3"/>
      <c r="G375" s="3"/>
      <c r="H375" s="3"/>
      <c r="I375" s="3"/>
      <c r="J375" s="3"/>
      <c r="K375" s="3"/>
      <c r="L375" s="3"/>
    </row>
    <row r="376" spans="1:12">
      <c r="A376" s="9"/>
      <c r="B376" s="3"/>
      <c r="C376" s="13"/>
      <c r="D376" s="3"/>
      <c r="E376" s="3"/>
      <c r="F376" s="3"/>
      <c r="G376" s="3"/>
      <c r="H376" s="3"/>
      <c r="I376" s="3"/>
      <c r="J376" s="3"/>
      <c r="K376" s="3"/>
      <c r="L376" s="3"/>
    </row>
    <row r="377" spans="1:12">
      <c r="A377" s="9"/>
      <c r="B377" s="3"/>
      <c r="C377" s="13"/>
      <c r="D377" s="3"/>
      <c r="E377" s="3"/>
      <c r="F377" s="3"/>
      <c r="G377" s="3"/>
      <c r="H377" s="3"/>
      <c r="I377" s="3"/>
      <c r="J377" s="3"/>
      <c r="K377" s="3"/>
      <c r="L377" s="3"/>
    </row>
    <row r="378" spans="1:12">
      <c r="A378" s="9"/>
      <c r="B378" s="3"/>
      <c r="C378" s="13"/>
      <c r="D378" s="3"/>
      <c r="E378" s="3"/>
      <c r="F378" s="3"/>
      <c r="G378" s="3"/>
      <c r="H378" s="3"/>
      <c r="I378" s="3"/>
      <c r="J378" s="3"/>
      <c r="K378" s="3"/>
      <c r="L378" s="3"/>
    </row>
    <row r="379" spans="1:12">
      <c r="A379" s="9"/>
      <c r="B379" s="3"/>
      <c r="C379" s="13"/>
      <c r="D379" s="3"/>
      <c r="E379" s="3"/>
      <c r="F379" s="3"/>
      <c r="G379" s="3"/>
      <c r="H379" s="3"/>
      <c r="I379" s="3"/>
      <c r="J379" s="3"/>
      <c r="K379" s="3"/>
      <c r="L379" s="3"/>
    </row>
    <row r="380" spans="1:12">
      <c r="A380" s="9"/>
      <c r="B380" s="3"/>
      <c r="C380" s="13"/>
      <c r="D380" s="3"/>
      <c r="E380" s="3"/>
      <c r="F380" s="3"/>
      <c r="G380" s="3"/>
      <c r="H380" s="3"/>
      <c r="I380" s="3"/>
      <c r="J380" s="3"/>
      <c r="K380" s="3"/>
      <c r="L380" s="3"/>
    </row>
    <row r="381" spans="1:12">
      <c r="A381" s="9"/>
      <c r="B381" s="3"/>
      <c r="C381" s="13"/>
      <c r="D381" s="3"/>
      <c r="E381" s="3"/>
      <c r="F381" s="3"/>
      <c r="G381" s="3"/>
      <c r="H381" s="3"/>
      <c r="I381" s="3"/>
      <c r="J381" s="3"/>
      <c r="K381" s="3"/>
      <c r="L381" s="3"/>
    </row>
    <row r="382" spans="1:12">
      <c r="A382" s="9"/>
      <c r="B382" s="3"/>
      <c r="C382" s="13"/>
      <c r="D382" s="3"/>
      <c r="E382" s="3"/>
      <c r="F382" s="3"/>
      <c r="G382" s="3"/>
      <c r="H382" s="3"/>
      <c r="I382" s="3"/>
      <c r="J382" s="3"/>
      <c r="K382" s="3"/>
      <c r="L382" s="3"/>
    </row>
    <row r="383" spans="1:12">
      <c r="A383" s="9"/>
      <c r="B383" s="3"/>
      <c r="C383" s="13"/>
      <c r="D383" s="3"/>
      <c r="E383" s="3"/>
      <c r="F383" s="3"/>
      <c r="G383" s="3"/>
      <c r="H383" s="3"/>
      <c r="I383" s="3"/>
      <c r="J383" s="3"/>
      <c r="K383" s="3"/>
      <c r="L383" s="3"/>
    </row>
    <row r="384" spans="1:12">
      <c r="A384" s="9"/>
      <c r="B384" s="3"/>
      <c r="C384" s="13"/>
      <c r="D384" s="3"/>
      <c r="E384" s="3"/>
      <c r="F384" s="3"/>
      <c r="G384" s="3"/>
      <c r="H384" s="3"/>
      <c r="I384" s="3"/>
      <c r="J384" s="3"/>
      <c r="K384" s="3"/>
      <c r="L384" s="3"/>
    </row>
    <row r="385" spans="1:12">
      <c r="A385" s="9"/>
      <c r="B385" s="3"/>
      <c r="C385" s="13"/>
      <c r="D385" s="3"/>
      <c r="E385" s="3"/>
      <c r="F385" s="3"/>
      <c r="G385" s="3"/>
      <c r="H385" s="3"/>
      <c r="I385" s="3"/>
      <c r="J385" s="3"/>
      <c r="K385" s="3"/>
      <c r="L385" s="3"/>
    </row>
    <row r="386" spans="1:12">
      <c r="A386" s="9"/>
      <c r="B386" s="3"/>
      <c r="C386" s="13"/>
      <c r="D386" s="3"/>
      <c r="E386" s="3"/>
      <c r="F386" s="3"/>
      <c r="G386" s="3"/>
      <c r="H386" s="3"/>
      <c r="I386" s="3"/>
      <c r="J386" s="3"/>
      <c r="K386" s="3"/>
      <c r="L386" s="3"/>
    </row>
    <row r="387" spans="1:12">
      <c r="A387" s="9"/>
      <c r="B387" s="3"/>
      <c r="C387" s="13"/>
      <c r="D387" s="3"/>
      <c r="E387" s="3"/>
      <c r="F387" s="3"/>
      <c r="G387" s="3"/>
      <c r="H387" s="3"/>
      <c r="I387" s="3"/>
      <c r="J387" s="3"/>
      <c r="K387" s="3"/>
      <c r="L387" s="3"/>
    </row>
    <row r="388" spans="1:12">
      <c r="A388" s="9"/>
      <c r="B388" s="3"/>
      <c r="C388" s="13"/>
      <c r="D388" s="3"/>
      <c r="E388" s="3"/>
      <c r="F388" s="3"/>
      <c r="G388" s="3"/>
      <c r="H388" s="3"/>
      <c r="I388" s="3"/>
      <c r="J388" s="3"/>
      <c r="K388" s="3"/>
      <c r="L388" s="3"/>
    </row>
    <row r="389" spans="1:12">
      <c r="A389" s="9"/>
      <c r="B389" s="3"/>
      <c r="C389" s="13"/>
      <c r="D389" s="3"/>
      <c r="E389" s="3"/>
      <c r="F389" s="3"/>
      <c r="G389" s="3"/>
      <c r="H389" s="3"/>
      <c r="I389" s="3"/>
      <c r="J389" s="3"/>
      <c r="K389" s="3"/>
      <c r="L389" s="3"/>
    </row>
    <row r="390" spans="1:12">
      <c r="A390" s="9"/>
      <c r="B390" s="3"/>
      <c r="C390" s="13"/>
      <c r="D390" s="3"/>
      <c r="E390" s="3"/>
      <c r="F390" s="3"/>
      <c r="G390" s="3"/>
      <c r="H390" s="3"/>
      <c r="I390" s="3"/>
      <c r="J390" s="3"/>
      <c r="K390" s="3"/>
      <c r="L390" s="3"/>
    </row>
    <row r="391" spans="1:12">
      <c r="A391" s="9"/>
      <c r="B391" s="3"/>
      <c r="C391" s="13"/>
      <c r="D391" s="3"/>
      <c r="E391" s="3"/>
      <c r="F391" s="3"/>
      <c r="G391" s="3"/>
      <c r="H391" s="3"/>
      <c r="I391" s="3"/>
      <c r="J391" s="3"/>
      <c r="K391" s="3"/>
      <c r="L391" s="3"/>
    </row>
    <row r="392" spans="1:12">
      <c r="A392" s="9"/>
      <c r="B392" s="3"/>
      <c r="C392" s="13"/>
      <c r="D392" s="3"/>
      <c r="E392" s="3"/>
      <c r="F392" s="3"/>
      <c r="G392" s="3"/>
      <c r="H392" s="3"/>
      <c r="I392" s="3"/>
      <c r="J392" s="3"/>
      <c r="K392" s="3"/>
      <c r="L392" s="3"/>
    </row>
    <row r="393" spans="1:12">
      <c r="A393" s="9"/>
      <c r="B393" s="3"/>
      <c r="C393" s="13"/>
      <c r="D393" s="3"/>
      <c r="E393" s="3"/>
      <c r="F393" s="3"/>
      <c r="G393" s="3"/>
      <c r="H393" s="3"/>
      <c r="I393" s="3"/>
      <c r="J393" s="3"/>
      <c r="K393" s="3"/>
      <c r="L393" s="3"/>
    </row>
    <row r="394" spans="1:12">
      <c r="A394" s="9"/>
      <c r="B394" s="3"/>
      <c r="C394" s="13"/>
      <c r="D394" s="3"/>
      <c r="E394" s="3"/>
      <c r="F394" s="3"/>
      <c r="G394" s="3"/>
      <c r="H394" s="3"/>
      <c r="I394" s="3"/>
      <c r="J394" s="3"/>
      <c r="K394" s="3"/>
      <c r="L394" s="3"/>
    </row>
    <row r="395" spans="1:12">
      <c r="A395" s="9"/>
      <c r="B395" s="3"/>
      <c r="C395" s="13"/>
      <c r="D395" s="3"/>
      <c r="E395" s="3"/>
      <c r="F395" s="3"/>
      <c r="G395" s="3"/>
      <c r="H395" s="3"/>
      <c r="I395" s="3"/>
      <c r="J395" s="3"/>
      <c r="K395" s="3"/>
      <c r="L395" s="3"/>
    </row>
    <row r="396" spans="1:12">
      <c r="A396" s="9"/>
      <c r="B396" s="3"/>
      <c r="C396" s="13"/>
      <c r="D396" s="3"/>
      <c r="E396" s="3"/>
      <c r="F396" s="3"/>
      <c r="G396" s="3"/>
      <c r="H396" s="3"/>
      <c r="I396" s="3"/>
      <c r="J396" s="3"/>
      <c r="K396" s="3"/>
      <c r="L396" s="3"/>
    </row>
    <row r="397" spans="1:12">
      <c r="A397" s="9"/>
      <c r="B397" s="3"/>
      <c r="C397" s="13"/>
      <c r="D397" s="3"/>
      <c r="E397" s="3"/>
      <c r="F397" s="3"/>
      <c r="G397" s="3"/>
      <c r="H397" s="3"/>
      <c r="I397" s="3"/>
      <c r="J397" s="3"/>
      <c r="K397" s="3"/>
      <c r="L397" s="3"/>
    </row>
    <row r="398" spans="1:12">
      <c r="A398" s="9"/>
      <c r="B398" s="3"/>
      <c r="C398" s="13"/>
      <c r="D398" s="3"/>
      <c r="E398" s="3"/>
      <c r="F398" s="3"/>
      <c r="G398" s="3"/>
      <c r="H398" s="3"/>
      <c r="I398" s="3"/>
      <c r="J398" s="3"/>
      <c r="K398" s="3"/>
      <c r="L398" s="3"/>
    </row>
    <row r="399" spans="1:12">
      <c r="A399" s="9"/>
      <c r="B399" s="3"/>
      <c r="C399" s="13"/>
      <c r="D399" s="3"/>
      <c r="E399" s="3"/>
      <c r="F399" s="3"/>
      <c r="G399" s="3"/>
      <c r="H399" s="3"/>
      <c r="I399" s="3"/>
      <c r="J399" s="3"/>
      <c r="K399" s="3"/>
      <c r="L399" s="3"/>
    </row>
    <row r="400" spans="1:12">
      <c r="A400" s="9"/>
      <c r="B400" s="3"/>
      <c r="C400" s="13"/>
      <c r="D400" s="3"/>
      <c r="E400" s="3"/>
      <c r="F400" s="3"/>
      <c r="G400" s="3"/>
      <c r="H400" s="3"/>
      <c r="I400" s="3"/>
      <c r="J400" s="3"/>
      <c r="K400" s="3"/>
      <c r="L400" s="3"/>
    </row>
    <row r="401" spans="1:12">
      <c r="A401" s="9"/>
      <c r="B401" s="3"/>
      <c r="C401" s="13"/>
      <c r="D401" s="3"/>
      <c r="E401" s="3"/>
      <c r="F401" s="3"/>
      <c r="G401" s="3"/>
      <c r="H401" s="3"/>
      <c r="I401" s="3"/>
      <c r="J401" s="3"/>
      <c r="K401" s="3"/>
      <c r="L401" s="3"/>
    </row>
    <row r="402" spans="1:12">
      <c r="A402" s="9"/>
      <c r="B402" s="3"/>
      <c r="C402" s="13"/>
      <c r="D402" s="3"/>
      <c r="E402" s="3"/>
      <c r="F402" s="3"/>
      <c r="G402" s="3"/>
      <c r="H402" s="3"/>
      <c r="I402" s="3"/>
      <c r="J402" s="3"/>
      <c r="K402" s="3"/>
      <c r="L402" s="3"/>
    </row>
    <row r="403" spans="1:12">
      <c r="A403" s="9"/>
      <c r="B403" s="3"/>
      <c r="C403" s="13"/>
      <c r="D403" s="3"/>
      <c r="E403" s="3"/>
      <c r="F403" s="3"/>
      <c r="G403" s="3"/>
      <c r="H403" s="3"/>
      <c r="I403" s="3"/>
      <c r="J403" s="3"/>
      <c r="K403" s="3"/>
      <c r="L403" s="3"/>
    </row>
    <row r="404" spans="1:12">
      <c r="A404" s="9"/>
      <c r="B404" s="3"/>
      <c r="C404" s="13"/>
      <c r="D404" s="3"/>
      <c r="E404" s="3"/>
      <c r="F404" s="3"/>
      <c r="G404" s="3"/>
      <c r="H404" s="3"/>
      <c r="I404" s="3"/>
      <c r="J404" s="3"/>
      <c r="K404" s="3"/>
      <c r="L404" s="3"/>
    </row>
    <row r="405" spans="1:12">
      <c r="A405" s="9"/>
      <c r="B405" s="3"/>
      <c r="C405" s="13"/>
      <c r="D405" s="3"/>
      <c r="E405" s="3"/>
      <c r="F405" s="3"/>
      <c r="G405" s="3"/>
      <c r="H405" s="3"/>
      <c r="I405" s="3"/>
      <c r="J405" s="3"/>
      <c r="K405" s="3"/>
      <c r="L405" s="3"/>
    </row>
    <row r="406" spans="1:12">
      <c r="A406" s="9"/>
      <c r="B406" s="3"/>
      <c r="C406" s="13"/>
      <c r="D406" s="3"/>
      <c r="E406" s="3"/>
      <c r="F406" s="3"/>
      <c r="G406" s="3"/>
      <c r="H406" s="3"/>
      <c r="I406" s="3"/>
      <c r="J406" s="3"/>
      <c r="K406" s="3"/>
      <c r="L406" s="3"/>
    </row>
    <row r="407" spans="1:12">
      <c r="A407" s="9"/>
      <c r="B407" s="3"/>
      <c r="C407" s="13"/>
      <c r="D407" s="3"/>
      <c r="E407" s="3"/>
      <c r="F407" s="3"/>
      <c r="G407" s="3"/>
      <c r="H407" s="3"/>
      <c r="I407" s="3"/>
      <c r="J407" s="3"/>
      <c r="K407" s="3"/>
      <c r="L407" s="3"/>
    </row>
    <row r="408" spans="1:12">
      <c r="A408" s="9"/>
      <c r="B408" s="3"/>
      <c r="C408" s="13"/>
      <c r="D408" s="3"/>
      <c r="E408" s="3"/>
      <c r="F408" s="3"/>
      <c r="G408" s="3"/>
      <c r="H408" s="3"/>
      <c r="I408" s="3"/>
      <c r="J408" s="3"/>
      <c r="K408" s="3"/>
      <c r="L408" s="3"/>
    </row>
    <row r="409" spans="1:12">
      <c r="A409" s="9"/>
      <c r="B409" s="3"/>
      <c r="C409" s="13"/>
      <c r="D409" s="3"/>
      <c r="E409" s="3"/>
      <c r="F409" s="3"/>
      <c r="G409" s="3"/>
      <c r="H409" s="3"/>
      <c r="I409" s="3"/>
      <c r="J409" s="3"/>
      <c r="K409" s="3"/>
      <c r="L409" s="3"/>
    </row>
    <row r="410" spans="1:12">
      <c r="A410" s="9"/>
      <c r="B410" s="3"/>
      <c r="C410" s="13"/>
      <c r="D410" s="3"/>
      <c r="E410" s="3"/>
      <c r="F410" s="3"/>
      <c r="G410" s="3"/>
      <c r="H410" s="3"/>
      <c r="I410" s="3"/>
      <c r="J410" s="3"/>
      <c r="K410" s="3"/>
      <c r="L410" s="3"/>
    </row>
    <row r="411" spans="1:12">
      <c r="A411" s="9"/>
      <c r="B411" s="3"/>
      <c r="C411" s="13"/>
      <c r="D411" s="3"/>
      <c r="E411" s="3"/>
      <c r="F411" s="3"/>
      <c r="G411" s="3"/>
      <c r="H411" s="3"/>
      <c r="I411" s="3"/>
      <c r="J411" s="3"/>
      <c r="K411" s="3"/>
      <c r="L411" s="3"/>
    </row>
    <row r="412" spans="1:12">
      <c r="A412" s="9"/>
      <c r="B412" s="3"/>
      <c r="C412" s="13"/>
      <c r="D412" s="3"/>
      <c r="E412" s="3"/>
      <c r="F412" s="3"/>
      <c r="G412" s="3"/>
      <c r="H412" s="3"/>
      <c r="I412" s="3"/>
      <c r="J412" s="3"/>
      <c r="K412" s="3"/>
      <c r="L412" s="3"/>
    </row>
    <row r="413" spans="1:12">
      <c r="A413" s="9"/>
      <c r="B413" s="3"/>
      <c r="C413" s="13"/>
      <c r="D413" s="3"/>
      <c r="E413" s="3"/>
      <c r="F413" s="3"/>
      <c r="G413" s="3"/>
      <c r="H413" s="3"/>
      <c r="I413" s="3"/>
      <c r="J413" s="3"/>
      <c r="K413" s="3"/>
      <c r="L413" s="3"/>
    </row>
    <row r="414" spans="1:12">
      <c r="A414" s="9"/>
      <c r="B414" s="3"/>
      <c r="C414" s="13"/>
      <c r="D414" s="3"/>
      <c r="E414" s="3"/>
      <c r="F414" s="3"/>
      <c r="G414" s="3"/>
      <c r="H414" s="3"/>
      <c r="I414" s="3"/>
      <c r="J414" s="3"/>
      <c r="K414" s="3"/>
      <c r="L414" s="3"/>
    </row>
    <row r="415" spans="1:12">
      <c r="A415" s="9"/>
      <c r="B415" s="3"/>
      <c r="C415" s="13"/>
      <c r="D415" s="3"/>
      <c r="E415" s="3"/>
      <c r="F415" s="3"/>
      <c r="G415" s="3"/>
      <c r="H415" s="3"/>
      <c r="I415" s="3"/>
      <c r="J415" s="3"/>
      <c r="K415" s="3"/>
      <c r="L415" s="3"/>
    </row>
    <row r="416" spans="1:12">
      <c r="A416" s="9"/>
      <c r="B416" s="3"/>
      <c r="C416" s="13"/>
      <c r="D416" s="3"/>
      <c r="E416" s="3"/>
      <c r="F416" s="3"/>
      <c r="G416" s="3"/>
      <c r="H416" s="3"/>
      <c r="I416" s="3"/>
      <c r="J416" s="3"/>
      <c r="K416" s="3"/>
      <c r="L416" s="3"/>
    </row>
    <row r="417" spans="1:12">
      <c r="A417" s="9"/>
      <c r="B417" s="3"/>
      <c r="C417" s="13"/>
      <c r="D417" s="3"/>
      <c r="E417" s="3"/>
      <c r="F417" s="3"/>
      <c r="G417" s="3"/>
      <c r="H417" s="3"/>
      <c r="I417" s="3"/>
      <c r="J417" s="3"/>
      <c r="K417" s="3"/>
      <c r="L417" s="3"/>
    </row>
    <row r="418" spans="1:12">
      <c r="A418" s="9"/>
      <c r="B418" s="3"/>
      <c r="C418" s="13"/>
      <c r="D418" s="3"/>
      <c r="E418" s="3"/>
      <c r="F418" s="3"/>
      <c r="G418" s="3"/>
      <c r="H418" s="3"/>
      <c r="I418" s="3"/>
      <c r="J418" s="3"/>
      <c r="K418" s="3"/>
      <c r="L418" s="3"/>
    </row>
    <row r="419" spans="1:12">
      <c r="A419" s="9"/>
      <c r="B419" s="3"/>
      <c r="C419" s="13"/>
      <c r="D419" s="3"/>
      <c r="E419" s="3"/>
      <c r="F419" s="3"/>
      <c r="G419" s="3"/>
      <c r="H419" s="3"/>
      <c r="I419" s="3"/>
      <c r="J419" s="3"/>
      <c r="K419" s="3"/>
      <c r="L419" s="3"/>
    </row>
    <row r="420" spans="1:12">
      <c r="A420" s="9"/>
      <c r="B420" s="3"/>
      <c r="C420" s="13"/>
      <c r="D420" s="3"/>
      <c r="E420" s="3"/>
      <c r="F420" s="3"/>
      <c r="G420" s="3"/>
      <c r="H420" s="3"/>
      <c r="I420" s="3"/>
      <c r="J420" s="3"/>
      <c r="K420" s="3"/>
      <c r="L420" s="3"/>
    </row>
    <row r="421" spans="1:12">
      <c r="A421" s="9"/>
      <c r="B421" s="3"/>
      <c r="C421" s="13"/>
      <c r="D421" s="3"/>
      <c r="E421" s="3"/>
      <c r="F421" s="3"/>
      <c r="G421" s="3"/>
      <c r="H421" s="3"/>
      <c r="I421" s="3"/>
      <c r="J421" s="3"/>
      <c r="K421" s="3"/>
      <c r="L421" s="3"/>
    </row>
    <row r="422" spans="1:12">
      <c r="A422" s="9"/>
      <c r="B422" s="3"/>
      <c r="C422" s="13"/>
      <c r="D422" s="3"/>
      <c r="E422" s="3"/>
      <c r="F422" s="3"/>
      <c r="G422" s="3"/>
      <c r="H422" s="3"/>
      <c r="I422" s="3"/>
      <c r="J422" s="3"/>
      <c r="K422" s="3"/>
      <c r="L422" s="3"/>
    </row>
    <row r="423" spans="1:12">
      <c r="A423" s="9"/>
      <c r="B423" s="3"/>
      <c r="C423" s="13"/>
      <c r="D423" s="3"/>
      <c r="E423" s="3"/>
      <c r="F423" s="3"/>
      <c r="G423" s="3"/>
      <c r="H423" s="3"/>
      <c r="I423" s="3"/>
      <c r="J423" s="3"/>
      <c r="K423" s="3"/>
      <c r="L423" s="3"/>
    </row>
    <row r="424" spans="1:12">
      <c r="A424" s="9"/>
      <c r="B424" s="3"/>
      <c r="C424" s="13"/>
      <c r="D424" s="3"/>
      <c r="E424" s="3"/>
      <c r="F424" s="3"/>
      <c r="G424" s="3"/>
      <c r="H424" s="3"/>
      <c r="I424" s="3"/>
      <c r="J424" s="3"/>
      <c r="K424" s="3"/>
      <c r="L424" s="3"/>
    </row>
    <row r="425" spans="1:12">
      <c r="A425" s="9"/>
      <c r="B425" s="3"/>
      <c r="C425" s="13"/>
      <c r="D425" s="3"/>
      <c r="E425" s="3"/>
      <c r="F425" s="3"/>
      <c r="G425" s="3"/>
      <c r="H425" s="3"/>
      <c r="I425" s="3"/>
      <c r="J425" s="3"/>
      <c r="K425" s="3"/>
      <c r="L425" s="3"/>
    </row>
    <row r="426" spans="1:12">
      <c r="A426" s="9"/>
      <c r="B426" s="3"/>
      <c r="C426" s="13"/>
      <c r="D426" s="3"/>
      <c r="E426" s="3"/>
      <c r="F426" s="3"/>
      <c r="G426" s="3"/>
      <c r="H426" s="3"/>
      <c r="I426" s="3"/>
      <c r="J426" s="3"/>
      <c r="K426" s="3"/>
      <c r="L426" s="3"/>
    </row>
    <row r="427" spans="1:12">
      <c r="A427" s="9"/>
      <c r="B427" s="3"/>
      <c r="C427" s="13"/>
      <c r="D427" s="3"/>
      <c r="E427" s="3"/>
      <c r="F427" s="3"/>
      <c r="G427" s="3"/>
      <c r="H427" s="3"/>
      <c r="I427" s="3"/>
      <c r="J427" s="3"/>
      <c r="K427" s="3"/>
      <c r="L427" s="3"/>
    </row>
    <row r="428" spans="1:12">
      <c r="A428" s="9"/>
      <c r="B428" s="3"/>
      <c r="C428" s="13"/>
      <c r="D428" s="3"/>
      <c r="E428" s="3"/>
      <c r="F428" s="3"/>
      <c r="G428" s="3"/>
      <c r="H428" s="3"/>
      <c r="I428" s="3"/>
      <c r="J428" s="3"/>
      <c r="K428" s="3"/>
      <c r="L428" s="3"/>
    </row>
    <row r="429" spans="1:12">
      <c r="A429" s="9"/>
      <c r="B429" s="3"/>
      <c r="C429" s="13"/>
      <c r="D429" s="3"/>
      <c r="E429" s="3"/>
      <c r="F429" s="3"/>
      <c r="G429" s="3"/>
      <c r="H429" s="3"/>
      <c r="I429" s="3"/>
      <c r="J429" s="3"/>
      <c r="K429" s="3"/>
      <c r="L429" s="3"/>
    </row>
    <row r="430" spans="1:12">
      <c r="A430" s="9"/>
      <c r="B430" s="3"/>
      <c r="C430" s="13"/>
      <c r="D430" s="3"/>
      <c r="E430" s="3"/>
      <c r="F430" s="3"/>
      <c r="G430" s="3"/>
      <c r="H430" s="3"/>
      <c r="I430" s="3"/>
      <c r="J430" s="3"/>
      <c r="K430" s="3"/>
      <c r="L430" s="3"/>
    </row>
    <row r="431" spans="1:12">
      <c r="A431" s="9"/>
      <c r="B431" s="3"/>
      <c r="C431" s="13"/>
      <c r="D431" s="3"/>
      <c r="E431" s="3"/>
      <c r="F431" s="3"/>
      <c r="G431" s="3"/>
      <c r="H431" s="3"/>
      <c r="I431" s="3"/>
      <c r="J431" s="3"/>
      <c r="K431" s="3"/>
      <c r="L431" s="3"/>
    </row>
    <row r="432" spans="1:12">
      <c r="A432" s="9"/>
      <c r="B432" s="3"/>
      <c r="C432" s="13"/>
      <c r="D432" s="3"/>
      <c r="E432" s="3"/>
      <c r="F432" s="3"/>
      <c r="G432" s="3"/>
      <c r="H432" s="3"/>
      <c r="I432" s="3"/>
      <c r="J432" s="3"/>
      <c r="K432" s="3"/>
      <c r="L432" s="3"/>
    </row>
    <row r="433" spans="1:12">
      <c r="A433" s="9"/>
      <c r="B433" s="3"/>
      <c r="C433" s="13"/>
      <c r="D433" s="3"/>
      <c r="E433" s="3"/>
      <c r="F433" s="3"/>
      <c r="G433" s="3"/>
      <c r="H433" s="3"/>
      <c r="I433" s="3"/>
      <c r="J433" s="3"/>
      <c r="K433" s="3"/>
      <c r="L433" s="3"/>
    </row>
    <row r="434" spans="1:12">
      <c r="A434" s="9"/>
      <c r="B434" s="3"/>
      <c r="C434" s="13"/>
      <c r="D434" s="3"/>
      <c r="E434" s="3"/>
      <c r="F434" s="3"/>
      <c r="G434" s="3"/>
      <c r="H434" s="3"/>
      <c r="I434" s="3"/>
      <c r="J434" s="3"/>
      <c r="K434" s="3"/>
      <c r="L434" s="3"/>
    </row>
    <row r="435" spans="1:12">
      <c r="A435" s="9"/>
      <c r="B435" s="3"/>
      <c r="C435" s="13"/>
      <c r="D435" s="3"/>
      <c r="E435" s="3"/>
      <c r="F435" s="3"/>
      <c r="G435" s="3"/>
      <c r="H435" s="3"/>
      <c r="I435" s="3"/>
      <c r="J435" s="3"/>
      <c r="K435" s="3"/>
      <c r="L435" s="3"/>
    </row>
    <row r="436" spans="1:12">
      <c r="A436" s="9"/>
      <c r="B436" s="3"/>
      <c r="C436" s="13"/>
      <c r="D436" s="3"/>
      <c r="E436" s="3"/>
      <c r="F436" s="3"/>
      <c r="G436" s="3"/>
      <c r="H436" s="3"/>
      <c r="I436" s="3"/>
      <c r="J436" s="3"/>
      <c r="K436" s="3"/>
      <c r="L436" s="3"/>
    </row>
    <row r="437" spans="1:12">
      <c r="A437" s="9"/>
      <c r="B437" s="3"/>
      <c r="C437" s="13"/>
      <c r="D437" s="3"/>
      <c r="E437" s="3"/>
      <c r="F437" s="3"/>
      <c r="G437" s="3"/>
      <c r="H437" s="3"/>
      <c r="I437" s="3"/>
      <c r="J437" s="3"/>
      <c r="K437" s="3"/>
      <c r="L437" s="3"/>
    </row>
    <row r="438" spans="1:12">
      <c r="A438" s="9"/>
      <c r="B438" s="3"/>
      <c r="C438" s="13"/>
      <c r="D438" s="3"/>
      <c r="E438" s="3"/>
      <c r="F438" s="3"/>
      <c r="G438" s="3"/>
      <c r="H438" s="3"/>
      <c r="I438" s="3"/>
      <c r="J438" s="3"/>
      <c r="K438" s="3"/>
      <c r="L438" s="3"/>
    </row>
    <row r="439" spans="1:12">
      <c r="A439" s="9"/>
      <c r="B439" s="3"/>
      <c r="C439" s="13"/>
      <c r="D439" s="3"/>
      <c r="E439" s="3"/>
      <c r="F439" s="3"/>
      <c r="G439" s="3"/>
      <c r="H439" s="3"/>
      <c r="I439" s="3"/>
      <c r="J439" s="3"/>
      <c r="K439" s="3"/>
      <c r="L439" s="3"/>
    </row>
    <row r="440" spans="1:12">
      <c r="A440" s="9"/>
      <c r="B440" s="3"/>
      <c r="C440" s="13"/>
      <c r="D440" s="3"/>
      <c r="E440" s="3"/>
      <c r="F440" s="3"/>
      <c r="G440" s="3"/>
      <c r="H440" s="3"/>
      <c r="I440" s="3"/>
      <c r="J440" s="3"/>
      <c r="K440" s="3"/>
      <c r="L440" s="3"/>
    </row>
    <row r="441" spans="1:12">
      <c r="A441" s="9"/>
      <c r="B441" s="3"/>
      <c r="C441" s="13"/>
      <c r="D441" s="3"/>
      <c r="E441" s="3"/>
      <c r="F441" s="3"/>
      <c r="G441" s="3"/>
      <c r="H441" s="3"/>
      <c r="I441" s="3"/>
      <c r="J441" s="3"/>
      <c r="K441" s="3"/>
      <c r="L441" s="3"/>
    </row>
    <row r="442" spans="1:12">
      <c r="A442" s="9"/>
      <c r="B442" s="3"/>
      <c r="C442" s="13"/>
      <c r="D442" s="3"/>
      <c r="E442" s="3"/>
      <c r="F442" s="3"/>
      <c r="G442" s="3"/>
      <c r="H442" s="3"/>
      <c r="I442" s="3"/>
      <c r="J442" s="3"/>
      <c r="K442" s="3"/>
      <c r="L442" s="3"/>
    </row>
    <row r="443" spans="1:12">
      <c r="A443" s="9"/>
      <c r="B443" s="3"/>
      <c r="C443" s="13"/>
      <c r="D443" s="3"/>
      <c r="E443" s="3"/>
      <c r="F443" s="3"/>
      <c r="G443" s="3"/>
      <c r="H443" s="3"/>
      <c r="I443" s="3"/>
      <c r="J443" s="3"/>
      <c r="K443" s="3"/>
      <c r="L443" s="3"/>
    </row>
    <row r="444" spans="1:12">
      <c r="A444" s="9"/>
      <c r="B444" s="3"/>
      <c r="C444" s="13"/>
      <c r="D444" s="3"/>
      <c r="E444" s="3"/>
      <c r="F444" s="3"/>
      <c r="G444" s="3"/>
      <c r="H444" s="3"/>
      <c r="I444" s="3"/>
      <c r="J444" s="3"/>
      <c r="K444" s="3"/>
      <c r="L444" s="3"/>
    </row>
    <row r="445" spans="1:12">
      <c r="A445" s="9"/>
      <c r="B445" s="3"/>
      <c r="C445" s="13"/>
      <c r="D445" s="3"/>
      <c r="E445" s="3"/>
      <c r="F445" s="3"/>
      <c r="G445" s="3"/>
      <c r="H445" s="3"/>
      <c r="I445" s="3"/>
      <c r="J445" s="3"/>
      <c r="K445" s="3"/>
      <c r="L445" s="3"/>
    </row>
    <row r="446" spans="1:12">
      <c r="A446" s="9"/>
      <c r="B446" s="3"/>
      <c r="C446" s="13"/>
      <c r="D446" s="3"/>
      <c r="E446" s="3"/>
      <c r="F446" s="3"/>
      <c r="G446" s="3"/>
      <c r="H446" s="3"/>
      <c r="I446" s="3"/>
      <c r="J446" s="3"/>
      <c r="K446" s="3"/>
      <c r="L446" s="3"/>
    </row>
    <row r="447" spans="1:12">
      <c r="A447" s="9"/>
      <c r="B447" s="3"/>
      <c r="C447" s="13"/>
      <c r="D447" s="3"/>
      <c r="E447" s="3"/>
      <c r="F447" s="3"/>
      <c r="G447" s="3"/>
      <c r="H447" s="3"/>
      <c r="I447" s="3"/>
      <c r="J447" s="3"/>
      <c r="K447" s="3"/>
      <c r="L447" s="3"/>
    </row>
    <row r="448" spans="1:12">
      <c r="A448" s="9"/>
      <c r="B448" s="3"/>
      <c r="C448" s="13"/>
      <c r="D448" s="3"/>
      <c r="E448" s="3"/>
      <c r="F448" s="3"/>
      <c r="G448" s="3"/>
      <c r="H448" s="3"/>
      <c r="I448" s="3"/>
      <c r="J448" s="3"/>
      <c r="K448" s="3"/>
      <c r="L448" s="3"/>
    </row>
    <row r="449" spans="1:12">
      <c r="A449" s="9"/>
      <c r="B449" s="3"/>
      <c r="C449" s="13"/>
      <c r="D449" s="3"/>
      <c r="E449" s="3"/>
      <c r="F449" s="3"/>
      <c r="G449" s="3"/>
      <c r="H449" s="3"/>
      <c r="I449" s="3"/>
      <c r="J449" s="3"/>
      <c r="K449" s="3"/>
      <c r="L449" s="3"/>
    </row>
    <row r="450" spans="1:12">
      <c r="A450" s="9"/>
      <c r="B450" s="3"/>
      <c r="C450" s="13"/>
      <c r="D450" s="3"/>
      <c r="E450" s="3"/>
      <c r="F450" s="3"/>
      <c r="G450" s="3"/>
      <c r="H450" s="3"/>
      <c r="I450" s="3"/>
      <c r="J450" s="3"/>
      <c r="K450" s="3"/>
      <c r="L450" s="3"/>
    </row>
    <row r="451" spans="1:12">
      <c r="A451" s="9"/>
      <c r="B451" s="3"/>
      <c r="C451" s="13"/>
      <c r="D451" s="3"/>
      <c r="E451" s="3"/>
      <c r="F451" s="3"/>
      <c r="G451" s="3"/>
      <c r="H451" s="3"/>
      <c r="I451" s="3"/>
      <c r="J451" s="3"/>
      <c r="K451" s="3"/>
      <c r="L451" s="3"/>
    </row>
    <row r="452" spans="1:12">
      <c r="A452" s="9"/>
      <c r="B452" s="3"/>
      <c r="C452" s="13"/>
      <c r="D452" s="3"/>
      <c r="E452" s="3"/>
      <c r="F452" s="3"/>
      <c r="G452" s="3"/>
      <c r="H452" s="3"/>
      <c r="I452" s="3"/>
      <c r="J452" s="3"/>
      <c r="K452" s="3"/>
      <c r="L452" s="3"/>
    </row>
    <row r="453" spans="1:12">
      <c r="A453" s="9"/>
      <c r="B453" s="3"/>
      <c r="C453" s="13"/>
      <c r="D453" s="3"/>
      <c r="E453" s="3"/>
      <c r="F453" s="3"/>
      <c r="G453" s="3"/>
      <c r="H453" s="3"/>
      <c r="I453" s="3"/>
      <c r="J453" s="3"/>
      <c r="K453" s="3"/>
      <c r="L453" s="3"/>
    </row>
    <row r="454" spans="1:12">
      <c r="A454" s="9"/>
      <c r="B454" s="3"/>
      <c r="C454" s="13"/>
      <c r="D454" s="3"/>
      <c r="E454" s="3"/>
      <c r="F454" s="3"/>
      <c r="G454" s="3"/>
      <c r="H454" s="3"/>
      <c r="I454" s="3"/>
      <c r="J454" s="3"/>
      <c r="K454" s="3"/>
      <c r="L454" s="3"/>
    </row>
    <row r="455" spans="1:12">
      <c r="A455" s="9"/>
      <c r="B455" s="3"/>
      <c r="C455" s="13"/>
      <c r="D455" s="3"/>
      <c r="E455" s="3"/>
      <c r="F455" s="3"/>
      <c r="G455" s="3"/>
      <c r="H455" s="3"/>
      <c r="I455" s="3"/>
      <c r="J455" s="3"/>
      <c r="K455" s="3"/>
      <c r="L455" s="3"/>
    </row>
    <row r="456" spans="1:12">
      <c r="A456" s="9"/>
      <c r="B456" s="3"/>
      <c r="C456" s="13"/>
      <c r="D456" s="3"/>
      <c r="E456" s="3"/>
      <c r="F456" s="3"/>
      <c r="G456" s="3"/>
      <c r="H456" s="3"/>
      <c r="I456" s="3"/>
      <c r="J456" s="3"/>
      <c r="K456" s="3"/>
      <c r="L456" s="3"/>
    </row>
    <row r="457" spans="1:12">
      <c r="A457" s="9"/>
      <c r="B457" s="3"/>
      <c r="C457" s="13"/>
      <c r="D457" s="3"/>
      <c r="E457" s="3"/>
      <c r="F457" s="3"/>
      <c r="G457" s="3"/>
      <c r="H457" s="3"/>
      <c r="I457" s="3"/>
      <c r="J457" s="3"/>
      <c r="K457" s="3"/>
      <c r="L457" s="3"/>
    </row>
    <row r="458" spans="1:12">
      <c r="A458" s="9"/>
      <c r="B458" s="3"/>
      <c r="C458" s="13"/>
      <c r="D458" s="3"/>
      <c r="E458" s="3"/>
      <c r="F458" s="3"/>
      <c r="G458" s="3"/>
      <c r="H458" s="3"/>
      <c r="I458" s="3"/>
      <c r="J458" s="3"/>
      <c r="K458" s="3"/>
      <c r="L458" s="3"/>
    </row>
    <row r="459" spans="1:12">
      <c r="A459" s="9"/>
      <c r="B459" s="3"/>
      <c r="C459" s="13"/>
      <c r="D459" s="3"/>
      <c r="E459" s="3"/>
      <c r="F459" s="3"/>
      <c r="G459" s="3"/>
      <c r="H459" s="3"/>
      <c r="I459" s="3"/>
      <c r="J459" s="3"/>
      <c r="K459" s="3"/>
      <c r="L459" s="3"/>
    </row>
    <row r="460" spans="1:12">
      <c r="A460" s="9"/>
      <c r="B460" s="3"/>
      <c r="C460" s="13"/>
      <c r="D460" s="3"/>
      <c r="E460" s="3"/>
      <c r="F460" s="3"/>
      <c r="G460" s="3"/>
      <c r="H460" s="3"/>
      <c r="I460" s="3"/>
      <c r="J460" s="3"/>
      <c r="K460" s="3"/>
      <c r="L460" s="3"/>
    </row>
    <row r="461" spans="1:12">
      <c r="A461" s="9"/>
      <c r="B461" s="3"/>
      <c r="C461" s="13"/>
      <c r="D461" s="3"/>
      <c r="E461" s="3"/>
      <c r="F461" s="3"/>
      <c r="G461" s="3"/>
      <c r="H461" s="3"/>
      <c r="I461" s="3"/>
      <c r="J461" s="3"/>
      <c r="K461" s="3"/>
      <c r="L461" s="3"/>
    </row>
    <row r="462" spans="1:12">
      <c r="A462" s="9"/>
      <c r="B462" s="3"/>
      <c r="C462" s="13"/>
      <c r="D462" s="3"/>
      <c r="E462" s="3"/>
      <c r="F462" s="3"/>
      <c r="G462" s="3"/>
      <c r="H462" s="3"/>
      <c r="I462" s="3"/>
      <c r="J462" s="3"/>
      <c r="K462" s="3"/>
      <c r="L462" s="3"/>
    </row>
    <row r="463" spans="1:12">
      <c r="A463" s="9"/>
      <c r="B463" s="3"/>
      <c r="C463" s="13"/>
      <c r="D463" s="3"/>
      <c r="E463" s="3"/>
      <c r="F463" s="3"/>
      <c r="G463" s="3"/>
      <c r="H463" s="3"/>
      <c r="I463" s="3"/>
      <c r="J463" s="3"/>
      <c r="K463" s="3"/>
      <c r="L463" s="3"/>
    </row>
    <row r="464" spans="1:12">
      <c r="A464" s="9"/>
      <c r="B464" s="3"/>
      <c r="C464" s="13"/>
      <c r="D464" s="3"/>
      <c r="E464" s="3"/>
      <c r="F464" s="3"/>
      <c r="G464" s="3"/>
      <c r="H464" s="3"/>
      <c r="I464" s="3"/>
      <c r="J464" s="3"/>
      <c r="K464" s="3"/>
      <c r="L464" s="3"/>
    </row>
    <row r="465" spans="1:12">
      <c r="A465" s="9"/>
      <c r="B465" s="3"/>
      <c r="C465" s="13"/>
      <c r="D465" s="3"/>
      <c r="E465" s="3"/>
      <c r="F465" s="3"/>
      <c r="G465" s="3"/>
      <c r="H465" s="3"/>
      <c r="I465" s="3"/>
      <c r="J465" s="3"/>
      <c r="K465" s="3"/>
      <c r="L465" s="3"/>
    </row>
    <row r="466" spans="1:12">
      <c r="A466" s="9"/>
      <c r="B466" s="3"/>
      <c r="C466" s="13"/>
      <c r="D466" s="3"/>
      <c r="E466" s="3"/>
      <c r="F466" s="3"/>
      <c r="G466" s="3"/>
      <c r="H466" s="3"/>
      <c r="I466" s="3"/>
      <c r="J466" s="3"/>
      <c r="K466" s="3"/>
      <c r="L466" s="3"/>
    </row>
    <row r="467" spans="1:12">
      <c r="A467" s="9"/>
      <c r="B467" s="3"/>
      <c r="C467" s="13"/>
      <c r="D467" s="3"/>
      <c r="E467" s="3"/>
      <c r="F467" s="3"/>
      <c r="G467" s="3"/>
      <c r="H467" s="3"/>
      <c r="I467" s="3"/>
      <c r="J467" s="3"/>
      <c r="K467" s="3"/>
      <c r="L467" s="3"/>
    </row>
    <row r="468" spans="1:12">
      <c r="A468" s="9"/>
      <c r="B468" s="3"/>
      <c r="C468" s="13"/>
      <c r="D468" s="3"/>
      <c r="E468" s="3"/>
      <c r="F468" s="3"/>
      <c r="G468" s="3"/>
      <c r="H468" s="3"/>
      <c r="I468" s="3"/>
      <c r="J468" s="3"/>
      <c r="K468" s="3"/>
      <c r="L468" s="3"/>
    </row>
    <row r="469" spans="1:12">
      <c r="A469" s="9"/>
      <c r="B469" s="3"/>
      <c r="C469" s="13"/>
      <c r="D469" s="3"/>
      <c r="E469" s="3"/>
      <c r="F469" s="3"/>
      <c r="G469" s="3"/>
      <c r="H469" s="3"/>
      <c r="I469" s="3"/>
      <c r="J469" s="3"/>
      <c r="K469" s="3"/>
      <c r="L469" s="3"/>
    </row>
    <row r="470" spans="1:12">
      <c r="A470" s="9"/>
      <c r="B470" s="3"/>
      <c r="C470" s="13"/>
      <c r="D470" s="3"/>
      <c r="E470" s="3"/>
      <c r="F470" s="3"/>
      <c r="G470" s="3"/>
      <c r="H470" s="3"/>
      <c r="I470" s="3"/>
      <c r="J470" s="3"/>
      <c r="K470" s="3"/>
      <c r="L470" s="3"/>
    </row>
    <row r="471" spans="1:12">
      <c r="A471" s="9"/>
      <c r="B471" s="3"/>
      <c r="C471" s="13"/>
      <c r="D471" s="3"/>
      <c r="E471" s="3"/>
      <c r="F471" s="3"/>
      <c r="G471" s="3"/>
      <c r="H471" s="3"/>
      <c r="I471" s="3"/>
      <c r="J471" s="3"/>
      <c r="K471" s="3"/>
      <c r="L471" s="3"/>
    </row>
    <row r="472" spans="1:12">
      <c r="A472" s="9"/>
      <c r="B472" s="3"/>
      <c r="C472" s="13"/>
      <c r="D472" s="3"/>
      <c r="E472" s="3"/>
      <c r="F472" s="3"/>
      <c r="G472" s="3"/>
      <c r="H472" s="3"/>
      <c r="I472" s="3"/>
      <c r="J472" s="3"/>
      <c r="K472" s="3"/>
      <c r="L472" s="3"/>
    </row>
    <row r="473" spans="1:12">
      <c r="A473" s="9"/>
      <c r="B473" s="3"/>
      <c r="C473" s="13"/>
      <c r="D473" s="3"/>
      <c r="E473" s="3"/>
      <c r="F473" s="3"/>
      <c r="G473" s="3"/>
      <c r="H473" s="3"/>
      <c r="I473" s="3"/>
      <c r="J473" s="3"/>
      <c r="K473" s="3"/>
      <c r="L473" s="3"/>
    </row>
    <row r="474" spans="1:12">
      <c r="A474" s="9"/>
      <c r="B474" s="3"/>
      <c r="C474" s="13"/>
      <c r="D474" s="3"/>
      <c r="E474" s="3"/>
      <c r="F474" s="3"/>
      <c r="G474" s="3"/>
      <c r="H474" s="3"/>
      <c r="I474" s="3"/>
      <c r="J474" s="3"/>
      <c r="K474" s="3"/>
      <c r="L474" s="3"/>
    </row>
    <row r="475" spans="1:12">
      <c r="A475" s="9"/>
      <c r="B475" s="3"/>
      <c r="C475" s="13"/>
      <c r="D475" s="3"/>
      <c r="E475" s="3"/>
      <c r="F475" s="3"/>
      <c r="G475" s="3"/>
      <c r="H475" s="3"/>
      <c r="I475" s="3"/>
      <c r="J475" s="3"/>
      <c r="K475" s="3"/>
      <c r="L475" s="3"/>
    </row>
    <row r="476" spans="1:12">
      <c r="A476" s="9"/>
      <c r="B476" s="3"/>
      <c r="C476" s="13"/>
      <c r="D476" s="3"/>
      <c r="E476" s="3"/>
      <c r="F476" s="3"/>
      <c r="G476" s="3"/>
      <c r="H476" s="3"/>
      <c r="I476" s="3"/>
      <c r="J476" s="3"/>
      <c r="K476" s="3"/>
      <c r="L476" s="3"/>
    </row>
    <row r="477" spans="1:12">
      <c r="A477" s="9"/>
      <c r="B477" s="3"/>
      <c r="C477" s="13"/>
      <c r="D477" s="3"/>
      <c r="E477" s="3"/>
      <c r="F477" s="3"/>
      <c r="G477" s="3"/>
      <c r="H477" s="3"/>
      <c r="I477" s="3"/>
      <c r="J477" s="3"/>
      <c r="K477" s="3"/>
      <c r="L477" s="3"/>
    </row>
    <row r="478" spans="1:12">
      <c r="A478" s="9"/>
      <c r="B478" s="3"/>
      <c r="C478" s="13"/>
      <c r="D478" s="3"/>
      <c r="E478" s="3"/>
      <c r="F478" s="3"/>
      <c r="G478" s="3"/>
      <c r="H478" s="3"/>
      <c r="I478" s="3"/>
      <c r="J478" s="3"/>
      <c r="K478" s="3"/>
      <c r="L478" s="3"/>
    </row>
    <row r="479" spans="1:12">
      <c r="A479" s="9"/>
      <c r="B479" s="3"/>
      <c r="C479" s="13"/>
      <c r="D479" s="3"/>
      <c r="E479" s="3"/>
      <c r="F479" s="3"/>
      <c r="G479" s="3"/>
      <c r="H479" s="3"/>
      <c r="I479" s="3"/>
      <c r="J479" s="3"/>
      <c r="K479" s="3"/>
      <c r="L479" s="3"/>
    </row>
    <row r="480" spans="1:12">
      <c r="A480" s="9"/>
      <c r="B480" s="3"/>
      <c r="C480" s="13"/>
      <c r="D480" s="3"/>
      <c r="E480" s="3"/>
      <c r="F480" s="3"/>
      <c r="G480" s="3"/>
      <c r="H480" s="3"/>
      <c r="I480" s="3"/>
      <c r="J480" s="3"/>
      <c r="K480" s="3"/>
      <c r="L480" s="3"/>
    </row>
    <row r="481" spans="1:12">
      <c r="A481" s="9"/>
      <c r="B481" s="3"/>
      <c r="C481" s="13"/>
      <c r="D481" s="3"/>
      <c r="E481" s="3"/>
      <c r="F481" s="3"/>
      <c r="G481" s="3"/>
      <c r="H481" s="3"/>
      <c r="I481" s="3"/>
      <c r="J481" s="3"/>
      <c r="K481" s="3"/>
      <c r="L481" s="3"/>
    </row>
    <row r="482" spans="1:12">
      <c r="A482" s="9"/>
      <c r="B482" s="3"/>
      <c r="C482" s="13"/>
      <c r="D482" s="3"/>
      <c r="E482" s="3"/>
      <c r="F482" s="3"/>
      <c r="G482" s="3"/>
      <c r="H482" s="3"/>
      <c r="I482" s="3"/>
      <c r="J482" s="3"/>
      <c r="K482" s="3"/>
      <c r="L482" s="3"/>
    </row>
    <row r="483" spans="1:12">
      <c r="A483" s="9"/>
      <c r="B483" s="3"/>
      <c r="C483" s="13"/>
      <c r="D483" s="3"/>
      <c r="E483" s="3"/>
      <c r="F483" s="3"/>
      <c r="G483" s="3"/>
      <c r="H483" s="3"/>
      <c r="I483" s="3"/>
      <c r="J483" s="3"/>
      <c r="K483" s="3"/>
      <c r="L483" s="3"/>
    </row>
    <row r="484" spans="1:12">
      <c r="A484" s="9"/>
      <c r="B484" s="3"/>
      <c r="C484" s="13"/>
      <c r="D484" s="3"/>
      <c r="E484" s="3"/>
      <c r="F484" s="3"/>
      <c r="G484" s="3"/>
      <c r="H484" s="3"/>
      <c r="I484" s="3"/>
      <c r="J484" s="3"/>
      <c r="K484" s="3"/>
      <c r="L484" s="3"/>
    </row>
    <row r="485" spans="1:12">
      <c r="A485" s="9"/>
      <c r="B485" s="3"/>
      <c r="C485" s="13"/>
      <c r="D485" s="3"/>
      <c r="E485" s="3"/>
      <c r="F485" s="3"/>
      <c r="G485" s="3"/>
      <c r="H485" s="3"/>
      <c r="I485" s="3"/>
      <c r="J485" s="3"/>
      <c r="K485" s="3"/>
      <c r="L485" s="3"/>
    </row>
    <row r="486" spans="1:12">
      <c r="A486" s="9"/>
      <c r="B486" s="3"/>
      <c r="C486" s="13"/>
      <c r="D486" s="3"/>
      <c r="E486" s="3"/>
      <c r="F486" s="3"/>
      <c r="G486" s="3"/>
      <c r="H486" s="3"/>
      <c r="I486" s="3"/>
      <c r="J486" s="3"/>
      <c r="K486" s="3"/>
      <c r="L486" s="3"/>
    </row>
    <row r="487" spans="1:12">
      <c r="A487" s="9"/>
      <c r="B487" s="3"/>
      <c r="C487" s="13"/>
      <c r="D487" s="3"/>
      <c r="E487" s="3"/>
      <c r="F487" s="3"/>
      <c r="G487" s="3"/>
      <c r="H487" s="3"/>
      <c r="I487" s="3"/>
      <c r="J487" s="3"/>
      <c r="K487" s="3"/>
      <c r="L487" s="3"/>
    </row>
    <row r="488" spans="1:12">
      <c r="A488" s="9"/>
      <c r="B488" s="3"/>
      <c r="C488" s="13"/>
      <c r="D488" s="3"/>
      <c r="E488" s="3"/>
      <c r="F488" s="3"/>
      <c r="G488" s="3"/>
      <c r="H488" s="3"/>
      <c r="I488" s="3"/>
      <c r="J488" s="3"/>
      <c r="K488" s="3"/>
      <c r="L488" s="3"/>
    </row>
    <row r="489" spans="1:12">
      <c r="A489" s="9"/>
      <c r="B489" s="3"/>
      <c r="C489" s="13"/>
      <c r="D489" s="3"/>
      <c r="E489" s="3"/>
      <c r="F489" s="3"/>
      <c r="G489" s="3"/>
      <c r="H489" s="3"/>
      <c r="I489" s="3"/>
      <c r="J489" s="3"/>
      <c r="K489" s="3"/>
      <c r="L489" s="3"/>
    </row>
    <row r="490" spans="1:12">
      <c r="A490" s="9"/>
      <c r="B490" s="3"/>
      <c r="C490" s="13"/>
      <c r="D490" s="3"/>
      <c r="E490" s="3"/>
      <c r="F490" s="3"/>
      <c r="G490" s="3"/>
      <c r="H490" s="3"/>
      <c r="I490" s="3"/>
      <c r="J490" s="3"/>
      <c r="K490" s="3"/>
      <c r="L490" s="3"/>
    </row>
    <row r="491" spans="1:12">
      <c r="A491" s="9"/>
      <c r="B491" s="3"/>
      <c r="C491" s="13"/>
      <c r="D491" s="3"/>
      <c r="E491" s="3"/>
      <c r="F491" s="3"/>
      <c r="G491" s="3"/>
      <c r="H491" s="3"/>
      <c r="I491" s="3"/>
      <c r="J491" s="3"/>
      <c r="K491" s="3"/>
      <c r="L491" s="3"/>
    </row>
    <row r="492" spans="1:12">
      <c r="A492" s="9"/>
      <c r="B492" s="3"/>
      <c r="C492" s="13"/>
      <c r="D492" s="3"/>
      <c r="E492" s="3"/>
      <c r="F492" s="3"/>
      <c r="G492" s="3"/>
      <c r="H492" s="3"/>
      <c r="I492" s="3"/>
      <c r="J492" s="3"/>
      <c r="K492" s="3"/>
      <c r="L492" s="3"/>
    </row>
    <row r="493" spans="1:12">
      <c r="A493" s="9"/>
      <c r="B493" s="3"/>
      <c r="C493" s="13"/>
      <c r="D493" s="3"/>
      <c r="E493" s="3"/>
      <c r="F493" s="3"/>
      <c r="G493" s="3"/>
      <c r="H493" s="3"/>
      <c r="I493" s="3"/>
      <c r="J493" s="3"/>
      <c r="K493" s="3"/>
      <c r="L493" s="3"/>
    </row>
    <row r="494" spans="1:12">
      <c r="A494" s="9"/>
      <c r="B494" s="3"/>
      <c r="C494" s="13"/>
      <c r="D494" s="3"/>
      <c r="E494" s="3"/>
      <c r="F494" s="3"/>
      <c r="G494" s="3"/>
      <c r="H494" s="3"/>
      <c r="I494" s="3"/>
      <c r="J494" s="3"/>
      <c r="K494" s="3"/>
      <c r="L494" s="3"/>
    </row>
    <row r="495" spans="1:12">
      <c r="A495" s="9"/>
      <c r="B495" s="3"/>
      <c r="C495" s="13"/>
      <c r="D495" s="3"/>
      <c r="E495" s="3"/>
      <c r="F495" s="3"/>
      <c r="G495" s="3"/>
      <c r="H495" s="3"/>
      <c r="I495" s="3"/>
      <c r="J495" s="3"/>
      <c r="K495" s="3"/>
      <c r="L495" s="3"/>
    </row>
    <row r="496" spans="1:12">
      <c r="A496" s="9"/>
      <c r="B496" s="3"/>
      <c r="C496" s="13"/>
      <c r="D496" s="3"/>
      <c r="E496" s="3"/>
      <c r="F496" s="3"/>
      <c r="G496" s="3"/>
      <c r="H496" s="3"/>
      <c r="I496" s="3"/>
      <c r="J496" s="3"/>
      <c r="K496" s="3"/>
      <c r="L496" s="3"/>
    </row>
    <row r="497" spans="1:12">
      <c r="A497" s="9"/>
      <c r="B497" s="3"/>
      <c r="C497" s="13"/>
      <c r="D497" s="3"/>
      <c r="E497" s="3"/>
      <c r="F497" s="3"/>
      <c r="G497" s="3"/>
      <c r="H497" s="3"/>
      <c r="I497" s="3"/>
      <c r="J497" s="3"/>
      <c r="K497" s="3"/>
      <c r="L497" s="3"/>
    </row>
    <row r="498" spans="1:12">
      <c r="A498" s="9"/>
      <c r="B498" s="3"/>
      <c r="C498" s="13"/>
      <c r="D498" s="3"/>
      <c r="E498" s="3"/>
      <c r="F498" s="3"/>
      <c r="G498" s="3"/>
      <c r="H498" s="3"/>
      <c r="I498" s="3"/>
      <c r="J498" s="3"/>
      <c r="K498" s="3"/>
      <c r="L498" s="3"/>
    </row>
    <row r="499" spans="1:12">
      <c r="A499" s="9"/>
      <c r="B499" s="3"/>
      <c r="C499" s="13"/>
      <c r="D499" s="3"/>
      <c r="E499" s="3"/>
      <c r="F499" s="3"/>
      <c r="G499" s="3"/>
      <c r="H499" s="3"/>
      <c r="I499" s="3"/>
      <c r="J499" s="3"/>
      <c r="K499" s="3"/>
      <c r="L499" s="3"/>
    </row>
    <row r="500" spans="1:12">
      <c r="A500" s="9"/>
      <c r="B500" s="3"/>
      <c r="C500" s="13"/>
      <c r="D500" s="3"/>
      <c r="E500" s="3"/>
      <c r="F500" s="3"/>
      <c r="G500" s="3"/>
      <c r="H500" s="3"/>
      <c r="I500" s="3"/>
      <c r="J500" s="3"/>
      <c r="K500" s="3"/>
      <c r="L500" s="3"/>
    </row>
    <row r="501" spans="1:12">
      <c r="A501" s="9"/>
      <c r="B501" s="3"/>
      <c r="C501" s="13"/>
      <c r="D501" s="3"/>
      <c r="E501" s="3"/>
      <c r="F501" s="3"/>
      <c r="G501" s="3"/>
      <c r="H501" s="3"/>
      <c r="I501" s="3"/>
      <c r="J501" s="3"/>
      <c r="K501" s="3"/>
      <c r="L501" s="3"/>
    </row>
    <row r="502" spans="1:12">
      <c r="A502" s="9"/>
      <c r="B502" s="3"/>
      <c r="C502" s="13"/>
      <c r="D502" s="3"/>
      <c r="E502" s="3"/>
      <c r="F502" s="3"/>
      <c r="G502" s="3"/>
      <c r="H502" s="3"/>
      <c r="I502" s="3"/>
      <c r="J502" s="3"/>
      <c r="K502" s="3"/>
      <c r="L502" s="3"/>
    </row>
    <row r="503" spans="1:12">
      <c r="A503" s="9"/>
      <c r="B503" s="3"/>
      <c r="C503" s="13"/>
      <c r="D503" s="3"/>
      <c r="E503" s="3"/>
      <c r="F503" s="3"/>
      <c r="G503" s="3"/>
      <c r="H503" s="3"/>
      <c r="I503" s="3"/>
      <c r="J503" s="3"/>
      <c r="K503" s="3"/>
      <c r="L503" s="3"/>
    </row>
    <row r="504" spans="1:12">
      <c r="A504" s="9"/>
      <c r="B504" s="3"/>
      <c r="C504" s="13"/>
      <c r="D504" s="3"/>
      <c r="E504" s="3"/>
      <c r="F504" s="3"/>
      <c r="G504" s="3"/>
      <c r="H504" s="3"/>
      <c r="I504" s="3"/>
      <c r="J504" s="3"/>
      <c r="K504" s="3"/>
      <c r="L504" s="3"/>
    </row>
    <row r="505" spans="1:12">
      <c r="A505" s="9"/>
      <c r="B505" s="3"/>
      <c r="C505" s="13"/>
      <c r="D505" s="3"/>
      <c r="E505" s="3"/>
      <c r="F505" s="3"/>
      <c r="G505" s="3"/>
      <c r="H505" s="3"/>
      <c r="I505" s="3"/>
      <c r="J505" s="3"/>
      <c r="K505" s="3"/>
      <c r="L505" s="3"/>
    </row>
    <row r="506" spans="1:12">
      <c r="A506" s="9"/>
      <c r="B506" s="3"/>
      <c r="C506" s="13"/>
      <c r="D506" s="3"/>
      <c r="E506" s="3"/>
      <c r="F506" s="3"/>
      <c r="G506" s="3"/>
      <c r="H506" s="3"/>
      <c r="I506" s="3"/>
      <c r="J506" s="3"/>
      <c r="K506" s="3"/>
      <c r="L506" s="3"/>
    </row>
    <row r="507" spans="1:12">
      <c r="A507" s="9"/>
      <c r="B507" s="3"/>
      <c r="C507" s="13"/>
      <c r="D507" s="3"/>
      <c r="E507" s="3"/>
      <c r="F507" s="3"/>
      <c r="G507" s="3"/>
      <c r="H507" s="3"/>
      <c r="I507" s="3"/>
      <c r="J507" s="3"/>
      <c r="K507" s="3"/>
      <c r="L507" s="3"/>
    </row>
    <row r="508" spans="1:12">
      <c r="A508" s="9"/>
      <c r="B508" s="3"/>
      <c r="C508" s="13"/>
      <c r="D508" s="3"/>
      <c r="E508" s="3"/>
      <c r="F508" s="3"/>
      <c r="G508" s="3"/>
      <c r="H508" s="3"/>
      <c r="I508" s="3"/>
      <c r="J508" s="3"/>
      <c r="K508" s="3"/>
      <c r="L508" s="3"/>
    </row>
    <row r="509" spans="1:12">
      <c r="A509" s="9"/>
      <c r="B509" s="3"/>
      <c r="C509" s="13"/>
      <c r="D509" s="3"/>
      <c r="E509" s="3"/>
      <c r="F509" s="3"/>
      <c r="G509" s="3"/>
      <c r="H509" s="3"/>
      <c r="I509" s="3"/>
      <c r="J509" s="3"/>
      <c r="K509" s="3"/>
      <c r="L509" s="3"/>
    </row>
    <row r="510" spans="1:12">
      <c r="A510" s="9"/>
      <c r="B510" s="3"/>
      <c r="C510" s="13"/>
      <c r="D510" s="3"/>
      <c r="E510" s="3"/>
      <c r="F510" s="3"/>
      <c r="G510" s="3"/>
      <c r="H510" s="3"/>
      <c r="I510" s="3"/>
      <c r="J510" s="3"/>
      <c r="K510" s="3"/>
      <c r="L510" s="3"/>
    </row>
    <row r="511" spans="1:12">
      <c r="A511" s="9"/>
      <c r="B511" s="3"/>
      <c r="C511" s="13"/>
      <c r="D511" s="3"/>
      <c r="E511" s="3"/>
      <c r="F511" s="3"/>
      <c r="G511" s="3"/>
      <c r="H511" s="3"/>
      <c r="I511" s="3"/>
      <c r="J511" s="3"/>
      <c r="K511" s="3"/>
      <c r="L511" s="3"/>
    </row>
    <row r="512" spans="1:12">
      <c r="A512" s="9"/>
      <c r="B512" s="3"/>
      <c r="C512" s="13"/>
      <c r="D512" s="3"/>
      <c r="E512" s="3"/>
      <c r="F512" s="3"/>
      <c r="G512" s="3"/>
      <c r="H512" s="3"/>
      <c r="I512" s="3"/>
      <c r="J512" s="3"/>
      <c r="K512" s="3"/>
      <c r="L512" s="3"/>
    </row>
    <row r="513" spans="1:12">
      <c r="A513" s="9"/>
      <c r="B513" s="3"/>
      <c r="C513" s="13"/>
      <c r="D513" s="3"/>
      <c r="E513" s="3"/>
      <c r="F513" s="3"/>
      <c r="G513" s="3"/>
      <c r="H513" s="3"/>
      <c r="I513" s="3"/>
      <c r="J513" s="3"/>
      <c r="K513" s="3"/>
      <c r="L513" s="3"/>
    </row>
    <row r="514" spans="1:12">
      <c r="A514" s="9"/>
      <c r="B514" s="3"/>
      <c r="C514" s="13"/>
      <c r="D514" s="3"/>
      <c r="E514" s="3"/>
      <c r="F514" s="3"/>
      <c r="G514" s="3"/>
      <c r="H514" s="3"/>
      <c r="I514" s="3"/>
      <c r="J514" s="3"/>
      <c r="K514" s="3"/>
      <c r="L514" s="3"/>
    </row>
    <row r="515" spans="1:12">
      <c r="A515" s="9"/>
      <c r="B515" s="3"/>
      <c r="C515" s="13"/>
      <c r="D515" s="3"/>
      <c r="E515" s="3"/>
      <c r="F515" s="3"/>
      <c r="G515" s="3"/>
      <c r="H515" s="3"/>
      <c r="I515" s="3"/>
      <c r="J515" s="3"/>
      <c r="K515" s="3"/>
      <c r="L515" s="3"/>
    </row>
    <row r="516" spans="1:12">
      <c r="A516" s="9"/>
      <c r="B516" s="3"/>
      <c r="C516" s="13"/>
      <c r="D516" s="3"/>
      <c r="E516" s="3"/>
      <c r="F516" s="3"/>
      <c r="G516" s="3"/>
      <c r="H516" s="3"/>
      <c r="I516" s="3"/>
      <c r="J516" s="3"/>
      <c r="K516" s="3"/>
      <c r="L516" s="3"/>
    </row>
    <row r="517" spans="1:12">
      <c r="A517" s="9"/>
      <c r="B517" s="3"/>
      <c r="C517" s="13"/>
      <c r="D517" s="3"/>
      <c r="E517" s="3"/>
      <c r="F517" s="3"/>
      <c r="G517" s="3"/>
      <c r="H517" s="3"/>
      <c r="I517" s="3"/>
      <c r="J517" s="3"/>
      <c r="K517" s="3"/>
      <c r="L517" s="3"/>
    </row>
    <row r="518" spans="1:12">
      <c r="A518" s="9"/>
      <c r="B518" s="3"/>
      <c r="C518" s="13"/>
      <c r="D518" s="3"/>
      <c r="E518" s="3"/>
      <c r="F518" s="3"/>
      <c r="G518" s="3"/>
      <c r="H518" s="3"/>
      <c r="I518" s="3"/>
      <c r="J518" s="3"/>
      <c r="K518" s="3"/>
      <c r="L518" s="3"/>
    </row>
    <row r="519" spans="1:12">
      <c r="A519" s="9"/>
      <c r="B519" s="3"/>
      <c r="C519" s="13"/>
      <c r="D519" s="3"/>
      <c r="E519" s="3"/>
      <c r="F519" s="3"/>
      <c r="G519" s="3"/>
      <c r="H519" s="3"/>
      <c r="I519" s="3"/>
      <c r="J519" s="3"/>
      <c r="K519" s="3"/>
      <c r="L519" s="3"/>
    </row>
    <row r="520" spans="1:12">
      <c r="A520" s="9"/>
      <c r="B520" s="3"/>
      <c r="C520" s="13"/>
      <c r="D520" s="3"/>
      <c r="E520" s="3"/>
      <c r="F520" s="3"/>
      <c r="G520" s="3"/>
      <c r="H520" s="3"/>
      <c r="I520" s="3"/>
      <c r="J520" s="3"/>
      <c r="K520" s="3"/>
      <c r="L520" s="3"/>
    </row>
    <row r="521" spans="1:12">
      <c r="A521" s="9"/>
      <c r="B521" s="3"/>
      <c r="C521" s="13"/>
      <c r="D521" s="3"/>
      <c r="E521" s="3"/>
      <c r="F521" s="3"/>
      <c r="G521" s="3"/>
      <c r="H521" s="3"/>
      <c r="I521" s="3"/>
      <c r="J521" s="3"/>
      <c r="K521" s="3"/>
      <c r="L521" s="3"/>
    </row>
    <row r="522" spans="1:12">
      <c r="A522" s="9"/>
      <c r="B522" s="3"/>
      <c r="C522" s="13"/>
      <c r="D522" s="3"/>
      <c r="E522" s="3"/>
      <c r="F522" s="3"/>
      <c r="G522" s="3"/>
      <c r="H522" s="3"/>
      <c r="I522" s="3"/>
      <c r="J522" s="3"/>
      <c r="K522" s="3"/>
      <c r="L522" s="3"/>
    </row>
    <row r="523" spans="1:12">
      <c r="A523" s="9"/>
      <c r="B523" s="3"/>
      <c r="C523" s="13"/>
      <c r="D523" s="3"/>
      <c r="E523" s="3"/>
      <c r="F523" s="3"/>
      <c r="G523" s="3"/>
      <c r="H523" s="3"/>
      <c r="I523" s="3"/>
      <c r="J523" s="3"/>
      <c r="K523" s="3"/>
      <c r="L523" s="3"/>
    </row>
    <row r="524" spans="1:12">
      <c r="A524" s="9"/>
      <c r="B524" s="3"/>
      <c r="C524" s="13"/>
      <c r="D524" s="3"/>
      <c r="E524" s="3"/>
      <c r="F524" s="3"/>
      <c r="G524" s="3"/>
      <c r="H524" s="3"/>
      <c r="I524" s="3"/>
      <c r="J524" s="3"/>
      <c r="K524" s="3"/>
      <c r="L524" s="3"/>
    </row>
    <row r="525" spans="1:12">
      <c r="A525" s="9"/>
      <c r="B525" s="3"/>
      <c r="C525" s="13"/>
      <c r="D525" s="3"/>
      <c r="E525" s="3"/>
      <c r="F525" s="3"/>
      <c r="G525" s="3"/>
      <c r="H525" s="3"/>
      <c r="I525" s="3"/>
      <c r="J525" s="3"/>
      <c r="K525" s="3"/>
      <c r="L525" s="3"/>
    </row>
    <row r="526" spans="1:12">
      <c r="A526" s="9"/>
      <c r="B526" s="3"/>
      <c r="C526" s="13"/>
      <c r="D526" s="3"/>
      <c r="E526" s="3"/>
      <c r="F526" s="3"/>
      <c r="G526" s="3"/>
      <c r="H526" s="3"/>
      <c r="I526" s="3"/>
      <c r="J526" s="3"/>
      <c r="K526" s="3"/>
      <c r="L526" s="3"/>
    </row>
    <row r="527" spans="1:12">
      <c r="A527" s="9"/>
      <c r="B527" s="3"/>
      <c r="C527" s="13"/>
      <c r="D527" s="3"/>
      <c r="E527" s="3"/>
      <c r="F527" s="3"/>
      <c r="G527" s="3"/>
      <c r="H527" s="3"/>
      <c r="I527" s="3"/>
      <c r="J527" s="3"/>
      <c r="K527" s="3"/>
      <c r="L527" s="3"/>
    </row>
    <row r="528" spans="1:12">
      <c r="A528" s="9"/>
      <c r="B528" s="3"/>
      <c r="C528" s="13"/>
      <c r="D528" s="3"/>
      <c r="E528" s="3"/>
      <c r="F528" s="3"/>
      <c r="G528" s="3"/>
      <c r="H528" s="3"/>
      <c r="I528" s="3"/>
      <c r="J528" s="3"/>
      <c r="K528" s="3"/>
      <c r="L528" s="3"/>
    </row>
    <row r="529" spans="1:12">
      <c r="A529" s="9"/>
      <c r="B529" s="3"/>
      <c r="C529" s="13"/>
      <c r="D529" s="3"/>
      <c r="E529" s="3"/>
      <c r="F529" s="3"/>
      <c r="G529" s="3"/>
      <c r="H529" s="3"/>
      <c r="I529" s="3"/>
      <c r="J529" s="3"/>
      <c r="K529" s="3"/>
      <c r="L529" s="3"/>
    </row>
    <row r="530" spans="1:12">
      <c r="A530" s="9"/>
      <c r="B530" s="3"/>
      <c r="C530" s="13"/>
      <c r="D530" s="3"/>
      <c r="E530" s="3"/>
      <c r="F530" s="3"/>
      <c r="G530" s="3"/>
      <c r="H530" s="3"/>
      <c r="I530" s="3"/>
      <c r="J530" s="3"/>
      <c r="K530" s="3"/>
      <c r="L530" s="3"/>
    </row>
    <row r="531" spans="1:12">
      <c r="A531" s="9"/>
      <c r="B531" s="3"/>
      <c r="C531" s="13"/>
      <c r="D531" s="3"/>
      <c r="E531" s="3"/>
      <c r="F531" s="3"/>
      <c r="G531" s="3"/>
      <c r="H531" s="3"/>
      <c r="I531" s="3"/>
      <c r="J531" s="3"/>
      <c r="K531" s="3"/>
      <c r="L531" s="3"/>
    </row>
    <row r="532" spans="1:12">
      <c r="A532" s="9"/>
      <c r="B532" s="3"/>
      <c r="C532" s="13"/>
      <c r="D532" s="3"/>
      <c r="E532" s="3"/>
      <c r="F532" s="3"/>
      <c r="G532" s="3"/>
      <c r="H532" s="3"/>
      <c r="I532" s="3"/>
      <c r="J532" s="3"/>
      <c r="K532" s="3"/>
      <c r="L532" s="3"/>
    </row>
    <row r="533" spans="1:12">
      <c r="A533" s="9"/>
      <c r="B533" s="3"/>
      <c r="C533" s="13"/>
      <c r="D533" s="3"/>
      <c r="E533" s="3"/>
      <c r="F533" s="3"/>
      <c r="G533" s="3"/>
      <c r="H533" s="3"/>
      <c r="I533" s="3"/>
      <c r="J533" s="3"/>
      <c r="K533" s="3"/>
      <c r="L533" s="3"/>
    </row>
    <row r="534" spans="1:12">
      <c r="A534" s="9"/>
      <c r="B534" s="3"/>
      <c r="C534" s="13"/>
      <c r="D534" s="3"/>
      <c r="E534" s="3"/>
      <c r="F534" s="3"/>
      <c r="G534" s="3"/>
      <c r="H534" s="3"/>
      <c r="I534" s="3"/>
      <c r="J534" s="3"/>
      <c r="K534" s="3"/>
      <c r="L534" s="3"/>
    </row>
    <row r="535" spans="1:12">
      <c r="A535" s="9"/>
      <c r="B535" s="3"/>
      <c r="C535" s="13"/>
      <c r="D535" s="3"/>
      <c r="E535" s="3"/>
      <c r="F535" s="3"/>
      <c r="G535" s="3"/>
      <c r="H535" s="3"/>
      <c r="I535" s="3"/>
      <c r="J535" s="3"/>
      <c r="K535" s="3"/>
      <c r="L535" s="3"/>
    </row>
    <row r="536" spans="1:12">
      <c r="A536" s="9"/>
      <c r="B536" s="3"/>
      <c r="C536" s="13"/>
      <c r="D536" s="3"/>
      <c r="E536" s="3"/>
      <c r="F536" s="3"/>
      <c r="G536" s="3"/>
      <c r="H536" s="3"/>
      <c r="I536" s="3"/>
      <c r="J536" s="3"/>
      <c r="K536" s="3"/>
      <c r="L536" s="3"/>
    </row>
    <row r="537" spans="1:12">
      <c r="A537" s="9"/>
      <c r="B537" s="3"/>
      <c r="C537" s="13"/>
      <c r="D537" s="3"/>
      <c r="E537" s="3"/>
      <c r="F537" s="3"/>
      <c r="G537" s="3"/>
      <c r="H537" s="3"/>
      <c r="I537" s="3"/>
      <c r="J537" s="3"/>
      <c r="K537" s="3"/>
      <c r="L537" s="3"/>
    </row>
    <row r="538" spans="1:12">
      <c r="A538" s="9"/>
      <c r="B538" s="3"/>
      <c r="C538" s="13"/>
      <c r="D538" s="3"/>
      <c r="E538" s="3"/>
      <c r="F538" s="3"/>
      <c r="G538" s="3"/>
      <c r="H538" s="3"/>
      <c r="I538" s="3"/>
      <c r="J538" s="3"/>
      <c r="K538" s="3"/>
      <c r="L538" s="3"/>
    </row>
    <row r="539" spans="1:12">
      <c r="A539" s="9"/>
      <c r="B539" s="3"/>
      <c r="C539" s="13"/>
      <c r="D539" s="3"/>
      <c r="E539" s="3"/>
      <c r="F539" s="3"/>
      <c r="G539" s="3"/>
      <c r="H539" s="3"/>
      <c r="I539" s="3"/>
      <c r="J539" s="3"/>
      <c r="K539" s="3"/>
      <c r="L539" s="3"/>
    </row>
    <row r="540" spans="1:12">
      <c r="A540" s="9"/>
      <c r="B540" s="3"/>
      <c r="C540" s="13"/>
      <c r="D540" s="3"/>
      <c r="E540" s="3"/>
      <c r="F540" s="3"/>
      <c r="G540" s="3"/>
      <c r="H540" s="3"/>
      <c r="I540" s="3"/>
      <c r="J540" s="3"/>
      <c r="K540" s="3"/>
      <c r="L540" s="3"/>
    </row>
    <row r="541" spans="1:12">
      <c r="A541" s="9"/>
      <c r="B541" s="3"/>
      <c r="C541" s="13"/>
      <c r="D541" s="3"/>
      <c r="E541" s="3"/>
      <c r="F541" s="3"/>
      <c r="G541" s="3"/>
      <c r="H541" s="3"/>
      <c r="I541" s="3"/>
      <c r="J541" s="3"/>
      <c r="K541" s="3"/>
      <c r="L541" s="3"/>
    </row>
    <row r="542" spans="1:12">
      <c r="A542" s="9"/>
      <c r="B542" s="3"/>
      <c r="C542" s="13"/>
      <c r="D542" s="3"/>
      <c r="E542" s="3"/>
      <c r="F542" s="3"/>
      <c r="G542" s="3"/>
      <c r="H542" s="3"/>
      <c r="I542" s="3"/>
      <c r="J542" s="3"/>
      <c r="K542" s="3"/>
      <c r="L542" s="3"/>
    </row>
    <row r="543" spans="1:12">
      <c r="A543" s="9"/>
      <c r="B543" s="3"/>
      <c r="C543" s="13"/>
      <c r="D543" s="3"/>
      <c r="E543" s="3"/>
      <c r="F543" s="3"/>
      <c r="G543" s="3"/>
      <c r="H543" s="3"/>
      <c r="I543" s="3"/>
      <c r="J543" s="3"/>
      <c r="K543" s="3"/>
      <c r="L543" s="3"/>
    </row>
    <row r="544" spans="1:12">
      <c r="A544" s="9"/>
      <c r="B544" s="3"/>
      <c r="C544" s="13"/>
      <c r="D544" s="3"/>
      <c r="E544" s="3"/>
      <c r="F544" s="3"/>
      <c r="G544" s="3"/>
      <c r="H544" s="3"/>
      <c r="I544" s="3"/>
      <c r="J544" s="3"/>
      <c r="K544" s="3"/>
      <c r="L544" s="3"/>
    </row>
    <row r="545" spans="1:12">
      <c r="A545" s="9"/>
      <c r="B545" s="3"/>
      <c r="C545" s="13"/>
      <c r="D545" s="3"/>
      <c r="E545" s="3"/>
      <c r="F545" s="3"/>
      <c r="G545" s="3"/>
      <c r="H545" s="3"/>
      <c r="I545" s="3"/>
      <c r="J545" s="3"/>
      <c r="K545" s="3"/>
      <c r="L545" s="3"/>
    </row>
    <row r="546" spans="1:12">
      <c r="A546" s="9"/>
      <c r="B546" s="3"/>
      <c r="C546" s="13"/>
      <c r="D546" s="3"/>
      <c r="E546" s="3"/>
      <c r="F546" s="3"/>
      <c r="G546" s="3"/>
      <c r="H546" s="3"/>
      <c r="I546" s="3"/>
      <c r="J546" s="3"/>
      <c r="K546" s="3"/>
      <c r="L546" s="3"/>
    </row>
    <row r="547" spans="1:12">
      <c r="A547" s="9"/>
      <c r="B547" s="3"/>
      <c r="C547" s="13"/>
      <c r="D547" s="3"/>
      <c r="E547" s="3"/>
      <c r="F547" s="3"/>
      <c r="G547" s="3"/>
      <c r="H547" s="3"/>
      <c r="I547" s="3"/>
      <c r="J547" s="3"/>
      <c r="K547" s="3"/>
      <c r="L547" s="3"/>
    </row>
    <row r="548" spans="1:12">
      <c r="A548" s="9"/>
      <c r="B548" s="3"/>
      <c r="C548" s="13"/>
      <c r="D548" s="3"/>
      <c r="E548" s="3"/>
      <c r="F548" s="3"/>
      <c r="G548" s="3"/>
      <c r="H548" s="3"/>
      <c r="I548" s="3"/>
      <c r="J548" s="3"/>
      <c r="K548" s="3"/>
      <c r="L548" s="3"/>
    </row>
    <row r="549" spans="1:12">
      <c r="A549" s="9"/>
      <c r="B549" s="3"/>
      <c r="C549" s="13"/>
      <c r="D549" s="3"/>
      <c r="E549" s="3"/>
      <c r="F549" s="3"/>
      <c r="G549" s="3"/>
      <c r="H549" s="3"/>
      <c r="I549" s="3"/>
      <c r="J549" s="3"/>
      <c r="K549" s="3"/>
      <c r="L549" s="3"/>
    </row>
    <row r="550" spans="1:12">
      <c r="A550" s="9"/>
      <c r="B550" s="3"/>
      <c r="C550" s="13"/>
      <c r="D550" s="3"/>
      <c r="E550" s="3"/>
      <c r="F550" s="3"/>
      <c r="G550" s="3"/>
      <c r="H550" s="3"/>
      <c r="I550" s="3"/>
      <c r="J550" s="3"/>
      <c r="K550" s="3"/>
      <c r="L550" s="3"/>
    </row>
    <row r="551" spans="1:12">
      <c r="A551" s="9"/>
      <c r="B551" s="3"/>
      <c r="C551" s="13"/>
      <c r="D551" s="3"/>
      <c r="E551" s="3"/>
      <c r="F551" s="3"/>
      <c r="G551" s="3"/>
      <c r="H551" s="3"/>
      <c r="I551" s="3"/>
      <c r="J551" s="3"/>
      <c r="K551" s="3"/>
      <c r="L551" s="3"/>
    </row>
    <row r="552" spans="1:12">
      <c r="A552" s="9"/>
      <c r="B552" s="3"/>
      <c r="C552" s="13"/>
      <c r="D552" s="3"/>
      <c r="E552" s="3"/>
      <c r="F552" s="3"/>
      <c r="G552" s="3"/>
      <c r="H552" s="3"/>
      <c r="I552" s="3"/>
      <c r="J552" s="3"/>
      <c r="K552" s="3"/>
      <c r="L552" s="3"/>
    </row>
    <row r="553" spans="1:12">
      <c r="A553" s="9"/>
      <c r="B553" s="3"/>
      <c r="C553" s="13"/>
      <c r="D553" s="3"/>
      <c r="E553" s="3"/>
      <c r="F553" s="3"/>
      <c r="G553" s="3"/>
      <c r="H553" s="3"/>
      <c r="I553" s="3"/>
      <c r="J553" s="3"/>
      <c r="K553" s="3"/>
      <c r="L553" s="3"/>
    </row>
    <row r="554" spans="1:12">
      <c r="A554" s="9"/>
      <c r="B554" s="3"/>
      <c r="C554" s="13"/>
      <c r="D554" s="3"/>
      <c r="E554" s="3"/>
      <c r="F554" s="3"/>
      <c r="G554" s="3"/>
      <c r="H554" s="3"/>
      <c r="I554" s="3"/>
      <c r="J554" s="3"/>
      <c r="K554" s="3"/>
      <c r="L554" s="3"/>
    </row>
    <row r="555" spans="1:12">
      <c r="A555" s="9"/>
      <c r="B555" s="3"/>
      <c r="C555" s="13"/>
      <c r="D555" s="3"/>
      <c r="E555" s="3"/>
      <c r="F555" s="3"/>
      <c r="G555" s="3"/>
      <c r="H555" s="3"/>
      <c r="I555" s="3"/>
      <c r="J555" s="3"/>
      <c r="K555" s="3"/>
      <c r="L555" s="3"/>
    </row>
    <row r="556" spans="1:12">
      <c r="A556" s="9"/>
      <c r="B556" s="3"/>
      <c r="C556" s="13"/>
      <c r="D556" s="3"/>
      <c r="E556" s="3"/>
      <c r="F556" s="3"/>
      <c r="G556" s="3"/>
      <c r="H556" s="3"/>
      <c r="I556" s="3"/>
      <c r="J556" s="3"/>
      <c r="K556" s="3"/>
      <c r="L556" s="3"/>
    </row>
    <row r="557" spans="1:12">
      <c r="A557" s="9"/>
      <c r="B557" s="3"/>
      <c r="C557" s="13"/>
      <c r="D557" s="3"/>
      <c r="E557" s="3"/>
      <c r="F557" s="3"/>
      <c r="G557" s="3"/>
      <c r="H557" s="3"/>
      <c r="I557" s="3"/>
      <c r="J557" s="3"/>
      <c r="K557" s="3"/>
      <c r="L557" s="3"/>
    </row>
    <row r="558" spans="1:12">
      <c r="A558" s="9"/>
      <c r="B558" s="3"/>
      <c r="C558" s="13"/>
      <c r="D558" s="3"/>
      <c r="E558" s="3"/>
      <c r="F558" s="3"/>
      <c r="G558" s="3"/>
      <c r="H558" s="3"/>
      <c r="I558" s="3"/>
      <c r="J558" s="3"/>
      <c r="K558" s="3"/>
      <c r="L558" s="3"/>
    </row>
    <row r="559" spans="1:12">
      <c r="A559" s="9"/>
      <c r="B559" s="3"/>
      <c r="C559" s="13"/>
      <c r="D559" s="3"/>
      <c r="E559" s="3"/>
      <c r="F559" s="3"/>
      <c r="G559" s="3"/>
      <c r="H559" s="3"/>
      <c r="I559" s="3"/>
      <c r="J559" s="3"/>
      <c r="K559" s="3"/>
      <c r="L559" s="3"/>
    </row>
    <row r="560" spans="1:12">
      <c r="A560" s="9"/>
      <c r="B560" s="3"/>
      <c r="C560" s="13"/>
      <c r="D560" s="3"/>
      <c r="E560" s="3"/>
      <c r="F560" s="3"/>
      <c r="G560" s="3"/>
      <c r="H560" s="3"/>
      <c r="I560" s="3"/>
      <c r="J560" s="3"/>
      <c r="K560" s="3"/>
      <c r="L560" s="3"/>
    </row>
    <row r="561" spans="1:12">
      <c r="A561" s="9"/>
      <c r="B561" s="3"/>
      <c r="C561" s="13"/>
      <c r="D561" s="3"/>
      <c r="E561" s="3"/>
      <c r="F561" s="3"/>
      <c r="G561" s="3"/>
      <c r="H561" s="3"/>
      <c r="I561" s="3"/>
      <c r="J561" s="3"/>
      <c r="K561" s="3"/>
      <c r="L561" s="3"/>
    </row>
    <row r="562" spans="1:12">
      <c r="A562" s="9"/>
      <c r="B562" s="3"/>
      <c r="C562" s="13"/>
      <c r="D562" s="3"/>
      <c r="E562" s="3"/>
      <c r="F562" s="3"/>
      <c r="G562" s="3"/>
      <c r="H562" s="3"/>
      <c r="I562" s="3"/>
      <c r="J562" s="3"/>
      <c r="K562" s="3"/>
      <c r="L562" s="3"/>
    </row>
    <row r="563" spans="1:12">
      <c r="A563" s="9"/>
      <c r="B563" s="3"/>
      <c r="C563" s="13"/>
      <c r="D563" s="3"/>
      <c r="E563" s="3"/>
      <c r="F563" s="3"/>
      <c r="G563" s="3"/>
      <c r="H563" s="3"/>
      <c r="I563" s="3"/>
      <c r="J563" s="3"/>
      <c r="K563" s="3"/>
      <c r="L563" s="3"/>
    </row>
    <row r="564" spans="1:12">
      <c r="A564" s="9"/>
      <c r="B564" s="3"/>
      <c r="C564" s="13"/>
      <c r="D564" s="3"/>
      <c r="E564" s="3"/>
      <c r="F564" s="3"/>
      <c r="G564" s="3"/>
      <c r="H564" s="3"/>
      <c r="I564" s="3"/>
      <c r="J564" s="3"/>
      <c r="K564" s="3"/>
      <c r="L564" s="3"/>
    </row>
    <row r="565" spans="1:12">
      <c r="A565" s="9"/>
      <c r="B565" s="3"/>
      <c r="C565" s="13"/>
      <c r="D565" s="3"/>
      <c r="E565" s="3"/>
      <c r="F565" s="3"/>
      <c r="G565" s="3"/>
      <c r="H565" s="3"/>
      <c r="I565" s="3"/>
      <c r="J565" s="3"/>
      <c r="K565" s="3"/>
      <c r="L565" s="3"/>
    </row>
    <row r="566" spans="1:12">
      <c r="A566" s="9"/>
      <c r="B566" s="3"/>
      <c r="C566" s="13"/>
      <c r="D566" s="3"/>
      <c r="E566" s="3"/>
      <c r="F566" s="3"/>
      <c r="G566" s="3"/>
      <c r="H566" s="3"/>
      <c r="I566" s="3"/>
      <c r="J566" s="3"/>
      <c r="K566" s="3"/>
      <c r="L566" s="3"/>
    </row>
    <row r="567" spans="1:12">
      <c r="A567" s="9"/>
      <c r="B567" s="3"/>
      <c r="C567" s="13"/>
      <c r="D567" s="3"/>
      <c r="E567" s="3"/>
      <c r="F567" s="3"/>
      <c r="G567" s="3"/>
      <c r="H567" s="3"/>
      <c r="I567" s="3"/>
      <c r="J567" s="3"/>
      <c r="K567" s="3"/>
      <c r="L567" s="3"/>
    </row>
    <row r="568" spans="1:12">
      <c r="A568" s="9"/>
      <c r="B568" s="3"/>
      <c r="C568" s="13"/>
      <c r="D568" s="3"/>
      <c r="E568" s="3"/>
      <c r="F568" s="3"/>
      <c r="G568" s="3"/>
      <c r="H568" s="3"/>
      <c r="I568" s="3"/>
      <c r="J568" s="3"/>
      <c r="K568" s="3"/>
      <c r="L568" s="3"/>
    </row>
    <row r="569" spans="1:12">
      <c r="A569" s="9"/>
      <c r="B569" s="3"/>
      <c r="C569" s="13"/>
      <c r="D569" s="3"/>
      <c r="E569" s="3"/>
      <c r="F569" s="3"/>
      <c r="G569" s="3"/>
      <c r="H569" s="3"/>
      <c r="I569" s="3"/>
      <c r="J569" s="3"/>
      <c r="K569" s="3"/>
      <c r="L569" s="3"/>
    </row>
    <row r="570" spans="1:12">
      <c r="A570" s="9"/>
      <c r="B570" s="3"/>
      <c r="C570" s="13"/>
      <c r="D570" s="3"/>
      <c r="E570" s="3"/>
      <c r="F570" s="3"/>
      <c r="G570" s="3"/>
      <c r="H570" s="3"/>
      <c r="I570" s="3"/>
      <c r="J570" s="3"/>
      <c r="K570" s="3"/>
      <c r="L570" s="3"/>
    </row>
    <row r="571" spans="1:12">
      <c r="A571" s="9"/>
      <c r="B571" s="3"/>
      <c r="C571" s="13"/>
      <c r="D571" s="3"/>
      <c r="E571" s="3"/>
      <c r="F571" s="3"/>
      <c r="G571" s="3"/>
      <c r="H571" s="3"/>
      <c r="I571" s="3"/>
      <c r="J571" s="3"/>
      <c r="K571" s="3"/>
      <c r="L571" s="3"/>
    </row>
    <row r="572" spans="1:12">
      <c r="A572" s="9"/>
      <c r="B572" s="3"/>
      <c r="C572" s="13"/>
      <c r="D572" s="3"/>
      <c r="E572" s="3"/>
      <c r="F572" s="3"/>
      <c r="G572" s="3"/>
      <c r="H572" s="3"/>
      <c r="I572" s="3"/>
      <c r="J572" s="3"/>
      <c r="K572" s="3"/>
      <c r="L572" s="3"/>
    </row>
    <row r="573" spans="1:12">
      <c r="A573" s="9"/>
      <c r="B573" s="3"/>
      <c r="C573" s="13"/>
      <c r="D573" s="3"/>
      <c r="E573" s="3"/>
      <c r="F573" s="3"/>
      <c r="G573" s="3"/>
      <c r="H573" s="3"/>
      <c r="I573" s="3"/>
      <c r="J573" s="3"/>
      <c r="K573" s="3"/>
      <c r="L573" s="3"/>
    </row>
    <row r="574" spans="1:12">
      <c r="A574" s="9"/>
      <c r="B574" s="3"/>
      <c r="C574" s="13"/>
      <c r="D574" s="3"/>
      <c r="E574" s="3"/>
      <c r="F574" s="3"/>
      <c r="G574" s="3"/>
      <c r="H574" s="3"/>
      <c r="I574" s="3"/>
      <c r="J574" s="3"/>
      <c r="K574" s="3"/>
      <c r="L574" s="3"/>
    </row>
    <row r="575" spans="1:12">
      <c r="A575" s="9"/>
      <c r="B575" s="3"/>
      <c r="C575" s="13"/>
      <c r="D575" s="3"/>
      <c r="E575" s="3"/>
      <c r="F575" s="3"/>
      <c r="G575" s="3"/>
      <c r="H575" s="3"/>
      <c r="I575" s="3"/>
      <c r="J575" s="3"/>
      <c r="K575" s="3"/>
      <c r="L575" s="3"/>
    </row>
    <row r="576" spans="1:12">
      <c r="A576" s="9"/>
      <c r="B576" s="3"/>
      <c r="C576" s="13"/>
      <c r="D576" s="3"/>
      <c r="E576" s="3"/>
      <c r="F576" s="3"/>
      <c r="G576" s="3"/>
      <c r="H576" s="3"/>
      <c r="I576" s="3"/>
      <c r="J576" s="3"/>
      <c r="K576" s="3"/>
      <c r="L576" s="3"/>
    </row>
    <row r="577" spans="1:12">
      <c r="A577" s="9"/>
      <c r="B577" s="3"/>
      <c r="C577" s="13"/>
      <c r="D577" s="3"/>
      <c r="E577" s="3"/>
      <c r="F577" s="3"/>
      <c r="G577" s="3"/>
      <c r="H577" s="3"/>
      <c r="I577" s="3"/>
      <c r="J577" s="3"/>
      <c r="K577" s="3"/>
      <c r="L577" s="3"/>
    </row>
    <row r="578" spans="1:12">
      <c r="A578" s="9"/>
      <c r="B578" s="3"/>
      <c r="C578" s="13"/>
      <c r="D578" s="3"/>
      <c r="E578" s="3"/>
      <c r="F578" s="3"/>
      <c r="G578" s="3"/>
      <c r="H578" s="3"/>
      <c r="I578" s="3"/>
      <c r="J578" s="3"/>
      <c r="K578" s="3"/>
      <c r="L578" s="3"/>
    </row>
    <row r="579" spans="1:12">
      <c r="A579" s="9"/>
      <c r="B579" s="3"/>
      <c r="C579" s="13"/>
      <c r="D579" s="3"/>
      <c r="E579" s="3"/>
      <c r="F579" s="3"/>
      <c r="G579" s="3"/>
      <c r="H579" s="3"/>
      <c r="I579" s="3"/>
      <c r="J579" s="3"/>
      <c r="K579" s="3"/>
      <c r="L579" s="3"/>
    </row>
    <row r="580" spans="1:12">
      <c r="A580" s="9"/>
      <c r="B580" s="3"/>
      <c r="C580" s="13"/>
      <c r="D580" s="3"/>
      <c r="E580" s="3"/>
      <c r="F580" s="3"/>
      <c r="G580" s="3"/>
      <c r="H580" s="3"/>
      <c r="I580" s="3"/>
      <c r="J580" s="3"/>
      <c r="K580" s="3"/>
      <c r="L580" s="3"/>
    </row>
    <row r="581" spans="1:12">
      <c r="A581" s="9"/>
      <c r="B581" s="3"/>
      <c r="C581" s="13"/>
      <c r="D581" s="3"/>
      <c r="E581" s="3"/>
      <c r="F581" s="3"/>
      <c r="G581" s="3"/>
      <c r="H581" s="3"/>
      <c r="I581" s="3"/>
      <c r="J581" s="3"/>
      <c r="K581" s="3"/>
      <c r="L581" s="3"/>
    </row>
    <row r="582" spans="1:12">
      <c r="A582" s="9"/>
      <c r="B582" s="3"/>
      <c r="C582" s="13"/>
      <c r="D582" s="3"/>
      <c r="E582" s="3"/>
      <c r="F582" s="3"/>
      <c r="G582" s="3"/>
      <c r="H582" s="3"/>
      <c r="I582" s="3"/>
      <c r="J582" s="3"/>
      <c r="K582" s="3"/>
      <c r="L582" s="3"/>
    </row>
    <row r="583" spans="1:12">
      <c r="A583" s="9"/>
      <c r="B583" s="3"/>
      <c r="C583" s="13"/>
      <c r="D583" s="3"/>
      <c r="E583" s="3"/>
      <c r="F583" s="3"/>
      <c r="G583" s="3"/>
      <c r="H583" s="3"/>
      <c r="I583" s="3"/>
      <c r="J583" s="3"/>
      <c r="K583" s="3"/>
      <c r="L583" s="3"/>
    </row>
    <row r="584" spans="1:12">
      <c r="A584" s="9"/>
      <c r="B584" s="3"/>
      <c r="C584" s="13"/>
      <c r="D584" s="3"/>
      <c r="E584" s="3"/>
      <c r="F584" s="3"/>
      <c r="G584" s="3"/>
      <c r="H584" s="3"/>
      <c r="I584" s="3"/>
      <c r="J584" s="3"/>
      <c r="K584" s="3"/>
      <c r="L584" s="3"/>
    </row>
    <row r="585" spans="1:12">
      <c r="A585" s="9"/>
      <c r="B585" s="3"/>
      <c r="C585" s="13"/>
      <c r="D585" s="3"/>
      <c r="E585" s="3"/>
      <c r="F585" s="3"/>
      <c r="G585" s="3"/>
      <c r="H585" s="3"/>
      <c r="I585" s="3"/>
      <c r="J585" s="3"/>
      <c r="K585" s="3"/>
      <c r="L585" s="3"/>
    </row>
    <row r="586" spans="1:12">
      <c r="A586" s="9"/>
      <c r="B586" s="3"/>
      <c r="C586" s="13"/>
      <c r="D586" s="3"/>
      <c r="E586" s="3"/>
      <c r="F586" s="3"/>
      <c r="G586" s="3"/>
      <c r="H586" s="3"/>
      <c r="I586" s="3"/>
      <c r="J586" s="3"/>
      <c r="K586" s="3"/>
      <c r="L586" s="3"/>
    </row>
    <row r="587" spans="1:12">
      <c r="A587" s="9"/>
      <c r="B587" s="3"/>
      <c r="C587" s="13"/>
      <c r="D587" s="3"/>
      <c r="E587" s="3"/>
      <c r="F587" s="3"/>
      <c r="G587" s="3"/>
      <c r="H587" s="3"/>
      <c r="I587" s="3"/>
      <c r="J587" s="3"/>
      <c r="K587" s="3"/>
      <c r="L587" s="3"/>
    </row>
    <row r="588" spans="1:12">
      <c r="A588" s="9"/>
      <c r="B588" s="3"/>
      <c r="C588" s="13"/>
      <c r="D588" s="3"/>
      <c r="E588" s="3"/>
      <c r="F588" s="3"/>
      <c r="G588" s="3"/>
      <c r="H588" s="3"/>
      <c r="I588" s="3"/>
      <c r="J588" s="3"/>
      <c r="K588" s="3"/>
      <c r="L588" s="3"/>
    </row>
    <row r="589" spans="1:12">
      <c r="A589" s="9"/>
      <c r="B589" s="3"/>
      <c r="C589" s="13"/>
      <c r="D589" s="3"/>
      <c r="E589" s="3"/>
      <c r="F589" s="3"/>
      <c r="G589" s="3"/>
      <c r="H589" s="3"/>
      <c r="I589" s="3"/>
      <c r="J589" s="3"/>
      <c r="K589" s="3"/>
      <c r="L589" s="3"/>
    </row>
    <row r="590" spans="1:12">
      <c r="A590" s="9"/>
      <c r="B590" s="3"/>
      <c r="C590" s="13"/>
      <c r="D590" s="3"/>
      <c r="E590" s="3"/>
      <c r="F590" s="3"/>
      <c r="G590" s="3"/>
      <c r="H590" s="3"/>
      <c r="I590" s="3"/>
      <c r="J590" s="3"/>
      <c r="K590" s="3"/>
      <c r="L590" s="3"/>
    </row>
    <row r="591" spans="1:12">
      <c r="A591" s="9"/>
      <c r="B591" s="3"/>
      <c r="C591" s="13"/>
      <c r="D591" s="3"/>
      <c r="E591" s="3"/>
      <c r="F591" s="3"/>
      <c r="G591" s="3"/>
      <c r="H591" s="3"/>
      <c r="I591" s="3"/>
      <c r="J591" s="3"/>
      <c r="K591" s="3"/>
      <c r="L591" s="3"/>
    </row>
    <row r="592" spans="1:12">
      <c r="A592" s="9"/>
      <c r="B592" s="3"/>
      <c r="C592" s="13"/>
      <c r="D592" s="3"/>
      <c r="E592" s="3"/>
      <c r="F592" s="3"/>
      <c r="G592" s="3"/>
      <c r="H592" s="3"/>
      <c r="I592" s="3"/>
      <c r="J592" s="3"/>
      <c r="K592" s="3"/>
      <c r="L592" s="3"/>
    </row>
    <row r="593" spans="1:12">
      <c r="A593" s="9"/>
      <c r="B593" s="3"/>
      <c r="C593" s="13"/>
      <c r="D593" s="3"/>
      <c r="E593" s="3"/>
      <c r="F593" s="3"/>
      <c r="G593" s="3"/>
      <c r="H593" s="3"/>
      <c r="I593" s="3"/>
      <c r="J593" s="3"/>
      <c r="K593" s="3"/>
      <c r="L593" s="3"/>
    </row>
    <row r="594" spans="1:12">
      <c r="A594" s="9"/>
      <c r="B594" s="3"/>
      <c r="C594" s="13"/>
      <c r="D594" s="3"/>
      <c r="E594" s="3"/>
      <c r="F594" s="3"/>
      <c r="G594" s="3"/>
      <c r="H594" s="3"/>
      <c r="I594" s="3"/>
      <c r="J594" s="3"/>
      <c r="K594" s="3"/>
      <c r="L594" s="3"/>
    </row>
    <row r="595" spans="1:12">
      <c r="A595" s="9"/>
      <c r="B595" s="3"/>
      <c r="C595" s="13"/>
      <c r="D595" s="3"/>
      <c r="E595" s="3"/>
      <c r="F595" s="3"/>
      <c r="G595" s="3"/>
      <c r="H595" s="3"/>
      <c r="I595" s="3"/>
      <c r="J595" s="3"/>
      <c r="K595" s="3"/>
      <c r="L595" s="3"/>
    </row>
    <row r="596" spans="1:12">
      <c r="A596" s="9"/>
      <c r="B596" s="3"/>
      <c r="C596" s="13"/>
      <c r="D596" s="3"/>
      <c r="E596" s="3"/>
      <c r="F596" s="3"/>
      <c r="G596" s="3"/>
      <c r="H596" s="3"/>
      <c r="I596" s="3"/>
      <c r="J596" s="3"/>
      <c r="K596" s="3"/>
      <c r="L596" s="3"/>
    </row>
    <row r="597" spans="1:12">
      <c r="A597" s="9"/>
      <c r="B597" s="3"/>
      <c r="C597" s="13"/>
      <c r="D597" s="3"/>
      <c r="E597" s="3"/>
      <c r="F597" s="3"/>
      <c r="G597" s="3"/>
      <c r="H597" s="3"/>
      <c r="I597" s="3"/>
      <c r="J597" s="3"/>
      <c r="K597" s="3"/>
      <c r="L597" s="3"/>
    </row>
    <row r="598" spans="1:12">
      <c r="A598" s="9"/>
      <c r="B598" s="3"/>
      <c r="C598" s="13"/>
      <c r="D598" s="3"/>
      <c r="E598" s="3"/>
      <c r="F598" s="3"/>
      <c r="G598" s="3"/>
      <c r="H598" s="3"/>
      <c r="I598" s="3"/>
      <c r="J598" s="3"/>
      <c r="K598" s="3"/>
      <c r="L598" s="3"/>
    </row>
    <row r="599" spans="1:12">
      <c r="A599" s="9"/>
      <c r="B599" s="3"/>
      <c r="C599" s="13"/>
      <c r="D599" s="3"/>
      <c r="E599" s="3"/>
      <c r="F599" s="3"/>
      <c r="G599" s="3"/>
      <c r="H599" s="3"/>
      <c r="I599" s="3"/>
      <c r="J599" s="3"/>
      <c r="K599" s="3"/>
      <c r="L599" s="3"/>
    </row>
    <row r="600" spans="1:12">
      <c r="A600" s="9"/>
      <c r="B600" s="3"/>
      <c r="C600" s="13"/>
      <c r="D600" s="3"/>
      <c r="E600" s="3"/>
      <c r="F600" s="3"/>
      <c r="G600" s="3"/>
      <c r="H600" s="3"/>
      <c r="I600" s="3"/>
      <c r="J600" s="3"/>
      <c r="K600" s="3"/>
      <c r="L600" s="3"/>
    </row>
    <row r="601" spans="1:12">
      <c r="A601" s="9"/>
      <c r="B601" s="3"/>
      <c r="C601" s="13"/>
      <c r="D601" s="3"/>
      <c r="E601" s="3"/>
      <c r="F601" s="3"/>
      <c r="G601" s="3"/>
      <c r="H601" s="3"/>
      <c r="I601" s="3"/>
      <c r="J601" s="3"/>
      <c r="K601" s="3"/>
      <c r="L601" s="3"/>
    </row>
    <row r="602" spans="1:12">
      <c r="A602" s="9"/>
      <c r="B602" s="3"/>
      <c r="C602" s="13"/>
      <c r="D602" s="3"/>
      <c r="E602" s="3"/>
      <c r="F602" s="3"/>
      <c r="G602" s="3"/>
      <c r="H602" s="3"/>
      <c r="I602" s="3"/>
      <c r="J602" s="3"/>
      <c r="K602" s="3"/>
      <c r="L602" s="3"/>
    </row>
    <row r="603" spans="1:12">
      <c r="A603" s="9"/>
      <c r="B603" s="3"/>
      <c r="C603" s="13"/>
      <c r="D603" s="3"/>
      <c r="E603" s="3"/>
      <c r="F603" s="3"/>
      <c r="G603" s="3"/>
      <c r="H603" s="3"/>
      <c r="I603" s="3"/>
      <c r="J603" s="3"/>
      <c r="K603" s="3"/>
      <c r="L603" s="3"/>
    </row>
    <row r="604" spans="1:12">
      <c r="A604" s="9"/>
      <c r="B604" s="3"/>
      <c r="C604" s="13"/>
      <c r="D604" s="3"/>
      <c r="E604" s="3"/>
      <c r="F604" s="3"/>
      <c r="G604" s="3"/>
      <c r="H604" s="3"/>
      <c r="I604" s="3"/>
      <c r="J604" s="3"/>
      <c r="K604" s="3"/>
      <c r="L604" s="3"/>
    </row>
    <row r="605" spans="1:12">
      <c r="A605" s="9"/>
      <c r="B605" s="3"/>
      <c r="C605" s="13"/>
      <c r="D605" s="3"/>
      <c r="E605" s="3"/>
      <c r="F605" s="3"/>
      <c r="G605" s="3"/>
      <c r="H605" s="3"/>
      <c r="I605" s="3"/>
      <c r="J605" s="3"/>
      <c r="K605" s="3"/>
      <c r="L605" s="3"/>
    </row>
    <row r="606" spans="1:12">
      <c r="A606" s="9"/>
      <c r="B606" s="3"/>
      <c r="C606" s="13"/>
      <c r="D606" s="3"/>
      <c r="E606" s="3"/>
      <c r="F606" s="3"/>
      <c r="G606" s="3"/>
      <c r="H606" s="3"/>
      <c r="I606" s="3"/>
      <c r="J606" s="3"/>
      <c r="K606" s="3"/>
      <c r="L606" s="3"/>
    </row>
    <row r="607" spans="1:12">
      <c r="A607" s="9"/>
      <c r="B607" s="3"/>
      <c r="C607" s="13"/>
      <c r="D607" s="3"/>
      <c r="E607" s="3"/>
      <c r="F607" s="3"/>
      <c r="G607" s="3"/>
      <c r="H607" s="3"/>
      <c r="I607" s="3"/>
      <c r="J607" s="3"/>
      <c r="K607" s="3"/>
      <c r="L607" s="3"/>
    </row>
    <row r="608" spans="1:12">
      <c r="A608" s="9"/>
      <c r="B608" s="3"/>
      <c r="C608" s="13"/>
      <c r="D608" s="3"/>
      <c r="E608" s="3"/>
      <c r="F608" s="3"/>
      <c r="G608" s="3"/>
      <c r="H608" s="3"/>
      <c r="I608" s="3"/>
      <c r="J608" s="3"/>
      <c r="K608" s="3"/>
      <c r="L608" s="3"/>
    </row>
    <row r="609" spans="1:12">
      <c r="A609" s="9"/>
      <c r="B609" s="3"/>
      <c r="C609" s="13"/>
      <c r="D609" s="3"/>
      <c r="E609" s="3"/>
      <c r="F609" s="3"/>
      <c r="G609" s="3"/>
      <c r="H609" s="3"/>
      <c r="I609" s="3"/>
      <c r="J609" s="3"/>
      <c r="K609" s="3"/>
      <c r="L609" s="3"/>
    </row>
    <row r="610" spans="1:12">
      <c r="A610" s="9"/>
      <c r="B610" s="3"/>
      <c r="C610" s="13"/>
      <c r="D610" s="3"/>
      <c r="E610" s="3"/>
      <c r="F610" s="3"/>
      <c r="G610" s="3"/>
      <c r="H610" s="3"/>
      <c r="I610" s="3"/>
      <c r="J610" s="3"/>
      <c r="K610" s="3"/>
      <c r="L610" s="3"/>
    </row>
    <row r="611" spans="1:12">
      <c r="A611" s="9"/>
      <c r="B611" s="3"/>
      <c r="C611" s="13"/>
      <c r="D611" s="3"/>
      <c r="E611" s="3"/>
      <c r="F611" s="3"/>
      <c r="G611" s="3"/>
      <c r="H611" s="3"/>
      <c r="I611" s="3"/>
      <c r="J611" s="3"/>
      <c r="K611" s="3"/>
      <c r="L611" s="3"/>
    </row>
    <row r="612" spans="1:12">
      <c r="A612" s="9"/>
      <c r="B612" s="3"/>
      <c r="C612" s="13"/>
      <c r="D612" s="3"/>
      <c r="E612" s="3"/>
      <c r="F612" s="3"/>
      <c r="G612" s="3"/>
      <c r="H612" s="3"/>
      <c r="I612" s="3"/>
      <c r="J612" s="3"/>
      <c r="K612" s="3"/>
      <c r="L612" s="3"/>
    </row>
    <row r="613" spans="1:12">
      <c r="A613" s="9"/>
      <c r="B613" s="3"/>
      <c r="C613" s="13"/>
      <c r="D613" s="3"/>
      <c r="E613" s="3"/>
      <c r="F613" s="3"/>
      <c r="G613" s="3"/>
      <c r="H613" s="3"/>
      <c r="I613" s="3"/>
      <c r="J613" s="3"/>
      <c r="K613" s="3"/>
      <c r="L613" s="3"/>
    </row>
    <row r="614" spans="1:12">
      <c r="A614" s="9"/>
      <c r="B614" s="3"/>
      <c r="C614" s="13"/>
      <c r="D614" s="3"/>
      <c r="E614" s="3"/>
      <c r="F614" s="3"/>
      <c r="G614" s="3"/>
      <c r="H614" s="3"/>
      <c r="I614" s="3"/>
      <c r="J614" s="3"/>
      <c r="K614" s="3"/>
      <c r="L614" s="3"/>
    </row>
    <row r="615" spans="1:12">
      <c r="A615" s="9"/>
      <c r="B615" s="3"/>
      <c r="C615" s="13"/>
      <c r="D615" s="3"/>
      <c r="E615" s="3"/>
      <c r="F615" s="3"/>
      <c r="G615" s="3"/>
      <c r="H615" s="3"/>
      <c r="I615" s="3"/>
      <c r="J615" s="3"/>
      <c r="K615" s="3"/>
      <c r="L615" s="3"/>
    </row>
    <row r="616" spans="1:12">
      <c r="A616" s="9"/>
      <c r="B616" s="3"/>
      <c r="C616" s="13"/>
      <c r="D616" s="3"/>
      <c r="E616" s="3"/>
      <c r="F616" s="3"/>
      <c r="G616" s="3"/>
      <c r="H616" s="3"/>
      <c r="I616" s="3"/>
      <c r="J616" s="3"/>
      <c r="K616" s="3"/>
      <c r="L616" s="3"/>
    </row>
    <row r="617" spans="1:12">
      <c r="A617" s="9"/>
      <c r="B617" s="3"/>
      <c r="C617" s="13"/>
      <c r="D617" s="3"/>
      <c r="E617" s="3"/>
      <c r="F617" s="3"/>
      <c r="G617" s="3"/>
      <c r="H617" s="3"/>
      <c r="I617" s="3"/>
      <c r="J617" s="3"/>
      <c r="K617" s="3"/>
      <c r="L617" s="3"/>
    </row>
    <row r="618" spans="1:12">
      <c r="A618" s="9"/>
      <c r="B618" s="3"/>
      <c r="C618" s="13"/>
      <c r="D618" s="3"/>
      <c r="E618" s="3"/>
      <c r="F618" s="3"/>
      <c r="G618" s="3"/>
      <c r="H618" s="3"/>
      <c r="I618" s="3"/>
      <c r="J618" s="3"/>
      <c r="K618" s="3"/>
      <c r="L618" s="3"/>
    </row>
    <row r="619" spans="1:12">
      <c r="A619" s="9"/>
      <c r="B619" s="3"/>
      <c r="C619" s="13"/>
      <c r="D619" s="3"/>
      <c r="E619" s="3"/>
      <c r="F619" s="3"/>
      <c r="G619" s="3"/>
      <c r="H619" s="3"/>
      <c r="I619" s="3"/>
      <c r="J619" s="3"/>
      <c r="K619" s="3"/>
      <c r="L619" s="3"/>
    </row>
    <row r="620" spans="1:12">
      <c r="A620" s="9"/>
      <c r="B620" s="3"/>
      <c r="C620" s="13"/>
      <c r="D620" s="3"/>
      <c r="E620" s="3"/>
      <c r="F620" s="3"/>
      <c r="G620" s="3"/>
      <c r="H620" s="3"/>
      <c r="I620" s="3"/>
      <c r="J620" s="3"/>
      <c r="K620" s="3"/>
      <c r="L620" s="3"/>
    </row>
    <row r="621" spans="1:12">
      <c r="A621" s="9"/>
      <c r="B621" s="3"/>
      <c r="C621" s="13"/>
      <c r="D621" s="3"/>
      <c r="E621" s="3"/>
      <c r="F621" s="3"/>
      <c r="G621" s="3"/>
      <c r="H621" s="3"/>
      <c r="I621" s="3"/>
      <c r="J621" s="3"/>
      <c r="K621" s="3"/>
      <c r="L621" s="3"/>
    </row>
    <row r="622" spans="1:12">
      <c r="A622" s="9"/>
      <c r="B622" s="3"/>
      <c r="C622" s="13"/>
      <c r="D622" s="3"/>
      <c r="E622" s="3"/>
      <c r="F622" s="3"/>
      <c r="G622" s="3"/>
      <c r="H622" s="3"/>
      <c r="I622" s="3"/>
      <c r="J622" s="3"/>
      <c r="K622" s="3"/>
      <c r="L622" s="3"/>
    </row>
    <row r="623" spans="1:12">
      <c r="A623" s="9"/>
      <c r="B623" s="3"/>
      <c r="C623" s="13"/>
      <c r="D623" s="3"/>
      <c r="E623" s="3"/>
      <c r="F623" s="3"/>
      <c r="G623" s="3"/>
      <c r="H623" s="3"/>
      <c r="I623" s="3"/>
      <c r="J623" s="3"/>
      <c r="K623" s="3"/>
      <c r="L623" s="3"/>
    </row>
    <row r="624" spans="1:12">
      <c r="A624" s="9"/>
      <c r="B624" s="3"/>
      <c r="C624" s="13"/>
      <c r="D624" s="3"/>
      <c r="E624" s="3"/>
      <c r="F624" s="3"/>
      <c r="G624" s="3"/>
      <c r="H624" s="3"/>
      <c r="I624" s="3"/>
      <c r="J624" s="3"/>
      <c r="K624" s="3"/>
      <c r="L624" s="3"/>
    </row>
    <row r="625" spans="1:12">
      <c r="A625" s="9"/>
      <c r="B625" s="3"/>
      <c r="C625" s="13"/>
      <c r="D625" s="3"/>
      <c r="E625" s="3"/>
      <c r="F625" s="3"/>
      <c r="G625" s="3"/>
      <c r="H625" s="3"/>
      <c r="I625" s="3"/>
      <c r="J625" s="3"/>
      <c r="K625" s="3"/>
      <c r="L625" s="3"/>
    </row>
    <row r="626" spans="1:12">
      <c r="A626" s="9"/>
      <c r="B626" s="3"/>
      <c r="C626" s="13"/>
      <c r="D626" s="3"/>
      <c r="E626" s="3"/>
      <c r="F626" s="3"/>
      <c r="G626" s="3"/>
      <c r="H626" s="3"/>
      <c r="I626" s="3"/>
      <c r="J626" s="3"/>
      <c r="K626" s="3"/>
      <c r="L626" s="3"/>
    </row>
    <row r="627" spans="1:12">
      <c r="A627" s="9"/>
      <c r="B627" s="3"/>
      <c r="C627" s="13"/>
      <c r="D627" s="3"/>
      <c r="E627" s="3"/>
      <c r="F627" s="3"/>
      <c r="G627" s="3"/>
      <c r="H627" s="3"/>
      <c r="I627" s="3"/>
      <c r="J627" s="3"/>
      <c r="K627" s="3"/>
      <c r="L627" s="3"/>
    </row>
    <row r="628" spans="1:12">
      <c r="A628" s="9"/>
      <c r="B628" s="3"/>
      <c r="C628" s="13"/>
      <c r="D628" s="3"/>
      <c r="E628" s="3"/>
      <c r="F628" s="3"/>
      <c r="G628" s="3"/>
      <c r="H628" s="3"/>
      <c r="I628" s="3"/>
      <c r="J628" s="3"/>
      <c r="K628" s="3"/>
      <c r="L628" s="3"/>
    </row>
    <row r="629" spans="1:12">
      <c r="A629" s="9"/>
      <c r="B629" s="3"/>
      <c r="C629" s="13"/>
      <c r="D629" s="3"/>
      <c r="E629" s="3"/>
      <c r="F629" s="3"/>
      <c r="G629" s="3"/>
      <c r="H629" s="3"/>
      <c r="I629" s="3"/>
      <c r="J629" s="3"/>
      <c r="K629" s="3"/>
      <c r="L629" s="3"/>
    </row>
    <row r="630" spans="1:12">
      <c r="A630" s="9"/>
      <c r="B630" s="3"/>
      <c r="C630" s="13"/>
      <c r="D630" s="3"/>
      <c r="E630" s="3"/>
      <c r="F630" s="3"/>
      <c r="G630" s="3"/>
      <c r="H630" s="3"/>
      <c r="I630" s="3"/>
      <c r="J630" s="3"/>
      <c r="K630" s="3"/>
      <c r="L630" s="3"/>
    </row>
    <row r="631" spans="1:12">
      <c r="A631" s="9"/>
      <c r="B631" s="3"/>
      <c r="C631" s="13"/>
      <c r="D631" s="3"/>
      <c r="E631" s="3"/>
      <c r="F631" s="3"/>
      <c r="G631" s="3"/>
      <c r="H631" s="3"/>
      <c r="I631" s="3"/>
      <c r="J631" s="3"/>
      <c r="K631" s="3"/>
      <c r="L631" s="3"/>
    </row>
    <row r="632" spans="1:12">
      <c r="A632" s="9"/>
      <c r="B632" s="3"/>
      <c r="C632" s="13"/>
      <c r="D632" s="3"/>
      <c r="E632" s="3"/>
      <c r="F632" s="3"/>
      <c r="G632" s="3"/>
      <c r="H632" s="3"/>
      <c r="I632" s="3"/>
      <c r="J632" s="3"/>
      <c r="K632" s="3"/>
      <c r="L632" s="3"/>
    </row>
    <row r="633" spans="1:12">
      <c r="A633" s="9"/>
      <c r="B633" s="3"/>
      <c r="C633" s="13"/>
      <c r="D633" s="3"/>
      <c r="E633" s="3"/>
      <c r="F633" s="3"/>
      <c r="G633" s="3"/>
      <c r="H633" s="3"/>
      <c r="I633" s="3"/>
      <c r="J633" s="3"/>
      <c r="K633" s="3"/>
      <c r="L633" s="3"/>
    </row>
    <row r="634" spans="1:12">
      <c r="A634" s="9"/>
      <c r="B634" s="3"/>
      <c r="C634" s="13"/>
      <c r="D634" s="3"/>
      <c r="E634" s="3"/>
      <c r="F634" s="3"/>
      <c r="G634" s="3"/>
      <c r="H634" s="3"/>
      <c r="I634" s="3"/>
      <c r="J634" s="3"/>
      <c r="K634" s="3"/>
      <c r="L634" s="3"/>
    </row>
    <row r="635" spans="1:12">
      <c r="A635" s="9"/>
      <c r="B635" s="3"/>
      <c r="C635" s="13"/>
      <c r="D635" s="3"/>
      <c r="E635" s="3"/>
      <c r="F635" s="3"/>
      <c r="G635" s="3"/>
      <c r="H635" s="3"/>
      <c r="I635" s="3"/>
      <c r="J635" s="3"/>
      <c r="K635" s="3"/>
      <c r="L635" s="3"/>
    </row>
    <row r="636" spans="1:12">
      <c r="A636" s="9"/>
      <c r="B636" s="3"/>
      <c r="C636" s="13"/>
      <c r="D636" s="3"/>
      <c r="E636" s="3"/>
      <c r="F636" s="3"/>
      <c r="G636" s="3"/>
      <c r="H636" s="3"/>
      <c r="I636" s="3"/>
      <c r="J636" s="3"/>
      <c r="K636" s="3"/>
      <c r="L636" s="3"/>
    </row>
    <row r="637" spans="1:12">
      <c r="A637" s="9"/>
      <c r="B637" s="3"/>
      <c r="C637" s="13"/>
      <c r="D637" s="3"/>
      <c r="E637" s="3"/>
      <c r="F637" s="3"/>
      <c r="G637" s="3"/>
      <c r="H637" s="3"/>
      <c r="I637" s="3"/>
      <c r="J637" s="3"/>
      <c r="K637" s="3"/>
      <c r="L637" s="3"/>
    </row>
    <row r="638" spans="1:12">
      <c r="A638" s="9"/>
      <c r="B638" s="3"/>
      <c r="C638" s="13"/>
      <c r="D638" s="3"/>
      <c r="E638" s="3"/>
      <c r="F638" s="3"/>
      <c r="G638" s="3"/>
      <c r="H638" s="3"/>
      <c r="I638" s="3"/>
      <c r="J638" s="3"/>
      <c r="K638" s="3"/>
      <c r="L638" s="3"/>
    </row>
    <row r="639" spans="1:12">
      <c r="A639" s="9"/>
      <c r="B639" s="3"/>
      <c r="C639" s="13"/>
      <c r="D639" s="3"/>
      <c r="E639" s="3"/>
      <c r="F639" s="3"/>
      <c r="G639" s="3"/>
      <c r="H639" s="3"/>
      <c r="I639" s="3"/>
      <c r="J639" s="3"/>
      <c r="K639" s="3"/>
      <c r="L639" s="3"/>
    </row>
    <row r="640" spans="1:12">
      <c r="A640" s="9"/>
      <c r="B640" s="3"/>
      <c r="C640" s="13"/>
      <c r="D640" s="3"/>
      <c r="E640" s="3"/>
      <c r="F640" s="3"/>
      <c r="G640" s="3"/>
      <c r="H640" s="3"/>
      <c r="I640" s="3"/>
      <c r="J640" s="3"/>
      <c r="K640" s="3"/>
      <c r="L640" s="3"/>
    </row>
    <row r="641" spans="1:12">
      <c r="A641" s="9"/>
      <c r="B641" s="3"/>
      <c r="C641" s="13"/>
      <c r="D641" s="3"/>
      <c r="E641" s="3"/>
      <c r="F641" s="3"/>
      <c r="G641" s="3"/>
      <c r="H641" s="3"/>
      <c r="I641" s="3"/>
      <c r="J641" s="3"/>
      <c r="K641" s="3"/>
      <c r="L641" s="3"/>
    </row>
    <row r="642" spans="1:12">
      <c r="A642" s="9"/>
      <c r="B642" s="3"/>
      <c r="C642" s="13"/>
      <c r="D642" s="3"/>
      <c r="E642" s="3"/>
      <c r="F642" s="3"/>
      <c r="G642" s="3"/>
      <c r="H642" s="3"/>
      <c r="I642" s="3"/>
      <c r="J642" s="3"/>
      <c r="K642" s="3"/>
      <c r="L642" s="3"/>
    </row>
    <row r="643" spans="1:12">
      <c r="A643" s="9"/>
      <c r="B643" s="3"/>
      <c r="C643" s="13"/>
      <c r="D643" s="3"/>
      <c r="E643" s="3"/>
      <c r="F643" s="3"/>
      <c r="G643" s="3"/>
      <c r="H643" s="3"/>
      <c r="I643" s="3"/>
      <c r="J643" s="3"/>
      <c r="K643" s="3"/>
      <c r="L643" s="3"/>
    </row>
    <row r="644" spans="1:12">
      <c r="A644" s="9"/>
      <c r="B644" s="3"/>
      <c r="C644" s="13"/>
      <c r="D644" s="3"/>
      <c r="E644" s="3"/>
      <c r="F644" s="3"/>
      <c r="G644" s="3"/>
      <c r="H644" s="3"/>
      <c r="I644" s="3"/>
      <c r="J644" s="3"/>
      <c r="K644" s="3"/>
      <c r="L644" s="3"/>
    </row>
    <row r="645" spans="1:12">
      <c r="A645" s="9"/>
      <c r="B645" s="3"/>
      <c r="C645" s="13"/>
      <c r="D645" s="3"/>
      <c r="E645" s="3"/>
      <c r="F645" s="3"/>
      <c r="G645" s="3"/>
      <c r="H645" s="3"/>
      <c r="I645" s="3"/>
      <c r="J645" s="3"/>
      <c r="K645" s="3"/>
      <c r="L645" s="3"/>
    </row>
    <row r="646" spans="1:12">
      <c r="A646" s="9"/>
      <c r="B646" s="3"/>
      <c r="C646" s="13"/>
      <c r="D646" s="3"/>
      <c r="E646" s="3"/>
      <c r="F646" s="3"/>
      <c r="G646" s="3"/>
      <c r="H646" s="3"/>
      <c r="I646" s="3"/>
      <c r="J646" s="3"/>
      <c r="K646" s="3"/>
      <c r="L646" s="3"/>
    </row>
    <row r="647" spans="1:12">
      <c r="A647" s="9"/>
      <c r="B647" s="3"/>
      <c r="C647" s="13"/>
      <c r="D647" s="3"/>
      <c r="E647" s="3"/>
      <c r="F647" s="3"/>
      <c r="G647" s="3"/>
      <c r="H647" s="3"/>
      <c r="I647" s="3"/>
      <c r="J647" s="3"/>
      <c r="K647" s="3"/>
      <c r="L647" s="3"/>
    </row>
    <row r="648" spans="1:12">
      <c r="A648" s="9"/>
      <c r="B648" s="3"/>
      <c r="C648" s="13"/>
      <c r="D648" s="3"/>
      <c r="E648" s="3"/>
      <c r="F648" s="3"/>
      <c r="G648" s="3"/>
      <c r="H648" s="3"/>
      <c r="I648" s="3"/>
      <c r="J648" s="3"/>
      <c r="K648" s="3"/>
      <c r="L648" s="3"/>
    </row>
    <row r="649" spans="1:12">
      <c r="A649" s="9"/>
      <c r="B649" s="3"/>
      <c r="C649" s="13"/>
      <c r="D649" s="3"/>
      <c r="E649" s="3"/>
      <c r="F649" s="3"/>
      <c r="G649" s="3"/>
      <c r="H649" s="3"/>
      <c r="I649" s="3"/>
      <c r="J649" s="3"/>
      <c r="K649" s="3"/>
      <c r="L649" s="3"/>
    </row>
    <row r="650" spans="1:12">
      <c r="A650" s="9"/>
      <c r="B650" s="3"/>
      <c r="C650" s="13"/>
      <c r="D650" s="3"/>
      <c r="E650" s="3"/>
      <c r="F650" s="3"/>
      <c r="G650" s="3"/>
      <c r="H650" s="3"/>
      <c r="I650" s="3"/>
      <c r="J650" s="3"/>
      <c r="K650" s="3"/>
      <c r="L650" s="3"/>
    </row>
    <row r="651" spans="1:12">
      <c r="A651" s="9"/>
      <c r="B651" s="3"/>
      <c r="C651" s="13"/>
      <c r="D651" s="3"/>
      <c r="E651" s="3"/>
      <c r="F651" s="3"/>
      <c r="G651" s="3"/>
      <c r="H651" s="3"/>
      <c r="I651" s="3"/>
      <c r="J651" s="3"/>
      <c r="K651" s="3"/>
      <c r="L651" s="3"/>
    </row>
    <row r="652" spans="1:12">
      <c r="A652" s="9"/>
      <c r="B652" s="3"/>
      <c r="C652" s="13"/>
      <c r="D652" s="3"/>
      <c r="E652" s="3"/>
      <c r="F652" s="3"/>
      <c r="G652" s="3"/>
      <c r="H652" s="3"/>
      <c r="I652" s="3"/>
      <c r="J652" s="3"/>
      <c r="K652" s="3"/>
      <c r="L652" s="3"/>
    </row>
    <row r="653" spans="1:12">
      <c r="A653" s="9"/>
      <c r="B653" s="3"/>
      <c r="C653" s="13"/>
      <c r="D653" s="3"/>
      <c r="E653" s="3"/>
      <c r="F653" s="3"/>
      <c r="G653" s="3"/>
      <c r="H653" s="3"/>
      <c r="I653" s="3"/>
      <c r="J653" s="3"/>
      <c r="K653" s="3"/>
      <c r="L653" s="3"/>
    </row>
    <row r="654" spans="1:12">
      <c r="A654" s="9"/>
      <c r="B654" s="3"/>
      <c r="C654" s="13"/>
      <c r="D654" s="3"/>
      <c r="E654" s="3"/>
      <c r="F654" s="3"/>
      <c r="G654" s="3"/>
      <c r="H654" s="3"/>
      <c r="I654" s="3"/>
      <c r="J654" s="3"/>
      <c r="K654" s="3"/>
      <c r="L654" s="3"/>
    </row>
    <row r="655" spans="1:12">
      <c r="A655" s="9"/>
      <c r="B655" s="3"/>
      <c r="C655" s="13"/>
      <c r="D655" s="3"/>
      <c r="E655" s="3"/>
      <c r="F655" s="3"/>
      <c r="G655" s="3"/>
      <c r="H655" s="3"/>
      <c r="I655" s="3"/>
      <c r="J655" s="3"/>
      <c r="K655" s="3"/>
      <c r="L655" s="3"/>
    </row>
    <row r="656" spans="1:12">
      <c r="A656" s="9"/>
      <c r="B656" s="3"/>
      <c r="C656" s="13"/>
      <c r="D656" s="3"/>
      <c r="E656" s="3"/>
      <c r="F656" s="3"/>
      <c r="G656" s="3"/>
      <c r="H656" s="3"/>
      <c r="I656" s="3"/>
      <c r="J656" s="3"/>
      <c r="K656" s="3"/>
      <c r="L656" s="3"/>
    </row>
    <row r="657" spans="1:12">
      <c r="A657" s="9"/>
      <c r="B657" s="3"/>
      <c r="C657" s="13"/>
      <c r="D657" s="3"/>
      <c r="E657" s="3"/>
      <c r="F657" s="3"/>
      <c r="G657" s="3"/>
      <c r="H657" s="3"/>
      <c r="I657" s="3"/>
      <c r="J657" s="3"/>
      <c r="K657" s="3"/>
      <c r="L657" s="3"/>
    </row>
    <row r="658" spans="1:12">
      <c r="A658" s="9"/>
      <c r="B658" s="3"/>
      <c r="C658" s="13"/>
      <c r="D658" s="3"/>
      <c r="E658" s="3"/>
      <c r="F658" s="3"/>
      <c r="G658" s="3"/>
      <c r="H658" s="3"/>
      <c r="I658" s="3"/>
      <c r="J658" s="3"/>
      <c r="K658" s="3"/>
      <c r="L658" s="3"/>
    </row>
    <row r="659" spans="1:12">
      <c r="A659" s="9"/>
      <c r="B659" s="3"/>
      <c r="C659" s="13"/>
      <c r="D659" s="3"/>
      <c r="E659" s="3"/>
      <c r="F659" s="3"/>
      <c r="G659" s="3"/>
      <c r="H659" s="3"/>
      <c r="I659" s="3"/>
      <c r="J659" s="3"/>
      <c r="K659" s="3"/>
      <c r="L659" s="3"/>
    </row>
    <row r="660" spans="1:12">
      <c r="A660" s="9"/>
      <c r="B660" s="3"/>
      <c r="C660" s="13"/>
      <c r="D660" s="3"/>
      <c r="E660" s="3"/>
      <c r="F660" s="3"/>
      <c r="G660" s="3"/>
      <c r="H660" s="3"/>
      <c r="I660" s="3"/>
      <c r="J660" s="3"/>
      <c r="K660" s="3"/>
      <c r="L660" s="3"/>
    </row>
    <row r="661" spans="1:12">
      <c r="A661" s="9"/>
      <c r="B661" s="3"/>
      <c r="C661" s="13"/>
      <c r="D661" s="3"/>
      <c r="E661" s="3"/>
      <c r="F661" s="3"/>
      <c r="G661" s="3"/>
      <c r="H661" s="3"/>
      <c r="I661" s="3"/>
      <c r="J661" s="3"/>
      <c r="K661" s="3"/>
      <c r="L661" s="3"/>
    </row>
    <row r="662" spans="1:12">
      <c r="A662" s="9"/>
      <c r="B662" s="3"/>
      <c r="C662" s="13"/>
      <c r="D662" s="3"/>
      <c r="E662" s="3"/>
      <c r="F662" s="3"/>
      <c r="G662" s="3"/>
      <c r="H662" s="3"/>
      <c r="I662" s="3"/>
      <c r="J662" s="3"/>
      <c r="K662" s="3"/>
      <c r="L662" s="3"/>
    </row>
    <row r="663" spans="1:12">
      <c r="A663" s="9"/>
      <c r="B663" s="3"/>
      <c r="C663" s="13"/>
      <c r="D663" s="3"/>
      <c r="E663" s="3"/>
      <c r="F663" s="3"/>
      <c r="G663" s="3"/>
      <c r="H663" s="3"/>
      <c r="I663" s="3"/>
      <c r="J663" s="3"/>
      <c r="K663" s="3"/>
      <c r="L663" s="3"/>
    </row>
    <row r="664" spans="1:12">
      <c r="A664" s="9"/>
      <c r="B664" s="3"/>
      <c r="C664" s="13"/>
      <c r="D664" s="3"/>
      <c r="E664" s="3"/>
      <c r="F664" s="3"/>
      <c r="G664" s="3"/>
      <c r="H664" s="3"/>
      <c r="I664" s="3"/>
      <c r="J664" s="3"/>
      <c r="K664" s="3"/>
      <c r="L664" s="3"/>
    </row>
    <row r="665" spans="1:12">
      <c r="A665" s="9"/>
      <c r="B665" s="3"/>
      <c r="C665" s="13"/>
      <c r="D665" s="3"/>
      <c r="E665" s="3"/>
      <c r="F665" s="3"/>
      <c r="G665" s="3"/>
      <c r="H665" s="3"/>
      <c r="I665" s="3"/>
      <c r="J665" s="3"/>
      <c r="K665" s="3"/>
      <c r="L665" s="3"/>
    </row>
    <row r="666" spans="1:12">
      <c r="A666" s="9"/>
      <c r="B666" s="3"/>
      <c r="C666" s="13"/>
      <c r="D666" s="3"/>
      <c r="E666" s="3"/>
      <c r="F666" s="3"/>
      <c r="G666" s="3"/>
      <c r="H666" s="3"/>
      <c r="I666" s="3"/>
      <c r="J666" s="3"/>
      <c r="K666" s="3"/>
      <c r="L666" s="3"/>
    </row>
    <row r="667" spans="1:12">
      <c r="A667" s="9"/>
      <c r="B667" s="3"/>
      <c r="C667" s="13"/>
      <c r="D667" s="3"/>
      <c r="E667" s="3"/>
      <c r="F667" s="3"/>
      <c r="G667" s="3"/>
      <c r="H667" s="3"/>
      <c r="I667" s="3"/>
      <c r="J667" s="3"/>
      <c r="K667" s="3"/>
      <c r="L667" s="3"/>
    </row>
    <row r="668" spans="1:12">
      <c r="A668" s="9"/>
      <c r="B668" s="3"/>
      <c r="C668" s="13"/>
      <c r="D668" s="3"/>
      <c r="E668" s="3"/>
      <c r="F668" s="3"/>
      <c r="G668" s="3"/>
      <c r="H668" s="3"/>
      <c r="I668" s="3"/>
      <c r="J668" s="3"/>
      <c r="K668" s="3"/>
      <c r="L668" s="3"/>
    </row>
    <row r="669" spans="1:12">
      <c r="A669" s="9"/>
      <c r="B669" s="3"/>
      <c r="C669" s="13"/>
      <c r="D669" s="3"/>
      <c r="E669" s="3"/>
      <c r="F669" s="3"/>
      <c r="G669" s="3"/>
      <c r="H669" s="3"/>
      <c r="I669" s="3"/>
      <c r="J669" s="3"/>
      <c r="K669" s="3"/>
      <c r="L669" s="3"/>
    </row>
    <row r="670" spans="1:12">
      <c r="A670" s="9"/>
      <c r="B670" s="3"/>
      <c r="C670" s="13"/>
      <c r="D670" s="3"/>
      <c r="E670" s="3"/>
      <c r="F670" s="3"/>
      <c r="G670" s="3"/>
      <c r="H670" s="3"/>
      <c r="I670" s="3"/>
      <c r="J670" s="3"/>
      <c r="K670" s="3"/>
      <c r="L670" s="3"/>
    </row>
    <row r="671" spans="1:12">
      <c r="A671" s="9"/>
      <c r="B671" s="3"/>
      <c r="C671" s="13"/>
      <c r="D671" s="3"/>
      <c r="E671" s="3"/>
      <c r="F671" s="3"/>
      <c r="G671" s="3"/>
      <c r="H671" s="3"/>
      <c r="I671" s="3"/>
      <c r="J671" s="3"/>
      <c r="K671" s="3"/>
      <c r="L671" s="3"/>
    </row>
    <row r="672" spans="1:12">
      <c r="A672" s="9"/>
      <c r="B672" s="3"/>
      <c r="C672" s="13"/>
      <c r="D672" s="3"/>
      <c r="E672" s="3"/>
      <c r="F672" s="3"/>
      <c r="G672" s="3"/>
      <c r="H672" s="3"/>
      <c r="I672" s="3"/>
      <c r="J672" s="3"/>
      <c r="K672" s="3"/>
      <c r="L672" s="3"/>
    </row>
    <row r="673" spans="1:12">
      <c r="A673" s="9"/>
      <c r="B673" s="3"/>
      <c r="C673" s="13"/>
      <c r="D673" s="3"/>
      <c r="E673" s="3"/>
      <c r="F673" s="3"/>
      <c r="G673" s="3"/>
      <c r="H673" s="3"/>
      <c r="I673" s="3"/>
      <c r="J673" s="3"/>
      <c r="K673" s="3"/>
      <c r="L673" s="3"/>
    </row>
    <row r="674" spans="1:12">
      <c r="A674" s="9"/>
      <c r="B674" s="3"/>
      <c r="C674" s="13"/>
      <c r="D674" s="3"/>
      <c r="E674" s="3"/>
      <c r="F674" s="3"/>
      <c r="G674" s="3"/>
      <c r="H674" s="3"/>
      <c r="I674" s="3"/>
      <c r="J674" s="3"/>
      <c r="K674" s="3"/>
      <c r="L674" s="3"/>
    </row>
    <row r="675" spans="1:12">
      <c r="A675" s="9"/>
      <c r="B675" s="3"/>
      <c r="C675" s="13"/>
      <c r="D675" s="3"/>
      <c r="E675" s="3"/>
      <c r="F675" s="3"/>
      <c r="G675" s="3"/>
      <c r="H675" s="3"/>
      <c r="I675" s="3"/>
      <c r="J675" s="3"/>
      <c r="K675" s="3"/>
      <c r="L675" s="3"/>
    </row>
    <row r="676" spans="1:12">
      <c r="A676" s="9"/>
      <c r="B676" s="3"/>
      <c r="C676" s="13"/>
      <c r="D676" s="3"/>
      <c r="E676" s="3"/>
      <c r="F676" s="3"/>
      <c r="G676" s="3"/>
      <c r="H676" s="3"/>
      <c r="I676" s="3"/>
      <c r="J676" s="3"/>
      <c r="K676" s="3"/>
      <c r="L676" s="3"/>
    </row>
    <row r="677" spans="1:12">
      <c r="A677" s="9"/>
      <c r="B677" s="3"/>
      <c r="C677" s="13"/>
      <c r="D677" s="3"/>
      <c r="E677" s="3"/>
      <c r="F677" s="3"/>
      <c r="G677" s="3"/>
      <c r="H677" s="3"/>
      <c r="I677" s="3"/>
      <c r="J677" s="3"/>
      <c r="K677" s="3"/>
      <c r="L677" s="3"/>
    </row>
    <row r="678" spans="1:12">
      <c r="A678" s="9"/>
      <c r="B678" s="3"/>
      <c r="C678" s="13"/>
      <c r="D678" s="3"/>
      <c r="E678" s="3"/>
      <c r="F678" s="3"/>
      <c r="G678" s="3"/>
      <c r="H678" s="3"/>
      <c r="I678" s="3"/>
      <c r="J678" s="3"/>
      <c r="K678" s="3"/>
      <c r="L678" s="3"/>
    </row>
    <row r="679" spans="1:12">
      <c r="A679" s="9"/>
      <c r="B679" s="3"/>
      <c r="C679" s="13"/>
      <c r="D679" s="3"/>
      <c r="E679" s="3"/>
      <c r="F679" s="3"/>
      <c r="G679" s="3"/>
      <c r="H679" s="3"/>
      <c r="I679" s="3"/>
      <c r="J679" s="3"/>
      <c r="K679" s="3"/>
      <c r="L679" s="3"/>
    </row>
    <row r="680" spans="1:12">
      <c r="A680" s="9"/>
      <c r="B680" s="3"/>
      <c r="C680" s="13"/>
      <c r="D680" s="3"/>
      <c r="E680" s="3"/>
      <c r="F680" s="3"/>
      <c r="G680" s="3"/>
      <c r="H680" s="3"/>
      <c r="I680" s="3"/>
      <c r="J680" s="3"/>
      <c r="K680" s="3"/>
      <c r="L680" s="3"/>
    </row>
    <row r="681" spans="1:12">
      <c r="A681" s="9"/>
      <c r="B681" s="3"/>
      <c r="C681" s="13"/>
      <c r="D681" s="3"/>
      <c r="E681" s="3"/>
      <c r="F681" s="3"/>
      <c r="G681" s="3"/>
      <c r="H681" s="3"/>
      <c r="I681" s="3"/>
      <c r="J681" s="3"/>
      <c r="K681" s="3"/>
      <c r="L681" s="3"/>
    </row>
    <row r="682" spans="1:12">
      <c r="A682" s="9"/>
      <c r="B682" s="3"/>
      <c r="C682" s="13"/>
      <c r="D682" s="3"/>
      <c r="E682" s="3"/>
      <c r="F682" s="3"/>
      <c r="G682" s="3"/>
      <c r="H682" s="3"/>
      <c r="I682" s="3"/>
      <c r="J682" s="3"/>
      <c r="K682" s="3"/>
      <c r="L682" s="3"/>
    </row>
    <row r="683" spans="1:12">
      <c r="A683" s="9"/>
      <c r="B683" s="3"/>
      <c r="C683" s="13"/>
      <c r="D683" s="3"/>
      <c r="E683" s="3"/>
      <c r="F683" s="3"/>
      <c r="G683" s="3"/>
      <c r="H683" s="3"/>
      <c r="I683" s="3"/>
      <c r="J683" s="3"/>
      <c r="K683" s="3"/>
      <c r="L683" s="3"/>
    </row>
    <row r="684" spans="1:12">
      <c r="A684" s="9"/>
      <c r="B684" s="3"/>
      <c r="C684" s="13"/>
      <c r="D684" s="3"/>
      <c r="E684" s="3"/>
      <c r="F684" s="3"/>
      <c r="G684" s="3"/>
      <c r="H684" s="3"/>
      <c r="I684" s="3"/>
      <c r="J684" s="3"/>
      <c r="K684" s="3"/>
      <c r="L684" s="3"/>
    </row>
    <row r="685" spans="1:12">
      <c r="A685" s="9"/>
      <c r="B685" s="3"/>
      <c r="C685" s="13"/>
      <c r="D685" s="3"/>
      <c r="E685" s="3"/>
      <c r="F685" s="3"/>
      <c r="G685" s="3"/>
      <c r="H685" s="3"/>
      <c r="I685" s="3"/>
      <c r="J685" s="3"/>
      <c r="K685" s="3"/>
      <c r="L685" s="3"/>
    </row>
    <row r="686" spans="1:12">
      <c r="A686" s="9"/>
      <c r="B686" s="3"/>
      <c r="C686" s="13"/>
      <c r="D686" s="3"/>
      <c r="E686" s="3"/>
      <c r="F686" s="3"/>
      <c r="G686" s="3"/>
      <c r="H686" s="3"/>
      <c r="I686" s="3"/>
      <c r="J686" s="3"/>
      <c r="K686" s="3"/>
      <c r="L686" s="3"/>
    </row>
    <row r="687" spans="1:12">
      <c r="A687" s="9"/>
      <c r="B687" s="3"/>
      <c r="C687" s="13"/>
      <c r="D687" s="3"/>
      <c r="E687" s="3"/>
      <c r="F687" s="3"/>
      <c r="G687" s="3"/>
      <c r="H687" s="3"/>
      <c r="I687" s="3"/>
      <c r="J687" s="3"/>
      <c r="K687" s="3"/>
      <c r="L687" s="3"/>
    </row>
    <row r="688" spans="1:12">
      <c r="A688" s="9"/>
      <c r="B688" s="3"/>
      <c r="C688" s="13"/>
      <c r="D688" s="3"/>
      <c r="E688" s="3"/>
      <c r="F688" s="3"/>
      <c r="G688" s="3"/>
      <c r="H688" s="3"/>
      <c r="I688" s="3"/>
      <c r="J688" s="3"/>
      <c r="K688" s="3"/>
      <c r="L688" s="3"/>
    </row>
    <row r="689" spans="1:12">
      <c r="A689" s="9"/>
      <c r="B689" s="3"/>
      <c r="C689" s="13"/>
      <c r="D689" s="3"/>
      <c r="E689" s="3"/>
      <c r="F689" s="3"/>
      <c r="G689" s="3"/>
      <c r="H689" s="3"/>
      <c r="I689" s="3"/>
      <c r="J689" s="3"/>
      <c r="K689" s="3"/>
      <c r="L689" s="3"/>
    </row>
    <row r="690" spans="1:12">
      <c r="A690" s="9"/>
      <c r="B690" s="3"/>
      <c r="C690" s="13"/>
      <c r="D690" s="3"/>
      <c r="E690" s="3"/>
      <c r="F690" s="3"/>
      <c r="G690" s="3"/>
      <c r="H690" s="3"/>
      <c r="I690" s="3"/>
      <c r="J690" s="3"/>
      <c r="K690" s="3"/>
      <c r="L690" s="3"/>
    </row>
    <row r="691" spans="1:12">
      <c r="A691" s="9"/>
      <c r="B691" s="3"/>
      <c r="C691" s="13"/>
      <c r="D691" s="3"/>
      <c r="E691" s="3"/>
      <c r="F691" s="3"/>
      <c r="G691" s="3"/>
      <c r="H691" s="3"/>
      <c r="I691" s="3"/>
      <c r="J691" s="3"/>
      <c r="K691" s="3"/>
      <c r="L691" s="3"/>
    </row>
    <row r="692" spans="1:12">
      <c r="A692" s="9"/>
      <c r="B692" s="3"/>
      <c r="C692" s="13"/>
      <c r="D692" s="3"/>
      <c r="E692" s="3"/>
      <c r="F692" s="3"/>
      <c r="G692" s="3"/>
      <c r="H692" s="3"/>
      <c r="I692" s="3"/>
      <c r="J692" s="3"/>
      <c r="K692" s="3"/>
      <c r="L692" s="3"/>
    </row>
    <row r="693" spans="1:12">
      <c r="A693" s="9"/>
      <c r="B693" s="3"/>
      <c r="C693" s="13"/>
      <c r="D693" s="3"/>
      <c r="E693" s="3"/>
      <c r="F693" s="3"/>
      <c r="G693" s="3"/>
      <c r="H693" s="3"/>
      <c r="I693" s="3"/>
      <c r="J693" s="3"/>
      <c r="K693" s="3"/>
      <c r="L693" s="3"/>
    </row>
    <row r="694" spans="1:12">
      <c r="A694" s="9"/>
      <c r="B694" s="3"/>
      <c r="C694" s="13"/>
      <c r="D694" s="3"/>
      <c r="E694" s="3"/>
      <c r="F694" s="3"/>
      <c r="G694" s="3"/>
      <c r="H694" s="3"/>
      <c r="I694" s="3"/>
      <c r="J694" s="3"/>
      <c r="K694" s="3"/>
      <c r="L694" s="3"/>
    </row>
    <row r="695" spans="1:12">
      <c r="A695" s="9"/>
      <c r="B695" s="3"/>
      <c r="C695" s="13"/>
      <c r="D695" s="3"/>
      <c r="E695" s="3"/>
      <c r="F695" s="3"/>
      <c r="G695" s="3"/>
      <c r="H695" s="3"/>
      <c r="I695" s="3"/>
      <c r="J695" s="3"/>
      <c r="K695" s="3"/>
      <c r="L695" s="3"/>
    </row>
    <row r="696" spans="1:12">
      <c r="A696" s="9"/>
      <c r="B696" s="3"/>
      <c r="C696" s="13"/>
      <c r="D696" s="3"/>
      <c r="E696" s="3"/>
      <c r="F696" s="3"/>
      <c r="G696" s="3"/>
      <c r="H696" s="3"/>
      <c r="I696" s="3"/>
      <c r="J696" s="3"/>
      <c r="K696" s="3"/>
      <c r="L696" s="3"/>
    </row>
    <row r="697" spans="1:12">
      <c r="A697" s="9"/>
      <c r="B697" s="3"/>
      <c r="C697" s="13"/>
      <c r="D697" s="3"/>
      <c r="E697" s="3"/>
      <c r="F697" s="3"/>
      <c r="G697" s="3"/>
      <c r="H697" s="3"/>
      <c r="I697" s="3"/>
      <c r="J697" s="3"/>
      <c r="K697" s="3"/>
      <c r="L697" s="3"/>
    </row>
    <row r="698" spans="1:12">
      <c r="A698" s="9"/>
      <c r="B698" s="3"/>
      <c r="C698" s="13"/>
      <c r="D698" s="3"/>
      <c r="E698" s="3"/>
      <c r="F698" s="3"/>
      <c r="G698" s="3"/>
      <c r="H698" s="3"/>
      <c r="I698" s="3"/>
      <c r="J698" s="3"/>
      <c r="K698" s="3"/>
      <c r="L698" s="3"/>
    </row>
    <row r="699" spans="1:12">
      <c r="A699" s="9"/>
      <c r="B699" s="3"/>
      <c r="C699" s="13"/>
      <c r="D699" s="3"/>
      <c r="E699" s="3"/>
      <c r="F699" s="3"/>
      <c r="G699" s="3"/>
      <c r="H699" s="3"/>
      <c r="I699" s="3"/>
      <c r="J699" s="3"/>
      <c r="K699" s="3"/>
      <c r="L699" s="3"/>
    </row>
    <row r="700" spans="1:12">
      <c r="A700" s="9"/>
      <c r="B700" s="3"/>
      <c r="C700" s="13"/>
      <c r="D700" s="3"/>
      <c r="E700" s="3"/>
      <c r="F700" s="3"/>
      <c r="G700" s="3"/>
      <c r="H700" s="3"/>
      <c r="I700" s="3"/>
      <c r="J700" s="3"/>
      <c r="K700" s="3"/>
      <c r="L700" s="3"/>
    </row>
    <row r="701" spans="1:12">
      <c r="A701" s="9"/>
      <c r="B701" s="3"/>
      <c r="C701" s="13"/>
      <c r="D701" s="3"/>
      <c r="E701" s="3"/>
      <c r="F701" s="3"/>
      <c r="G701" s="3"/>
      <c r="H701" s="3"/>
      <c r="I701" s="3"/>
      <c r="J701" s="3"/>
      <c r="K701" s="3"/>
      <c r="L701" s="3"/>
    </row>
    <row r="702" spans="1:12">
      <c r="A702" s="9"/>
      <c r="B702" s="3"/>
      <c r="C702" s="13"/>
      <c r="D702" s="3"/>
      <c r="E702" s="3"/>
      <c r="F702" s="3"/>
      <c r="G702" s="3"/>
      <c r="H702" s="3"/>
      <c r="I702" s="3"/>
      <c r="J702" s="3"/>
      <c r="K702" s="3"/>
      <c r="L702" s="3"/>
    </row>
    <row r="703" spans="1:12">
      <c r="A703" s="9"/>
      <c r="B703" s="3"/>
      <c r="C703" s="13"/>
      <c r="D703" s="3"/>
      <c r="E703" s="3"/>
      <c r="F703" s="3"/>
      <c r="G703" s="3"/>
      <c r="H703" s="3"/>
      <c r="I703" s="3"/>
      <c r="J703" s="3"/>
      <c r="K703" s="3"/>
      <c r="L703" s="3"/>
    </row>
    <row r="704" spans="1:12">
      <c r="A704" s="9"/>
      <c r="B704" s="3"/>
      <c r="C704" s="13"/>
      <c r="D704" s="3"/>
      <c r="E704" s="3"/>
      <c r="F704" s="3"/>
      <c r="G704" s="3"/>
      <c r="H704" s="3"/>
      <c r="I704" s="3"/>
      <c r="J704" s="3"/>
      <c r="K704" s="3"/>
      <c r="L704" s="3"/>
    </row>
    <row r="705" spans="1:12">
      <c r="A705" s="9"/>
      <c r="B705" s="3"/>
      <c r="C705" s="13"/>
      <c r="D705" s="3"/>
      <c r="E705" s="3"/>
      <c r="F705" s="3"/>
      <c r="G705" s="3"/>
      <c r="H705" s="3"/>
      <c r="I705" s="3"/>
      <c r="J705" s="3"/>
      <c r="K705" s="3"/>
      <c r="L705" s="3"/>
    </row>
    <row r="706" spans="1:12">
      <c r="A706" s="9"/>
      <c r="B706" s="3"/>
      <c r="C706" s="13"/>
      <c r="D706" s="3"/>
      <c r="E706" s="3"/>
      <c r="F706" s="3"/>
      <c r="G706" s="3"/>
      <c r="H706" s="3"/>
      <c r="I706" s="3"/>
      <c r="J706" s="3"/>
      <c r="K706" s="3"/>
      <c r="L706" s="3"/>
    </row>
    <row r="707" spans="1:12">
      <c r="A707" s="9"/>
      <c r="B707" s="3"/>
      <c r="C707" s="13"/>
      <c r="D707" s="3"/>
      <c r="E707" s="3"/>
      <c r="F707" s="3"/>
      <c r="G707" s="3"/>
      <c r="H707" s="3"/>
      <c r="I707" s="3"/>
      <c r="J707" s="3"/>
      <c r="K707" s="3"/>
      <c r="L707" s="3"/>
    </row>
    <row r="708" spans="1:12">
      <c r="A708" s="9"/>
      <c r="B708" s="3"/>
      <c r="C708" s="13"/>
      <c r="D708" s="3"/>
      <c r="E708" s="3"/>
      <c r="F708" s="3"/>
      <c r="G708" s="3"/>
      <c r="H708" s="3"/>
      <c r="I708" s="3"/>
      <c r="J708" s="3"/>
      <c r="K708" s="3"/>
      <c r="L708" s="3"/>
    </row>
    <row r="709" spans="1:12">
      <c r="A709" s="9"/>
      <c r="B709" s="3"/>
      <c r="C709" s="13"/>
      <c r="D709" s="3"/>
      <c r="E709" s="3"/>
      <c r="F709" s="3"/>
      <c r="G709" s="3"/>
      <c r="H709" s="3"/>
      <c r="I709" s="3"/>
      <c r="J709" s="3"/>
      <c r="K709" s="3"/>
      <c r="L709" s="3"/>
    </row>
    <row r="710" spans="1:12">
      <c r="A710" s="9"/>
      <c r="B710" s="3"/>
      <c r="C710" s="13"/>
      <c r="D710" s="3"/>
      <c r="E710" s="3"/>
      <c r="F710" s="3"/>
      <c r="G710" s="3"/>
      <c r="H710" s="3"/>
      <c r="I710" s="3"/>
      <c r="J710" s="3"/>
      <c r="K710" s="3"/>
      <c r="L710" s="3"/>
    </row>
    <row r="711" spans="1:12">
      <c r="A711" s="9"/>
      <c r="B711" s="3"/>
      <c r="C711" s="13"/>
      <c r="D711" s="3"/>
      <c r="E711" s="3"/>
      <c r="F711" s="3"/>
      <c r="G711" s="3"/>
      <c r="H711" s="3"/>
      <c r="I711" s="3"/>
      <c r="J711" s="3"/>
      <c r="K711" s="3"/>
      <c r="L711" s="3"/>
    </row>
    <row r="712" spans="1:12">
      <c r="A712" s="9"/>
      <c r="B712" s="3"/>
      <c r="C712" s="13"/>
      <c r="D712" s="3"/>
      <c r="E712" s="3"/>
      <c r="F712" s="3"/>
      <c r="G712" s="3"/>
      <c r="H712" s="3"/>
      <c r="I712" s="3"/>
      <c r="J712" s="3"/>
      <c r="K712" s="3"/>
      <c r="L712" s="3"/>
    </row>
    <row r="713" spans="1:12">
      <c r="A713" s="9"/>
      <c r="B713" s="3"/>
      <c r="C713" s="13"/>
      <c r="D713" s="3"/>
      <c r="E713" s="3"/>
      <c r="F713" s="3"/>
      <c r="G713" s="3"/>
      <c r="H713" s="3"/>
      <c r="I713" s="3"/>
      <c r="J713" s="3"/>
      <c r="K713" s="3"/>
      <c r="L713" s="3"/>
    </row>
    <row r="714" spans="1:12">
      <c r="A714" s="9"/>
      <c r="B714" s="3"/>
      <c r="C714" s="13"/>
      <c r="D714" s="3"/>
      <c r="E714" s="3"/>
      <c r="F714" s="3"/>
      <c r="G714" s="3"/>
      <c r="H714" s="3"/>
      <c r="I714" s="3"/>
      <c r="J714" s="3"/>
      <c r="K714" s="3"/>
      <c r="L714" s="3"/>
    </row>
    <row r="715" spans="1:12">
      <c r="A715" s="9"/>
      <c r="B715" s="3"/>
      <c r="C715" s="13"/>
      <c r="D715" s="3"/>
      <c r="E715" s="3"/>
      <c r="F715" s="3"/>
      <c r="G715" s="3"/>
      <c r="H715" s="3"/>
      <c r="I715" s="3"/>
      <c r="J715" s="3"/>
      <c r="K715" s="3"/>
      <c r="L715" s="3"/>
    </row>
    <row r="716" spans="1:12">
      <c r="A716" s="9"/>
      <c r="B716" s="3"/>
      <c r="C716" s="13"/>
      <c r="D716" s="3"/>
      <c r="E716" s="3"/>
      <c r="F716" s="3"/>
      <c r="G716" s="3"/>
      <c r="H716" s="3"/>
      <c r="I716" s="3"/>
      <c r="J716" s="3"/>
      <c r="K716" s="3"/>
      <c r="L716" s="3"/>
    </row>
    <row r="717" spans="1:12">
      <c r="A717" s="9"/>
      <c r="B717" s="3"/>
      <c r="C717" s="13"/>
      <c r="D717" s="3"/>
      <c r="E717" s="3"/>
      <c r="F717" s="3"/>
      <c r="G717" s="3"/>
      <c r="H717" s="3"/>
      <c r="I717" s="3"/>
      <c r="J717" s="3"/>
      <c r="K717" s="3"/>
      <c r="L717" s="3"/>
    </row>
    <row r="718" spans="1:12">
      <c r="A718" s="9"/>
      <c r="B718" s="3"/>
      <c r="C718" s="13"/>
      <c r="D718" s="3"/>
      <c r="E718" s="3"/>
      <c r="F718" s="3"/>
      <c r="G718" s="3"/>
      <c r="H718" s="3"/>
      <c r="I718" s="3"/>
      <c r="J718" s="3"/>
      <c r="K718" s="3"/>
      <c r="L718" s="3"/>
    </row>
    <row r="719" spans="1:12">
      <c r="A719" s="9"/>
      <c r="B719" s="3"/>
      <c r="C719" s="13"/>
      <c r="D719" s="3"/>
      <c r="E719" s="3"/>
      <c r="F719" s="3"/>
      <c r="G719" s="3"/>
      <c r="H719" s="3"/>
      <c r="I719" s="3"/>
      <c r="J719" s="3"/>
      <c r="K719" s="3"/>
      <c r="L719" s="3"/>
    </row>
    <row r="720" spans="1:12">
      <c r="A720" s="9"/>
      <c r="B720" s="3"/>
      <c r="C720" s="13"/>
      <c r="D720" s="3"/>
      <c r="E720" s="3"/>
      <c r="F720" s="3"/>
      <c r="G720" s="3"/>
      <c r="H720" s="3"/>
      <c r="I720" s="3"/>
      <c r="J720" s="3"/>
      <c r="K720" s="3"/>
      <c r="L720" s="3"/>
    </row>
    <row r="721" spans="1:12">
      <c r="A721" s="9"/>
      <c r="B721" s="3"/>
      <c r="C721" s="13"/>
      <c r="D721" s="3"/>
      <c r="E721" s="3"/>
      <c r="F721" s="3"/>
      <c r="G721" s="3"/>
      <c r="H721" s="3"/>
      <c r="I721" s="3"/>
      <c r="J721" s="3"/>
      <c r="K721" s="3"/>
      <c r="L721" s="3"/>
    </row>
    <row r="722" spans="1:12">
      <c r="A722" s="9"/>
      <c r="B722" s="3"/>
      <c r="C722" s="13"/>
      <c r="D722" s="3"/>
      <c r="E722" s="3"/>
      <c r="F722" s="3"/>
      <c r="G722" s="3"/>
      <c r="H722" s="3"/>
      <c r="I722" s="3"/>
      <c r="J722" s="3"/>
      <c r="K722" s="3"/>
      <c r="L722" s="3"/>
    </row>
    <row r="723" spans="1:12">
      <c r="A723" s="9"/>
      <c r="B723" s="3"/>
      <c r="C723" s="13"/>
      <c r="D723" s="3"/>
      <c r="E723" s="3"/>
      <c r="F723" s="3"/>
      <c r="G723" s="3"/>
      <c r="H723" s="3"/>
      <c r="I723" s="3"/>
      <c r="J723" s="3"/>
      <c r="K723" s="3"/>
      <c r="L723" s="3"/>
    </row>
    <row r="724" spans="1:12">
      <c r="A724" s="9"/>
      <c r="B724" s="3"/>
      <c r="C724" s="13"/>
      <c r="D724" s="3"/>
      <c r="E724" s="3"/>
      <c r="F724" s="3"/>
      <c r="G724" s="3"/>
      <c r="H724" s="3"/>
      <c r="I724" s="3"/>
      <c r="J724" s="3"/>
      <c r="K724" s="3"/>
      <c r="L724" s="3"/>
    </row>
    <row r="725" spans="1:12">
      <c r="A725" s="9"/>
      <c r="B725" s="3"/>
      <c r="C725" s="13"/>
      <c r="D725" s="3"/>
      <c r="E725" s="3"/>
      <c r="F725" s="3"/>
      <c r="G725" s="3"/>
      <c r="H725" s="3"/>
      <c r="I725" s="3"/>
      <c r="J725" s="3"/>
      <c r="K725" s="3"/>
      <c r="L725" s="3"/>
    </row>
    <row r="726" spans="1:12">
      <c r="A726" s="9"/>
      <c r="B726" s="3"/>
      <c r="C726" s="13"/>
      <c r="D726" s="3"/>
      <c r="E726" s="3"/>
      <c r="F726" s="3"/>
      <c r="G726" s="3"/>
      <c r="H726" s="3"/>
      <c r="I726" s="3"/>
      <c r="J726" s="3"/>
      <c r="K726" s="3"/>
      <c r="L726" s="3"/>
    </row>
    <row r="727" spans="1:12">
      <c r="A727" s="9"/>
      <c r="B727" s="3"/>
      <c r="C727" s="13"/>
      <c r="D727" s="3"/>
      <c r="E727" s="3"/>
      <c r="F727" s="3"/>
      <c r="G727" s="3"/>
      <c r="H727" s="3"/>
      <c r="I727" s="3"/>
      <c r="J727" s="3"/>
      <c r="K727" s="3"/>
      <c r="L727" s="3"/>
    </row>
    <row r="728" spans="1:12">
      <c r="A728" s="9"/>
      <c r="B728" s="3"/>
      <c r="C728" s="13"/>
      <c r="D728" s="3"/>
      <c r="E728" s="3"/>
      <c r="F728" s="3"/>
      <c r="G728" s="3"/>
      <c r="H728" s="3"/>
      <c r="I728" s="3"/>
      <c r="J728" s="3"/>
      <c r="K728" s="3"/>
      <c r="L728" s="3"/>
    </row>
    <row r="729" spans="1:12">
      <c r="A729" s="9"/>
      <c r="B729" s="3"/>
      <c r="C729" s="13"/>
      <c r="D729" s="3"/>
      <c r="E729" s="3"/>
      <c r="F729" s="3"/>
      <c r="G729" s="3"/>
      <c r="H729" s="3"/>
      <c r="I729" s="3"/>
      <c r="J729" s="3"/>
      <c r="K729" s="3"/>
      <c r="L729" s="3"/>
    </row>
    <row r="730" spans="1:12">
      <c r="A730" s="9"/>
      <c r="B730" s="3"/>
      <c r="C730" s="13"/>
      <c r="D730" s="3"/>
      <c r="E730" s="3"/>
      <c r="F730" s="3"/>
      <c r="G730" s="3"/>
      <c r="H730" s="3"/>
      <c r="I730" s="3"/>
      <c r="J730" s="3"/>
      <c r="K730" s="3"/>
      <c r="L730" s="3"/>
    </row>
    <row r="731" spans="1:12">
      <c r="A731" s="9"/>
      <c r="B731" s="3"/>
      <c r="C731" s="13"/>
      <c r="D731" s="3"/>
      <c r="E731" s="3"/>
      <c r="F731" s="3"/>
      <c r="G731" s="3"/>
      <c r="H731" s="3"/>
      <c r="I731" s="3"/>
      <c r="J731" s="3"/>
      <c r="K731" s="3"/>
      <c r="L731" s="3"/>
    </row>
    <row r="732" spans="1:12">
      <c r="A732" s="9"/>
      <c r="B732" s="3"/>
      <c r="C732" s="13"/>
      <c r="D732" s="3"/>
      <c r="E732" s="3"/>
      <c r="F732" s="3"/>
      <c r="G732" s="3"/>
      <c r="H732" s="3"/>
      <c r="I732" s="3"/>
      <c r="J732" s="3"/>
      <c r="K732" s="3"/>
      <c r="L732" s="3"/>
    </row>
    <row r="733" spans="1:12">
      <c r="A733" s="9"/>
      <c r="B733" s="3"/>
      <c r="C733" s="13"/>
      <c r="D733" s="3"/>
      <c r="E733" s="3"/>
      <c r="F733" s="3"/>
      <c r="G733" s="3"/>
      <c r="H733" s="3"/>
      <c r="I733" s="3"/>
      <c r="J733" s="3"/>
      <c r="K733" s="3"/>
      <c r="L733" s="3"/>
    </row>
    <row r="734" spans="1:12">
      <c r="A734" s="9"/>
      <c r="B734" s="3"/>
      <c r="C734" s="13"/>
      <c r="D734" s="3"/>
      <c r="E734" s="3"/>
      <c r="F734" s="3"/>
      <c r="G734" s="3"/>
      <c r="H734" s="3"/>
      <c r="I734" s="3"/>
      <c r="J734" s="3"/>
      <c r="K734" s="3"/>
      <c r="L734" s="3"/>
    </row>
    <row r="735" spans="1:12">
      <c r="A735" s="9"/>
      <c r="B735" s="3"/>
      <c r="C735" s="13"/>
      <c r="D735" s="3"/>
      <c r="E735" s="3"/>
      <c r="F735" s="3"/>
      <c r="G735" s="3"/>
      <c r="H735" s="3"/>
      <c r="I735" s="3"/>
      <c r="J735" s="3"/>
      <c r="K735" s="3"/>
      <c r="L735" s="3"/>
    </row>
    <row r="736" spans="1:12">
      <c r="A736" s="9"/>
      <c r="B736" s="3"/>
      <c r="C736" s="13"/>
      <c r="D736" s="3"/>
      <c r="E736" s="3"/>
      <c r="F736" s="3"/>
      <c r="G736" s="3"/>
      <c r="H736" s="3"/>
      <c r="I736" s="3"/>
      <c r="J736" s="3"/>
      <c r="K736" s="3"/>
      <c r="L736" s="3"/>
    </row>
    <row r="737" spans="1:12">
      <c r="A737" s="9"/>
      <c r="B737" s="3"/>
      <c r="C737" s="13"/>
      <c r="D737" s="3"/>
      <c r="E737" s="3"/>
      <c r="F737" s="3"/>
      <c r="G737" s="3"/>
      <c r="H737" s="3"/>
      <c r="I737" s="3"/>
      <c r="J737" s="3"/>
      <c r="K737" s="3"/>
      <c r="L737" s="3"/>
    </row>
    <row r="738" spans="1:12">
      <c r="A738" s="9"/>
      <c r="B738" s="3"/>
      <c r="C738" s="13"/>
      <c r="D738" s="3"/>
      <c r="E738" s="3"/>
      <c r="F738" s="3"/>
      <c r="G738" s="3"/>
      <c r="H738" s="3"/>
      <c r="I738" s="3"/>
      <c r="J738" s="3"/>
      <c r="K738" s="3"/>
      <c r="L738" s="3"/>
    </row>
    <row r="739" spans="1:12">
      <c r="A739" s="9"/>
      <c r="B739" s="3"/>
      <c r="C739" s="13"/>
      <c r="D739" s="3"/>
      <c r="E739" s="3"/>
      <c r="F739" s="3"/>
      <c r="G739" s="3"/>
      <c r="H739" s="3"/>
      <c r="I739" s="3"/>
      <c r="J739" s="3"/>
      <c r="K739" s="3"/>
      <c r="L739" s="3"/>
    </row>
    <row r="740" spans="1:12">
      <c r="A740" s="9"/>
      <c r="B740" s="3"/>
      <c r="C740" s="13"/>
      <c r="D740" s="3"/>
      <c r="E740" s="3"/>
      <c r="F740" s="3"/>
      <c r="G740" s="3"/>
      <c r="H740" s="3"/>
      <c r="I740" s="3"/>
      <c r="J740" s="3"/>
      <c r="K740" s="3"/>
      <c r="L740" s="3"/>
    </row>
    <row r="741" spans="1:12">
      <c r="A741" s="9"/>
      <c r="B741" s="3"/>
      <c r="C741" s="13"/>
      <c r="D741" s="3"/>
      <c r="E741" s="3"/>
      <c r="F741" s="3"/>
      <c r="G741" s="3"/>
      <c r="H741" s="3"/>
      <c r="I741" s="3"/>
      <c r="J741" s="3"/>
      <c r="K741" s="3"/>
      <c r="L741" s="3"/>
    </row>
    <row r="742" spans="1:12">
      <c r="A742" s="9"/>
      <c r="B742" s="3"/>
      <c r="C742" s="13"/>
      <c r="D742" s="3"/>
      <c r="E742" s="3"/>
      <c r="F742" s="3"/>
      <c r="G742" s="3"/>
      <c r="H742" s="3"/>
      <c r="I742" s="3"/>
      <c r="J742" s="3"/>
      <c r="K742" s="3"/>
      <c r="L742" s="3"/>
    </row>
    <row r="743" spans="1:12">
      <c r="A743" s="9"/>
      <c r="B743" s="3"/>
      <c r="C743" s="13"/>
      <c r="D743" s="3"/>
      <c r="E743" s="3"/>
      <c r="F743" s="3"/>
      <c r="G743" s="3"/>
      <c r="H743" s="3"/>
      <c r="I743" s="3"/>
      <c r="J743" s="3"/>
      <c r="K743" s="3"/>
      <c r="L743" s="3"/>
    </row>
    <row r="744" spans="1:12">
      <c r="A744" s="9"/>
      <c r="B744" s="3"/>
      <c r="C744" s="13"/>
      <c r="D744" s="3"/>
      <c r="E744" s="3"/>
      <c r="F744" s="3"/>
      <c r="G744" s="3"/>
      <c r="H744" s="3"/>
      <c r="I744" s="3"/>
      <c r="J744" s="3"/>
      <c r="K744" s="3"/>
      <c r="L744" s="3"/>
    </row>
    <row r="745" spans="1:12">
      <c r="A745" s="9"/>
      <c r="B745" s="3"/>
      <c r="C745" s="13"/>
      <c r="D745" s="3"/>
      <c r="E745" s="3"/>
      <c r="F745" s="3"/>
      <c r="G745" s="3"/>
      <c r="H745" s="3"/>
      <c r="I745" s="3"/>
      <c r="J745" s="3"/>
      <c r="K745" s="3"/>
      <c r="L745" s="3"/>
    </row>
    <row r="746" spans="1:12">
      <c r="A746" s="9"/>
      <c r="B746" s="3"/>
      <c r="C746" s="13"/>
      <c r="D746" s="3"/>
      <c r="E746" s="3"/>
      <c r="F746" s="3"/>
      <c r="G746" s="3"/>
      <c r="H746" s="3"/>
      <c r="I746" s="3"/>
      <c r="J746" s="3"/>
      <c r="K746" s="3"/>
      <c r="L746" s="3"/>
    </row>
    <row r="747" spans="1:12">
      <c r="A747" s="9"/>
      <c r="B747" s="3"/>
      <c r="C747" s="13"/>
      <c r="D747" s="3"/>
      <c r="E747" s="3"/>
      <c r="F747" s="3"/>
      <c r="G747" s="3"/>
      <c r="H747" s="3"/>
      <c r="I747" s="3"/>
      <c r="J747" s="3"/>
      <c r="K747" s="3"/>
      <c r="L747" s="3"/>
    </row>
    <row r="748" spans="1:12">
      <c r="A748" s="9"/>
      <c r="B748" s="3"/>
      <c r="C748" s="13"/>
      <c r="D748" s="3"/>
      <c r="E748" s="3"/>
      <c r="F748" s="3"/>
      <c r="G748" s="3"/>
      <c r="H748" s="3"/>
      <c r="I748" s="3"/>
      <c r="J748" s="3"/>
      <c r="K748" s="3"/>
      <c r="L748" s="3"/>
    </row>
    <row r="749" spans="1:12">
      <c r="A749" s="9"/>
      <c r="B749" s="3"/>
      <c r="C749" s="13"/>
      <c r="D749" s="3"/>
      <c r="E749" s="3"/>
      <c r="F749" s="3"/>
      <c r="G749" s="3"/>
      <c r="H749" s="3"/>
      <c r="I749" s="3"/>
      <c r="J749" s="3"/>
      <c r="K749" s="3"/>
      <c r="L749" s="3"/>
    </row>
    <row r="750" spans="1:12">
      <c r="A750" s="9"/>
      <c r="B750" s="3"/>
      <c r="C750" s="13"/>
      <c r="D750" s="3"/>
      <c r="E750" s="3"/>
      <c r="F750" s="3"/>
      <c r="G750" s="3"/>
      <c r="H750" s="3"/>
      <c r="I750" s="3"/>
      <c r="J750" s="3"/>
      <c r="K750" s="3"/>
      <c r="L750" s="3"/>
    </row>
    <row r="751" spans="1:12">
      <c r="A751" s="9"/>
      <c r="B751" s="3"/>
      <c r="C751" s="13"/>
      <c r="D751" s="3"/>
      <c r="E751" s="3"/>
      <c r="F751" s="3"/>
      <c r="G751" s="3"/>
      <c r="H751" s="3"/>
      <c r="I751" s="3"/>
      <c r="J751" s="3"/>
      <c r="K751" s="3"/>
      <c r="L751" s="3"/>
    </row>
    <row r="752" spans="1:12">
      <c r="A752" s="9"/>
      <c r="B752" s="3"/>
      <c r="C752" s="13"/>
      <c r="D752" s="3"/>
      <c r="E752" s="3"/>
      <c r="F752" s="3"/>
      <c r="G752" s="3"/>
      <c r="H752" s="3"/>
      <c r="I752" s="3"/>
      <c r="J752" s="3"/>
      <c r="K752" s="3"/>
      <c r="L752" s="3"/>
    </row>
    <row r="753" spans="1:12">
      <c r="A753" s="9"/>
      <c r="B753" s="3"/>
      <c r="C753" s="13"/>
      <c r="D753" s="3"/>
      <c r="E753" s="3"/>
      <c r="F753" s="3"/>
      <c r="G753" s="3"/>
      <c r="H753" s="3"/>
      <c r="I753" s="3"/>
      <c r="J753" s="3"/>
      <c r="K753" s="3"/>
      <c r="L753" s="3"/>
    </row>
    <row r="754" spans="1:12">
      <c r="A754" s="9"/>
      <c r="B754" s="3"/>
      <c r="C754" s="13"/>
      <c r="D754" s="3"/>
      <c r="E754" s="3"/>
      <c r="F754" s="3"/>
      <c r="G754" s="3"/>
      <c r="H754" s="3"/>
      <c r="I754" s="3"/>
      <c r="J754" s="3"/>
      <c r="K754" s="3"/>
      <c r="L754" s="3"/>
    </row>
    <row r="755" spans="1:12">
      <c r="A755" s="9"/>
      <c r="B755" s="3"/>
      <c r="C755" s="13"/>
      <c r="D755" s="3"/>
      <c r="E755" s="3"/>
      <c r="F755" s="3"/>
      <c r="G755" s="3"/>
      <c r="H755" s="3"/>
      <c r="I755" s="3"/>
      <c r="J755" s="3"/>
      <c r="K755" s="3"/>
      <c r="L755" s="3"/>
    </row>
    <row r="756" spans="1:12">
      <c r="A756" s="9"/>
      <c r="B756" s="3"/>
      <c r="C756" s="13"/>
      <c r="D756" s="3"/>
      <c r="E756" s="3"/>
      <c r="F756" s="3"/>
      <c r="G756" s="3"/>
      <c r="H756" s="3"/>
      <c r="I756" s="3"/>
      <c r="J756" s="3"/>
      <c r="K756" s="3"/>
      <c r="L756" s="3"/>
    </row>
    <row r="757" spans="1:12">
      <c r="A757" s="9"/>
      <c r="B757" s="3"/>
      <c r="C757" s="13"/>
      <c r="D757" s="3"/>
      <c r="E757" s="3"/>
      <c r="F757" s="3"/>
      <c r="G757" s="3"/>
      <c r="H757" s="3"/>
      <c r="I757" s="3"/>
      <c r="J757" s="3"/>
      <c r="K757" s="3"/>
      <c r="L757" s="3"/>
    </row>
    <row r="758" spans="1:12">
      <c r="A758" s="9"/>
      <c r="B758" s="3"/>
      <c r="C758" s="13"/>
      <c r="D758" s="3"/>
      <c r="E758" s="3"/>
      <c r="F758" s="3"/>
      <c r="G758" s="3"/>
      <c r="H758" s="3"/>
      <c r="I758" s="3"/>
      <c r="J758" s="3"/>
      <c r="K758" s="3"/>
      <c r="L758" s="3"/>
    </row>
    <row r="759" spans="1:12">
      <c r="A759" s="9"/>
      <c r="B759" s="3"/>
      <c r="C759" s="13"/>
      <c r="D759" s="3"/>
      <c r="E759" s="3"/>
      <c r="F759" s="3"/>
      <c r="G759" s="3"/>
      <c r="H759" s="3"/>
      <c r="I759" s="3"/>
      <c r="J759" s="3"/>
      <c r="K759" s="3"/>
      <c r="L759" s="3"/>
    </row>
    <row r="760" spans="1:12">
      <c r="A760" s="9"/>
      <c r="B760" s="3"/>
      <c r="C760" s="13"/>
      <c r="D760" s="3"/>
      <c r="E760" s="3"/>
      <c r="F760" s="3"/>
      <c r="G760" s="3"/>
      <c r="H760" s="3"/>
      <c r="I760" s="3"/>
      <c r="J760" s="3"/>
      <c r="K760" s="3"/>
      <c r="L760" s="3"/>
    </row>
    <row r="761" spans="1:12">
      <c r="A761" s="9"/>
      <c r="B761" s="3"/>
      <c r="C761" s="13"/>
      <c r="D761" s="3"/>
      <c r="E761" s="3"/>
      <c r="F761" s="3"/>
      <c r="G761" s="3"/>
      <c r="H761" s="3"/>
      <c r="I761" s="3"/>
      <c r="J761" s="3"/>
      <c r="K761" s="3"/>
      <c r="L761" s="3"/>
    </row>
    <row r="762" spans="1:12">
      <c r="A762" s="9"/>
      <c r="B762" s="3"/>
      <c r="C762" s="13"/>
      <c r="D762" s="3"/>
      <c r="E762" s="3"/>
      <c r="F762" s="3"/>
      <c r="G762" s="3"/>
      <c r="H762" s="3"/>
      <c r="I762" s="3"/>
      <c r="J762" s="3"/>
      <c r="K762" s="3"/>
      <c r="L762" s="3"/>
    </row>
    <row r="763" spans="1:12">
      <c r="A763" s="9"/>
      <c r="B763" s="3"/>
      <c r="C763" s="13"/>
      <c r="D763" s="3"/>
      <c r="E763" s="3"/>
      <c r="F763" s="3"/>
      <c r="G763" s="3"/>
      <c r="H763" s="3"/>
      <c r="I763" s="3"/>
      <c r="J763" s="3"/>
      <c r="K763" s="3"/>
      <c r="L763" s="3"/>
    </row>
    <row r="764" spans="1:12">
      <c r="A764" s="9"/>
      <c r="B764" s="3"/>
      <c r="C764" s="13"/>
      <c r="D764" s="3"/>
      <c r="E764" s="3"/>
      <c r="F764" s="3"/>
      <c r="G764" s="3"/>
      <c r="H764" s="3"/>
      <c r="I764" s="3"/>
      <c r="J764" s="3"/>
      <c r="K764" s="3"/>
      <c r="L764" s="3"/>
    </row>
    <row r="765" spans="1:12">
      <c r="A765" s="9"/>
      <c r="B765" s="3"/>
      <c r="C765" s="13"/>
      <c r="D765" s="3"/>
      <c r="E765" s="3"/>
      <c r="F765" s="3"/>
      <c r="G765" s="3"/>
      <c r="H765" s="3"/>
      <c r="I765" s="3"/>
      <c r="J765" s="3"/>
      <c r="K765" s="3"/>
      <c r="L765" s="3"/>
    </row>
    <row r="766" spans="1:12">
      <c r="A766" s="9"/>
      <c r="B766" s="3"/>
      <c r="C766" s="13"/>
      <c r="D766" s="3"/>
      <c r="E766" s="3"/>
      <c r="F766" s="3"/>
      <c r="G766" s="3"/>
      <c r="H766" s="3"/>
      <c r="I766" s="3"/>
      <c r="J766" s="3"/>
      <c r="K766" s="3"/>
      <c r="L766" s="3"/>
    </row>
    <row r="767" spans="1:12">
      <c r="A767" s="9"/>
      <c r="B767" s="3"/>
      <c r="C767" s="13"/>
      <c r="D767" s="3"/>
      <c r="E767" s="3"/>
      <c r="F767" s="3"/>
      <c r="G767" s="3"/>
      <c r="H767" s="3"/>
      <c r="I767" s="3"/>
      <c r="J767" s="3"/>
      <c r="K767" s="3"/>
      <c r="L767" s="3"/>
    </row>
    <row r="768" spans="1:12">
      <c r="A768" s="9"/>
      <c r="B768" s="3"/>
      <c r="C768" s="13"/>
      <c r="D768" s="3"/>
      <c r="E768" s="3"/>
      <c r="F768" s="3"/>
      <c r="G768" s="3"/>
      <c r="H768" s="3"/>
      <c r="I768" s="3"/>
      <c r="J768" s="3"/>
      <c r="K768" s="3"/>
      <c r="L768" s="3"/>
    </row>
    <row r="769" spans="1:12">
      <c r="A769" s="9"/>
      <c r="B769" s="3"/>
      <c r="C769" s="13"/>
      <c r="D769" s="3"/>
      <c r="E769" s="3"/>
      <c r="F769" s="3"/>
      <c r="G769" s="3"/>
      <c r="H769" s="3"/>
      <c r="I769" s="3"/>
      <c r="J769" s="3"/>
      <c r="K769" s="3"/>
      <c r="L769" s="3"/>
    </row>
    <row r="770" spans="1:12">
      <c r="A770" s="9"/>
      <c r="B770" s="3"/>
      <c r="C770" s="13"/>
      <c r="D770" s="3"/>
      <c r="E770" s="3"/>
      <c r="F770" s="3"/>
      <c r="G770" s="3"/>
      <c r="H770" s="3"/>
      <c r="I770" s="3"/>
      <c r="J770" s="3"/>
      <c r="K770" s="3"/>
      <c r="L770" s="3"/>
    </row>
    <row r="771" spans="1:12">
      <c r="A771" s="9"/>
      <c r="B771" s="3"/>
      <c r="C771" s="13"/>
      <c r="D771" s="3"/>
      <c r="E771" s="3"/>
      <c r="F771" s="3"/>
      <c r="G771" s="3"/>
      <c r="H771" s="3"/>
      <c r="I771" s="3"/>
      <c r="J771" s="3"/>
      <c r="K771" s="3"/>
      <c r="L771" s="3"/>
    </row>
    <row r="772" spans="1:12">
      <c r="A772" s="9"/>
      <c r="B772" s="3"/>
      <c r="C772" s="13"/>
      <c r="D772" s="3"/>
      <c r="E772" s="3"/>
      <c r="F772" s="3"/>
      <c r="G772" s="3"/>
      <c r="H772" s="3"/>
      <c r="I772" s="3"/>
      <c r="J772" s="3"/>
      <c r="K772" s="3"/>
      <c r="L772" s="3"/>
    </row>
    <row r="773" spans="1:12">
      <c r="A773" s="9"/>
      <c r="B773" s="3"/>
      <c r="C773" s="13"/>
      <c r="D773" s="3"/>
      <c r="E773" s="3"/>
      <c r="F773" s="3"/>
      <c r="G773" s="3"/>
      <c r="H773" s="3"/>
      <c r="I773" s="3"/>
      <c r="J773" s="3"/>
      <c r="K773" s="3"/>
      <c r="L773" s="3"/>
    </row>
    <row r="774" spans="1:12">
      <c r="A774" s="9"/>
      <c r="B774" s="3"/>
      <c r="C774" s="13"/>
      <c r="D774" s="3"/>
      <c r="E774" s="3"/>
      <c r="F774" s="3"/>
      <c r="G774" s="3"/>
      <c r="H774" s="3"/>
      <c r="I774" s="3"/>
      <c r="J774" s="3"/>
      <c r="K774" s="3"/>
      <c r="L774" s="3"/>
    </row>
    <row r="775" spans="1:12">
      <c r="A775" s="9"/>
      <c r="B775" s="3"/>
      <c r="C775" s="13"/>
      <c r="D775" s="3"/>
      <c r="E775" s="3"/>
      <c r="F775" s="3"/>
      <c r="G775" s="3"/>
      <c r="H775" s="3"/>
      <c r="I775" s="3"/>
      <c r="J775" s="3"/>
      <c r="K775" s="3"/>
      <c r="L775" s="3"/>
    </row>
    <row r="776" spans="1:12">
      <c r="A776" s="9"/>
      <c r="B776" s="3"/>
      <c r="C776" s="13"/>
      <c r="D776" s="3"/>
      <c r="E776" s="3"/>
      <c r="F776" s="3"/>
      <c r="G776" s="3"/>
      <c r="H776" s="3"/>
      <c r="I776" s="3"/>
      <c r="J776" s="3"/>
      <c r="K776" s="3"/>
      <c r="L776" s="3"/>
    </row>
    <row r="777" spans="1:12">
      <c r="A777" s="9"/>
      <c r="B777" s="3"/>
      <c r="C777" s="13"/>
      <c r="D777" s="3"/>
      <c r="E777" s="3"/>
      <c r="F777" s="3"/>
      <c r="G777" s="3"/>
      <c r="H777" s="3"/>
      <c r="I777" s="3"/>
      <c r="J777" s="3"/>
      <c r="K777" s="3"/>
      <c r="L777" s="3"/>
    </row>
    <row r="778" spans="1:12">
      <c r="A778" s="9"/>
      <c r="B778" s="3"/>
      <c r="C778" s="13"/>
      <c r="D778" s="3"/>
      <c r="E778" s="3"/>
      <c r="F778" s="3"/>
      <c r="G778" s="3"/>
      <c r="H778" s="3"/>
      <c r="I778" s="3"/>
      <c r="J778" s="3"/>
      <c r="K778" s="3"/>
      <c r="L778" s="3"/>
    </row>
    <row r="779" spans="1:12">
      <c r="A779" s="9"/>
      <c r="B779" s="3"/>
      <c r="C779" s="13"/>
      <c r="D779" s="3"/>
      <c r="E779" s="3"/>
      <c r="F779" s="3"/>
      <c r="G779" s="3"/>
      <c r="H779" s="3"/>
      <c r="I779" s="3"/>
      <c r="J779" s="3"/>
      <c r="K779" s="3"/>
      <c r="L779" s="3"/>
    </row>
    <row r="780" spans="1:12">
      <c r="A780" s="9"/>
      <c r="B780" s="3"/>
      <c r="C780" s="13"/>
      <c r="D780" s="3"/>
      <c r="E780" s="3"/>
      <c r="F780" s="3"/>
      <c r="G780" s="3"/>
      <c r="H780" s="3"/>
      <c r="I780" s="3"/>
      <c r="J780" s="3"/>
      <c r="K780" s="3"/>
      <c r="L780" s="3"/>
    </row>
    <row r="781" spans="1:12">
      <c r="A781" s="9"/>
      <c r="B781" s="3"/>
      <c r="C781" s="13"/>
      <c r="D781" s="3"/>
      <c r="E781" s="3"/>
      <c r="F781" s="3"/>
      <c r="G781" s="3"/>
      <c r="H781" s="3"/>
      <c r="I781" s="3"/>
      <c r="J781" s="3"/>
      <c r="K781" s="3"/>
      <c r="L781" s="3"/>
    </row>
    <row r="782" spans="1:12">
      <c r="A782" s="9"/>
      <c r="B782" s="3"/>
      <c r="C782" s="13"/>
      <c r="D782" s="3"/>
      <c r="E782" s="3"/>
      <c r="F782" s="3"/>
      <c r="G782" s="3"/>
      <c r="H782" s="3"/>
      <c r="I782" s="3"/>
      <c r="J782" s="3"/>
      <c r="K782" s="3"/>
      <c r="L782" s="3"/>
    </row>
    <row r="783" spans="1:12">
      <c r="A783" s="9"/>
      <c r="B783" s="3"/>
      <c r="C783" s="13"/>
      <c r="D783" s="3"/>
      <c r="E783" s="3"/>
      <c r="F783" s="3"/>
      <c r="G783" s="3"/>
      <c r="H783" s="3"/>
      <c r="I783" s="3"/>
      <c r="J783" s="3"/>
      <c r="K783" s="3"/>
      <c r="L783" s="3"/>
    </row>
    <row r="784" spans="1:12">
      <c r="A784" s="9"/>
      <c r="B784" s="3"/>
      <c r="C784" s="13"/>
      <c r="D784" s="3"/>
      <c r="E784" s="3"/>
      <c r="F784" s="3"/>
      <c r="G784" s="3"/>
      <c r="H784" s="3"/>
      <c r="I784" s="3"/>
      <c r="J784" s="3"/>
      <c r="K784" s="3"/>
      <c r="L784" s="3"/>
    </row>
    <row r="785" spans="1:12">
      <c r="A785" s="9"/>
      <c r="B785" s="3"/>
      <c r="C785" s="13"/>
      <c r="D785" s="3"/>
      <c r="E785" s="3"/>
      <c r="F785" s="3"/>
      <c r="G785" s="3"/>
      <c r="H785" s="3"/>
      <c r="I785" s="3"/>
      <c r="J785" s="3"/>
      <c r="K785" s="3"/>
      <c r="L785" s="3"/>
    </row>
    <row r="786" spans="1:12">
      <c r="A786" s="9"/>
      <c r="B786" s="3"/>
      <c r="C786" s="13"/>
      <c r="D786" s="3"/>
      <c r="E786" s="3"/>
      <c r="F786" s="3"/>
      <c r="G786" s="3"/>
      <c r="H786" s="3"/>
      <c r="I786" s="3"/>
      <c r="J786" s="3"/>
      <c r="K786" s="3"/>
      <c r="L786" s="3"/>
    </row>
    <row r="787" spans="1:12">
      <c r="A787" s="9"/>
      <c r="B787" s="3"/>
      <c r="C787" s="13"/>
      <c r="D787" s="3"/>
      <c r="E787" s="3"/>
      <c r="F787" s="3"/>
      <c r="G787" s="3"/>
      <c r="H787" s="3"/>
      <c r="I787" s="3"/>
      <c r="J787" s="3"/>
      <c r="K787" s="3"/>
      <c r="L787" s="3"/>
    </row>
    <row r="788" spans="1:12">
      <c r="A788" s="9"/>
      <c r="B788" s="3"/>
      <c r="C788" s="13"/>
      <c r="D788" s="3"/>
      <c r="E788" s="3"/>
      <c r="F788" s="3"/>
      <c r="G788" s="3"/>
      <c r="H788" s="3"/>
      <c r="I788" s="3"/>
      <c r="J788" s="3"/>
      <c r="K788" s="3"/>
      <c r="L788" s="3"/>
    </row>
    <row r="789" spans="1:12">
      <c r="A789" s="9"/>
      <c r="B789" s="3"/>
      <c r="C789" s="13"/>
      <c r="D789" s="3"/>
      <c r="E789" s="3"/>
      <c r="F789" s="3"/>
      <c r="G789" s="3"/>
      <c r="H789" s="3"/>
      <c r="I789" s="3"/>
      <c r="J789" s="3"/>
      <c r="K789" s="3"/>
      <c r="L789" s="3"/>
    </row>
    <row r="790" spans="1:12">
      <c r="A790" s="9"/>
      <c r="B790" s="3"/>
      <c r="C790" s="13"/>
      <c r="D790" s="3"/>
      <c r="E790" s="3"/>
      <c r="F790" s="3"/>
      <c r="G790" s="3"/>
      <c r="H790" s="3"/>
      <c r="I790" s="3"/>
      <c r="J790" s="3"/>
      <c r="K790" s="3"/>
      <c r="L790" s="3"/>
    </row>
    <row r="791" spans="1:12">
      <c r="A791" s="9"/>
      <c r="B791" s="3"/>
      <c r="C791" s="13"/>
      <c r="D791" s="3"/>
      <c r="E791" s="3"/>
      <c r="F791" s="3"/>
      <c r="G791" s="3"/>
      <c r="H791" s="3"/>
      <c r="I791" s="3"/>
      <c r="J791" s="3"/>
      <c r="K791" s="3"/>
      <c r="L791" s="3"/>
    </row>
    <row r="792" spans="1:12">
      <c r="A792" s="9"/>
      <c r="B792" s="3"/>
      <c r="C792" s="13"/>
      <c r="D792" s="3"/>
      <c r="E792" s="3"/>
      <c r="F792" s="3"/>
      <c r="G792" s="3"/>
      <c r="H792" s="3"/>
      <c r="I792" s="3"/>
      <c r="J792" s="3"/>
      <c r="K792" s="3"/>
      <c r="L792" s="3"/>
    </row>
    <row r="793" spans="1:12">
      <c r="A793" s="9"/>
      <c r="B793" s="3"/>
      <c r="C793" s="13"/>
      <c r="D793" s="3"/>
      <c r="E793" s="3"/>
      <c r="F793" s="3"/>
      <c r="G793" s="3"/>
      <c r="H793" s="3"/>
      <c r="I793" s="3"/>
      <c r="J793" s="3"/>
      <c r="K793" s="3"/>
      <c r="L793" s="3"/>
    </row>
    <row r="794" spans="1:12">
      <c r="A794" s="9"/>
      <c r="B794" s="3"/>
      <c r="C794" s="13"/>
      <c r="D794" s="3"/>
      <c r="E794" s="3"/>
      <c r="F794" s="3"/>
      <c r="G794" s="3"/>
      <c r="H794" s="3"/>
      <c r="I794" s="3"/>
      <c r="J794" s="3"/>
      <c r="K794" s="3"/>
      <c r="L794" s="3"/>
    </row>
    <row r="795" spans="1:12">
      <c r="A795" s="9"/>
      <c r="B795" s="3"/>
      <c r="C795" s="13"/>
      <c r="D795" s="3"/>
      <c r="E795" s="3"/>
      <c r="F795" s="3"/>
      <c r="G795" s="3"/>
      <c r="H795" s="3"/>
      <c r="I795" s="3"/>
      <c r="J795" s="3"/>
      <c r="K795" s="3"/>
      <c r="L795" s="3"/>
    </row>
    <row r="796" spans="1:12">
      <c r="A796" s="9"/>
      <c r="B796" s="3"/>
      <c r="C796" s="13"/>
      <c r="D796" s="3"/>
      <c r="E796" s="3"/>
      <c r="F796" s="3"/>
      <c r="G796" s="3"/>
      <c r="H796" s="3"/>
      <c r="I796" s="3"/>
      <c r="J796" s="3"/>
      <c r="K796" s="3"/>
      <c r="L796" s="3"/>
    </row>
    <row r="797" spans="1:12">
      <c r="A797" s="9"/>
      <c r="B797" s="3"/>
      <c r="C797" s="13"/>
      <c r="D797" s="3"/>
      <c r="E797" s="3"/>
      <c r="F797" s="3"/>
      <c r="G797" s="3"/>
      <c r="H797" s="3"/>
      <c r="I797" s="3"/>
      <c r="J797" s="3"/>
      <c r="K797" s="3"/>
      <c r="L797" s="3"/>
    </row>
    <row r="798" spans="1:12">
      <c r="A798" s="9"/>
      <c r="B798" s="3"/>
      <c r="C798" s="13"/>
      <c r="D798" s="3"/>
      <c r="E798" s="3"/>
      <c r="F798" s="3"/>
      <c r="G798" s="3"/>
      <c r="H798" s="3"/>
      <c r="I798" s="3"/>
      <c r="J798" s="3"/>
      <c r="K798" s="3"/>
      <c r="L798" s="3"/>
    </row>
    <row r="799" spans="1:12">
      <c r="A799" s="9"/>
      <c r="B799" s="3"/>
      <c r="C799" s="13"/>
      <c r="D799" s="3"/>
      <c r="E799" s="3"/>
      <c r="F799" s="3"/>
      <c r="G799" s="3"/>
      <c r="H799" s="3"/>
      <c r="I799" s="3"/>
      <c r="J799" s="3"/>
      <c r="K799" s="3"/>
      <c r="L799" s="3"/>
    </row>
    <row r="800" spans="1:12">
      <c r="A800" s="9"/>
      <c r="B800" s="3"/>
      <c r="C800" s="13"/>
      <c r="D800" s="3"/>
      <c r="E800" s="3"/>
      <c r="F800" s="3"/>
      <c r="G800" s="3"/>
      <c r="H800" s="3"/>
      <c r="I800" s="3"/>
      <c r="J800" s="3"/>
      <c r="K800" s="3"/>
      <c r="L800" s="3"/>
    </row>
    <row r="801" spans="1:12">
      <c r="A801" s="9"/>
      <c r="B801" s="3"/>
      <c r="C801" s="13"/>
      <c r="D801" s="3"/>
      <c r="E801" s="3"/>
      <c r="F801" s="3"/>
      <c r="G801" s="3"/>
      <c r="H801" s="3"/>
      <c r="I801" s="3"/>
      <c r="J801" s="3"/>
      <c r="K801" s="3"/>
      <c r="L801" s="3"/>
    </row>
    <row r="802" spans="1:12">
      <c r="A802" s="9"/>
      <c r="B802" s="3"/>
      <c r="C802" s="13"/>
      <c r="D802" s="3"/>
      <c r="E802" s="3"/>
      <c r="F802" s="3"/>
      <c r="G802" s="3"/>
      <c r="H802" s="3"/>
      <c r="I802" s="3"/>
      <c r="J802" s="3"/>
      <c r="K802" s="3"/>
      <c r="L802" s="3"/>
    </row>
    <row r="803" spans="1:12">
      <c r="A803" s="9"/>
      <c r="B803" s="3"/>
      <c r="C803" s="13"/>
      <c r="D803" s="3"/>
      <c r="E803" s="3"/>
      <c r="F803" s="3"/>
      <c r="G803" s="3"/>
      <c r="H803" s="3"/>
      <c r="I803" s="3"/>
      <c r="J803" s="3"/>
      <c r="K803" s="3"/>
      <c r="L803" s="3"/>
    </row>
    <row r="804" spans="1:12">
      <c r="A804" s="9"/>
      <c r="B804" s="3"/>
      <c r="C804" s="13"/>
      <c r="D804" s="3"/>
      <c r="E804" s="3"/>
      <c r="F804" s="3"/>
      <c r="G804" s="3"/>
      <c r="H804" s="3"/>
      <c r="I804" s="3"/>
      <c r="J804" s="3"/>
      <c r="K804" s="3"/>
      <c r="L804" s="3"/>
    </row>
    <row r="805" spans="1:12">
      <c r="A805" s="9"/>
      <c r="B805" s="3"/>
      <c r="C805" s="13"/>
      <c r="D805" s="3"/>
      <c r="E805" s="3"/>
      <c r="F805" s="3"/>
      <c r="G805" s="3"/>
      <c r="H805" s="3"/>
      <c r="I805" s="3"/>
      <c r="J805" s="3"/>
      <c r="K805" s="3"/>
      <c r="L805" s="3"/>
    </row>
    <row r="806" spans="1:12">
      <c r="A806" s="9"/>
      <c r="B806" s="3"/>
      <c r="C806" s="13"/>
      <c r="D806" s="3"/>
      <c r="E806" s="3"/>
      <c r="F806" s="3"/>
      <c r="G806" s="3"/>
      <c r="H806" s="3"/>
      <c r="I806" s="3"/>
      <c r="J806" s="3"/>
      <c r="K806" s="3"/>
      <c r="L806" s="3"/>
    </row>
    <row r="807" spans="1:12">
      <c r="A807" s="9"/>
      <c r="B807" s="3"/>
      <c r="C807" s="13"/>
      <c r="D807" s="3"/>
      <c r="E807" s="3"/>
      <c r="F807" s="3"/>
      <c r="G807" s="3"/>
      <c r="H807" s="3"/>
      <c r="I807" s="3"/>
      <c r="J807" s="3"/>
      <c r="K807" s="3"/>
      <c r="L807" s="3"/>
    </row>
    <row r="808" spans="1:12">
      <c r="A808" s="9"/>
      <c r="B808" s="3"/>
      <c r="C808" s="13"/>
      <c r="D808" s="3"/>
      <c r="E808" s="3"/>
      <c r="F808" s="3"/>
      <c r="G808" s="3"/>
      <c r="H808" s="3"/>
      <c r="I808" s="3"/>
      <c r="J808" s="3"/>
      <c r="K808" s="3"/>
      <c r="L808" s="3"/>
    </row>
    <row r="809" spans="1:12">
      <c r="A809" s="9"/>
      <c r="B809" s="3"/>
      <c r="C809" s="13"/>
      <c r="D809" s="3"/>
      <c r="E809" s="3"/>
      <c r="F809" s="3"/>
      <c r="G809" s="3"/>
      <c r="H809" s="3"/>
      <c r="I809" s="3"/>
      <c r="J809" s="3"/>
      <c r="K809" s="3"/>
      <c r="L809" s="3"/>
    </row>
    <row r="810" spans="1:12">
      <c r="A810" s="9"/>
      <c r="B810" s="3"/>
      <c r="C810" s="13"/>
      <c r="D810" s="3"/>
      <c r="E810" s="3"/>
      <c r="F810" s="3"/>
      <c r="G810" s="3"/>
      <c r="H810" s="3"/>
      <c r="I810" s="3"/>
      <c r="J810" s="3"/>
      <c r="K810" s="3"/>
      <c r="L810" s="3"/>
    </row>
    <row r="811" spans="1:12">
      <c r="A811" s="9"/>
      <c r="B811" s="3"/>
      <c r="C811" s="13"/>
      <c r="D811" s="3"/>
      <c r="E811" s="3"/>
      <c r="F811" s="3"/>
      <c r="G811" s="3"/>
      <c r="H811" s="3"/>
      <c r="I811" s="3"/>
      <c r="J811" s="3"/>
      <c r="K811" s="3"/>
      <c r="L811" s="3"/>
    </row>
    <row r="812" spans="1:12">
      <c r="A812" s="9"/>
      <c r="B812" s="3"/>
      <c r="C812" s="13"/>
      <c r="D812" s="3"/>
      <c r="E812" s="3"/>
      <c r="F812" s="3"/>
      <c r="G812" s="3"/>
      <c r="H812" s="3"/>
      <c r="I812" s="3"/>
      <c r="J812" s="3"/>
      <c r="K812" s="3"/>
      <c r="L812" s="3"/>
    </row>
    <row r="813" spans="1:12">
      <c r="A813" s="9"/>
      <c r="B813" s="3"/>
      <c r="C813" s="13"/>
      <c r="D813" s="3"/>
      <c r="E813" s="3"/>
      <c r="F813" s="3"/>
      <c r="G813" s="3"/>
      <c r="H813" s="3"/>
      <c r="I813" s="3"/>
      <c r="J813" s="3"/>
      <c r="K813" s="3"/>
      <c r="L813" s="3"/>
    </row>
    <row r="814" spans="1:12">
      <c r="A814" s="9"/>
      <c r="B814" s="3"/>
      <c r="C814" s="13"/>
      <c r="D814" s="3"/>
      <c r="E814" s="3"/>
      <c r="F814" s="3"/>
      <c r="G814" s="3"/>
      <c r="H814" s="3"/>
      <c r="I814" s="3"/>
      <c r="J814" s="3"/>
      <c r="K814" s="3"/>
      <c r="L814" s="3"/>
    </row>
    <row r="815" spans="1:12">
      <c r="A815" s="9"/>
      <c r="B815" s="3"/>
      <c r="C815" s="13"/>
      <c r="D815" s="3"/>
      <c r="E815" s="3"/>
      <c r="F815" s="3"/>
      <c r="G815" s="3"/>
      <c r="H815" s="3"/>
      <c r="I815" s="3"/>
      <c r="J815" s="3"/>
      <c r="K815" s="3"/>
      <c r="L815" s="3"/>
    </row>
    <row r="816" spans="1:12">
      <c r="A816" s="9"/>
      <c r="B816" s="3"/>
      <c r="C816" s="13"/>
      <c r="D816" s="3"/>
      <c r="E816" s="3"/>
      <c r="F816" s="3"/>
      <c r="G816" s="3"/>
      <c r="H816" s="3"/>
      <c r="I816" s="3"/>
      <c r="J816" s="3"/>
      <c r="K816" s="3"/>
      <c r="L816" s="3"/>
    </row>
    <row r="817" spans="1:12">
      <c r="A817" s="9"/>
      <c r="B817" s="3"/>
      <c r="C817" s="13"/>
      <c r="D817" s="3"/>
      <c r="E817" s="3"/>
      <c r="F817" s="3"/>
      <c r="G817" s="3"/>
      <c r="H817" s="3"/>
      <c r="I817" s="3"/>
      <c r="J817" s="3"/>
      <c r="K817" s="3"/>
      <c r="L817" s="3"/>
    </row>
    <row r="818" spans="1:12">
      <c r="A818" s="9"/>
      <c r="B818" s="3"/>
      <c r="C818" s="13"/>
      <c r="D818" s="3"/>
      <c r="E818" s="3"/>
      <c r="F818" s="3"/>
      <c r="G818" s="3"/>
      <c r="H818" s="3"/>
      <c r="I818" s="3"/>
      <c r="J818" s="3"/>
      <c r="K818" s="3"/>
      <c r="L818" s="3"/>
    </row>
    <row r="819" spans="1:12">
      <c r="A819" s="9"/>
      <c r="B819" s="3"/>
      <c r="C819" s="13"/>
      <c r="D819" s="3"/>
      <c r="E819" s="3"/>
      <c r="F819" s="3"/>
      <c r="G819" s="3"/>
      <c r="H819" s="3"/>
      <c r="I819" s="3"/>
      <c r="J819" s="3"/>
      <c r="K819" s="3"/>
      <c r="L819" s="3"/>
    </row>
    <row r="820" spans="1:12">
      <c r="A820" s="9"/>
      <c r="B820" s="3"/>
      <c r="C820" s="13"/>
      <c r="D820" s="3"/>
      <c r="E820" s="3"/>
      <c r="F820" s="3"/>
      <c r="G820" s="3"/>
      <c r="H820" s="3"/>
      <c r="I820" s="3"/>
      <c r="J820" s="3"/>
      <c r="K820" s="3"/>
      <c r="L820" s="3"/>
    </row>
    <row r="821" spans="1:12">
      <c r="A821" s="9"/>
      <c r="B821" s="3"/>
      <c r="C821" s="13"/>
      <c r="D821" s="3"/>
      <c r="E821" s="3"/>
      <c r="F821" s="3"/>
      <c r="G821" s="3"/>
      <c r="H821" s="3"/>
      <c r="I821" s="3"/>
      <c r="J821" s="3"/>
      <c r="K821" s="3"/>
      <c r="L821" s="3"/>
    </row>
    <row r="822" spans="1:12">
      <c r="A822" s="9"/>
      <c r="B822" s="3"/>
      <c r="C822" s="13"/>
      <c r="D822" s="3"/>
      <c r="E822" s="3"/>
      <c r="F822" s="3"/>
      <c r="G822" s="3"/>
      <c r="H822" s="3"/>
      <c r="I822" s="3"/>
      <c r="J822" s="3"/>
      <c r="K822" s="3"/>
      <c r="L822" s="3"/>
    </row>
    <row r="823" spans="1:12">
      <c r="A823" s="9"/>
      <c r="B823" s="3"/>
      <c r="C823" s="13"/>
      <c r="D823" s="3"/>
      <c r="E823" s="3"/>
      <c r="F823" s="3"/>
      <c r="G823" s="3"/>
      <c r="H823" s="3"/>
      <c r="I823" s="3"/>
      <c r="J823" s="3"/>
      <c r="K823" s="3"/>
      <c r="L823" s="3"/>
    </row>
    <row r="824" spans="1:12">
      <c r="A824" s="9"/>
      <c r="B824" s="3"/>
      <c r="C824" s="13"/>
      <c r="D824" s="3"/>
      <c r="E824" s="3"/>
      <c r="F824" s="3"/>
      <c r="G824" s="3"/>
      <c r="H824" s="3"/>
      <c r="I824" s="3"/>
      <c r="J824" s="3"/>
      <c r="K824" s="3"/>
      <c r="L824" s="3"/>
    </row>
    <row r="825" spans="1:12">
      <c r="A825" s="9"/>
      <c r="B825" s="3"/>
      <c r="C825" s="13"/>
      <c r="D825" s="3"/>
      <c r="E825" s="3"/>
      <c r="F825" s="3"/>
      <c r="G825" s="3"/>
      <c r="H825" s="3"/>
      <c r="I825" s="3"/>
      <c r="J825" s="3"/>
      <c r="K825" s="3"/>
      <c r="L825" s="3"/>
    </row>
    <row r="826" spans="1:12">
      <c r="A826" s="9"/>
      <c r="B826" s="3"/>
      <c r="C826" s="13"/>
      <c r="D826" s="3"/>
      <c r="E826" s="3"/>
      <c r="F826" s="3"/>
      <c r="G826" s="3"/>
      <c r="H826" s="3"/>
      <c r="I826" s="3"/>
      <c r="J826" s="3"/>
      <c r="K826" s="3"/>
      <c r="L826" s="3"/>
    </row>
    <row r="827" spans="1:12">
      <c r="A827" s="9"/>
      <c r="B827" s="3"/>
      <c r="C827" s="13"/>
      <c r="D827" s="3"/>
      <c r="E827" s="3"/>
      <c r="F827" s="3"/>
      <c r="G827" s="3"/>
      <c r="H827" s="3"/>
      <c r="I827" s="3"/>
      <c r="J827" s="3"/>
      <c r="K827" s="3"/>
      <c r="L827" s="3"/>
    </row>
    <row r="828" spans="1:12">
      <c r="A828" s="9"/>
      <c r="B828" s="3"/>
      <c r="C828" s="13"/>
      <c r="D828" s="3"/>
      <c r="E828" s="3"/>
      <c r="F828" s="3"/>
      <c r="G828" s="3"/>
      <c r="H828" s="3"/>
      <c r="I828" s="3"/>
      <c r="J828" s="3"/>
      <c r="K828" s="3"/>
      <c r="L828" s="3"/>
    </row>
    <row r="829" spans="1:12">
      <c r="A829" s="9"/>
      <c r="B829" s="3"/>
      <c r="C829" s="13"/>
      <c r="D829" s="3"/>
      <c r="E829" s="3"/>
      <c r="F829" s="3"/>
      <c r="G829" s="3"/>
      <c r="H829" s="3"/>
      <c r="I829" s="3"/>
      <c r="J829" s="3"/>
      <c r="K829" s="3"/>
      <c r="L829" s="3"/>
    </row>
    <row r="830" spans="1:12">
      <c r="A830" s="9"/>
      <c r="B830" s="3"/>
      <c r="C830" s="13"/>
      <c r="D830" s="3"/>
      <c r="E830" s="3"/>
      <c r="F830" s="3"/>
      <c r="G830" s="3"/>
      <c r="H830" s="3"/>
      <c r="I830" s="3"/>
      <c r="J830" s="3"/>
      <c r="K830" s="3"/>
      <c r="L830" s="3"/>
    </row>
    <row r="831" spans="1:12">
      <c r="A831" s="9"/>
      <c r="B831" s="3"/>
      <c r="C831" s="13"/>
      <c r="D831" s="3"/>
      <c r="E831" s="3"/>
      <c r="F831" s="3"/>
      <c r="G831" s="3"/>
      <c r="H831" s="3"/>
      <c r="I831" s="3"/>
      <c r="J831" s="3"/>
      <c r="K831" s="3"/>
      <c r="L831" s="3"/>
    </row>
    <row r="832" spans="1:12">
      <c r="A832" s="9"/>
      <c r="B832" s="3"/>
      <c r="C832" s="13"/>
      <c r="D832" s="3"/>
      <c r="E832" s="3"/>
      <c r="F832" s="3"/>
      <c r="G832" s="3"/>
      <c r="H832" s="3"/>
      <c r="I832" s="3"/>
      <c r="J832" s="3"/>
      <c r="K832" s="3"/>
      <c r="L832" s="3"/>
    </row>
    <row r="833" spans="1:12">
      <c r="A833" s="9"/>
      <c r="B833" s="3"/>
      <c r="C833" s="13"/>
      <c r="D833" s="3"/>
      <c r="E833" s="3"/>
      <c r="F833" s="3"/>
      <c r="G833" s="3"/>
      <c r="H833" s="3"/>
      <c r="I833" s="3"/>
      <c r="J833" s="3"/>
      <c r="K833" s="3"/>
      <c r="L833" s="3"/>
    </row>
    <row r="834" spans="1:12">
      <c r="A834" s="9"/>
      <c r="B834" s="3"/>
      <c r="C834" s="13"/>
      <c r="D834" s="3"/>
      <c r="E834" s="3"/>
      <c r="F834" s="3"/>
      <c r="G834" s="3"/>
      <c r="H834" s="3"/>
      <c r="I834" s="3"/>
      <c r="J834" s="3"/>
      <c r="K834" s="3"/>
      <c r="L834" s="3"/>
    </row>
    <row r="835" spans="1:12">
      <c r="A835" s="9"/>
      <c r="B835" s="3"/>
      <c r="C835" s="13"/>
      <c r="D835" s="3"/>
      <c r="E835" s="3"/>
      <c r="F835" s="3"/>
      <c r="G835" s="3"/>
      <c r="H835" s="3"/>
      <c r="I835" s="3"/>
      <c r="J835" s="3"/>
      <c r="K835" s="3"/>
      <c r="L835" s="3"/>
    </row>
    <row r="836" spans="1:12">
      <c r="A836" s="9"/>
      <c r="B836" s="3"/>
      <c r="C836" s="13"/>
      <c r="D836" s="3"/>
      <c r="E836" s="3"/>
      <c r="F836" s="3"/>
      <c r="G836" s="3"/>
      <c r="H836" s="3"/>
      <c r="I836" s="3"/>
      <c r="J836" s="3"/>
      <c r="K836" s="3"/>
      <c r="L836" s="3"/>
    </row>
    <row r="837" spans="1:12">
      <c r="A837" s="9"/>
      <c r="B837" s="3"/>
      <c r="C837" s="13"/>
      <c r="D837" s="3"/>
      <c r="E837" s="3"/>
      <c r="F837" s="3"/>
      <c r="G837" s="3"/>
      <c r="H837" s="3"/>
      <c r="I837" s="3"/>
      <c r="J837" s="3"/>
      <c r="K837" s="3"/>
      <c r="L837" s="3"/>
    </row>
    <row r="838" spans="1:12">
      <c r="A838" s="9"/>
      <c r="B838" s="3"/>
      <c r="C838" s="13"/>
      <c r="D838" s="3"/>
      <c r="E838" s="3"/>
      <c r="F838" s="3"/>
      <c r="G838" s="3"/>
      <c r="H838" s="3"/>
      <c r="I838" s="3"/>
      <c r="J838" s="3"/>
      <c r="K838" s="3"/>
      <c r="L838" s="3"/>
    </row>
    <row r="839" spans="1:12">
      <c r="A839" s="9"/>
      <c r="B839" s="3"/>
      <c r="C839" s="13"/>
      <c r="D839" s="3"/>
      <c r="E839" s="3"/>
      <c r="F839" s="3"/>
      <c r="G839" s="3"/>
      <c r="H839" s="3"/>
      <c r="I839" s="3"/>
      <c r="J839" s="3"/>
      <c r="K839" s="3"/>
      <c r="L839" s="3"/>
    </row>
    <row r="840" spans="1:12">
      <c r="A840" s="9"/>
      <c r="B840" s="3"/>
      <c r="C840" s="13"/>
      <c r="D840" s="3"/>
      <c r="E840" s="3"/>
      <c r="F840" s="3"/>
      <c r="G840" s="3"/>
      <c r="H840" s="3"/>
      <c r="I840" s="3"/>
      <c r="J840" s="3"/>
      <c r="K840" s="3"/>
      <c r="L840" s="3"/>
    </row>
    <row r="841" spans="1:12">
      <c r="A841" s="9"/>
      <c r="B841" s="3"/>
      <c r="C841" s="13"/>
      <c r="D841" s="3"/>
      <c r="E841" s="3"/>
      <c r="F841" s="3"/>
      <c r="G841" s="3"/>
      <c r="H841" s="3"/>
      <c r="I841" s="3"/>
      <c r="J841" s="3"/>
      <c r="K841" s="3"/>
      <c r="L841" s="3"/>
    </row>
    <row r="842" spans="1:12">
      <c r="A842" s="9"/>
      <c r="B842" s="3"/>
      <c r="C842" s="13"/>
      <c r="D842" s="3"/>
      <c r="E842" s="3"/>
      <c r="F842" s="3"/>
      <c r="G842" s="3"/>
      <c r="H842" s="3"/>
      <c r="I842" s="3"/>
      <c r="J842" s="3"/>
      <c r="K842" s="3"/>
      <c r="L842" s="3"/>
    </row>
    <row r="843" spans="1:12">
      <c r="A843" s="9"/>
      <c r="B843" s="3"/>
      <c r="C843" s="13"/>
      <c r="D843" s="3"/>
      <c r="E843" s="3"/>
      <c r="F843" s="3"/>
      <c r="G843" s="3"/>
      <c r="H843" s="3"/>
      <c r="I843" s="3"/>
      <c r="J843" s="3"/>
      <c r="K843" s="3"/>
      <c r="L843" s="3"/>
    </row>
    <row r="844" spans="1:12">
      <c r="A844" s="9"/>
      <c r="B844" s="3"/>
      <c r="C844" s="13"/>
      <c r="D844" s="3"/>
      <c r="E844" s="3"/>
      <c r="F844" s="3"/>
      <c r="G844" s="3"/>
      <c r="H844" s="3"/>
      <c r="I844" s="3"/>
      <c r="J844" s="3"/>
      <c r="K844" s="3"/>
      <c r="L844" s="3"/>
    </row>
    <row r="845" spans="1:12">
      <c r="A845" s="9"/>
      <c r="B845" s="3"/>
      <c r="C845" s="13"/>
      <c r="D845" s="3"/>
      <c r="E845" s="3"/>
      <c r="F845" s="3"/>
      <c r="G845" s="3"/>
      <c r="H845" s="3"/>
      <c r="I845" s="3"/>
      <c r="J845" s="3"/>
      <c r="K845" s="3"/>
      <c r="L845" s="3"/>
    </row>
    <row r="846" spans="1:12">
      <c r="A846" s="9"/>
      <c r="B846" s="3"/>
      <c r="C846" s="13"/>
      <c r="D846" s="3"/>
      <c r="E846" s="3"/>
      <c r="F846" s="3"/>
      <c r="G846" s="3"/>
      <c r="H846" s="3"/>
      <c r="I846" s="3"/>
      <c r="J846" s="3"/>
      <c r="K846" s="3"/>
      <c r="L846" s="3"/>
    </row>
    <row r="847" spans="1:12">
      <c r="A847" s="9"/>
      <c r="B847" s="3"/>
      <c r="C847" s="13"/>
      <c r="D847" s="3"/>
      <c r="E847" s="3"/>
      <c r="F847" s="3"/>
      <c r="G847" s="3"/>
      <c r="H847" s="3"/>
      <c r="I847" s="3"/>
      <c r="J847" s="3"/>
      <c r="K847" s="3"/>
      <c r="L847" s="3"/>
    </row>
    <row r="848" spans="1:12">
      <c r="A848" s="9"/>
      <c r="B848" s="3"/>
      <c r="C848" s="13"/>
      <c r="D848" s="3"/>
      <c r="E848" s="3"/>
      <c r="F848" s="3"/>
      <c r="G848" s="3"/>
      <c r="H848" s="3"/>
      <c r="I848" s="3"/>
      <c r="J848" s="3"/>
      <c r="K848" s="3"/>
      <c r="L848" s="3"/>
    </row>
    <row r="849" spans="1:12">
      <c r="A849" s="9"/>
      <c r="B849" s="3"/>
      <c r="C849" s="13"/>
      <c r="D849" s="3"/>
      <c r="E849" s="3"/>
      <c r="F849" s="3"/>
      <c r="G849" s="3"/>
      <c r="H849" s="3"/>
      <c r="I849" s="3"/>
      <c r="J849" s="3"/>
      <c r="K849" s="3"/>
      <c r="L849" s="3"/>
    </row>
    <row r="850" spans="1:12">
      <c r="A850" s="9"/>
      <c r="B850" s="3"/>
      <c r="C850" s="13"/>
      <c r="D850" s="3"/>
      <c r="E850" s="3"/>
      <c r="F850" s="3"/>
      <c r="G850" s="3"/>
      <c r="H850" s="3"/>
      <c r="I850" s="3"/>
      <c r="J850" s="3"/>
      <c r="K850" s="3"/>
      <c r="L850" s="3"/>
    </row>
    <row r="851" spans="1:12">
      <c r="A851" s="9"/>
      <c r="B851" s="3"/>
      <c r="C851" s="13"/>
      <c r="D851" s="3"/>
      <c r="E851" s="3"/>
      <c r="F851" s="3"/>
      <c r="G851" s="3"/>
      <c r="H851" s="3"/>
      <c r="I851" s="3"/>
      <c r="J851" s="3"/>
      <c r="K851" s="3"/>
      <c r="L851" s="3"/>
    </row>
    <row r="852" spans="1:12">
      <c r="A852" s="9"/>
      <c r="B852" s="3"/>
      <c r="C852" s="13"/>
      <c r="D852" s="3"/>
      <c r="E852" s="3"/>
      <c r="F852" s="3"/>
      <c r="G852" s="3"/>
      <c r="H852" s="3"/>
      <c r="I852" s="3"/>
      <c r="J852" s="3"/>
      <c r="K852" s="3"/>
      <c r="L852" s="3"/>
    </row>
    <row r="853" spans="1:12">
      <c r="A853" s="9"/>
      <c r="B853" s="3"/>
      <c r="C853" s="13"/>
      <c r="D853" s="3"/>
      <c r="E853" s="3"/>
      <c r="F853" s="3"/>
      <c r="G853" s="3"/>
      <c r="H853" s="3"/>
      <c r="I853" s="3"/>
      <c r="J853" s="3"/>
      <c r="K853" s="3"/>
      <c r="L853" s="3"/>
    </row>
    <row r="854" spans="1:12">
      <c r="A854" s="9"/>
      <c r="B854" s="3"/>
      <c r="C854" s="13"/>
      <c r="D854" s="3"/>
      <c r="E854" s="3"/>
      <c r="F854" s="3"/>
      <c r="G854" s="3"/>
      <c r="H854" s="3"/>
      <c r="I854" s="3"/>
      <c r="J854" s="3"/>
      <c r="K854" s="3"/>
      <c r="L854" s="3"/>
    </row>
    <row r="855" spans="1:12">
      <c r="A855" s="9"/>
      <c r="B855" s="3"/>
      <c r="C855" s="13"/>
      <c r="D855" s="3"/>
      <c r="E855" s="3"/>
      <c r="F855" s="3"/>
      <c r="G855" s="3"/>
      <c r="H855" s="3"/>
      <c r="I855" s="3"/>
      <c r="J855" s="3"/>
      <c r="K855" s="3"/>
      <c r="L855" s="3"/>
    </row>
    <row r="856" spans="1:12">
      <c r="A856" s="9"/>
      <c r="B856" s="3"/>
      <c r="C856" s="13"/>
      <c r="D856" s="3"/>
      <c r="E856" s="3"/>
      <c r="F856" s="3"/>
      <c r="G856" s="3"/>
      <c r="H856" s="3"/>
      <c r="I856" s="3"/>
      <c r="J856" s="3"/>
      <c r="K856" s="3"/>
      <c r="L856" s="3"/>
    </row>
    <row r="857" spans="1:12">
      <c r="A857" s="9"/>
      <c r="B857" s="3"/>
      <c r="C857" s="13"/>
      <c r="D857" s="3"/>
      <c r="E857" s="3"/>
      <c r="F857" s="3"/>
      <c r="G857" s="3"/>
      <c r="H857" s="3"/>
      <c r="I857" s="3"/>
      <c r="J857" s="3"/>
      <c r="K857" s="3"/>
      <c r="L857" s="3"/>
    </row>
    <row r="858" spans="1:12">
      <c r="A858" s="9"/>
      <c r="B858" s="3"/>
      <c r="C858" s="13"/>
      <c r="D858" s="3"/>
      <c r="E858" s="3"/>
      <c r="F858" s="3"/>
      <c r="G858" s="3"/>
      <c r="H858" s="3"/>
      <c r="I858" s="3"/>
      <c r="J858" s="3"/>
      <c r="K858" s="3"/>
      <c r="L858" s="3"/>
    </row>
    <row r="859" spans="1:12">
      <c r="A859" s="9"/>
      <c r="B859" s="3"/>
      <c r="C859" s="13"/>
      <c r="D859" s="3"/>
      <c r="E859" s="3"/>
      <c r="F859" s="3"/>
      <c r="G859" s="3"/>
      <c r="H859" s="3"/>
      <c r="I859" s="3"/>
      <c r="J859" s="3"/>
      <c r="K859" s="3"/>
      <c r="L859" s="3"/>
    </row>
    <row r="860" spans="1:12">
      <c r="A860" s="9"/>
      <c r="B860" s="3"/>
      <c r="C860" s="13"/>
      <c r="D860" s="3"/>
      <c r="E860" s="3"/>
      <c r="F860" s="3"/>
      <c r="G860" s="3"/>
      <c r="H860" s="3"/>
      <c r="I860" s="3"/>
      <c r="J860" s="3"/>
      <c r="K860" s="3"/>
      <c r="L860" s="3"/>
    </row>
    <row r="861" spans="1:12">
      <c r="A861" s="9"/>
      <c r="B861" s="3"/>
      <c r="C861" s="13"/>
      <c r="D861" s="3"/>
      <c r="E861" s="3"/>
      <c r="F861" s="3"/>
      <c r="G861" s="3"/>
      <c r="H861" s="3"/>
      <c r="I861" s="3"/>
      <c r="J861" s="3"/>
      <c r="K861" s="3"/>
      <c r="L861" s="3"/>
    </row>
    <row r="862" spans="1:12">
      <c r="A862" s="9"/>
      <c r="B862" s="3"/>
      <c r="C862" s="13"/>
      <c r="D862" s="3"/>
      <c r="E862" s="3"/>
      <c r="F862" s="3"/>
      <c r="G862" s="3"/>
      <c r="H862" s="3"/>
      <c r="I862" s="3"/>
      <c r="J862" s="3"/>
      <c r="K862" s="3"/>
      <c r="L862" s="3"/>
    </row>
    <row r="863" spans="1:12">
      <c r="A863" s="9"/>
      <c r="B863" s="3"/>
      <c r="C863" s="13"/>
      <c r="D863" s="3"/>
      <c r="E863" s="3"/>
      <c r="F863" s="3"/>
      <c r="G863" s="3"/>
      <c r="H863" s="3"/>
      <c r="I863" s="3"/>
      <c r="J863" s="3"/>
      <c r="K863" s="3"/>
      <c r="L863" s="3"/>
    </row>
    <row r="864" spans="1:12">
      <c r="A864" s="9"/>
      <c r="B864" s="3"/>
      <c r="C864" s="13"/>
      <c r="D864" s="3"/>
      <c r="E864" s="3"/>
      <c r="F864" s="3"/>
      <c r="G864" s="3"/>
      <c r="H864" s="3"/>
      <c r="I864" s="3"/>
      <c r="J864" s="3"/>
      <c r="K864" s="3"/>
      <c r="L864" s="3"/>
    </row>
    <row r="865" spans="1:12">
      <c r="A865" s="9"/>
      <c r="B865" s="3"/>
      <c r="C865" s="13"/>
      <c r="D865" s="3"/>
      <c r="E865" s="3"/>
      <c r="F865" s="3"/>
      <c r="G865" s="3"/>
      <c r="H865" s="3"/>
      <c r="I865" s="3"/>
      <c r="J865" s="3"/>
      <c r="K865" s="3"/>
      <c r="L865" s="3"/>
    </row>
    <row r="866" spans="1:12">
      <c r="A866" s="9"/>
      <c r="B866" s="3"/>
      <c r="C866" s="13"/>
      <c r="D866" s="3"/>
      <c r="E866" s="3"/>
      <c r="F866" s="3"/>
      <c r="G866" s="3"/>
      <c r="H866" s="3"/>
      <c r="I866" s="3"/>
      <c r="J866" s="3"/>
      <c r="K866" s="3"/>
      <c r="L866" s="3"/>
    </row>
    <row r="867" spans="1:12">
      <c r="A867" s="9"/>
      <c r="B867" s="3"/>
      <c r="C867" s="13"/>
      <c r="D867" s="3"/>
      <c r="E867" s="3"/>
      <c r="F867" s="3"/>
      <c r="G867" s="3"/>
      <c r="H867" s="3"/>
      <c r="I867" s="3"/>
      <c r="J867" s="3"/>
      <c r="K867" s="3"/>
      <c r="L867" s="3"/>
    </row>
    <row r="868" spans="1:12">
      <c r="A868" s="9"/>
      <c r="B868" s="3"/>
      <c r="C868" s="13"/>
      <c r="D868" s="3"/>
      <c r="E868" s="3"/>
      <c r="F868" s="3"/>
      <c r="G868" s="3"/>
      <c r="H868" s="3"/>
      <c r="I868" s="3"/>
      <c r="J868" s="3"/>
      <c r="K868" s="3"/>
      <c r="L868" s="3"/>
    </row>
    <row r="869" spans="1:12">
      <c r="A869" s="9"/>
      <c r="B869" s="3"/>
      <c r="C869" s="13"/>
      <c r="D869" s="3"/>
      <c r="E869" s="3"/>
      <c r="F869" s="3"/>
      <c r="G869" s="3"/>
      <c r="H869" s="3"/>
      <c r="I869" s="3"/>
      <c r="J869" s="3"/>
      <c r="K869" s="3"/>
      <c r="L869" s="3"/>
    </row>
    <row r="870" spans="1:12">
      <c r="A870" s="9"/>
      <c r="B870" s="3"/>
      <c r="C870" s="13"/>
      <c r="D870" s="3"/>
      <c r="E870" s="3"/>
      <c r="F870" s="3"/>
      <c r="G870" s="3"/>
      <c r="H870" s="3"/>
      <c r="I870" s="3"/>
      <c r="J870" s="3"/>
      <c r="K870" s="3"/>
      <c r="L870" s="3"/>
    </row>
    <row r="871" spans="1:12">
      <c r="A871" s="9"/>
      <c r="B871" s="3"/>
      <c r="C871" s="13"/>
      <c r="D871" s="3"/>
      <c r="E871" s="3"/>
      <c r="F871" s="3"/>
      <c r="G871" s="3"/>
      <c r="H871" s="3"/>
      <c r="I871" s="3"/>
      <c r="J871" s="3"/>
      <c r="K871" s="3"/>
      <c r="L871" s="3"/>
    </row>
    <row r="872" spans="1:12">
      <c r="A872" s="9"/>
      <c r="B872" s="3"/>
      <c r="C872" s="13"/>
      <c r="D872" s="3"/>
      <c r="E872" s="3"/>
      <c r="F872" s="3"/>
      <c r="G872" s="3"/>
      <c r="H872" s="3"/>
      <c r="I872" s="3"/>
      <c r="J872" s="3"/>
      <c r="K872" s="3"/>
      <c r="L872" s="3"/>
    </row>
    <row r="873" spans="1:12">
      <c r="A873" s="9"/>
      <c r="B873" s="3"/>
      <c r="C873" s="13"/>
      <c r="D873" s="3"/>
      <c r="E873" s="3"/>
      <c r="F873" s="3"/>
      <c r="G873" s="3"/>
      <c r="H873" s="3"/>
      <c r="I873" s="3"/>
      <c r="J873" s="3"/>
      <c r="K873" s="3"/>
      <c r="L873" s="3"/>
    </row>
    <row r="874" spans="1:12">
      <c r="A874" s="9"/>
      <c r="B874" s="3"/>
      <c r="C874" s="13"/>
      <c r="D874" s="3"/>
      <c r="E874" s="3"/>
      <c r="F874" s="3"/>
      <c r="G874" s="3"/>
      <c r="H874" s="3"/>
      <c r="I874" s="3"/>
      <c r="J874" s="3"/>
      <c r="K874" s="3"/>
      <c r="L874" s="3"/>
    </row>
    <row r="875" spans="1:12">
      <c r="A875" s="9"/>
      <c r="B875" s="3"/>
      <c r="C875" s="13"/>
      <c r="D875" s="3"/>
      <c r="E875" s="3"/>
      <c r="F875" s="3"/>
      <c r="G875" s="3"/>
      <c r="H875" s="3"/>
      <c r="I875" s="3"/>
      <c r="J875" s="3"/>
      <c r="K875" s="3"/>
      <c r="L875" s="3"/>
    </row>
    <row r="876" spans="1:12">
      <c r="A876" s="9"/>
      <c r="B876" s="3"/>
      <c r="C876" s="13"/>
      <c r="D876" s="3"/>
      <c r="E876" s="3"/>
      <c r="F876" s="3"/>
      <c r="G876" s="3"/>
      <c r="H876" s="3"/>
      <c r="I876" s="3"/>
      <c r="J876" s="3"/>
      <c r="K876" s="3"/>
      <c r="L876" s="3"/>
    </row>
    <row r="877" spans="1:12">
      <c r="A877" s="9"/>
      <c r="B877" s="3"/>
      <c r="C877" s="13"/>
      <c r="D877" s="3"/>
      <c r="E877" s="3"/>
      <c r="F877" s="3"/>
      <c r="G877" s="3"/>
      <c r="H877" s="3"/>
      <c r="I877" s="3"/>
      <c r="J877" s="3"/>
      <c r="K877" s="3"/>
      <c r="L877" s="3"/>
    </row>
    <row r="878" spans="1:12">
      <c r="A878" s="9"/>
      <c r="B878" s="3"/>
      <c r="C878" s="13"/>
      <c r="D878" s="3"/>
      <c r="E878" s="3"/>
      <c r="F878" s="3"/>
      <c r="G878" s="3"/>
      <c r="H878" s="3"/>
      <c r="I878" s="3"/>
      <c r="J878" s="3"/>
      <c r="K878" s="3"/>
      <c r="L878" s="3"/>
    </row>
    <row r="879" spans="1:12">
      <c r="A879" s="9"/>
      <c r="B879" s="3"/>
      <c r="C879" s="13"/>
      <c r="D879" s="3"/>
      <c r="E879" s="3"/>
      <c r="F879" s="3"/>
      <c r="G879" s="3"/>
      <c r="H879" s="3"/>
      <c r="I879" s="3"/>
      <c r="J879" s="3"/>
      <c r="K879" s="3"/>
      <c r="L879" s="3"/>
    </row>
    <row r="880" spans="1:12">
      <c r="A880" s="9"/>
      <c r="B880" s="3"/>
      <c r="C880" s="13"/>
      <c r="D880" s="3"/>
      <c r="E880" s="3"/>
      <c r="F880" s="3"/>
      <c r="G880" s="3"/>
      <c r="H880" s="3"/>
      <c r="I880" s="3"/>
      <c r="J880" s="3"/>
      <c r="K880" s="3"/>
      <c r="L880" s="3"/>
    </row>
    <row r="881" spans="1:12">
      <c r="A881" s="9"/>
      <c r="B881" s="3"/>
      <c r="C881" s="13"/>
      <c r="D881" s="3"/>
      <c r="E881" s="3"/>
      <c r="F881" s="3"/>
      <c r="G881" s="3"/>
      <c r="H881" s="3"/>
      <c r="I881" s="3"/>
      <c r="J881" s="3"/>
      <c r="K881" s="3"/>
      <c r="L881" s="3"/>
    </row>
    <row r="882" spans="1:12">
      <c r="A882" s="9"/>
      <c r="B882" s="3"/>
      <c r="C882" s="13"/>
      <c r="D882" s="3"/>
      <c r="E882" s="3"/>
      <c r="F882" s="3"/>
      <c r="G882" s="3"/>
      <c r="H882" s="3"/>
      <c r="I882" s="3"/>
      <c r="J882" s="3"/>
      <c r="K882" s="3"/>
      <c r="L882" s="3"/>
    </row>
    <row r="883" spans="1:12">
      <c r="A883" s="9"/>
      <c r="B883" s="3"/>
      <c r="C883" s="13"/>
      <c r="D883" s="3"/>
      <c r="E883" s="3"/>
      <c r="F883" s="3"/>
      <c r="G883" s="3"/>
      <c r="H883" s="3"/>
      <c r="I883" s="3"/>
      <c r="J883" s="3"/>
      <c r="K883" s="3"/>
      <c r="L883" s="3"/>
    </row>
    <row r="884" spans="1:12">
      <c r="A884" s="9"/>
      <c r="B884" s="3"/>
      <c r="C884" s="13"/>
      <c r="D884" s="3"/>
      <c r="E884" s="3"/>
      <c r="F884" s="3"/>
      <c r="G884" s="3"/>
      <c r="H884" s="3"/>
      <c r="I884" s="3"/>
      <c r="J884" s="3"/>
      <c r="K884" s="3"/>
      <c r="L884" s="3"/>
    </row>
    <row r="885" spans="1:12">
      <c r="A885" s="9"/>
      <c r="B885" s="3"/>
      <c r="C885" s="13"/>
      <c r="D885" s="3"/>
      <c r="E885" s="3"/>
      <c r="F885" s="3"/>
      <c r="G885" s="3"/>
      <c r="H885" s="3"/>
      <c r="I885" s="3"/>
      <c r="J885" s="3"/>
      <c r="K885" s="3"/>
      <c r="L885" s="3"/>
    </row>
    <row r="886" spans="1:12">
      <c r="A886" s="9"/>
      <c r="B886" s="3"/>
      <c r="C886" s="13"/>
      <c r="D886" s="3"/>
      <c r="E886" s="3"/>
      <c r="F886" s="3"/>
      <c r="G886" s="3"/>
      <c r="H886" s="3"/>
      <c r="I886" s="3"/>
      <c r="J886" s="3"/>
      <c r="K886" s="3"/>
      <c r="L886" s="3"/>
    </row>
    <row r="887" spans="1:12">
      <c r="A887" s="9"/>
      <c r="B887" s="3"/>
      <c r="C887" s="13"/>
      <c r="D887" s="3"/>
      <c r="E887" s="3"/>
      <c r="F887" s="3"/>
      <c r="G887" s="3"/>
      <c r="H887" s="3"/>
      <c r="I887" s="3"/>
      <c r="J887" s="3"/>
      <c r="K887" s="3"/>
      <c r="L887" s="3"/>
    </row>
    <row r="888" spans="1:12">
      <c r="A888" s="9"/>
      <c r="B888" s="3"/>
      <c r="C888" s="13"/>
      <c r="D888" s="3"/>
      <c r="E888" s="3"/>
      <c r="F888" s="3"/>
      <c r="G888" s="3"/>
      <c r="H888" s="3"/>
      <c r="I888" s="3"/>
      <c r="J888" s="3"/>
      <c r="K888" s="3"/>
      <c r="L888" s="3"/>
    </row>
    <row r="889" spans="1:12">
      <c r="A889" s="9"/>
      <c r="B889" s="3"/>
      <c r="C889" s="13"/>
      <c r="D889" s="3"/>
      <c r="E889" s="3"/>
      <c r="F889" s="3"/>
      <c r="G889" s="3"/>
      <c r="H889" s="3"/>
      <c r="I889" s="3"/>
      <c r="J889" s="3"/>
      <c r="K889" s="3"/>
      <c r="L889" s="3"/>
    </row>
    <row r="890" spans="1:12">
      <c r="A890" s="9"/>
      <c r="B890" s="3"/>
      <c r="C890" s="13"/>
      <c r="D890" s="3"/>
      <c r="E890" s="3"/>
      <c r="F890" s="3"/>
      <c r="G890" s="3"/>
      <c r="H890" s="3"/>
      <c r="I890" s="3"/>
      <c r="J890" s="3"/>
      <c r="K890" s="3"/>
      <c r="L890" s="3"/>
    </row>
    <row r="891" spans="1:12">
      <c r="A891" s="9"/>
      <c r="B891" s="3"/>
      <c r="C891" s="13"/>
      <c r="D891" s="3"/>
      <c r="E891" s="3"/>
      <c r="F891" s="3"/>
      <c r="G891" s="3"/>
      <c r="H891" s="3"/>
      <c r="I891" s="3"/>
      <c r="J891" s="3"/>
      <c r="K891" s="3"/>
      <c r="L891" s="3"/>
    </row>
    <row r="892" spans="1:12">
      <c r="A892" s="9"/>
      <c r="B892" s="3"/>
      <c r="C892" s="13"/>
      <c r="D892" s="3"/>
      <c r="E892" s="3"/>
      <c r="F892" s="3"/>
      <c r="G892" s="3"/>
      <c r="H892" s="3"/>
      <c r="I892" s="3"/>
      <c r="J892" s="3"/>
      <c r="K892" s="3"/>
      <c r="L892" s="3"/>
    </row>
    <row r="893" spans="1:12">
      <c r="A893" s="9"/>
      <c r="B893" s="3"/>
      <c r="C893" s="13"/>
      <c r="D893" s="3"/>
      <c r="E893" s="3"/>
      <c r="F893" s="3"/>
      <c r="G893" s="3"/>
      <c r="H893" s="3"/>
      <c r="I893" s="3"/>
      <c r="J893" s="3"/>
      <c r="K893" s="3"/>
      <c r="L893" s="3"/>
    </row>
    <row r="894" spans="1:12">
      <c r="A894" s="9"/>
      <c r="B894" s="3"/>
      <c r="C894" s="13"/>
      <c r="D894" s="3"/>
      <c r="E894" s="3"/>
      <c r="F894" s="3"/>
      <c r="G894" s="3"/>
      <c r="H894" s="3"/>
      <c r="I894" s="3"/>
      <c r="J894" s="3"/>
      <c r="K894" s="3"/>
      <c r="L894" s="3"/>
    </row>
    <row r="895" spans="1:12">
      <c r="A895" s="9"/>
      <c r="B895" s="3"/>
      <c r="C895" s="13"/>
      <c r="D895" s="3"/>
      <c r="E895" s="3"/>
      <c r="F895" s="3"/>
      <c r="G895" s="3"/>
      <c r="H895" s="3"/>
      <c r="I895" s="3"/>
      <c r="J895" s="3"/>
      <c r="K895" s="3"/>
      <c r="L895" s="3"/>
    </row>
    <row r="896" spans="1:12">
      <c r="A896" s="9"/>
      <c r="B896" s="3"/>
      <c r="C896" s="13"/>
      <c r="D896" s="3"/>
      <c r="E896" s="3"/>
      <c r="F896" s="3"/>
      <c r="G896" s="3"/>
      <c r="H896" s="3"/>
      <c r="I896" s="3"/>
      <c r="J896" s="3"/>
      <c r="K896" s="3"/>
      <c r="L896" s="3"/>
    </row>
    <row r="897" spans="1:12">
      <c r="A897" s="9"/>
      <c r="B897" s="3"/>
      <c r="C897" s="13"/>
      <c r="D897" s="3"/>
      <c r="E897" s="3"/>
      <c r="F897" s="3"/>
      <c r="G897" s="3"/>
      <c r="H897" s="3"/>
      <c r="I897" s="3"/>
      <c r="J897" s="3"/>
      <c r="K897" s="3"/>
      <c r="L897" s="3"/>
    </row>
    <row r="898" spans="1:12">
      <c r="A898" s="9"/>
      <c r="B898" s="3"/>
      <c r="C898" s="13"/>
      <c r="D898" s="3"/>
      <c r="E898" s="3"/>
      <c r="F898" s="3"/>
      <c r="G898" s="3"/>
      <c r="H898" s="3"/>
      <c r="I898" s="3"/>
      <c r="J898" s="3"/>
      <c r="K898" s="3"/>
      <c r="L898" s="3"/>
    </row>
    <row r="899" spans="1:12">
      <c r="A899" s="9"/>
      <c r="B899" s="3"/>
      <c r="C899" s="13"/>
      <c r="D899" s="3"/>
      <c r="E899" s="3"/>
      <c r="F899" s="3"/>
      <c r="G899" s="3"/>
      <c r="H899" s="3"/>
      <c r="I899" s="3"/>
      <c r="J899" s="3"/>
      <c r="K899" s="3"/>
      <c r="L899" s="3"/>
    </row>
    <row r="900" spans="1:12">
      <c r="A900" s="9"/>
      <c r="B900" s="3"/>
      <c r="C900" s="13"/>
      <c r="D900" s="3"/>
      <c r="E900" s="3"/>
      <c r="F900" s="3"/>
      <c r="G900" s="3"/>
      <c r="H900" s="3"/>
      <c r="I900" s="3"/>
      <c r="J900" s="3"/>
      <c r="K900" s="3"/>
      <c r="L900" s="3"/>
    </row>
    <row r="901" spans="1:12">
      <c r="A901" s="9"/>
      <c r="B901" s="3"/>
      <c r="C901" s="13"/>
      <c r="D901" s="3"/>
      <c r="E901" s="3"/>
      <c r="F901" s="3"/>
      <c r="G901" s="3"/>
      <c r="H901" s="3"/>
      <c r="I901" s="3"/>
      <c r="J901" s="3"/>
      <c r="K901" s="3"/>
      <c r="L901" s="3"/>
    </row>
    <row r="902" spans="1:12">
      <c r="A902" s="9"/>
      <c r="B902" s="3"/>
      <c r="C902" s="13"/>
      <c r="D902" s="3"/>
      <c r="E902" s="3"/>
      <c r="F902" s="3"/>
      <c r="G902" s="3"/>
      <c r="H902" s="3"/>
      <c r="I902" s="3"/>
      <c r="J902" s="3"/>
      <c r="K902" s="3"/>
      <c r="L902" s="3"/>
    </row>
    <row r="903" spans="1:12">
      <c r="A903" s="9"/>
      <c r="B903" s="3"/>
      <c r="C903" s="13"/>
      <c r="D903" s="3"/>
      <c r="E903" s="3"/>
      <c r="F903" s="3"/>
      <c r="G903" s="3"/>
      <c r="H903" s="3"/>
      <c r="I903" s="3"/>
      <c r="J903" s="3"/>
      <c r="K903" s="3"/>
      <c r="L903" s="3"/>
    </row>
    <row r="904" spans="1:12">
      <c r="A904" s="9"/>
      <c r="B904" s="3"/>
      <c r="C904" s="13"/>
      <c r="D904" s="3"/>
      <c r="E904" s="3"/>
      <c r="F904" s="3"/>
      <c r="G904" s="3"/>
      <c r="H904" s="3"/>
      <c r="I904" s="3"/>
      <c r="J904" s="3"/>
      <c r="K904" s="3"/>
      <c r="L904" s="3"/>
    </row>
    <row r="905" spans="1:12">
      <c r="A905" s="9"/>
      <c r="B905" s="3"/>
      <c r="C905" s="13"/>
      <c r="D905" s="3"/>
      <c r="E905" s="3"/>
      <c r="F905" s="3"/>
      <c r="G905" s="3"/>
      <c r="H905" s="3"/>
      <c r="I905" s="3"/>
      <c r="J905" s="3"/>
      <c r="K905" s="3"/>
      <c r="L905" s="3"/>
    </row>
    <row r="906" spans="1:12">
      <c r="A906" s="9"/>
      <c r="B906" s="3"/>
      <c r="C906" s="13"/>
      <c r="D906" s="3"/>
      <c r="E906" s="3"/>
      <c r="F906" s="3"/>
      <c r="G906" s="3"/>
      <c r="H906" s="3"/>
      <c r="I906" s="3"/>
      <c r="J906" s="3"/>
      <c r="K906" s="3"/>
      <c r="L906" s="3"/>
    </row>
    <row r="907" spans="1:12">
      <c r="A907" s="9"/>
      <c r="B907" s="3"/>
      <c r="C907" s="13"/>
      <c r="D907" s="3"/>
      <c r="E907" s="3"/>
      <c r="F907" s="3"/>
      <c r="G907" s="3"/>
      <c r="H907" s="3"/>
      <c r="I907" s="3"/>
      <c r="J907" s="3"/>
      <c r="K907" s="3"/>
      <c r="L907" s="3"/>
    </row>
    <row r="908" spans="1:12">
      <c r="A908" s="9"/>
      <c r="B908" s="3"/>
      <c r="C908" s="13"/>
      <c r="D908" s="3"/>
      <c r="E908" s="3"/>
      <c r="F908" s="3"/>
      <c r="G908" s="3"/>
      <c r="H908" s="3"/>
      <c r="I908" s="3"/>
      <c r="J908" s="3"/>
      <c r="K908" s="3"/>
      <c r="L908" s="3"/>
    </row>
    <row r="909" spans="1:12">
      <c r="A909" s="9"/>
      <c r="B909" s="3"/>
      <c r="C909" s="13"/>
      <c r="D909" s="3"/>
      <c r="E909" s="3"/>
      <c r="F909" s="3"/>
      <c r="G909" s="3"/>
      <c r="H909" s="3"/>
      <c r="I909" s="3"/>
      <c r="J909" s="3"/>
      <c r="K909" s="3"/>
      <c r="L909" s="3"/>
    </row>
    <row r="910" spans="1:12">
      <c r="A910" s="9"/>
      <c r="B910" s="3"/>
      <c r="C910" s="13"/>
      <c r="D910" s="3"/>
      <c r="E910" s="3"/>
      <c r="F910" s="3"/>
      <c r="G910" s="3"/>
      <c r="H910" s="3"/>
      <c r="I910" s="3"/>
      <c r="J910" s="3"/>
      <c r="K910" s="3"/>
      <c r="L910" s="3"/>
    </row>
    <row r="911" spans="1:12">
      <c r="A911" s="9"/>
      <c r="B911" s="3"/>
      <c r="C911" s="13"/>
      <c r="D911" s="3"/>
      <c r="E911" s="3"/>
      <c r="F911" s="3"/>
      <c r="G911" s="3"/>
      <c r="H911" s="3"/>
      <c r="I911" s="3"/>
      <c r="J911" s="3"/>
      <c r="K911" s="3"/>
      <c r="L911" s="3"/>
    </row>
    <row r="912" spans="1:12">
      <c r="A912" s="9"/>
      <c r="B912" s="3"/>
      <c r="C912" s="13"/>
      <c r="D912" s="3"/>
      <c r="E912" s="3"/>
      <c r="F912" s="3"/>
      <c r="G912" s="3"/>
      <c r="H912" s="3"/>
      <c r="I912" s="3"/>
      <c r="J912" s="3"/>
      <c r="K912" s="3"/>
      <c r="L912" s="3"/>
    </row>
    <row r="913" spans="1:12">
      <c r="A913" s="9"/>
      <c r="B913" s="3"/>
      <c r="C913" s="13"/>
      <c r="D913" s="3"/>
      <c r="E913" s="3"/>
      <c r="F913" s="3"/>
      <c r="G913" s="3"/>
      <c r="H913" s="3"/>
      <c r="I913" s="3"/>
      <c r="J913" s="3"/>
      <c r="K913" s="3"/>
      <c r="L913" s="3"/>
    </row>
    <row r="914" spans="1:12">
      <c r="A914" s="9"/>
      <c r="B914" s="3"/>
      <c r="C914" s="13"/>
      <c r="D914" s="3"/>
      <c r="E914" s="3"/>
      <c r="F914" s="3"/>
      <c r="G914" s="3"/>
      <c r="H914" s="3"/>
      <c r="I914" s="3"/>
      <c r="J914" s="3"/>
      <c r="K914" s="3"/>
      <c r="L914" s="3"/>
    </row>
    <row r="915" spans="1:12">
      <c r="A915" s="9"/>
      <c r="B915" s="3"/>
      <c r="C915" s="13"/>
      <c r="D915" s="3"/>
      <c r="E915" s="3"/>
      <c r="F915" s="3"/>
      <c r="G915" s="3"/>
      <c r="H915" s="3"/>
      <c r="I915" s="3"/>
      <c r="J915" s="3"/>
      <c r="K915" s="3"/>
      <c r="L915" s="3"/>
    </row>
    <row r="916" spans="1:12">
      <c r="A916" s="9"/>
      <c r="B916" s="3"/>
      <c r="C916" s="13"/>
      <c r="D916" s="3"/>
      <c r="E916" s="3"/>
      <c r="F916" s="3"/>
      <c r="G916" s="3"/>
      <c r="H916" s="3"/>
      <c r="I916" s="3"/>
      <c r="J916" s="3"/>
      <c r="K916" s="3"/>
      <c r="L916" s="3"/>
    </row>
    <row r="917" spans="1:12">
      <c r="A917" s="9"/>
      <c r="B917" s="3"/>
      <c r="C917" s="13"/>
      <c r="D917" s="3"/>
      <c r="E917" s="3"/>
      <c r="F917" s="3"/>
      <c r="G917" s="3"/>
      <c r="H917" s="3"/>
      <c r="I917" s="3"/>
      <c r="J917" s="3"/>
      <c r="K917" s="3"/>
      <c r="L917" s="3"/>
    </row>
    <row r="918" spans="1:12">
      <c r="A918" s="9"/>
      <c r="B918" s="3"/>
      <c r="C918" s="13"/>
      <c r="D918" s="3"/>
      <c r="E918" s="3"/>
      <c r="F918" s="3"/>
      <c r="G918" s="3"/>
      <c r="H918" s="3"/>
      <c r="I918" s="3"/>
      <c r="J918" s="3"/>
      <c r="K918" s="3"/>
      <c r="L918" s="3"/>
    </row>
    <row r="919" spans="1:12">
      <c r="A919" s="9"/>
      <c r="B919" s="3"/>
      <c r="C919" s="13"/>
      <c r="D919" s="3"/>
      <c r="E919" s="3"/>
      <c r="F919" s="3"/>
      <c r="G919" s="3"/>
      <c r="H919" s="3"/>
      <c r="I919" s="3"/>
      <c r="J919" s="3"/>
      <c r="K919" s="3"/>
      <c r="L919" s="3"/>
    </row>
    <row r="920" spans="1:12">
      <c r="A920" s="9"/>
      <c r="B920" s="3"/>
      <c r="C920" s="13"/>
      <c r="D920" s="3"/>
      <c r="E920" s="3"/>
      <c r="F920" s="3"/>
      <c r="G920" s="3"/>
      <c r="H920" s="3"/>
      <c r="I920" s="3"/>
      <c r="J920" s="3"/>
      <c r="K920" s="3"/>
      <c r="L920" s="3"/>
    </row>
    <row r="921" spans="1:12">
      <c r="A921" s="9"/>
      <c r="B921" s="3"/>
      <c r="C921" s="13"/>
      <c r="D921" s="3"/>
      <c r="E921" s="3"/>
      <c r="F921" s="3"/>
      <c r="G921" s="3"/>
      <c r="H921" s="3"/>
      <c r="I921" s="3"/>
      <c r="J921" s="3"/>
      <c r="K921" s="3"/>
      <c r="L921" s="3"/>
    </row>
    <row r="922" spans="1:12">
      <c r="A922" s="9"/>
      <c r="B922" s="3"/>
      <c r="C922" s="13"/>
      <c r="D922" s="3"/>
      <c r="E922" s="3"/>
      <c r="F922" s="3"/>
      <c r="G922" s="3"/>
      <c r="H922" s="3"/>
      <c r="I922" s="3"/>
      <c r="J922" s="3"/>
      <c r="K922" s="3"/>
      <c r="L922" s="3"/>
    </row>
    <row r="923" spans="1:12">
      <c r="A923" s="9"/>
      <c r="B923" s="3"/>
      <c r="C923" s="13"/>
      <c r="D923" s="3"/>
      <c r="E923" s="3"/>
      <c r="F923" s="3"/>
      <c r="G923" s="3"/>
      <c r="H923" s="3"/>
      <c r="I923" s="3"/>
      <c r="J923" s="3"/>
      <c r="K923" s="3"/>
      <c r="L923" s="3"/>
    </row>
    <row r="924" spans="1:12">
      <c r="A924" s="9"/>
      <c r="B924" s="3"/>
      <c r="C924" s="13"/>
      <c r="D924" s="3"/>
      <c r="E924" s="3"/>
      <c r="F924" s="3"/>
      <c r="G924" s="3"/>
      <c r="H924" s="3"/>
      <c r="I924" s="3"/>
      <c r="J924" s="3"/>
      <c r="K924" s="3"/>
      <c r="L924" s="3"/>
    </row>
    <row r="925" spans="1:12">
      <c r="A925" s="9"/>
      <c r="B925" s="3"/>
      <c r="C925" s="13"/>
      <c r="D925" s="3"/>
      <c r="E925" s="3"/>
      <c r="F925" s="3"/>
      <c r="G925" s="3"/>
      <c r="H925" s="3"/>
      <c r="I925" s="3"/>
      <c r="J925" s="3"/>
      <c r="K925" s="3"/>
      <c r="L925" s="3"/>
    </row>
    <row r="926" spans="1:12">
      <c r="A926" s="9"/>
      <c r="B926" s="3"/>
      <c r="C926" s="13"/>
      <c r="D926" s="3"/>
      <c r="E926" s="3"/>
      <c r="F926" s="3"/>
      <c r="G926" s="3"/>
      <c r="H926" s="3"/>
      <c r="I926" s="3"/>
      <c r="J926" s="3"/>
      <c r="K926" s="3"/>
      <c r="L926" s="3"/>
    </row>
    <row r="927" spans="1:12">
      <c r="A927" s="9"/>
      <c r="B927" s="3"/>
      <c r="C927" s="13"/>
      <c r="D927" s="3"/>
      <c r="E927" s="3"/>
      <c r="F927" s="3"/>
      <c r="G927" s="3"/>
      <c r="H927" s="3"/>
      <c r="I927" s="3"/>
      <c r="J927" s="3"/>
      <c r="K927" s="3"/>
      <c r="L927" s="3"/>
    </row>
    <row r="928" spans="1:12">
      <c r="A928" s="9"/>
      <c r="B928" s="3"/>
      <c r="C928" s="13"/>
      <c r="D928" s="3"/>
      <c r="E928" s="3"/>
      <c r="F928" s="3"/>
      <c r="G928" s="3"/>
      <c r="H928" s="3"/>
      <c r="I928" s="3"/>
      <c r="J928" s="3"/>
      <c r="K928" s="3"/>
      <c r="L928" s="3"/>
    </row>
    <row r="929" spans="1:12">
      <c r="A929" s="9"/>
      <c r="B929" s="3"/>
      <c r="C929" s="13"/>
      <c r="D929" s="3"/>
      <c r="E929" s="3"/>
      <c r="F929" s="3"/>
      <c r="G929" s="3"/>
      <c r="H929" s="3"/>
      <c r="I929" s="3"/>
      <c r="J929" s="3"/>
      <c r="K929" s="3"/>
      <c r="L929" s="3"/>
    </row>
    <row r="930" spans="1:12">
      <c r="A930" s="9"/>
      <c r="B930" s="3"/>
      <c r="C930" s="13"/>
      <c r="D930" s="3"/>
      <c r="E930" s="3"/>
      <c r="F930" s="3"/>
      <c r="G930" s="3"/>
      <c r="H930" s="3"/>
      <c r="I930" s="3"/>
      <c r="J930" s="3"/>
      <c r="K930" s="3"/>
      <c r="L930" s="3"/>
    </row>
    <row r="931" spans="1:12">
      <c r="A931" s="9"/>
      <c r="B931" s="3"/>
      <c r="C931" s="13"/>
      <c r="D931" s="3"/>
      <c r="E931" s="3"/>
      <c r="F931" s="3"/>
      <c r="G931" s="3"/>
      <c r="H931" s="3"/>
      <c r="I931" s="3"/>
      <c r="J931" s="3"/>
      <c r="K931" s="3"/>
      <c r="L931" s="3"/>
    </row>
    <row r="932" spans="1:12">
      <c r="A932" s="9"/>
      <c r="B932" s="3"/>
      <c r="C932" s="13"/>
      <c r="D932" s="3"/>
      <c r="E932" s="3"/>
      <c r="F932" s="3"/>
      <c r="G932" s="3"/>
      <c r="H932" s="3"/>
      <c r="I932" s="3"/>
      <c r="J932" s="3"/>
      <c r="K932" s="3"/>
      <c r="L932" s="3"/>
    </row>
    <row r="933" spans="1:12">
      <c r="A933" s="9"/>
      <c r="B933" s="3"/>
      <c r="C933" s="13"/>
      <c r="D933" s="3"/>
      <c r="E933" s="3"/>
      <c r="F933" s="3"/>
      <c r="G933" s="3"/>
      <c r="H933" s="3"/>
      <c r="I933" s="3"/>
      <c r="J933" s="3"/>
      <c r="K933" s="3"/>
      <c r="L933" s="3"/>
    </row>
    <row r="934" spans="1:12">
      <c r="A934" s="9"/>
      <c r="B934" s="3"/>
      <c r="C934" s="13"/>
      <c r="D934" s="3"/>
      <c r="E934" s="3"/>
      <c r="F934" s="3"/>
      <c r="G934" s="3"/>
      <c r="H934" s="3"/>
      <c r="I934" s="3"/>
      <c r="J934" s="3"/>
      <c r="K934" s="3"/>
      <c r="L934" s="3"/>
    </row>
    <row r="935" spans="1:12">
      <c r="A935" s="9"/>
      <c r="B935" s="3"/>
      <c r="C935" s="13"/>
      <c r="D935" s="3"/>
      <c r="E935" s="3"/>
      <c r="F935" s="3"/>
      <c r="G935" s="3"/>
      <c r="H935" s="3"/>
      <c r="I935" s="3"/>
      <c r="J935" s="3"/>
      <c r="K935" s="3"/>
      <c r="L935" s="3"/>
    </row>
    <row r="936" spans="1:12">
      <c r="A936" s="9"/>
      <c r="B936" s="3"/>
      <c r="C936" s="13"/>
      <c r="D936" s="3"/>
      <c r="E936" s="3"/>
      <c r="F936" s="3"/>
      <c r="G936" s="3"/>
      <c r="H936" s="3"/>
      <c r="I936" s="3"/>
      <c r="J936" s="3"/>
      <c r="K936" s="3"/>
      <c r="L936" s="3"/>
    </row>
    <row r="937" spans="1:12">
      <c r="A937" s="9"/>
      <c r="B937" s="3"/>
      <c r="C937" s="13"/>
      <c r="D937" s="3"/>
      <c r="E937" s="3"/>
      <c r="F937" s="3"/>
      <c r="G937" s="3"/>
      <c r="H937" s="3"/>
      <c r="I937" s="3"/>
      <c r="J937" s="3"/>
      <c r="K937" s="3"/>
      <c r="L937" s="3"/>
    </row>
    <row r="938" spans="1:12">
      <c r="A938" s="9"/>
      <c r="B938" s="3"/>
      <c r="C938" s="13"/>
      <c r="D938" s="3"/>
      <c r="E938" s="3"/>
      <c r="F938" s="3"/>
      <c r="G938" s="3"/>
      <c r="H938" s="3"/>
      <c r="I938" s="3"/>
      <c r="J938" s="3"/>
      <c r="K938" s="3"/>
      <c r="L938" s="3"/>
    </row>
    <row r="939" spans="1:12">
      <c r="A939" s="9"/>
      <c r="B939" s="3"/>
      <c r="C939" s="13"/>
      <c r="D939" s="3"/>
      <c r="E939" s="3"/>
      <c r="F939" s="3"/>
      <c r="G939" s="3"/>
      <c r="H939" s="3"/>
      <c r="I939" s="3"/>
      <c r="J939" s="3"/>
      <c r="K939" s="3"/>
      <c r="L939" s="3"/>
    </row>
    <row r="940" spans="1:12">
      <c r="A940" s="9"/>
      <c r="B940" s="3"/>
      <c r="C940" s="13"/>
      <c r="D940" s="3"/>
      <c r="E940" s="3"/>
      <c r="F940" s="3"/>
      <c r="G940" s="3"/>
      <c r="H940" s="3"/>
      <c r="I940" s="3"/>
      <c r="J940" s="3"/>
      <c r="K940" s="3"/>
      <c r="L940" s="3"/>
    </row>
    <row r="941" spans="1:12">
      <c r="A941" s="9"/>
      <c r="B941" s="3"/>
      <c r="C941" s="13"/>
      <c r="D941" s="3"/>
      <c r="E941" s="3"/>
      <c r="F941" s="3"/>
      <c r="G941" s="3"/>
      <c r="H941" s="3"/>
      <c r="I941" s="3"/>
      <c r="J941" s="3"/>
      <c r="K941" s="3"/>
      <c r="L941" s="3"/>
    </row>
    <row r="942" spans="1:12">
      <c r="A942" s="9"/>
      <c r="B942" s="3"/>
      <c r="C942" s="13"/>
      <c r="D942" s="3"/>
      <c r="E942" s="3"/>
      <c r="F942" s="3"/>
      <c r="G942" s="3"/>
      <c r="H942" s="3"/>
      <c r="I942" s="3"/>
      <c r="J942" s="3"/>
      <c r="K942" s="3"/>
      <c r="L942" s="3"/>
    </row>
    <row r="943" spans="1:12">
      <c r="A943" s="9"/>
      <c r="B943" s="3"/>
      <c r="C943" s="13"/>
      <c r="D943" s="3"/>
      <c r="E943" s="3"/>
      <c r="F943" s="3"/>
      <c r="G943" s="3"/>
      <c r="H943" s="3"/>
      <c r="I943" s="3"/>
      <c r="J943" s="3"/>
      <c r="K943" s="3"/>
      <c r="L943" s="3"/>
    </row>
    <row r="944" spans="1:12">
      <c r="A944" s="9"/>
      <c r="B944" s="3"/>
      <c r="C944" s="13"/>
      <c r="D944" s="3"/>
      <c r="E944" s="3"/>
      <c r="F944" s="3"/>
      <c r="G944" s="3"/>
      <c r="H944" s="3"/>
      <c r="I944" s="3"/>
      <c r="J944" s="3"/>
      <c r="K944" s="3"/>
      <c r="L944" s="3"/>
    </row>
    <row r="945" spans="1:12">
      <c r="A945" s="9"/>
      <c r="B945" s="3"/>
      <c r="C945" s="13"/>
      <c r="D945" s="3"/>
      <c r="E945" s="3"/>
      <c r="F945" s="3"/>
      <c r="G945" s="3"/>
      <c r="H945" s="3"/>
      <c r="I945" s="3"/>
      <c r="J945" s="3"/>
      <c r="K945" s="3"/>
      <c r="L945" s="3"/>
    </row>
    <row r="946" spans="1:12">
      <c r="A946" s="9"/>
      <c r="B946" s="3"/>
      <c r="C946" s="13"/>
      <c r="D946" s="3"/>
      <c r="E946" s="3"/>
      <c r="F946" s="3"/>
      <c r="G946" s="3"/>
      <c r="H946" s="3"/>
      <c r="I946" s="3"/>
      <c r="J946" s="3"/>
      <c r="K946" s="3"/>
      <c r="L946" s="3"/>
    </row>
    <row r="947" spans="1:12">
      <c r="A947" s="9"/>
      <c r="B947" s="3"/>
      <c r="C947" s="13"/>
      <c r="D947" s="3"/>
      <c r="E947" s="3"/>
      <c r="F947" s="3"/>
      <c r="G947" s="3"/>
      <c r="H947" s="3"/>
      <c r="I947" s="3"/>
      <c r="J947" s="3"/>
      <c r="K947" s="3"/>
      <c r="L947" s="3"/>
    </row>
    <row r="948" spans="1:12">
      <c r="A948" s="9"/>
      <c r="B948" s="3"/>
      <c r="C948" s="13"/>
      <c r="D948" s="3"/>
      <c r="E948" s="3"/>
      <c r="F948" s="3"/>
      <c r="G948" s="3"/>
      <c r="H948" s="3"/>
      <c r="I948" s="3"/>
      <c r="J948" s="3"/>
      <c r="K948" s="3"/>
      <c r="L948" s="3"/>
    </row>
    <row r="949" spans="1:12">
      <c r="A949" s="9"/>
      <c r="B949" s="3"/>
      <c r="C949" s="13"/>
      <c r="D949" s="3"/>
      <c r="E949" s="3"/>
      <c r="F949" s="3"/>
      <c r="G949" s="3"/>
      <c r="H949" s="3"/>
      <c r="I949" s="3"/>
      <c r="J949" s="3"/>
      <c r="K949" s="3"/>
      <c r="L949" s="3"/>
    </row>
    <row r="950" spans="1:12">
      <c r="A950" s="9"/>
      <c r="B950" s="3"/>
      <c r="C950" s="13"/>
      <c r="D950" s="3"/>
      <c r="E950" s="3"/>
      <c r="F950" s="3"/>
      <c r="G950" s="3"/>
      <c r="H950" s="3"/>
      <c r="I950" s="3"/>
      <c r="J950" s="3"/>
      <c r="K950" s="3"/>
      <c r="L950" s="3"/>
    </row>
    <row r="951" spans="1:12">
      <c r="A951" s="9"/>
      <c r="B951" s="3"/>
      <c r="C951" s="13"/>
      <c r="D951" s="3"/>
      <c r="E951" s="3"/>
      <c r="F951" s="3"/>
      <c r="G951" s="3"/>
      <c r="H951" s="3"/>
      <c r="I951" s="3"/>
      <c r="J951" s="3"/>
      <c r="K951" s="3"/>
      <c r="L951" s="3"/>
    </row>
    <row r="952" spans="1:12">
      <c r="A952" s="9"/>
      <c r="B952" s="3"/>
      <c r="C952" s="13"/>
      <c r="D952" s="3"/>
      <c r="E952" s="3"/>
      <c r="F952" s="3"/>
      <c r="G952" s="3"/>
      <c r="H952" s="3"/>
      <c r="I952" s="3"/>
      <c r="J952" s="3"/>
      <c r="K952" s="3"/>
      <c r="L952" s="3"/>
    </row>
    <row r="953" spans="1:12">
      <c r="A953" s="9"/>
      <c r="B953" s="3"/>
      <c r="C953" s="13"/>
      <c r="D953" s="3"/>
      <c r="E953" s="3"/>
      <c r="F953" s="3"/>
      <c r="G953" s="3"/>
      <c r="H953" s="3"/>
      <c r="I953" s="3"/>
      <c r="J953" s="3"/>
      <c r="K953" s="3"/>
      <c r="L953" s="3"/>
    </row>
    <row r="954" spans="1:12">
      <c r="A954" s="9"/>
      <c r="B954" s="3"/>
      <c r="C954" s="13"/>
      <c r="D954" s="3"/>
      <c r="E954" s="3"/>
      <c r="F954" s="3"/>
      <c r="G954" s="3"/>
      <c r="H954" s="3"/>
      <c r="I954" s="3"/>
      <c r="J954" s="3"/>
      <c r="K954" s="3"/>
      <c r="L954" s="3"/>
    </row>
    <row r="955" spans="1:12">
      <c r="A955" s="9"/>
      <c r="B955" s="3"/>
      <c r="C955" s="13"/>
      <c r="D955" s="3"/>
      <c r="E955" s="3"/>
      <c r="F955" s="3"/>
      <c r="G955" s="3"/>
      <c r="H955" s="3"/>
      <c r="I955" s="3"/>
      <c r="J955" s="3"/>
      <c r="K955" s="3"/>
      <c r="L955" s="3"/>
    </row>
    <row r="956" spans="1:12">
      <c r="A956" s="9"/>
      <c r="B956" s="3"/>
      <c r="C956" s="13"/>
      <c r="D956" s="3"/>
      <c r="E956" s="3"/>
      <c r="F956" s="3"/>
      <c r="G956" s="3"/>
      <c r="H956" s="3"/>
      <c r="I956" s="3"/>
      <c r="J956" s="3"/>
      <c r="K956" s="3"/>
      <c r="L956" s="3"/>
    </row>
    <row r="957" spans="1:12">
      <c r="A957" s="9"/>
      <c r="B957" s="3"/>
      <c r="C957" s="13"/>
      <c r="D957" s="3"/>
      <c r="E957" s="3"/>
      <c r="F957" s="3"/>
      <c r="G957" s="3"/>
      <c r="H957" s="3"/>
      <c r="I957" s="3"/>
      <c r="J957" s="3"/>
      <c r="K957" s="3"/>
      <c r="L957" s="3"/>
    </row>
    <row r="958" spans="1:12">
      <c r="A958" s="9"/>
      <c r="B958" s="3"/>
      <c r="C958" s="13"/>
      <c r="D958" s="3"/>
      <c r="E958" s="3"/>
      <c r="F958" s="3"/>
      <c r="G958" s="3"/>
      <c r="H958" s="3"/>
      <c r="I958" s="3"/>
      <c r="J958" s="3"/>
      <c r="K958" s="3"/>
      <c r="L958" s="3"/>
    </row>
    <row r="959" spans="1:12">
      <c r="A959" s="9"/>
      <c r="B959" s="3"/>
      <c r="C959" s="13"/>
      <c r="D959" s="3"/>
      <c r="E959" s="3"/>
      <c r="F959" s="3"/>
      <c r="G959" s="3"/>
      <c r="H959" s="3"/>
      <c r="I959" s="3"/>
      <c r="J959" s="3"/>
      <c r="K959" s="3"/>
      <c r="L959" s="3"/>
    </row>
    <row r="960" spans="1:12">
      <c r="A960" s="9"/>
      <c r="B960" s="3"/>
      <c r="C960" s="13"/>
      <c r="D960" s="3"/>
      <c r="E960" s="3"/>
      <c r="F960" s="3"/>
      <c r="G960" s="3"/>
      <c r="H960" s="3"/>
      <c r="I960" s="3"/>
      <c r="J960" s="3"/>
      <c r="K960" s="3"/>
      <c r="L960" s="3"/>
    </row>
    <row r="961" spans="1:12">
      <c r="A961" s="9"/>
      <c r="B961" s="3"/>
      <c r="C961" s="13"/>
      <c r="D961" s="3"/>
      <c r="E961" s="3"/>
      <c r="F961" s="3"/>
      <c r="G961" s="3"/>
      <c r="H961" s="3"/>
      <c r="I961" s="3"/>
      <c r="J961" s="3"/>
      <c r="K961" s="3"/>
      <c r="L961" s="3"/>
    </row>
    <row r="962" spans="1:12">
      <c r="A962" s="9"/>
      <c r="B962" s="3"/>
      <c r="C962" s="13"/>
      <c r="D962" s="3"/>
      <c r="E962" s="3"/>
      <c r="F962" s="3"/>
      <c r="G962" s="3"/>
      <c r="H962" s="3"/>
      <c r="I962" s="3"/>
      <c r="J962" s="3"/>
      <c r="K962" s="3"/>
      <c r="L962" s="3"/>
    </row>
    <row r="963" spans="1:12">
      <c r="A963" s="9"/>
      <c r="B963" s="3"/>
      <c r="C963" s="13"/>
      <c r="D963" s="3"/>
      <c r="E963" s="3"/>
      <c r="F963" s="3"/>
      <c r="G963" s="3"/>
      <c r="H963" s="3"/>
      <c r="I963" s="3"/>
      <c r="J963" s="3"/>
      <c r="K963" s="3"/>
      <c r="L963" s="3"/>
    </row>
    <row r="964" spans="1:12">
      <c r="A964" s="9"/>
      <c r="B964" s="3"/>
      <c r="C964" s="13"/>
      <c r="D964" s="3"/>
      <c r="E964" s="3"/>
      <c r="F964" s="3"/>
      <c r="G964" s="3"/>
      <c r="H964" s="3"/>
      <c r="I964" s="3"/>
      <c r="J964" s="3"/>
      <c r="K964" s="3"/>
      <c r="L964" s="3"/>
    </row>
    <row r="965" spans="1:12">
      <c r="A965" s="9"/>
      <c r="B965" s="3"/>
      <c r="C965" s="13"/>
      <c r="D965" s="3"/>
      <c r="E965" s="3"/>
      <c r="F965" s="3"/>
      <c r="G965" s="3"/>
      <c r="H965" s="3"/>
      <c r="I965" s="3"/>
      <c r="J965" s="3"/>
      <c r="K965" s="3"/>
      <c r="L965" s="3"/>
    </row>
    <row r="966" spans="1:12">
      <c r="A966" s="9"/>
      <c r="B966" s="3"/>
      <c r="C966" s="13"/>
      <c r="D966" s="3"/>
      <c r="E966" s="3"/>
      <c r="F966" s="3"/>
      <c r="G966" s="3"/>
      <c r="H966" s="3"/>
      <c r="I966" s="3"/>
      <c r="J966" s="3"/>
      <c r="K966" s="3"/>
      <c r="L966" s="3"/>
    </row>
    <row r="967" spans="1:12">
      <c r="A967" s="9"/>
      <c r="B967" s="3"/>
      <c r="C967" s="13"/>
      <c r="D967" s="3"/>
      <c r="E967" s="3"/>
      <c r="F967" s="3"/>
      <c r="G967" s="3"/>
      <c r="H967" s="3"/>
      <c r="I967" s="3"/>
      <c r="J967" s="3"/>
      <c r="K967" s="3"/>
      <c r="L967" s="3"/>
    </row>
    <row r="968" spans="1:12">
      <c r="A968" s="9"/>
      <c r="B968" s="3"/>
      <c r="C968" s="13"/>
      <c r="D968" s="3"/>
      <c r="E968" s="3"/>
      <c r="F968" s="3"/>
      <c r="G968" s="3"/>
      <c r="H968" s="3"/>
      <c r="I968" s="3"/>
      <c r="J968" s="3"/>
      <c r="K968" s="3"/>
      <c r="L968" s="3"/>
    </row>
    <row r="969" spans="1:12">
      <c r="A969" s="9"/>
      <c r="B969" s="3"/>
      <c r="C969" s="13"/>
      <c r="D969" s="3"/>
      <c r="E969" s="3"/>
      <c r="F969" s="3"/>
      <c r="G969" s="3"/>
      <c r="H969" s="3"/>
      <c r="I969" s="3"/>
      <c r="J969" s="3"/>
      <c r="K969" s="3"/>
      <c r="L969" s="3"/>
    </row>
    <row r="970" spans="1:12">
      <c r="A970" s="9"/>
      <c r="B970" s="3"/>
      <c r="C970" s="13"/>
      <c r="D970" s="3"/>
      <c r="E970" s="3"/>
      <c r="F970" s="3"/>
      <c r="G970" s="3"/>
      <c r="H970" s="3"/>
      <c r="I970" s="3"/>
      <c r="J970" s="3"/>
      <c r="K970" s="3"/>
      <c r="L970" s="3"/>
    </row>
    <row r="971" spans="1:12">
      <c r="A971" s="9"/>
      <c r="B971" s="3"/>
      <c r="C971" s="13"/>
      <c r="D971" s="3"/>
      <c r="E971" s="3"/>
      <c r="F971" s="3"/>
      <c r="G971" s="3"/>
      <c r="H971" s="3"/>
      <c r="I971" s="3"/>
      <c r="J971" s="3"/>
      <c r="K971" s="3"/>
      <c r="L971" s="3"/>
    </row>
    <row r="972" spans="1:12">
      <c r="A972" s="9"/>
      <c r="B972" s="3"/>
      <c r="C972" s="13"/>
      <c r="D972" s="3"/>
      <c r="E972" s="3"/>
      <c r="F972" s="3"/>
      <c r="G972" s="3"/>
      <c r="H972" s="3"/>
      <c r="I972" s="3"/>
      <c r="J972" s="3"/>
      <c r="K972" s="3"/>
      <c r="L972" s="3"/>
    </row>
    <row r="973" spans="1:12">
      <c r="A973" s="9"/>
      <c r="B973" s="3"/>
      <c r="C973" s="13"/>
      <c r="D973" s="3"/>
      <c r="E973" s="3"/>
      <c r="F973" s="3"/>
      <c r="G973" s="3"/>
      <c r="H973" s="3"/>
      <c r="I973" s="3"/>
      <c r="J973" s="3"/>
      <c r="K973" s="3"/>
      <c r="L973" s="3"/>
    </row>
    <row r="974" spans="1:12">
      <c r="A974" s="9"/>
      <c r="B974" s="3"/>
      <c r="C974" s="13"/>
      <c r="D974" s="3"/>
      <c r="E974" s="3"/>
      <c r="F974" s="3"/>
      <c r="G974" s="3"/>
      <c r="H974" s="3"/>
      <c r="I974" s="3"/>
      <c r="J974" s="3"/>
      <c r="K974" s="3"/>
      <c r="L974" s="3"/>
    </row>
    <row r="975" spans="1:12">
      <c r="A975" s="9"/>
      <c r="B975" s="3"/>
      <c r="C975" s="13"/>
      <c r="D975" s="3"/>
      <c r="E975" s="3"/>
      <c r="F975" s="3"/>
      <c r="G975" s="3"/>
      <c r="H975" s="3"/>
      <c r="I975" s="3"/>
      <c r="J975" s="3"/>
      <c r="K975" s="3"/>
      <c r="L975" s="3"/>
    </row>
    <row r="976" spans="1:12">
      <c r="A976" s="9"/>
      <c r="B976" s="3"/>
      <c r="C976" s="13"/>
      <c r="D976" s="3"/>
      <c r="E976" s="3"/>
      <c r="F976" s="3"/>
      <c r="G976" s="3"/>
      <c r="H976" s="3"/>
      <c r="I976" s="3"/>
      <c r="J976" s="3"/>
      <c r="K976" s="3"/>
      <c r="L976" s="3"/>
    </row>
    <row r="977" spans="1:12">
      <c r="A977" s="9"/>
      <c r="B977" s="3"/>
      <c r="C977" s="13"/>
      <c r="D977" s="3"/>
      <c r="E977" s="3"/>
      <c r="F977" s="3"/>
      <c r="G977" s="3"/>
      <c r="H977" s="3"/>
      <c r="I977" s="3"/>
      <c r="J977" s="3"/>
      <c r="K977" s="3"/>
      <c r="L977" s="3"/>
    </row>
    <row r="978" spans="1:12">
      <c r="A978" s="9"/>
      <c r="B978" s="3"/>
      <c r="C978" s="13"/>
      <c r="D978" s="3"/>
      <c r="E978" s="3"/>
      <c r="F978" s="3"/>
      <c r="G978" s="3"/>
      <c r="H978" s="3"/>
      <c r="I978" s="3"/>
      <c r="J978" s="3"/>
      <c r="K978" s="3"/>
      <c r="L978" s="3"/>
    </row>
    <row r="979" spans="1:12">
      <c r="A979" s="9"/>
      <c r="B979" s="3"/>
      <c r="C979" s="13"/>
      <c r="D979" s="3"/>
      <c r="E979" s="3"/>
      <c r="F979" s="3"/>
      <c r="G979" s="3"/>
      <c r="H979" s="3"/>
      <c r="I979" s="3"/>
      <c r="J979" s="3"/>
      <c r="K979" s="3"/>
      <c r="L979" s="3"/>
    </row>
    <row r="980" spans="1:12">
      <c r="A980" s="9"/>
      <c r="B980" s="3"/>
      <c r="C980" s="13"/>
      <c r="D980" s="3"/>
      <c r="E980" s="3"/>
      <c r="F980" s="3"/>
      <c r="G980" s="3"/>
      <c r="H980" s="3"/>
      <c r="I980" s="3"/>
      <c r="J980" s="3"/>
      <c r="K980" s="3"/>
      <c r="L980" s="3"/>
    </row>
    <row r="981" spans="1:12">
      <c r="A981" s="9"/>
      <c r="B981" s="3"/>
      <c r="C981" s="13"/>
      <c r="D981" s="3"/>
      <c r="E981" s="3"/>
      <c r="F981" s="3"/>
      <c r="G981" s="3"/>
      <c r="H981" s="3"/>
      <c r="I981" s="3"/>
      <c r="J981" s="3"/>
      <c r="K981" s="3"/>
      <c r="L981" s="3"/>
    </row>
    <row r="982" spans="1:12">
      <c r="A982" s="9"/>
      <c r="B982" s="3"/>
      <c r="C982" s="13"/>
      <c r="D982" s="3"/>
      <c r="E982" s="3"/>
      <c r="F982" s="3"/>
      <c r="G982" s="3"/>
      <c r="H982" s="3"/>
      <c r="I982" s="3"/>
      <c r="J982" s="3"/>
      <c r="K982" s="3"/>
      <c r="L982" s="3"/>
    </row>
    <row r="983" spans="1:12">
      <c r="A983" s="9"/>
      <c r="B983" s="3"/>
      <c r="C983" s="13"/>
      <c r="D983" s="3"/>
      <c r="E983" s="3"/>
      <c r="F983" s="3"/>
      <c r="G983" s="3"/>
      <c r="H983" s="3"/>
      <c r="I983" s="3"/>
      <c r="J983" s="3"/>
      <c r="K983" s="3"/>
      <c r="L983" s="3"/>
    </row>
    <row r="984" spans="1:12">
      <c r="A984" s="9"/>
      <c r="B984" s="3"/>
      <c r="C984" s="13"/>
      <c r="D984" s="3"/>
      <c r="E984" s="3"/>
      <c r="F984" s="3"/>
      <c r="G984" s="3"/>
      <c r="H984" s="3"/>
      <c r="I984" s="3"/>
      <c r="J984" s="3"/>
      <c r="K984" s="3"/>
      <c r="L984" s="3"/>
    </row>
    <row r="985" spans="1:12">
      <c r="A985" s="9"/>
      <c r="B985" s="3"/>
      <c r="C985" s="13"/>
      <c r="D985" s="3"/>
      <c r="E985" s="3"/>
      <c r="F985" s="3"/>
      <c r="G985" s="3"/>
      <c r="H985" s="3"/>
      <c r="I985" s="3"/>
      <c r="J985" s="3"/>
      <c r="K985" s="3"/>
      <c r="L985" s="3"/>
    </row>
    <row r="986" spans="1:12">
      <c r="A986" s="9"/>
      <c r="B986" s="3"/>
      <c r="C986" s="13"/>
      <c r="D986" s="3"/>
      <c r="E986" s="3"/>
      <c r="F986" s="3"/>
      <c r="G986" s="3"/>
      <c r="H986" s="3"/>
      <c r="I986" s="3"/>
      <c r="J986" s="3"/>
      <c r="K986" s="3"/>
      <c r="L986" s="3"/>
    </row>
    <row r="987" spans="1:12">
      <c r="A987" s="9"/>
      <c r="B987" s="3"/>
      <c r="C987" s="13"/>
      <c r="D987" s="3"/>
      <c r="E987" s="3"/>
      <c r="F987" s="3"/>
      <c r="G987" s="3"/>
      <c r="H987" s="3"/>
      <c r="I987" s="3"/>
      <c r="J987" s="3"/>
      <c r="K987" s="3"/>
      <c r="L987" s="3"/>
    </row>
    <row r="988" spans="1:12">
      <c r="A988" s="9"/>
      <c r="B988" s="3"/>
      <c r="C988" s="13"/>
      <c r="D988" s="3"/>
      <c r="E988" s="3"/>
      <c r="F988" s="3"/>
      <c r="G988" s="3"/>
      <c r="H988" s="3"/>
      <c r="I988" s="3"/>
      <c r="J988" s="3"/>
      <c r="K988" s="3"/>
      <c r="L988" s="3"/>
    </row>
    <row r="989" spans="1:12">
      <c r="A989" s="9"/>
      <c r="B989" s="3"/>
      <c r="C989" s="13"/>
      <c r="D989" s="3"/>
      <c r="E989" s="3"/>
      <c r="F989" s="3"/>
      <c r="G989" s="3"/>
      <c r="H989" s="3"/>
      <c r="I989" s="3"/>
      <c r="J989" s="3"/>
      <c r="K989" s="3"/>
      <c r="L989" s="3"/>
    </row>
    <row r="990" spans="1:12">
      <c r="A990" s="9"/>
      <c r="B990" s="3"/>
      <c r="C990" s="13"/>
      <c r="D990" s="3"/>
      <c r="E990" s="3"/>
      <c r="F990" s="3"/>
      <c r="G990" s="3"/>
      <c r="H990" s="3"/>
      <c r="I990" s="3"/>
      <c r="J990" s="3"/>
      <c r="K990" s="3"/>
      <c r="L990" s="3"/>
    </row>
    <row r="991" spans="1:12">
      <c r="A991" s="9"/>
      <c r="B991" s="3"/>
      <c r="C991" s="13"/>
      <c r="D991" s="3"/>
      <c r="E991" s="3"/>
      <c r="F991" s="3"/>
      <c r="G991" s="3"/>
      <c r="H991" s="3"/>
      <c r="I991" s="3"/>
      <c r="J991" s="3"/>
      <c r="K991" s="3"/>
      <c r="L991" s="3"/>
    </row>
    <row r="992" spans="1:12">
      <c r="A992" s="9"/>
      <c r="B992" s="3"/>
      <c r="C992" s="13"/>
      <c r="D992" s="3"/>
      <c r="E992" s="3"/>
      <c r="F992" s="3"/>
      <c r="G992" s="3"/>
      <c r="H992" s="3"/>
      <c r="I992" s="3"/>
      <c r="J992" s="3"/>
      <c r="K992" s="3"/>
      <c r="L992" s="3"/>
    </row>
    <row r="993" spans="1:12">
      <c r="A993" s="9"/>
      <c r="B993" s="3"/>
      <c r="C993" s="13"/>
      <c r="D993" s="3"/>
      <c r="E993" s="3"/>
      <c r="F993" s="3"/>
      <c r="G993" s="3"/>
      <c r="H993" s="3"/>
      <c r="I993" s="3"/>
      <c r="J993" s="3"/>
      <c r="K993" s="3"/>
      <c r="L993" s="3"/>
    </row>
    <row r="994" spans="1:12">
      <c r="A994" s="9"/>
      <c r="B994" s="3"/>
      <c r="C994" s="13"/>
      <c r="D994" s="3"/>
      <c r="E994" s="3"/>
      <c r="F994" s="3"/>
      <c r="G994" s="3"/>
      <c r="H994" s="3"/>
      <c r="I994" s="3"/>
      <c r="J994" s="3"/>
      <c r="K994" s="3"/>
      <c r="L994" s="3"/>
    </row>
    <row r="995" spans="1:12">
      <c r="A995" s="9"/>
      <c r="B995" s="3"/>
      <c r="C995" s="13"/>
      <c r="D995" s="3"/>
      <c r="E995" s="3"/>
      <c r="F995" s="3"/>
      <c r="G995" s="3"/>
      <c r="H995" s="3"/>
      <c r="I995" s="3"/>
      <c r="J995" s="3"/>
      <c r="K995" s="3"/>
      <c r="L995" s="3"/>
    </row>
    <row r="996" spans="1:12">
      <c r="A996" s="9"/>
      <c r="B996" s="3"/>
      <c r="C996" s="13"/>
      <c r="D996" s="3"/>
      <c r="E996" s="3"/>
      <c r="F996" s="3"/>
      <c r="G996" s="3"/>
      <c r="H996" s="3"/>
      <c r="I996" s="3"/>
      <c r="J996" s="3"/>
      <c r="K996" s="3"/>
      <c r="L996" s="3"/>
    </row>
    <row r="997" spans="1:12">
      <c r="A997" s="9"/>
      <c r="B997" s="3"/>
      <c r="C997" s="13"/>
      <c r="D997" s="3"/>
      <c r="E997" s="3"/>
      <c r="F997" s="3"/>
      <c r="G997" s="3"/>
      <c r="H997" s="3"/>
      <c r="I997" s="3"/>
      <c r="J997" s="3"/>
      <c r="K997" s="3"/>
      <c r="L997" s="3"/>
    </row>
    <row r="998" spans="1:12">
      <c r="A998" s="9"/>
      <c r="B998" s="3"/>
      <c r="C998" s="13"/>
      <c r="D998" s="3"/>
      <c r="E998" s="3"/>
      <c r="F998" s="3"/>
      <c r="G998" s="3"/>
      <c r="H998" s="3"/>
      <c r="I998" s="3"/>
      <c r="J998" s="3"/>
      <c r="K998" s="3"/>
      <c r="L998" s="3"/>
    </row>
    <row r="999" spans="1:12">
      <c r="A999" s="9"/>
      <c r="B999" s="3"/>
      <c r="C999" s="13"/>
      <c r="D999" s="3"/>
      <c r="E999" s="3"/>
      <c r="F999" s="3"/>
      <c r="G999" s="3"/>
      <c r="H999" s="3"/>
      <c r="I999" s="3"/>
      <c r="J999" s="3"/>
      <c r="K999" s="3"/>
      <c r="L999" s="3"/>
    </row>
    <row r="1000" spans="1:12">
      <c r="A1000" s="9"/>
      <c r="B1000" s="3"/>
      <c r="C1000" s="13"/>
      <c r="D1000" s="3"/>
      <c r="E1000" s="3"/>
      <c r="F1000" s="3"/>
      <c r="G1000" s="3"/>
      <c r="H1000" s="3"/>
      <c r="I1000" s="3"/>
      <c r="J1000" s="3"/>
      <c r="K1000" s="3"/>
      <c r="L1000" s="3"/>
    </row>
    <row r="1001" spans="1:12">
      <c r="A1001" s="9"/>
      <c r="B1001" s="3"/>
      <c r="C1001" s="13"/>
      <c r="D1001" s="3"/>
      <c r="E1001" s="3"/>
      <c r="F1001" s="3"/>
      <c r="G1001" s="3"/>
      <c r="H1001" s="3"/>
      <c r="I1001" s="3"/>
      <c r="J1001" s="3"/>
      <c r="K1001" s="3"/>
      <c r="L1001" s="3"/>
    </row>
    <row r="1002" spans="1:12">
      <c r="A1002" s="9"/>
      <c r="B1002" s="3"/>
      <c r="C1002" s="13"/>
      <c r="D1002" s="3"/>
      <c r="E1002" s="3"/>
      <c r="F1002" s="3"/>
      <c r="G1002" s="3"/>
      <c r="H1002" s="3"/>
      <c r="I1002" s="3"/>
      <c r="J1002" s="3"/>
      <c r="K1002" s="3"/>
      <c r="L1002" s="3"/>
    </row>
    <row r="1003" spans="1:12">
      <c r="A1003" s="9"/>
      <c r="B1003" s="3"/>
      <c r="C1003" s="13"/>
      <c r="D1003" s="3"/>
      <c r="E1003" s="3"/>
      <c r="F1003" s="3"/>
      <c r="G1003" s="3"/>
      <c r="H1003" s="3"/>
      <c r="I1003" s="3"/>
      <c r="J1003" s="3"/>
      <c r="K1003" s="3"/>
      <c r="L1003" s="3"/>
    </row>
    <row r="1004" spans="1:12">
      <c r="A1004" s="9"/>
      <c r="B1004" s="3"/>
      <c r="C1004" s="13"/>
      <c r="D1004" s="3"/>
      <c r="E1004" s="3"/>
      <c r="F1004" s="3"/>
      <c r="G1004" s="3"/>
      <c r="H1004" s="3"/>
      <c r="I1004" s="3"/>
      <c r="J1004" s="3"/>
      <c r="K1004" s="3"/>
      <c r="L1004" s="3"/>
    </row>
    <row r="1005" spans="1:12">
      <c r="A1005" s="9"/>
      <c r="B1005" s="3"/>
      <c r="C1005" s="13"/>
      <c r="D1005" s="3"/>
      <c r="E1005" s="3"/>
      <c r="F1005" s="3"/>
      <c r="G1005" s="3"/>
      <c r="H1005" s="3"/>
      <c r="I1005" s="3"/>
      <c r="J1005" s="3"/>
      <c r="K1005" s="3"/>
      <c r="L1005" s="3"/>
    </row>
    <row r="1006" spans="1:12">
      <c r="A1006" s="9"/>
      <c r="B1006" s="3"/>
      <c r="C1006" s="13"/>
      <c r="D1006" s="3"/>
      <c r="E1006" s="3"/>
      <c r="F1006" s="3"/>
      <c r="G1006" s="3"/>
      <c r="H1006" s="3"/>
      <c r="I1006" s="3"/>
      <c r="J1006" s="3"/>
      <c r="K1006" s="3"/>
      <c r="L1006" s="3"/>
    </row>
    <row r="1007" spans="1:12">
      <c r="A1007" s="9"/>
      <c r="B1007" s="3"/>
      <c r="C1007" s="13"/>
      <c r="D1007" s="3"/>
      <c r="E1007" s="3"/>
      <c r="F1007" s="3"/>
      <c r="G1007" s="3"/>
      <c r="H1007" s="3"/>
      <c r="I1007" s="3"/>
      <c r="J1007" s="3"/>
      <c r="K1007" s="3"/>
      <c r="L1007" s="3"/>
    </row>
    <row r="1008" spans="1:12">
      <c r="A1008" s="9"/>
      <c r="B1008" s="3"/>
      <c r="C1008" s="13"/>
      <c r="D1008" s="3"/>
      <c r="E1008" s="3"/>
      <c r="F1008" s="3"/>
      <c r="G1008" s="3"/>
      <c r="H1008" s="3"/>
      <c r="I1008" s="3"/>
      <c r="J1008" s="3"/>
      <c r="K1008" s="3"/>
      <c r="L1008" s="3"/>
    </row>
    <row r="1009" spans="1:12">
      <c r="A1009" s="9"/>
      <c r="B1009" s="3"/>
      <c r="C1009" s="13"/>
      <c r="D1009" s="3"/>
      <c r="E1009" s="3"/>
      <c r="F1009" s="3"/>
      <c r="G1009" s="3"/>
      <c r="H1009" s="3"/>
      <c r="I1009" s="3"/>
      <c r="J1009" s="3"/>
      <c r="K1009" s="3"/>
      <c r="L1009" s="3"/>
    </row>
    <row r="1010" spans="1:12">
      <c r="A1010" s="9"/>
      <c r="B1010" s="3"/>
      <c r="C1010" s="13"/>
      <c r="D1010" s="3"/>
      <c r="E1010" s="3"/>
      <c r="F1010" s="3"/>
      <c r="G1010" s="3"/>
      <c r="H1010" s="3"/>
      <c r="I1010" s="3"/>
      <c r="J1010" s="3"/>
      <c r="K1010" s="3"/>
      <c r="L1010" s="3"/>
    </row>
    <row r="1011" spans="1:12">
      <c r="A1011" s="9"/>
      <c r="B1011" s="3"/>
      <c r="C1011" s="13"/>
      <c r="D1011" s="3"/>
      <c r="E1011" s="3"/>
      <c r="F1011" s="3"/>
      <c r="G1011" s="3"/>
      <c r="H1011" s="3"/>
      <c r="I1011" s="3"/>
      <c r="J1011" s="3"/>
      <c r="K1011" s="3"/>
      <c r="L1011" s="3"/>
    </row>
    <row r="1012" spans="1:12">
      <c r="A1012" s="9"/>
      <c r="B1012" s="3"/>
      <c r="C1012" s="13"/>
      <c r="D1012" s="3"/>
      <c r="E1012" s="3"/>
      <c r="F1012" s="3"/>
      <c r="G1012" s="3"/>
      <c r="H1012" s="3"/>
      <c r="I1012" s="3"/>
      <c r="J1012" s="3"/>
      <c r="K1012" s="3"/>
      <c r="L1012" s="3"/>
    </row>
    <row r="1013" spans="1:12">
      <c r="A1013" s="9"/>
      <c r="B1013" s="3"/>
      <c r="C1013" s="13"/>
      <c r="D1013" s="3"/>
      <c r="E1013" s="3"/>
      <c r="F1013" s="3"/>
      <c r="G1013" s="3"/>
      <c r="H1013" s="3"/>
      <c r="I1013" s="3"/>
      <c r="J1013" s="3"/>
      <c r="K1013" s="3"/>
      <c r="L1013" s="3"/>
    </row>
    <row r="1014" spans="1:12">
      <c r="A1014" s="9"/>
      <c r="B1014" s="3"/>
      <c r="C1014" s="13"/>
      <c r="D1014" s="3"/>
      <c r="E1014" s="3"/>
      <c r="F1014" s="3"/>
      <c r="G1014" s="3"/>
      <c r="H1014" s="3"/>
      <c r="I1014" s="3"/>
      <c r="J1014" s="3"/>
      <c r="K1014" s="3"/>
      <c r="L1014" s="3"/>
    </row>
    <row r="1015" spans="1:12">
      <c r="A1015" s="9"/>
      <c r="B1015" s="3"/>
      <c r="C1015" s="13"/>
      <c r="D1015" s="3"/>
      <c r="E1015" s="3"/>
      <c r="F1015" s="3"/>
      <c r="G1015" s="3"/>
      <c r="H1015" s="3"/>
      <c r="I1015" s="3"/>
      <c r="J1015" s="3"/>
      <c r="K1015" s="3"/>
      <c r="L1015" s="3"/>
    </row>
    <row r="1016" spans="1:12">
      <c r="A1016" s="9"/>
      <c r="B1016" s="3"/>
      <c r="C1016" s="13"/>
      <c r="D1016" s="3"/>
      <c r="E1016" s="3"/>
      <c r="F1016" s="3"/>
      <c r="G1016" s="3"/>
      <c r="H1016" s="3"/>
      <c r="I1016" s="3"/>
      <c r="J1016" s="3"/>
      <c r="K1016" s="3"/>
      <c r="L1016" s="3"/>
    </row>
    <row r="1017" spans="1:12">
      <c r="A1017" s="9"/>
      <c r="B1017" s="3"/>
      <c r="C1017" s="13"/>
      <c r="D1017" s="3"/>
      <c r="E1017" s="3"/>
      <c r="F1017" s="3"/>
      <c r="G1017" s="3"/>
      <c r="H1017" s="3"/>
      <c r="I1017" s="3"/>
      <c r="J1017" s="3"/>
      <c r="K1017" s="3"/>
      <c r="L1017" s="3"/>
    </row>
    <row r="1018" spans="1:12">
      <c r="A1018" s="9"/>
      <c r="B1018" s="3"/>
      <c r="C1018" s="13"/>
      <c r="D1018" s="3"/>
      <c r="E1018" s="3"/>
      <c r="F1018" s="3"/>
      <c r="G1018" s="3"/>
      <c r="H1018" s="3"/>
      <c r="I1018" s="3"/>
      <c r="J1018" s="3"/>
      <c r="K1018" s="3"/>
      <c r="L1018" s="3"/>
    </row>
    <row r="1019" spans="1:12">
      <c r="A1019" s="9"/>
      <c r="B1019" s="3"/>
      <c r="C1019" s="13"/>
      <c r="D1019" s="3"/>
      <c r="E1019" s="3"/>
      <c r="F1019" s="3"/>
      <c r="G1019" s="3"/>
      <c r="H1019" s="3"/>
      <c r="I1019" s="3"/>
      <c r="J1019" s="3"/>
      <c r="K1019" s="3"/>
      <c r="L1019" s="3"/>
    </row>
    <row r="1020" spans="1:12">
      <c r="A1020" s="9"/>
      <c r="B1020" s="3"/>
      <c r="C1020" s="13"/>
      <c r="D1020" s="3"/>
      <c r="E1020" s="3"/>
      <c r="F1020" s="3"/>
      <c r="G1020" s="3"/>
      <c r="H1020" s="3"/>
      <c r="I1020" s="3"/>
      <c r="J1020" s="3"/>
      <c r="K1020" s="3"/>
      <c r="L1020" s="3"/>
    </row>
    <row r="1021" spans="1:12">
      <c r="A1021" s="9"/>
      <c r="B1021" s="3"/>
      <c r="C1021" s="13"/>
      <c r="D1021" s="3"/>
      <c r="E1021" s="3"/>
      <c r="F1021" s="3"/>
      <c r="G1021" s="3"/>
      <c r="H1021" s="3"/>
      <c r="I1021" s="3"/>
      <c r="J1021" s="3"/>
      <c r="K1021" s="3"/>
      <c r="L1021" s="3"/>
    </row>
    <row r="1022" spans="1:12">
      <c r="A1022" s="9"/>
      <c r="B1022" s="3"/>
      <c r="C1022" s="13"/>
      <c r="D1022" s="3"/>
      <c r="E1022" s="3"/>
      <c r="F1022" s="3"/>
      <c r="G1022" s="3"/>
      <c r="H1022" s="3"/>
      <c r="I1022" s="3"/>
      <c r="J1022" s="3"/>
      <c r="K1022" s="3"/>
      <c r="L1022" s="3"/>
    </row>
    <row r="1023" spans="1:12">
      <c r="A1023" s="9"/>
      <c r="B1023" s="3"/>
      <c r="C1023" s="13"/>
      <c r="D1023" s="3"/>
      <c r="E1023" s="3"/>
      <c r="F1023" s="3"/>
      <c r="G1023" s="3"/>
      <c r="H1023" s="3"/>
      <c r="I1023" s="3"/>
      <c r="J1023" s="3"/>
      <c r="K1023" s="3"/>
      <c r="L1023" s="3"/>
    </row>
    <row r="1024" spans="1:12">
      <c r="A1024" s="9"/>
      <c r="B1024" s="3"/>
      <c r="C1024" s="13"/>
      <c r="D1024" s="3"/>
      <c r="E1024" s="3"/>
      <c r="F1024" s="3"/>
      <c r="G1024" s="3"/>
      <c r="H1024" s="3"/>
      <c r="I1024" s="3"/>
      <c r="J1024" s="3"/>
      <c r="K1024" s="3"/>
      <c r="L1024" s="3"/>
    </row>
    <row r="1025" spans="1:12">
      <c r="A1025" s="9"/>
      <c r="B1025" s="3"/>
      <c r="C1025" s="13"/>
      <c r="D1025" s="3"/>
      <c r="E1025" s="3"/>
      <c r="F1025" s="3"/>
      <c r="G1025" s="3"/>
      <c r="H1025" s="3"/>
      <c r="I1025" s="3"/>
      <c r="J1025" s="3"/>
      <c r="K1025" s="3"/>
      <c r="L1025" s="3"/>
    </row>
    <row r="1026" spans="1:12">
      <c r="A1026" s="9"/>
      <c r="B1026" s="3"/>
      <c r="C1026" s="13"/>
      <c r="D1026" s="3"/>
      <c r="E1026" s="3"/>
      <c r="F1026" s="3"/>
      <c r="G1026" s="3"/>
      <c r="H1026" s="3"/>
      <c r="I1026" s="3"/>
      <c r="J1026" s="3"/>
      <c r="K1026" s="3"/>
      <c r="L1026" s="3"/>
    </row>
    <row r="1027" spans="1:12">
      <c r="A1027" s="9"/>
      <c r="B1027" s="3"/>
      <c r="C1027" s="13"/>
      <c r="D1027" s="3"/>
      <c r="E1027" s="3"/>
      <c r="F1027" s="3"/>
      <c r="G1027" s="3"/>
      <c r="H1027" s="3"/>
      <c r="I1027" s="3"/>
      <c r="J1027" s="3"/>
      <c r="K1027" s="3"/>
      <c r="L1027" s="3"/>
    </row>
    <row r="1028" spans="1:12">
      <c r="A1028" s="9"/>
      <c r="B1028" s="3"/>
      <c r="C1028" s="13"/>
      <c r="D1028" s="3"/>
      <c r="E1028" s="3"/>
      <c r="F1028" s="3"/>
      <c r="G1028" s="3"/>
      <c r="H1028" s="3"/>
      <c r="I1028" s="3"/>
      <c r="J1028" s="3"/>
      <c r="K1028" s="3"/>
      <c r="L1028" s="3"/>
    </row>
    <row r="1029" spans="1:12">
      <c r="A1029" s="9"/>
      <c r="B1029" s="3"/>
      <c r="C1029" s="13"/>
      <c r="D1029" s="3"/>
      <c r="E1029" s="3"/>
      <c r="F1029" s="3"/>
      <c r="G1029" s="3"/>
      <c r="H1029" s="3"/>
      <c r="I1029" s="3"/>
      <c r="J1029" s="3"/>
      <c r="K1029" s="3"/>
      <c r="L1029" s="3"/>
    </row>
    <row r="1030" spans="1:12">
      <c r="A1030" s="9"/>
      <c r="B1030" s="3"/>
      <c r="C1030" s="13"/>
      <c r="D1030" s="3"/>
      <c r="E1030" s="3"/>
      <c r="F1030" s="3"/>
      <c r="G1030" s="3"/>
      <c r="H1030" s="3"/>
      <c r="I1030" s="3"/>
      <c r="J1030" s="3"/>
      <c r="K1030" s="3"/>
      <c r="L1030" s="3"/>
    </row>
    <row r="1031" spans="1:12">
      <c r="A1031" s="9"/>
      <c r="B1031" s="3"/>
      <c r="C1031" s="13"/>
      <c r="D1031" s="3"/>
      <c r="E1031" s="3"/>
      <c r="F1031" s="3"/>
      <c r="G1031" s="3"/>
      <c r="H1031" s="3"/>
      <c r="I1031" s="3"/>
      <c r="J1031" s="3"/>
      <c r="K1031" s="3"/>
      <c r="L1031" s="3"/>
    </row>
    <row r="1032" spans="1:12">
      <c r="A1032" s="9"/>
      <c r="B1032" s="3"/>
      <c r="C1032" s="13"/>
      <c r="D1032" s="3"/>
      <c r="E1032" s="3"/>
      <c r="F1032" s="3"/>
      <c r="G1032" s="3"/>
      <c r="H1032" s="3"/>
      <c r="I1032" s="3"/>
      <c r="J1032" s="3"/>
      <c r="K1032" s="3"/>
      <c r="L1032" s="3"/>
    </row>
    <row r="1033" spans="1:12">
      <c r="A1033" s="9"/>
      <c r="B1033" s="3"/>
      <c r="C1033" s="13"/>
      <c r="D1033" s="3"/>
      <c r="E1033" s="3"/>
      <c r="F1033" s="3"/>
      <c r="G1033" s="3"/>
      <c r="H1033" s="3"/>
      <c r="I1033" s="3"/>
      <c r="J1033" s="3"/>
      <c r="K1033" s="3"/>
      <c r="L1033" s="3"/>
    </row>
    <row r="1034" spans="1:12">
      <c r="A1034" s="9"/>
      <c r="B1034" s="3"/>
      <c r="C1034" s="13"/>
      <c r="D1034" s="3"/>
      <c r="E1034" s="3"/>
      <c r="F1034" s="3"/>
      <c r="G1034" s="3"/>
      <c r="H1034" s="3"/>
      <c r="I1034" s="3"/>
      <c r="J1034" s="3"/>
      <c r="K1034" s="3"/>
      <c r="L1034" s="3"/>
    </row>
    <row r="1035" spans="1:12">
      <c r="A1035" s="9"/>
      <c r="B1035" s="3"/>
      <c r="C1035" s="13"/>
      <c r="D1035" s="3"/>
      <c r="E1035" s="3"/>
      <c r="F1035" s="3"/>
      <c r="G1035" s="3"/>
      <c r="H1035" s="3"/>
      <c r="I1035" s="3"/>
      <c r="J1035" s="3"/>
      <c r="K1035" s="3"/>
      <c r="L1035" s="3"/>
    </row>
    <row r="1036" spans="1:12">
      <c r="A1036" s="9"/>
      <c r="B1036" s="3"/>
      <c r="C1036" s="13"/>
      <c r="D1036" s="3"/>
      <c r="E1036" s="3"/>
      <c r="F1036" s="3"/>
      <c r="G1036" s="3"/>
      <c r="H1036" s="3"/>
      <c r="I1036" s="3"/>
      <c r="J1036" s="3"/>
      <c r="K1036" s="3"/>
      <c r="L1036" s="3"/>
    </row>
    <row r="1037" spans="1:12">
      <c r="A1037" s="9"/>
      <c r="B1037" s="3"/>
      <c r="C1037" s="13"/>
      <c r="D1037" s="3"/>
      <c r="E1037" s="3"/>
      <c r="F1037" s="3"/>
      <c r="G1037" s="3"/>
      <c r="H1037" s="3"/>
      <c r="I1037" s="3"/>
      <c r="J1037" s="3"/>
      <c r="K1037" s="3"/>
      <c r="L1037" s="3"/>
    </row>
    <row r="1038" spans="1:12">
      <c r="A1038" s="9"/>
      <c r="B1038" s="3"/>
      <c r="C1038" s="13"/>
      <c r="D1038" s="3"/>
      <c r="E1038" s="3"/>
      <c r="F1038" s="3"/>
      <c r="G1038" s="3"/>
      <c r="H1038" s="3"/>
      <c r="I1038" s="3"/>
      <c r="J1038" s="3"/>
      <c r="K1038" s="3"/>
      <c r="L1038" s="3"/>
    </row>
    <row r="1039" spans="1:12">
      <c r="A1039" s="9"/>
      <c r="B1039" s="3"/>
      <c r="C1039" s="13"/>
      <c r="D1039" s="3"/>
      <c r="E1039" s="3"/>
      <c r="F1039" s="3"/>
      <c r="G1039" s="3"/>
      <c r="H1039" s="3"/>
      <c r="I1039" s="3"/>
      <c r="J1039" s="3"/>
      <c r="K1039" s="3"/>
      <c r="L1039" s="3"/>
    </row>
    <row r="1040" spans="1:12">
      <c r="A1040" s="9"/>
      <c r="B1040" s="3"/>
      <c r="C1040" s="13"/>
      <c r="D1040" s="3"/>
      <c r="E1040" s="3"/>
      <c r="F1040" s="3"/>
      <c r="G1040" s="3"/>
      <c r="H1040" s="3"/>
      <c r="I1040" s="3"/>
      <c r="J1040" s="3"/>
      <c r="K1040" s="3"/>
      <c r="L1040" s="3"/>
    </row>
    <row r="1041" spans="1:12">
      <c r="A1041" s="9"/>
      <c r="B1041" s="3"/>
      <c r="C1041" s="13"/>
      <c r="D1041" s="3"/>
      <c r="E1041" s="3"/>
      <c r="F1041" s="3"/>
      <c r="G1041" s="3"/>
      <c r="H1041" s="3"/>
      <c r="I1041" s="3"/>
      <c r="J1041" s="3"/>
      <c r="K1041" s="3"/>
      <c r="L1041" s="3"/>
    </row>
    <row r="1042" spans="1:12">
      <c r="A1042" s="9"/>
      <c r="B1042" s="3"/>
      <c r="C1042" s="13"/>
      <c r="D1042" s="3"/>
      <c r="E1042" s="3"/>
      <c r="F1042" s="3"/>
      <c r="G1042" s="3"/>
      <c r="H1042" s="3"/>
      <c r="I1042" s="3"/>
      <c r="J1042" s="3"/>
      <c r="K1042" s="3"/>
      <c r="L1042" s="3"/>
    </row>
    <row r="1043" spans="1:12">
      <c r="A1043" s="9"/>
      <c r="B1043" s="3"/>
      <c r="C1043" s="13"/>
      <c r="D1043" s="3"/>
      <c r="E1043" s="3"/>
      <c r="F1043" s="3"/>
      <c r="G1043" s="3"/>
      <c r="H1043" s="3"/>
      <c r="I1043" s="3"/>
      <c r="J1043" s="3"/>
      <c r="K1043" s="3"/>
      <c r="L1043" s="3"/>
    </row>
    <row r="1044" spans="1:12">
      <c r="A1044" s="9"/>
      <c r="B1044" s="3"/>
      <c r="C1044" s="13"/>
      <c r="D1044" s="3"/>
      <c r="E1044" s="3"/>
      <c r="F1044" s="3"/>
      <c r="G1044" s="3"/>
      <c r="H1044" s="3"/>
      <c r="I1044" s="3"/>
      <c r="J1044" s="3"/>
      <c r="K1044" s="3"/>
      <c r="L1044" s="3"/>
    </row>
    <row r="1045" spans="1:12">
      <c r="A1045" s="9"/>
      <c r="B1045" s="3"/>
      <c r="C1045" s="13"/>
      <c r="D1045" s="3"/>
      <c r="E1045" s="3"/>
      <c r="F1045" s="3"/>
      <c r="G1045" s="3"/>
      <c r="H1045" s="3"/>
      <c r="I1045" s="3"/>
      <c r="J1045" s="3"/>
      <c r="K1045" s="3"/>
      <c r="L1045" s="3"/>
    </row>
    <row r="1046" spans="1:12">
      <c r="A1046" s="9"/>
      <c r="B1046" s="3"/>
      <c r="C1046" s="13"/>
      <c r="D1046" s="3"/>
      <c r="E1046" s="3"/>
      <c r="F1046" s="3"/>
      <c r="G1046" s="3"/>
      <c r="H1046" s="3"/>
      <c r="I1046" s="3"/>
      <c r="J1046" s="3"/>
      <c r="K1046" s="3"/>
      <c r="L1046" s="3"/>
    </row>
    <row r="1047" spans="1:12">
      <c r="A1047" s="9"/>
      <c r="B1047" s="3"/>
      <c r="C1047" s="13"/>
      <c r="D1047" s="3"/>
      <c r="E1047" s="3"/>
      <c r="F1047" s="3"/>
      <c r="G1047" s="3"/>
      <c r="H1047" s="3"/>
      <c r="I1047" s="3"/>
      <c r="J1047" s="3"/>
      <c r="K1047" s="3"/>
      <c r="L1047" s="3"/>
    </row>
    <row r="1048" spans="1:12">
      <c r="A1048" s="9"/>
      <c r="B1048" s="3"/>
      <c r="C1048" s="13"/>
      <c r="D1048" s="3"/>
      <c r="E1048" s="3"/>
      <c r="F1048" s="3"/>
      <c r="G1048" s="3"/>
      <c r="H1048" s="3"/>
      <c r="I1048" s="3"/>
      <c r="J1048" s="3"/>
      <c r="K1048" s="3"/>
      <c r="L1048" s="3"/>
    </row>
    <row r="1049" spans="1:12">
      <c r="A1049" s="9"/>
      <c r="B1049" s="3"/>
      <c r="C1049" s="13"/>
      <c r="D1049" s="3"/>
      <c r="E1049" s="3"/>
      <c r="F1049" s="3"/>
      <c r="G1049" s="3"/>
      <c r="H1049" s="3"/>
      <c r="I1049" s="3"/>
      <c r="J1049" s="3"/>
      <c r="K1049" s="3"/>
      <c r="L1049" s="3"/>
    </row>
    <row r="1050" spans="1:12">
      <c r="A1050" s="9"/>
      <c r="B1050" s="3"/>
      <c r="C1050" s="13"/>
      <c r="D1050" s="3"/>
      <c r="E1050" s="3"/>
      <c r="F1050" s="3"/>
      <c r="G1050" s="3"/>
      <c r="H1050" s="3"/>
      <c r="I1050" s="3"/>
      <c r="J1050" s="3"/>
      <c r="K1050" s="3"/>
      <c r="L1050" s="3"/>
    </row>
    <row r="1051" spans="1:12">
      <c r="A1051" s="9"/>
      <c r="B1051" s="3"/>
      <c r="C1051" s="13"/>
      <c r="D1051" s="3"/>
      <c r="E1051" s="3"/>
      <c r="F1051" s="3"/>
      <c r="G1051" s="3"/>
      <c r="H1051" s="3"/>
      <c r="I1051" s="3"/>
      <c r="J1051" s="3"/>
      <c r="K1051" s="3"/>
      <c r="L1051" s="3"/>
    </row>
    <row r="1052" spans="1:12">
      <c r="A1052" s="9"/>
      <c r="B1052" s="3"/>
      <c r="C1052" s="13"/>
      <c r="D1052" s="3"/>
      <c r="E1052" s="3"/>
      <c r="F1052" s="3"/>
      <c r="G1052" s="3"/>
      <c r="H1052" s="3"/>
      <c r="I1052" s="3"/>
      <c r="J1052" s="3"/>
      <c r="K1052" s="3"/>
      <c r="L1052" s="3"/>
    </row>
    <row r="1053" spans="1:12">
      <c r="A1053" s="9"/>
      <c r="B1053" s="3"/>
      <c r="C1053" s="13"/>
      <c r="D1053" s="3"/>
      <c r="E1053" s="3"/>
      <c r="F1053" s="3"/>
      <c r="G1053" s="3"/>
      <c r="H1053" s="3"/>
      <c r="I1053" s="3"/>
      <c r="J1053" s="3"/>
      <c r="K1053" s="3"/>
      <c r="L1053" s="3"/>
    </row>
    <row r="1054" spans="1:12">
      <c r="A1054" s="9"/>
      <c r="B1054" s="3"/>
      <c r="C1054" s="13"/>
      <c r="D1054" s="3"/>
      <c r="E1054" s="3"/>
      <c r="F1054" s="3"/>
      <c r="G1054" s="3"/>
      <c r="H1054" s="3"/>
      <c r="I1054" s="3"/>
      <c r="J1054" s="3"/>
      <c r="K1054" s="3"/>
      <c r="L1054" s="3"/>
    </row>
    <row r="1055" spans="1:12">
      <c r="A1055" s="9"/>
      <c r="B1055" s="3"/>
      <c r="C1055" s="13"/>
      <c r="D1055" s="3"/>
      <c r="E1055" s="3"/>
      <c r="F1055" s="3"/>
      <c r="G1055" s="3"/>
      <c r="H1055" s="3"/>
      <c r="I1055" s="3"/>
      <c r="J1055" s="3"/>
      <c r="K1055" s="3"/>
      <c r="L1055" s="3"/>
    </row>
    <row r="1056" spans="1:12">
      <c r="A1056" s="9"/>
      <c r="B1056" s="3"/>
      <c r="C1056" s="13"/>
      <c r="D1056" s="3"/>
      <c r="E1056" s="3"/>
      <c r="F1056" s="3"/>
      <c r="G1056" s="3"/>
      <c r="H1056" s="3"/>
      <c r="I1056" s="3"/>
      <c r="J1056" s="3"/>
      <c r="K1056" s="3"/>
      <c r="L1056" s="3"/>
    </row>
    <row r="1057" spans="1:12">
      <c r="A1057" s="9"/>
      <c r="B1057" s="3"/>
      <c r="C1057" s="13"/>
      <c r="D1057" s="3"/>
      <c r="E1057" s="3"/>
      <c r="F1057" s="3"/>
      <c r="G1057" s="3"/>
      <c r="H1057" s="3"/>
      <c r="I1057" s="3"/>
      <c r="J1057" s="3"/>
      <c r="K1057" s="3"/>
      <c r="L1057" s="3"/>
    </row>
    <row r="1058" spans="1:12">
      <c r="A1058" s="9"/>
      <c r="B1058" s="3"/>
      <c r="C1058" s="13"/>
      <c r="D1058" s="3"/>
      <c r="E1058" s="3"/>
      <c r="F1058" s="3"/>
      <c r="G1058" s="3"/>
      <c r="H1058" s="3"/>
      <c r="I1058" s="3"/>
      <c r="J1058" s="3"/>
      <c r="K1058" s="3"/>
      <c r="L1058" s="3"/>
    </row>
    <row r="1059" spans="1:12">
      <c r="A1059" s="9"/>
      <c r="B1059" s="3"/>
      <c r="C1059" s="13"/>
      <c r="D1059" s="3"/>
      <c r="E1059" s="3"/>
      <c r="F1059" s="3"/>
      <c r="G1059" s="3"/>
      <c r="H1059" s="3"/>
      <c r="I1059" s="3"/>
      <c r="J1059" s="3"/>
      <c r="K1059" s="3"/>
      <c r="L1059" s="3"/>
    </row>
    <row r="1060" spans="1:12">
      <c r="A1060" s="9"/>
      <c r="B1060" s="3"/>
      <c r="C1060" s="13"/>
      <c r="D1060" s="3"/>
      <c r="E1060" s="3"/>
      <c r="F1060" s="3"/>
      <c r="G1060" s="3"/>
      <c r="H1060" s="3"/>
      <c r="I1060" s="3"/>
      <c r="J1060" s="3"/>
      <c r="K1060" s="3"/>
      <c r="L1060" s="3"/>
    </row>
    <row r="1061" spans="1:12">
      <c r="A1061" s="9"/>
      <c r="B1061" s="3"/>
      <c r="C1061" s="13"/>
      <c r="D1061" s="3"/>
      <c r="E1061" s="3"/>
      <c r="F1061" s="3"/>
      <c r="G1061" s="3"/>
      <c r="H1061" s="3"/>
      <c r="I1061" s="3"/>
      <c r="J1061" s="3"/>
      <c r="K1061" s="3"/>
      <c r="L1061" s="3"/>
    </row>
    <row r="1062" spans="1:12">
      <c r="A1062" s="9"/>
      <c r="B1062" s="3"/>
      <c r="C1062" s="13"/>
      <c r="D1062" s="3"/>
      <c r="E1062" s="3"/>
      <c r="F1062" s="3"/>
      <c r="G1062" s="3"/>
      <c r="H1062" s="3"/>
      <c r="I1062" s="3"/>
      <c r="J1062" s="3"/>
      <c r="K1062" s="3"/>
      <c r="L1062" s="3"/>
    </row>
    <row r="1063" spans="1:12">
      <c r="A1063" s="9"/>
      <c r="B1063" s="3"/>
      <c r="C1063" s="13"/>
      <c r="D1063" s="3"/>
      <c r="E1063" s="3"/>
      <c r="F1063" s="3"/>
      <c r="G1063" s="3"/>
      <c r="H1063" s="3"/>
      <c r="I1063" s="3"/>
      <c r="J1063" s="3"/>
      <c r="K1063" s="3"/>
      <c r="L1063" s="3"/>
    </row>
    <row r="1064" spans="1:12">
      <c r="A1064" s="9"/>
      <c r="B1064" s="3"/>
      <c r="C1064" s="13"/>
      <c r="D1064" s="3"/>
      <c r="E1064" s="3"/>
      <c r="F1064" s="3"/>
      <c r="G1064" s="3"/>
      <c r="H1064" s="3"/>
      <c r="I1064" s="3"/>
      <c r="J1064" s="3"/>
      <c r="K1064" s="3"/>
      <c r="L1064" s="3"/>
    </row>
    <row r="1065" spans="1:12">
      <c r="A1065" s="9"/>
      <c r="B1065" s="3"/>
      <c r="C1065" s="13"/>
      <c r="D1065" s="3"/>
      <c r="E1065" s="3"/>
      <c r="F1065" s="3"/>
      <c r="G1065" s="3"/>
      <c r="H1065" s="3"/>
      <c r="I1065" s="3"/>
      <c r="J1065" s="3"/>
      <c r="K1065" s="3"/>
      <c r="L1065" s="3"/>
    </row>
    <row r="1066" spans="1:12">
      <c r="A1066" s="9"/>
      <c r="B1066" s="3"/>
      <c r="C1066" s="13"/>
      <c r="D1066" s="3"/>
      <c r="E1066" s="3"/>
      <c r="F1066" s="3"/>
      <c r="G1066" s="3"/>
      <c r="H1066" s="3"/>
      <c r="I1066" s="3"/>
      <c r="J1066" s="3"/>
      <c r="K1066" s="3"/>
      <c r="L1066" s="3"/>
    </row>
    <row r="1067" spans="1:12">
      <c r="A1067" s="9"/>
      <c r="B1067" s="3"/>
      <c r="C1067" s="13"/>
      <c r="D1067" s="3"/>
      <c r="E1067" s="3"/>
      <c r="F1067" s="3"/>
      <c r="G1067" s="3"/>
      <c r="H1067" s="3"/>
      <c r="I1067" s="3"/>
      <c r="J1067" s="3"/>
      <c r="K1067" s="3"/>
      <c r="L1067" s="3"/>
    </row>
    <row r="1068" spans="1:12">
      <c r="A1068" s="9"/>
      <c r="B1068" s="3"/>
      <c r="C1068" s="13"/>
      <c r="D1068" s="3"/>
      <c r="E1068" s="3"/>
      <c r="F1068" s="3"/>
      <c r="G1068" s="3"/>
      <c r="H1068" s="3"/>
      <c r="I1068" s="3"/>
      <c r="J1068" s="3"/>
      <c r="K1068" s="3"/>
      <c r="L1068" s="3"/>
    </row>
    <row r="1069" spans="1:12">
      <c r="A1069" s="9"/>
      <c r="B1069" s="3"/>
      <c r="C1069" s="13"/>
      <c r="D1069" s="3"/>
      <c r="E1069" s="3"/>
      <c r="F1069" s="3"/>
      <c r="G1069" s="3"/>
      <c r="H1069" s="3"/>
      <c r="I1069" s="3"/>
      <c r="J1069" s="3"/>
      <c r="K1069" s="3"/>
      <c r="L1069" s="3"/>
    </row>
    <row r="1070" spans="1:12">
      <c r="A1070" s="9"/>
      <c r="B1070" s="3"/>
      <c r="C1070" s="13"/>
      <c r="D1070" s="3"/>
      <c r="E1070" s="3"/>
      <c r="F1070" s="3"/>
      <c r="G1070" s="3"/>
      <c r="H1070" s="3"/>
      <c r="I1070" s="3"/>
      <c r="J1070" s="3"/>
      <c r="K1070" s="3"/>
      <c r="L1070" s="3"/>
    </row>
    <row r="1071" spans="1:12">
      <c r="A1071" s="9"/>
      <c r="B1071" s="3"/>
      <c r="C1071" s="13"/>
      <c r="D1071" s="3"/>
      <c r="E1071" s="3"/>
      <c r="F1071" s="3"/>
      <c r="G1071" s="3"/>
      <c r="H1071" s="3"/>
      <c r="I1071" s="3"/>
      <c r="J1071" s="3"/>
      <c r="K1071" s="3"/>
      <c r="L1071" s="3"/>
    </row>
    <row r="1072" spans="1:12">
      <c r="A1072" s="9"/>
      <c r="B1072" s="3"/>
      <c r="C1072" s="13"/>
      <c r="D1072" s="3"/>
      <c r="E1072" s="3"/>
      <c r="F1072" s="3"/>
      <c r="G1072" s="3"/>
      <c r="H1072" s="3"/>
      <c r="I1072" s="3"/>
      <c r="J1072" s="3"/>
      <c r="K1072" s="3"/>
      <c r="L1072" s="3"/>
    </row>
    <row r="1073" spans="1:12">
      <c r="A1073" s="9"/>
      <c r="B1073" s="3"/>
      <c r="C1073" s="13"/>
      <c r="D1073" s="3"/>
      <c r="E1073" s="3"/>
      <c r="F1073" s="3"/>
      <c r="G1073" s="3"/>
      <c r="H1073" s="3"/>
      <c r="I1073" s="3"/>
      <c r="J1073" s="3"/>
      <c r="K1073" s="3"/>
      <c r="L1073" s="3"/>
    </row>
    <row r="1074" spans="1:12">
      <c r="A1074" s="9"/>
      <c r="B1074" s="3"/>
      <c r="C1074" s="13"/>
      <c r="D1074" s="3"/>
      <c r="E1074" s="3"/>
      <c r="F1074" s="3"/>
      <c r="G1074" s="3"/>
      <c r="H1074" s="3"/>
      <c r="I1074" s="3"/>
      <c r="J1074" s="3"/>
      <c r="K1074" s="3"/>
      <c r="L1074" s="3"/>
    </row>
    <row r="1075" spans="1:12">
      <c r="A1075" s="9"/>
      <c r="B1075" s="3"/>
      <c r="C1075" s="13"/>
      <c r="D1075" s="3"/>
      <c r="E1075" s="3"/>
      <c r="F1075" s="3"/>
      <c r="G1075" s="3"/>
      <c r="H1075" s="3"/>
      <c r="I1075" s="3"/>
      <c r="J1075" s="3"/>
      <c r="K1075" s="3"/>
      <c r="L1075" s="3"/>
    </row>
    <row r="1076" spans="1:12">
      <c r="A1076" s="9"/>
      <c r="B1076" s="3"/>
      <c r="C1076" s="13"/>
      <c r="D1076" s="3"/>
      <c r="E1076" s="3"/>
      <c r="F1076" s="3"/>
      <c r="G1076" s="3"/>
      <c r="H1076" s="3"/>
      <c r="I1076" s="3"/>
      <c r="J1076" s="3"/>
      <c r="K1076" s="3"/>
      <c r="L1076" s="3"/>
    </row>
    <row r="1077" spans="1:12">
      <c r="A1077" s="9"/>
      <c r="B1077" s="3"/>
      <c r="C1077" s="13"/>
      <c r="D1077" s="3"/>
      <c r="E1077" s="3"/>
      <c r="F1077" s="3"/>
      <c r="G1077" s="3"/>
      <c r="H1077" s="3"/>
      <c r="I1077" s="3"/>
      <c r="J1077" s="3"/>
      <c r="K1077" s="3"/>
      <c r="L1077" s="3"/>
    </row>
    <row r="1078" spans="1:12">
      <c r="A1078" s="9"/>
      <c r="B1078" s="3"/>
      <c r="C1078" s="13"/>
      <c r="D1078" s="3"/>
      <c r="E1078" s="3"/>
      <c r="F1078" s="3"/>
      <c r="G1078" s="3"/>
      <c r="H1078" s="3"/>
      <c r="I1078" s="3"/>
      <c r="J1078" s="3"/>
      <c r="K1078" s="3"/>
      <c r="L1078" s="3"/>
    </row>
    <row r="1079" spans="1:12">
      <c r="A1079" s="9"/>
      <c r="B1079" s="3"/>
      <c r="C1079" s="13"/>
      <c r="D1079" s="3"/>
      <c r="E1079" s="3"/>
      <c r="F1079" s="3"/>
      <c r="G1079" s="3"/>
      <c r="H1079" s="3"/>
      <c r="I1079" s="3"/>
      <c r="J1079" s="3"/>
      <c r="K1079" s="3"/>
      <c r="L1079" s="3"/>
    </row>
    <row r="1080" spans="1:12">
      <c r="A1080" s="9"/>
      <c r="B1080" s="3"/>
      <c r="C1080" s="13"/>
      <c r="D1080" s="3"/>
      <c r="E1080" s="3"/>
      <c r="F1080" s="3"/>
      <c r="G1080" s="3"/>
      <c r="H1080" s="3"/>
      <c r="I1080" s="3"/>
      <c r="J1080" s="3"/>
      <c r="K1080" s="3"/>
      <c r="L1080" s="3"/>
    </row>
    <row r="1081" spans="1:12">
      <c r="A1081" s="9"/>
      <c r="B1081" s="3"/>
      <c r="C1081" s="13"/>
      <c r="D1081" s="3"/>
      <c r="E1081" s="3"/>
      <c r="F1081" s="3"/>
      <c r="G1081" s="3"/>
      <c r="H1081" s="3"/>
      <c r="I1081" s="3"/>
      <c r="J1081" s="3"/>
      <c r="K1081" s="3"/>
      <c r="L1081" s="3"/>
    </row>
    <row r="1082" spans="1:12">
      <c r="A1082" s="9"/>
      <c r="B1082" s="3"/>
      <c r="C1082" s="13"/>
      <c r="D1082" s="3"/>
      <c r="E1082" s="3"/>
      <c r="F1082" s="3"/>
      <c r="G1082" s="3"/>
      <c r="H1082" s="3"/>
      <c r="I1082" s="3"/>
      <c r="J1082" s="3"/>
      <c r="K1082" s="3"/>
      <c r="L1082" s="3"/>
    </row>
    <row r="1083" spans="1:12">
      <c r="A1083" s="9"/>
      <c r="B1083" s="3"/>
      <c r="C1083" s="13"/>
      <c r="D1083" s="3"/>
      <c r="E1083" s="3"/>
      <c r="F1083" s="3"/>
      <c r="G1083" s="3"/>
      <c r="H1083" s="3"/>
      <c r="I1083" s="3"/>
      <c r="J1083" s="3"/>
      <c r="K1083" s="3"/>
      <c r="L1083" s="3"/>
    </row>
    <row r="1084" spans="1:12">
      <c r="A1084" s="9"/>
      <c r="B1084" s="3"/>
      <c r="C1084" s="13"/>
      <c r="D1084" s="3"/>
      <c r="E1084" s="3"/>
      <c r="F1084" s="3"/>
      <c r="G1084" s="3"/>
      <c r="H1084" s="3"/>
      <c r="I1084" s="3"/>
      <c r="J1084" s="3"/>
      <c r="K1084" s="3"/>
      <c r="L1084" s="3"/>
    </row>
    <row r="1085" spans="1:12">
      <c r="A1085" s="9"/>
      <c r="B1085" s="3"/>
      <c r="C1085" s="13"/>
      <c r="D1085" s="3"/>
      <c r="E1085" s="3"/>
      <c r="F1085" s="3"/>
      <c r="G1085" s="3"/>
      <c r="H1085" s="3"/>
      <c r="I1085" s="3"/>
      <c r="J1085" s="3"/>
      <c r="K1085" s="3"/>
      <c r="L1085" s="3"/>
    </row>
    <row r="1086" spans="1:12">
      <c r="A1086" s="9"/>
      <c r="B1086" s="3"/>
      <c r="C1086" s="13"/>
      <c r="D1086" s="3"/>
      <c r="E1086" s="3"/>
      <c r="F1086" s="3"/>
      <c r="G1086" s="3"/>
      <c r="H1086" s="3"/>
      <c r="I1086" s="3"/>
      <c r="J1086" s="3"/>
      <c r="K1086" s="3"/>
      <c r="L1086" s="3"/>
    </row>
    <row r="1087" spans="1:12">
      <c r="A1087" s="9"/>
      <c r="B1087" s="3"/>
      <c r="C1087" s="13"/>
      <c r="D1087" s="3"/>
      <c r="E1087" s="3"/>
      <c r="F1087" s="3"/>
      <c r="G1087" s="3"/>
      <c r="H1087" s="3"/>
      <c r="I1087" s="3"/>
      <c r="J1087" s="3"/>
      <c r="K1087" s="3"/>
      <c r="L1087" s="3"/>
    </row>
    <row r="1088" spans="1:12">
      <c r="A1088" s="9"/>
      <c r="B1088" s="3"/>
      <c r="C1088" s="13"/>
      <c r="D1088" s="3"/>
      <c r="E1088" s="3"/>
      <c r="F1088" s="3"/>
      <c r="G1088" s="3"/>
      <c r="H1088" s="3"/>
      <c r="I1088" s="3"/>
      <c r="J1088" s="3"/>
      <c r="K1088" s="3"/>
      <c r="L1088" s="3"/>
    </row>
    <row r="1089" spans="1:12">
      <c r="A1089" s="9"/>
      <c r="B1089" s="3"/>
      <c r="C1089" s="13"/>
      <c r="D1089" s="3"/>
      <c r="E1089" s="3"/>
      <c r="F1089" s="3"/>
      <c r="G1089" s="3"/>
      <c r="H1089" s="3"/>
      <c r="I1089" s="3"/>
      <c r="J1089" s="3"/>
      <c r="K1089" s="3"/>
      <c r="L1089" s="3"/>
    </row>
    <row r="1090" spans="1:12">
      <c r="A1090" s="9"/>
      <c r="B1090" s="3"/>
      <c r="C1090" s="13"/>
      <c r="D1090" s="3"/>
      <c r="E1090" s="3"/>
      <c r="F1090" s="3"/>
      <c r="G1090" s="3"/>
      <c r="H1090" s="3"/>
      <c r="I1090" s="3"/>
      <c r="J1090" s="3"/>
      <c r="K1090" s="3"/>
      <c r="L1090" s="3"/>
    </row>
    <row r="1091" spans="1:12">
      <c r="A1091" s="9"/>
      <c r="B1091" s="3"/>
      <c r="C1091" s="13"/>
      <c r="D1091" s="3"/>
      <c r="E1091" s="3"/>
      <c r="F1091" s="3"/>
      <c r="G1091" s="3"/>
      <c r="H1091" s="3"/>
      <c r="I1091" s="3"/>
      <c r="J1091" s="3"/>
      <c r="K1091" s="3"/>
      <c r="L1091" s="3"/>
    </row>
    <row r="1092" spans="1:12">
      <c r="A1092" s="9"/>
      <c r="B1092" s="3"/>
      <c r="C1092" s="13"/>
      <c r="D1092" s="3"/>
      <c r="E1092" s="3"/>
      <c r="F1092" s="3"/>
      <c r="G1092" s="3"/>
      <c r="H1092" s="3"/>
      <c r="I1092" s="3"/>
      <c r="J1092" s="3"/>
      <c r="K1092" s="3"/>
      <c r="L1092" s="3"/>
    </row>
    <row r="1093" spans="1:12">
      <c r="A1093" s="9"/>
      <c r="B1093" s="3"/>
      <c r="C1093" s="13"/>
      <c r="D1093" s="3"/>
      <c r="E1093" s="3"/>
      <c r="F1093" s="3"/>
      <c r="G1093" s="3"/>
      <c r="H1093" s="3"/>
      <c r="I1093" s="3"/>
      <c r="J1093" s="3"/>
      <c r="K1093" s="3"/>
      <c r="L1093" s="3"/>
    </row>
    <row r="1094" spans="1:12">
      <c r="A1094" s="9"/>
      <c r="B1094" s="3"/>
      <c r="C1094" s="13"/>
      <c r="D1094" s="3"/>
      <c r="E1094" s="3"/>
      <c r="F1094" s="3"/>
      <c r="G1094" s="3"/>
      <c r="H1094" s="3"/>
      <c r="I1094" s="3"/>
      <c r="J1094" s="3"/>
      <c r="K1094" s="3"/>
      <c r="L1094" s="3"/>
    </row>
    <row r="1095" spans="1:12">
      <c r="A1095" s="9"/>
      <c r="B1095" s="3"/>
      <c r="C1095" s="13"/>
      <c r="D1095" s="3"/>
      <c r="E1095" s="3"/>
      <c r="F1095" s="3"/>
      <c r="G1095" s="3"/>
      <c r="H1095" s="3"/>
      <c r="I1095" s="3"/>
      <c r="J1095" s="3"/>
      <c r="K1095" s="3"/>
      <c r="L1095" s="3"/>
    </row>
    <row r="1096" spans="1:12">
      <c r="A1096" s="9"/>
      <c r="B1096" s="3"/>
      <c r="C1096" s="13"/>
      <c r="D1096" s="3"/>
      <c r="E1096" s="3"/>
      <c r="F1096" s="3"/>
      <c r="G1096" s="3"/>
      <c r="H1096" s="3"/>
      <c r="I1096" s="3"/>
      <c r="J1096" s="3"/>
      <c r="K1096" s="3"/>
      <c r="L1096" s="3"/>
    </row>
    <row r="1097" spans="1:12">
      <c r="A1097" s="9"/>
      <c r="B1097" s="3"/>
      <c r="C1097" s="13"/>
      <c r="D1097" s="3"/>
      <c r="E1097" s="3"/>
      <c r="F1097" s="3"/>
      <c r="G1097" s="3"/>
      <c r="H1097" s="3"/>
      <c r="I1097" s="3"/>
      <c r="J1097" s="3"/>
      <c r="K1097" s="3"/>
      <c r="L1097" s="3"/>
    </row>
    <row r="1098" spans="1:12">
      <c r="A1098" s="9"/>
      <c r="B1098" s="3"/>
      <c r="C1098" s="13"/>
      <c r="D1098" s="3"/>
      <c r="E1098" s="3"/>
      <c r="F1098" s="3"/>
      <c r="G1098" s="3"/>
      <c r="H1098" s="3"/>
      <c r="I1098" s="3"/>
      <c r="J1098" s="3"/>
      <c r="K1098" s="3"/>
      <c r="L1098" s="3"/>
    </row>
    <row r="1099" spans="1:12">
      <c r="A1099" s="9"/>
      <c r="B1099" s="3"/>
      <c r="C1099" s="13"/>
      <c r="D1099" s="3"/>
      <c r="E1099" s="3"/>
      <c r="F1099" s="3"/>
      <c r="G1099" s="3"/>
      <c r="H1099" s="3"/>
      <c r="I1099" s="3"/>
      <c r="J1099" s="3"/>
      <c r="K1099" s="3"/>
      <c r="L1099" s="3"/>
    </row>
    <row r="1100" spans="1:12">
      <c r="A1100" s="9"/>
      <c r="B1100" s="3"/>
      <c r="C1100" s="13"/>
      <c r="D1100" s="3"/>
      <c r="E1100" s="3"/>
      <c r="F1100" s="3"/>
      <c r="G1100" s="3"/>
      <c r="H1100" s="3"/>
      <c r="I1100" s="3"/>
      <c r="J1100" s="3"/>
      <c r="K1100" s="3"/>
      <c r="L1100" s="3"/>
    </row>
    <row r="1101" spans="1:12">
      <c r="A1101" s="9"/>
      <c r="B1101" s="3"/>
      <c r="C1101" s="13"/>
      <c r="D1101" s="3"/>
      <c r="E1101" s="3"/>
      <c r="F1101" s="3"/>
      <c r="G1101" s="3"/>
      <c r="H1101" s="3"/>
      <c r="I1101" s="3"/>
      <c r="J1101" s="3"/>
      <c r="K1101" s="3"/>
      <c r="L1101" s="3"/>
    </row>
    <row r="1102" spans="1:12">
      <c r="A1102" s="9"/>
      <c r="B1102" s="3"/>
      <c r="C1102" s="13"/>
      <c r="D1102" s="3"/>
      <c r="E1102" s="3"/>
      <c r="F1102" s="3"/>
      <c r="G1102" s="3"/>
      <c r="H1102" s="3"/>
      <c r="I1102" s="3"/>
      <c r="J1102" s="3"/>
      <c r="K1102" s="3"/>
      <c r="L1102" s="3"/>
    </row>
    <row r="1103" spans="1:12">
      <c r="A1103" s="9"/>
      <c r="B1103" s="3"/>
      <c r="C1103" s="13"/>
      <c r="D1103" s="3"/>
      <c r="E1103" s="3"/>
      <c r="F1103" s="3"/>
      <c r="G1103" s="3"/>
      <c r="H1103" s="3"/>
      <c r="I1103" s="3"/>
      <c r="J1103" s="3"/>
      <c r="K1103" s="3"/>
      <c r="L1103" s="3"/>
    </row>
    <row r="1104" spans="1:12">
      <c r="A1104" s="9"/>
      <c r="B1104" s="3"/>
      <c r="C1104" s="13"/>
      <c r="D1104" s="3"/>
      <c r="E1104" s="3"/>
      <c r="F1104" s="3"/>
      <c r="G1104" s="3"/>
      <c r="H1104" s="3"/>
      <c r="I1104" s="3"/>
      <c r="J1104" s="3"/>
      <c r="K1104" s="3"/>
      <c r="L1104" s="3"/>
    </row>
    <row r="1105" spans="1:12">
      <c r="A1105" s="9"/>
      <c r="B1105" s="3"/>
      <c r="C1105" s="13"/>
      <c r="D1105" s="3"/>
      <c r="E1105" s="3"/>
      <c r="F1105" s="3"/>
      <c r="G1105" s="3"/>
      <c r="H1105" s="3"/>
      <c r="I1105" s="3"/>
      <c r="J1105" s="3"/>
      <c r="K1105" s="3"/>
      <c r="L1105" s="3"/>
    </row>
    <row r="1106" spans="1:12">
      <c r="A1106" s="9"/>
      <c r="B1106" s="3"/>
      <c r="C1106" s="13"/>
      <c r="D1106" s="3"/>
      <c r="E1106" s="3"/>
      <c r="F1106" s="3"/>
      <c r="G1106" s="3"/>
      <c r="H1106" s="3"/>
      <c r="I1106" s="3"/>
      <c r="J1106" s="3"/>
      <c r="K1106" s="3"/>
      <c r="L1106" s="3"/>
    </row>
    <row r="1107" spans="1:12">
      <c r="A1107" s="9"/>
      <c r="B1107" s="3"/>
      <c r="C1107" s="13"/>
      <c r="D1107" s="3"/>
      <c r="E1107" s="3"/>
      <c r="F1107" s="3"/>
      <c r="G1107" s="3"/>
      <c r="H1107" s="3"/>
      <c r="I1107" s="3"/>
      <c r="J1107" s="3"/>
      <c r="K1107" s="3"/>
      <c r="L1107" s="3"/>
    </row>
    <row r="1108" spans="1:12">
      <c r="A1108" s="9"/>
      <c r="B1108" s="3"/>
      <c r="C1108" s="13"/>
      <c r="D1108" s="3"/>
      <c r="E1108" s="3"/>
      <c r="F1108" s="3"/>
      <c r="G1108" s="3"/>
      <c r="H1108" s="3"/>
      <c r="I1108" s="3"/>
      <c r="J1108" s="3"/>
      <c r="K1108" s="3"/>
      <c r="L1108" s="3"/>
    </row>
    <row r="1109" spans="1:12">
      <c r="A1109" s="9"/>
      <c r="B1109" s="3"/>
      <c r="C1109" s="13"/>
      <c r="D1109" s="3"/>
      <c r="E1109" s="3"/>
      <c r="F1109" s="3"/>
      <c r="G1109" s="3"/>
      <c r="H1109" s="3"/>
      <c r="I1109" s="3"/>
      <c r="J1109" s="3"/>
      <c r="K1109" s="3"/>
      <c r="L1109" s="3"/>
    </row>
    <row r="1110" spans="1:12">
      <c r="A1110" s="9"/>
      <c r="B1110" s="3"/>
      <c r="C1110" s="13"/>
      <c r="D1110" s="3"/>
      <c r="E1110" s="3"/>
      <c r="F1110" s="3"/>
      <c r="G1110" s="3"/>
      <c r="H1110" s="3"/>
      <c r="I1110" s="3"/>
      <c r="J1110" s="3"/>
      <c r="K1110" s="3"/>
      <c r="L1110" s="3"/>
    </row>
    <row r="1111" spans="1:12">
      <c r="A1111" s="9"/>
      <c r="B1111" s="3"/>
      <c r="C1111" s="13"/>
      <c r="D1111" s="3"/>
      <c r="E1111" s="3"/>
      <c r="F1111" s="3"/>
      <c r="G1111" s="3"/>
      <c r="H1111" s="3"/>
      <c r="I1111" s="3"/>
      <c r="J1111" s="3"/>
      <c r="K1111" s="3"/>
      <c r="L1111" s="3"/>
    </row>
    <row r="1112" spans="1:12">
      <c r="A1112" s="9"/>
      <c r="B1112" s="3"/>
      <c r="C1112" s="13"/>
      <c r="D1112" s="3"/>
      <c r="E1112" s="3"/>
      <c r="F1112" s="3"/>
      <c r="G1112" s="3"/>
      <c r="H1112" s="3"/>
      <c r="I1112" s="3"/>
      <c r="J1112" s="3"/>
      <c r="K1112" s="3"/>
      <c r="L1112" s="3"/>
    </row>
    <row r="1113" spans="1:12">
      <c r="A1113" s="9"/>
      <c r="B1113" s="3"/>
      <c r="C1113" s="13"/>
      <c r="D1113" s="3"/>
      <c r="E1113" s="3"/>
      <c r="F1113" s="3"/>
      <c r="G1113" s="3"/>
      <c r="H1113" s="3"/>
      <c r="I1113" s="3"/>
      <c r="J1113" s="3"/>
      <c r="K1113" s="3"/>
      <c r="L1113" s="3"/>
    </row>
    <row r="1114" spans="1:12">
      <c r="A1114" s="9"/>
      <c r="B1114" s="3"/>
      <c r="C1114" s="13"/>
      <c r="D1114" s="3"/>
      <c r="E1114" s="3"/>
      <c r="F1114" s="3"/>
      <c r="G1114" s="3"/>
      <c r="H1114" s="3"/>
      <c r="I1114" s="3"/>
      <c r="J1114" s="3"/>
      <c r="K1114" s="3"/>
      <c r="L1114" s="3"/>
    </row>
    <row r="1115" spans="1:12">
      <c r="A1115" s="9"/>
      <c r="B1115" s="3"/>
      <c r="C1115" s="13"/>
      <c r="D1115" s="3"/>
      <c r="E1115" s="3"/>
      <c r="F1115" s="3"/>
      <c r="G1115" s="3"/>
      <c r="H1115" s="3"/>
      <c r="I1115" s="3"/>
      <c r="J1115" s="3"/>
      <c r="K1115" s="3"/>
      <c r="L1115" s="3"/>
    </row>
    <row r="1116" spans="1:12">
      <c r="A1116" s="9"/>
      <c r="B1116" s="3"/>
      <c r="C1116" s="13"/>
      <c r="D1116" s="3"/>
      <c r="E1116" s="3"/>
      <c r="F1116" s="3"/>
      <c r="G1116" s="3"/>
      <c r="H1116" s="3"/>
      <c r="I1116" s="3"/>
      <c r="J1116" s="3"/>
      <c r="K1116" s="3"/>
      <c r="L1116" s="3"/>
    </row>
    <row r="1117" spans="1:12">
      <c r="A1117" s="9"/>
      <c r="B1117" s="3"/>
      <c r="C1117" s="13"/>
      <c r="D1117" s="3"/>
      <c r="E1117" s="3"/>
      <c r="F1117" s="3"/>
      <c r="G1117" s="3"/>
      <c r="H1117" s="3"/>
      <c r="I1117" s="3"/>
      <c r="J1117" s="3"/>
      <c r="K1117" s="3"/>
      <c r="L1117" s="3"/>
    </row>
    <row r="1118" spans="1:12">
      <c r="A1118" s="9"/>
      <c r="B1118" s="3"/>
      <c r="C1118" s="13"/>
      <c r="D1118" s="3"/>
      <c r="E1118" s="3"/>
      <c r="F1118" s="3"/>
      <c r="G1118" s="3"/>
      <c r="H1118" s="3"/>
      <c r="I1118" s="3"/>
      <c r="J1118" s="3"/>
      <c r="K1118" s="3"/>
      <c r="L1118" s="3"/>
    </row>
    <row r="1119" spans="1:12">
      <c r="A1119" s="9"/>
      <c r="B1119" s="3"/>
      <c r="C1119" s="13"/>
      <c r="D1119" s="3"/>
      <c r="E1119" s="3"/>
      <c r="F1119" s="3"/>
      <c r="G1119" s="3"/>
      <c r="H1119" s="3"/>
      <c r="I1119" s="3"/>
      <c r="J1119" s="3"/>
      <c r="K1119" s="3"/>
      <c r="L1119" s="3"/>
    </row>
    <row r="1120" spans="1:12">
      <c r="A1120" s="9"/>
      <c r="B1120" s="3"/>
      <c r="C1120" s="13"/>
      <c r="D1120" s="3"/>
      <c r="E1120" s="3"/>
      <c r="F1120" s="3"/>
      <c r="G1120" s="3"/>
      <c r="H1120" s="3"/>
      <c r="I1120" s="3"/>
      <c r="J1120" s="3"/>
      <c r="K1120" s="3"/>
      <c r="L1120" s="3"/>
    </row>
    <row r="1121" spans="1:12">
      <c r="A1121" s="9"/>
      <c r="B1121" s="3"/>
      <c r="C1121" s="13"/>
      <c r="D1121" s="3"/>
      <c r="E1121" s="3"/>
      <c r="F1121" s="3"/>
      <c r="G1121" s="3"/>
      <c r="H1121" s="3"/>
      <c r="I1121" s="3"/>
      <c r="J1121" s="3"/>
      <c r="K1121" s="3"/>
      <c r="L1121" s="3"/>
    </row>
    <row r="1122" spans="1:12">
      <c r="A1122" s="9"/>
      <c r="B1122" s="3"/>
      <c r="C1122" s="13"/>
      <c r="D1122" s="3"/>
      <c r="E1122" s="3"/>
      <c r="F1122" s="3"/>
      <c r="G1122" s="3"/>
      <c r="H1122" s="3"/>
      <c r="I1122" s="3"/>
      <c r="J1122" s="3"/>
      <c r="K1122" s="3"/>
      <c r="L1122" s="3"/>
    </row>
    <row r="1123" spans="1:12">
      <c r="A1123" s="9"/>
      <c r="B1123" s="3"/>
      <c r="C1123" s="13"/>
      <c r="D1123" s="3"/>
      <c r="E1123" s="3"/>
      <c r="F1123" s="3"/>
      <c r="G1123" s="3"/>
      <c r="H1123" s="3"/>
      <c r="I1123" s="3"/>
      <c r="J1123" s="3"/>
      <c r="K1123" s="3"/>
      <c r="L1123" s="3"/>
    </row>
    <row r="1124" spans="1:12">
      <c r="A1124" s="9"/>
      <c r="B1124" s="3"/>
      <c r="C1124" s="13"/>
      <c r="D1124" s="3"/>
      <c r="E1124" s="3"/>
      <c r="F1124" s="3"/>
      <c r="G1124" s="3"/>
      <c r="H1124" s="3"/>
      <c r="I1124" s="3"/>
      <c r="J1124" s="3"/>
      <c r="K1124" s="3"/>
      <c r="L1124" s="3"/>
    </row>
    <row r="1125" spans="1:12">
      <c r="A1125" s="9"/>
      <c r="B1125" s="3"/>
      <c r="C1125" s="13"/>
      <c r="D1125" s="3"/>
      <c r="E1125" s="3"/>
      <c r="F1125" s="3"/>
      <c r="G1125" s="3"/>
      <c r="H1125" s="3"/>
      <c r="I1125" s="3"/>
      <c r="J1125" s="3"/>
      <c r="K1125" s="3"/>
      <c r="L1125" s="3"/>
    </row>
    <row r="1126" spans="1:12">
      <c r="A1126" s="9"/>
      <c r="B1126" s="3"/>
      <c r="C1126" s="13"/>
      <c r="D1126" s="3"/>
      <c r="E1126" s="3"/>
      <c r="F1126" s="3"/>
      <c r="G1126" s="3"/>
      <c r="H1126" s="3"/>
      <c r="I1126" s="3"/>
      <c r="J1126" s="3"/>
      <c r="K1126" s="3"/>
      <c r="L1126" s="3"/>
    </row>
    <row r="1127" spans="1:12">
      <c r="A1127" s="9"/>
      <c r="B1127" s="3"/>
      <c r="C1127" s="13"/>
      <c r="D1127" s="3"/>
      <c r="E1127" s="3"/>
      <c r="F1127" s="3"/>
      <c r="G1127" s="3"/>
      <c r="H1127" s="3"/>
      <c r="I1127" s="3"/>
      <c r="J1127" s="3"/>
      <c r="K1127" s="3"/>
      <c r="L1127" s="3"/>
    </row>
    <row r="1128" spans="1:12">
      <c r="A1128" s="9"/>
      <c r="B1128" s="3"/>
      <c r="C1128" s="13"/>
      <c r="D1128" s="3"/>
      <c r="E1128" s="3"/>
      <c r="F1128" s="3"/>
      <c r="G1128" s="3"/>
      <c r="H1128" s="3"/>
      <c r="I1128" s="3"/>
      <c r="J1128" s="3"/>
      <c r="K1128" s="3"/>
      <c r="L1128" s="3"/>
    </row>
    <row r="1129" spans="1:12">
      <c r="A1129" s="9"/>
      <c r="B1129" s="3"/>
      <c r="C1129" s="13"/>
      <c r="D1129" s="3"/>
      <c r="E1129" s="3"/>
      <c r="F1129" s="3"/>
      <c r="G1129" s="3"/>
      <c r="H1129" s="3"/>
      <c r="I1129" s="3"/>
      <c r="J1129" s="3"/>
      <c r="K1129" s="3"/>
      <c r="L1129" s="3"/>
    </row>
    <row r="1130" spans="1:12">
      <c r="A1130" s="9"/>
      <c r="B1130" s="3"/>
      <c r="C1130" s="13"/>
      <c r="D1130" s="3"/>
      <c r="E1130" s="3"/>
      <c r="F1130" s="3"/>
      <c r="G1130" s="3"/>
      <c r="H1130" s="3"/>
      <c r="I1130" s="3"/>
      <c r="J1130" s="3"/>
      <c r="K1130" s="3"/>
      <c r="L1130" s="3"/>
    </row>
    <row r="1131" spans="1:12">
      <c r="A1131" s="9"/>
      <c r="B1131" s="3"/>
      <c r="C1131" s="13"/>
      <c r="D1131" s="3"/>
      <c r="E1131" s="3"/>
      <c r="F1131" s="3"/>
      <c r="G1131" s="3"/>
      <c r="H1131" s="3"/>
      <c r="I1131" s="3"/>
      <c r="J1131" s="3"/>
      <c r="K1131" s="3"/>
      <c r="L1131" s="3"/>
    </row>
    <row r="1132" spans="1:12">
      <c r="A1132" s="9"/>
      <c r="B1132" s="3"/>
      <c r="C1132" s="13"/>
      <c r="D1132" s="3"/>
      <c r="E1132" s="3"/>
      <c r="F1132" s="3"/>
      <c r="G1132" s="3"/>
      <c r="H1132" s="3"/>
      <c r="I1132" s="3"/>
      <c r="J1132" s="3"/>
      <c r="K1132" s="3"/>
      <c r="L1132" s="3"/>
    </row>
    <row r="1133" spans="1:12">
      <c r="A1133" s="9"/>
      <c r="B1133" s="3"/>
      <c r="C1133" s="13"/>
      <c r="D1133" s="3"/>
      <c r="E1133" s="3"/>
      <c r="F1133" s="3"/>
      <c r="G1133" s="3"/>
      <c r="H1133" s="3"/>
      <c r="I1133" s="3"/>
      <c r="J1133" s="3"/>
      <c r="K1133" s="3"/>
      <c r="L1133" s="3"/>
    </row>
    <row r="1134" spans="1:12">
      <c r="A1134" s="9"/>
      <c r="B1134" s="3"/>
      <c r="C1134" s="13"/>
      <c r="D1134" s="3"/>
      <c r="E1134" s="3"/>
      <c r="F1134" s="3"/>
      <c r="G1134" s="3"/>
      <c r="H1134" s="3"/>
      <c r="I1134" s="3"/>
      <c r="J1134" s="3"/>
      <c r="K1134" s="3"/>
      <c r="L1134" s="3"/>
    </row>
    <row r="1135" spans="1:12">
      <c r="A1135" s="9"/>
      <c r="B1135" s="3"/>
      <c r="C1135" s="13"/>
      <c r="D1135" s="3"/>
      <c r="E1135" s="3"/>
      <c r="F1135" s="3"/>
      <c r="G1135" s="3"/>
      <c r="H1135" s="3"/>
      <c r="I1135" s="3"/>
      <c r="J1135" s="3"/>
      <c r="K1135" s="3"/>
      <c r="L1135" s="3"/>
    </row>
    <row r="1136" spans="1:12">
      <c r="A1136" s="9"/>
      <c r="B1136" s="3"/>
      <c r="C1136" s="13"/>
      <c r="D1136" s="3"/>
      <c r="E1136" s="3"/>
      <c r="F1136" s="3"/>
      <c r="G1136" s="3"/>
      <c r="H1136" s="3"/>
      <c r="I1136" s="3"/>
      <c r="J1136" s="3"/>
      <c r="K1136" s="3"/>
      <c r="L1136" s="3"/>
    </row>
    <row r="1137" spans="1:12">
      <c r="A1137" s="9"/>
      <c r="B1137" s="3"/>
      <c r="C1137" s="13"/>
      <c r="D1137" s="3"/>
      <c r="E1137" s="3"/>
      <c r="F1137" s="3"/>
      <c r="G1137" s="3"/>
      <c r="H1137" s="3"/>
      <c r="I1137" s="3"/>
      <c r="J1137" s="3"/>
      <c r="K1137" s="3"/>
      <c r="L1137" s="3"/>
    </row>
    <row r="1138" spans="1:12">
      <c r="A1138" s="9"/>
      <c r="B1138" s="3"/>
      <c r="C1138" s="13"/>
      <c r="D1138" s="3"/>
      <c r="E1138" s="3"/>
      <c r="F1138" s="3"/>
      <c r="G1138" s="3"/>
      <c r="H1138" s="3"/>
      <c r="I1138" s="3"/>
      <c r="J1138" s="3"/>
      <c r="K1138" s="3"/>
      <c r="L1138" s="3"/>
    </row>
    <row r="1139" spans="1:12">
      <c r="A1139" s="9"/>
      <c r="B1139" s="3"/>
      <c r="C1139" s="13"/>
      <c r="D1139" s="3"/>
      <c r="E1139" s="3"/>
      <c r="F1139" s="3"/>
      <c r="G1139" s="3"/>
      <c r="H1139" s="3"/>
      <c r="I1139" s="3"/>
      <c r="J1139" s="3"/>
      <c r="K1139" s="3"/>
      <c r="L1139" s="3"/>
    </row>
    <row r="1140" spans="1:12">
      <c r="A1140" s="9"/>
      <c r="B1140" s="3"/>
      <c r="C1140" s="13"/>
      <c r="D1140" s="3"/>
      <c r="E1140" s="3"/>
      <c r="F1140" s="3"/>
      <c r="G1140" s="3"/>
      <c r="H1140" s="3"/>
      <c r="I1140" s="3"/>
      <c r="J1140" s="3"/>
      <c r="K1140" s="3"/>
      <c r="L1140" s="3"/>
    </row>
    <row r="1141" spans="1:12">
      <c r="A1141" s="9"/>
      <c r="B1141" s="3"/>
      <c r="C1141" s="13"/>
      <c r="D1141" s="3"/>
      <c r="E1141" s="3"/>
      <c r="F1141" s="3"/>
      <c r="G1141" s="3"/>
      <c r="H1141" s="3"/>
      <c r="I1141" s="3"/>
      <c r="J1141" s="3"/>
      <c r="K1141" s="3"/>
      <c r="L1141" s="3"/>
    </row>
    <row r="1142" spans="1:12">
      <c r="A1142" s="9"/>
      <c r="B1142" s="3"/>
      <c r="C1142" s="13"/>
      <c r="D1142" s="3"/>
      <c r="E1142" s="3"/>
      <c r="F1142" s="3"/>
      <c r="G1142" s="3"/>
      <c r="H1142" s="3"/>
      <c r="I1142" s="3"/>
      <c r="J1142" s="3"/>
      <c r="K1142" s="3"/>
      <c r="L1142" s="3"/>
    </row>
    <row r="1143" spans="1:12">
      <c r="A1143" s="9"/>
      <c r="B1143" s="3"/>
      <c r="C1143" s="13"/>
      <c r="D1143" s="3"/>
      <c r="E1143" s="3"/>
      <c r="F1143" s="3"/>
      <c r="G1143" s="3"/>
      <c r="H1143" s="3"/>
      <c r="I1143" s="3"/>
      <c r="J1143" s="3"/>
      <c r="K1143" s="3"/>
      <c r="L1143" s="3"/>
    </row>
    <row r="1144" spans="1:12">
      <c r="A1144" s="9"/>
      <c r="B1144" s="3"/>
      <c r="C1144" s="13"/>
      <c r="D1144" s="3"/>
      <c r="E1144" s="3"/>
      <c r="F1144" s="3"/>
      <c r="G1144" s="3"/>
      <c r="H1144" s="3"/>
      <c r="I1144" s="3"/>
      <c r="J1144" s="3"/>
      <c r="K1144" s="3"/>
      <c r="L1144" s="3"/>
    </row>
    <row r="1145" spans="1:12">
      <c r="A1145" s="9"/>
      <c r="B1145" s="3"/>
      <c r="C1145" s="13"/>
      <c r="D1145" s="3"/>
      <c r="E1145" s="3"/>
      <c r="F1145" s="3"/>
      <c r="G1145" s="3"/>
      <c r="H1145" s="3"/>
      <c r="I1145" s="3"/>
      <c r="J1145" s="3"/>
      <c r="K1145" s="3"/>
      <c r="L1145" s="3"/>
    </row>
    <row r="1146" spans="1:12">
      <c r="A1146" s="9"/>
      <c r="B1146" s="3"/>
      <c r="C1146" s="13"/>
      <c r="D1146" s="3"/>
      <c r="E1146" s="3"/>
      <c r="F1146" s="3"/>
      <c r="G1146" s="3"/>
      <c r="H1146" s="3"/>
      <c r="I1146" s="3"/>
      <c r="J1146" s="3"/>
      <c r="K1146" s="3"/>
      <c r="L1146" s="3"/>
    </row>
    <row r="1147" spans="1:12">
      <c r="A1147" s="9"/>
      <c r="B1147" s="3"/>
      <c r="C1147" s="13"/>
      <c r="D1147" s="3"/>
      <c r="E1147" s="3"/>
      <c r="F1147" s="3"/>
      <c r="G1147" s="3"/>
      <c r="H1147" s="3"/>
      <c r="I1147" s="3"/>
      <c r="J1147" s="3"/>
      <c r="K1147" s="3"/>
      <c r="L1147" s="3"/>
    </row>
    <row r="1148" spans="1:12">
      <c r="A1148" s="9"/>
      <c r="B1148" s="3"/>
      <c r="C1148" s="13"/>
      <c r="D1148" s="3"/>
      <c r="E1148" s="3"/>
      <c r="F1148" s="3"/>
      <c r="G1148" s="3"/>
      <c r="H1148" s="3"/>
      <c r="I1148" s="3"/>
      <c r="J1148" s="3"/>
      <c r="K1148" s="3"/>
      <c r="L1148" s="3"/>
    </row>
    <row r="1149" spans="1:12">
      <c r="A1149" s="9"/>
      <c r="B1149" s="3"/>
      <c r="C1149" s="13"/>
      <c r="D1149" s="3"/>
      <c r="E1149" s="3"/>
      <c r="F1149" s="3"/>
      <c r="G1149" s="3"/>
      <c r="H1149" s="3"/>
      <c r="I1149" s="3"/>
      <c r="J1149" s="3"/>
      <c r="K1149" s="3"/>
      <c r="L1149" s="3"/>
    </row>
    <row r="1150" spans="1:12">
      <c r="A1150" s="9"/>
      <c r="B1150" s="3"/>
      <c r="C1150" s="13"/>
      <c r="D1150" s="3"/>
      <c r="E1150" s="3"/>
      <c r="F1150" s="3"/>
      <c r="G1150" s="3"/>
      <c r="H1150" s="3"/>
      <c r="I1150" s="3"/>
      <c r="J1150" s="3"/>
      <c r="K1150" s="3"/>
      <c r="L1150" s="3"/>
    </row>
    <row r="1151" spans="1:12">
      <c r="A1151" s="9"/>
      <c r="B1151" s="3"/>
      <c r="C1151" s="13"/>
      <c r="D1151" s="3"/>
      <c r="E1151" s="3"/>
      <c r="F1151" s="3"/>
      <c r="G1151" s="3"/>
      <c r="H1151" s="3"/>
      <c r="I1151" s="3"/>
      <c r="J1151" s="3"/>
      <c r="K1151" s="3"/>
      <c r="L1151" s="3"/>
    </row>
    <row r="1152" spans="1:12">
      <c r="A1152" s="9"/>
      <c r="B1152" s="3"/>
      <c r="C1152" s="13"/>
      <c r="D1152" s="3"/>
      <c r="E1152" s="3"/>
      <c r="F1152" s="3"/>
      <c r="G1152" s="3"/>
      <c r="H1152" s="3"/>
      <c r="I1152" s="3"/>
      <c r="J1152" s="3"/>
      <c r="K1152" s="3"/>
      <c r="L1152" s="3"/>
    </row>
    <row r="1153" spans="1:12">
      <c r="A1153" s="9"/>
      <c r="B1153" s="3"/>
      <c r="C1153" s="13"/>
      <c r="D1153" s="3"/>
      <c r="E1153" s="3"/>
      <c r="F1153" s="3"/>
      <c r="G1153" s="3"/>
      <c r="H1153" s="3"/>
      <c r="I1153" s="3"/>
      <c r="J1153" s="3"/>
      <c r="K1153" s="3"/>
      <c r="L1153" s="3"/>
    </row>
    <row r="1154" spans="1:12">
      <c r="A1154" s="9"/>
      <c r="B1154" s="3"/>
      <c r="C1154" s="13"/>
      <c r="D1154" s="3"/>
      <c r="E1154" s="3"/>
      <c r="F1154" s="3"/>
      <c r="G1154" s="3"/>
      <c r="H1154" s="3"/>
      <c r="I1154" s="3"/>
      <c r="J1154" s="3"/>
      <c r="K1154" s="3"/>
      <c r="L1154" s="3"/>
    </row>
    <row r="1155" spans="1:12">
      <c r="A1155" s="9"/>
      <c r="B1155" s="3"/>
      <c r="C1155" s="13"/>
      <c r="D1155" s="3"/>
      <c r="E1155" s="3"/>
      <c r="F1155" s="3"/>
      <c r="G1155" s="3"/>
      <c r="H1155" s="3"/>
      <c r="I1155" s="3"/>
      <c r="J1155" s="3"/>
      <c r="K1155" s="3"/>
      <c r="L1155" s="3"/>
    </row>
    <row r="1156" spans="1:12">
      <c r="A1156" s="9"/>
      <c r="B1156" s="3"/>
      <c r="C1156" s="13"/>
      <c r="D1156" s="3"/>
      <c r="E1156" s="3"/>
      <c r="F1156" s="3"/>
      <c r="G1156" s="3"/>
      <c r="H1156" s="3"/>
      <c r="I1156" s="3"/>
      <c r="J1156" s="3"/>
      <c r="K1156" s="3"/>
      <c r="L1156" s="3"/>
    </row>
    <row r="1157" spans="1:12">
      <c r="A1157" s="9"/>
      <c r="B1157" s="3"/>
      <c r="C1157" s="13"/>
      <c r="D1157" s="3"/>
      <c r="E1157" s="3"/>
      <c r="F1157" s="3"/>
      <c r="G1157" s="3"/>
      <c r="H1157" s="3"/>
      <c r="I1157" s="3"/>
      <c r="J1157" s="3"/>
      <c r="K1157" s="3"/>
      <c r="L1157" s="3"/>
    </row>
    <row r="1158" spans="1:12">
      <c r="A1158" s="9"/>
      <c r="B1158" s="3"/>
      <c r="C1158" s="13"/>
      <c r="D1158" s="3"/>
      <c r="E1158" s="3"/>
      <c r="F1158" s="3"/>
      <c r="G1158" s="3"/>
      <c r="H1158" s="3"/>
      <c r="I1158" s="3"/>
      <c r="J1158" s="3"/>
      <c r="K1158" s="3"/>
      <c r="L1158" s="3"/>
    </row>
    <row r="1159" spans="1:12">
      <c r="A1159" s="9"/>
      <c r="B1159" s="3"/>
      <c r="C1159" s="13"/>
      <c r="D1159" s="3"/>
      <c r="E1159" s="3"/>
      <c r="F1159" s="3"/>
      <c r="G1159" s="3"/>
      <c r="H1159" s="3"/>
      <c r="I1159" s="3"/>
      <c r="J1159" s="3"/>
      <c r="K1159" s="3"/>
      <c r="L1159" s="3"/>
    </row>
    <row r="1160" spans="1:12">
      <c r="A1160" s="9"/>
      <c r="B1160" s="3"/>
      <c r="C1160" s="13"/>
      <c r="D1160" s="3"/>
      <c r="E1160" s="3"/>
      <c r="F1160" s="3"/>
      <c r="G1160" s="3"/>
      <c r="H1160" s="3"/>
      <c r="I1160" s="3"/>
      <c r="J1160" s="3"/>
      <c r="K1160" s="3"/>
      <c r="L1160" s="3"/>
    </row>
    <row r="1161" spans="1:12">
      <c r="A1161" s="9"/>
      <c r="B1161" s="3"/>
      <c r="C1161" s="13"/>
      <c r="D1161" s="3"/>
      <c r="E1161" s="3"/>
      <c r="F1161" s="3"/>
      <c r="G1161" s="3"/>
      <c r="H1161" s="3"/>
      <c r="I1161" s="3"/>
      <c r="J1161" s="3"/>
      <c r="K1161" s="3"/>
      <c r="L1161" s="3"/>
    </row>
    <row r="1162" spans="1:12">
      <c r="A1162" s="9"/>
      <c r="B1162" s="3"/>
      <c r="C1162" s="13"/>
      <c r="D1162" s="3"/>
      <c r="E1162" s="3"/>
      <c r="F1162" s="3"/>
      <c r="G1162" s="3"/>
      <c r="H1162" s="3"/>
      <c r="I1162" s="3"/>
      <c r="J1162" s="3"/>
      <c r="K1162" s="3"/>
      <c r="L1162" s="3"/>
    </row>
    <row r="1163" spans="1:12">
      <c r="A1163" s="9"/>
      <c r="B1163" s="3"/>
      <c r="C1163" s="13"/>
      <c r="D1163" s="3"/>
      <c r="E1163" s="3"/>
      <c r="F1163" s="3"/>
      <c r="G1163" s="3"/>
      <c r="H1163" s="3"/>
      <c r="I1163" s="3"/>
      <c r="J1163" s="3"/>
      <c r="K1163" s="3"/>
      <c r="L1163" s="3"/>
    </row>
    <row r="1164" spans="1:12">
      <c r="A1164" s="9"/>
      <c r="B1164" s="3"/>
      <c r="C1164" s="13"/>
      <c r="D1164" s="3"/>
      <c r="E1164" s="3"/>
      <c r="F1164" s="3"/>
      <c r="G1164" s="3"/>
      <c r="H1164" s="3"/>
      <c r="I1164" s="3"/>
      <c r="J1164" s="3"/>
      <c r="K1164" s="3"/>
      <c r="L1164" s="3"/>
    </row>
    <row r="1165" spans="1:12">
      <c r="A1165" s="9"/>
      <c r="B1165" s="3"/>
      <c r="C1165" s="13"/>
      <c r="D1165" s="3"/>
      <c r="E1165" s="3"/>
      <c r="F1165" s="3"/>
      <c r="G1165" s="3"/>
      <c r="H1165" s="3"/>
      <c r="I1165" s="3"/>
      <c r="J1165" s="3"/>
      <c r="K1165" s="3"/>
      <c r="L1165" s="3"/>
    </row>
    <row r="1166" spans="1:12">
      <c r="A1166" s="9"/>
      <c r="B1166" s="3"/>
      <c r="C1166" s="13"/>
      <c r="D1166" s="3"/>
      <c r="E1166" s="3"/>
      <c r="F1166" s="3"/>
      <c r="G1166" s="3"/>
      <c r="H1166" s="3"/>
      <c r="I1166" s="3"/>
      <c r="J1166" s="3"/>
      <c r="K1166" s="3"/>
      <c r="L1166" s="3"/>
    </row>
    <row r="1167" spans="1:12">
      <c r="A1167" s="9"/>
      <c r="B1167" s="3"/>
      <c r="C1167" s="13"/>
      <c r="D1167" s="3"/>
      <c r="E1167" s="3"/>
      <c r="F1167" s="3"/>
      <c r="G1167" s="3"/>
      <c r="H1167" s="3"/>
      <c r="I1167" s="3"/>
      <c r="J1167" s="3"/>
      <c r="K1167" s="3"/>
      <c r="L1167" s="3"/>
    </row>
    <row r="1168" spans="1:12">
      <c r="A1168" s="9"/>
      <c r="B1168" s="3"/>
      <c r="C1168" s="13"/>
      <c r="D1168" s="3"/>
      <c r="E1168" s="3"/>
      <c r="F1168" s="3"/>
      <c r="G1168" s="3"/>
      <c r="H1168" s="3"/>
      <c r="I1168" s="3"/>
      <c r="J1168" s="3"/>
      <c r="K1168" s="3"/>
      <c r="L1168" s="3"/>
    </row>
    <row r="1169" spans="1:12">
      <c r="A1169" s="9"/>
      <c r="B1169" s="3"/>
      <c r="C1169" s="13"/>
      <c r="D1169" s="3"/>
      <c r="E1169" s="3"/>
      <c r="F1169" s="3"/>
      <c r="G1169" s="3"/>
      <c r="H1169" s="3"/>
      <c r="I1169" s="3"/>
      <c r="J1169" s="3"/>
      <c r="K1169" s="3"/>
      <c r="L1169" s="3"/>
    </row>
    <row r="1170" spans="1:12">
      <c r="A1170" s="9"/>
      <c r="B1170" s="3"/>
      <c r="C1170" s="13"/>
      <c r="D1170" s="3"/>
      <c r="E1170" s="3"/>
      <c r="F1170" s="3"/>
      <c r="G1170" s="3"/>
      <c r="H1170" s="3"/>
      <c r="I1170" s="3"/>
      <c r="J1170" s="3"/>
      <c r="K1170" s="3"/>
      <c r="L1170" s="3"/>
    </row>
    <row r="1171" spans="1:12">
      <c r="A1171" s="9"/>
      <c r="B1171" s="3"/>
      <c r="C1171" s="13"/>
      <c r="D1171" s="3"/>
      <c r="E1171" s="3"/>
      <c r="F1171" s="3"/>
      <c r="G1171" s="3"/>
      <c r="H1171" s="3"/>
      <c r="I1171" s="3"/>
      <c r="J1171" s="3"/>
      <c r="K1171" s="3"/>
      <c r="L1171" s="3"/>
    </row>
    <row r="1172" spans="1:12">
      <c r="A1172" s="9"/>
      <c r="B1172" s="3"/>
      <c r="C1172" s="13"/>
      <c r="D1172" s="3"/>
      <c r="E1172" s="3"/>
      <c r="F1172" s="3"/>
      <c r="G1172" s="3"/>
      <c r="H1172" s="3"/>
      <c r="I1172" s="3"/>
      <c r="J1172" s="3"/>
      <c r="K1172" s="3"/>
      <c r="L1172" s="3"/>
    </row>
    <row r="1173" spans="1:12">
      <c r="A1173" s="9"/>
      <c r="B1173" s="3"/>
      <c r="C1173" s="13"/>
      <c r="D1173" s="3"/>
      <c r="E1173" s="3"/>
      <c r="F1173" s="3"/>
      <c r="G1173" s="3"/>
      <c r="H1173" s="3"/>
      <c r="I1173" s="3"/>
      <c r="J1173" s="3"/>
      <c r="K1173" s="3"/>
      <c r="L1173" s="3"/>
    </row>
    <row r="1174" spans="1:12">
      <c r="A1174" s="9"/>
      <c r="B1174" s="3"/>
      <c r="C1174" s="13"/>
      <c r="D1174" s="3"/>
      <c r="E1174" s="3"/>
      <c r="F1174" s="3"/>
      <c r="G1174" s="3"/>
      <c r="H1174" s="3"/>
      <c r="I1174" s="3"/>
      <c r="J1174" s="3"/>
      <c r="K1174" s="3"/>
      <c r="L1174" s="3"/>
    </row>
    <row r="1175" spans="1:12">
      <c r="A1175" s="9"/>
      <c r="B1175" s="3"/>
      <c r="C1175" s="13"/>
      <c r="D1175" s="3"/>
      <c r="E1175" s="3"/>
      <c r="F1175" s="3"/>
      <c r="G1175" s="3"/>
      <c r="H1175" s="3"/>
      <c r="I1175" s="3"/>
      <c r="J1175" s="3"/>
      <c r="K1175" s="3"/>
      <c r="L1175" s="3"/>
    </row>
    <row r="1176" spans="1:12">
      <c r="A1176" s="9"/>
      <c r="B1176" s="3"/>
      <c r="C1176" s="13"/>
      <c r="D1176" s="3"/>
      <c r="E1176" s="3"/>
      <c r="F1176" s="3"/>
      <c r="G1176" s="3"/>
      <c r="H1176" s="3"/>
      <c r="I1176" s="3"/>
      <c r="J1176" s="3"/>
      <c r="K1176" s="3"/>
      <c r="L1176" s="3"/>
    </row>
    <row r="1177" spans="1:12">
      <c r="A1177" s="9"/>
      <c r="B1177" s="3"/>
      <c r="C1177" s="13"/>
      <c r="D1177" s="3"/>
      <c r="E1177" s="3"/>
      <c r="F1177" s="3"/>
      <c r="G1177" s="3"/>
      <c r="H1177" s="3"/>
      <c r="I1177" s="3"/>
      <c r="J1177" s="3"/>
      <c r="K1177" s="3"/>
      <c r="L1177" s="3"/>
    </row>
    <row r="1178" spans="1:12">
      <c r="A1178" s="9"/>
      <c r="B1178" s="3"/>
      <c r="C1178" s="13"/>
      <c r="D1178" s="3"/>
      <c r="E1178" s="3"/>
      <c r="F1178" s="3"/>
      <c r="G1178" s="3"/>
      <c r="H1178" s="3"/>
      <c r="I1178" s="3"/>
      <c r="J1178" s="3"/>
      <c r="K1178" s="3"/>
      <c r="L1178" s="3"/>
    </row>
    <row r="1179" spans="1:12">
      <c r="A1179" s="9"/>
      <c r="B1179" s="3"/>
      <c r="C1179" s="13"/>
      <c r="D1179" s="3"/>
      <c r="E1179" s="3"/>
      <c r="F1179" s="3"/>
      <c r="G1179" s="3"/>
      <c r="H1179" s="3"/>
      <c r="I1179" s="3"/>
      <c r="J1179" s="3"/>
      <c r="K1179" s="3"/>
      <c r="L1179" s="3"/>
    </row>
    <row r="1180" spans="1:12">
      <c r="A1180" s="9"/>
      <c r="B1180" s="3"/>
      <c r="C1180" s="13"/>
      <c r="D1180" s="3"/>
      <c r="E1180" s="3"/>
      <c r="F1180" s="3"/>
      <c r="G1180" s="3"/>
      <c r="H1180" s="3"/>
      <c r="I1180" s="3"/>
      <c r="J1180" s="3"/>
      <c r="K1180" s="3"/>
      <c r="L1180" s="3"/>
    </row>
    <row r="1181" spans="1:12">
      <c r="A1181" s="9"/>
      <c r="B1181" s="3"/>
      <c r="C1181" s="13"/>
      <c r="D1181" s="3"/>
      <c r="E1181" s="3"/>
      <c r="F1181" s="3"/>
      <c r="G1181" s="3"/>
      <c r="H1181" s="3"/>
      <c r="I1181" s="3"/>
      <c r="J1181" s="3"/>
      <c r="K1181" s="3"/>
      <c r="L1181" s="3"/>
    </row>
    <row r="1182" spans="1:12">
      <c r="A1182" s="9"/>
      <c r="B1182" s="3"/>
      <c r="C1182" s="13"/>
      <c r="D1182" s="3"/>
      <c r="E1182" s="3"/>
      <c r="F1182" s="3"/>
      <c r="G1182" s="3"/>
      <c r="H1182" s="3"/>
      <c r="I1182" s="3"/>
      <c r="J1182" s="3"/>
      <c r="K1182" s="3"/>
      <c r="L1182" s="3"/>
    </row>
    <row r="1183" spans="1:12">
      <c r="A1183" s="9"/>
      <c r="B1183" s="3"/>
      <c r="C1183" s="13"/>
      <c r="D1183" s="3"/>
      <c r="E1183" s="3"/>
      <c r="F1183" s="3"/>
      <c r="G1183" s="3"/>
      <c r="H1183" s="3"/>
      <c r="I1183" s="3"/>
      <c r="J1183" s="3"/>
      <c r="K1183" s="3"/>
      <c r="L1183" s="3"/>
    </row>
    <row r="1184" spans="1:12">
      <c r="A1184" s="9"/>
      <c r="B1184" s="3"/>
      <c r="C1184" s="13"/>
      <c r="D1184" s="3"/>
      <c r="E1184" s="3"/>
      <c r="F1184" s="3"/>
      <c r="G1184" s="3"/>
      <c r="H1184" s="3"/>
      <c r="I1184" s="3"/>
      <c r="J1184" s="3"/>
      <c r="K1184" s="3"/>
      <c r="L1184" s="3"/>
    </row>
    <row r="1185" spans="1:12">
      <c r="A1185" s="9"/>
      <c r="B1185" s="3"/>
      <c r="C1185" s="13"/>
      <c r="D1185" s="3"/>
      <c r="E1185" s="3"/>
      <c r="F1185" s="3"/>
      <c r="G1185" s="3"/>
      <c r="H1185" s="3"/>
      <c r="I1185" s="3"/>
      <c r="J1185" s="3"/>
      <c r="K1185" s="3"/>
      <c r="L1185" s="3"/>
    </row>
    <row r="1186" spans="1:12">
      <c r="A1186" s="9"/>
      <c r="B1186" s="3"/>
      <c r="C1186" s="13"/>
      <c r="D1186" s="3"/>
      <c r="E1186" s="3"/>
      <c r="F1186" s="3"/>
      <c r="G1186" s="3"/>
      <c r="H1186" s="3"/>
      <c r="I1186" s="3"/>
      <c r="J1186" s="3"/>
      <c r="K1186" s="3"/>
      <c r="L1186" s="3"/>
    </row>
    <row r="1187" spans="1:12">
      <c r="A1187" s="9"/>
      <c r="B1187" s="3"/>
      <c r="C1187" s="13"/>
      <c r="D1187" s="3"/>
      <c r="E1187" s="3"/>
      <c r="F1187" s="3"/>
      <c r="G1187" s="3"/>
      <c r="H1187" s="3"/>
      <c r="I1187" s="3"/>
      <c r="J1187" s="3"/>
      <c r="K1187" s="3"/>
      <c r="L1187" s="3"/>
    </row>
    <row r="1188" spans="1:12">
      <c r="A1188" s="9"/>
      <c r="B1188" s="3"/>
      <c r="C1188" s="13"/>
      <c r="D1188" s="3"/>
      <c r="E1188" s="3"/>
      <c r="F1188" s="3"/>
      <c r="G1188" s="3"/>
      <c r="H1188" s="3"/>
      <c r="I1188" s="3"/>
      <c r="J1188" s="3"/>
      <c r="K1188" s="3"/>
      <c r="L1188" s="3"/>
    </row>
    <row r="1189" spans="1:12">
      <c r="A1189" s="9"/>
      <c r="B1189" s="3"/>
      <c r="C1189" s="13"/>
      <c r="D1189" s="3"/>
      <c r="E1189" s="3"/>
      <c r="F1189" s="3"/>
      <c r="G1189" s="3"/>
      <c r="H1189" s="3"/>
      <c r="I1189" s="3"/>
      <c r="J1189" s="3"/>
      <c r="K1189" s="3"/>
      <c r="L1189" s="3"/>
    </row>
    <row r="1190" spans="1:12">
      <c r="A1190" s="9"/>
      <c r="B1190" s="3"/>
      <c r="C1190" s="13"/>
      <c r="D1190" s="3"/>
      <c r="E1190" s="3"/>
      <c r="F1190" s="3"/>
      <c r="G1190" s="3"/>
      <c r="H1190" s="3"/>
      <c r="I1190" s="3"/>
      <c r="J1190" s="3"/>
      <c r="K1190" s="3"/>
      <c r="L1190" s="3"/>
    </row>
    <row r="1191" spans="1:12">
      <c r="A1191" s="9"/>
      <c r="B1191" s="3"/>
      <c r="C1191" s="13"/>
      <c r="D1191" s="3"/>
      <c r="E1191" s="3"/>
      <c r="F1191" s="3"/>
      <c r="G1191" s="3"/>
      <c r="H1191" s="3"/>
      <c r="I1191" s="3"/>
      <c r="J1191" s="3"/>
      <c r="K1191" s="3"/>
      <c r="L1191" s="3"/>
    </row>
    <row r="1192" spans="1:12">
      <c r="A1192" s="9"/>
      <c r="B1192" s="3"/>
      <c r="C1192" s="13"/>
      <c r="D1192" s="3"/>
      <c r="E1192" s="3"/>
      <c r="F1192" s="3"/>
      <c r="G1192" s="3"/>
      <c r="H1192" s="3"/>
      <c r="I1192" s="3"/>
      <c r="J1192" s="3"/>
      <c r="K1192" s="3"/>
      <c r="L1192" s="3"/>
    </row>
    <row r="1193" spans="1:12">
      <c r="A1193" s="9"/>
      <c r="B1193" s="3"/>
      <c r="C1193" s="13"/>
      <c r="D1193" s="3"/>
      <c r="E1193" s="3"/>
      <c r="F1193" s="3"/>
      <c r="G1193" s="3"/>
      <c r="H1193" s="3"/>
      <c r="I1193" s="3"/>
      <c r="J1193" s="3"/>
      <c r="K1193" s="3"/>
      <c r="L1193" s="3"/>
    </row>
    <row r="1194" spans="1:12">
      <c r="A1194" s="9"/>
      <c r="B1194" s="3"/>
      <c r="C1194" s="13"/>
      <c r="D1194" s="3"/>
      <c r="E1194" s="3"/>
      <c r="F1194" s="3"/>
      <c r="G1194" s="3"/>
      <c r="H1194" s="3"/>
      <c r="I1194" s="3"/>
      <c r="J1194" s="3"/>
      <c r="K1194" s="3"/>
      <c r="L1194" s="3"/>
    </row>
    <row r="1195" spans="1:12">
      <c r="A1195" s="9"/>
      <c r="B1195" s="3"/>
      <c r="C1195" s="13"/>
      <c r="D1195" s="3"/>
      <c r="E1195" s="3"/>
      <c r="F1195" s="3"/>
      <c r="G1195" s="3"/>
      <c r="H1195" s="3"/>
      <c r="I1195" s="3"/>
      <c r="J1195" s="3"/>
      <c r="K1195" s="3"/>
      <c r="L1195" s="3"/>
    </row>
    <row r="1196" spans="1:12">
      <c r="A1196" s="9"/>
      <c r="B1196" s="3"/>
      <c r="C1196" s="13"/>
      <c r="D1196" s="3"/>
      <c r="E1196" s="3"/>
      <c r="F1196" s="3"/>
      <c r="G1196" s="3"/>
      <c r="H1196" s="3"/>
      <c r="I1196" s="3"/>
      <c r="J1196" s="3"/>
      <c r="K1196" s="3"/>
      <c r="L1196" s="3"/>
    </row>
    <row r="1197" spans="1:12">
      <c r="A1197" s="9"/>
      <c r="B1197" s="3"/>
      <c r="C1197" s="13"/>
      <c r="D1197" s="3"/>
      <c r="E1197" s="3"/>
      <c r="F1197" s="3"/>
      <c r="G1197" s="3"/>
      <c r="H1197" s="3"/>
      <c r="I1197" s="3"/>
      <c r="J1197" s="3"/>
      <c r="K1197" s="3"/>
      <c r="L1197" s="3"/>
    </row>
    <row r="1198" spans="1:12">
      <c r="A1198" s="9"/>
      <c r="B1198" s="3"/>
      <c r="C1198" s="13"/>
      <c r="D1198" s="3"/>
      <c r="E1198" s="3"/>
      <c r="F1198" s="3"/>
      <c r="G1198" s="3"/>
      <c r="H1198" s="3"/>
      <c r="I1198" s="3"/>
      <c r="J1198" s="3"/>
      <c r="K1198" s="3"/>
      <c r="L1198" s="3"/>
    </row>
    <row r="1199" spans="1:12">
      <c r="A1199" s="9"/>
      <c r="B1199" s="3"/>
      <c r="C1199" s="13"/>
      <c r="D1199" s="3"/>
      <c r="E1199" s="3"/>
      <c r="F1199" s="3"/>
      <c r="G1199" s="3"/>
      <c r="H1199" s="3"/>
      <c r="I1199" s="3"/>
      <c r="J1199" s="3"/>
      <c r="K1199" s="3"/>
      <c r="L1199" s="3"/>
    </row>
    <row r="1200" spans="1:12">
      <c r="A1200" s="9"/>
      <c r="B1200" s="3"/>
      <c r="C1200" s="13"/>
      <c r="D1200" s="3"/>
      <c r="E1200" s="3"/>
      <c r="F1200" s="3"/>
      <c r="G1200" s="3"/>
      <c r="H1200" s="3"/>
      <c r="I1200" s="3"/>
      <c r="J1200" s="3"/>
      <c r="K1200" s="3"/>
      <c r="L1200" s="3"/>
    </row>
    <row r="1201" spans="1:12">
      <c r="A1201" s="9"/>
      <c r="B1201" s="3"/>
      <c r="C1201" s="13"/>
      <c r="D1201" s="3"/>
      <c r="E1201" s="3"/>
      <c r="F1201" s="3"/>
      <c r="G1201" s="3"/>
      <c r="H1201" s="3"/>
      <c r="I1201" s="3"/>
      <c r="J1201" s="3"/>
      <c r="K1201" s="3"/>
      <c r="L1201" s="3"/>
    </row>
    <row r="1202" spans="1:12">
      <c r="A1202" s="9"/>
      <c r="B1202" s="3"/>
      <c r="C1202" s="13"/>
      <c r="D1202" s="3"/>
      <c r="E1202" s="3"/>
      <c r="F1202" s="3"/>
      <c r="G1202" s="3"/>
      <c r="H1202" s="3"/>
      <c r="I1202" s="3"/>
      <c r="J1202" s="3"/>
      <c r="K1202" s="3"/>
      <c r="L1202" s="3"/>
    </row>
    <row r="1203" spans="1:12">
      <c r="A1203" s="9"/>
      <c r="B1203" s="3"/>
      <c r="C1203" s="13"/>
      <c r="D1203" s="3"/>
      <c r="E1203" s="3"/>
      <c r="F1203" s="3"/>
      <c r="G1203" s="3"/>
      <c r="H1203" s="3"/>
      <c r="I1203" s="3"/>
      <c r="J1203" s="3"/>
      <c r="K1203" s="3"/>
      <c r="L1203" s="3"/>
    </row>
    <row r="1204" spans="1:12">
      <c r="A1204" s="9"/>
      <c r="B1204" s="3"/>
      <c r="C1204" s="13"/>
      <c r="D1204" s="3"/>
      <c r="E1204" s="3"/>
      <c r="F1204" s="3"/>
      <c r="G1204" s="3"/>
      <c r="H1204" s="3"/>
      <c r="I1204" s="3"/>
      <c r="J1204" s="3"/>
      <c r="K1204" s="3"/>
      <c r="L1204" s="3"/>
    </row>
    <row r="1205" spans="1:12">
      <c r="A1205" s="9"/>
      <c r="B1205" s="3"/>
      <c r="C1205" s="13"/>
      <c r="D1205" s="3"/>
      <c r="E1205" s="3"/>
      <c r="F1205" s="3"/>
      <c r="G1205" s="3"/>
      <c r="H1205" s="3"/>
      <c r="I1205" s="3"/>
      <c r="J1205" s="3"/>
      <c r="K1205" s="3"/>
      <c r="L1205" s="3"/>
    </row>
    <row r="1206" spans="1:12">
      <c r="A1206" s="9"/>
      <c r="B1206" s="3"/>
      <c r="C1206" s="13"/>
      <c r="D1206" s="3"/>
      <c r="E1206" s="3"/>
      <c r="F1206" s="3"/>
      <c r="G1206" s="3"/>
      <c r="H1206" s="3"/>
      <c r="I1206" s="3"/>
      <c r="J1206" s="3"/>
      <c r="K1206" s="3"/>
      <c r="L1206" s="3"/>
    </row>
    <row r="1207" spans="1:12">
      <c r="A1207" s="9"/>
      <c r="B1207" s="3"/>
      <c r="C1207" s="13"/>
      <c r="D1207" s="3"/>
      <c r="E1207" s="3"/>
      <c r="F1207" s="3"/>
      <c r="G1207" s="3"/>
      <c r="H1207" s="3"/>
      <c r="I1207" s="3"/>
      <c r="J1207" s="3"/>
      <c r="K1207" s="3"/>
      <c r="L1207" s="3"/>
    </row>
    <row r="1208" spans="1:12">
      <c r="A1208" s="9"/>
      <c r="B1208" s="3"/>
      <c r="C1208" s="13"/>
      <c r="D1208" s="3"/>
      <c r="E1208" s="3"/>
      <c r="F1208" s="3"/>
      <c r="G1208" s="3"/>
      <c r="H1208" s="3"/>
      <c r="I1208" s="3"/>
      <c r="J1208" s="3"/>
      <c r="K1208" s="3"/>
      <c r="L1208" s="3"/>
    </row>
    <row r="1209" spans="1:12">
      <c r="A1209" s="9"/>
      <c r="B1209" s="3"/>
      <c r="C1209" s="13"/>
      <c r="D1209" s="3"/>
      <c r="E1209" s="3"/>
      <c r="F1209" s="3"/>
      <c r="G1209" s="3"/>
      <c r="H1209" s="3"/>
      <c r="I1209" s="3"/>
      <c r="J1209" s="3"/>
      <c r="K1209" s="3"/>
      <c r="L1209" s="3"/>
    </row>
    <row r="1210" spans="1:12">
      <c r="A1210" s="9"/>
      <c r="B1210" s="3"/>
      <c r="C1210" s="13"/>
      <c r="D1210" s="3"/>
      <c r="E1210" s="3"/>
      <c r="F1210" s="3"/>
      <c r="G1210" s="3"/>
      <c r="H1210" s="3"/>
      <c r="I1210" s="3"/>
      <c r="J1210" s="3"/>
      <c r="K1210" s="3"/>
      <c r="L1210" s="3"/>
    </row>
    <row r="1211" spans="1:12">
      <c r="A1211" s="9"/>
      <c r="B1211" s="3"/>
      <c r="C1211" s="13"/>
      <c r="D1211" s="3"/>
      <c r="E1211" s="3"/>
      <c r="F1211" s="3"/>
      <c r="G1211" s="3"/>
      <c r="H1211" s="3"/>
      <c r="I1211" s="3"/>
      <c r="J1211" s="3"/>
      <c r="K1211" s="3"/>
      <c r="L1211" s="3"/>
    </row>
    <row r="1212" spans="1:12">
      <c r="A1212" s="9"/>
      <c r="B1212" s="3"/>
      <c r="C1212" s="13"/>
      <c r="D1212" s="3"/>
      <c r="E1212" s="3"/>
      <c r="F1212" s="3"/>
      <c r="G1212" s="3"/>
      <c r="H1212" s="3"/>
      <c r="I1212" s="3"/>
      <c r="J1212" s="3"/>
      <c r="K1212" s="3"/>
      <c r="L1212" s="3"/>
    </row>
    <row r="1213" spans="1:12">
      <c r="A1213" s="9"/>
      <c r="B1213" s="3"/>
      <c r="C1213" s="13"/>
      <c r="D1213" s="3"/>
      <c r="E1213" s="3"/>
      <c r="F1213" s="3"/>
      <c r="G1213" s="3"/>
      <c r="H1213" s="3"/>
      <c r="I1213" s="3"/>
      <c r="J1213" s="3"/>
      <c r="K1213" s="3"/>
      <c r="L1213" s="3"/>
    </row>
    <row r="1214" spans="1:12">
      <c r="A1214" s="9"/>
      <c r="B1214" s="3"/>
      <c r="C1214" s="13"/>
      <c r="D1214" s="3"/>
      <c r="E1214" s="3"/>
      <c r="F1214" s="3"/>
      <c r="G1214" s="3"/>
      <c r="H1214" s="3"/>
      <c r="I1214" s="3"/>
      <c r="J1214" s="3"/>
      <c r="K1214" s="3"/>
      <c r="L1214" s="3"/>
    </row>
    <row r="1215" spans="1:12">
      <c r="A1215" s="9"/>
      <c r="B1215" s="3"/>
      <c r="C1215" s="13"/>
      <c r="D1215" s="3"/>
      <c r="E1215" s="3"/>
      <c r="F1215" s="3"/>
      <c r="G1215" s="3"/>
      <c r="H1215" s="3"/>
      <c r="I1215" s="3"/>
      <c r="J1215" s="3"/>
      <c r="K1215" s="3"/>
      <c r="L1215" s="3"/>
    </row>
    <row r="1216" spans="1:12">
      <c r="A1216" s="9"/>
      <c r="B1216" s="3"/>
      <c r="C1216" s="13"/>
      <c r="D1216" s="3"/>
      <c r="E1216" s="3"/>
      <c r="F1216" s="3"/>
      <c r="G1216" s="3"/>
      <c r="H1216" s="3"/>
      <c r="I1216" s="3"/>
      <c r="J1216" s="3"/>
      <c r="K1216" s="3"/>
      <c r="L1216" s="3"/>
    </row>
    <row r="1217" spans="1:12">
      <c r="A1217" s="9"/>
      <c r="B1217" s="3"/>
      <c r="C1217" s="13"/>
      <c r="D1217" s="3"/>
      <c r="E1217" s="3"/>
      <c r="F1217" s="3"/>
      <c r="G1217" s="3"/>
      <c r="H1217" s="3"/>
      <c r="I1217" s="3"/>
      <c r="J1217" s="3"/>
      <c r="K1217" s="3"/>
      <c r="L1217" s="3"/>
    </row>
    <row r="1218" spans="1:12">
      <c r="A1218" s="9"/>
      <c r="B1218" s="3"/>
      <c r="C1218" s="13"/>
      <c r="D1218" s="3"/>
      <c r="E1218" s="3"/>
      <c r="F1218" s="3"/>
      <c r="G1218" s="3"/>
      <c r="H1218" s="3"/>
      <c r="I1218" s="3"/>
      <c r="J1218" s="3"/>
      <c r="K1218" s="3"/>
      <c r="L1218" s="3"/>
    </row>
    <row r="1219" spans="1:12">
      <c r="A1219" s="9"/>
      <c r="B1219" s="3"/>
      <c r="C1219" s="13"/>
      <c r="D1219" s="3"/>
      <c r="E1219" s="3"/>
      <c r="F1219" s="3"/>
      <c r="G1219" s="3"/>
      <c r="H1219" s="3"/>
      <c r="I1219" s="3"/>
      <c r="J1219" s="3"/>
      <c r="K1219" s="3"/>
      <c r="L1219" s="3"/>
    </row>
    <row r="1220" spans="1:12">
      <c r="A1220" s="9"/>
      <c r="B1220" s="3"/>
      <c r="C1220" s="13"/>
      <c r="D1220" s="3"/>
      <c r="E1220" s="3"/>
      <c r="F1220" s="3"/>
      <c r="G1220" s="3"/>
      <c r="H1220" s="3"/>
      <c r="I1220" s="3"/>
      <c r="J1220" s="3"/>
      <c r="K1220" s="3"/>
      <c r="L1220" s="3"/>
    </row>
    <row r="1221" spans="1:12">
      <c r="A1221" s="9"/>
      <c r="B1221" s="3"/>
      <c r="C1221" s="13"/>
      <c r="D1221" s="3"/>
      <c r="E1221" s="3"/>
      <c r="F1221" s="3"/>
      <c r="G1221" s="3"/>
      <c r="H1221" s="3"/>
      <c r="I1221" s="3"/>
      <c r="J1221" s="3"/>
      <c r="K1221" s="3"/>
      <c r="L1221" s="3"/>
    </row>
    <row r="1222" spans="1:12">
      <c r="A1222" s="9"/>
      <c r="B1222" s="3"/>
      <c r="C1222" s="13"/>
      <c r="D1222" s="3"/>
      <c r="E1222" s="3"/>
      <c r="F1222" s="3"/>
      <c r="G1222" s="3"/>
      <c r="H1222" s="3"/>
      <c r="I1222" s="3"/>
      <c r="J1222" s="3"/>
      <c r="K1222" s="3"/>
      <c r="L1222" s="3"/>
    </row>
    <row r="1223" spans="1:12">
      <c r="A1223" s="9"/>
      <c r="B1223" s="3"/>
      <c r="C1223" s="13"/>
      <c r="D1223" s="3"/>
      <c r="E1223" s="3"/>
      <c r="F1223" s="3"/>
      <c r="G1223" s="3"/>
      <c r="H1223" s="3"/>
      <c r="I1223" s="3"/>
      <c r="J1223" s="3"/>
      <c r="K1223" s="3"/>
      <c r="L1223" s="3"/>
    </row>
    <row r="1224" spans="1:12">
      <c r="A1224" s="9"/>
      <c r="B1224" s="3"/>
      <c r="C1224" s="13"/>
      <c r="D1224" s="3"/>
      <c r="E1224" s="3"/>
      <c r="F1224" s="3"/>
      <c r="G1224" s="3"/>
      <c r="H1224" s="3"/>
      <c r="I1224" s="3"/>
      <c r="J1224" s="3"/>
      <c r="K1224" s="3"/>
      <c r="L1224" s="3"/>
    </row>
    <row r="1225" spans="1:12">
      <c r="A1225" s="9"/>
      <c r="B1225" s="3"/>
      <c r="C1225" s="13"/>
      <c r="D1225" s="3"/>
      <c r="E1225" s="3"/>
      <c r="F1225" s="3"/>
      <c r="G1225" s="3"/>
      <c r="H1225" s="3"/>
      <c r="I1225" s="3"/>
      <c r="J1225" s="3"/>
      <c r="K1225" s="3"/>
      <c r="L1225" s="3"/>
    </row>
    <row r="1226" spans="1:12">
      <c r="A1226" s="9"/>
      <c r="B1226" s="3"/>
      <c r="C1226" s="13"/>
      <c r="D1226" s="3"/>
      <c r="E1226" s="3"/>
      <c r="F1226" s="3"/>
      <c r="G1226" s="3"/>
      <c r="H1226" s="3"/>
      <c r="I1226" s="3"/>
      <c r="J1226" s="3"/>
      <c r="K1226" s="3"/>
      <c r="L1226" s="3"/>
    </row>
    <row r="1227" spans="1:12">
      <c r="A1227" s="9"/>
      <c r="B1227" s="3"/>
      <c r="C1227" s="13"/>
      <c r="D1227" s="3"/>
      <c r="E1227" s="3"/>
      <c r="F1227" s="3"/>
      <c r="G1227" s="3"/>
      <c r="H1227" s="3"/>
      <c r="I1227" s="3"/>
      <c r="J1227" s="3"/>
      <c r="K1227" s="3"/>
      <c r="L1227" s="3"/>
    </row>
    <row r="1228" spans="1:12">
      <c r="A1228" s="9"/>
      <c r="B1228" s="3"/>
      <c r="C1228" s="13"/>
      <c r="D1228" s="3"/>
      <c r="E1228" s="3"/>
      <c r="F1228" s="3"/>
      <c r="G1228" s="3"/>
      <c r="H1228" s="3"/>
      <c r="I1228" s="3"/>
      <c r="J1228" s="3"/>
      <c r="K1228" s="3"/>
      <c r="L1228" s="3"/>
    </row>
    <row r="1229" spans="1:12">
      <c r="A1229" s="9"/>
      <c r="B1229" s="3"/>
      <c r="C1229" s="13"/>
      <c r="D1229" s="3"/>
      <c r="E1229" s="3"/>
      <c r="F1229" s="3"/>
      <c r="G1229" s="3"/>
      <c r="H1229" s="3"/>
      <c r="I1229" s="3"/>
      <c r="J1229" s="3"/>
      <c r="K1229" s="3"/>
      <c r="L1229" s="3"/>
    </row>
    <row r="1230" spans="1:12">
      <c r="A1230" s="9"/>
      <c r="B1230" s="3"/>
      <c r="C1230" s="13"/>
      <c r="D1230" s="3"/>
      <c r="E1230" s="3"/>
      <c r="F1230" s="3"/>
      <c r="G1230" s="3"/>
      <c r="H1230" s="3"/>
      <c r="I1230" s="3"/>
      <c r="J1230" s="3"/>
      <c r="K1230" s="3"/>
      <c r="L1230" s="3"/>
    </row>
    <row r="1231" spans="1:12">
      <c r="A1231" s="9"/>
      <c r="B1231" s="3"/>
      <c r="C1231" s="13"/>
      <c r="D1231" s="3"/>
      <c r="E1231" s="3"/>
      <c r="F1231" s="3"/>
      <c r="G1231" s="3"/>
      <c r="H1231" s="3"/>
      <c r="I1231" s="3"/>
      <c r="J1231" s="3"/>
      <c r="K1231" s="3"/>
      <c r="L1231" s="3"/>
    </row>
    <row r="1232" spans="1:12">
      <c r="A1232" s="9"/>
      <c r="B1232" s="3"/>
      <c r="C1232" s="13"/>
      <c r="D1232" s="3"/>
      <c r="E1232" s="3"/>
      <c r="F1232" s="3"/>
      <c r="G1232" s="3"/>
      <c r="H1232" s="3"/>
      <c r="I1232" s="3"/>
      <c r="J1232" s="3"/>
      <c r="K1232" s="3"/>
      <c r="L1232" s="3"/>
    </row>
    <row r="1233" spans="1:12">
      <c r="A1233" s="9"/>
      <c r="B1233" s="3"/>
      <c r="C1233" s="13"/>
      <c r="D1233" s="3"/>
      <c r="E1233" s="3"/>
      <c r="F1233" s="3"/>
      <c r="G1233" s="3"/>
      <c r="H1233" s="3"/>
      <c r="I1233" s="3"/>
      <c r="J1233" s="3"/>
      <c r="K1233" s="3"/>
      <c r="L1233" s="3"/>
    </row>
    <row r="1234" spans="1:12">
      <c r="A1234" s="9"/>
      <c r="B1234" s="3"/>
      <c r="C1234" s="13"/>
      <c r="D1234" s="3"/>
      <c r="E1234" s="3"/>
      <c r="F1234" s="3"/>
      <c r="G1234" s="3"/>
      <c r="H1234" s="3"/>
      <c r="I1234" s="3"/>
      <c r="J1234" s="3"/>
      <c r="K1234" s="3"/>
      <c r="L1234" s="3"/>
    </row>
    <row r="1235" spans="1:12">
      <c r="A1235" s="9"/>
      <c r="B1235" s="3"/>
      <c r="C1235" s="13"/>
      <c r="D1235" s="3"/>
      <c r="E1235" s="3"/>
      <c r="F1235" s="3"/>
      <c r="G1235" s="3"/>
      <c r="H1235" s="3"/>
      <c r="I1235" s="3"/>
      <c r="J1235" s="3"/>
      <c r="K1235" s="3"/>
      <c r="L1235" s="3"/>
    </row>
    <row r="1236" spans="1:12">
      <c r="A1236" s="9"/>
      <c r="B1236" s="3"/>
      <c r="C1236" s="13"/>
      <c r="D1236" s="3"/>
      <c r="E1236" s="3"/>
      <c r="F1236" s="3"/>
      <c r="G1236" s="3"/>
      <c r="H1236" s="3"/>
      <c r="I1236" s="3"/>
      <c r="J1236" s="3"/>
      <c r="K1236" s="3"/>
      <c r="L1236" s="3"/>
    </row>
    <row r="1237" spans="1:12">
      <c r="A1237" s="9"/>
      <c r="B1237" s="3"/>
      <c r="C1237" s="13"/>
      <c r="D1237" s="3"/>
      <c r="E1237" s="3"/>
      <c r="F1237" s="3"/>
      <c r="G1237" s="3"/>
      <c r="H1237" s="3"/>
      <c r="I1237" s="3"/>
      <c r="J1237" s="3"/>
      <c r="K1237" s="3"/>
      <c r="L1237" s="3"/>
    </row>
    <row r="1238" spans="1:12">
      <c r="A1238" s="9"/>
      <c r="B1238" s="3"/>
      <c r="C1238" s="13"/>
      <c r="D1238" s="3"/>
      <c r="E1238" s="3"/>
      <c r="F1238" s="3"/>
      <c r="G1238" s="3"/>
      <c r="H1238" s="3"/>
      <c r="I1238" s="3"/>
      <c r="J1238" s="3"/>
      <c r="K1238" s="3"/>
      <c r="L1238" s="3"/>
    </row>
    <row r="1239" spans="1:12">
      <c r="A1239" s="9"/>
      <c r="B1239" s="3"/>
      <c r="C1239" s="13"/>
      <c r="D1239" s="3"/>
      <c r="E1239" s="3"/>
      <c r="F1239" s="3"/>
      <c r="G1239" s="3"/>
      <c r="H1239" s="3"/>
      <c r="I1239" s="3"/>
      <c r="J1239" s="3"/>
      <c r="K1239" s="3"/>
      <c r="L1239" s="3"/>
    </row>
    <row r="1240" spans="1:12">
      <c r="A1240" s="9"/>
      <c r="B1240" s="3"/>
      <c r="C1240" s="13"/>
      <c r="D1240" s="3"/>
      <c r="E1240" s="3"/>
      <c r="F1240" s="3"/>
      <c r="G1240" s="3"/>
      <c r="H1240" s="3"/>
      <c r="I1240" s="3"/>
      <c r="J1240" s="3"/>
      <c r="K1240" s="3"/>
      <c r="L1240" s="3"/>
    </row>
    <row r="1241" spans="1:12">
      <c r="A1241" s="9"/>
      <c r="B1241" s="3"/>
      <c r="C1241" s="13"/>
      <c r="D1241" s="3"/>
      <c r="E1241" s="3"/>
      <c r="F1241" s="3"/>
      <c r="G1241" s="3"/>
      <c r="H1241" s="3"/>
      <c r="I1241" s="3"/>
      <c r="J1241" s="3"/>
      <c r="K1241" s="3"/>
      <c r="L1241" s="3"/>
    </row>
    <row r="1242" spans="1:12">
      <c r="A1242" s="9"/>
      <c r="B1242" s="3"/>
      <c r="C1242" s="13"/>
      <c r="D1242" s="3"/>
      <c r="E1242" s="3"/>
      <c r="F1242" s="3"/>
      <c r="G1242" s="3"/>
      <c r="H1242" s="3"/>
      <c r="I1242" s="3"/>
      <c r="J1242" s="3"/>
      <c r="K1242" s="3"/>
      <c r="L1242" s="3"/>
    </row>
    <row r="1243" spans="1:12">
      <c r="A1243" s="9"/>
      <c r="B1243" s="3"/>
      <c r="C1243" s="13"/>
      <c r="D1243" s="3"/>
      <c r="E1243" s="3"/>
      <c r="F1243" s="3"/>
      <c r="G1243" s="3"/>
      <c r="H1243" s="3"/>
      <c r="I1243" s="3"/>
      <c r="J1243" s="3"/>
      <c r="K1243" s="3"/>
      <c r="L1243" s="3"/>
    </row>
    <row r="1244" spans="1:12">
      <c r="A1244" s="9"/>
      <c r="B1244" s="3"/>
      <c r="C1244" s="13"/>
      <c r="D1244" s="3"/>
      <c r="E1244" s="3"/>
      <c r="F1244" s="3"/>
      <c r="G1244" s="3"/>
      <c r="H1244" s="3"/>
      <c r="I1244" s="3"/>
      <c r="J1244" s="3"/>
      <c r="K1244" s="3"/>
      <c r="L1244" s="3"/>
    </row>
    <row r="1245" spans="1:12">
      <c r="A1245" s="9"/>
      <c r="B1245" s="3"/>
      <c r="C1245" s="13"/>
      <c r="D1245" s="3"/>
      <c r="E1245" s="3"/>
      <c r="F1245" s="3"/>
      <c r="G1245" s="3"/>
      <c r="H1245" s="3"/>
      <c r="I1245" s="3"/>
      <c r="J1245" s="3"/>
      <c r="K1245" s="3"/>
      <c r="L1245" s="3"/>
    </row>
    <row r="1246" spans="1:12">
      <c r="A1246" s="9"/>
      <c r="B1246" s="3"/>
      <c r="C1246" s="13"/>
      <c r="D1246" s="3"/>
      <c r="E1246" s="3"/>
      <c r="F1246" s="3"/>
      <c r="G1246" s="3"/>
      <c r="H1246" s="3"/>
      <c r="I1246" s="3"/>
      <c r="J1246" s="3"/>
      <c r="K1246" s="3"/>
      <c r="L1246" s="3"/>
    </row>
    <row r="1247" spans="1:12">
      <c r="A1247" s="9"/>
      <c r="B1247" s="3"/>
      <c r="C1247" s="13"/>
      <c r="D1247" s="3"/>
      <c r="E1247" s="3"/>
      <c r="F1247" s="3"/>
      <c r="G1247" s="3"/>
      <c r="H1247" s="3"/>
      <c r="I1247" s="3"/>
      <c r="J1247" s="3"/>
      <c r="K1247" s="3"/>
      <c r="L1247" s="3"/>
    </row>
    <row r="1248" spans="1:12">
      <c r="A1248" s="9"/>
      <c r="B1248" s="3"/>
      <c r="C1248" s="13"/>
      <c r="D1248" s="3"/>
      <c r="E1248" s="3"/>
      <c r="F1248" s="3"/>
      <c r="G1248" s="3"/>
      <c r="H1248" s="3"/>
      <c r="I1248" s="3"/>
      <c r="J1248" s="3"/>
      <c r="K1248" s="3"/>
      <c r="L1248" s="3"/>
    </row>
    <row r="1249" spans="1:12">
      <c r="A1249" s="9"/>
      <c r="B1249" s="3"/>
      <c r="C1249" s="13"/>
      <c r="D1249" s="3"/>
      <c r="E1249" s="3"/>
      <c r="F1249" s="3"/>
      <c r="G1249" s="3"/>
      <c r="H1249" s="3"/>
      <c r="I1249" s="3"/>
      <c r="J1249" s="3"/>
      <c r="K1249" s="3"/>
      <c r="L1249" s="3"/>
    </row>
    <row r="1250" spans="1:12">
      <c r="A1250" s="9"/>
      <c r="B1250" s="3"/>
      <c r="C1250" s="13"/>
      <c r="D1250" s="3"/>
      <c r="E1250" s="3"/>
      <c r="F1250" s="3"/>
      <c r="G1250" s="3"/>
      <c r="H1250" s="3"/>
      <c r="I1250" s="3"/>
      <c r="J1250" s="3"/>
      <c r="K1250" s="3"/>
      <c r="L1250" s="3"/>
    </row>
    <row r="1251" spans="1:12">
      <c r="A1251" s="9"/>
      <c r="B1251" s="3"/>
      <c r="C1251" s="13"/>
      <c r="D1251" s="3"/>
      <c r="E1251" s="3"/>
      <c r="F1251" s="3"/>
      <c r="G1251" s="3"/>
      <c r="H1251" s="3"/>
      <c r="I1251" s="3"/>
      <c r="J1251" s="3"/>
      <c r="K1251" s="3"/>
      <c r="L1251" s="3"/>
    </row>
    <row r="1252" spans="1:12">
      <c r="A1252" s="9"/>
      <c r="B1252" s="3"/>
      <c r="C1252" s="13"/>
      <c r="D1252" s="3"/>
      <c r="E1252" s="3"/>
      <c r="F1252" s="3"/>
      <c r="G1252" s="3"/>
      <c r="H1252" s="3"/>
      <c r="I1252" s="3"/>
      <c r="J1252" s="3"/>
      <c r="K1252" s="3"/>
      <c r="L1252" s="3"/>
    </row>
    <row r="1253" spans="1:12">
      <c r="A1253" s="9"/>
      <c r="B1253" s="3"/>
      <c r="C1253" s="13"/>
      <c r="D1253" s="3"/>
      <c r="E1253" s="3"/>
      <c r="F1253" s="3"/>
      <c r="G1253" s="3"/>
      <c r="H1253" s="3"/>
      <c r="I1253" s="3"/>
      <c r="J1253" s="3"/>
      <c r="K1253" s="3"/>
      <c r="L1253" s="3"/>
    </row>
    <row r="1254" spans="1:12">
      <c r="A1254" s="9"/>
      <c r="B1254" s="3"/>
      <c r="C1254" s="13"/>
      <c r="D1254" s="3"/>
      <c r="E1254" s="3"/>
      <c r="F1254" s="3"/>
      <c r="G1254" s="3"/>
      <c r="H1254" s="3"/>
      <c r="I1254" s="3"/>
      <c r="J1254" s="3"/>
      <c r="K1254" s="3"/>
      <c r="L1254" s="3"/>
    </row>
    <row r="1255" spans="1:12">
      <c r="A1255" s="9"/>
      <c r="B1255" s="3"/>
      <c r="C1255" s="13"/>
      <c r="D1255" s="3"/>
      <c r="E1255" s="3"/>
      <c r="F1255" s="3"/>
      <c r="G1255" s="3"/>
      <c r="H1255" s="3"/>
      <c r="I1255" s="3"/>
      <c r="J1255" s="3"/>
      <c r="K1255" s="3"/>
      <c r="L1255" s="3"/>
    </row>
    <row r="1256" spans="1:12">
      <c r="A1256" s="9"/>
      <c r="B1256" s="3"/>
      <c r="C1256" s="13"/>
      <c r="D1256" s="3"/>
      <c r="E1256" s="3"/>
      <c r="F1256" s="3"/>
      <c r="G1256" s="3"/>
      <c r="H1256" s="3"/>
      <c r="I1256" s="3"/>
      <c r="J1256" s="3"/>
      <c r="K1256" s="3"/>
      <c r="L1256" s="3"/>
    </row>
    <row r="1257" spans="1:12">
      <c r="A1257" s="9"/>
      <c r="B1257" s="3"/>
      <c r="C1257" s="13"/>
      <c r="D1257" s="3"/>
      <c r="E1257" s="3"/>
      <c r="F1257" s="3"/>
      <c r="G1257" s="3"/>
      <c r="H1257" s="3"/>
      <c r="I1257" s="3"/>
      <c r="J1257" s="3"/>
      <c r="K1257" s="3"/>
      <c r="L1257" s="3"/>
    </row>
    <row r="1258" spans="1:12">
      <c r="A1258" s="9"/>
      <c r="B1258" s="3"/>
      <c r="C1258" s="13"/>
      <c r="D1258" s="3"/>
      <c r="E1258" s="3"/>
      <c r="F1258" s="3"/>
      <c r="G1258" s="3"/>
      <c r="H1258" s="3"/>
      <c r="I1258" s="3"/>
      <c r="J1258" s="3"/>
      <c r="K1258" s="3"/>
      <c r="L1258" s="3"/>
    </row>
    <row r="1259" spans="1:12">
      <c r="A1259" s="9"/>
      <c r="B1259" s="3"/>
      <c r="C1259" s="13"/>
      <c r="D1259" s="3"/>
      <c r="E1259" s="3"/>
      <c r="F1259" s="3"/>
      <c r="G1259" s="3"/>
      <c r="H1259" s="3"/>
      <c r="I1259" s="3"/>
      <c r="J1259" s="3"/>
      <c r="K1259" s="3"/>
      <c r="L1259" s="3"/>
    </row>
    <row r="1260" spans="1:12">
      <c r="A1260" s="9"/>
      <c r="B1260" s="3"/>
      <c r="C1260" s="13"/>
      <c r="D1260" s="3"/>
      <c r="E1260" s="3"/>
      <c r="F1260" s="3"/>
      <c r="G1260" s="3"/>
      <c r="H1260" s="3"/>
      <c r="I1260" s="3"/>
      <c r="J1260" s="3"/>
      <c r="K1260" s="3"/>
      <c r="L1260" s="3"/>
    </row>
    <row r="1261" spans="1:12">
      <c r="A1261" s="9"/>
      <c r="B1261" s="3"/>
      <c r="C1261" s="13"/>
      <c r="D1261" s="3"/>
      <c r="E1261" s="3"/>
      <c r="F1261" s="3"/>
      <c r="G1261" s="3"/>
      <c r="H1261" s="3"/>
      <c r="I1261" s="3"/>
      <c r="J1261" s="3"/>
      <c r="K1261" s="3"/>
      <c r="L1261" s="3"/>
    </row>
    <row r="1262" spans="1:12">
      <c r="A1262" s="9"/>
      <c r="B1262" s="3"/>
      <c r="C1262" s="13"/>
      <c r="D1262" s="3"/>
      <c r="E1262" s="3"/>
      <c r="F1262" s="3"/>
      <c r="G1262" s="3"/>
      <c r="H1262" s="3"/>
      <c r="I1262" s="3"/>
      <c r="J1262" s="3"/>
      <c r="K1262" s="3"/>
      <c r="L1262" s="3"/>
    </row>
    <row r="1263" spans="1:12">
      <c r="A1263" s="9"/>
      <c r="B1263" s="3"/>
      <c r="C1263" s="13"/>
      <c r="D1263" s="3"/>
      <c r="E1263" s="3"/>
      <c r="F1263" s="3"/>
      <c r="G1263" s="3"/>
      <c r="H1263" s="3"/>
      <c r="I1263" s="3"/>
      <c r="J1263" s="3"/>
      <c r="K1263" s="3"/>
      <c r="L1263" s="3"/>
    </row>
    <row r="1264" spans="1:12">
      <c r="A1264" s="9"/>
      <c r="B1264" s="3"/>
      <c r="C1264" s="13"/>
      <c r="D1264" s="3"/>
      <c r="E1264" s="3"/>
      <c r="F1264" s="3"/>
      <c r="G1264" s="3"/>
      <c r="H1264" s="3"/>
      <c r="I1264" s="3"/>
      <c r="J1264" s="3"/>
      <c r="K1264" s="3"/>
      <c r="L1264" s="3"/>
    </row>
    <row r="1265" spans="1:12">
      <c r="A1265" s="9"/>
      <c r="B1265" s="3"/>
      <c r="C1265" s="13"/>
      <c r="D1265" s="3"/>
      <c r="E1265" s="3"/>
      <c r="F1265" s="3"/>
      <c r="G1265" s="3"/>
      <c r="H1265" s="3"/>
      <c r="I1265" s="3"/>
      <c r="J1265" s="3"/>
      <c r="K1265" s="3"/>
      <c r="L1265" s="3"/>
    </row>
    <row r="1266" spans="1:12">
      <c r="A1266" s="9"/>
      <c r="B1266" s="3"/>
      <c r="C1266" s="13"/>
      <c r="D1266" s="3"/>
      <c r="E1266" s="3"/>
      <c r="F1266" s="3"/>
      <c r="G1266" s="3"/>
      <c r="H1266" s="3"/>
      <c r="I1266" s="3"/>
      <c r="J1266" s="3"/>
      <c r="K1266" s="3"/>
      <c r="L1266" s="3"/>
    </row>
    <row r="1267" spans="1:12">
      <c r="A1267" s="9"/>
      <c r="B1267" s="3"/>
      <c r="C1267" s="13"/>
      <c r="D1267" s="3"/>
      <c r="E1267" s="3"/>
      <c r="F1267" s="3"/>
      <c r="G1267" s="3"/>
      <c r="H1267" s="3"/>
      <c r="I1267" s="3"/>
      <c r="J1267" s="3"/>
      <c r="K1267" s="3"/>
      <c r="L1267" s="3"/>
    </row>
    <row r="1268" spans="1:12">
      <c r="A1268" s="9"/>
      <c r="B1268" s="3"/>
      <c r="C1268" s="13"/>
      <c r="D1268" s="3"/>
      <c r="E1268" s="3"/>
      <c r="F1268" s="3"/>
      <c r="G1268" s="3"/>
      <c r="H1268" s="3"/>
      <c r="I1268" s="3"/>
      <c r="J1268" s="3"/>
      <c r="K1268" s="3"/>
      <c r="L1268" s="3"/>
    </row>
    <row r="1269" spans="1:12">
      <c r="A1269" s="9"/>
      <c r="B1269" s="3"/>
      <c r="C1269" s="13"/>
      <c r="D1269" s="3"/>
      <c r="E1269" s="3"/>
      <c r="F1269" s="3"/>
      <c r="G1269" s="3"/>
      <c r="H1269" s="3"/>
      <c r="I1269" s="3"/>
      <c r="J1269" s="3"/>
      <c r="K1269" s="3"/>
      <c r="L1269" s="3"/>
    </row>
    <row r="1270" spans="1:12">
      <c r="A1270" s="9"/>
      <c r="B1270" s="3"/>
      <c r="C1270" s="13"/>
      <c r="D1270" s="3"/>
      <c r="E1270" s="3"/>
      <c r="F1270" s="3"/>
      <c r="G1270" s="3"/>
      <c r="H1270" s="3"/>
      <c r="I1270" s="3"/>
      <c r="J1270" s="3"/>
      <c r="K1270" s="3"/>
      <c r="L1270" s="3"/>
    </row>
    <row r="1271" spans="1:12">
      <c r="A1271" s="9"/>
      <c r="B1271" s="3"/>
      <c r="C1271" s="13"/>
      <c r="D1271" s="3"/>
      <c r="E1271" s="3"/>
      <c r="F1271" s="3"/>
      <c r="G1271" s="3"/>
      <c r="H1271" s="3"/>
      <c r="I1271" s="3"/>
      <c r="J1271" s="3"/>
      <c r="K1271" s="3"/>
      <c r="L1271" s="3"/>
    </row>
    <row r="1272" spans="1:12">
      <c r="A1272" s="9"/>
      <c r="B1272" s="3"/>
      <c r="C1272" s="13"/>
      <c r="D1272" s="3"/>
      <c r="E1272" s="3"/>
      <c r="F1272" s="3"/>
      <c r="G1272" s="3"/>
      <c r="H1272" s="3"/>
      <c r="I1272" s="3"/>
      <c r="J1272" s="3"/>
      <c r="K1272" s="3"/>
      <c r="L1272" s="3"/>
    </row>
    <row r="1273" spans="1:12">
      <c r="A1273" s="9"/>
      <c r="B1273" s="3"/>
      <c r="C1273" s="13"/>
      <c r="D1273" s="3"/>
      <c r="E1273" s="3"/>
      <c r="F1273" s="3"/>
      <c r="G1273" s="3"/>
      <c r="H1273" s="3"/>
      <c r="I1273" s="3"/>
      <c r="J1273" s="3"/>
      <c r="K1273" s="3"/>
      <c r="L1273" s="3"/>
    </row>
    <row r="1274" spans="1:12">
      <c r="A1274" s="9"/>
      <c r="B1274" s="3"/>
      <c r="C1274" s="13"/>
      <c r="D1274" s="3"/>
      <c r="E1274" s="3"/>
      <c r="F1274" s="3"/>
      <c r="G1274" s="3"/>
      <c r="H1274" s="3"/>
      <c r="I1274" s="3"/>
      <c r="J1274" s="3"/>
      <c r="K1274" s="3"/>
      <c r="L1274" s="3"/>
    </row>
    <row r="1275" spans="1:12">
      <c r="A1275" s="9"/>
      <c r="B1275" s="3"/>
      <c r="C1275" s="13"/>
      <c r="D1275" s="3"/>
      <c r="E1275" s="3"/>
      <c r="F1275" s="3"/>
      <c r="G1275" s="3"/>
      <c r="H1275" s="3"/>
      <c r="I1275" s="3"/>
      <c r="J1275" s="3"/>
      <c r="K1275" s="3"/>
      <c r="L1275" s="3"/>
    </row>
    <row r="1276" spans="1:12">
      <c r="A1276" s="9"/>
      <c r="B1276" s="3"/>
      <c r="C1276" s="13"/>
      <c r="D1276" s="3"/>
      <c r="E1276" s="3"/>
      <c r="F1276" s="3"/>
      <c r="G1276" s="3"/>
      <c r="H1276" s="3"/>
      <c r="I1276" s="3"/>
      <c r="J1276" s="3"/>
      <c r="K1276" s="3"/>
      <c r="L1276" s="3"/>
    </row>
    <row r="1277" spans="1:12">
      <c r="A1277" s="9"/>
      <c r="B1277" s="3"/>
      <c r="C1277" s="13"/>
      <c r="D1277" s="3"/>
      <c r="E1277" s="3"/>
      <c r="F1277" s="3"/>
      <c r="G1277" s="3"/>
      <c r="H1277" s="3"/>
      <c r="I1277" s="3"/>
      <c r="J1277" s="3"/>
      <c r="K1277" s="3"/>
      <c r="L1277" s="3"/>
    </row>
    <row r="1278" spans="1:12">
      <c r="A1278" s="9"/>
      <c r="B1278" s="3"/>
      <c r="C1278" s="13"/>
      <c r="D1278" s="3"/>
      <c r="E1278" s="3"/>
      <c r="F1278" s="3"/>
      <c r="G1278" s="3"/>
      <c r="H1278" s="3"/>
      <c r="I1278" s="3"/>
      <c r="J1278" s="3"/>
      <c r="K1278" s="3"/>
      <c r="L1278" s="3"/>
    </row>
    <row r="1279" spans="1:12">
      <c r="A1279" s="9"/>
      <c r="B1279" s="3"/>
      <c r="C1279" s="13"/>
      <c r="D1279" s="3"/>
      <c r="E1279" s="3"/>
      <c r="F1279" s="3"/>
      <c r="G1279" s="3"/>
      <c r="H1279" s="3"/>
      <c r="I1279" s="3"/>
      <c r="J1279" s="3"/>
      <c r="K1279" s="3"/>
      <c r="L1279" s="3"/>
    </row>
    <row r="1280" spans="1:12">
      <c r="A1280" s="9"/>
      <c r="B1280" s="3"/>
      <c r="C1280" s="13"/>
      <c r="D1280" s="3"/>
      <c r="E1280" s="3"/>
      <c r="F1280" s="3"/>
      <c r="G1280" s="3"/>
      <c r="H1280" s="3"/>
      <c r="I1280" s="3"/>
      <c r="J1280" s="3"/>
      <c r="K1280" s="3"/>
      <c r="L1280" s="3"/>
    </row>
    <row r="1281" spans="1:12">
      <c r="A1281" s="9"/>
      <c r="B1281" s="3"/>
      <c r="C1281" s="13"/>
      <c r="D1281" s="3"/>
      <c r="E1281" s="3"/>
      <c r="F1281" s="3"/>
      <c r="G1281" s="3"/>
      <c r="H1281" s="3"/>
      <c r="I1281" s="3"/>
      <c r="J1281" s="3"/>
      <c r="K1281" s="3"/>
      <c r="L1281" s="3"/>
    </row>
    <row r="1282" spans="1:12">
      <c r="A1282" s="9"/>
      <c r="B1282" s="3"/>
      <c r="C1282" s="13"/>
      <c r="D1282" s="3"/>
      <c r="E1282" s="3"/>
      <c r="F1282" s="3"/>
      <c r="G1282" s="3"/>
      <c r="H1282" s="3"/>
      <c r="I1282" s="3"/>
      <c r="J1282" s="3"/>
      <c r="K1282" s="3"/>
      <c r="L1282" s="3"/>
    </row>
    <row r="1283" spans="1:12">
      <c r="A1283" s="9"/>
      <c r="B1283" s="3"/>
      <c r="C1283" s="13"/>
      <c r="D1283" s="3"/>
      <c r="E1283" s="3"/>
      <c r="F1283" s="3"/>
      <c r="G1283" s="3"/>
      <c r="H1283" s="3"/>
      <c r="I1283" s="3"/>
      <c r="J1283" s="3"/>
      <c r="K1283" s="3"/>
      <c r="L1283" s="3"/>
    </row>
    <row r="1284" spans="1:12">
      <c r="A1284" s="9"/>
      <c r="B1284" s="3"/>
      <c r="C1284" s="13"/>
      <c r="D1284" s="3"/>
      <c r="E1284" s="3"/>
      <c r="F1284" s="3"/>
      <c r="G1284" s="3"/>
      <c r="H1284" s="3"/>
      <c r="I1284" s="3"/>
      <c r="J1284" s="3"/>
      <c r="K1284" s="3"/>
      <c r="L1284" s="3"/>
    </row>
    <row r="1285" spans="1:12">
      <c r="A1285" s="9"/>
      <c r="B1285" s="3"/>
      <c r="C1285" s="13"/>
      <c r="D1285" s="3"/>
      <c r="E1285" s="3"/>
      <c r="F1285" s="3"/>
      <c r="G1285" s="3"/>
      <c r="H1285" s="3"/>
      <c r="I1285" s="3"/>
      <c r="J1285" s="3"/>
      <c r="K1285" s="3"/>
      <c r="L1285" s="3"/>
    </row>
    <row r="1286" spans="1:12">
      <c r="A1286" s="9"/>
      <c r="B1286" s="3"/>
      <c r="C1286" s="13"/>
      <c r="D1286" s="3"/>
      <c r="E1286" s="3"/>
      <c r="F1286" s="3"/>
      <c r="G1286" s="3"/>
      <c r="H1286" s="3"/>
      <c r="I1286" s="3"/>
      <c r="J1286" s="3"/>
      <c r="K1286" s="3"/>
      <c r="L1286" s="3"/>
    </row>
    <row r="1287" spans="1:12">
      <c r="A1287" s="9"/>
      <c r="B1287" s="3"/>
      <c r="C1287" s="13"/>
      <c r="D1287" s="3"/>
      <c r="E1287" s="3"/>
      <c r="F1287" s="3"/>
      <c r="G1287" s="3"/>
      <c r="H1287" s="3"/>
      <c r="I1287" s="3"/>
      <c r="J1287" s="3"/>
      <c r="K1287" s="3"/>
      <c r="L1287" s="3"/>
    </row>
    <row r="1288" spans="1:12">
      <c r="A1288" s="9"/>
      <c r="B1288" s="3"/>
      <c r="C1288" s="13"/>
      <c r="D1288" s="3"/>
      <c r="E1288" s="3"/>
      <c r="F1288" s="3"/>
      <c r="G1288" s="3"/>
      <c r="H1288" s="3"/>
      <c r="I1288" s="3"/>
      <c r="J1288" s="3"/>
      <c r="K1288" s="3"/>
      <c r="L1288" s="3"/>
    </row>
    <row r="1289" spans="1:12">
      <c r="A1289" s="9"/>
      <c r="B1289" s="3"/>
      <c r="C1289" s="13"/>
      <c r="D1289" s="3"/>
      <c r="E1289" s="3"/>
      <c r="F1289" s="3"/>
      <c r="G1289" s="3"/>
      <c r="H1289" s="3"/>
      <c r="I1289" s="3"/>
      <c r="J1289" s="3"/>
      <c r="K1289" s="3"/>
      <c r="L1289" s="3"/>
    </row>
    <row r="1290" spans="1:12">
      <c r="A1290" s="9"/>
      <c r="B1290" s="3"/>
      <c r="C1290" s="13"/>
      <c r="D1290" s="3"/>
      <c r="E1290" s="3"/>
      <c r="F1290" s="3"/>
      <c r="G1290" s="3"/>
      <c r="H1290" s="3"/>
      <c r="I1290" s="3"/>
      <c r="J1290" s="3"/>
      <c r="K1290" s="3"/>
      <c r="L1290" s="3"/>
    </row>
    <row r="1291" spans="1:12">
      <c r="A1291" s="9"/>
      <c r="B1291" s="3"/>
      <c r="C1291" s="13"/>
      <c r="D1291" s="3"/>
      <c r="E1291" s="3"/>
      <c r="F1291" s="3"/>
      <c r="G1291" s="3"/>
      <c r="H1291" s="3"/>
      <c r="I1291" s="3"/>
      <c r="J1291" s="3"/>
      <c r="K1291" s="3"/>
      <c r="L1291" s="3"/>
    </row>
    <row r="1292" spans="1:12">
      <c r="A1292" s="9"/>
      <c r="B1292" s="3"/>
      <c r="C1292" s="13"/>
      <c r="D1292" s="3"/>
      <c r="E1292" s="3"/>
      <c r="F1292" s="3"/>
      <c r="G1292" s="3"/>
      <c r="H1292" s="3"/>
      <c r="I1292" s="3"/>
      <c r="J1292" s="3"/>
      <c r="K1292" s="3"/>
      <c r="L1292" s="3"/>
    </row>
    <row r="1293" spans="1:12">
      <c r="A1293" s="9"/>
      <c r="B1293" s="3"/>
      <c r="C1293" s="13"/>
      <c r="D1293" s="3"/>
      <c r="E1293" s="3"/>
      <c r="F1293" s="3"/>
      <c r="G1293" s="3"/>
      <c r="H1293" s="3"/>
      <c r="I1293" s="3"/>
      <c r="J1293" s="3"/>
      <c r="K1293" s="3"/>
      <c r="L1293" s="3"/>
    </row>
    <row r="1294" spans="1:12">
      <c r="A1294" s="9"/>
      <c r="B1294" s="3"/>
      <c r="C1294" s="13"/>
      <c r="D1294" s="3"/>
      <c r="E1294" s="3"/>
      <c r="F1294" s="3"/>
      <c r="G1294" s="3"/>
      <c r="H1294" s="3"/>
      <c r="I1294" s="3"/>
      <c r="J1294" s="3"/>
      <c r="K1294" s="3"/>
      <c r="L1294" s="3"/>
    </row>
    <row r="1295" spans="1:12">
      <c r="A1295" s="9"/>
      <c r="B1295" s="3"/>
      <c r="C1295" s="13"/>
      <c r="D1295" s="3"/>
      <c r="E1295" s="3"/>
      <c r="F1295" s="3"/>
      <c r="G1295" s="3"/>
      <c r="H1295" s="3"/>
      <c r="I1295" s="3"/>
      <c r="J1295" s="3"/>
      <c r="K1295" s="3"/>
      <c r="L1295" s="3"/>
    </row>
    <row r="1296" spans="1:12">
      <c r="A1296" s="9"/>
      <c r="B1296" s="3"/>
      <c r="C1296" s="13"/>
      <c r="D1296" s="3"/>
      <c r="E1296" s="3"/>
      <c r="F1296" s="3"/>
      <c r="G1296" s="3"/>
      <c r="H1296" s="3"/>
      <c r="I1296" s="3"/>
      <c r="J1296" s="3"/>
      <c r="K1296" s="3"/>
      <c r="L1296" s="3"/>
    </row>
    <row r="1297" spans="1:12">
      <c r="A1297" s="9"/>
      <c r="B1297" s="3"/>
      <c r="C1297" s="13"/>
      <c r="D1297" s="3"/>
      <c r="E1297" s="3"/>
      <c r="F1297" s="3"/>
      <c r="G1297" s="3"/>
      <c r="H1297" s="3"/>
      <c r="I1297" s="3"/>
      <c r="J1297" s="3"/>
      <c r="K1297" s="3"/>
      <c r="L1297" s="3"/>
    </row>
    <row r="1298" spans="1:12">
      <c r="A1298" s="9"/>
      <c r="B1298" s="3"/>
      <c r="C1298" s="13"/>
      <c r="D1298" s="3"/>
      <c r="E1298" s="3"/>
      <c r="F1298" s="3"/>
      <c r="G1298" s="3"/>
      <c r="H1298" s="3"/>
      <c r="I1298" s="3"/>
      <c r="J1298" s="3"/>
      <c r="K1298" s="3"/>
      <c r="L1298" s="3"/>
    </row>
    <row r="1299" spans="1:12">
      <c r="A1299" s="9"/>
      <c r="B1299" s="3"/>
      <c r="C1299" s="13"/>
      <c r="D1299" s="3"/>
      <c r="E1299" s="3"/>
      <c r="F1299" s="3"/>
      <c r="G1299" s="3"/>
      <c r="H1299" s="3"/>
      <c r="I1299" s="3"/>
      <c r="J1299" s="3"/>
      <c r="K1299" s="3"/>
      <c r="L1299" s="3"/>
    </row>
    <row r="1300" spans="1:12">
      <c r="A1300" s="9"/>
      <c r="B1300" s="3"/>
      <c r="C1300" s="13"/>
      <c r="D1300" s="3"/>
      <c r="E1300" s="3"/>
      <c r="F1300" s="3"/>
      <c r="G1300" s="3"/>
      <c r="H1300" s="3"/>
      <c r="I1300" s="3"/>
      <c r="J1300" s="3"/>
      <c r="K1300" s="3"/>
      <c r="L1300" s="3"/>
    </row>
    <row r="1301" spans="1:12">
      <c r="A1301" s="9"/>
      <c r="B1301" s="3"/>
      <c r="C1301" s="13"/>
      <c r="D1301" s="3"/>
      <c r="E1301" s="3"/>
      <c r="F1301" s="3"/>
      <c r="G1301" s="3"/>
      <c r="H1301" s="3"/>
      <c r="I1301" s="3"/>
      <c r="J1301" s="3"/>
      <c r="K1301" s="3"/>
      <c r="L1301" s="3"/>
    </row>
    <row r="1302" spans="1:12">
      <c r="A1302" s="9"/>
      <c r="B1302" s="3"/>
      <c r="C1302" s="13"/>
      <c r="D1302" s="3"/>
      <c r="E1302" s="3"/>
      <c r="F1302" s="3"/>
      <c r="G1302" s="3"/>
      <c r="H1302" s="3"/>
      <c r="I1302" s="3"/>
      <c r="J1302" s="3"/>
      <c r="K1302" s="3"/>
      <c r="L1302" s="3"/>
    </row>
    <row r="1303" spans="1:12">
      <c r="A1303" s="9"/>
      <c r="B1303" s="3"/>
      <c r="C1303" s="13"/>
      <c r="D1303" s="3"/>
      <c r="E1303" s="3"/>
      <c r="F1303" s="3"/>
      <c r="G1303" s="3"/>
      <c r="H1303" s="3"/>
      <c r="I1303" s="3"/>
      <c r="J1303" s="3"/>
      <c r="K1303" s="3"/>
      <c r="L1303" s="3"/>
    </row>
    <row r="1304" spans="1:12">
      <c r="A1304" s="9"/>
      <c r="B1304" s="3"/>
      <c r="C1304" s="13"/>
      <c r="D1304" s="3"/>
      <c r="E1304" s="3"/>
      <c r="F1304" s="3"/>
      <c r="G1304" s="3"/>
      <c r="H1304" s="3"/>
      <c r="I1304" s="3"/>
      <c r="J1304" s="3"/>
      <c r="K1304" s="3"/>
      <c r="L1304" s="3"/>
    </row>
    <row r="1305" spans="1:12">
      <c r="A1305" s="9"/>
      <c r="B1305" s="3"/>
      <c r="C1305" s="13"/>
      <c r="D1305" s="3"/>
      <c r="E1305" s="3"/>
      <c r="F1305" s="3"/>
      <c r="G1305" s="3"/>
      <c r="H1305" s="3"/>
      <c r="I1305" s="3"/>
      <c r="J1305" s="3"/>
      <c r="K1305" s="3"/>
      <c r="L1305" s="3"/>
    </row>
    <row r="1306" spans="1:12">
      <c r="A1306" s="9"/>
      <c r="B1306" s="3"/>
      <c r="C1306" s="13"/>
      <c r="D1306" s="3"/>
      <c r="E1306" s="3"/>
      <c r="F1306" s="3"/>
      <c r="G1306" s="3"/>
      <c r="H1306" s="3"/>
      <c r="I1306" s="3"/>
      <c r="J1306" s="3"/>
      <c r="K1306" s="3"/>
      <c r="L1306" s="3"/>
    </row>
    <row r="1307" spans="1:12">
      <c r="A1307" s="9"/>
      <c r="B1307" s="3"/>
      <c r="C1307" s="13"/>
      <c r="D1307" s="3"/>
      <c r="E1307" s="3"/>
      <c r="F1307" s="3"/>
      <c r="G1307" s="3"/>
      <c r="H1307" s="3"/>
      <c r="I1307" s="3"/>
      <c r="J1307" s="3"/>
      <c r="K1307" s="3"/>
      <c r="L1307" s="3"/>
    </row>
    <row r="1308" spans="1:12">
      <c r="A1308" s="9"/>
      <c r="B1308" s="3"/>
      <c r="C1308" s="13"/>
      <c r="D1308" s="3"/>
      <c r="E1308" s="3"/>
      <c r="F1308" s="3"/>
      <c r="G1308" s="3"/>
      <c r="H1308" s="3"/>
      <c r="I1308" s="3"/>
      <c r="J1308" s="3"/>
      <c r="K1308" s="3"/>
      <c r="L1308" s="3"/>
    </row>
    <row r="1309" spans="1:12">
      <c r="A1309" s="9"/>
      <c r="B1309" s="3"/>
      <c r="C1309" s="13"/>
      <c r="D1309" s="3"/>
      <c r="E1309" s="3"/>
      <c r="F1309" s="3"/>
      <c r="G1309" s="3"/>
      <c r="H1309" s="3"/>
      <c r="I1309" s="3"/>
      <c r="J1309" s="3"/>
      <c r="K1309" s="3"/>
      <c r="L1309" s="3"/>
    </row>
    <row r="1310" spans="1:12">
      <c r="A1310" s="9"/>
      <c r="B1310" s="3"/>
      <c r="C1310" s="13"/>
      <c r="D1310" s="3"/>
      <c r="E1310" s="3"/>
      <c r="F1310" s="3"/>
      <c r="G1310" s="3"/>
      <c r="H1310" s="3"/>
      <c r="I1310" s="3"/>
      <c r="J1310" s="3"/>
      <c r="K1310" s="3"/>
      <c r="L1310" s="3"/>
    </row>
    <row r="1311" spans="1:12">
      <c r="A1311" s="9"/>
      <c r="B1311" s="3"/>
      <c r="C1311" s="13"/>
      <c r="D1311" s="3"/>
      <c r="E1311" s="3"/>
      <c r="F1311" s="3"/>
      <c r="G1311" s="3"/>
      <c r="H1311" s="3"/>
      <c r="I1311" s="3"/>
      <c r="J1311" s="3"/>
      <c r="K1311" s="3"/>
      <c r="L1311" s="3"/>
    </row>
    <row r="1312" spans="1:12">
      <c r="A1312" s="9"/>
      <c r="B1312" s="3"/>
      <c r="C1312" s="13"/>
      <c r="D1312" s="3"/>
      <c r="E1312" s="3"/>
      <c r="F1312" s="3"/>
      <c r="G1312" s="3"/>
      <c r="H1312" s="3"/>
      <c r="I1312" s="3"/>
      <c r="J1312" s="3"/>
      <c r="K1312" s="3"/>
      <c r="L1312" s="3"/>
    </row>
    <row r="1313" spans="1:12">
      <c r="A1313" s="9"/>
      <c r="B1313" s="3"/>
      <c r="C1313" s="13"/>
      <c r="D1313" s="3"/>
      <c r="E1313" s="3"/>
      <c r="F1313" s="3"/>
      <c r="G1313" s="3"/>
      <c r="H1313" s="3"/>
      <c r="I1313" s="3"/>
      <c r="J1313" s="3"/>
      <c r="K1313" s="3"/>
      <c r="L1313" s="3"/>
    </row>
    <row r="1314" spans="1:12">
      <c r="A1314" s="9"/>
      <c r="B1314" s="3"/>
      <c r="C1314" s="13"/>
      <c r="D1314" s="3"/>
      <c r="E1314" s="3"/>
      <c r="F1314" s="3"/>
      <c r="G1314" s="3"/>
      <c r="H1314" s="3"/>
      <c r="I1314" s="3"/>
      <c r="J1314" s="3"/>
      <c r="K1314" s="3"/>
      <c r="L1314" s="3"/>
    </row>
    <row r="1315" spans="1:12">
      <c r="A1315" s="9"/>
      <c r="B1315" s="3"/>
      <c r="C1315" s="13"/>
      <c r="D1315" s="3"/>
      <c r="E1315" s="3"/>
      <c r="F1315" s="3"/>
      <c r="G1315" s="3"/>
      <c r="H1315" s="3"/>
      <c r="I1315" s="3"/>
      <c r="J1315" s="3"/>
      <c r="K1315" s="3"/>
      <c r="L1315" s="3"/>
    </row>
    <row r="1316" spans="1:12">
      <c r="A1316" s="9"/>
      <c r="B1316" s="3"/>
      <c r="C1316" s="13"/>
      <c r="D1316" s="3"/>
      <c r="E1316" s="3"/>
      <c r="F1316" s="3"/>
      <c r="G1316" s="3"/>
      <c r="H1316" s="3"/>
      <c r="I1316" s="3"/>
      <c r="J1316" s="3"/>
      <c r="K1316" s="3"/>
      <c r="L1316" s="3"/>
    </row>
    <row r="1317" spans="1:12">
      <c r="A1317" s="9"/>
      <c r="B1317" s="3"/>
      <c r="C1317" s="13"/>
      <c r="D1317" s="3"/>
      <c r="E1317" s="3"/>
      <c r="F1317" s="3"/>
      <c r="G1317" s="3"/>
      <c r="H1317" s="3"/>
      <c r="I1317" s="3"/>
      <c r="J1317" s="3"/>
      <c r="K1317" s="3"/>
      <c r="L1317" s="3"/>
    </row>
    <row r="1318" spans="1:12">
      <c r="A1318" s="9"/>
      <c r="B1318" s="3"/>
      <c r="C1318" s="13"/>
      <c r="D1318" s="3"/>
      <c r="E1318" s="3"/>
      <c r="F1318" s="3"/>
      <c r="G1318" s="3"/>
      <c r="H1318" s="3"/>
      <c r="I1318" s="3"/>
      <c r="J1318" s="3"/>
      <c r="K1318" s="3"/>
      <c r="L1318" s="3"/>
    </row>
    <row r="1319" spans="1:12">
      <c r="A1319" s="9"/>
      <c r="B1319" s="3"/>
      <c r="C1319" s="13"/>
      <c r="D1319" s="3"/>
      <c r="E1319" s="3"/>
      <c r="F1319" s="3"/>
      <c r="G1319" s="3"/>
      <c r="H1319" s="3"/>
      <c r="I1319" s="3"/>
      <c r="J1319" s="3"/>
      <c r="K1319" s="3"/>
      <c r="L1319" s="3"/>
    </row>
    <row r="1320" spans="1:12">
      <c r="A1320" s="9"/>
      <c r="B1320" s="3"/>
      <c r="C1320" s="13"/>
      <c r="D1320" s="3"/>
      <c r="E1320" s="3"/>
      <c r="F1320" s="3"/>
      <c r="G1320" s="3"/>
      <c r="H1320" s="3"/>
      <c r="I1320" s="3"/>
      <c r="J1320" s="3"/>
      <c r="K1320" s="3"/>
      <c r="L1320" s="3"/>
    </row>
    <row r="1321" spans="1:12">
      <c r="A1321" s="9"/>
      <c r="B1321" s="3"/>
      <c r="C1321" s="13"/>
      <c r="D1321" s="3"/>
      <c r="E1321" s="3"/>
      <c r="F1321" s="3"/>
      <c r="G1321" s="3"/>
      <c r="H1321" s="3"/>
      <c r="I1321" s="3"/>
      <c r="J1321" s="3"/>
      <c r="K1321" s="3"/>
      <c r="L1321" s="3"/>
    </row>
    <row r="1322" spans="1:12">
      <c r="A1322" s="9"/>
      <c r="B1322" s="3"/>
      <c r="C1322" s="13"/>
      <c r="D1322" s="3"/>
      <c r="E1322" s="3"/>
      <c r="F1322" s="3"/>
      <c r="G1322" s="3"/>
      <c r="H1322" s="3"/>
      <c r="I1322" s="3"/>
      <c r="J1322" s="3"/>
      <c r="K1322" s="3"/>
      <c r="L1322" s="3"/>
    </row>
    <row r="1323" spans="1:12">
      <c r="A1323" s="9"/>
      <c r="B1323" s="3"/>
      <c r="C1323" s="13"/>
      <c r="D1323" s="3"/>
      <c r="E1323" s="3"/>
      <c r="F1323" s="3"/>
      <c r="G1323" s="3"/>
      <c r="H1323" s="3"/>
      <c r="I1323" s="3"/>
      <c r="J1323" s="3"/>
      <c r="K1323" s="3"/>
      <c r="L1323" s="3"/>
    </row>
    <row r="1324" spans="1:12">
      <c r="A1324" s="9"/>
      <c r="B1324" s="3"/>
      <c r="C1324" s="13"/>
      <c r="D1324" s="3"/>
      <c r="E1324" s="3"/>
      <c r="F1324" s="3"/>
      <c r="G1324" s="3"/>
      <c r="H1324" s="3"/>
      <c r="I1324" s="3"/>
      <c r="J1324" s="3"/>
      <c r="K1324" s="3"/>
      <c r="L1324" s="3"/>
    </row>
    <row r="1325" spans="1:12">
      <c r="A1325" s="9"/>
      <c r="B1325" s="3"/>
      <c r="C1325" s="13"/>
      <c r="D1325" s="3"/>
      <c r="E1325" s="3"/>
      <c r="F1325" s="3"/>
      <c r="G1325" s="3"/>
      <c r="H1325" s="3"/>
      <c r="I1325" s="3"/>
      <c r="J1325" s="3"/>
      <c r="K1325" s="3"/>
      <c r="L1325" s="3"/>
    </row>
    <row r="1326" spans="1:12">
      <c r="A1326" s="9"/>
      <c r="B1326" s="3"/>
      <c r="C1326" s="13"/>
      <c r="D1326" s="3"/>
      <c r="E1326" s="3"/>
      <c r="F1326" s="3"/>
      <c r="G1326" s="3"/>
      <c r="H1326" s="3"/>
      <c r="I1326" s="3"/>
      <c r="J1326" s="3"/>
      <c r="K1326" s="3"/>
      <c r="L1326" s="3"/>
    </row>
    <row r="1327" spans="1:12">
      <c r="A1327" s="9"/>
      <c r="B1327" s="3"/>
      <c r="C1327" s="13"/>
      <c r="D1327" s="3"/>
      <c r="E1327" s="3"/>
      <c r="F1327" s="3"/>
      <c r="G1327" s="3"/>
      <c r="H1327" s="3"/>
      <c r="I1327" s="3"/>
      <c r="J1327" s="3"/>
      <c r="K1327" s="3"/>
      <c r="L1327" s="3"/>
    </row>
    <row r="1328" spans="1:12">
      <c r="A1328" s="9"/>
      <c r="B1328" s="3"/>
      <c r="C1328" s="13"/>
      <c r="D1328" s="3"/>
      <c r="E1328" s="3"/>
      <c r="F1328" s="3"/>
      <c r="G1328" s="3"/>
      <c r="H1328" s="3"/>
      <c r="I1328" s="3"/>
      <c r="J1328" s="3"/>
      <c r="K1328" s="3"/>
      <c r="L1328" s="3"/>
    </row>
    <row r="1329" spans="1:12">
      <c r="A1329" s="9"/>
      <c r="B1329" s="3"/>
      <c r="C1329" s="13"/>
      <c r="D1329" s="3"/>
      <c r="E1329" s="3"/>
      <c r="F1329" s="3"/>
      <c r="G1329" s="3"/>
      <c r="H1329" s="3"/>
      <c r="I1329" s="3"/>
      <c r="J1329" s="3"/>
      <c r="K1329" s="3"/>
      <c r="L1329" s="3"/>
    </row>
    <row r="1330" spans="1:12">
      <c r="A1330" s="9"/>
      <c r="B1330" s="3"/>
      <c r="C1330" s="13"/>
      <c r="D1330" s="3"/>
      <c r="E1330" s="3"/>
      <c r="F1330" s="3"/>
      <c r="G1330" s="3"/>
      <c r="H1330" s="3"/>
      <c r="I1330" s="3"/>
      <c r="J1330" s="3"/>
      <c r="K1330" s="3"/>
      <c r="L1330" s="3"/>
    </row>
    <row r="1331" spans="1:12">
      <c r="A1331" s="9"/>
      <c r="B1331" s="3"/>
      <c r="C1331" s="13"/>
      <c r="D1331" s="3"/>
      <c r="E1331" s="3"/>
      <c r="F1331" s="3"/>
      <c r="G1331" s="3"/>
      <c r="H1331" s="3"/>
      <c r="I1331" s="3"/>
      <c r="J1331" s="3"/>
      <c r="K1331" s="3"/>
      <c r="L1331" s="3"/>
    </row>
    <row r="1332" spans="1:12">
      <c r="A1332" s="9"/>
      <c r="B1332" s="3"/>
      <c r="C1332" s="13"/>
      <c r="D1332" s="3"/>
      <c r="E1332" s="3"/>
      <c r="F1332" s="3"/>
      <c r="G1332" s="3"/>
      <c r="H1332" s="3"/>
      <c r="I1332" s="3"/>
      <c r="J1332" s="3"/>
      <c r="K1332" s="3"/>
      <c r="L1332" s="3"/>
    </row>
    <row r="1333" spans="1:12">
      <c r="A1333" s="9"/>
      <c r="B1333" s="3"/>
      <c r="C1333" s="13"/>
      <c r="D1333" s="3"/>
      <c r="E1333" s="3"/>
      <c r="F1333" s="3"/>
      <c r="G1333" s="3"/>
      <c r="H1333" s="3"/>
      <c r="I1333" s="3"/>
      <c r="J1333" s="3"/>
      <c r="K1333" s="3"/>
      <c r="L1333" s="3"/>
    </row>
    <row r="1334" spans="1:12">
      <c r="A1334" s="9"/>
      <c r="B1334" s="3"/>
      <c r="C1334" s="13"/>
      <c r="D1334" s="3"/>
      <c r="E1334" s="3"/>
      <c r="F1334" s="3"/>
      <c r="G1334" s="3"/>
      <c r="H1334" s="3"/>
      <c r="I1334" s="3"/>
      <c r="J1334" s="3"/>
      <c r="K1334" s="3"/>
      <c r="L1334" s="3"/>
    </row>
    <row r="1335" spans="1:12">
      <c r="A1335" s="9"/>
      <c r="B1335" s="3"/>
      <c r="C1335" s="13"/>
      <c r="D1335" s="3"/>
      <c r="E1335" s="3"/>
      <c r="F1335" s="3"/>
      <c r="G1335" s="3"/>
      <c r="H1335" s="3"/>
      <c r="I1335" s="3"/>
      <c r="J1335" s="3"/>
      <c r="K1335" s="3"/>
      <c r="L1335" s="3"/>
    </row>
    <row r="1336" spans="1:12">
      <c r="A1336" s="9"/>
      <c r="B1336" s="3"/>
      <c r="C1336" s="13"/>
      <c r="D1336" s="3"/>
      <c r="E1336" s="3"/>
      <c r="F1336" s="3"/>
      <c r="G1336" s="3"/>
      <c r="H1336" s="3"/>
      <c r="I1336" s="3"/>
      <c r="J1336" s="3"/>
      <c r="K1336" s="3"/>
      <c r="L1336" s="3"/>
    </row>
    <row r="1337" spans="1:12">
      <c r="A1337" s="9"/>
      <c r="B1337" s="3"/>
      <c r="C1337" s="13"/>
      <c r="D1337" s="3"/>
      <c r="E1337" s="3"/>
      <c r="F1337" s="3"/>
      <c r="G1337" s="3"/>
      <c r="H1337" s="3"/>
      <c r="I1337" s="3"/>
      <c r="J1337" s="3"/>
      <c r="K1337" s="3"/>
      <c r="L1337" s="3"/>
    </row>
    <row r="1338" spans="1:12">
      <c r="A1338" s="9"/>
      <c r="B1338" s="3"/>
      <c r="C1338" s="13"/>
      <c r="D1338" s="3"/>
      <c r="E1338" s="3"/>
      <c r="F1338" s="3"/>
      <c r="G1338" s="3"/>
      <c r="H1338" s="3"/>
      <c r="I1338" s="3"/>
      <c r="J1338" s="3"/>
      <c r="K1338" s="3"/>
      <c r="L1338" s="3"/>
    </row>
    <row r="1339" spans="1:12">
      <c r="A1339" s="9"/>
      <c r="B1339" s="3"/>
      <c r="C1339" s="13"/>
      <c r="D1339" s="3"/>
      <c r="E1339" s="3"/>
      <c r="F1339" s="3"/>
      <c r="G1339" s="3"/>
      <c r="H1339" s="3"/>
      <c r="I1339" s="3"/>
      <c r="J1339" s="3"/>
      <c r="K1339" s="3"/>
      <c r="L1339" s="3"/>
    </row>
    <row r="1340" spans="1:12">
      <c r="A1340" s="9"/>
      <c r="B1340" s="3"/>
      <c r="C1340" s="13"/>
      <c r="D1340" s="3"/>
      <c r="E1340" s="3"/>
      <c r="F1340" s="3"/>
      <c r="G1340" s="3"/>
      <c r="H1340" s="3"/>
      <c r="I1340" s="3"/>
      <c r="J1340" s="3"/>
      <c r="K1340" s="3"/>
      <c r="L1340" s="3"/>
    </row>
    <row r="1341" spans="1:12">
      <c r="A1341" s="9"/>
      <c r="B1341" s="3"/>
      <c r="C1341" s="13"/>
      <c r="D1341" s="3"/>
      <c r="E1341" s="3"/>
      <c r="F1341" s="3"/>
      <c r="G1341" s="3"/>
      <c r="H1341" s="3"/>
      <c r="I1341" s="3"/>
      <c r="J1341" s="3"/>
      <c r="K1341" s="3"/>
      <c r="L1341" s="3"/>
    </row>
    <row r="1342" spans="1:12">
      <c r="A1342" s="9"/>
      <c r="B1342" s="3"/>
      <c r="C1342" s="13"/>
      <c r="D1342" s="3"/>
      <c r="E1342" s="3"/>
      <c r="F1342" s="3"/>
      <c r="G1342" s="3"/>
      <c r="H1342" s="3"/>
      <c r="I1342" s="3"/>
      <c r="J1342" s="3"/>
      <c r="K1342" s="3"/>
      <c r="L1342" s="3"/>
    </row>
    <row r="1343" spans="1:12">
      <c r="A1343" s="9"/>
      <c r="B1343" s="3"/>
      <c r="C1343" s="13"/>
      <c r="D1343" s="3"/>
      <c r="E1343" s="3"/>
      <c r="F1343" s="3"/>
      <c r="G1343" s="3"/>
      <c r="H1343" s="3"/>
      <c r="I1343" s="3"/>
      <c r="J1343" s="3"/>
      <c r="K1343" s="3"/>
      <c r="L1343" s="3"/>
    </row>
    <row r="1344" spans="1:12">
      <c r="A1344" s="9"/>
      <c r="B1344" s="3"/>
      <c r="C1344" s="13"/>
      <c r="D1344" s="3"/>
      <c r="E1344" s="3"/>
      <c r="F1344" s="3"/>
      <c r="G1344" s="3"/>
      <c r="H1344" s="3"/>
      <c r="I1344" s="3"/>
      <c r="J1344" s="3"/>
      <c r="K1344" s="3"/>
      <c r="L1344" s="3"/>
    </row>
    <row r="1345" spans="1:12">
      <c r="A1345" s="9"/>
      <c r="B1345" s="3"/>
      <c r="C1345" s="13"/>
      <c r="D1345" s="3"/>
      <c r="E1345" s="3"/>
      <c r="F1345" s="3"/>
      <c r="G1345" s="3"/>
      <c r="H1345" s="3"/>
      <c r="I1345" s="3"/>
      <c r="J1345" s="3"/>
      <c r="K1345" s="3"/>
      <c r="L1345" s="3"/>
    </row>
    <row r="1346" spans="1:12">
      <c r="A1346" s="9"/>
      <c r="B1346" s="3"/>
      <c r="C1346" s="13"/>
      <c r="D1346" s="3"/>
      <c r="E1346" s="3"/>
      <c r="F1346" s="3"/>
      <c r="G1346" s="3"/>
      <c r="H1346" s="3"/>
      <c r="I1346" s="3"/>
      <c r="J1346" s="3"/>
      <c r="K1346" s="3"/>
      <c r="L1346" s="3"/>
    </row>
    <row r="1347" spans="1:12">
      <c r="A1347" s="9"/>
      <c r="B1347" s="3"/>
      <c r="C1347" s="13"/>
      <c r="D1347" s="3"/>
      <c r="E1347" s="3"/>
      <c r="F1347" s="3"/>
      <c r="G1347" s="3"/>
      <c r="H1347" s="3"/>
      <c r="I1347" s="3"/>
      <c r="J1347" s="3"/>
      <c r="K1347" s="3"/>
      <c r="L1347" s="3"/>
    </row>
    <row r="1348" spans="1:12">
      <c r="A1348" s="9"/>
      <c r="B1348" s="3"/>
      <c r="C1348" s="13"/>
      <c r="D1348" s="3"/>
      <c r="E1348" s="3"/>
      <c r="F1348" s="3"/>
      <c r="G1348" s="3"/>
      <c r="H1348" s="3"/>
      <c r="I1348" s="3"/>
      <c r="J1348" s="3"/>
      <c r="K1348" s="3"/>
      <c r="L1348" s="3"/>
    </row>
    <row r="1349" spans="1:12">
      <c r="A1349" s="9"/>
      <c r="B1349" s="3"/>
      <c r="C1349" s="13"/>
      <c r="D1349" s="3"/>
      <c r="E1349" s="3"/>
      <c r="F1349" s="3"/>
      <c r="G1349" s="3"/>
      <c r="H1349" s="3"/>
      <c r="I1349" s="3"/>
      <c r="J1349" s="3"/>
      <c r="K1349" s="3"/>
      <c r="L1349" s="3"/>
    </row>
    <row r="1350" spans="1:12">
      <c r="A1350" s="9"/>
      <c r="B1350" s="3"/>
      <c r="C1350" s="13"/>
      <c r="D1350" s="3"/>
      <c r="E1350" s="3"/>
      <c r="F1350" s="3"/>
      <c r="G1350" s="3"/>
      <c r="H1350" s="3"/>
      <c r="I1350" s="3"/>
      <c r="J1350" s="3"/>
      <c r="K1350" s="3"/>
      <c r="L1350" s="3"/>
    </row>
    <row r="1351" spans="1:12">
      <c r="A1351" s="9"/>
      <c r="B1351" s="3"/>
      <c r="C1351" s="13"/>
      <c r="D1351" s="3"/>
      <c r="E1351" s="3"/>
      <c r="F1351" s="3"/>
      <c r="G1351" s="3"/>
      <c r="H1351" s="3"/>
      <c r="I1351" s="3"/>
      <c r="J1351" s="3"/>
      <c r="K1351" s="3"/>
      <c r="L1351" s="3"/>
    </row>
    <row r="1352" spans="1:12">
      <c r="A1352" s="9"/>
      <c r="B1352" s="3"/>
      <c r="C1352" s="13"/>
      <c r="D1352" s="3"/>
      <c r="E1352" s="3"/>
      <c r="F1352" s="3"/>
      <c r="G1352" s="3"/>
      <c r="H1352" s="3"/>
      <c r="I1352" s="3"/>
      <c r="J1352" s="3"/>
      <c r="K1352" s="3"/>
      <c r="L1352" s="3"/>
    </row>
    <row r="1353" spans="1:12">
      <c r="A1353" s="9"/>
      <c r="B1353" s="3"/>
      <c r="C1353" s="13"/>
      <c r="D1353" s="3"/>
      <c r="E1353" s="3"/>
      <c r="F1353" s="3"/>
      <c r="G1353" s="3"/>
      <c r="H1353" s="3"/>
      <c r="I1353" s="3"/>
      <c r="J1353" s="3"/>
      <c r="K1353" s="3"/>
      <c r="L1353" s="3"/>
    </row>
    <row r="1354" spans="1:12">
      <c r="A1354" s="9"/>
      <c r="B1354" s="3"/>
      <c r="C1354" s="13"/>
      <c r="D1354" s="3"/>
      <c r="E1354" s="3"/>
      <c r="F1354" s="3"/>
      <c r="G1354" s="3"/>
      <c r="H1354" s="3"/>
      <c r="I1354" s="3"/>
      <c r="J1354" s="3"/>
      <c r="K1354" s="3"/>
      <c r="L1354" s="3"/>
    </row>
    <row r="1355" spans="1:12">
      <c r="A1355" s="9"/>
      <c r="B1355" s="3"/>
      <c r="C1355" s="13"/>
      <c r="D1355" s="3"/>
      <c r="E1355" s="3"/>
      <c r="F1355" s="3"/>
      <c r="G1355" s="3"/>
      <c r="H1355" s="3"/>
      <c r="I1355" s="3"/>
      <c r="J1355" s="3"/>
      <c r="K1355" s="3"/>
      <c r="L1355" s="3"/>
    </row>
    <row r="1356" spans="1:12">
      <c r="A1356" s="9"/>
      <c r="B1356" s="3"/>
      <c r="C1356" s="13"/>
      <c r="D1356" s="3"/>
      <c r="E1356" s="3"/>
      <c r="F1356" s="3"/>
      <c r="G1356" s="3"/>
      <c r="H1356" s="3"/>
      <c r="I1356" s="3"/>
      <c r="J1356" s="3"/>
      <c r="K1356" s="3"/>
      <c r="L1356" s="3"/>
    </row>
    <row r="1357" spans="1:12">
      <c r="A1357" s="9"/>
      <c r="B1357" s="3"/>
      <c r="C1357" s="13"/>
      <c r="D1357" s="3"/>
      <c r="E1357" s="3"/>
      <c r="F1357" s="3"/>
      <c r="G1357" s="3"/>
      <c r="H1357" s="3"/>
      <c r="I1357" s="3"/>
      <c r="J1357" s="3"/>
      <c r="K1357" s="3"/>
      <c r="L1357" s="3"/>
    </row>
    <row r="1358" spans="1:12">
      <c r="A1358" s="9"/>
      <c r="B1358" s="3"/>
      <c r="C1358" s="13"/>
      <c r="D1358" s="3"/>
      <c r="E1358" s="3"/>
      <c r="F1358" s="3"/>
      <c r="G1358" s="3"/>
      <c r="H1358" s="3"/>
      <c r="I1358" s="3"/>
      <c r="J1358" s="3"/>
      <c r="K1358" s="3"/>
      <c r="L1358" s="3"/>
    </row>
    <row r="1359" spans="1:12">
      <c r="A1359" s="9"/>
      <c r="B1359" s="3"/>
      <c r="C1359" s="13"/>
      <c r="D1359" s="3"/>
      <c r="E1359" s="3"/>
      <c r="F1359" s="3"/>
      <c r="G1359" s="3"/>
      <c r="H1359" s="3"/>
      <c r="I1359" s="3"/>
      <c r="J1359" s="3"/>
      <c r="K1359" s="3"/>
      <c r="L1359" s="3"/>
    </row>
    <row r="1360" spans="1:12">
      <c r="A1360" s="9"/>
      <c r="B1360" s="3"/>
      <c r="C1360" s="13"/>
      <c r="D1360" s="3"/>
      <c r="E1360" s="3"/>
      <c r="F1360" s="3"/>
      <c r="G1360" s="3"/>
      <c r="H1360" s="3"/>
      <c r="I1360" s="3"/>
      <c r="J1360" s="3"/>
      <c r="K1360" s="3"/>
      <c r="L1360" s="3"/>
    </row>
    <row r="1361" spans="1:12">
      <c r="A1361" s="9"/>
      <c r="B1361" s="3"/>
      <c r="C1361" s="13"/>
      <c r="D1361" s="3"/>
      <c r="E1361" s="3"/>
      <c r="F1361" s="3"/>
      <c r="G1361" s="3"/>
      <c r="H1361" s="3"/>
      <c r="I1361" s="3"/>
      <c r="J1361" s="3"/>
      <c r="K1361" s="3"/>
      <c r="L1361" s="3"/>
    </row>
    <row r="1362" spans="1:12">
      <c r="A1362" s="9"/>
      <c r="B1362" s="3"/>
      <c r="C1362" s="13"/>
      <c r="D1362" s="3"/>
      <c r="E1362" s="3"/>
      <c r="F1362" s="3"/>
      <c r="G1362" s="3"/>
      <c r="H1362" s="3"/>
      <c r="I1362" s="3"/>
      <c r="J1362" s="3"/>
      <c r="K1362" s="3"/>
      <c r="L1362" s="3"/>
    </row>
    <row r="1363" spans="1:12">
      <c r="A1363" s="9"/>
      <c r="B1363" s="3"/>
      <c r="C1363" s="13"/>
      <c r="D1363" s="3"/>
      <c r="E1363" s="3"/>
      <c r="F1363" s="3"/>
      <c r="G1363" s="3"/>
      <c r="H1363" s="3"/>
      <c r="I1363" s="3"/>
      <c r="J1363" s="3"/>
      <c r="K1363" s="3"/>
      <c r="L1363" s="3"/>
    </row>
    <row r="1364" spans="1:12">
      <c r="A1364" s="9"/>
      <c r="B1364" s="3"/>
      <c r="C1364" s="13"/>
      <c r="D1364" s="3"/>
      <c r="E1364" s="3"/>
      <c r="F1364" s="3"/>
      <c r="G1364" s="3"/>
      <c r="H1364" s="3"/>
      <c r="I1364" s="3"/>
      <c r="J1364" s="3"/>
      <c r="K1364" s="3"/>
      <c r="L1364" s="3"/>
    </row>
    <row r="1365" spans="1:12">
      <c r="A1365" s="9"/>
      <c r="B1365" s="3"/>
      <c r="C1365" s="13"/>
      <c r="D1365" s="3"/>
      <c r="E1365" s="3"/>
      <c r="F1365" s="3"/>
      <c r="G1365" s="3"/>
      <c r="H1365" s="3"/>
      <c r="I1365" s="3"/>
      <c r="J1365" s="3"/>
      <c r="K1365" s="3"/>
      <c r="L1365" s="3"/>
    </row>
    <row r="1366" spans="1:12">
      <c r="A1366" s="9"/>
      <c r="B1366" s="3"/>
      <c r="C1366" s="13"/>
      <c r="D1366" s="3"/>
      <c r="E1366" s="3"/>
      <c r="F1366" s="3"/>
      <c r="G1366" s="3"/>
      <c r="H1366" s="3"/>
      <c r="I1366" s="3"/>
      <c r="J1366" s="3"/>
      <c r="K1366" s="3"/>
      <c r="L1366" s="3"/>
    </row>
    <row r="1367" spans="1:12">
      <c r="A1367" s="9"/>
      <c r="B1367" s="3"/>
      <c r="C1367" s="13"/>
      <c r="D1367" s="3"/>
      <c r="E1367" s="3"/>
      <c r="F1367" s="3"/>
      <c r="G1367" s="3"/>
      <c r="H1367" s="3"/>
      <c r="I1367" s="3"/>
      <c r="J1367" s="3"/>
      <c r="K1367" s="3"/>
      <c r="L1367" s="3"/>
    </row>
    <row r="1368" spans="1:12">
      <c r="A1368" s="9"/>
      <c r="B1368" s="3"/>
      <c r="C1368" s="13"/>
      <c r="D1368" s="3"/>
      <c r="E1368" s="3"/>
      <c r="F1368" s="3"/>
      <c r="G1368" s="3"/>
      <c r="H1368" s="3"/>
      <c r="I1368" s="3"/>
      <c r="J1368" s="3"/>
      <c r="K1368" s="3"/>
      <c r="L1368" s="3"/>
    </row>
    <row r="1369" spans="1:12">
      <c r="A1369" s="9"/>
      <c r="B1369" s="3"/>
      <c r="C1369" s="13"/>
      <c r="D1369" s="3"/>
      <c r="E1369" s="3"/>
      <c r="F1369" s="3"/>
      <c r="G1369" s="3"/>
      <c r="H1369" s="3"/>
      <c r="I1369" s="3"/>
      <c r="J1369" s="3"/>
      <c r="K1369" s="3"/>
      <c r="L1369" s="3"/>
    </row>
    <row r="1370" spans="1:12">
      <c r="A1370" s="9"/>
      <c r="B1370" s="3"/>
      <c r="C1370" s="13"/>
      <c r="D1370" s="3"/>
      <c r="E1370" s="3"/>
      <c r="F1370" s="3"/>
      <c r="G1370" s="3"/>
      <c r="H1370" s="3"/>
      <c r="I1370" s="3"/>
      <c r="J1370" s="3"/>
      <c r="K1370" s="3"/>
      <c r="L1370" s="3"/>
    </row>
    <row r="1371" spans="1:12">
      <c r="A1371" s="9"/>
      <c r="B1371" s="3"/>
      <c r="C1371" s="13"/>
      <c r="D1371" s="3"/>
      <c r="E1371" s="3"/>
      <c r="F1371" s="3"/>
      <c r="G1371" s="3"/>
      <c r="H1371" s="3"/>
      <c r="I1371" s="3"/>
      <c r="J1371" s="3"/>
      <c r="K1371" s="3"/>
      <c r="L1371" s="3"/>
    </row>
    <row r="1372" spans="1:12">
      <c r="A1372" s="9"/>
      <c r="B1372" s="3"/>
      <c r="C1372" s="13"/>
      <c r="D1372" s="3"/>
      <c r="E1372" s="3"/>
      <c r="F1372" s="3"/>
      <c r="G1372" s="3"/>
      <c r="H1372" s="3"/>
      <c r="I1372" s="3"/>
      <c r="J1372" s="3"/>
      <c r="K1372" s="3"/>
      <c r="L1372" s="3"/>
    </row>
    <row r="1373" spans="1:12">
      <c r="A1373" s="9"/>
      <c r="B1373" s="3"/>
      <c r="C1373" s="13"/>
      <c r="D1373" s="3"/>
      <c r="E1373" s="3"/>
      <c r="F1373" s="3"/>
      <c r="G1373" s="3"/>
      <c r="H1373" s="3"/>
      <c r="I1373" s="3"/>
      <c r="J1373" s="3"/>
      <c r="K1373" s="3"/>
      <c r="L1373" s="3"/>
    </row>
    <row r="1374" spans="1:12">
      <c r="A1374" s="9"/>
      <c r="B1374" s="3"/>
      <c r="C1374" s="13"/>
      <c r="D1374" s="3"/>
      <c r="E1374" s="3"/>
      <c r="F1374" s="3"/>
      <c r="G1374" s="3"/>
      <c r="H1374" s="3"/>
      <c r="I1374" s="3"/>
      <c r="J1374" s="3"/>
      <c r="K1374" s="3"/>
      <c r="L1374" s="3"/>
    </row>
    <row r="1375" spans="1:12">
      <c r="A1375" s="9"/>
      <c r="B1375" s="3"/>
      <c r="C1375" s="13"/>
      <c r="D1375" s="3"/>
      <c r="E1375" s="3"/>
      <c r="F1375" s="3"/>
      <c r="G1375" s="3"/>
      <c r="H1375" s="3"/>
      <c r="I1375" s="3"/>
      <c r="J1375" s="3"/>
      <c r="K1375" s="3"/>
      <c r="L1375" s="3"/>
    </row>
    <row r="1376" spans="1:12">
      <c r="A1376" s="9"/>
      <c r="B1376" s="3"/>
      <c r="C1376" s="13"/>
      <c r="D1376" s="3"/>
      <c r="E1376" s="3"/>
      <c r="F1376" s="3"/>
      <c r="G1376" s="3"/>
      <c r="H1376" s="3"/>
      <c r="I1376" s="3"/>
      <c r="J1376" s="3"/>
      <c r="K1376" s="3"/>
      <c r="L1376" s="3"/>
    </row>
    <row r="1377" spans="1:12">
      <c r="A1377" s="9"/>
      <c r="B1377" s="3"/>
      <c r="C1377" s="13"/>
      <c r="D1377" s="3"/>
      <c r="E1377" s="3"/>
      <c r="F1377" s="3"/>
      <c r="G1377" s="3"/>
      <c r="H1377" s="3"/>
      <c r="I1377" s="3"/>
      <c r="J1377" s="3"/>
      <c r="K1377" s="3"/>
      <c r="L1377" s="3"/>
    </row>
    <row r="1378" spans="1:12">
      <c r="A1378" s="9"/>
      <c r="B1378" s="3"/>
      <c r="C1378" s="13"/>
      <c r="D1378" s="3"/>
      <c r="E1378" s="3"/>
      <c r="F1378" s="3"/>
      <c r="G1378" s="3"/>
      <c r="H1378" s="3"/>
      <c r="I1378" s="3"/>
      <c r="J1378" s="3"/>
      <c r="K1378" s="3"/>
      <c r="L1378" s="3"/>
    </row>
    <row r="1379" spans="1:12">
      <c r="A1379" s="9"/>
      <c r="B1379" s="3"/>
      <c r="C1379" s="13"/>
      <c r="D1379" s="3"/>
      <c r="E1379" s="3"/>
      <c r="F1379" s="3"/>
      <c r="G1379" s="3"/>
      <c r="H1379" s="3"/>
      <c r="I1379" s="3"/>
      <c r="J1379" s="3"/>
      <c r="K1379" s="3"/>
      <c r="L1379" s="3"/>
    </row>
    <row r="1380" spans="1:12">
      <c r="A1380" s="9"/>
      <c r="B1380" s="3"/>
      <c r="C1380" s="13"/>
      <c r="D1380" s="3"/>
      <c r="E1380" s="3"/>
      <c r="F1380" s="3"/>
      <c r="G1380" s="3"/>
      <c r="H1380" s="3"/>
      <c r="I1380" s="3"/>
      <c r="J1380" s="3"/>
      <c r="K1380" s="3"/>
      <c r="L1380" s="3"/>
    </row>
    <row r="1381" spans="1:12">
      <c r="A1381" s="9"/>
      <c r="B1381" s="3"/>
      <c r="C1381" s="13"/>
      <c r="D1381" s="3"/>
      <c r="E1381" s="3"/>
      <c r="F1381" s="3"/>
      <c r="G1381" s="3"/>
      <c r="H1381" s="3"/>
      <c r="I1381" s="3"/>
      <c r="J1381" s="3"/>
      <c r="K1381" s="3"/>
      <c r="L1381" s="3"/>
    </row>
    <row r="1382" spans="1:12">
      <c r="A1382" s="9"/>
      <c r="B1382" s="3"/>
      <c r="C1382" s="13"/>
      <c r="D1382" s="3"/>
      <c r="E1382" s="3"/>
      <c r="F1382" s="3"/>
      <c r="G1382" s="3"/>
      <c r="H1382" s="3"/>
      <c r="I1382" s="3"/>
      <c r="J1382" s="3"/>
      <c r="K1382" s="3"/>
      <c r="L1382" s="3"/>
    </row>
    <row r="1383" spans="1:12">
      <c r="A1383" s="9"/>
      <c r="B1383" s="3"/>
      <c r="C1383" s="13"/>
      <c r="D1383" s="3"/>
      <c r="E1383" s="3"/>
      <c r="F1383" s="3"/>
      <c r="G1383" s="3"/>
      <c r="H1383" s="3"/>
      <c r="I1383" s="3"/>
      <c r="J1383" s="3"/>
      <c r="K1383" s="3"/>
      <c r="L1383" s="3"/>
    </row>
    <row r="1384" spans="1:12">
      <c r="A1384" s="9"/>
      <c r="B1384" s="3"/>
      <c r="C1384" s="13"/>
      <c r="D1384" s="3"/>
      <c r="E1384" s="3"/>
      <c r="F1384" s="3"/>
      <c r="G1384" s="3"/>
      <c r="H1384" s="3"/>
      <c r="I1384" s="3"/>
      <c r="J1384" s="3"/>
      <c r="K1384" s="3"/>
      <c r="L1384" s="3"/>
    </row>
    <row r="1385" spans="1:12">
      <c r="A1385" s="9"/>
      <c r="B1385" s="3"/>
      <c r="C1385" s="13"/>
      <c r="D1385" s="3"/>
      <c r="E1385" s="3"/>
      <c r="F1385" s="3"/>
      <c r="G1385" s="3"/>
      <c r="H1385" s="3"/>
      <c r="I1385" s="3"/>
      <c r="J1385" s="3"/>
      <c r="K1385" s="3"/>
      <c r="L1385" s="3"/>
    </row>
    <row r="1386" spans="1:12">
      <c r="A1386" s="9"/>
      <c r="B1386" s="3"/>
      <c r="C1386" s="13"/>
      <c r="D1386" s="3"/>
      <c r="E1386" s="3"/>
      <c r="F1386" s="3"/>
      <c r="G1386" s="3"/>
      <c r="H1386" s="3"/>
      <c r="I1386" s="3"/>
      <c r="J1386" s="3"/>
      <c r="K1386" s="3"/>
      <c r="L1386" s="3"/>
    </row>
    <row r="1387" spans="1:12">
      <c r="A1387" s="9"/>
      <c r="B1387" s="3"/>
      <c r="C1387" s="13"/>
      <c r="D1387" s="3"/>
      <c r="E1387" s="3"/>
      <c r="F1387" s="3"/>
      <c r="G1387" s="3"/>
      <c r="H1387" s="3"/>
      <c r="I1387" s="3"/>
      <c r="J1387" s="3"/>
      <c r="K1387" s="3"/>
      <c r="L1387" s="3"/>
    </row>
    <row r="1388" spans="1:12">
      <c r="A1388" s="9"/>
      <c r="B1388" s="3"/>
      <c r="C1388" s="13"/>
      <c r="D1388" s="3"/>
      <c r="E1388" s="3"/>
      <c r="F1388" s="3"/>
      <c r="G1388" s="3"/>
      <c r="H1388" s="3"/>
      <c r="I1388" s="3"/>
      <c r="J1388" s="3"/>
      <c r="K1388" s="3"/>
      <c r="L1388" s="3"/>
    </row>
    <row r="1389" spans="1:12">
      <c r="A1389" s="9"/>
      <c r="B1389" s="3"/>
      <c r="C1389" s="13"/>
      <c r="D1389" s="3"/>
      <c r="E1389" s="3"/>
      <c r="F1389" s="3"/>
      <c r="G1389" s="3"/>
      <c r="H1389" s="3"/>
      <c r="I1389" s="3"/>
      <c r="J1389" s="3"/>
      <c r="K1389" s="3"/>
      <c r="L1389" s="3"/>
    </row>
    <row r="1390" spans="1:12">
      <c r="A1390" s="9"/>
      <c r="B1390" s="3"/>
      <c r="C1390" s="13"/>
      <c r="D1390" s="3"/>
      <c r="E1390" s="3"/>
      <c r="F1390" s="3"/>
      <c r="G1390" s="3"/>
      <c r="H1390" s="3"/>
      <c r="I1390" s="3"/>
      <c r="J1390" s="3"/>
      <c r="K1390" s="3"/>
      <c r="L1390" s="3"/>
    </row>
    <row r="1391" spans="1:12">
      <c r="A1391" s="9"/>
      <c r="B1391" s="3"/>
      <c r="C1391" s="13"/>
      <c r="D1391" s="3"/>
      <c r="E1391" s="3"/>
      <c r="F1391" s="3"/>
      <c r="G1391" s="3"/>
      <c r="H1391" s="3"/>
      <c r="I1391" s="3"/>
      <c r="J1391" s="3"/>
      <c r="K1391" s="3"/>
      <c r="L1391" s="3"/>
    </row>
    <row r="1392" spans="1:12">
      <c r="A1392" s="9"/>
      <c r="B1392" s="3"/>
      <c r="C1392" s="13"/>
      <c r="D1392" s="3"/>
      <c r="E1392" s="3"/>
      <c r="F1392" s="3"/>
      <c r="G1392" s="3"/>
      <c r="H1392" s="3"/>
      <c r="I1392" s="3"/>
      <c r="J1392" s="3"/>
      <c r="K1392" s="3"/>
      <c r="L1392" s="3"/>
    </row>
    <row r="1393" spans="1:12">
      <c r="A1393" s="9"/>
      <c r="B1393" s="3"/>
      <c r="C1393" s="13"/>
      <c r="D1393" s="3"/>
      <c r="E1393" s="3"/>
      <c r="F1393" s="3"/>
      <c r="G1393" s="3"/>
      <c r="H1393" s="3"/>
      <c r="I1393" s="3"/>
      <c r="J1393" s="3"/>
      <c r="K1393" s="3"/>
      <c r="L1393" s="3"/>
    </row>
    <row r="1394" spans="1:12">
      <c r="A1394" s="9"/>
      <c r="B1394" s="3"/>
      <c r="C1394" s="13"/>
      <c r="D1394" s="3"/>
      <c r="E1394" s="3"/>
      <c r="F1394" s="3"/>
      <c r="G1394" s="3"/>
      <c r="H1394" s="3"/>
      <c r="I1394" s="3"/>
      <c r="J1394" s="3"/>
      <c r="K1394" s="3"/>
      <c r="L1394" s="3"/>
    </row>
    <row r="1395" spans="1:12">
      <c r="A1395" s="9"/>
      <c r="B1395" s="3"/>
      <c r="C1395" s="13"/>
      <c r="D1395" s="3"/>
      <c r="E1395" s="3"/>
      <c r="F1395" s="3"/>
      <c r="G1395" s="3"/>
      <c r="H1395" s="3"/>
      <c r="I1395" s="3"/>
      <c r="J1395" s="3"/>
      <c r="K1395" s="3"/>
      <c r="L1395" s="3"/>
    </row>
    <row r="1396" spans="1:12">
      <c r="A1396" s="9"/>
      <c r="B1396" s="3"/>
      <c r="C1396" s="13"/>
      <c r="D1396" s="3"/>
      <c r="E1396" s="3"/>
      <c r="F1396" s="3"/>
      <c r="G1396" s="3"/>
      <c r="H1396" s="3"/>
      <c r="I1396" s="3"/>
      <c r="J1396" s="3"/>
      <c r="K1396" s="3"/>
      <c r="L1396" s="3"/>
    </row>
    <row r="1397" spans="1:12">
      <c r="A1397" s="9"/>
      <c r="B1397" s="3"/>
      <c r="C1397" s="13"/>
      <c r="D1397" s="3"/>
      <c r="E1397" s="3"/>
      <c r="F1397" s="3"/>
      <c r="G1397" s="3"/>
      <c r="H1397" s="3"/>
      <c r="I1397" s="3"/>
      <c r="J1397" s="3"/>
      <c r="K1397" s="3"/>
      <c r="L1397" s="3"/>
    </row>
    <row r="1398" spans="1:12">
      <c r="A1398" s="9"/>
      <c r="B1398" s="3"/>
      <c r="C1398" s="13"/>
      <c r="D1398" s="3"/>
      <c r="E1398" s="3"/>
      <c r="F1398" s="3"/>
      <c r="G1398" s="3"/>
      <c r="H1398" s="3"/>
      <c r="I1398" s="3"/>
      <c r="J1398" s="3"/>
      <c r="K1398" s="3"/>
      <c r="L1398" s="3"/>
    </row>
    <row r="1399" spans="1:12">
      <c r="A1399" s="9"/>
      <c r="B1399" s="3"/>
      <c r="C1399" s="13"/>
      <c r="D1399" s="3"/>
      <c r="E1399" s="3"/>
      <c r="F1399" s="3"/>
      <c r="G1399" s="3"/>
      <c r="H1399" s="3"/>
      <c r="I1399" s="3"/>
      <c r="J1399" s="3"/>
      <c r="K1399" s="3"/>
      <c r="L1399" s="3"/>
    </row>
    <row r="1400" spans="1:12">
      <c r="A1400" s="9"/>
      <c r="B1400" s="3"/>
      <c r="C1400" s="13"/>
      <c r="D1400" s="3"/>
      <c r="E1400" s="3"/>
      <c r="F1400" s="3"/>
      <c r="G1400" s="3"/>
      <c r="H1400" s="3"/>
      <c r="I1400" s="3"/>
      <c r="J1400" s="3"/>
      <c r="K1400" s="3"/>
      <c r="L1400" s="3"/>
    </row>
    <row r="1401" spans="1:12">
      <c r="A1401" s="9"/>
      <c r="B1401" s="3"/>
      <c r="C1401" s="13"/>
      <c r="D1401" s="3"/>
      <c r="E1401" s="3"/>
      <c r="F1401" s="3"/>
      <c r="G1401" s="3"/>
      <c r="H1401" s="3"/>
      <c r="I1401" s="3"/>
      <c r="J1401" s="3"/>
      <c r="K1401" s="3"/>
      <c r="L1401" s="3"/>
    </row>
    <row r="1402" spans="1:12">
      <c r="A1402" s="9"/>
      <c r="B1402" s="3"/>
      <c r="C1402" s="13"/>
      <c r="D1402" s="3"/>
      <c r="E1402" s="3"/>
      <c r="F1402" s="3"/>
      <c r="G1402" s="3"/>
      <c r="H1402" s="3"/>
      <c r="I1402" s="3"/>
      <c r="J1402" s="3"/>
      <c r="K1402" s="3"/>
      <c r="L1402" s="3"/>
    </row>
    <row r="1403" spans="1:12">
      <c r="A1403" s="9"/>
      <c r="B1403" s="3"/>
      <c r="C1403" s="13"/>
      <c r="D1403" s="3"/>
      <c r="E1403" s="3"/>
      <c r="F1403" s="3"/>
      <c r="G1403" s="3"/>
      <c r="H1403" s="3"/>
      <c r="I1403" s="3"/>
      <c r="J1403" s="3"/>
      <c r="K1403" s="3"/>
      <c r="L1403" s="3"/>
    </row>
    <row r="1404" spans="1:12">
      <c r="A1404" s="9"/>
      <c r="B1404" s="3"/>
      <c r="C1404" s="13"/>
      <c r="D1404" s="3"/>
      <c r="E1404" s="3"/>
      <c r="F1404" s="3"/>
      <c r="G1404" s="3"/>
      <c r="H1404" s="3"/>
      <c r="I1404" s="3"/>
      <c r="J1404" s="3"/>
      <c r="K1404" s="3"/>
      <c r="L1404" s="3"/>
    </row>
    <row r="1405" spans="1:12">
      <c r="A1405" s="9"/>
      <c r="B1405" s="3"/>
      <c r="C1405" s="13"/>
      <c r="D1405" s="3"/>
      <c r="E1405" s="3"/>
      <c r="F1405" s="3"/>
      <c r="G1405" s="3"/>
      <c r="H1405" s="3"/>
      <c r="I1405" s="3"/>
      <c r="J1405" s="3"/>
      <c r="K1405" s="3"/>
      <c r="L1405" s="3"/>
    </row>
    <row r="1406" spans="1:12">
      <c r="A1406" s="9"/>
      <c r="B1406" s="3"/>
      <c r="C1406" s="13"/>
      <c r="D1406" s="3"/>
      <c r="E1406" s="3"/>
      <c r="F1406" s="3"/>
      <c r="G1406" s="3"/>
      <c r="H1406" s="3"/>
      <c r="I1406" s="3"/>
      <c r="J1406" s="3"/>
      <c r="K1406" s="3"/>
      <c r="L1406" s="3"/>
    </row>
    <row r="1407" spans="1:12">
      <c r="A1407" s="9"/>
      <c r="B1407" s="3"/>
      <c r="C1407" s="13"/>
      <c r="D1407" s="3"/>
      <c r="E1407" s="3"/>
      <c r="F1407" s="3"/>
      <c r="G1407" s="3"/>
      <c r="H1407" s="3"/>
      <c r="I1407" s="3"/>
      <c r="J1407" s="3"/>
      <c r="K1407" s="3"/>
      <c r="L1407" s="3"/>
    </row>
    <row r="1408" spans="1:12">
      <c r="A1408" s="9"/>
      <c r="B1408" s="3"/>
      <c r="C1408" s="13"/>
      <c r="D1408" s="3"/>
      <c r="E1408" s="3"/>
      <c r="F1408" s="3"/>
      <c r="G1408" s="3"/>
      <c r="H1408" s="3"/>
      <c r="I1408" s="3"/>
      <c r="J1408" s="3"/>
      <c r="K1408" s="3"/>
      <c r="L1408" s="3"/>
    </row>
    <row r="1409" spans="1:12">
      <c r="A1409" s="9"/>
      <c r="B1409" s="3"/>
      <c r="C1409" s="13"/>
      <c r="D1409" s="3"/>
      <c r="E1409" s="3"/>
      <c r="F1409" s="3"/>
      <c r="G1409" s="3"/>
      <c r="H1409" s="3"/>
      <c r="I1409" s="3"/>
      <c r="J1409" s="3"/>
      <c r="K1409" s="3"/>
      <c r="L1409" s="3"/>
    </row>
    <row r="1410" spans="1:12">
      <c r="A1410" s="9"/>
      <c r="B1410" s="3"/>
      <c r="C1410" s="13"/>
      <c r="D1410" s="3"/>
      <c r="E1410" s="3"/>
      <c r="F1410" s="3"/>
      <c r="G1410" s="3"/>
      <c r="H1410" s="3"/>
      <c r="I1410" s="3"/>
      <c r="J1410" s="3"/>
      <c r="K1410" s="3"/>
      <c r="L1410" s="3"/>
    </row>
    <row r="1411" spans="1:12">
      <c r="A1411" s="9"/>
      <c r="B1411" s="3"/>
      <c r="C1411" s="13"/>
      <c r="D1411" s="3"/>
      <c r="E1411" s="3"/>
      <c r="F1411" s="3"/>
      <c r="G1411" s="3"/>
      <c r="H1411" s="3"/>
      <c r="I1411" s="3"/>
      <c r="J1411" s="3"/>
      <c r="K1411" s="3"/>
      <c r="L1411" s="3"/>
    </row>
    <row r="1412" spans="1:12">
      <c r="A1412" s="9"/>
      <c r="B1412" s="3"/>
      <c r="C1412" s="13"/>
      <c r="D1412" s="3"/>
      <c r="E1412" s="3"/>
      <c r="F1412" s="3"/>
      <c r="G1412" s="3"/>
      <c r="H1412" s="3"/>
      <c r="I1412" s="3"/>
      <c r="J1412" s="3"/>
      <c r="K1412" s="3"/>
      <c r="L1412" s="3"/>
    </row>
    <row r="1413" spans="1:12">
      <c r="A1413" s="9"/>
      <c r="B1413" s="3"/>
      <c r="C1413" s="13"/>
      <c r="D1413" s="3"/>
      <c r="E1413" s="3"/>
      <c r="F1413" s="3"/>
      <c r="G1413" s="3"/>
      <c r="H1413" s="3"/>
      <c r="I1413" s="3"/>
      <c r="J1413" s="3"/>
      <c r="K1413" s="3"/>
      <c r="L1413" s="3"/>
    </row>
    <row r="1414" spans="1:12">
      <c r="A1414" s="9"/>
      <c r="B1414" s="3"/>
      <c r="C1414" s="13"/>
      <c r="D1414" s="3"/>
      <c r="E1414" s="3"/>
      <c r="F1414" s="3"/>
      <c r="G1414" s="3"/>
      <c r="H1414" s="3"/>
      <c r="I1414" s="3"/>
      <c r="J1414" s="3"/>
      <c r="K1414" s="3"/>
      <c r="L1414" s="3"/>
    </row>
    <row r="1415" spans="1:12">
      <c r="A1415" s="9"/>
      <c r="B1415" s="3"/>
      <c r="C1415" s="13"/>
      <c r="D1415" s="3"/>
      <c r="E1415" s="3"/>
      <c r="F1415" s="3"/>
      <c r="G1415" s="3"/>
      <c r="H1415" s="3"/>
      <c r="I1415" s="3"/>
      <c r="J1415" s="3"/>
      <c r="K1415" s="3"/>
      <c r="L1415" s="3"/>
    </row>
    <row r="1416" spans="1:12">
      <c r="A1416" s="9"/>
      <c r="B1416" s="3"/>
      <c r="C1416" s="13"/>
      <c r="D1416" s="3"/>
      <c r="E1416" s="3"/>
      <c r="F1416" s="3"/>
      <c r="G1416" s="3"/>
      <c r="H1416" s="3"/>
      <c r="I1416" s="3"/>
      <c r="J1416" s="3"/>
      <c r="K1416" s="3"/>
      <c r="L1416" s="3"/>
    </row>
    <row r="1417" spans="1:12">
      <c r="A1417" s="9"/>
      <c r="B1417" s="3"/>
      <c r="C1417" s="13"/>
      <c r="D1417" s="3"/>
      <c r="E1417" s="3"/>
      <c r="F1417" s="3"/>
      <c r="G1417" s="3"/>
      <c r="H1417" s="3"/>
      <c r="I1417" s="3"/>
      <c r="J1417" s="3"/>
      <c r="K1417" s="3"/>
      <c r="L1417" s="3"/>
    </row>
    <row r="1418" spans="1:12">
      <c r="A1418" s="9"/>
      <c r="B1418" s="3"/>
      <c r="C1418" s="13"/>
      <c r="D1418" s="3"/>
      <c r="E1418" s="3"/>
      <c r="F1418" s="3"/>
      <c r="G1418" s="3"/>
      <c r="H1418" s="3"/>
      <c r="I1418" s="3"/>
      <c r="J1418" s="3"/>
      <c r="K1418" s="3"/>
      <c r="L1418" s="3"/>
    </row>
    <row r="1419" spans="1:12">
      <c r="A1419" s="9"/>
      <c r="B1419" s="3"/>
      <c r="C1419" s="13"/>
      <c r="D1419" s="3"/>
      <c r="E1419" s="3"/>
      <c r="F1419" s="3"/>
      <c r="G1419" s="3"/>
      <c r="H1419" s="3"/>
      <c r="I1419" s="3"/>
      <c r="J1419" s="3"/>
      <c r="K1419" s="3"/>
      <c r="L1419" s="3"/>
    </row>
    <row r="1420" spans="1:12">
      <c r="A1420" s="9"/>
      <c r="B1420" s="3"/>
      <c r="C1420" s="13"/>
      <c r="D1420" s="3"/>
      <c r="E1420" s="3"/>
      <c r="F1420" s="3"/>
      <c r="G1420" s="3"/>
      <c r="H1420" s="3"/>
      <c r="I1420" s="3"/>
      <c r="J1420" s="3"/>
      <c r="K1420" s="3"/>
      <c r="L1420" s="3"/>
    </row>
    <row r="1421" spans="1:12">
      <c r="A1421" s="9"/>
      <c r="B1421" s="3"/>
      <c r="C1421" s="13"/>
      <c r="D1421" s="3"/>
      <c r="E1421" s="3"/>
      <c r="F1421" s="3"/>
      <c r="G1421" s="3"/>
      <c r="H1421" s="3"/>
      <c r="I1421" s="3"/>
      <c r="J1421" s="3"/>
      <c r="K1421" s="3"/>
      <c r="L1421" s="3"/>
    </row>
    <row r="1422" spans="1:12">
      <c r="A1422" s="9"/>
      <c r="B1422" s="3"/>
      <c r="C1422" s="13"/>
      <c r="D1422" s="3"/>
      <c r="E1422" s="3"/>
      <c r="F1422" s="3"/>
      <c r="G1422" s="3"/>
      <c r="H1422" s="3"/>
      <c r="I1422" s="3"/>
      <c r="J1422" s="3"/>
      <c r="K1422" s="3"/>
      <c r="L1422" s="3"/>
    </row>
    <row r="1423" spans="1:12">
      <c r="A1423" s="9"/>
      <c r="B1423" s="3"/>
      <c r="C1423" s="13"/>
      <c r="D1423" s="3"/>
      <c r="E1423" s="3"/>
      <c r="F1423" s="3"/>
      <c r="G1423" s="3"/>
      <c r="H1423" s="3"/>
      <c r="I1423" s="3"/>
      <c r="J1423" s="3"/>
      <c r="K1423" s="3"/>
      <c r="L1423" s="3"/>
    </row>
    <row r="1424" spans="1:12">
      <c r="A1424" s="9"/>
      <c r="B1424" s="3"/>
      <c r="C1424" s="13"/>
      <c r="D1424" s="3"/>
      <c r="E1424" s="3"/>
      <c r="F1424" s="3"/>
      <c r="G1424" s="3"/>
      <c r="H1424" s="3"/>
      <c r="I1424" s="3"/>
      <c r="J1424" s="3"/>
      <c r="K1424" s="3"/>
      <c r="L1424" s="3"/>
    </row>
    <row r="1425" spans="1:12">
      <c r="A1425" s="9"/>
      <c r="B1425" s="3"/>
      <c r="C1425" s="13"/>
      <c r="D1425" s="3"/>
      <c r="E1425" s="3"/>
      <c r="F1425" s="3"/>
      <c r="G1425" s="3"/>
      <c r="H1425" s="3"/>
      <c r="I1425" s="3"/>
      <c r="J1425" s="3"/>
      <c r="K1425" s="3"/>
      <c r="L1425" s="3"/>
    </row>
    <row r="1426" spans="1:12">
      <c r="A1426" s="9"/>
      <c r="B1426" s="3"/>
      <c r="C1426" s="13"/>
      <c r="D1426" s="3"/>
      <c r="E1426" s="3"/>
      <c r="F1426" s="3"/>
      <c r="G1426" s="3"/>
      <c r="H1426" s="3"/>
      <c r="I1426" s="3"/>
      <c r="J1426" s="3"/>
      <c r="K1426" s="3"/>
      <c r="L1426" s="3"/>
    </row>
    <row r="1427" spans="1:12">
      <c r="A1427" s="9"/>
      <c r="B1427" s="3"/>
      <c r="C1427" s="13"/>
      <c r="D1427" s="3"/>
      <c r="E1427" s="3"/>
      <c r="F1427" s="3"/>
      <c r="G1427" s="3"/>
      <c r="H1427" s="3"/>
      <c r="I1427" s="3"/>
      <c r="J1427" s="3"/>
      <c r="K1427" s="3"/>
      <c r="L1427" s="3"/>
    </row>
    <row r="1428" spans="1:12">
      <c r="A1428" s="9"/>
      <c r="B1428" s="3"/>
      <c r="C1428" s="13"/>
      <c r="D1428" s="3"/>
      <c r="E1428" s="3"/>
      <c r="F1428" s="3"/>
      <c r="G1428" s="3"/>
      <c r="H1428" s="3"/>
      <c r="I1428" s="3"/>
      <c r="J1428" s="3"/>
      <c r="K1428" s="3"/>
      <c r="L1428" s="3"/>
    </row>
    <row r="1429" spans="1:12">
      <c r="A1429" s="9"/>
      <c r="B1429" s="3"/>
      <c r="C1429" s="13"/>
      <c r="D1429" s="3"/>
      <c r="E1429" s="3"/>
      <c r="F1429" s="3"/>
      <c r="G1429" s="3"/>
      <c r="H1429" s="3"/>
      <c r="I1429" s="3"/>
      <c r="J1429" s="3"/>
      <c r="K1429" s="3"/>
      <c r="L1429" s="3"/>
    </row>
    <row r="1430" spans="1:12">
      <c r="A1430" s="9"/>
      <c r="B1430" s="3"/>
      <c r="C1430" s="13"/>
      <c r="D1430" s="3"/>
      <c r="E1430" s="3"/>
      <c r="F1430" s="3"/>
      <c r="G1430" s="3"/>
      <c r="H1430" s="3"/>
      <c r="I1430" s="3"/>
      <c r="J1430" s="3"/>
      <c r="K1430" s="3"/>
      <c r="L1430" s="3"/>
    </row>
    <row r="1431" spans="1:12">
      <c r="A1431" s="9"/>
      <c r="B1431" s="3"/>
      <c r="C1431" s="13"/>
      <c r="D1431" s="3"/>
      <c r="E1431" s="3"/>
      <c r="F1431" s="3"/>
      <c r="G1431" s="3"/>
      <c r="H1431" s="3"/>
      <c r="I1431" s="3"/>
      <c r="J1431" s="3"/>
      <c r="K1431" s="3"/>
      <c r="L1431" s="3"/>
    </row>
    <row r="1432" spans="1:12">
      <c r="A1432" s="9"/>
      <c r="B1432" s="3"/>
      <c r="C1432" s="13"/>
      <c r="D1432" s="3"/>
      <c r="E1432" s="3"/>
      <c r="F1432" s="3"/>
      <c r="G1432" s="3"/>
      <c r="H1432" s="3"/>
      <c r="I1432" s="3"/>
      <c r="J1432" s="3"/>
      <c r="K1432" s="3"/>
      <c r="L1432" s="3"/>
    </row>
    <row r="1433" spans="1:12">
      <c r="A1433" s="9"/>
      <c r="B1433" s="3"/>
      <c r="C1433" s="13"/>
      <c r="D1433" s="3"/>
      <c r="E1433" s="3"/>
      <c r="F1433" s="3"/>
      <c r="G1433" s="3"/>
      <c r="H1433" s="3"/>
      <c r="I1433" s="3"/>
      <c r="J1433" s="3"/>
      <c r="K1433" s="3"/>
      <c r="L1433" s="3"/>
    </row>
    <row r="1434" spans="1:12">
      <c r="A1434" s="9"/>
      <c r="B1434" s="3"/>
      <c r="C1434" s="13"/>
      <c r="D1434" s="3"/>
      <c r="E1434" s="3"/>
      <c r="F1434" s="3"/>
      <c r="G1434" s="3"/>
      <c r="H1434" s="3"/>
      <c r="I1434" s="3"/>
      <c r="J1434" s="3"/>
      <c r="K1434" s="3"/>
      <c r="L1434" s="3"/>
    </row>
    <row r="1435" spans="1:12">
      <c r="A1435" s="9"/>
      <c r="B1435" s="3"/>
      <c r="C1435" s="13"/>
      <c r="D1435" s="3"/>
      <c r="E1435" s="3"/>
      <c r="F1435" s="3"/>
      <c r="G1435" s="3"/>
      <c r="H1435" s="3"/>
      <c r="I1435" s="3"/>
      <c r="J1435" s="3"/>
      <c r="K1435" s="3"/>
      <c r="L1435" s="3"/>
    </row>
    <row r="1436" spans="1:12">
      <c r="A1436" s="9"/>
      <c r="B1436" s="3"/>
      <c r="C1436" s="13"/>
      <c r="D1436" s="3"/>
      <c r="E1436" s="3"/>
      <c r="F1436" s="3"/>
      <c r="G1436" s="3"/>
      <c r="H1436" s="3"/>
      <c r="I1436" s="3"/>
      <c r="J1436" s="3"/>
      <c r="K1436" s="3"/>
      <c r="L1436" s="3"/>
    </row>
    <row r="1437" spans="1:12">
      <c r="A1437" s="9"/>
      <c r="B1437" s="3"/>
      <c r="C1437" s="13"/>
      <c r="D1437" s="3"/>
      <c r="E1437" s="3"/>
      <c r="F1437" s="3"/>
      <c r="G1437" s="3"/>
      <c r="H1437" s="3"/>
      <c r="I1437" s="3"/>
      <c r="J1437" s="3"/>
      <c r="K1437" s="3"/>
      <c r="L1437" s="3"/>
    </row>
    <row r="1438" spans="1:12">
      <c r="A1438" s="9"/>
      <c r="B1438" s="3"/>
      <c r="C1438" s="13"/>
      <c r="D1438" s="3"/>
      <c r="E1438" s="3"/>
      <c r="F1438" s="3"/>
      <c r="G1438" s="3"/>
      <c r="H1438" s="3"/>
      <c r="I1438" s="3"/>
      <c r="J1438" s="3"/>
      <c r="K1438" s="3"/>
      <c r="L1438" s="3"/>
    </row>
    <row r="1439" spans="1:12">
      <c r="A1439" s="9"/>
      <c r="B1439" s="3"/>
      <c r="C1439" s="13"/>
      <c r="D1439" s="3"/>
      <c r="E1439" s="3"/>
      <c r="F1439" s="3"/>
      <c r="G1439" s="3"/>
      <c r="H1439" s="3"/>
      <c r="I1439" s="3"/>
      <c r="J1439" s="3"/>
      <c r="K1439" s="3"/>
      <c r="L1439" s="3"/>
    </row>
    <row r="1440" spans="1:12">
      <c r="A1440" s="9"/>
      <c r="B1440" s="3"/>
      <c r="C1440" s="13"/>
      <c r="D1440" s="3"/>
      <c r="E1440" s="3"/>
      <c r="F1440" s="3"/>
      <c r="G1440" s="3"/>
      <c r="H1440" s="3"/>
      <c r="I1440" s="3"/>
      <c r="J1440" s="3"/>
      <c r="K1440" s="3"/>
      <c r="L1440" s="3"/>
    </row>
    <row r="1441" spans="1:12">
      <c r="A1441" s="9"/>
      <c r="B1441" s="3"/>
      <c r="C1441" s="13"/>
      <c r="D1441" s="3"/>
      <c r="E1441" s="3"/>
      <c r="F1441" s="3"/>
      <c r="G1441" s="3"/>
      <c r="H1441" s="3"/>
      <c r="I1441" s="3"/>
      <c r="J1441" s="3"/>
      <c r="K1441" s="3"/>
      <c r="L1441" s="3"/>
    </row>
    <row r="1442" spans="1:12">
      <c r="A1442" s="9"/>
      <c r="B1442" s="3"/>
      <c r="C1442" s="13"/>
      <c r="D1442" s="3"/>
      <c r="E1442" s="3"/>
      <c r="F1442" s="3"/>
      <c r="G1442" s="3"/>
      <c r="H1442" s="3"/>
      <c r="I1442" s="3"/>
      <c r="J1442" s="3"/>
      <c r="K1442" s="3"/>
      <c r="L1442" s="3"/>
    </row>
    <row r="1443" spans="1:12">
      <c r="A1443" s="9"/>
      <c r="B1443" s="3"/>
      <c r="C1443" s="13"/>
      <c r="D1443" s="3"/>
      <c r="E1443" s="3"/>
      <c r="F1443" s="3"/>
      <c r="G1443" s="3"/>
      <c r="H1443" s="3"/>
      <c r="I1443" s="3"/>
      <c r="J1443" s="3"/>
      <c r="K1443" s="3"/>
      <c r="L1443" s="3"/>
    </row>
    <row r="1444" spans="1:12">
      <c r="A1444" s="9"/>
      <c r="B1444" s="3"/>
      <c r="C1444" s="13"/>
      <c r="D1444" s="3"/>
      <c r="E1444" s="3"/>
      <c r="F1444" s="3"/>
      <c r="G1444" s="3"/>
      <c r="H1444" s="3"/>
      <c r="I1444" s="3"/>
      <c r="J1444" s="3"/>
      <c r="K1444" s="3"/>
      <c r="L1444" s="3"/>
    </row>
    <row r="1445" spans="1:12">
      <c r="A1445" s="9"/>
      <c r="B1445" s="3"/>
      <c r="C1445" s="13"/>
      <c r="D1445" s="3"/>
      <c r="E1445" s="3"/>
      <c r="F1445" s="3"/>
      <c r="G1445" s="3"/>
      <c r="H1445" s="3"/>
      <c r="I1445" s="3"/>
      <c r="J1445" s="3"/>
      <c r="K1445" s="3"/>
      <c r="L1445" s="3"/>
    </row>
    <row r="1446" spans="1:12">
      <c r="A1446" s="9"/>
      <c r="B1446" s="3"/>
      <c r="C1446" s="13"/>
      <c r="D1446" s="3"/>
      <c r="E1446" s="3"/>
      <c r="F1446" s="3"/>
      <c r="G1446" s="3"/>
      <c r="H1446" s="3"/>
      <c r="I1446" s="3"/>
      <c r="J1446" s="3"/>
      <c r="K1446" s="3"/>
      <c r="L1446" s="3"/>
    </row>
    <row r="1447" spans="1:12">
      <c r="A1447" s="9"/>
      <c r="B1447" s="3"/>
      <c r="C1447" s="13"/>
      <c r="D1447" s="3"/>
      <c r="E1447" s="3"/>
      <c r="F1447" s="3"/>
      <c r="G1447" s="3"/>
      <c r="H1447" s="3"/>
      <c r="I1447" s="3"/>
      <c r="J1447" s="3"/>
      <c r="K1447" s="3"/>
      <c r="L1447" s="3"/>
    </row>
    <row r="1448" spans="1:12">
      <c r="A1448" s="9"/>
      <c r="B1448" s="3"/>
      <c r="C1448" s="13"/>
      <c r="D1448" s="3"/>
      <c r="E1448" s="3"/>
      <c r="F1448" s="3"/>
      <c r="G1448" s="3"/>
      <c r="H1448" s="3"/>
      <c r="I1448" s="3"/>
      <c r="J1448" s="3"/>
      <c r="K1448" s="3"/>
      <c r="L1448" s="3"/>
    </row>
    <row r="1449" spans="1:12">
      <c r="A1449" s="9"/>
      <c r="B1449" s="3"/>
      <c r="C1449" s="13"/>
      <c r="D1449" s="3"/>
      <c r="E1449" s="3"/>
      <c r="F1449" s="3"/>
      <c r="G1449" s="3"/>
      <c r="H1449" s="3"/>
      <c r="I1449" s="3"/>
      <c r="J1449" s="3"/>
      <c r="K1449" s="3"/>
      <c r="L1449" s="3"/>
    </row>
    <row r="1450" spans="1:12">
      <c r="A1450" s="9"/>
      <c r="B1450" s="3"/>
      <c r="C1450" s="13"/>
      <c r="D1450" s="3"/>
      <c r="E1450" s="3"/>
      <c r="F1450" s="3"/>
      <c r="G1450" s="3"/>
      <c r="H1450" s="3"/>
      <c r="I1450" s="3"/>
      <c r="J1450" s="3"/>
      <c r="K1450" s="3"/>
      <c r="L1450" s="3"/>
    </row>
    <row r="1451" spans="1:12">
      <c r="A1451" s="9"/>
      <c r="B1451" s="3"/>
      <c r="C1451" s="13"/>
      <c r="D1451" s="3"/>
      <c r="E1451" s="3"/>
      <c r="F1451" s="3"/>
      <c r="G1451" s="3"/>
      <c r="H1451" s="3"/>
      <c r="I1451" s="3"/>
      <c r="J1451" s="3"/>
      <c r="K1451" s="3"/>
      <c r="L1451" s="3"/>
    </row>
    <row r="1452" spans="1:12">
      <c r="A1452" s="9"/>
      <c r="B1452" s="3"/>
      <c r="C1452" s="13"/>
      <c r="D1452" s="3"/>
      <c r="E1452" s="3"/>
      <c r="F1452" s="3"/>
      <c r="G1452" s="3"/>
      <c r="H1452" s="3"/>
      <c r="I1452" s="3"/>
      <c r="J1452" s="3"/>
      <c r="K1452" s="3"/>
      <c r="L1452" s="3"/>
    </row>
    <row r="1453" spans="1:12">
      <c r="A1453" s="9"/>
      <c r="B1453" s="3"/>
      <c r="C1453" s="13"/>
      <c r="D1453" s="3"/>
      <c r="E1453" s="3"/>
      <c r="F1453" s="3"/>
      <c r="G1453" s="3"/>
      <c r="H1453" s="3"/>
      <c r="I1453" s="3"/>
      <c r="J1453" s="3"/>
      <c r="K1453" s="3"/>
      <c r="L1453" s="3"/>
    </row>
    <row r="1454" spans="1:12">
      <c r="A1454" s="9"/>
      <c r="B1454" s="3"/>
      <c r="C1454" s="13"/>
      <c r="D1454" s="3"/>
      <c r="E1454" s="3"/>
      <c r="F1454" s="3"/>
      <c r="G1454" s="3"/>
      <c r="H1454" s="3"/>
      <c r="I1454" s="3"/>
      <c r="J1454" s="3"/>
      <c r="K1454" s="3"/>
      <c r="L1454" s="3"/>
    </row>
    <row r="1455" spans="1:12">
      <c r="A1455" s="9"/>
      <c r="B1455" s="3"/>
      <c r="C1455" s="13"/>
      <c r="D1455" s="3"/>
      <c r="E1455" s="3"/>
      <c r="F1455" s="3"/>
      <c r="G1455" s="3"/>
      <c r="H1455" s="3"/>
      <c r="I1455" s="3"/>
      <c r="J1455" s="3"/>
      <c r="K1455" s="3"/>
      <c r="L1455" s="3"/>
    </row>
    <row r="1456" spans="1:12">
      <c r="A1456" s="9"/>
      <c r="B1456" s="3"/>
      <c r="C1456" s="13"/>
      <c r="D1456" s="3"/>
      <c r="E1456" s="3"/>
      <c r="F1456" s="3"/>
      <c r="G1456" s="3"/>
      <c r="H1456" s="3"/>
      <c r="I1456" s="3"/>
      <c r="J1456" s="3"/>
      <c r="K1456" s="3"/>
      <c r="L1456" s="3"/>
    </row>
    <row r="1457" spans="1:12">
      <c r="A1457" s="9"/>
      <c r="B1457" s="3"/>
      <c r="C1457" s="13"/>
      <c r="D1457" s="3"/>
      <c r="E1457" s="3"/>
      <c r="F1457" s="3"/>
      <c r="G1457" s="3"/>
      <c r="H1457" s="3"/>
      <c r="I1457" s="3"/>
      <c r="J1457" s="3"/>
      <c r="K1457" s="3"/>
      <c r="L1457" s="3"/>
    </row>
    <row r="1458" spans="1:12">
      <c r="A1458" s="9"/>
      <c r="B1458" s="3"/>
      <c r="C1458" s="13"/>
      <c r="D1458" s="3"/>
      <c r="E1458" s="3"/>
      <c r="F1458" s="3"/>
      <c r="G1458" s="3"/>
      <c r="H1458" s="3"/>
      <c r="I1458" s="3"/>
      <c r="J1458" s="3"/>
      <c r="K1458" s="3"/>
      <c r="L1458" s="3"/>
    </row>
    <row r="1459" spans="1:12">
      <c r="A1459" s="9"/>
      <c r="B1459" s="3"/>
      <c r="C1459" s="13"/>
      <c r="D1459" s="3"/>
      <c r="E1459" s="3"/>
      <c r="F1459" s="3"/>
      <c r="G1459" s="3"/>
      <c r="H1459" s="3"/>
      <c r="I1459" s="3"/>
      <c r="J1459" s="3"/>
      <c r="K1459" s="3"/>
      <c r="L1459" s="3"/>
    </row>
    <row r="1460" spans="1:12">
      <c r="A1460" s="9"/>
      <c r="B1460" s="3"/>
      <c r="C1460" s="13"/>
      <c r="D1460" s="3"/>
      <c r="E1460" s="3"/>
      <c r="F1460" s="3"/>
      <c r="G1460" s="3"/>
      <c r="H1460" s="3"/>
      <c r="I1460" s="3"/>
      <c r="J1460" s="3"/>
      <c r="K1460" s="3"/>
      <c r="L1460" s="3"/>
    </row>
    <row r="1461" spans="1:12">
      <c r="A1461" s="9"/>
      <c r="B1461" s="3"/>
      <c r="C1461" s="13"/>
      <c r="D1461" s="3"/>
      <c r="E1461" s="3"/>
      <c r="F1461" s="3"/>
      <c r="G1461" s="3"/>
      <c r="H1461" s="3"/>
      <c r="I1461" s="3"/>
      <c r="J1461" s="3"/>
      <c r="K1461" s="3"/>
      <c r="L1461" s="3"/>
    </row>
    <row r="1462" spans="1:12">
      <c r="A1462" s="9"/>
      <c r="B1462" s="3"/>
      <c r="C1462" s="13"/>
      <c r="D1462" s="3"/>
      <c r="E1462" s="3"/>
      <c r="F1462" s="3"/>
      <c r="G1462" s="3"/>
      <c r="H1462" s="3"/>
      <c r="I1462" s="3"/>
      <c r="J1462" s="3"/>
      <c r="K1462" s="3"/>
      <c r="L1462" s="3"/>
    </row>
    <row r="1463" spans="1:12">
      <c r="A1463" s="9"/>
      <c r="B1463" s="3"/>
      <c r="C1463" s="13"/>
      <c r="D1463" s="3"/>
      <c r="E1463" s="3"/>
      <c r="F1463" s="3"/>
      <c r="G1463" s="3"/>
      <c r="H1463" s="3"/>
      <c r="I1463" s="3"/>
      <c r="J1463" s="3"/>
      <c r="K1463" s="3"/>
      <c r="L1463" s="3"/>
    </row>
    <row r="1464" spans="1:12">
      <c r="A1464" s="9"/>
      <c r="B1464" s="3"/>
      <c r="C1464" s="13"/>
      <c r="D1464" s="3"/>
      <c r="E1464" s="3"/>
      <c r="F1464" s="3"/>
      <c r="G1464" s="3"/>
      <c r="H1464" s="3"/>
      <c r="I1464" s="3"/>
      <c r="J1464" s="3"/>
      <c r="K1464" s="3"/>
      <c r="L1464" s="3"/>
    </row>
    <row r="1465" spans="1:12">
      <c r="A1465" s="9"/>
      <c r="B1465" s="3"/>
      <c r="C1465" s="13"/>
      <c r="D1465" s="3"/>
      <c r="E1465" s="3"/>
      <c r="F1465" s="3"/>
      <c r="G1465" s="3"/>
      <c r="H1465" s="3"/>
      <c r="I1465" s="3"/>
      <c r="J1465" s="3"/>
      <c r="K1465" s="3"/>
      <c r="L1465" s="3"/>
    </row>
    <row r="1466" spans="1:12">
      <c r="A1466" s="9"/>
      <c r="B1466" s="3"/>
      <c r="C1466" s="13"/>
      <c r="D1466" s="3"/>
      <c r="E1466" s="3"/>
      <c r="F1466" s="3"/>
      <c r="G1466" s="3"/>
      <c r="H1466" s="3"/>
      <c r="I1466" s="3"/>
      <c r="J1466" s="3"/>
      <c r="K1466" s="3"/>
      <c r="L1466" s="3"/>
    </row>
    <row r="1467" spans="1:12">
      <c r="A1467" s="9"/>
      <c r="B1467" s="3"/>
      <c r="C1467" s="13"/>
      <c r="D1467" s="3"/>
      <c r="E1467" s="3"/>
      <c r="F1467" s="3"/>
      <c r="G1467" s="3"/>
      <c r="H1467" s="3"/>
      <c r="I1467" s="3"/>
      <c r="J1467" s="3"/>
      <c r="K1467" s="3"/>
      <c r="L1467" s="3"/>
    </row>
    <row r="1468" spans="1:12">
      <c r="A1468" s="9"/>
      <c r="B1468" s="3"/>
      <c r="C1468" s="13"/>
      <c r="D1468" s="3"/>
      <c r="E1468" s="3"/>
      <c r="F1468" s="3"/>
      <c r="G1468" s="3"/>
      <c r="H1468" s="3"/>
      <c r="I1468" s="3"/>
      <c r="J1468" s="3"/>
      <c r="K1468" s="3"/>
      <c r="L1468" s="3"/>
    </row>
    <row r="1469" spans="1:12">
      <c r="A1469" s="9"/>
      <c r="B1469" s="3"/>
      <c r="C1469" s="13"/>
      <c r="D1469" s="3"/>
      <c r="E1469" s="3"/>
      <c r="F1469" s="3"/>
      <c r="G1469" s="3"/>
      <c r="H1469" s="3"/>
      <c r="I1469" s="3"/>
      <c r="J1469" s="3"/>
      <c r="K1469" s="3"/>
      <c r="L1469" s="3"/>
    </row>
    <row r="1470" spans="1:12">
      <c r="A1470" s="9"/>
      <c r="B1470" s="3"/>
      <c r="C1470" s="13"/>
      <c r="D1470" s="3"/>
      <c r="E1470" s="3"/>
      <c r="F1470" s="3"/>
      <c r="G1470" s="3"/>
      <c r="H1470" s="3"/>
      <c r="I1470" s="3"/>
      <c r="J1470" s="3"/>
      <c r="K1470" s="3"/>
      <c r="L1470" s="3"/>
    </row>
    <row r="1471" spans="1:12">
      <c r="A1471" s="9"/>
      <c r="B1471" s="3"/>
      <c r="C1471" s="13"/>
      <c r="D1471" s="3"/>
      <c r="E1471" s="3"/>
      <c r="F1471" s="3"/>
      <c r="G1471" s="3"/>
      <c r="H1471" s="3"/>
      <c r="I1471" s="3"/>
      <c r="J1471" s="3"/>
      <c r="K1471" s="3"/>
      <c r="L1471" s="3"/>
    </row>
    <row r="1472" spans="1:12">
      <c r="A1472" s="9"/>
      <c r="B1472" s="3"/>
      <c r="C1472" s="13"/>
      <c r="D1472" s="3"/>
      <c r="E1472" s="3"/>
      <c r="F1472" s="3"/>
      <c r="G1472" s="3"/>
      <c r="H1472" s="3"/>
      <c r="I1472" s="3"/>
      <c r="J1472" s="3"/>
      <c r="K1472" s="3"/>
      <c r="L1472" s="3"/>
    </row>
    <row r="1473" spans="1:12">
      <c r="A1473" s="9"/>
      <c r="B1473" s="3"/>
      <c r="C1473" s="13"/>
      <c r="D1473" s="3"/>
      <c r="E1473" s="3"/>
      <c r="F1473" s="3"/>
      <c r="G1473" s="3"/>
      <c r="H1473" s="3"/>
      <c r="I1473" s="3"/>
      <c r="J1473" s="3"/>
      <c r="K1473" s="3"/>
      <c r="L1473" s="3"/>
    </row>
    <row r="1474" spans="1:12">
      <c r="A1474" s="9"/>
      <c r="B1474" s="3"/>
      <c r="C1474" s="13"/>
      <c r="D1474" s="3"/>
      <c r="E1474" s="3"/>
      <c r="F1474" s="3"/>
      <c r="G1474" s="3"/>
      <c r="H1474" s="3"/>
      <c r="I1474" s="3"/>
      <c r="J1474" s="3"/>
      <c r="K1474" s="3"/>
      <c r="L1474" s="3"/>
    </row>
    <row r="1475" spans="1:12">
      <c r="A1475" s="9"/>
      <c r="B1475" s="3"/>
      <c r="C1475" s="13"/>
      <c r="D1475" s="3"/>
      <c r="E1475" s="3"/>
      <c r="F1475" s="3"/>
      <c r="G1475" s="3"/>
      <c r="H1475" s="3"/>
      <c r="I1475" s="3"/>
      <c r="J1475" s="3"/>
      <c r="K1475" s="3"/>
      <c r="L1475" s="3"/>
    </row>
    <row r="1476" spans="1:12">
      <c r="A1476" s="9"/>
      <c r="B1476" s="3"/>
      <c r="C1476" s="13"/>
      <c r="D1476" s="3"/>
      <c r="E1476" s="3"/>
      <c r="F1476" s="3"/>
      <c r="G1476" s="3"/>
      <c r="H1476" s="3"/>
      <c r="I1476" s="3"/>
      <c r="J1476" s="3"/>
      <c r="K1476" s="3"/>
      <c r="L1476" s="3"/>
    </row>
    <row r="1477" spans="1:12">
      <c r="A1477" s="9"/>
      <c r="B1477" s="3"/>
      <c r="C1477" s="13"/>
      <c r="D1477" s="3"/>
      <c r="E1477" s="3"/>
      <c r="F1477" s="3"/>
      <c r="G1477" s="3"/>
      <c r="H1477" s="3"/>
      <c r="I1477" s="3"/>
      <c r="J1477" s="3"/>
      <c r="K1477" s="3"/>
      <c r="L1477" s="3"/>
    </row>
    <row r="1478" spans="1:12">
      <c r="A1478" s="9"/>
      <c r="B1478" s="3"/>
      <c r="C1478" s="13"/>
      <c r="D1478" s="3"/>
      <c r="E1478" s="3"/>
      <c r="F1478" s="3"/>
      <c r="G1478" s="3"/>
      <c r="H1478" s="3"/>
      <c r="I1478" s="3"/>
      <c r="J1478" s="3"/>
      <c r="K1478" s="3"/>
      <c r="L1478" s="3"/>
    </row>
    <row r="1479" spans="1:12">
      <c r="A1479" s="9"/>
      <c r="B1479" s="3"/>
      <c r="C1479" s="13"/>
      <c r="D1479" s="3"/>
      <c r="E1479" s="3"/>
      <c r="F1479" s="3"/>
      <c r="G1479" s="3"/>
      <c r="H1479" s="3"/>
      <c r="I1479" s="3"/>
      <c r="J1479" s="3"/>
      <c r="K1479" s="3"/>
      <c r="L1479" s="3"/>
    </row>
    <row r="1480" spans="1:12">
      <c r="A1480" s="9"/>
      <c r="B1480" s="3"/>
      <c r="C1480" s="13"/>
      <c r="D1480" s="3"/>
      <c r="E1480" s="3"/>
      <c r="F1480" s="3"/>
      <c r="G1480" s="3"/>
      <c r="H1480" s="3"/>
      <c r="I1480" s="3"/>
      <c r="J1480" s="3"/>
      <c r="K1480" s="3"/>
      <c r="L1480" s="3"/>
    </row>
    <row r="1481" spans="1:12">
      <c r="A1481" s="9"/>
      <c r="B1481" s="3"/>
      <c r="C1481" s="13"/>
      <c r="D1481" s="3"/>
      <c r="E1481" s="3"/>
      <c r="F1481" s="3"/>
      <c r="G1481" s="3"/>
      <c r="H1481" s="3"/>
      <c r="I1481" s="3"/>
      <c r="J1481" s="3"/>
      <c r="K1481" s="3"/>
      <c r="L1481" s="3"/>
    </row>
    <row r="1482" spans="1:12">
      <c r="A1482" s="9"/>
      <c r="B1482" s="3"/>
      <c r="C1482" s="13"/>
      <c r="D1482" s="3"/>
      <c r="E1482" s="3"/>
      <c r="F1482" s="3"/>
      <c r="G1482" s="3"/>
      <c r="H1482" s="3"/>
      <c r="I1482" s="3"/>
      <c r="J1482" s="3"/>
      <c r="K1482" s="3"/>
      <c r="L1482" s="3"/>
    </row>
    <row r="1483" spans="1:12">
      <c r="A1483" s="9"/>
      <c r="B1483" s="3"/>
      <c r="C1483" s="13"/>
      <c r="D1483" s="3"/>
      <c r="E1483" s="3"/>
      <c r="F1483" s="3"/>
      <c r="G1483" s="3"/>
      <c r="H1483" s="3"/>
      <c r="I1483" s="3"/>
      <c r="J1483" s="3"/>
      <c r="K1483" s="3"/>
      <c r="L1483" s="3"/>
    </row>
    <row r="1484" spans="1:12">
      <c r="A1484" s="9"/>
      <c r="B1484" s="3"/>
      <c r="C1484" s="13"/>
      <c r="D1484" s="3"/>
      <c r="E1484" s="3"/>
      <c r="F1484" s="3"/>
      <c r="G1484" s="3"/>
      <c r="H1484" s="3"/>
      <c r="I1484" s="3"/>
      <c r="J1484" s="3"/>
      <c r="K1484" s="3"/>
      <c r="L1484" s="3"/>
    </row>
    <row r="1485" spans="1:12">
      <c r="A1485" s="9"/>
      <c r="B1485" s="3"/>
      <c r="C1485" s="13"/>
      <c r="D1485" s="3"/>
      <c r="E1485" s="3"/>
      <c r="F1485" s="3"/>
      <c r="G1485" s="3"/>
      <c r="H1485" s="3"/>
      <c r="I1485" s="3"/>
      <c r="J1485" s="3"/>
      <c r="K1485" s="3"/>
      <c r="L1485" s="3"/>
    </row>
    <row r="1486" spans="1:12">
      <c r="A1486" s="9"/>
      <c r="B1486" s="3"/>
      <c r="C1486" s="13"/>
      <c r="D1486" s="3"/>
      <c r="E1486" s="3"/>
      <c r="F1486" s="3"/>
      <c r="G1486" s="3"/>
      <c r="H1486" s="3"/>
      <c r="I1486" s="3"/>
      <c r="J1486" s="3"/>
      <c r="K1486" s="3"/>
      <c r="L1486" s="3"/>
    </row>
    <row r="1487" spans="1:12">
      <c r="A1487" s="9"/>
      <c r="B1487" s="3"/>
      <c r="C1487" s="13"/>
      <c r="D1487" s="3"/>
      <c r="E1487" s="3"/>
      <c r="F1487" s="3"/>
      <c r="G1487" s="3"/>
      <c r="H1487" s="3"/>
      <c r="I1487" s="3"/>
      <c r="J1487" s="3"/>
      <c r="K1487" s="3"/>
      <c r="L1487" s="3"/>
    </row>
    <row r="1488" spans="1:12">
      <c r="A1488" s="9"/>
      <c r="B1488" s="3"/>
      <c r="C1488" s="13"/>
      <c r="D1488" s="3"/>
      <c r="E1488" s="3"/>
      <c r="F1488" s="3"/>
      <c r="G1488" s="3"/>
      <c r="H1488" s="3"/>
      <c r="I1488" s="3"/>
      <c r="J1488" s="3"/>
      <c r="K1488" s="3"/>
      <c r="L1488" s="3"/>
    </row>
    <row r="1489" spans="1:12">
      <c r="A1489" s="9"/>
      <c r="B1489" s="3"/>
      <c r="C1489" s="13"/>
      <c r="D1489" s="3"/>
      <c r="E1489" s="3"/>
      <c r="F1489" s="3"/>
      <c r="G1489" s="3"/>
      <c r="H1489" s="3"/>
      <c r="I1489" s="3"/>
      <c r="J1489" s="3"/>
      <c r="K1489" s="3"/>
      <c r="L1489" s="3"/>
    </row>
    <row r="1490" spans="1:12">
      <c r="A1490" s="9"/>
      <c r="B1490" s="3"/>
      <c r="C1490" s="13"/>
      <c r="D1490" s="3"/>
      <c r="E1490" s="3"/>
      <c r="F1490" s="3"/>
      <c r="G1490" s="3"/>
      <c r="H1490" s="3"/>
      <c r="I1490" s="3"/>
      <c r="J1490" s="3"/>
      <c r="K1490" s="3"/>
      <c r="L1490" s="3"/>
    </row>
    <row r="1491" spans="1:12">
      <c r="A1491" s="9"/>
      <c r="B1491" s="3"/>
      <c r="C1491" s="13"/>
      <c r="D1491" s="3"/>
      <c r="E1491" s="3"/>
      <c r="F1491" s="3"/>
      <c r="G1491" s="3"/>
      <c r="H1491" s="3"/>
      <c r="I1491" s="3"/>
      <c r="J1491" s="3"/>
      <c r="K1491" s="3"/>
      <c r="L1491" s="3"/>
    </row>
    <row r="1492" spans="1:12">
      <c r="A1492" s="9"/>
      <c r="B1492" s="3"/>
      <c r="C1492" s="13"/>
      <c r="D1492" s="3"/>
      <c r="E1492" s="3"/>
      <c r="F1492" s="3"/>
      <c r="G1492" s="3"/>
      <c r="H1492" s="3"/>
      <c r="I1492" s="3"/>
      <c r="J1492" s="3"/>
      <c r="K1492" s="3"/>
      <c r="L1492" s="3"/>
    </row>
    <row r="1493" spans="1:12">
      <c r="A1493" s="9"/>
      <c r="B1493" s="3"/>
      <c r="C1493" s="13"/>
      <c r="D1493" s="3"/>
      <c r="E1493" s="3"/>
      <c r="F1493" s="3"/>
      <c r="G1493" s="3"/>
      <c r="H1493" s="3"/>
      <c r="I1493" s="3"/>
      <c r="J1493" s="3"/>
      <c r="K1493" s="3"/>
      <c r="L1493" s="3"/>
    </row>
    <row r="1494" spans="1:12">
      <c r="A1494" s="9"/>
      <c r="B1494" s="3"/>
      <c r="C1494" s="13"/>
      <c r="D1494" s="3"/>
      <c r="E1494" s="3"/>
      <c r="F1494" s="3"/>
      <c r="G1494" s="3"/>
      <c r="H1494" s="3"/>
      <c r="I1494" s="3"/>
      <c r="J1494" s="3"/>
      <c r="K1494" s="3"/>
      <c r="L1494" s="3"/>
    </row>
    <row r="1495" spans="1:12">
      <c r="A1495" s="9"/>
      <c r="B1495" s="3"/>
      <c r="C1495" s="13"/>
      <c r="D1495" s="3"/>
      <c r="E1495" s="3"/>
      <c r="F1495" s="3"/>
      <c r="G1495" s="3"/>
      <c r="H1495" s="3"/>
      <c r="I1495" s="3"/>
      <c r="J1495" s="3"/>
      <c r="K1495" s="3"/>
      <c r="L1495" s="3"/>
    </row>
    <row r="1496" spans="1:12">
      <c r="A1496" s="9"/>
      <c r="B1496" s="3"/>
      <c r="C1496" s="13"/>
      <c r="D1496" s="3"/>
      <c r="E1496" s="3"/>
      <c r="F1496" s="3"/>
      <c r="G1496" s="3"/>
      <c r="H1496" s="3"/>
      <c r="I1496" s="3"/>
      <c r="J1496" s="3"/>
      <c r="K1496" s="3"/>
      <c r="L1496" s="3"/>
    </row>
    <row r="1497" spans="1:12">
      <c r="A1497" s="9"/>
      <c r="B1497" s="3"/>
      <c r="C1497" s="13"/>
      <c r="D1497" s="3"/>
      <c r="E1497" s="3"/>
      <c r="F1497" s="3"/>
      <c r="G1497" s="3"/>
      <c r="H1497" s="3"/>
      <c r="I1497" s="3"/>
      <c r="J1497" s="3"/>
      <c r="K1497" s="3"/>
      <c r="L1497" s="3"/>
    </row>
    <row r="1498" spans="1:12">
      <c r="A1498" s="9"/>
      <c r="B1498" s="3"/>
      <c r="C1498" s="13"/>
      <c r="D1498" s="3"/>
      <c r="E1498" s="3"/>
      <c r="F1498" s="3"/>
      <c r="G1498" s="3"/>
      <c r="H1498" s="3"/>
      <c r="I1498" s="3"/>
      <c r="J1498" s="3"/>
      <c r="K1498" s="3"/>
      <c r="L1498" s="3"/>
    </row>
    <row r="1499" spans="1:12">
      <c r="A1499" s="9"/>
      <c r="B1499" s="3"/>
      <c r="C1499" s="13"/>
      <c r="D1499" s="3"/>
      <c r="E1499" s="3"/>
      <c r="F1499" s="3"/>
      <c r="G1499" s="3"/>
      <c r="H1499" s="3"/>
      <c r="I1499" s="3"/>
      <c r="J1499" s="3"/>
      <c r="K1499" s="3"/>
      <c r="L1499" s="3"/>
    </row>
    <row r="1500" spans="1:12">
      <c r="A1500" s="9"/>
      <c r="B1500" s="3"/>
      <c r="C1500" s="13"/>
      <c r="D1500" s="3"/>
      <c r="E1500" s="3"/>
      <c r="F1500" s="3"/>
      <c r="G1500" s="3"/>
      <c r="H1500" s="3"/>
      <c r="I1500" s="3"/>
      <c r="J1500" s="3"/>
      <c r="K1500" s="3"/>
      <c r="L1500" s="3"/>
    </row>
    <row r="1501" spans="1:12">
      <c r="A1501" s="9"/>
      <c r="B1501" s="3"/>
      <c r="C1501" s="13"/>
      <c r="D1501" s="3"/>
      <c r="E1501" s="3"/>
      <c r="F1501" s="3"/>
      <c r="G1501" s="3"/>
      <c r="H1501" s="3"/>
      <c r="I1501" s="3"/>
      <c r="J1501" s="3"/>
      <c r="K1501" s="3"/>
      <c r="L1501" s="3"/>
    </row>
    <row r="1502" spans="1:12">
      <c r="A1502" s="9"/>
      <c r="B1502" s="3"/>
      <c r="C1502" s="13"/>
      <c r="D1502" s="3"/>
      <c r="E1502" s="3"/>
      <c r="F1502" s="3"/>
      <c r="G1502" s="3"/>
      <c r="H1502" s="3"/>
      <c r="I1502" s="3"/>
      <c r="J1502" s="3"/>
      <c r="K1502" s="3"/>
      <c r="L1502" s="3"/>
    </row>
    <row r="1503" spans="1:12">
      <c r="A1503" s="9"/>
      <c r="B1503" s="3"/>
      <c r="C1503" s="13"/>
      <c r="D1503" s="3"/>
      <c r="E1503" s="3"/>
      <c r="F1503" s="3"/>
      <c r="G1503" s="3"/>
      <c r="H1503" s="3"/>
      <c r="I1503" s="3"/>
      <c r="J1503" s="3"/>
      <c r="K1503" s="3"/>
      <c r="L1503" s="3"/>
    </row>
    <row r="1504" spans="1:12">
      <c r="A1504" s="9"/>
      <c r="B1504" s="3"/>
      <c r="C1504" s="13"/>
      <c r="D1504" s="3"/>
      <c r="E1504" s="3"/>
      <c r="F1504" s="3"/>
      <c r="G1504" s="3"/>
      <c r="H1504" s="3"/>
      <c r="I1504" s="3"/>
      <c r="J1504" s="3"/>
      <c r="K1504" s="3"/>
      <c r="L1504" s="3"/>
    </row>
    <row r="1505" spans="1:12">
      <c r="A1505" s="9"/>
      <c r="B1505" s="3"/>
      <c r="C1505" s="13"/>
      <c r="D1505" s="3"/>
      <c r="E1505" s="3"/>
      <c r="F1505" s="3"/>
      <c r="G1505" s="3"/>
      <c r="H1505" s="3"/>
      <c r="I1505" s="3"/>
      <c r="J1505" s="3"/>
      <c r="K1505" s="3"/>
      <c r="L1505" s="3"/>
    </row>
    <row r="1506" spans="1:12">
      <c r="A1506" s="9"/>
      <c r="B1506" s="3"/>
      <c r="C1506" s="13"/>
      <c r="D1506" s="3"/>
      <c r="E1506" s="3"/>
      <c r="F1506" s="3"/>
      <c r="G1506" s="3"/>
      <c r="H1506" s="3"/>
      <c r="I1506" s="3"/>
      <c r="J1506" s="3"/>
      <c r="K1506" s="3"/>
      <c r="L1506" s="3"/>
    </row>
    <row r="1507" spans="1:12">
      <c r="A1507" s="9"/>
      <c r="B1507" s="3"/>
      <c r="C1507" s="13"/>
      <c r="D1507" s="3"/>
      <c r="E1507" s="3"/>
      <c r="F1507" s="3"/>
      <c r="G1507" s="3"/>
      <c r="H1507" s="3"/>
      <c r="I1507" s="3"/>
      <c r="J1507" s="3"/>
      <c r="K1507" s="3"/>
      <c r="L1507" s="3"/>
    </row>
    <row r="1508" spans="1:12">
      <c r="A1508" s="9"/>
      <c r="B1508" s="3"/>
      <c r="C1508" s="13"/>
      <c r="D1508" s="3"/>
      <c r="E1508" s="3"/>
      <c r="F1508" s="3"/>
      <c r="G1508" s="3"/>
      <c r="H1508" s="3"/>
      <c r="I1508" s="3"/>
      <c r="J1508" s="3"/>
      <c r="K1508" s="3"/>
      <c r="L1508" s="3"/>
    </row>
    <row r="1509" spans="1:12">
      <c r="A1509" s="9"/>
      <c r="B1509" s="3"/>
      <c r="C1509" s="13"/>
      <c r="D1509" s="3"/>
      <c r="E1509" s="3"/>
      <c r="F1509" s="3"/>
      <c r="G1509" s="3"/>
      <c r="H1509" s="3"/>
      <c r="I1509" s="3"/>
      <c r="J1509" s="3"/>
      <c r="K1509" s="3"/>
      <c r="L1509" s="3"/>
    </row>
    <row r="1510" spans="1:12">
      <c r="A1510" s="9"/>
      <c r="B1510" s="3"/>
      <c r="C1510" s="13"/>
      <c r="D1510" s="3"/>
      <c r="E1510" s="3"/>
      <c r="F1510" s="3"/>
      <c r="G1510" s="3"/>
      <c r="H1510" s="3"/>
      <c r="I1510" s="3"/>
      <c r="J1510" s="3"/>
      <c r="K1510" s="3"/>
      <c r="L1510" s="3"/>
    </row>
    <row r="1511" spans="1:12">
      <c r="A1511" s="9"/>
      <c r="B1511" s="3"/>
      <c r="C1511" s="13"/>
      <c r="D1511" s="3"/>
      <c r="E1511" s="3"/>
      <c r="F1511" s="3"/>
      <c r="G1511" s="3"/>
      <c r="H1511" s="3"/>
      <c r="I1511" s="3"/>
      <c r="J1511" s="3"/>
      <c r="K1511" s="3"/>
      <c r="L1511" s="3"/>
    </row>
    <row r="1512" spans="1:12">
      <c r="A1512" s="9"/>
      <c r="B1512" s="3"/>
      <c r="C1512" s="13"/>
      <c r="D1512" s="3"/>
      <c r="E1512" s="3"/>
      <c r="F1512" s="3"/>
      <c r="G1512" s="3"/>
      <c r="H1512" s="3"/>
      <c r="I1512" s="3"/>
      <c r="J1512" s="3"/>
      <c r="K1512" s="3"/>
      <c r="L1512" s="3"/>
    </row>
    <row r="1513" spans="1:12">
      <c r="A1513" s="9"/>
      <c r="B1513" s="3"/>
      <c r="C1513" s="13"/>
      <c r="D1513" s="3"/>
      <c r="E1513" s="3"/>
      <c r="F1513" s="3"/>
      <c r="G1513" s="3"/>
      <c r="H1513" s="3"/>
      <c r="I1513" s="3"/>
      <c r="J1513" s="3"/>
      <c r="K1513" s="3"/>
      <c r="L1513" s="3"/>
    </row>
    <row r="1514" spans="1:12">
      <c r="A1514" s="9"/>
      <c r="B1514" s="3"/>
      <c r="C1514" s="13"/>
      <c r="D1514" s="3"/>
      <c r="E1514" s="3"/>
      <c r="F1514" s="3"/>
      <c r="G1514" s="3"/>
      <c r="H1514" s="3"/>
      <c r="I1514" s="3"/>
      <c r="J1514" s="3"/>
      <c r="K1514" s="3"/>
      <c r="L1514" s="3"/>
    </row>
    <row r="1515" spans="1:12">
      <c r="A1515" s="9"/>
      <c r="B1515" s="3"/>
      <c r="C1515" s="13"/>
      <c r="D1515" s="3"/>
      <c r="E1515" s="3"/>
      <c r="F1515" s="3"/>
      <c r="G1515" s="3"/>
      <c r="H1515" s="3"/>
      <c r="I1515" s="3"/>
      <c r="J1515" s="3"/>
      <c r="K1515" s="3"/>
      <c r="L1515" s="3"/>
    </row>
    <row r="1516" spans="1:12">
      <c r="A1516" s="9"/>
      <c r="B1516" s="3"/>
      <c r="C1516" s="13"/>
      <c r="D1516" s="3"/>
      <c r="E1516" s="3"/>
      <c r="F1516" s="3"/>
      <c r="G1516" s="3"/>
      <c r="H1516" s="3"/>
      <c r="I1516" s="3"/>
      <c r="J1516" s="3"/>
      <c r="K1516" s="3"/>
      <c r="L1516" s="3"/>
    </row>
    <row r="1517" spans="1:12">
      <c r="A1517" s="9"/>
      <c r="B1517" s="3"/>
      <c r="C1517" s="13"/>
      <c r="D1517" s="3"/>
      <c r="E1517" s="3"/>
      <c r="F1517" s="3"/>
      <c r="G1517" s="3"/>
      <c r="H1517" s="3"/>
      <c r="I1517" s="3"/>
      <c r="J1517" s="3"/>
      <c r="K1517" s="3"/>
      <c r="L1517" s="3"/>
    </row>
    <row r="1518" spans="1:12">
      <c r="A1518" s="9"/>
      <c r="B1518" s="3"/>
      <c r="C1518" s="13"/>
      <c r="D1518" s="3"/>
      <c r="E1518" s="3"/>
      <c r="F1518" s="3"/>
      <c r="G1518" s="3"/>
      <c r="H1518" s="3"/>
      <c r="I1518" s="3"/>
      <c r="J1518" s="3"/>
      <c r="K1518" s="3"/>
      <c r="L1518" s="3"/>
    </row>
    <row r="1519" spans="1:12">
      <c r="A1519" s="9"/>
      <c r="B1519" s="3"/>
      <c r="C1519" s="13"/>
      <c r="D1519" s="3"/>
      <c r="E1519" s="3"/>
      <c r="F1519" s="3"/>
      <c r="G1519" s="3"/>
      <c r="H1519" s="3"/>
      <c r="I1519" s="3"/>
      <c r="J1519" s="3"/>
      <c r="K1519" s="3"/>
      <c r="L1519" s="3"/>
    </row>
    <row r="1520" spans="1:12">
      <c r="A1520" s="9"/>
      <c r="B1520" s="3"/>
      <c r="C1520" s="13"/>
      <c r="D1520" s="3"/>
      <c r="E1520" s="3"/>
      <c r="F1520" s="3"/>
      <c r="G1520" s="3"/>
      <c r="H1520" s="3"/>
      <c r="I1520" s="3"/>
      <c r="J1520" s="3"/>
      <c r="K1520" s="3"/>
      <c r="L1520" s="3"/>
    </row>
    <row r="1521" spans="1:12">
      <c r="A1521" s="9"/>
      <c r="B1521" s="3"/>
      <c r="C1521" s="13"/>
      <c r="D1521" s="3"/>
      <c r="E1521" s="3"/>
      <c r="F1521" s="3"/>
      <c r="G1521" s="3"/>
      <c r="H1521" s="3"/>
      <c r="I1521" s="3"/>
      <c r="J1521" s="3"/>
      <c r="K1521" s="3"/>
      <c r="L1521" s="3"/>
    </row>
    <row r="1522" spans="1:12">
      <c r="A1522" s="9"/>
      <c r="B1522" s="3"/>
      <c r="C1522" s="13"/>
      <c r="D1522" s="3"/>
      <c r="E1522" s="3"/>
      <c r="F1522" s="3"/>
      <c r="G1522" s="3"/>
      <c r="H1522" s="3"/>
      <c r="I1522" s="3"/>
      <c r="J1522" s="3"/>
      <c r="K1522" s="3"/>
      <c r="L1522" s="3"/>
    </row>
    <row r="1523" spans="1:12">
      <c r="A1523" s="9"/>
      <c r="B1523" s="3"/>
      <c r="C1523" s="13"/>
      <c r="D1523" s="3"/>
      <c r="E1523" s="3"/>
      <c r="F1523" s="3"/>
      <c r="G1523" s="3"/>
      <c r="H1523" s="3"/>
      <c r="I1523" s="3"/>
      <c r="J1523" s="3"/>
      <c r="K1523" s="3"/>
      <c r="L1523" s="3"/>
    </row>
    <row r="1524" spans="1:12">
      <c r="A1524" s="9"/>
      <c r="B1524" s="3"/>
      <c r="C1524" s="13"/>
      <c r="D1524" s="3"/>
      <c r="E1524" s="3"/>
      <c r="F1524" s="3"/>
      <c r="G1524" s="3"/>
      <c r="H1524" s="3"/>
      <c r="I1524" s="3"/>
      <c r="J1524" s="3"/>
      <c r="K1524" s="3"/>
      <c r="L1524" s="3"/>
    </row>
    <row r="1525" spans="1:12">
      <c r="A1525" s="9"/>
      <c r="B1525" s="3"/>
      <c r="C1525" s="13"/>
      <c r="D1525" s="3"/>
      <c r="E1525" s="3"/>
      <c r="F1525" s="3"/>
      <c r="G1525" s="3"/>
      <c r="H1525" s="3"/>
      <c r="I1525" s="3"/>
      <c r="J1525" s="3"/>
      <c r="K1525" s="3"/>
      <c r="L1525" s="3"/>
    </row>
    <row r="1526" spans="1:12">
      <c r="A1526" s="9"/>
      <c r="B1526" s="3"/>
      <c r="C1526" s="13"/>
      <c r="D1526" s="3"/>
      <c r="E1526" s="3"/>
      <c r="F1526" s="3"/>
      <c r="G1526" s="3"/>
      <c r="H1526" s="3"/>
      <c r="I1526" s="3"/>
      <c r="J1526" s="3"/>
      <c r="K1526" s="3"/>
      <c r="L1526" s="3"/>
    </row>
    <row r="1527" spans="1:12">
      <c r="A1527" s="9"/>
      <c r="B1527" s="3"/>
      <c r="C1527" s="13"/>
      <c r="D1527" s="3"/>
      <c r="E1527" s="3"/>
      <c r="F1527" s="3"/>
      <c r="G1527" s="3"/>
      <c r="H1527" s="3"/>
      <c r="I1527" s="3"/>
      <c r="J1527" s="3"/>
      <c r="K1527" s="3"/>
      <c r="L1527" s="3"/>
    </row>
    <row r="1528" spans="1:12">
      <c r="A1528" s="9"/>
      <c r="B1528" s="3"/>
      <c r="C1528" s="13"/>
      <c r="D1528" s="3"/>
      <c r="E1528" s="3"/>
      <c r="F1528" s="3"/>
      <c r="G1528" s="3"/>
      <c r="H1528" s="3"/>
      <c r="I1528" s="3"/>
      <c r="J1528" s="3"/>
      <c r="K1528" s="3"/>
      <c r="L1528" s="3"/>
    </row>
    <row r="1529" spans="1:12">
      <c r="A1529" s="9"/>
      <c r="B1529" s="3"/>
      <c r="C1529" s="13"/>
      <c r="D1529" s="3"/>
      <c r="E1529" s="3"/>
      <c r="F1529" s="3"/>
      <c r="G1529" s="3"/>
      <c r="H1529" s="3"/>
      <c r="I1529" s="3"/>
      <c r="J1529" s="3"/>
      <c r="K1529" s="3"/>
      <c r="L1529" s="3"/>
    </row>
    <row r="1530" spans="1:12">
      <c r="A1530" s="9"/>
      <c r="B1530" s="3"/>
      <c r="C1530" s="13"/>
      <c r="D1530" s="3"/>
      <c r="E1530" s="3"/>
      <c r="F1530" s="3"/>
      <c r="G1530" s="3"/>
      <c r="H1530" s="3"/>
      <c r="I1530" s="3"/>
      <c r="J1530" s="3"/>
      <c r="K1530" s="3"/>
      <c r="L1530" s="3"/>
    </row>
    <row r="1531" spans="1:12">
      <c r="A1531" s="9"/>
      <c r="B1531" s="3"/>
      <c r="C1531" s="13"/>
      <c r="D1531" s="3"/>
      <c r="E1531" s="3"/>
      <c r="F1531" s="3"/>
      <c r="G1531" s="3"/>
      <c r="H1531" s="3"/>
      <c r="I1531" s="3"/>
      <c r="J1531" s="3"/>
      <c r="K1531" s="3"/>
      <c r="L1531" s="3"/>
    </row>
    <row r="1532" spans="1:12">
      <c r="A1532" s="9"/>
      <c r="B1532" s="3"/>
      <c r="C1532" s="13"/>
      <c r="D1532" s="3"/>
      <c r="E1532" s="3"/>
      <c r="F1532" s="3"/>
      <c r="G1532" s="3"/>
      <c r="H1532" s="3"/>
      <c r="I1532" s="3"/>
      <c r="J1532" s="3"/>
      <c r="K1532" s="3"/>
      <c r="L1532" s="3"/>
    </row>
    <row r="1533" spans="1:12">
      <c r="A1533" s="9"/>
      <c r="B1533" s="3"/>
      <c r="C1533" s="13"/>
      <c r="D1533" s="3"/>
      <c r="E1533" s="3"/>
      <c r="F1533" s="3"/>
      <c r="G1533" s="3"/>
      <c r="H1533" s="3"/>
      <c r="I1533" s="3"/>
      <c r="J1533" s="3"/>
      <c r="K1533" s="3"/>
      <c r="L1533" s="3"/>
    </row>
    <row r="1534" spans="1:12">
      <c r="A1534" s="9"/>
      <c r="B1534" s="3"/>
      <c r="C1534" s="13"/>
      <c r="D1534" s="3"/>
      <c r="E1534" s="3"/>
      <c r="F1534" s="3"/>
      <c r="G1534" s="3"/>
      <c r="H1534" s="3"/>
      <c r="I1534" s="3"/>
      <c r="J1534" s="3"/>
      <c r="K1534" s="3"/>
      <c r="L1534" s="3"/>
    </row>
    <row r="1535" spans="1:12">
      <c r="A1535" s="9"/>
      <c r="B1535" s="3"/>
      <c r="C1535" s="13"/>
      <c r="D1535" s="3"/>
      <c r="E1535" s="3"/>
      <c r="F1535" s="3"/>
      <c r="G1535" s="3"/>
      <c r="H1535" s="3"/>
      <c r="I1535" s="3"/>
      <c r="J1535" s="3"/>
      <c r="K1535" s="3"/>
      <c r="L1535" s="3"/>
    </row>
    <row r="1536" spans="1:12">
      <c r="A1536" s="9"/>
      <c r="B1536" s="3"/>
      <c r="C1536" s="13"/>
      <c r="D1536" s="3"/>
      <c r="E1536" s="3"/>
      <c r="F1536" s="3"/>
      <c r="G1536" s="3"/>
      <c r="H1536" s="3"/>
      <c r="I1536" s="3"/>
      <c r="J1536" s="3"/>
      <c r="K1536" s="3"/>
      <c r="L1536" s="3"/>
    </row>
    <row r="1537" spans="1:12">
      <c r="A1537" s="9"/>
      <c r="B1537" s="3"/>
      <c r="C1537" s="13"/>
      <c r="D1537" s="3"/>
      <c r="E1537" s="3"/>
      <c r="F1537" s="3"/>
      <c r="G1537" s="3"/>
      <c r="H1537" s="3"/>
      <c r="I1537" s="3"/>
      <c r="J1537" s="3"/>
      <c r="K1537" s="3"/>
      <c r="L1537" s="3"/>
    </row>
    <row r="1538" spans="1:12">
      <c r="A1538" s="9"/>
      <c r="B1538" s="3"/>
      <c r="C1538" s="13"/>
      <c r="D1538" s="3"/>
      <c r="E1538" s="3"/>
      <c r="F1538" s="3"/>
      <c r="G1538" s="3"/>
      <c r="H1538" s="3"/>
      <c r="I1538" s="3"/>
      <c r="J1538" s="3"/>
      <c r="K1538" s="3"/>
      <c r="L1538" s="3"/>
    </row>
    <row r="1539" spans="1:12">
      <c r="A1539" s="9"/>
      <c r="B1539" s="3"/>
      <c r="C1539" s="13"/>
      <c r="D1539" s="3"/>
      <c r="E1539" s="3"/>
      <c r="F1539" s="3"/>
      <c r="G1539" s="3"/>
      <c r="H1539" s="3"/>
      <c r="I1539" s="3"/>
      <c r="J1539" s="3"/>
      <c r="K1539" s="3"/>
      <c r="L1539" s="3"/>
    </row>
    <row r="1540" spans="1:12">
      <c r="A1540" s="9"/>
      <c r="B1540" s="3"/>
      <c r="C1540" s="13"/>
      <c r="D1540" s="3"/>
      <c r="E1540" s="3"/>
      <c r="F1540" s="3"/>
      <c r="G1540" s="3"/>
      <c r="H1540" s="3"/>
      <c r="I1540" s="3"/>
      <c r="J1540" s="3"/>
      <c r="K1540" s="3"/>
      <c r="L1540" s="3"/>
    </row>
    <row r="1541" spans="1:12">
      <c r="A1541" s="9"/>
      <c r="B1541" s="3"/>
      <c r="C1541" s="13"/>
      <c r="D1541" s="3"/>
      <c r="E1541" s="3"/>
      <c r="F1541" s="3"/>
      <c r="G1541" s="3"/>
      <c r="H1541" s="3"/>
      <c r="I1541" s="3"/>
      <c r="J1541" s="3"/>
      <c r="K1541" s="3"/>
      <c r="L1541" s="3"/>
    </row>
    <row r="1542" spans="1:12">
      <c r="A1542" s="9"/>
      <c r="B1542" s="3"/>
      <c r="C1542" s="13"/>
      <c r="D1542" s="3"/>
      <c r="E1542" s="3"/>
      <c r="F1542" s="3"/>
      <c r="G1542" s="3"/>
      <c r="H1542" s="3"/>
      <c r="I1542" s="3"/>
      <c r="J1542" s="3"/>
      <c r="K1542" s="3"/>
      <c r="L1542" s="3"/>
    </row>
    <row r="1543" spans="1:12">
      <c r="A1543" s="9"/>
      <c r="B1543" s="3"/>
      <c r="C1543" s="13"/>
      <c r="D1543" s="3"/>
      <c r="E1543" s="3"/>
      <c r="F1543" s="3"/>
      <c r="G1543" s="3"/>
      <c r="H1543" s="3"/>
      <c r="I1543" s="3"/>
      <c r="J1543" s="3"/>
      <c r="K1543" s="3"/>
      <c r="L1543" s="3"/>
    </row>
    <row r="1544" spans="1:12">
      <c r="A1544" s="9"/>
      <c r="B1544" s="3"/>
      <c r="C1544" s="13"/>
      <c r="D1544" s="3"/>
      <c r="E1544" s="3"/>
      <c r="F1544" s="3"/>
      <c r="G1544" s="3"/>
      <c r="H1544" s="3"/>
      <c r="I1544" s="3"/>
      <c r="J1544" s="3"/>
      <c r="K1544" s="3"/>
      <c r="L1544" s="3"/>
    </row>
    <row r="1545" spans="1:12">
      <c r="A1545" s="9"/>
      <c r="B1545" s="3"/>
      <c r="C1545" s="13"/>
      <c r="D1545" s="3"/>
      <c r="E1545" s="3"/>
      <c r="F1545" s="3"/>
      <c r="G1545" s="3"/>
      <c r="H1545" s="3"/>
      <c r="I1545" s="3"/>
      <c r="J1545" s="3"/>
      <c r="K1545" s="3"/>
      <c r="L1545" s="3"/>
    </row>
    <row r="1546" spans="1:12">
      <c r="A1546" s="9"/>
      <c r="B1546" s="3"/>
      <c r="C1546" s="13"/>
      <c r="D1546" s="3"/>
      <c r="E1546" s="3"/>
      <c r="F1546" s="3"/>
      <c r="G1546" s="3"/>
      <c r="H1546" s="3"/>
      <c r="I1546" s="3"/>
      <c r="J1546" s="3"/>
      <c r="K1546" s="3"/>
      <c r="L1546" s="3"/>
    </row>
    <row r="1547" spans="1:12">
      <c r="A1547" s="9"/>
      <c r="B1547" s="3"/>
      <c r="C1547" s="13"/>
      <c r="D1547" s="3"/>
      <c r="E1547" s="3"/>
      <c r="F1547" s="3"/>
      <c r="G1547" s="3"/>
      <c r="H1547" s="3"/>
      <c r="I1547" s="3"/>
      <c r="J1547" s="3"/>
      <c r="K1547" s="3"/>
      <c r="L1547" s="3"/>
    </row>
    <row r="1548" spans="1:12">
      <c r="A1548" s="9"/>
      <c r="B1548" s="3"/>
      <c r="C1548" s="13"/>
      <c r="D1548" s="3"/>
      <c r="E1548" s="3"/>
      <c r="F1548" s="3"/>
      <c r="G1548" s="3"/>
      <c r="H1548" s="3"/>
      <c r="I1548" s="3"/>
      <c r="J1548" s="3"/>
      <c r="K1548" s="3"/>
      <c r="L1548" s="3"/>
    </row>
    <row r="1549" spans="1:12">
      <c r="A1549" s="9"/>
      <c r="B1549" s="3"/>
      <c r="C1549" s="13"/>
      <c r="D1549" s="3"/>
      <c r="E1549" s="3"/>
      <c r="F1549" s="3"/>
      <c r="G1549" s="3"/>
      <c r="H1549" s="3"/>
      <c r="I1549" s="3"/>
      <c r="J1549" s="3"/>
      <c r="K1549" s="3"/>
      <c r="L1549" s="3"/>
    </row>
    <row r="1550" spans="1:12">
      <c r="A1550" s="9"/>
      <c r="B1550" s="3"/>
      <c r="C1550" s="13"/>
      <c r="D1550" s="3"/>
      <c r="E1550" s="3"/>
      <c r="F1550" s="3"/>
      <c r="G1550" s="3"/>
      <c r="H1550" s="3"/>
      <c r="I1550" s="3"/>
      <c r="J1550" s="3"/>
      <c r="K1550" s="3"/>
      <c r="L1550" s="3"/>
    </row>
    <row r="1551" spans="1:12">
      <c r="A1551" s="9"/>
      <c r="B1551" s="3"/>
      <c r="C1551" s="13"/>
      <c r="D1551" s="3"/>
      <c r="E1551" s="3"/>
      <c r="F1551" s="3"/>
      <c r="G1551" s="3"/>
      <c r="H1551" s="3"/>
      <c r="I1551" s="3"/>
      <c r="J1551" s="3"/>
      <c r="K1551" s="3"/>
      <c r="L1551" s="3"/>
    </row>
    <row r="1552" spans="1:12">
      <c r="A1552" s="9"/>
      <c r="B1552" s="3"/>
      <c r="C1552" s="13"/>
      <c r="D1552" s="3"/>
      <c r="E1552" s="3"/>
      <c r="F1552" s="3"/>
      <c r="G1552" s="3"/>
      <c r="H1552" s="3"/>
      <c r="I1552" s="3"/>
      <c r="J1552" s="3"/>
      <c r="K1552" s="3"/>
      <c r="L1552" s="3"/>
    </row>
    <row r="1553" spans="1:12">
      <c r="A1553" s="9"/>
      <c r="B1553" s="3"/>
      <c r="C1553" s="13"/>
      <c r="D1553" s="3"/>
      <c r="E1553" s="3"/>
      <c r="F1553" s="3"/>
      <c r="G1553" s="3"/>
      <c r="H1553" s="3"/>
      <c r="I1553" s="3"/>
      <c r="J1553" s="3"/>
      <c r="K1553" s="3"/>
      <c r="L1553" s="3"/>
    </row>
    <row r="1554" spans="1:12">
      <c r="A1554" s="9"/>
      <c r="B1554" s="3"/>
      <c r="C1554" s="13"/>
      <c r="D1554" s="3"/>
      <c r="E1554" s="3"/>
      <c r="F1554" s="3"/>
      <c r="G1554" s="3"/>
      <c r="H1554" s="3"/>
      <c r="I1554" s="3"/>
      <c r="J1554" s="3"/>
      <c r="K1554" s="3"/>
      <c r="L1554" s="3"/>
    </row>
    <row r="1555" spans="1:12">
      <c r="A1555" s="9"/>
      <c r="B1555" s="3"/>
      <c r="C1555" s="13"/>
      <c r="D1555" s="3"/>
      <c r="E1555" s="3"/>
      <c r="F1555" s="3"/>
      <c r="G1555" s="3"/>
      <c r="H1555" s="3"/>
      <c r="I1555" s="3"/>
      <c r="J1555" s="3"/>
      <c r="K1555" s="3"/>
      <c r="L1555" s="3"/>
    </row>
    <row r="1556" spans="1:12">
      <c r="A1556" s="9"/>
      <c r="B1556" s="3"/>
      <c r="C1556" s="13"/>
      <c r="D1556" s="3"/>
      <c r="E1556" s="3"/>
      <c r="F1556" s="3"/>
      <c r="G1556" s="3"/>
      <c r="H1556" s="3"/>
      <c r="I1556" s="3"/>
      <c r="J1556" s="3"/>
      <c r="K1556" s="3"/>
      <c r="L1556" s="3"/>
    </row>
    <row r="1557" spans="1:12">
      <c r="A1557" s="9"/>
      <c r="B1557" s="3"/>
      <c r="C1557" s="13"/>
      <c r="D1557" s="3"/>
      <c r="E1557" s="3"/>
      <c r="F1557" s="3"/>
      <c r="G1557" s="3"/>
      <c r="H1557" s="3"/>
      <c r="I1557" s="3"/>
      <c r="J1557" s="3"/>
      <c r="K1557" s="3"/>
      <c r="L1557" s="3"/>
    </row>
    <row r="1558" spans="1:12">
      <c r="A1558" s="9"/>
      <c r="B1558" s="3"/>
      <c r="C1558" s="13"/>
      <c r="D1558" s="3"/>
      <c r="E1558" s="3"/>
      <c r="F1558" s="3"/>
      <c r="G1558" s="3"/>
      <c r="H1558" s="3"/>
      <c r="I1558" s="3"/>
      <c r="J1558" s="3"/>
      <c r="K1558" s="3"/>
      <c r="L1558" s="3"/>
    </row>
    <row r="1559" spans="1:12">
      <c r="A1559" s="9"/>
      <c r="B1559" s="3"/>
      <c r="C1559" s="13"/>
      <c r="D1559" s="3"/>
      <c r="E1559" s="3"/>
      <c r="F1559" s="3"/>
      <c r="G1559" s="3"/>
      <c r="H1559" s="3"/>
      <c r="I1559" s="3"/>
      <c r="J1559" s="3"/>
      <c r="K1559" s="3"/>
      <c r="L1559" s="3"/>
    </row>
    <row r="1560" spans="1:12">
      <c r="A1560" s="9"/>
      <c r="B1560" s="3"/>
      <c r="C1560" s="13"/>
      <c r="D1560" s="3"/>
      <c r="E1560" s="3"/>
      <c r="F1560" s="3"/>
      <c r="G1560" s="3"/>
      <c r="H1560" s="3"/>
      <c r="I1560" s="3"/>
      <c r="J1560" s="3"/>
      <c r="K1560" s="3"/>
      <c r="L1560" s="3"/>
    </row>
    <row r="1561" spans="1:12">
      <c r="A1561" s="9"/>
      <c r="B1561" s="3"/>
      <c r="C1561" s="13"/>
      <c r="D1561" s="3"/>
      <c r="E1561" s="3"/>
      <c r="F1561" s="3"/>
      <c r="G1561" s="3"/>
      <c r="H1561" s="3"/>
      <c r="I1561" s="3"/>
      <c r="J1561" s="3"/>
      <c r="K1561" s="3"/>
      <c r="L1561" s="3"/>
    </row>
    <row r="1562" spans="1:12">
      <c r="A1562" s="9"/>
      <c r="B1562" s="3"/>
      <c r="C1562" s="13"/>
      <c r="D1562" s="3"/>
      <c r="E1562" s="3"/>
      <c r="F1562" s="3"/>
      <c r="G1562" s="3"/>
      <c r="H1562" s="3"/>
      <c r="I1562" s="3"/>
      <c r="J1562" s="3"/>
      <c r="K1562" s="3"/>
      <c r="L1562" s="3"/>
    </row>
    <row r="1563" spans="1:12">
      <c r="A1563" s="9"/>
      <c r="B1563" s="3"/>
      <c r="C1563" s="13"/>
      <c r="D1563" s="3"/>
      <c r="E1563" s="3"/>
      <c r="F1563" s="3"/>
      <c r="G1563" s="3"/>
      <c r="H1563" s="3"/>
      <c r="I1563" s="3"/>
      <c r="J1563" s="3"/>
      <c r="K1563" s="3"/>
      <c r="L1563" s="3"/>
    </row>
    <row r="1564" spans="1:12">
      <c r="A1564" s="9"/>
      <c r="B1564" s="3"/>
      <c r="C1564" s="13"/>
      <c r="D1564" s="3"/>
      <c r="E1564" s="3"/>
      <c r="F1564" s="3"/>
      <c r="G1564" s="3"/>
      <c r="H1564" s="3"/>
      <c r="I1564" s="3"/>
      <c r="J1564" s="3"/>
      <c r="K1564" s="3"/>
      <c r="L1564" s="3"/>
    </row>
    <row r="1565" spans="1:12">
      <c r="A1565" s="9"/>
      <c r="B1565" s="3"/>
      <c r="C1565" s="13"/>
      <c r="D1565" s="3"/>
      <c r="E1565" s="3"/>
      <c r="F1565" s="3"/>
      <c r="G1565" s="3"/>
      <c r="H1565" s="3"/>
      <c r="I1565" s="3"/>
      <c r="J1565" s="3"/>
      <c r="K1565" s="3"/>
      <c r="L1565" s="3"/>
    </row>
    <row r="1566" spans="1:12">
      <c r="A1566" s="9"/>
      <c r="B1566" s="3"/>
      <c r="C1566" s="13"/>
      <c r="D1566" s="3"/>
      <c r="E1566" s="3"/>
      <c r="F1566" s="3"/>
      <c r="G1566" s="3"/>
      <c r="H1566" s="3"/>
      <c r="I1566" s="3"/>
      <c r="J1566" s="3"/>
      <c r="K1566" s="3"/>
      <c r="L1566" s="3"/>
    </row>
    <row r="1567" spans="1:12">
      <c r="A1567" s="9"/>
      <c r="B1567" s="3"/>
      <c r="C1567" s="13"/>
      <c r="D1567" s="3"/>
      <c r="E1567" s="3"/>
      <c r="F1567" s="3"/>
      <c r="G1567" s="3"/>
      <c r="H1567" s="3"/>
      <c r="I1567" s="3"/>
      <c r="J1567" s="3"/>
      <c r="K1567" s="3"/>
      <c r="L1567" s="3"/>
    </row>
    <row r="1568" spans="1:12">
      <c r="A1568" s="9"/>
      <c r="B1568" s="3"/>
      <c r="C1568" s="13"/>
      <c r="D1568" s="3"/>
      <c r="E1568" s="3"/>
      <c r="F1568" s="3"/>
      <c r="G1568" s="3"/>
      <c r="H1568" s="3"/>
      <c r="I1568" s="3"/>
      <c r="J1568" s="3"/>
      <c r="K1568" s="3"/>
      <c r="L1568" s="3"/>
    </row>
    <row r="1569" spans="1:12">
      <c r="A1569" s="9"/>
      <c r="B1569" s="3"/>
      <c r="C1569" s="13"/>
      <c r="D1569" s="3"/>
      <c r="E1569" s="3"/>
      <c r="F1569" s="3"/>
      <c r="G1569" s="3"/>
      <c r="H1569" s="3"/>
      <c r="I1569" s="3"/>
      <c r="J1569" s="3"/>
      <c r="K1569" s="3"/>
      <c r="L1569" s="3"/>
    </row>
    <row r="1570" spans="1:12">
      <c r="A1570" s="9"/>
      <c r="B1570" s="3"/>
      <c r="C1570" s="13"/>
      <c r="D1570" s="3"/>
      <c r="E1570" s="3"/>
      <c r="F1570" s="3"/>
      <c r="G1570" s="3"/>
      <c r="H1570" s="3"/>
      <c r="I1570" s="3"/>
      <c r="J1570" s="3"/>
      <c r="K1570" s="3"/>
      <c r="L1570" s="3"/>
    </row>
    <row r="1571" spans="1:12">
      <c r="A1571" s="9"/>
      <c r="B1571" s="3"/>
      <c r="C1571" s="13"/>
      <c r="D1571" s="3"/>
      <c r="E1571" s="3"/>
      <c r="F1571" s="3"/>
      <c r="G1571" s="3"/>
      <c r="H1571" s="3"/>
      <c r="I1571" s="3"/>
      <c r="J1571" s="3"/>
      <c r="K1571" s="3"/>
      <c r="L1571" s="3"/>
    </row>
    <row r="1572" spans="1:12">
      <c r="A1572" s="9"/>
      <c r="B1572" s="3"/>
      <c r="C1572" s="13"/>
      <c r="D1572" s="3"/>
      <c r="E1572" s="3"/>
      <c r="F1572" s="3"/>
      <c r="G1572" s="3"/>
      <c r="H1572" s="3"/>
      <c r="I1572" s="3"/>
      <c r="J1572" s="3"/>
      <c r="K1572" s="3"/>
      <c r="L1572" s="3"/>
    </row>
    <row r="1573" spans="1:12">
      <c r="A1573" s="9"/>
      <c r="B1573" s="3"/>
      <c r="C1573" s="13"/>
      <c r="D1573" s="3"/>
      <c r="E1573" s="3"/>
      <c r="F1573" s="3"/>
      <c r="G1573" s="3"/>
      <c r="H1573" s="3"/>
      <c r="I1573" s="3"/>
      <c r="J1573" s="3"/>
      <c r="K1573" s="3"/>
      <c r="L1573" s="3"/>
    </row>
    <row r="1574" spans="1:12">
      <c r="A1574" s="9"/>
      <c r="B1574" s="3"/>
      <c r="C1574" s="13"/>
      <c r="D1574" s="3"/>
      <c r="E1574" s="3"/>
      <c r="F1574" s="3"/>
      <c r="G1574" s="3"/>
      <c r="H1574" s="3"/>
      <c r="I1574" s="3"/>
      <c r="J1574" s="3"/>
      <c r="K1574" s="3"/>
      <c r="L1574" s="3"/>
    </row>
    <row r="1575" spans="1:12">
      <c r="A1575" s="9"/>
      <c r="B1575" s="3"/>
      <c r="C1575" s="13"/>
      <c r="D1575" s="3"/>
      <c r="E1575" s="3"/>
      <c r="F1575" s="3"/>
      <c r="G1575" s="3"/>
      <c r="H1575" s="3"/>
      <c r="I1575" s="3"/>
      <c r="J1575" s="3"/>
      <c r="K1575" s="3"/>
      <c r="L1575" s="3"/>
    </row>
    <row r="1576" spans="1:12">
      <c r="A1576" s="9"/>
      <c r="B1576" s="3"/>
      <c r="C1576" s="13"/>
      <c r="D1576" s="3"/>
      <c r="E1576" s="3"/>
      <c r="F1576" s="3"/>
      <c r="G1576" s="3"/>
      <c r="H1576" s="3"/>
      <c r="I1576" s="3"/>
      <c r="J1576" s="3"/>
      <c r="K1576" s="3"/>
      <c r="L1576" s="3"/>
    </row>
    <row r="1577" spans="1:12">
      <c r="A1577" s="9"/>
      <c r="B1577" s="3"/>
      <c r="C1577" s="13"/>
      <c r="D1577" s="3"/>
      <c r="E1577" s="3"/>
      <c r="F1577" s="3"/>
      <c r="G1577" s="3"/>
      <c r="H1577" s="3"/>
      <c r="I1577" s="3"/>
      <c r="J1577" s="3"/>
      <c r="K1577" s="3"/>
      <c r="L1577" s="3"/>
    </row>
    <row r="1578" spans="1:12">
      <c r="A1578" s="9"/>
      <c r="B1578" s="3"/>
      <c r="C1578" s="13"/>
      <c r="D1578" s="3"/>
      <c r="E1578" s="3"/>
      <c r="F1578" s="3"/>
      <c r="G1578" s="3"/>
      <c r="H1578" s="3"/>
      <c r="I1578" s="3"/>
      <c r="J1578" s="3"/>
      <c r="K1578" s="3"/>
      <c r="L1578" s="3"/>
    </row>
    <row r="1579" spans="1:12">
      <c r="A1579" s="9"/>
      <c r="B1579" s="3"/>
      <c r="C1579" s="13"/>
      <c r="D1579" s="3"/>
      <c r="E1579" s="3"/>
      <c r="F1579" s="3"/>
      <c r="G1579" s="3"/>
      <c r="H1579" s="3"/>
      <c r="I1579" s="3"/>
      <c r="J1579" s="3"/>
      <c r="K1579" s="3"/>
      <c r="L1579" s="3"/>
    </row>
    <row r="1580" spans="1:12">
      <c r="A1580" s="9"/>
      <c r="B1580" s="3"/>
      <c r="C1580" s="13"/>
      <c r="D1580" s="3"/>
      <c r="E1580" s="3"/>
      <c r="F1580" s="3"/>
      <c r="G1580" s="3"/>
      <c r="H1580" s="3"/>
      <c r="I1580" s="3"/>
      <c r="J1580" s="3"/>
      <c r="K1580" s="3"/>
      <c r="L1580" s="3"/>
    </row>
    <row r="1581" spans="1:12">
      <c r="A1581" s="9"/>
      <c r="B1581" s="3"/>
      <c r="C1581" s="13"/>
      <c r="D1581" s="3"/>
      <c r="E1581" s="3"/>
      <c r="F1581" s="3"/>
      <c r="G1581" s="3"/>
      <c r="H1581" s="3"/>
      <c r="I1581" s="3"/>
      <c r="J1581" s="3"/>
      <c r="K1581" s="3"/>
      <c r="L1581" s="3"/>
    </row>
    <row r="1582" spans="1:12">
      <c r="A1582" s="9"/>
      <c r="B1582" s="3"/>
      <c r="C1582" s="13"/>
      <c r="D1582" s="3"/>
      <c r="E1582" s="3"/>
      <c r="F1582" s="3"/>
      <c r="G1582" s="3"/>
      <c r="H1582" s="3"/>
      <c r="I1582" s="3"/>
      <c r="J1582" s="3"/>
      <c r="K1582" s="3"/>
      <c r="L1582" s="3"/>
    </row>
    <row r="1583" spans="1:12">
      <c r="A1583" s="9"/>
      <c r="B1583" s="3"/>
      <c r="C1583" s="13"/>
      <c r="D1583" s="3"/>
      <c r="E1583" s="3"/>
      <c r="F1583" s="3"/>
      <c r="G1583" s="3"/>
      <c r="H1583" s="3"/>
      <c r="I1583" s="3"/>
      <c r="J1583" s="3"/>
      <c r="K1583" s="3"/>
      <c r="L1583" s="3"/>
    </row>
    <row r="1584" spans="1:12">
      <c r="A1584" s="9"/>
      <c r="B1584" s="3"/>
      <c r="C1584" s="13"/>
      <c r="D1584" s="3"/>
      <c r="E1584" s="3"/>
      <c r="F1584" s="3"/>
      <c r="G1584" s="3"/>
      <c r="H1584" s="3"/>
      <c r="I1584" s="3"/>
      <c r="J1584" s="3"/>
      <c r="K1584" s="3"/>
      <c r="L1584" s="3"/>
    </row>
    <row r="1585" spans="1:12">
      <c r="A1585" s="9"/>
      <c r="B1585" s="3"/>
      <c r="C1585" s="13"/>
      <c r="D1585" s="3"/>
      <c r="E1585" s="3"/>
      <c r="F1585" s="3"/>
      <c r="G1585" s="3"/>
      <c r="H1585" s="3"/>
      <c r="I1585" s="3"/>
      <c r="J1585" s="3"/>
      <c r="K1585" s="3"/>
      <c r="L1585" s="3"/>
    </row>
    <row r="1586" spans="1:12">
      <c r="A1586" s="9"/>
      <c r="B1586" s="3"/>
      <c r="C1586" s="13"/>
      <c r="D1586" s="3"/>
      <c r="E1586" s="3"/>
      <c r="F1586" s="3"/>
      <c r="G1586" s="3"/>
      <c r="H1586" s="3"/>
      <c r="I1586" s="3"/>
      <c r="J1586" s="3"/>
      <c r="K1586" s="3"/>
      <c r="L1586" s="3"/>
    </row>
    <row r="1587" spans="1:12">
      <c r="A1587" s="9"/>
      <c r="B1587" s="3"/>
      <c r="C1587" s="13"/>
      <c r="D1587" s="3"/>
      <c r="E1587" s="3"/>
      <c r="F1587" s="3"/>
      <c r="G1587" s="3"/>
      <c r="H1587" s="3"/>
      <c r="I1587" s="3"/>
      <c r="J1587" s="3"/>
      <c r="K1587" s="3"/>
      <c r="L1587" s="3"/>
    </row>
    <row r="1588" spans="1:12">
      <c r="A1588" s="9"/>
      <c r="B1588" s="3"/>
      <c r="C1588" s="13"/>
      <c r="D1588" s="3"/>
      <c r="E1588" s="3"/>
      <c r="F1588" s="3"/>
      <c r="G1588" s="3"/>
      <c r="H1588" s="3"/>
      <c r="I1588" s="3"/>
      <c r="J1588" s="3"/>
      <c r="K1588" s="3"/>
      <c r="L1588" s="3"/>
    </row>
    <row r="1589" spans="1:12">
      <c r="A1589" s="9"/>
      <c r="B1589" s="3"/>
      <c r="C1589" s="13"/>
      <c r="D1589" s="3"/>
      <c r="E1589" s="3"/>
      <c r="F1589" s="3"/>
      <c r="G1589" s="3"/>
      <c r="H1589" s="3"/>
      <c r="I1589" s="3"/>
      <c r="J1589" s="3"/>
      <c r="K1589" s="3"/>
      <c r="L1589" s="3"/>
    </row>
    <row r="1590" spans="1:12">
      <c r="A1590" s="9"/>
      <c r="B1590" s="3"/>
      <c r="C1590" s="13"/>
      <c r="D1590" s="3"/>
      <c r="E1590" s="3"/>
      <c r="F1590" s="3"/>
      <c r="G1590" s="3"/>
      <c r="H1590" s="3"/>
      <c r="I1590" s="3"/>
      <c r="J1590" s="3"/>
      <c r="K1590" s="3"/>
      <c r="L1590" s="3"/>
    </row>
    <row r="1591" spans="1:12">
      <c r="A1591" s="9"/>
      <c r="B1591" s="3"/>
      <c r="C1591" s="13"/>
      <c r="D1591" s="3"/>
      <c r="E1591" s="3"/>
      <c r="F1591" s="3"/>
      <c r="G1591" s="3"/>
      <c r="H1591" s="3"/>
      <c r="I1591" s="3"/>
      <c r="J1591" s="3"/>
      <c r="K1591" s="3"/>
      <c r="L1591" s="3"/>
    </row>
    <row r="1592" spans="1:12">
      <c r="A1592" s="9"/>
      <c r="B1592" s="3"/>
      <c r="C1592" s="13"/>
      <c r="D1592" s="3"/>
      <c r="E1592" s="3"/>
      <c r="F1592" s="3"/>
      <c r="G1592" s="3"/>
      <c r="H1592" s="3"/>
      <c r="I1592" s="3"/>
      <c r="J1592" s="3"/>
      <c r="K1592" s="3"/>
      <c r="L1592" s="3"/>
    </row>
    <row r="1593" spans="1:12">
      <c r="A1593" s="9"/>
      <c r="B1593" s="3"/>
      <c r="C1593" s="13"/>
      <c r="D1593" s="3"/>
      <c r="E1593" s="3"/>
      <c r="F1593" s="3"/>
      <c r="G1593" s="3"/>
      <c r="H1593" s="3"/>
      <c r="I1593" s="3"/>
      <c r="J1593" s="3"/>
      <c r="K1593" s="3"/>
      <c r="L1593" s="3"/>
    </row>
    <row r="1594" spans="1:12">
      <c r="A1594" s="9"/>
      <c r="B1594" s="3"/>
      <c r="C1594" s="13"/>
      <c r="D1594" s="3"/>
      <c r="E1594" s="3"/>
      <c r="F1594" s="3"/>
      <c r="G1594" s="3"/>
      <c r="H1594" s="3"/>
      <c r="I1594" s="3"/>
      <c r="J1594" s="3"/>
      <c r="K1594" s="3"/>
      <c r="L1594" s="3"/>
    </row>
    <row r="1595" spans="1:12">
      <c r="A1595" s="9"/>
      <c r="B1595" s="3"/>
      <c r="C1595" s="13"/>
      <c r="D1595" s="3"/>
      <c r="E1595" s="3"/>
      <c r="F1595" s="3"/>
      <c r="G1595" s="3"/>
      <c r="H1595" s="3"/>
      <c r="I1595" s="3"/>
      <c r="J1595" s="3"/>
      <c r="K1595" s="3"/>
      <c r="L1595" s="3"/>
    </row>
    <row r="1596" spans="1:12">
      <c r="A1596" s="9"/>
      <c r="B1596" s="3"/>
      <c r="C1596" s="13"/>
      <c r="D1596" s="3"/>
      <c r="E1596" s="3"/>
      <c r="F1596" s="3"/>
      <c r="G1596" s="3"/>
      <c r="H1596" s="3"/>
      <c r="I1596" s="3"/>
      <c r="J1596" s="3"/>
      <c r="K1596" s="3"/>
      <c r="L1596" s="3"/>
    </row>
    <row r="1597" spans="1:12">
      <c r="A1597" s="9"/>
      <c r="B1597" s="3"/>
      <c r="C1597" s="13"/>
      <c r="D1597" s="3"/>
      <c r="E1597" s="3"/>
      <c r="F1597" s="3"/>
      <c r="G1597" s="3"/>
      <c r="H1597" s="3"/>
      <c r="I1597" s="3"/>
      <c r="J1597" s="3"/>
      <c r="K1597" s="3"/>
      <c r="L1597" s="3"/>
    </row>
    <row r="1598" spans="1:12">
      <c r="A1598" s="9"/>
      <c r="B1598" s="3"/>
      <c r="C1598" s="13"/>
      <c r="D1598" s="3"/>
      <c r="E1598" s="3"/>
      <c r="F1598" s="3"/>
      <c r="G1598" s="3"/>
      <c r="H1598" s="3"/>
      <c r="I1598" s="3"/>
      <c r="J1598" s="3"/>
      <c r="K1598" s="3"/>
      <c r="L1598" s="3"/>
    </row>
    <row r="1599" spans="1:12">
      <c r="A1599" s="9"/>
      <c r="B1599" s="3"/>
      <c r="C1599" s="13"/>
      <c r="D1599" s="3"/>
      <c r="E1599" s="3"/>
      <c r="F1599" s="3"/>
      <c r="G1599" s="3"/>
      <c r="H1599" s="3"/>
      <c r="I1599" s="3"/>
      <c r="J1599" s="3"/>
      <c r="K1599" s="3"/>
      <c r="L1599" s="3"/>
    </row>
    <row r="1600" spans="1:12">
      <c r="A1600" s="9"/>
      <c r="B1600" s="3"/>
      <c r="C1600" s="13"/>
      <c r="D1600" s="3"/>
      <c r="E1600" s="3"/>
      <c r="F1600" s="3"/>
      <c r="G1600" s="3"/>
      <c r="H1600" s="3"/>
      <c r="I1600" s="3"/>
      <c r="J1600" s="3"/>
      <c r="K1600" s="3"/>
      <c r="L1600" s="3"/>
    </row>
    <row r="1601" spans="1:12">
      <c r="A1601" s="9"/>
      <c r="B1601" s="3"/>
      <c r="C1601" s="13"/>
      <c r="D1601" s="3"/>
      <c r="E1601" s="3"/>
      <c r="F1601" s="3"/>
      <c r="G1601" s="3"/>
      <c r="H1601" s="3"/>
      <c r="I1601" s="3"/>
      <c r="J1601" s="3"/>
      <c r="K1601" s="3"/>
      <c r="L1601" s="3"/>
    </row>
    <row r="1602" spans="1:12">
      <c r="A1602" s="9"/>
      <c r="B1602" s="3"/>
      <c r="C1602" s="13"/>
      <c r="D1602" s="3"/>
      <c r="E1602" s="3"/>
      <c r="F1602" s="3"/>
      <c r="G1602" s="3"/>
      <c r="H1602" s="3"/>
      <c r="I1602" s="3"/>
      <c r="J1602" s="3"/>
      <c r="K1602" s="3"/>
      <c r="L1602" s="3"/>
    </row>
    <row r="1603" spans="1:12">
      <c r="A1603" s="9"/>
      <c r="B1603" s="3"/>
      <c r="C1603" s="13"/>
      <c r="D1603" s="3"/>
      <c r="E1603" s="3"/>
      <c r="F1603" s="3"/>
      <c r="G1603" s="3"/>
      <c r="H1603" s="3"/>
      <c r="I1603" s="3"/>
      <c r="J1603" s="3"/>
      <c r="K1603" s="3"/>
      <c r="L1603" s="3"/>
    </row>
    <row r="1604" spans="1:12">
      <c r="A1604" s="9"/>
      <c r="B1604" s="3"/>
      <c r="C1604" s="13"/>
      <c r="D1604" s="3"/>
      <c r="E1604" s="3"/>
      <c r="F1604" s="3"/>
      <c r="G1604" s="3"/>
      <c r="H1604" s="3"/>
      <c r="I1604" s="3"/>
      <c r="J1604" s="3"/>
      <c r="K1604" s="3"/>
      <c r="L1604" s="3"/>
    </row>
    <row r="1605" spans="1:12">
      <c r="A1605" s="9"/>
      <c r="B1605" s="3"/>
      <c r="C1605" s="13"/>
      <c r="D1605" s="3"/>
      <c r="E1605" s="3"/>
      <c r="F1605" s="3"/>
      <c r="G1605" s="3"/>
      <c r="H1605" s="3"/>
      <c r="I1605" s="3"/>
      <c r="J1605" s="3"/>
      <c r="K1605" s="3"/>
      <c r="L1605" s="3"/>
    </row>
    <row r="1606" spans="1:12">
      <c r="A1606" s="9"/>
      <c r="B1606" s="3"/>
      <c r="C1606" s="13"/>
      <c r="D1606" s="3"/>
      <c r="E1606" s="3"/>
      <c r="F1606" s="3"/>
      <c r="G1606" s="3"/>
      <c r="H1606" s="3"/>
      <c r="I1606" s="3"/>
      <c r="J1606" s="3"/>
      <c r="K1606" s="3"/>
      <c r="L1606" s="3"/>
    </row>
    <row r="1607" spans="1:12">
      <c r="A1607" s="9"/>
      <c r="B1607" s="3"/>
      <c r="C1607" s="13"/>
      <c r="D1607" s="3"/>
      <c r="E1607" s="3"/>
      <c r="F1607" s="3"/>
      <c r="G1607" s="3"/>
      <c r="H1607" s="3"/>
      <c r="I1607" s="3"/>
      <c r="J1607" s="3"/>
      <c r="K1607" s="3"/>
      <c r="L1607" s="3"/>
    </row>
    <row r="1608" spans="1:12">
      <c r="A1608" s="9"/>
      <c r="B1608" s="3"/>
      <c r="C1608" s="13"/>
      <c r="D1608" s="3"/>
      <c r="E1608" s="3"/>
      <c r="F1608" s="3"/>
      <c r="G1608" s="3"/>
      <c r="H1608" s="3"/>
      <c r="I1608" s="3"/>
      <c r="J1608" s="3"/>
      <c r="K1608" s="3"/>
      <c r="L1608" s="3"/>
    </row>
    <row r="1609" spans="1:12">
      <c r="A1609" s="9"/>
      <c r="B1609" s="3"/>
      <c r="C1609" s="13"/>
      <c r="D1609" s="3"/>
      <c r="E1609" s="3"/>
      <c r="F1609" s="3"/>
      <c r="G1609" s="3"/>
      <c r="H1609" s="3"/>
      <c r="I1609" s="3"/>
      <c r="J1609" s="3"/>
      <c r="K1609" s="3"/>
      <c r="L1609" s="3"/>
    </row>
    <row r="1610" spans="1:12">
      <c r="A1610" s="9"/>
      <c r="B1610" s="3"/>
      <c r="C1610" s="13"/>
      <c r="D1610" s="3"/>
      <c r="E1610" s="3"/>
      <c r="F1610" s="3"/>
      <c r="G1610" s="3"/>
      <c r="H1610" s="3"/>
      <c r="I1610" s="3"/>
      <c r="J1610" s="3"/>
      <c r="K1610" s="3"/>
      <c r="L1610" s="3"/>
    </row>
    <row r="1611" spans="1:12">
      <c r="A1611" s="9"/>
      <c r="B1611" s="3"/>
      <c r="C1611" s="13"/>
      <c r="D1611" s="3"/>
      <c r="E1611" s="3"/>
      <c r="F1611" s="3"/>
      <c r="G1611" s="3"/>
      <c r="H1611" s="3"/>
      <c r="I1611" s="3"/>
      <c r="J1611" s="3"/>
      <c r="K1611" s="3"/>
      <c r="L1611" s="3"/>
    </row>
    <row r="1612" spans="1:12">
      <c r="A1612" s="9"/>
      <c r="B1612" s="3"/>
      <c r="C1612" s="13"/>
      <c r="D1612" s="3"/>
      <c r="E1612" s="3"/>
      <c r="F1612" s="3"/>
      <c r="G1612" s="3"/>
      <c r="H1612" s="3"/>
      <c r="I1612" s="3"/>
      <c r="J1612" s="3"/>
      <c r="K1612" s="3"/>
      <c r="L1612" s="3"/>
    </row>
    <row r="1613" spans="1:12">
      <c r="A1613" s="9"/>
      <c r="B1613" s="3"/>
      <c r="C1613" s="13"/>
      <c r="D1613" s="3"/>
      <c r="E1613" s="3"/>
      <c r="F1613" s="3"/>
      <c r="G1613" s="3"/>
      <c r="H1613" s="3"/>
      <c r="I1613" s="3"/>
      <c r="J1613" s="3"/>
      <c r="K1613" s="3"/>
      <c r="L1613" s="3"/>
    </row>
    <row r="1614" spans="1:12">
      <c r="A1614" s="9"/>
      <c r="B1614" s="3"/>
      <c r="C1614" s="13"/>
      <c r="D1614" s="3"/>
      <c r="E1614" s="3"/>
      <c r="F1614" s="3"/>
      <c r="G1614" s="3"/>
      <c r="H1614" s="3"/>
      <c r="I1614" s="3"/>
      <c r="J1614" s="3"/>
      <c r="K1614" s="3"/>
      <c r="L1614" s="3"/>
    </row>
    <row r="1615" spans="1:12">
      <c r="A1615" s="9"/>
      <c r="B1615" s="3"/>
      <c r="C1615" s="13"/>
      <c r="D1615" s="3"/>
      <c r="E1615" s="3"/>
      <c r="F1615" s="3"/>
      <c r="G1615" s="3"/>
      <c r="H1615" s="3"/>
      <c r="I1615" s="3"/>
      <c r="J1615" s="3"/>
      <c r="K1615" s="3"/>
      <c r="L1615" s="3"/>
    </row>
    <row r="1616" spans="1:12">
      <c r="A1616" s="9"/>
      <c r="B1616" s="3"/>
      <c r="C1616" s="13"/>
      <c r="D1616" s="3"/>
      <c r="E1616" s="3"/>
      <c r="F1616" s="3"/>
      <c r="G1616" s="3"/>
      <c r="H1616" s="3"/>
      <c r="I1616" s="3"/>
      <c r="J1616" s="3"/>
      <c r="K1616" s="3"/>
      <c r="L1616" s="3"/>
    </row>
    <row r="1617" spans="1:12">
      <c r="A1617" s="9"/>
      <c r="B1617" s="3"/>
      <c r="C1617" s="13"/>
      <c r="D1617" s="3"/>
      <c r="E1617" s="3"/>
      <c r="F1617" s="3"/>
      <c r="G1617" s="3"/>
      <c r="H1617" s="3"/>
      <c r="I1617" s="3"/>
      <c r="J1617" s="3"/>
      <c r="K1617" s="3"/>
      <c r="L1617" s="3"/>
    </row>
    <row r="1618" spans="1:12">
      <c r="A1618" s="9"/>
      <c r="B1618" s="3"/>
      <c r="C1618" s="13"/>
      <c r="D1618" s="3"/>
      <c r="E1618" s="3"/>
      <c r="F1618" s="3"/>
      <c r="G1618" s="3"/>
      <c r="H1618" s="3"/>
      <c r="I1618" s="3"/>
      <c r="J1618" s="3"/>
      <c r="K1618" s="3"/>
      <c r="L1618" s="3"/>
    </row>
    <row r="1619" spans="1:12">
      <c r="A1619" s="9"/>
      <c r="B1619" s="3"/>
      <c r="C1619" s="13"/>
      <c r="D1619" s="3"/>
      <c r="E1619" s="3"/>
      <c r="F1619" s="3"/>
      <c r="G1619" s="3"/>
      <c r="H1619" s="3"/>
      <c r="I1619" s="3"/>
      <c r="J1619" s="3"/>
      <c r="K1619" s="3"/>
      <c r="L1619" s="3"/>
    </row>
    <row r="1620" spans="1:12">
      <c r="A1620" s="9"/>
      <c r="B1620" s="3"/>
      <c r="C1620" s="13"/>
      <c r="D1620" s="3"/>
      <c r="E1620" s="3"/>
      <c r="F1620" s="3"/>
      <c r="G1620" s="3"/>
      <c r="H1620" s="3"/>
      <c r="I1620" s="3"/>
      <c r="J1620" s="3"/>
      <c r="K1620" s="3"/>
      <c r="L1620" s="3"/>
    </row>
    <row r="1621" spans="1:12">
      <c r="A1621" s="9"/>
      <c r="B1621" s="3"/>
      <c r="C1621" s="13"/>
      <c r="D1621" s="3"/>
      <c r="E1621" s="3"/>
      <c r="F1621" s="3"/>
      <c r="G1621" s="3"/>
      <c r="H1621" s="3"/>
      <c r="I1621" s="3"/>
      <c r="J1621" s="3"/>
      <c r="K1621" s="3"/>
      <c r="L1621" s="3"/>
    </row>
    <row r="1622" spans="1:12">
      <c r="A1622" s="9"/>
      <c r="B1622" s="3"/>
      <c r="C1622" s="13"/>
      <c r="D1622" s="3"/>
      <c r="E1622" s="3"/>
      <c r="F1622" s="3"/>
      <c r="G1622" s="3"/>
      <c r="H1622" s="3"/>
      <c r="I1622" s="3"/>
      <c r="J1622" s="3"/>
      <c r="K1622" s="3"/>
      <c r="L1622" s="3"/>
    </row>
    <row r="1623" spans="1:12">
      <c r="A1623" s="9"/>
      <c r="B1623" s="3"/>
      <c r="C1623" s="13"/>
      <c r="D1623" s="3"/>
      <c r="E1623" s="3"/>
      <c r="F1623" s="3"/>
      <c r="G1623" s="3"/>
      <c r="H1623" s="3"/>
      <c r="I1623" s="3"/>
      <c r="J1623" s="3"/>
      <c r="K1623" s="3"/>
      <c r="L1623" s="3"/>
    </row>
    <row r="1624" spans="1:12">
      <c r="A1624" s="9"/>
      <c r="B1624" s="3"/>
      <c r="C1624" s="13"/>
      <c r="D1624" s="3"/>
      <c r="E1624" s="3"/>
      <c r="F1624" s="3"/>
      <c r="G1624" s="3"/>
      <c r="H1624" s="3"/>
      <c r="I1624" s="3"/>
      <c r="J1624" s="3"/>
      <c r="K1624" s="3"/>
      <c r="L1624" s="3"/>
    </row>
    <row r="1625" spans="1:12">
      <c r="A1625" s="9"/>
      <c r="B1625" s="3"/>
      <c r="C1625" s="13"/>
      <c r="D1625" s="3"/>
      <c r="E1625" s="3"/>
      <c r="F1625" s="3"/>
      <c r="G1625" s="3"/>
      <c r="H1625" s="3"/>
      <c r="I1625" s="3"/>
      <c r="J1625" s="3"/>
      <c r="K1625" s="3"/>
      <c r="L1625" s="3"/>
    </row>
    <row r="1626" spans="1:12">
      <c r="A1626" s="9"/>
      <c r="B1626" s="3"/>
      <c r="C1626" s="13"/>
      <c r="D1626" s="3"/>
      <c r="E1626" s="3"/>
      <c r="F1626" s="3"/>
      <c r="G1626" s="3"/>
      <c r="H1626" s="3"/>
      <c r="I1626" s="3"/>
      <c r="J1626" s="3"/>
      <c r="K1626" s="3"/>
      <c r="L1626" s="3"/>
    </row>
    <row r="1627" spans="1:12">
      <c r="A1627" s="9"/>
      <c r="B1627" s="3"/>
      <c r="C1627" s="13"/>
      <c r="D1627" s="3"/>
      <c r="E1627" s="3"/>
      <c r="F1627" s="3"/>
      <c r="G1627" s="3"/>
      <c r="H1627" s="3"/>
      <c r="I1627" s="3"/>
      <c r="J1627" s="3"/>
      <c r="K1627" s="3"/>
      <c r="L1627" s="3"/>
    </row>
    <row r="1628" spans="1:12">
      <c r="A1628" s="9"/>
      <c r="B1628" s="3"/>
      <c r="C1628" s="13"/>
      <c r="D1628" s="3"/>
      <c r="E1628" s="3"/>
      <c r="F1628" s="3"/>
      <c r="G1628" s="3"/>
      <c r="H1628" s="3"/>
      <c r="I1628" s="3"/>
      <c r="J1628" s="3"/>
      <c r="K1628" s="3"/>
      <c r="L1628" s="3"/>
    </row>
    <row r="1629" spans="1:12">
      <c r="A1629" s="9"/>
      <c r="B1629" s="3"/>
      <c r="C1629" s="13"/>
      <c r="D1629" s="3"/>
      <c r="E1629" s="3"/>
      <c r="F1629" s="3"/>
      <c r="G1629" s="3"/>
      <c r="H1629" s="3"/>
      <c r="I1629" s="3"/>
      <c r="J1629" s="3"/>
      <c r="K1629" s="3"/>
      <c r="L1629" s="3"/>
    </row>
    <row r="1630" spans="1:12">
      <c r="A1630" s="9"/>
      <c r="B1630" s="3"/>
      <c r="C1630" s="13"/>
      <c r="D1630" s="3"/>
      <c r="E1630" s="3"/>
      <c r="F1630" s="3"/>
      <c r="G1630" s="3"/>
      <c r="H1630" s="3"/>
      <c r="I1630" s="3"/>
      <c r="J1630" s="3"/>
      <c r="K1630" s="3"/>
      <c r="L1630" s="3"/>
    </row>
    <row r="1631" spans="1:12">
      <c r="A1631" s="9"/>
      <c r="B1631" s="3"/>
      <c r="C1631" s="13"/>
      <c r="D1631" s="3"/>
      <c r="E1631" s="3"/>
      <c r="F1631" s="3"/>
      <c r="G1631" s="3"/>
      <c r="H1631" s="3"/>
      <c r="I1631" s="3"/>
      <c r="J1631" s="3"/>
      <c r="K1631" s="3"/>
      <c r="L1631" s="3"/>
    </row>
    <row r="1632" spans="1:12">
      <c r="A1632" s="9"/>
      <c r="B1632" s="3"/>
      <c r="C1632" s="13"/>
      <c r="D1632" s="3"/>
      <c r="E1632" s="3"/>
      <c r="F1632" s="3"/>
      <c r="G1632" s="3"/>
      <c r="H1632" s="3"/>
      <c r="I1632" s="3"/>
      <c r="J1632" s="3"/>
      <c r="K1632" s="3"/>
      <c r="L1632" s="3"/>
    </row>
    <row r="1633" spans="1:12">
      <c r="A1633" s="9"/>
      <c r="B1633" s="3"/>
      <c r="C1633" s="13"/>
      <c r="D1633" s="3"/>
      <c r="E1633" s="3"/>
      <c r="F1633" s="3"/>
      <c r="G1633" s="3"/>
      <c r="H1633" s="3"/>
      <c r="I1633" s="3"/>
      <c r="J1633" s="3"/>
      <c r="K1633" s="3"/>
      <c r="L1633" s="3"/>
    </row>
    <row r="1634" spans="1:12">
      <c r="A1634" s="9"/>
      <c r="B1634" s="3"/>
      <c r="C1634" s="13"/>
      <c r="D1634" s="3"/>
      <c r="E1634" s="3"/>
      <c r="F1634" s="3"/>
      <c r="G1634" s="3"/>
      <c r="H1634" s="3"/>
      <c r="I1634" s="3"/>
      <c r="J1634" s="3"/>
      <c r="K1634" s="3"/>
      <c r="L1634" s="3"/>
    </row>
    <row r="1635" spans="1:12">
      <c r="A1635" s="9"/>
      <c r="B1635" s="3"/>
      <c r="C1635" s="13"/>
      <c r="D1635" s="3"/>
      <c r="E1635" s="3"/>
      <c r="F1635" s="3"/>
      <c r="G1635" s="3"/>
      <c r="H1635" s="3"/>
      <c r="I1635" s="3"/>
      <c r="J1635" s="3"/>
      <c r="K1635" s="3"/>
      <c r="L1635" s="3"/>
    </row>
    <row r="1636" spans="1:12">
      <c r="A1636" s="9"/>
      <c r="B1636" s="3"/>
      <c r="C1636" s="13"/>
      <c r="D1636" s="3"/>
      <c r="E1636" s="3"/>
      <c r="F1636" s="3"/>
      <c r="G1636" s="3"/>
      <c r="H1636" s="3"/>
      <c r="I1636" s="3"/>
      <c r="J1636" s="3"/>
      <c r="K1636" s="3"/>
      <c r="L1636" s="3"/>
    </row>
    <row r="1637" spans="1:12">
      <c r="A1637" s="9"/>
      <c r="B1637" s="3"/>
      <c r="C1637" s="13"/>
      <c r="D1637" s="3"/>
      <c r="E1637" s="3"/>
      <c r="F1637" s="3"/>
      <c r="G1637" s="3"/>
      <c r="H1637" s="3"/>
      <c r="I1637" s="3"/>
      <c r="J1637" s="3"/>
      <c r="K1637" s="3"/>
      <c r="L1637" s="3"/>
    </row>
    <row r="1638" spans="1:12">
      <c r="A1638" s="9"/>
      <c r="B1638" s="3"/>
      <c r="C1638" s="13"/>
      <c r="D1638" s="3"/>
      <c r="E1638" s="3"/>
      <c r="F1638" s="3"/>
      <c r="G1638" s="3"/>
      <c r="H1638" s="3"/>
      <c r="I1638" s="3"/>
      <c r="J1638" s="3"/>
      <c r="K1638" s="3"/>
      <c r="L1638" s="3"/>
    </row>
    <row r="1639" spans="1:12">
      <c r="A1639" s="9"/>
      <c r="B1639" s="3"/>
      <c r="C1639" s="13"/>
      <c r="D1639" s="3"/>
      <c r="E1639" s="3"/>
      <c r="F1639" s="3"/>
      <c r="G1639" s="3"/>
      <c r="H1639" s="3"/>
      <c r="I1639" s="3"/>
      <c r="J1639" s="3"/>
      <c r="K1639" s="3"/>
      <c r="L1639" s="3"/>
    </row>
    <row r="1640" spans="1:12">
      <c r="A1640" s="9"/>
      <c r="B1640" s="3"/>
      <c r="C1640" s="13"/>
      <c r="D1640" s="3"/>
      <c r="E1640" s="3"/>
      <c r="F1640" s="3"/>
      <c r="G1640" s="3"/>
      <c r="H1640" s="3"/>
      <c r="I1640" s="3"/>
      <c r="J1640" s="3"/>
      <c r="K1640" s="3"/>
      <c r="L1640" s="3"/>
    </row>
    <row r="1641" spans="1:12">
      <c r="A1641" s="9"/>
      <c r="B1641" s="3"/>
      <c r="C1641" s="13"/>
      <c r="D1641" s="3"/>
      <c r="E1641" s="3"/>
      <c r="F1641" s="3"/>
      <c r="G1641" s="3"/>
      <c r="H1641" s="3"/>
      <c r="I1641" s="3"/>
      <c r="J1641" s="3"/>
      <c r="K1641" s="3"/>
      <c r="L1641" s="3"/>
    </row>
    <row r="1642" spans="1:12">
      <c r="A1642" s="9"/>
      <c r="B1642" s="3"/>
      <c r="C1642" s="13"/>
      <c r="D1642" s="3"/>
      <c r="E1642" s="3"/>
      <c r="F1642" s="3"/>
      <c r="G1642" s="3"/>
      <c r="H1642" s="3"/>
      <c r="I1642" s="3"/>
      <c r="J1642" s="3"/>
      <c r="K1642" s="3"/>
      <c r="L1642" s="3"/>
    </row>
    <row r="1643" spans="1:12">
      <c r="A1643" s="9"/>
      <c r="B1643" s="3"/>
      <c r="C1643" s="13"/>
      <c r="D1643" s="3"/>
      <c r="E1643" s="3"/>
      <c r="F1643" s="3"/>
      <c r="G1643" s="3"/>
      <c r="H1643" s="3"/>
      <c r="I1643" s="3"/>
      <c r="J1643" s="3"/>
      <c r="K1643" s="3"/>
      <c r="L1643" s="3"/>
    </row>
    <row r="1644" spans="1:12">
      <c r="A1644" s="9"/>
      <c r="B1644" s="3"/>
      <c r="C1644" s="13"/>
      <c r="D1644" s="3"/>
      <c r="E1644" s="3"/>
      <c r="F1644" s="3"/>
      <c r="G1644" s="3"/>
      <c r="H1644" s="3"/>
      <c r="I1644" s="3"/>
      <c r="J1644" s="3"/>
      <c r="K1644" s="3"/>
      <c r="L1644" s="3"/>
    </row>
    <row r="1645" spans="1:12">
      <c r="A1645" s="9"/>
      <c r="B1645" s="3"/>
      <c r="C1645" s="13"/>
      <c r="D1645" s="3"/>
      <c r="E1645" s="3"/>
      <c r="F1645" s="3"/>
      <c r="G1645" s="3"/>
      <c r="H1645" s="3"/>
      <c r="I1645" s="3"/>
      <c r="J1645" s="3"/>
      <c r="K1645" s="3"/>
      <c r="L1645" s="3"/>
    </row>
    <row r="1646" spans="1:12">
      <c r="A1646" s="9"/>
      <c r="B1646" s="3"/>
      <c r="C1646" s="13"/>
      <c r="D1646" s="3"/>
      <c r="E1646" s="3"/>
      <c r="F1646" s="3"/>
      <c r="G1646" s="3"/>
      <c r="H1646" s="3"/>
      <c r="I1646" s="3"/>
      <c r="J1646" s="3"/>
      <c r="K1646" s="3"/>
      <c r="L1646" s="3"/>
    </row>
    <row r="1647" spans="1:12">
      <c r="A1647" s="9"/>
      <c r="B1647" s="3"/>
      <c r="C1647" s="13"/>
      <c r="D1647" s="3"/>
      <c r="E1647" s="3"/>
      <c r="F1647" s="3"/>
      <c r="G1647" s="3"/>
      <c r="H1647" s="3"/>
      <c r="I1647" s="3"/>
      <c r="J1647" s="3"/>
      <c r="K1647" s="3"/>
      <c r="L1647" s="3"/>
    </row>
    <row r="1648" spans="1:12">
      <c r="A1648" s="9"/>
      <c r="B1648" s="3"/>
      <c r="C1648" s="13"/>
      <c r="D1648" s="3"/>
      <c r="E1648" s="3"/>
      <c r="F1648" s="3"/>
      <c r="G1648" s="3"/>
      <c r="H1648" s="3"/>
      <c r="I1648" s="3"/>
      <c r="J1648" s="3"/>
      <c r="K1648" s="3"/>
      <c r="L1648" s="3"/>
    </row>
    <row r="1649" spans="1:12">
      <c r="A1649" s="9"/>
      <c r="B1649" s="3"/>
      <c r="C1649" s="13"/>
      <c r="D1649" s="3"/>
      <c r="E1649" s="3"/>
      <c r="F1649" s="3"/>
      <c r="G1649" s="3"/>
      <c r="H1649" s="3"/>
      <c r="I1649" s="3"/>
      <c r="J1649" s="3"/>
      <c r="K1649" s="3"/>
      <c r="L1649" s="3"/>
    </row>
    <row r="1650" spans="1:12">
      <c r="A1650" s="9"/>
      <c r="B1650" s="3"/>
      <c r="C1650" s="13"/>
      <c r="D1650" s="3"/>
      <c r="E1650" s="3"/>
      <c r="F1650" s="3"/>
      <c r="G1650" s="3"/>
      <c r="H1650" s="3"/>
      <c r="I1650" s="3"/>
      <c r="J1650" s="3"/>
      <c r="K1650" s="3"/>
      <c r="L1650" s="3"/>
    </row>
    <row r="1651" spans="1:12">
      <c r="A1651" s="9"/>
      <c r="B1651" s="3"/>
      <c r="C1651" s="13"/>
      <c r="D1651" s="3"/>
      <c r="E1651" s="3"/>
      <c r="F1651" s="3"/>
      <c r="G1651" s="3"/>
      <c r="H1651" s="3"/>
      <c r="I1651" s="3"/>
      <c r="J1651" s="3"/>
      <c r="K1651" s="3"/>
      <c r="L1651" s="3"/>
    </row>
    <row r="1652" spans="1:12">
      <c r="A1652" s="9"/>
      <c r="B1652" s="3"/>
      <c r="C1652" s="13"/>
      <c r="D1652" s="3"/>
      <c r="E1652" s="3"/>
      <c r="F1652" s="3"/>
      <c r="G1652" s="3"/>
      <c r="H1652" s="3"/>
      <c r="I1652" s="3"/>
      <c r="J1652" s="3"/>
      <c r="K1652" s="3"/>
      <c r="L1652" s="3"/>
    </row>
    <row r="1653" spans="1:12">
      <c r="A1653" s="9"/>
      <c r="B1653" s="3"/>
      <c r="C1653" s="13"/>
      <c r="D1653" s="3"/>
      <c r="E1653" s="3"/>
      <c r="F1653" s="3"/>
      <c r="G1653" s="3"/>
      <c r="H1653" s="3"/>
      <c r="I1653" s="3"/>
      <c r="J1653" s="3"/>
      <c r="K1653" s="3"/>
      <c r="L1653" s="3"/>
    </row>
    <row r="1654" spans="1:12">
      <c r="A1654" s="9"/>
      <c r="B1654" s="3"/>
      <c r="C1654" s="13"/>
      <c r="D1654" s="3"/>
      <c r="E1654" s="3"/>
      <c r="F1654" s="3"/>
      <c r="G1654" s="3"/>
      <c r="H1654" s="3"/>
      <c r="I1654" s="3"/>
      <c r="J1654" s="3"/>
      <c r="K1654" s="3"/>
      <c r="L1654" s="3"/>
    </row>
    <row r="1655" spans="1:12">
      <c r="A1655" s="9"/>
      <c r="B1655" s="3"/>
      <c r="C1655" s="13"/>
      <c r="D1655" s="3"/>
      <c r="E1655" s="3"/>
      <c r="F1655" s="3"/>
      <c r="G1655" s="3"/>
      <c r="H1655" s="3"/>
      <c r="I1655" s="3"/>
      <c r="J1655" s="3"/>
      <c r="K1655" s="3"/>
      <c r="L1655" s="3"/>
    </row>
    <row r="1656" spans="1:12">
      <c r="A1656" s="9"/>
      <c r="B1656" s="3"/>
      <c r="C1656" s="13"/>
      <c r="D1656" s="3"/>
      <c r="E1656" s="3"/>
      <c r="F1656" s="3"/>
      <c r="G1656" s="3"/>
      <c r="H1656" s="3"/>
      <c r="I1656" s="3"/>
      <c r="J1656" s="3"/>
      <c r="K1656" s="3"/>
      <c r="L1656" s="3"/>
    </row>
    <row r="1657" spans="1:12">
      <c r="A1657" s="9"/>
      <c r="B1657" s="3"/>
      <c r="C1657" s="13"/>
      <c r="D1657" s="3"/>
      <c r="E1657" s="3"/>
      <c r="F1657" s="3"/>
      <c r="G1657" s="3"/>
      <c r="H1657" s="3"/>
      <c r="I1657" s="3"/>
      <c r="J1657" s="3"/>
      <c r="K1657" s="3"/>
      <c r="L1657" s="3"/>
    </row>
    <row r="1658" spans="1:12">
      <c r="A1658" s="9"/>
      <c r="B1658" s="3"/>
      <c r="C1658" s="13"/>
      <c r="D1658" s="3"/>
      <c r="E1658" s="3"/>
      <c r="F1658" s="3"/>
      <c r="G1658" s="3"/>
      <c r="H1658" s="3"/>
      <c r="I1658" s="3"/>
      <c r="J1658" s="3"/>
      <c r="K1658" s="3"/>
      <c r="L1658" s="3"/>
    </row>
    <row r="1659" spans="1:12">
      <c r="A1659" s="9"/>
      <c r="B1659" s="3"/>
      <c r="C1659" s="13"/>
      <c r="D1659" s="3"/>
      <c r="E1659" s="3"/>
      <c r="F1659" s="3"/>
      <c r="G1659" s="3"/>
      <c r="H1659" s="3"/>
      <c r="I1659" s="3"/>
      <c r="J1659" s="3"/>
      <c r="K1659" s="3"/>
      <c r="L1659" s="3"/>
    </row>
    <row r="1660" spans="1:12">
      <c r="A1660" s="9"/>
      <c r="B1660" s="3"/>
      <c r="C1660" s="13"/>
      <c r="D1660" s="3"/>
      <c r="E1660" s="3"/>
      <c r="F1660" s="3"/>
      <c r="G1660" s="3"/>
      <c r="H1660" s="3"/>
      <c r="I1660" s="3"/>
      <c r="J1660" s="3"/>
      <c r="K1660" s="3"/>
      <c r="L1660" s="3"/>
    </row>
    <row r="1661" spans="1:12">
      <c r="A1661" s="9"/>
      <c r="B1661" s="3"/>
      <c r="C1661" s="13"/>
      <c r="D1661" s="3"/>
      <c r="E1661" s="3"/>
      <c r="F1661" s="3"/>
      <c r="G1661" s="3"/>
      <c r="H1661" s="3"/>
      <c r="I1661" s="3"/>
      <c r="J1661" s="3"/>
      <c r="K1661" s="3"/>
      <c r="L1661" s="3"/>
    </row>
    <row r="1662" spans="1:12">
      <c r="A1662" s="9"/>
      <c r="B1662" s="3"/>
      <c r="C1662" s="13"/>
      <c r="D1662" s="3"/>
      <c r="E1662" s="3"/>
      <c r="F1662" s="3"/>
      <c r="G1662" s="3"/>
      <c r="H1662" s="3"/>
      <c r="I1662" s="3"/>
      <c r="J1662" s="3"/>
      <c r="K1662" s="3"/>
      <c r="L1662" s="3"/>
    </row>
    <row r="1663" spans="1:12">
      <c r="A1663" s="9"/>
      <c r="B1663" s="3"/>
      <c r="C1663" s="13"/>
      <c r="D1663" s="3"/>
      <c r="E1663" s="3"/>
      <c r="F1663" s="3"/>
      <c r="G1663" s="3"/>
      <c r="H1663" s="3"/>
      <c r="I1663" s="3"/>
      <c r="J1663" s="3"/>
      <c r="K1663" s="3"/>
      <c r="L1663" s="3"/>
    </row>
    <row r="1664" spans="1:12">
      <c r="A1664" s="9"/>
      <c r="B1664" s="3"/>
      <c r="C1664" s="13"/>
      <c r="D1664" s="3"/>
      <c r="E1664" s="3"/>
      <c r="F1664" s="3"/>
      <c r="G1664" s="3"/>
      <c r="H1664" s="3"/>
      <c r="I1664" s="3"/>
      <c r="J1664" s="3"/>
      <c r="K1664" s="3"/>
      <c r="L1664" s="3"/>
    </row>
    <row r="1665" spans="1:12">
      <c r="A1665" s="9"/>
      <c r="B1665" s="3"/>
      <c r="C1665" s="13"/>
      <c r="D1665" s="3"/>
      <c r="E1665" s="3"/>
      <c r="F1665" s="3"/>
      <c r="G1665" s="3"/>
      <c r="H1665" s="3"/>
      <c r="I1665" s="3"/>
      <c r="J1665" s="3"/>
      <c r="K1665" s="3"/>
      <c r="L1665" s="3"/>
    </row>
    <row r="1666" spans="1:12">
      <c r="A1666" s="9"/>
      <c r="B1666" s="3"/>
      <c r="C1666" s="13"/>
      <c r="D1666" s="3"/>
      <c r="E1666" s="3"/>
      <c r="F1666" s="3"/>
      <c r="G1666" s="3"/>
      <c r="H1666" s="3"/>
      <c r="I1666" s="3"/>
      <c r="J1666" s="3"/>
      <c r="K1666" s="3"/>
      <c r="L1666" s="3"/>
    </row>
    <row r="1667" spans="1:12">
      <c r="A1667" s="9"/>
      <c r="B1667" s="3"/>
      <c r="C1667" s="13"/>
      <c r="D1667" s="3"/>
      <c r="E1667" s="3"/>
      <c r="F1667" s="3"/>
      <c r="G1667" s="3"/>
      <c r="H1667" s="3"/>
      <c r="I1667" s="3"/>
      <c r="J1667" s="3"/>
      <c r="K1667" s="3"/>
      <c r="L1667" s="3"/>
    </row>
    <row r="1668" spans="1:12">
      <c r="A1668" s="9"/>
      <c r="B1668" s="3"/>
      <c r="C1668" s="13"/>
      <c r="D1668" s="3"/>
      <c r="E1668" s="3"/>
      <c r="F1668" s="3"/>
      <c r="G1668" s="3"/>
      <c r="H1668" s="3"/>
      <c r="I1668" s="3"/>
      <c r="J1668" s="3"/>
      <c r="K1668" s="3"/>
      <c r="L1668" s="3"/>
    </row>
    <row r="1669" spans="1:12">
      <c r="A1669" s="9"/>
      <c r="B1669" s="3"/>
      <c r="C1669" s="13"/>
      <c r="D1669" s="3"/>
      <c r="E1669" s="3"/>
      <c r="F1669" s="3"/>
      <c r="G1669" s="3"/>
      <c r="H1669" s="3"/>
      <c r="I1669" s="3"/>
      <c r="J1669" s="3"/>
      <c r="K1669" s="3"/>
      <c r="L1669" s="3"/>
    </row>
    <row r="1670" spans="1:12">
      <c r="A1670" s="9"/>
      <c r="B1670" s="3"/>
      <c r="C1670" s="13"/>
      <c r="D1670" s="3"/>
      <c r="E1670" s="3"/>
      <c r="F1670" s="3"/>
      <c r="G1670" s="3"/>
      <c r="H1670" s="3"/>
      <c r="I1670" s="3"/>
      <c r="J1670" s="3"/>
      <c r="K1670" s="3"/>
      <c r="L1670" s="3"/>
    </row>
    <row r="1671" spans="1:12">
      <c r="A1671" s="9"/>
      <c r="B1671" s="3"/>
      <c r="C1671" s="13"/>
      <c r="D1671" s="3"/>
      <c r="E1671" s="3"/>
      <c r="F1671" s="3"/>
      <c r="G1671" s="3"/>
      <c r="H1671" s="3"/>
      <c r="I1671" s="3"/>
      <c r="J1671" s="3"/>
      <c r="K1671" s="3"/>
      <c r="L1671" s="3"/>
    </row>
    <row r="1672" spans="1:12">
      <c r="A1672" s="9"/>
      <c r="B1672" s="3"/>
      <c r="C1672" s="13"/>
      <c r="D1672" s="3"/>
      <c r="E1672" s="3"/>
      <c r="F1672" s="3"/>
      <c r="G1672" s="3"/>
      <c r="H1672" s="3"/>
      <c r="I1672" s="3"/>
      <c r="J1672" s="3"/>
      <c r="K1672" s="3"/>
      <c r="L1672" s="3"/>
    </row>
    <row r="1673" spans="1:12">
      <c r="A1673" s="9"/>
      <c r="B1673" s="3"/>
      <c r="C1673" s="13"/>
      <c r="D1673" s="3"/>
      <c r="E1673" s="3"/>
      <c r="F1673" s="3"/>
      <c r="G1673" s="3"/>
      <c r="H1673" s="3"/>
      <c r="I1673" s="3"/>
      <c r="J1673" s="3"/>
      <c r="K1673" s="3"/>
      <c r="L1673" s="3"/>
    </row>
    <row r="1674" spans="1:12">
      <c r="A1674" s="9"/>
      <c r="B1674" s="3"/>
      <c r="C1674" s="13"/>
      <c r="D1674" s="3"/>
      <c r="E1674" s="3"/>
      <c r="F1674" s="3"/>
      <c r="G1674" s="3"/>
      <c r="H1674" s="3"/>
      <c r="I1674" s="3"/>
      <c r="J1674" s="3"/>
      <c r="K1674" s="3"/>
      <c r="L1674" s="3"/>
    </row>
    <row r="1675" spans="1:12">
      <c r="A1675" s="9"/>
      <c r="B1675" s="3"/>
      <c r="C1675" s="13"/>
      <c r="D1675" s="3"/>
      <c r="E1675" s="3"/>
      <c r="F1675" s="3"/>
      <c r="G1675" s="3"/>
      <c r="H1675" s="3"/>
      <c r="I1675" s="3"/>
      <c r="J1675" s="3"/>
      <c r="K1675" s="3"/>
      <c r="L1675" s="3"/>
    </row>
    <row r="1676" spans="1:12">
      <c r="A1676" s="9"/>
      <c r="B1676" s="3"/>
      <c r="C1676" s="13"/>
      <c r="D1676" s="3"/>
      <c r="E1676" s="3"/>
      <c r="F1676" s="3"/>
      <c r="G1676" s="3"/>
      <c r="H1676" s="3"/>
      <c r="I1676" s="3"/>
      <c r="J1676" s="3"/>
      <c r="K1676" s="3"/>
      <c r="L1676" s="3"/>
    </row>
    <row r="1677" spans="1:12">
      <c r="A1677" s="9"/>
      <c r="B1677" s="3"/>
      <c r="C1677" s="13"/>
      <c r="D1677" s="3"/>
      <c r="E1677" s="3"/>
      <c r="F1677" s="3"/>
      <c r="G1677" s="3"/>
      <c r="H1677" s="3"/>
      <c r="I1677" s="3"/>
      <c r="J1677" s="3"/>
      <c r="K1677" s="3"/>
      <c r="L1677" s="3"/>
    </row>
    <row r="1678" spans="1:12">
      <c r="A1678" s="9"/>
      <c r="B1678" s="3"/>
      <c r="C1678" s="13"/>
      <c r="D1678" s="3"/>
      <c r="E1678" s="3"/>
      <c r="F1678" s="3"/>
      <c r="G1678" s="3"/>
      <c r="H1678" s="3"/>
      <c r="I1678" s="3"/>
      <c r="J1678" s="3"/>
      <c r="K1678" s="3"/>
      <c r="L1678" s="3"/>
    </row>
    <row r="1679" spans="1:12">
      <c r="A1679" s="9"/>
      <c r="B1679" s="3"/>
      <c r="C1679" s="13"/>
      <c r="D1679" s="3"/>
      <c r="E1679" s="3"/>
      <c r="F1679" s="3"/>
      <c r="G1679" s="3"/>
      <c r="H1679" s="3"/>
      <c r="I1679" s="3"/>
      <c r="J1679" s="3"/>
      <c r="K1679" s="3"/>
      <c r="L1679" s="3"/>
    </row>
    <row r="1680" spans="1:12">
      <c r="A1680" s="9"/>
      <c r="B1680" s="3"/>
      <c r="C1680" s="13"/>
      <c r="D1680" s="3"/>
      <c r="E1680" s="3"/>
      <c r="F1680" s="3"/>
      <c r="G1680" s="3"/>
      <c r="H1680" s="3"/>
      <c r="I1680" s="3"/>
      <c r="J1680" s="3"/>
      <c r="K1680" s="3"/>
      <c r="L1680" s="3"/>
    </row>
    <row r="1681" spans="1:12">
      <c r="A1681" s="9"/>
      <c r="B1681" s="3"/>
      <c r="C1681" s="13"/>
      <c r="D1681" s="3"/>
      <c r="E1681" s="3"/>
      <c r="F1681" s="3"/>
      <c r="G1681" s="3"/>
      <c r="H1681" s="3"/>
      <c r="I1681" s="3"/>
      <c r="J1681" s="3"/>
      <c r="K1681" s="3"/>
      <c r="L1681" s="3"/>
    </row>
    <row r="1682" spans="1:12">
      <c r="A1682" s="9"/>
      <c r="B1682" s="3"/>
      <c r="C1682" s="13"/>
      <c r="D1682" s="3"/>
      <c r="E1682" s="3"/>
      <c r="F1682" s="3"/>
      <c r="G1682" s="3"/>
      <c r="H1682" s="3"/>
      <c r="I1682" s="3"/>
      <c r="J1682" s="3"/>
      <c r="K1682" s="3"/>
      <c r="L1682" s="3"/>
    </row>
    <row r="1683" spans="1:12">
      <c r="A1683" s="9"/>
      <c r="B1683" s="3"/>
      <c r="C1683" s="13"/>
      <c r="D1683" s="3"/>
      <c r="E1683" s="3"/>
      <c r="F1683" s="3"/>
      <c r="G1683" s="3"/>
      <c r="H1683" s="3"/>
      <c r="I1683" s="3"/>
      <c r="J1683" s="3"/>
      <c r="K1683" s="3"/>
      <c r="L1683" s="3"/>
    </row>
    <row r="1684" spans="1:12">
      <c r="A1684" s="9"/>
      <c r="B1684" s="3"/>
      <c r="C1684" s="13"/>
      <c r="D1684" s="3"/>
      <c r="E1684" s="3"/>
      <c r="F1684" s="3"/>
      <c r="G1684" s="3"/>
      <c r="H1684" s="3"/>
      <c r="I1684" s="3"/>
      <c r="J1684" s="3"/>
      <c r="K1684" s="3"/>
      <c r="L1684" s="3"/>
    </row>
    <row r="1685" spans="1:12">
      <c r="A1685" s="9"/>
      <c r="B1685" s="3"/>
      <c r="C1685" s="13"/>
      <c r="D1685" s="3"/>
      <c r="E1685" s="3"/>
      <c r="F1685" s="3"/>
      <c r="G1685" s="3"/>
      <c r="H1685" s="3"/>
      <c r="I1685" s="3"/>
      <c r="J1685" s="3"/>
      <c r="K1685" s="3"/>
      <c r="L1685" s="3"/>
    </row>
    <row r="1686" spans="1:12">
      <c r="A1686" s="9"/>
      <c r="B1686" s="3"/>
      <c r="C1686" s="13"/>
      <c r="D1686" s="3"/>
      <c r="E1686" s="3"/>
      <c r="F1686" s="3"/>
      <c r="G1686" s="3"/>
      <c r="H1686" s="3"/>
      <c r="I1686" s="3"/>
      <c r="J1686" s="3"/>
      <c r="K1686" s="3"/>
      <c r="L1686" s="3"/>
    </row>
    <row r="1687" spans="1:12">
      <c r="A1687" s="9"/>
      <c r="B1687" s="3"/>
      <c r="C1687" s="13"/>
      <c r="D1687" s="3"/>
      <c r="E1687" s="3"/>
      <c r="F1687" s="3"/>
      <c r="G1687" s="3"/>
      <c r="H1687" s="3"/>
      <c r="I1687" s="3"/>
      <c r="J1687" s="3"/>
      <c r="K1687" s="3"/>
      <c r="L1687" s="3"/>
    </row>
    <row r="1688" spans="1:12">
      <c r="A1688" s="9"/>
      <c r="B1688" s="3"/>
      <c r="C1688" s="13"/>
      <c r="D1688" s="3"/>
      <c r="E1688" s="3"/>
      <c r="F1688" s="3"/>
      <c r="G1688" s="3"/>
      <c r="H1688" s="3"/>
      <c r="I1688" s="3"/>
      <c r="J1688" s="3"/>
      <c r="K1688" s="3"/>
      <c r="L1688" s="3"/>
    </row>
    <row r="1689" spans="1:12">
      <c r="A1689" s="9"/>
      <c r="B1689" s="3"/>
      <c r="C1689" s="13"/>
      <c r="D1689" s="3"/>
      <c r="E1689" s="3"/>
      <c r="F1689" s="3"/>
      <c r="G1689" s="3"/>
      <c r="H1689" s="3"/>
      <c r="I1689" s="3"/>
      <c r="J1689" s="3"/>
      <c r="K1689" s="3"/>
      <c r="L1689" s="3"/>
    </row>
    <row r="1690" spans="1:12">
      <c r="A1690" s="9"/>
      <c r="B1690" s="3"/>
      <c r="C1690" s="13"/>
      <c r="D1690" s="3"/>
      <c r="E1690" s="3"/>
      <c r="F1690" s="3"/>
      <c r="G1690" s="3"/>
      <c r="H1690" s="3"/>
      <c r="I1690" s="3"/>
      <c r="J1690" s="3"/>
      <c r="K1690" s="3"/>
      <c r="L1690" s="3"/>
    </row>
    <row r="1691" spans="1:12">
      <c r="A1691" s="9"/>
      <c r="B1691" s="3"/>
      <c r="C1691" s="13"/>
      <c r="D1691" s="3"/>
      <c r="E1691" s="3"/>
      <c r="F1691" s="3"/>
      <c r="G1691" s="3"/>
      <c r="H1691" s="3"/>
      <c r="I1691" s="3"/>
      <c r="J1691" s="3"/>
      <c r="K1691" s="3"/>
      <c r="L1691" s="3"/>
    </row>
    <row r="1692" spans="1:12">
      <c r="A1692" s="9"/>
      <c r="B1692" s="3"/>
      <c r="C1692" s="13"/>
      <c r="D1692" s="3"/>
      <c r="E1692" s="3"/>
      <c r="F1692" s="3"/>
      <c r="G1692" s="3"/>
      <c r="H1692" s="3"/>
      <c r="I1692" s="3"/>
      <c r="J1692" s="3"/>
      <c r="K1692" s="3"/>
      <c r="L1692" s="3"/>
    </row>
    <row r="1693" spans="1:12">
      <c r="A1693" s="9"/>
      <c r="B1693" s="3"/>
      <c r="C1693" s="13"/>
      <c r="D1693" s="3"/>
      <c r="E1693" s="3"/>
      <c r="F1693" s="3"/>
      <c r="G1693" s="3"/>
      <c r="H1693" s="3"/>
      <c r="I1693" s="3"/>
      <c r="J1693" s="3"/>
      <c r="K1693" s="3"/>
      <c r="L1693" s="3"/>
    </row>
    <row r="1694" spans="1:12">
      <c r="A1694" s="9"/>
      <c r="B1694" s="3"/>
      <c r="C1694" s="13"/>
      <c r="D1694" s="3"/>
      <c r="E1694" s="3"/>
      <c r="F1694" s="3"/>
      <c r="G1694" s="3"/>
      <c r="H1694" s="3"/>
      <c r="I1694" s="3"/>
      <c r="J1694" s="3"/>
      <c r="K1694" s="3"/>
      <c r="L1694" s="3"/>
    </row>
    <row r="1695" spans="1:12">
      <c r="A1695" s="9"/>
      <c r="B1695" s="3"/>
      <c r="C1695" s="13"/>
      <c r="D1695" s="3"/>
      <c r="E1695" s="3"/>
      <c r="F1695" s="3"/>
      <c r="G1695" s="3"/>
      <c r="H1695" s="3"/>
      <c r="I1695" s="3"/>
      <c r="J1695" s="3"/>
      <c r="K1695" s="3"/>
      <c r="L1695" s="3"/>
    </row>
    <row r="1696" spans="1:12">
      <c r="A1696" s="9"/>
      <c r="B1696" s="3"/>
      <c r="C1696" s="13"/>
      <c r="D1696" s="3"/>
      <c r="E1696" s="3"/>
      <c r="F1696" s="3"/>
      <c r="G1696" s="3"/>
      <c r="H1696" s="3"/>
      <c r="I1696" s="3"/>
      <c r="J1696" s="3"/>
      <c r="K1696" s="3"/>
      <c r="L1696" s="3"/>
    </row>
    <row r="1697" spans="1:12">
      <c r="A1697" s="9"/>
      <c r="B1697" s="3"/>
      <c r="C1697" s="13"/>
      <c r="D1697" s="3"/>
      <c r="E1697" s="3"/>
      <c r="F1697" s="3"/>
      <c r="G1697" s="3"/>
      <c r="H1697" s="3"/>
      <c r="I1697" s="3"/>
      <c r="J1697" s="3"/>
      <c r="K1697" s="3"/>
      <c r="L1697" s="3"/>
    </row>
    <row r="1698" spans="1:12">
      <c r="A1698" s="9"/>
      <c r="B1698" s="3"/>
      <c r="C1698" s="13"/>
      <c r="D1698" s="3"/>
      <c r="E1698" s="3"/>
      <c r="F1698" s="3"/>
      <c r="G1698" s="3"/>
      <c r="H1698" s="3"/>
      <c r="I1698" s="3"/>
      <c r="J1698" s="3"/>
      <c r="K1698" s="3"/>
      <c r="L1698" s="3"/>
    </row>
    <row r="1699" spans="1:12">
      <c r="A1699" s="9"/>
      <c r="B1699" s="3"/>
      <c r="C1699" s="13"/>
      <c r="D1699" s="3"/>
      <c r="E1699" s="3"/>
      <c r="F1699" s="3"/>
      <c r="G1699" s="3"/>
      <c r="H1699" s="3"/>
      <c r="I1699" s="3"/>
      <c r="J1699" s="3"/>
      <c r="K1699" s="3"/>
      <c r="L1699" s="3"/>
    </row>
    <row r="1700" spans="1:12">
      <c r="A1700" s="9"/>
      <c r="B1700" s="3"/>
      <c r="C1700" s="13"/>
      <c r="D1700" s="3"/>
      <c r="E1700" s="3"/>
      <c r="F1700" s="3"/>
      <c r="G1700" s="3"/>
      <c r="H1700" s="3"/>
      <c r="I1700" s="3"/>
      <c r="J1700" s="3"/>
      <c r="K1700" s="3"/>
      <c r="L1700" s="3"/>
    </row>
    <row r="1701" spans="1:12">
      <c r="A1701" s="9"/>
      <c r="B1701" s="3"/>
      <c r="C1701" s="13"/>
      <c r="D1701" s="3"/>
      <c r="E1701" s="3"/>
      <c r="F1701" s="3"/>
      <c r="G1701" s="3"/>
      <c r="H1701" s="3"/>
      <c r="I1701" s="3"/>
      <c r="J1701" s="3"/>
      <c r="K1701" s="3"/>
      <c r="L1701" s="3"/>
    </row>
    <row r="1702" spans="1:12">
      <c r="A1702" s="9"/>
      <c r="B1702" s="3"/>
      <c r="C1702" s="13"/>
      <c r="D1702" s="3"/>
      <c r="E1702" s="3"/>
      <c r="F1702" s="3"/>
      <c r="G1702" s="3"/>
      <c r="H1702" s="3"/>
      <c r="I1702" s="3"/>
      <c r="J1702" s="3"/>
      <c r="K1702" s="3"/>
      <c r="L1702" s="3"/>
    </row>
    <row r="1703" spans="1:12">
      <c r="A1703" s="9"/>
      <c r="B1703" s="3"/>
      <c r="C1703" s="13"/>
      <c r="D1703" s="3"/>
      <c r="E1703" s="3"/>
      <c r="F1703" s="3"/>
      <c r="G1703" s="3"/>
      <c r="H1703" s="3"/>
      <c r="I1703" s="3"/>
      <c r="J1703" s="3"/>
      <c r="K1703" s="3"/>
      <c r="L1703" s="3"/>
    </row>
    <row r="1704" spans="1:12">
      <c r="A1704" s="9"/>
      <c r="B1704" s="3"/>
      <c r="C1704" s="13"/>
      <c r="D1704" s="3"/>
      <c r="E1704" s="3"/>
      <c r="F1704" s="3"/>
      <c r="G1704" s="3"/>
      <c r="H1704" s="3"/>
      <c r="I1704" s="3"/>
      <c r="J1704" s="3"/>
      <c r="K1704" s="3"/>
      <c r="L1704" s="3"/>
    </row>
    <row r="1705" spans="1:12">
      <c r="A1705" s="9"/>
      <c r="B1705" s="3"/>
      <c r="C1705" s="13"/>
      <c r="D1705" s="3"/>
      <c r="E1705" s="3"/>
      <c r="F1705" s="3"/>
      <c r="G1705" s="3"/>
      <c r="H1705" s="3"/>
      <c r="I1705" s="3"/>
      <c r="J1705" s="3"/>
      <c r="K1705" s="3"/>
      <c r="L1705" s="3"/>
    </row>
    <row r="1706" spans="1:12">
      <c r="A1706" s="9"/>
      <c r="B1706" s="3"/>
      <c r="C1706" s="13"/>
      <c r="D1706" s="3"/>
      <c r="E1706" s="3"/>
      <c r="F1706" s="3"/>
      <c r="G1706" s="3"/>
      <c r="H1706" s="3"/>
      <c r="I1706" s="3"/>
      <c r="J1706" s="3"/>
      <c r="K1706" s="3"/>
      <c r="L1706" s="3"/>
    </row>
    <row r="1707" spans="1:12">
      <c r="A1707" s="9"/>
      <c r="B1707" s="3"/>
      <c r="C1707" s="13"/>
      <c r="D1707" s="3"/>
      <c r="E1707" s="3"/>
      <c r="F1707" s="3"/>
      <c r="G1707" s="3"/>
      <c r="H1707" s="3"/>
      <c r="I1707" s="3"/>
      <c r="J1707" s="3"/>
      <c r="K1707" s="3"/>
      <c r="L1707" s="3"/>
    </row>
    <row r="1708" spans="1:12">
      <c r="A1708" s="9"/>
      <c r="B1708" s="3"/>
      <c r="C1708" s="13"/>
      <c r="D1708" s="3"/>
      <c r="E1708" s="3"/>
      <c r="F1708" s="3"/>
      <c r="G1708" s="3"/>
      <c r="H1708" s="3"/>
      <c r="I1708" s="3"/>
      <c r="J1708" s="3"/>
      <c r="K1708" s="3"/>
      <c r="L1708" s="3"/>
    </row>
    <row r="1709" spans="1:12">
      <c r="A1709" s="9"/>
      <c r="B1709" s="3"/>
      <c r="C1709" s="13"/>
      <c r="D1709" s="3"/>
      <c r="E1709" s="3"/>
      <c r="F1709" s="3"/>
      <c r="G1709" s="3"/>
      <c r="H1709" s="3"/>
      <c r="I1709" s="3"/>
      <c r="J1709" s="3"/>
      <c r="K1709" s="3"/>
      <c r="L1709" s="3"/>
    </row>
    <row r="1710" spans="1:12">
      <c r="A1710" s="9"/>
      <c r="B1710" s="3"/>
      <c r="C1710" s="13"/>
      <c r="D1710" s="3"/>
      <c r="E1710" s="3"/>
      <c r="F1710" s="3"/>
      <c r="G1710" s="3"/>
      <c r="H1710" s="3"/>
      <c r="I1710" s="3"/>
      <c r="J1710" s="3"/>
      <c r="K1710" s="3"/>
      <c r="L1710" s="3"/>
    </row>
    <row r="1711" spans="1:12">
      <c r="A1711" s="9"/>
      <c r="B1711" s="3"/>
      <c r="C1711" s="13"/>
      <c r="D1711" s="3"/>
      <c r="E1711" s="3"/>
      <c r="F1711" s="3"/>
      <c r="G1711" s="3"/>
      <c r="H1711" s="3"/>
      <c r="I1711" s="3"/>
      <c r="J1711" s="3"/>
      <c r="K1711" s="3"/>
      <c r="L1711" s="3"/>
    </row>
    <row r="1712" spans="1:12">
      <c r="A1712" s="9"/>
      <c r="B1712" s="3"/>
      <c r="C1712" s="13"/>
      <c r="D1712" s="3"/>
      <c r="E1712" s="3"/>
      <c r="F1712" s="3"/>
      <c r="G1712" s="3"/>
      <c r="H1712" s="3"/>
      <c r="I1712" s="3"/>
      <c r="J1712" s="3"/>
      <c r="K1712" s="3"/>
      <c r="L1712" s="3"/>
    </row>
    <row r="1713" spans="1:12">
      <c r="A1713" s="9"/>
      <c r="B1713" s="3"/>
      <c r="C1713" s="13"/>
      <c r="D1713" s="3"/>
      <c r="E1713" s="3"/>
      <c r="F1713" s="3"/>
      <c r="G1713" s="3"/>
      <c r="H1713" s="3"/>
      <c r="I1713" s="3"/>
      <c r="J1713" s="3"/>
      <c r="K1713" s="3"/>
      <c r="L1713" s="3"/>
    </row>
    <row r="1714" spans="1:12">
      <c r="A1714" s="9"/>
      <c r="B1714" s="3"/>
      <c r="C1714" s="13"/>
      <c r="D1714" s="3"/>
      <c r="E1714" s="3"/>
      <c r="F1714" s="3"/>
      <c r="G1714" s="3"/>
      <c r="H1714" s="3"/>
      <c r="I1714" s="3"/>
      <c r="J1714" s="3"/>
      <c r="K1714" s="3"/>
      <c r="L1714" s="3"/>
    </row>
    <row r="1715" spans="1:12">
      <c r="A1715" s="9"/>
      <c r="B1715" s="3"/>
      <c r="C1715" s="13"/>
      <c r="D1715" s="3"/>
      <c r="E1715" s="3"/>
      <c r="F1715" s="3"/>
      <c r="G1715" s="3"/>
      <c r="H1715" s="3"/>
      <c r="I1715" s="3"/>
      <c r="J1715" s="3"/>
      <c r="K1715" s="3"/>
      <c r="L1715" s="3"/>
    </row>
    <row r="1716" spans="1:12">
      <c r="A1716" s="9"/>
      <c r="B1716" s="3"/>
      <c r="C1716" s="13"/>
      <c r="D1716" s="3"/>
      <c r="E1716" s="3"/>
      <c r="F1716" s="3"/>
      <c r="G1716" s="3"/>
      <c r="H1716" s="3"/>
      <c r="I1716" s="3"/>
      <c r="J1716" s="3"/>
      <c r="K1716" s="3"/>
      <c r="L1716" s="3"/>
    </row>
    <row r="1717" spans="1:12">
      <c r="A1717" s="9"/>
      <c r="B1717" s="3"/>
      <c r="C1717" s="13"/>
      <c r="D1717" s="3"/>
      <c r="E1717" s="3"/>
      <c r="F1717" s="3"/>
      <c r="G1717" s="3"/>
      <c r="H1717" s="3"/>
      <c r="I1717" s="3"/>
      <c r="J1717" s="3"/>
      <c r="K1717" s="3"/>
      <c r="L1717" s="3"/>
    </row>
    <row r="1718" spans="1:12">
      <c r="A1718" s="9"/>
      <c r="B1718" s="3"/>
      <c r="C1718" s="13"/>
      <c r="D1718" s="3"/>
      <c r="E1718" s="3"/>
      <c r="F1718" s="3"/>
      <c r="G1718" s="3"/>
      <c r="H1718" s="3"/>
      <c r="I1718" s="3"/>
      <c r="J1718" s="3"/>
      <c r="K1718" s="3"/>
      <c r="L1718" s="3"/>
    </row>
    <row r="1719" spans="1:12">
      <c r="A1719" s="9"/>
      <c r="B1719" s="3"/>
      <c r="C1719" s="13"/>
      <c r="D1719" s="3"/>
      <c r="E1719" s="3"/>
      <c r="F1719" s="3"/>
      <c r="G1719" s="3"/>
      <c r="H1719" s="3"/>
      <c r="I1719" s="3"/>
      <c r="J1719" s="3"/>
      <c r="K1719" s="3"/>
      <c r="L1719" s="3"/>
    </row>
    <row r="1720" spans="1:12">
      <c r="A1720" s="9"/>
      <c r="B1720" s="3"/>
      <c r="C1720" s="13"/>
      <c r="D1720" s="3"/>
      <c r="E1720" s="3"/>
      <c r="F1720" s="3"/>
      <c r="G1720" s="3"/>
      <c r="H1720" s="3"/>
      <c r="I1720" s="3"/>
      <c r="J1720" s="3"/>
      <c r="K1720" s="3"/>
      <c r="L1720" s="3"/>
    </row>
    <row r="1721" spans="1:12">
      <c r="A1721" s="9"/>
      <c r="B1721" s="3"/>
      <c r="C1721" s="13"/>
      <c r="D1721" s="3"/>
      <c r="E1721" s="3"/>
      <c r="F1721" s="3"/>
      <c r="G1721" s="3"/>
      <c r="H1721" s="3"/>
      <c r="I1721" s="3"/>
      <c r="J1721" s="3"/>
      <c r="K1721" s="3"/>
      <c r="L1721" s="3"/>
    </row>
    <row r="1722" spans="1:12">
      <c r="A1722" s="9"/>
      <c r="B1722" s="3"/>
      <c r="C1722" s="13"/>
      <c r="D1722" s="3"/>
      <c r="E1722" s="3"/>
      <c r="F1722" s="3"/>
      <c r="G1722" s="3"/>
      <c r="H1722" s="3"/>
      <c r="I1722" s="3"/>
      <c r="J1722" s="3"/>
      <c r="K1722" s="3"/>
      <c r="L1722" s="3"/>
    </row>
    <row r="1723" spans="1:12">
      <c r="A1723" s="9"/>
      <c r="B1723" s="3"/>
      <c r="C1723" s="13"/>
      <c r="D1723" s="3"/>
      <c r="E1723" s="3"/>
      <c r="F1723" s="3"/>
      <c r="G1723" s="3"/>
      <c r="H1723" s="3"/>
      <c r="I1723" s="3"/>
      <c r="J1723" s="3"/>
      <c r="K1723" s="3"/>
      <c r="L1723" s="3"/>
    </row>
    <row r="1724" spans="1:12">
      <c r="A1724" s="9"/>
      <c r="B1724" s="3"/>
      <c r="C1724" s="13"/>
      <c r="D1724" s="3"/>
      <c r="E1724" s="3"/>
      <c r="F1724" s="3"/>
      <c r="G1724" s="3"/>
      <c r="H1724" s="3"/>
      <c r="I1724" s="3"/>
      <c r="J1724" s="3"/>
      <c r="K1724" s="3"/>
      <c r="L1724" s="3"/>
    </row>
    <row r="1725" spans="1:12">
      <c r="A1725" s="9"/>
      <c r="B1725" s="3"/>
      <c r="C1725" s="13"/>
      <c r="D1725" s="3"/>
      <c r="E1725" s="3"/>
      <c r="F1725" s="3"/>
      <c r="G1725" s="3"/>
      <c r="H1725" s="3"/>
      <c r="I1725" s="3"/>
      <c r="J1725" s="3"/>
      <c r="K1725" s="3"/>
      <c r="L1725" s="3"/>
    </row>
    <row r="1726" spans="1:12">
      <c r="A1726" s="9"/>
      <c r="B1726" s="3"/>
      <c r="C1726" s="13"/>
      <c r="D1726" s="3"/>
      <c r="E1726" s="3"/>
      <c r="F1726" s="3"/>
      <c r="G1726" s="3"/>
      <c r="H1726" s="3"/>
      <c r="I1726" s="3"/>
      <c r="J1726" s="3"/>
      <c r="K1726" s="3"/>
      <c r="L1726" s="3"/>
    </row>
    <row r="1727" spans="1:12">
      <c r="A1727" s="9"/>
      <c r="B1727" s="3"/>
      <c r="C1727" s="13"/>
      <c r="D1727" s="3"/>
      <c r="E1727" s="3"/>
      <c r="F1727" s="3"/>
      <c r="G1727" s="3"/>
      <c r="H1727" s="3"/>
      <c r="I1727" s="3"/>
      <c r="J1727" s="3"/>
      <c r="K1727" s="3"/>
      <c r="L1727" s="3"/>
    </row>
    <row r="1728" spans="1:12">
      <c r="A1728" s="9"/>
      <c r="B1728" s="3"/>
      <c r="C1728" s="13"/>
      <c r="D1728" s="3"/>
      <c r="E1728" s="3"/>
      <c r="F1728" s="3"/>
      <c r="G1728" s="3"/>
      <c r="H1728" s="3"/>
      <c r="I1728" s="3"/>
      <c r="J1728" s="3"/>
      <c r="K1728" s="3"/>
      <c r="L1728" s="3"/>
    </row>
    <row r="1729" spans="1:12">
      <c r="A1729" s="9"/>
      <c r="B1729" s="3"/>
      <c r="C1729" s="13"/>
      <c r="D1729" s="3"/>
      <c r="E1729" s="3"/>
      <c r="F1729" s="3"/>
      <c r="G1729" s="3"/>
      <c r="H1729" s="3"/>
      <c r="I1729" s="3"/>
      <c r="J1729" s="3"/>
      <c r="K1729" s="3"/>
      <c r="L1729" s="3"/>
    </row>
    <row r="1730" spans="1:12">
      <c r="A1730" s="9"/>
      <c r="B1730" s="3"/>
      <c r="C1730" s="13"/>
      <c r="D1730" s="3"/>
      <c r="E1730" s="3"/>
      <c r="F1730" s="3"/>
      <c r="G1730" s="3"/>
      <c r="H1730" s="3"/>
      <c r="I1730" s="3"/>
      <c r="J1730" s="3"/>
      <c r="K1730" s="3"/>
      <c r="L1730" s="3"/>
    </row>
    <row r="1731" spans="1:12">
      <c r="A1731" s="9"/>
      <c r="B1731" s="3"/>
      <c r="C1731" s="13"/>
      <c r="D1731" s="3"/>
      <c r="E1731" s="3"/>
      <c r="F1731" s="3"/>
      <c r="G1731" s="3"/>
      <c r="H1731" s="3"/>
      <c r="I1731" s="3"/>
      <c r="J1731" s="3"/>
      <c r="K1731" s="3"/>
      <c r="L1731" s="3"/>
    </row>
    <row r="1732" spans="1:12">
      <c r="A1732" s="9"/>
      <c r="B1732" s="3"/>
      <c r="C1732" s="13"/>
      <c r="D1732" s="3"/>
      <c r="E1732" s="3"/>
      <c r="F1732" s="3"/>
      <c r="G1732" s="3"/>
      <c r="H1732" s="3"/>
      <c r="I1732" s="3"/>
      <c r="J1732" s="3"/>
      <c r="K1732" s="3"/>
      <c r="L1732" s="3"/>
    </row>
    <row r="1733" spans="1:12">
      <c r="A1733" s="9"/>
      <c r="B1733" s="3"/>
      <c r="C1733" s="13"/>
      <c r="D1733" s="3"/>
      <c r="E1733" s="3"/>
      <c r="F1733" s="3"/>
      <c r="G1733" s="3"/>
      <c r="H1733" s="3"/>
      <c r="I1733" s="3"/>
      <c r="J1733" s="3"/>
      <c r="K1733" s="3"/>
      <c r="L1733" s="3"/>
    </row>
    <row r="1734" spans="1:12">
      <c r="A1734" s="9"/>
      <c r="B1734" s="3"/>
      <c r="C1734" s="13"/>
      <c r="D1734" s="3"/>
      <c r="E1734" s="3"/>
      <c r="F1734" s="3"/>
      <c r="G1734" s="3"/>
      <c r="H1734" s="3"/>
      <c r="I1734" s="3"/>
      <c r="J1734" s="3"/>
      <c r="K1734" s="3"/>
      <c r="L1734" s="3"/>
    </row>
    <row r="1735" spans="1:12">
      <c r="A1735" s="9"/>
      <c r="B1735" s="3"/>
      <c r="C1735" s="13"/>
      <c r="D1735" s="3"/>
      <c r="E1735" s="3"/>
      <c r="F1735" s="3"/>
      <c r="G1735" s="3"/>
      <c r="H1735" s="3"/>
      <c r="I1735" s="3"/>
      <c r="J1735" s="3"/>
      <c r="K1735" s="3"/>
      <c r="L1735" s="3"/>
    </row>
    <row r="1736" spans="1:12">
      <c r="A1736" s="9"/>
      <c r="B1736" s="3"/>
      <c r="C1736" s="13"/>
      <c r="D1736" s="3"/>
      <c r="E1736" s="3"/>
      <c r="F1736" s="3"/>
      <c r="G1736" s="3"/>
      <c r="H1736" s="3"/>
      <c r="I1736" s="3"/>
      <c r="J1736" s="3"/>
      <c r="K1736" s="3"/>
      <c r="L1736" s="3"/>
    </row>
    <row r="1737" spans="1:12">
      <c r="A1737" s="9"/>
      <c r="B1737" s="3"/>
      <c r="C1737" s="13"/>
      <c r="D1737" s="3"/>
      <c r="E1737" s="3"/>
      <c r="F1737" s="3"/>
      <c r="G1737" s="3"/>
      <c r="H1737" s="3"/>
      <c r="I1737" s="3"/>
      <c r="J1737" s="3"/>
      <c r="K1737" s="3"/>
      <c r="L1737" s="3"/>
    </row>
    <row r="1738" spans="1:12">
      <c r="A1738" s="9"/>
      <c r="B1738" s="3"/>
      <c r="C1738" s="13"/>
      <c r="D1738" s="3"/>
      <c r="E1738" s="3"/>
      <c r="F1738" s="3"/>
      <c r="G1738" s="3"/>
      <c r="H1738" s="3"/>
      <c r="I1738" s="3"/>
      <c r="J1738" s="3"/>
      <c r="K1738" s="3"/>
      <c r="L1738" s="3"/>
    </row>
    <row r="1739" spans="1:12">
      <c r="A1739" s="9"/>
      <c r="B1739" s="3"/>
      <c r="C1739" s="13"/>
      <c r="D1739" s="3"/>
      <c r="E1739" s="3"/>
      <c r="F1739" s="3"/>
      <c r="G1739" s="3"/>
      <c r="H1739" s="3"/>
      <c r="I1739" s="3"/>
      <c r="J1739" s="3"/>
      <c r="K1739" s="3"/>
      <c r="L1739" s="3"/>
    </row>
    <row r="1740" spans="1:12">
      <c r="A1740" s="9"/>
      <c r="B1740" s="3"/>
      <c r="C1740" s="13"/>
      <c r="D1740" s="3"/>
      <c r="E1740" s="3"/>
      <c r="F1740" s="3"/>
      <c r="G1740" s="3"/>
      <c r="H1740" s="3"/>
      <c r="I1740" s="3"/>
      <c r="J1740" s="3"/>
      <c r="K1740" s="3"/>
      <c r="L1740" s="3"/>
    </row>
    <row r="1741" spans="1:12">
      <c r="A1741" s="9"/>
      <c r="B1741" s="3"/>
      <c r="C1741" s="13"/>
      <c r="D1741" s="3"/>
      <c r="E1741" s="3"/>
      <c r="F1741" s="3"/>
      <c r="G1741" s="3"/>
      <c r="H1741" s="3"/>
      <c r="I1741" s="3"/>
      <c r="J1741" s="3"/>
      <c r="K1741" s="3"/>
      <c r="L1741" s="3"/>
    </row>
    <row r="1742" spans="1:12">
      <c r="A1742" s="9"/>
      <c r="B1742" s="3"/>
      <c r="C1742" s="13"/>
      <c r="D1742" s="3"/>
      <c r="E1742" s="3"/>
      <c r="F1742" s="3"/>
      <c r="G1742" s="3"/>
      <c r="H1742" s="3"/>
      <c r="I1742" s="3"/>
      <c r="J1742" s="3"/>
      <c r="K1742" s="3"/>
      <c r="L1742" s="3"/>
    </row>
    <row r="1743" spans="1:12">
      <c r="A1743" s="9"/>
      <c r="B1743" s="3"/>
      <c r="C1743" s="13"/>
      <c r="D1743" s="3"/>
      <c r="E1743" s="3"/>
      <c r="F1743" s="3"/>
      <c r="G1743" s="3"/>
      <c r="H1743" s="3"/>
      <c r="I1743" s="3"/>
      <c r="J1743" s="3"/>
      <c r="K1743" s="3"/>
      <c r="L1743" s="3"/>
    </row>
    <row r="1744" spans="1:12">
      <c r="A1744" s="9"/>
      <c r="B1744" s="3"/>
      <c r="C1744" s="13"/>
      <c r="D1744" s="3"/>
      <c r="E1744" s="3"/>
      <c r="F1744" s="3"/>
      <c r="G1744" s="3"/>
      <c r="H1744" s="3"/>
      <c r="I1744" s="3"/>
      <c r="J1744" s="3"/>
      <c r="K1744" s="3"/>
      <c r="L1744" s="3"/>
    </row>
    <row r="1745" spans="1:12">
      <c r="A1745" s="9"/>
      <c r="B1745" s="3"/>
      <c r="C1745" s="13"/>
      <c r="D1745" s="3"/>
      <c r="E1745" s="3"/>
      <c r="F1745" s="3"/>
      <c r="G1745" s="3"/>
      <c r="H1745" s="3"/>
      <c r="I1745" s="3"/>
      <c r="J1745" s="3"/>
      <c r="K1745" s="3"/>
      <c r="L1745" s="3"/>
    </row>
    <row r="1746" spans="1:12">
      <c r="A1746" s="9"/>
      <c r="B1746" s="3"/>
      <c r="C1746" s="13"/>
      <c r="D1746" s="3"/>
      <c r="E1746" s="3"/>
      <c r="F1746" s="3"/>
      <c r="G1746" s="3"/>
      <c r="H1746" s="3"/>
      <c r="I1746" s="3"/>
      <c r="J1746" s="3"/>
      <c r="K1746" s="3"/>
      <c r="L1746" s="3"/>
    </row>
    <row r="1747" spans="1:12">
      <c r="A1747" s="9"/>
      <c r="B1747" s="3"/>
      <c r="C1747" s="13"/>
      <c r="D1747" s="3"/>
      <c r="E1747" s="3"/>
      <c r="F1747" s="3"/>
      <c r="G1747" s="3"/>
      <c r="H1747" s="3"/>
      <c r="I1747" s="3"/>
      <c r="J1747" s="3"/>
      <c r="K1747" s="3"/>
      <c r="L1747" s="3"/>
    </row>
    <row r="1748" spans="1:12">
      <c r="A1748" s="9"/>
      <c r="B1748" s="3"/>
      <c r="C1748" s="13"/>
      <c r="D1748" s="3"/>
      <c r="E1748" s="3"/>
      <c r="F1748" s="3"/>
      <c r="G1748" s="3"/>
      <c r="H1748" s="3"/>
      <c r="I1748" s="3"/>
      <c r="J1748" s="3"/>
      <c r="K1748" s="3"/>
      <c r="L1748" s="3"/>
    </row>
    <row r="1749" spans="1:12">
      <c r="A1749" s="9"/>
      <c r="B1749" s="3"/>
      <c r="C1749" s="13"/>
      <c r="D1749" s="3"/>
      <c r="E1749" s="3"/>
      <c r="F1749" s="3"/>
      <c r="G1749" s="3"/>
      <c r="H1749" s="3"/>
      <c r="I1749" s="3"/>
      <c r="J1749" s="3"/>
      <c r="K1749" s="3"/>
      <c r="L1749" s="3"/>
    </row>
    <row r="1750" spans="1:12">
      <c r="A1750" s="9"/>
      <c r="B1750" s="3"/>
      <c r="C1750" s="13"/>
      <c r="D1750" s="3"/>
      <c r="E1750" s="3"/>
      <c r="F1750" s="3"/>
      <c r="G1750" s="3"/>
      <c r="H1750" s="3"/>
      <c r="I1750" s="3"/>
      <c r="J1750" s="3"/>
      <c r="K1750" s="3"/>
      <c r="L1750" s="3"/>
    </row>
    <row r="1751" spans="1:12">
      <c r="A1751" s="9"/>
      <c r="B1751" s="3"/>
      <c r="C1751" s="13"/>
      <c r="D1751" s="3"/>
      <c r="E1751" s="3"/>
      <c r="F1751" s="3"/>
      <c r="G1751" s="3"/>
      <c r="H1751" s="3"/>
      <c r="I1751" s="3"/>
      <c r="J1751" s="3"/>
      <c r="K1751" s="3"/>
      <c r="L1751" s="3"/>
    </row>
    <row r="1752" spans="1:12">
      <c r="A1752" s="9"/>
      <c r="B1752" s="3"/>
      <c r="C1752" s="13"/>
      <c r="D1752" s="3"/>
      <c r="E1752" s="3"/>
      <c r="F1752" s="3"/>
      <c r="G1752" s="3"/>
      <c r="H1752" s="3"/>
      <c r="I1752" s="3"/>
      <c r="J1752" s="3"/>
      <c r="K1752" s="3"/>
      <c r="L1752" s="3"/>
    </row>
    <row r="1753" spans="1:12">
      <c r="A1753" s="9"/>
      <c r="B1753" s="3"/>
      <c r="C1753" s="13"/>
      <c r="D1753" s="3"/>
      <c r="E1753" s="3"/>
      <c r="F1753" s="3"/>
      <c r="G1753" s="3"/>
      <c r="H1753" s="3"/>
      <c r="I1753" s="3"/>
      <c r="J1753" s="3"/>
      <c r="K1753" s="3"/>
      <c r="L1753" s="3"/>
    </row>
    <row r="1754" spans="1:12">
      <c r="A1754" s="9"/>
      <c r="B1754" s="3"/>
      <c r="C1754" s="13"/>
      <c r="D1754" s="3"/>
      <c r="E1754" s="3"/>
      <c r="F1754" s="3"/>
      <c r="G1754" s="3"/>
      <c r="H1754" s="3"/>
      <c r="I1754" s="3"/>
      <c r="J1754" s="3"/>
      <c r="K1754" s="3"/>
      <c r="L1754" s="3"/>
    </row>
    <row r="1755" spans="1:12">
      <c r="A1755" s="9"/>
      <c r="B1755" s="3"/>
      <c r="C1755" s="13"/>
      <c r="D1755" s="3"/>
      <c r="E1755" s="3"/>
      <c r="F1755" s="3"/>
      <c r="G1755" s="3"/>
      <c r="H1755" s="3"/>
      <c r="I1755" s="3"/>
      <c r="J1755" s="3"/>
      <c r="K1755" s="3"/>
      <c r="L1755" s="3"/>
    </row>
    <row r="1756" spans="1:12">
      <c r="A1756" s="9"/>
      <c r="B1756" s="3"/>
      <c r="C1756" s="13"/>
      <c r="D1756" s="3"/>
      <c r="E1756" s="3"/>
      <c r="F1756" s="3"/>
      <c r="G1756" s="3"/>
      <c r="H1756" s="3"/>
      <c r="I1756" s="3"/>
      <c r="J1756" s="3"/>
      <c r="K1756" s="3"/>
      <c r="L1756" s="3"/>
    </row>
    <row r="1757" spans="1:12">
      <c r="A1757" s="9"/>
      <c r="B1757" s="3"/>
      <c r="C1757" s="13"/>
      <c r="D1757" s="3"/>
      <c r="E1757" s="3"/>
      <c r="F1757" s="3"/>
      <c r="G1757" s="3"/>
      <c r="H1757" s="3"/>
      <c r="I1757" s="3"/>
      <c r="J1757" s="3"/>
      <c r="K1757" s="3"/>
      <c r="L1757" s="3"/>
    </row>
    <row r="1758" spans="1:12">
      <c r="A1758" s="9"/>
      <c r="B1758" s="3"/>
      <c r="C1758" s="13"/>
      <c r="D1758" s="3"/>
      <c r="E1758" s="3"/>
      <c r="F1758" s="3"/>
      <c r="G1758" s="3"/>
      <c r="H1758" s="3"/>
      <c r="I1758" s="3"/>
      <c r="J1758" s="3"/>
      <c r="K1758" s="3"/>
      <c r="L1758" s="3"/>
    </row>
    <row r="1759" spans="1:12">
      <c r="A1759" s="9"/>
      <c r="B1759" s="3"/>
      <c r="C1759" s="13"/>
      <c r="D1759" s="3"/>
      <c r="E1759" s="3"/>
      <c r="F1759" s="3"/>
      <c r="G1759" s="3"/>
      <c r="H1759" s="3"/>
      <c r="I1759" s="3"/>
      <c r="J1759" s="3"/>
      <c r="K1759" s="3"/>
      <c r="L1759" s="3"/>
    </row>
    <row r="1760" spans="1:12">
      <c r="A1760" s="9"/>
      <c r="B1760" s="3"/>
      <c r="C1760" s="13"/>
      <c r="D1760" s="3"/>
      <c r="E1760" s="3"/>
      <c r="F1760" s="3"/>
      <c r="G1760" s="3"/>
      <c r="H1760" s="3"/>
      <c r="I1760" s="3"/>
      <c r="J1760" s="3"/>
      <c r="K1760" s="3"/>
      <c r="L1760" s="3"/>
    </row>
    <row r="1761" spans="1:12">
      <c r="A1761" s="9"/>
      <c r="B1761" s="3"/>
      <c r="C1761" s="13"/>
      <c r="D1761" s="3"/>
      <c r="E1761" s="3"/>
      <c r="F1761" s="3"/>
      <c r="G1761" s="3"/>
      <c r="H1761" s="3"/>
      <c r="I1761" s="3"/>
      <c r="J1761" s="3"/>
      <c r="K1761" s="3"/>
      <c r="L1761" s="3"/>
    </row>
    <row r="1762" spans="1:12">
      <c r="A1762" s="9"/>
      <c r="B1762" s="3"/>
      <c r="C1762" s="13"/>
      <c r="D1762" s="3"/>
      <c r="E1762" s="3"/>
      <c r="F1762" s="3"/>
      <c r="G1762" s="3"/>
      <c r="H1762" s="3"/>
      <c r="I1762" s="3"/>
      <c r="J1762" s="3"/>
      <c r="K1762" s="3"/>
      <c r="L1762" s="3"/>
    </row>
    <row r="1763" spans="1:12">
      <c r="A1763" s="9"/>
      <c r="B1763" s="3"/>
      <c r="C1763" s="13"/>
      <c r="D1763" s="3"/>
      <c r="E1763" s="3"/>
      <c r="F1763" s="3"/>
      <c r="G1763" s="3"/>
      <c r="H1763" s="3"/>
      <c r="I1763" s="3"/>
      <c r="J1763" s="3"/>
      <c r="K1763" s="3"/>
      <c r="L1763" s="3"/>
    </row>
    <row r="1764" spans="1:12">
      <c r="A1764" s="9"/>
      <c r="B1764" s="3"/>
      <c r="C1764" s="13"/>
      <c r="D1764" s="3"/>
      <c r="E1764" s="3"/>
      <c r="F1764" s="3"/>
      <c r="G1764" s="3"/>
      <c r="H1764" s="3"/>
      <c r="I1764" s="3"/>
      <c r="J1764" s="3"/>
      <c r="K1764" s="3"/>
      <c r="L1764" s="3"/>
    </row>
    <row r="1765" spans="1:12">
      <c r="A1765" s="9"/>
      <c r="B1765" s="3"/>
      <c r="C1765" s="13"/>
      <c r="D1765" s="3"/>
      <c r="E1765" s="3"/>
      <c r="F1765" s="3"/>
      <c r="G1765" s="3"/>
      <c r="H1765" s="3"/>
      <c r="I1765" s="3"/>
      <c r="J1765" s="3"/>
      <c r="K1765" s="3"/>
      <c r="L1765" s="3"/>
    </row>
    <row r="1766" spans="1:12">
      <c r="A1766" s="9"/>
      <c r="B1766" s="3"/>
      <c r="C1766" s="13"/>
      <c r="D1766" s="3"/>
      <c r="E1766" s="3"/>
      <c r="F1766" s="3"/>
      <c r="G1766" s="3"/>
      <c r="H1766" s="3"/>
      <c r="I1766" s="3"/>
      <c r="J1766" s="3"/>
      <c r="K1766" s="3"/>
      <c r="L1766" s="3"/>
    </row>
    <row r="1767" spans="1:12">
      <c r="A1767" s="9"/>
      <c r="B1767" s="3"/>
      <c r="C1767" s="13"/>
      <c r="D1767" s="3"/>
      <c r="E1767" s="3"/>
      <c r="F1767" s="3"/>
      <c r="G1767" s="3"/>
      <c r="H1767" s="3"/>
      <c r="I1767" s="3"/>
      <c r="J1767" s="3"/>
      <c r="K1767" s="3"/>
      <c r="L1767" s="3"/>
    </row>
    <row r="1768" spans="1:12">
      <c r="A1768" s="9"/>
      <c r="B1768" s="3"/>
      <c r="C1768" s="13"/>
      <c r="D1768" s="3"/>
      <c r="E1768" s="3"/>
      <c r="F1768" s="3"/>
      <c r="G1768" s="3"/>
      <c r="H1768" s="3"/>
      <c r="I1768" s="3"/>
      <c r="J1768" s="3"/>
      <c r="K1768" s="3"/>
      <c r="L1768" s="3"/>
    </row>
    <row r="1769" spans="1:12">
      <c r="A1769" s="9"/>
      <c r="B1769" s="3"/>
      <c r="C1769" s="13"/>
      <c r="D1769" s="3"/>
      <c r="E1769" s="3"/>
      <c r="F1769" s="3"/>
      <c r="G1769" s="3"/>
      <c r="H1769" s="3"/>
      <c r="I1769" s="3"/>
      <c r="J1769" s="3"/>
      <c r="K1769" s="3"/>
      <c r="L1769" s="3"/>
    </row>
    <row r="1770" spans="1:12">
      <c r="A1770" s="9"/>
      <c r="B1770" s="3"/>
      <c r="C1770" s="13"/>
      <c r="D1770" s="3"/>
      <c r="E1770" s="3"/>
      <c r="F1770" s="3"/>
      <c r="G1770" s="3"/>
      <c r="H1770" s="3"/>
      <c r="I1770" s="3"/>
      <c r="J1770" s="3"/>
      <c r="K1770" s="3"/>
      <c r="L1770" s="3"/>
    </row>
    <row r="1771" spans="1:12">
      <c r="A1771" s="9"/>
      <c r="B1771" s="3"/>
      <c r="C1771" s="13"/>
      <c r="D1771" s="3"/>
      <c r="E1771" s="3"/>
      <c r="F1771" s="3"/>
      <c r="G1771" s="3"/>
      <c r="H1771" s="3"/>
      <c r="I1771" s="3"/>
      <c r="J1771" s="3"/>
      <c r="K1771" s="3"/>
      <c r="L1771" s="3"/>
    </row>
    <row r="1772" spans="1:12">
      <c r="A1772" s="9"/>
      <c r="B1772" s="3"/>
      <c r="C1772" s="13"/>
      <c r="D1772" s="3"/>
      <c r="E1772" s="3"/>
      <c r="F1772" s="3"/>
      <c r="G1772" s="3"/>
      <c r="H1772" s="3"/>
      <c r="I1772" s="3"/>
      <c r="J1772" s="3"/>
      <c r="K1772" s="3"/>
      <c r="L1772" s="3"/>
    </row>
    <row r="1773" spans="1:12">
      <c r="A1773" s="9"/>
      <c r="B1773" s="3"/>
      <c r="C1773" s="13"/>
      <c r="D1773" s="3"/>
      <c r="E1773" s="3"/>
      <c r="F1773" s="3"/>
      <c r="G1773" s="3"/>
      <c r="H1773" s="3"/>
      <c r="I1773" s="3"/>
      <c r="J1773" s="3"/>
      <c r="K1773" s="3"/>
      <c r="L1773" s="3"/>
    </row>
    <row r="1774" spans="1:12">
      <c r="A1774" s="9"/>
      <c r="B1774" s="3"/>
      <c r="C1774" s="13"/>
      <c r="D1774" s="3"/>
      <c r="E1774" s="3"/>
      <c r="F1774" s="3"/>
      <c r="G1774" s="3"/>
      <c r="H1774" s="3"/>
      <c r="I1774" s="3"/>
      <c r="J1774" s="3"/>
      <c r="K1774" s="3"/>
      <c r="L1774" s="3"/>
    </row>
    <row r="1775" spans="1:12">
      <c r="A1775" s="9"/>
      <c r="B1775" s="3"/>
      <c r="C1775" s="13"/>
      <c r="D1775" s="3"/>
      <c r="E1775" s="3"/>
      <c r="F1775" s="3"/>
      <c r="G1775" s="3"/>
      <c r="H1775" s="3"/>
      <c r="I1775" s="3"/>
      <c r="J1775" s="3"/>
      <c r="K1775" s="3"/>
      <c r="L1775" s="3"/>
    </row>
    <row r="1776" spans="1:12">
      <c r="A1776" s="9"/>
      <c r="B1776" s="3"/>
      <c r="C1776" s="13"/>
      <c r="D1776" s="3"/>
      <c r="E1776" s="3"/>
      <c r="F1776" s="3"/>
      <c r="G1776" s="3"/>
      <c r="H1776" s="3"/>
      <c r="I1776" s="3"/>
      <c r="J1776" s="3"/>
      <c r="K1776" s="3"/>
      <c r="L1776" s="3"/>
    </row>
    <row r="1777" spans="1:12">
      <c r="A1777" s="9"/>
      <c r="B1777" s="3"/>
      <c r="C1777" s="13"/>
      <c r="D1777" s="3"/>
      <c r="E1777" s="3"/>
      <c r="F1777" s="3"/>
      <c r="G1777" s="3"/>
      <c r="H1777" s="3"/>
      <c r="I1777" s="3"/>
      <c r="J1777" s="3"/>
      <c r="K1777" s="3"/>
      <c r="L1777" s="3"/>
    </row>
    <row r="1778" spans="1:12">
      <c r="A1778" s="9"/>
      <c r="B1778" s="3"/>
      <c r="C1778" s="13"/>
      <c r="D1778" s="3"/>
      <c r="E1778" s="3"/>
      <c r="F1778" s="3"/>
      <c r="G1778" s="3"/>
      <c r="H1778" s="3"/>
      <c r="I1778" s="3"/>
      <c r="J1778" s="3"/>
      <c r="K1778" s="3"/>
      <c r="L1778" s="3"/>
    </row>
    <row r="1779" spans="1:12">
      <c r="A1779" s="9"/>
      <c r="B1779" s="3"/>
      <c r="C1779" s="13"/>
      <c r="D1779" s="3"/>
      <c r="E1779" s="3"/>
      <c r="F1779" s="3"/>
      <c r="G1779" s="3"/>
      <c r="H1779" s="3"/>
      <c r="I1779" s="3"/>
      <c r="J1779" s="3"/>
      <c r="K1779" s="3"/>
      <c r="L1779" s="3"/>
    </row>
    <row r="1780" spans="1:12">
      <c r="A1780" s="9"/>
      <c r="B1780" s="3"/>
      <c r="C1780" s="13"/>
      <c r="D1780" s="3"/>
      <c r="E1780" s="3"/>
      <c r="F1780" s="3"/>
      <c r="G1780" s="3"/>
      <c r="H1780" s="3"/>
      <c r="I1780" s="3"/>
      <c r="J1780" s="3"/>
      <c r="K1780" s="3"/>
      <c r="L1780" s="3"/>
    </row>
    <row r="1781" spans="1:12">
      <c r="A1781" s="9"/>
      <c r="B1781" s="3"/>
      <c r="C1781" s="13"/>
      <c r="D1781" s="3"/>
      <c r="E1781" s="3"/>
      <c r="F1781" s="3"/>
      <c r="G1781" s="3"/>
      <c r="H1781" s="3"/>
      <c r="I1781" s="3"/>
      <c r="J1781" s="3"/>
      <c r="K1781" s="3"/>
      <c r="L1781" s="3"/>
    </row>
    <row r="1782" spans="1:12">
      <c r="A1782" s="9"/>
      <c r="B1782" s="3"/>
      <c r="C1782" s="13"/>
      <c r="D1782" s="3"/>
      <c r="E1782" s="3"/>
      <c r="F1782" s="3"/>
      <c r="G1782" s="3"/>
      <c r="H1782" s="3"/>
      <c r="I1782" s="3"/>
      <c r="J1782" s="3"/>
      <c r="K1782" s="3"/>
      <c r="L1782" s="3"/>
    </row>
    <row r="1783" spans="1:12">
      <c r="A1783" s="9"/>
      <c r="B1783" s="3"/>
      <c r="C1783" s="13"/>
      <c r="D1783" s="3"/>
      <c r="E1783" s="3"/>
      <c r="F1783" s="3"/>
      <c r="G1783" s="3"/>
      <c r="H1783" s="3"/>
      <c r="I1783" s="3"/>
      <c r="J1783" s="3"/>
      <c r="K1783" s="3"/>
      <c r="L1783" s="3"/>
    </row>
    <row r="1784" spans="1:12">
      <c r="A1784" s="9"/>
      <c r="B1784" s="3"/>
      <c r="C1784" s="13"/>
      <c r="D1784" s="3"/>
      <c r="E1784" s="3"/>
      <c r="F1784" s="3"/>
      <c r="G1784" s="3"/>
      <c r="H1784" s="3"/>
      <c r="I1784" s="3"/>
      <c r="J1784" s="3"/>
      <c r="K1784" s="3"/>
      <c r="L1784" s="3"/>
    </row>
    <row r="1785" spans="1:12">
      <c r="A1785" s="9"/>
      <c r="B1785" s="3"/>
      <c r="C1785" s="13"/>
      <c r="D1785" s="3"/>
      <c r="E1785" s="3"/>
      <c r="F1785" s="3"/>
      <c r="G1785" s="3"/>
      <c r="H1785" s="3"/>
      <c r="I1785" s="3"/>
      <c r="J1785" s="3"/>
      <c r="K1785" s="3"/>
      <c r="L1785" s="3"/>
    </row>
    <row r="1786" spans="1:12">
      <c r="A1786" s="9"/>
      <c r="B1786" s="3"/>
      <c r="C1786" s="13"/>
      <c r="D1786" s="3"/>
      <c r="E1786" s="3"/>
      <c r="F1786" s="3"/>
      <c r="G1786" s="3"/>
      <c r="H1786" s="3"/>
      <c r="I1786" s="3"/>
      <c r="J1786" s="3"/>
      <c r="K1786" s="3"/>
      <c r="L1786" s="3"/>
    </row>
    <row r="1787" spans="1:12">
      <c r="A1787" s="9"/>
      <c r="B1787" s="3"/>
      <c r="C1787" s="13"/>
      <c r="D1787" s="3"/>
      <c r="E1787" s="3"/>
      <c r="F1787" s="3"/>
      <c r="G1787" s="3"/>
      <c r="H1787" s="3"/>
      <c r="I1787" s="3"/>
      <c r="J1787" s="3"/>
      <c r="K1787" s="3"/>
      <c r="L1787" s="3"/>
    </row>
    <row r="1788" spans="1:12">
      <c r="A1788" s="9"/>
      <c r="B1788" s="3"/>
      <c r="C1788" s="13"/>
      <c r="D1788" s="3"/>
      <c r="E1788" s="3"/>
      <c r="F1788" s="3"/>
      <c r="G1788" s="3"/>
      <c r="H1788" s="3"/>
      <c r="I1788" s="3"/>
      <c r="J1788" s="3"/>
      <c r="K1788" s="3"/>
      <c r="L1788" s="3"/>
    </row>
    <row r="1789" spans="1:12">
      <c r="A1789" s="9"/>
      <c r="B1789" s="3"/>
      <c r="C1789" s="13"/>
      <c r="D1789" s="3"/>
      <c r="E1789" s="3"/>
      <c r="F1789" s="3"/>
      <c r="G1789" s="3"/>
      <c r="H1789" s="3"/>
      <c r="I1789" s="3"/>
      <c r="J1789" s="3"/>
      <c r="K1789" s="3"/>
      <c r="L1789" s="3"/>
    </row>
    <row r="1790" spans="1:12">
      <c r="A1790" s="9"/>
      <c r="B1790" s="3"/>
      <c r="C1790" s="13"/>
      <c r="D1790" s="3"/>
      <c r="E1790" s="3"/>
      <c r="F1790" s="3"/>
      <c r="G1790" s="3"/>
      <c r="H1790" s="3"/>
      <c r="I1790" s="3"/>
      <c r="J1790" s="3"/>
      <c r="K1790" s="3"/>
      <c r="L1790" s="3"/>
    </row>
    <row r="1791" spans="1:12">
      <c r="A1791" s="9"/>
      <c r="B1791" s="3"/>
      <c r="C1791" s="13"/>
      <c r="D1791" s="3"/>
      <c r="E1791" s="3"/>
      <c r="F1791" s="3"/>
      <c r="G1791" s="3"/>
      <c r="H1791" s="3"/>
      <c r="I1791" s="3"/>
      <c r="J1791" s="3"/>
      <c r="K1791" s="3"/>
      <c r="L1791" s="3"/>
    </row>
    <row r="1792" spans="1:12">
      <c r="A1792" s="9"/>
      <c r="B1792" s="3"/>
      <c r="C1792" s="13"/>
      <c r="D1792" s="3"/>
      <c r="E1792" s="3"/>
      <c r="F1792" s="3"/>
      <c r="G1792" s="3"/>
      <c r="H1792" s="3"/>
      <c r="I1792" s="3"/>
      <c r="J1792" s="3"/>
      <c r="K1792" s="3"/>
      <c r="L1792" s="3"/>
    </row>
    <row r="1793" spans="1:12">
      <c r="A1793" s="9"/>
      <c r="B1793" s="3"/>
      <c r="C1793" s="13"/>
      <c r="D1793" s="3"/>
      <c r="E1793" s="3"/>
      <c r="F1793" s="3"/>
      <c r="G1793" s="3"/>
      <c r="H1793" s="3"/>
      <c r="I1793" s="3"/>
      <c r="J1793" s="3"/>
      <c r="K1793" s="3"/>
      <c r="L1793" s="3"/>
    </row>
    <row r="1794" spans="1:12">
      <c r="A1794" s="9"/>
      <c r="B1794" s="3"/>
      <c r="C1794" s="13"/>
      <c r="D1794" s="3"/>
      <c r="E1794" s="3"/>
      <c r="F1794" s="3"/>
      <c r="G1794" s="3"/>
      <c r="H1794" s="3"/>
      <c r="I1794" s="3"/>
      <c r="J1794" s="3"/>
      <c r="K1794" s="3"/>
      <c r="L1794" s="3"/>
    </row>
    <row r="1795" spans="1:12">
      <c r="A1795" s="9"/>
      <c r="B1795" s="3"/>
      <c r="C1795" s="13"/>
      <c r="D1795" s="3"/>
      <c r="E1795" s="3"/>
      <c r="F1795" s="3"/>
      <c r="G1795" s="3"/>
      <c r="H1795" s="3"/>
      <c r="I1795" s="3"/>
      <c r="J1795" s="3"/>
      <c r="K1795" s="3"/>
      <c r="L1795" s="3"/>
    </row>
    <row r="1796" spans="1:12">
      <c r="A1796" s="9"/>
      <c r="B1796" s="3"/>
      <c r="C1796" s="13"/>
      <c r="D1796" s="3"/>
      <c r="E1796" s="3"/>
      <c r="F1796" s="3"/>
      <c r="G1796" s="3"/>
      <c r="H1796" s="3"/>
      <c r="I1796" s="3"/>
      <c r="J1796" s="3"/>
      <c r="K1796" s="3"/>
      <c r="L1796" s="3"/>
    </row>
    <row r="1797" spans="1:12">
      <c r="A1797" s="9"/>
      <c r="B1797" s="3"/>
      <c r="C1797" s="13"/>
      <c r="D1797" s="3"/>
      <c r="E1797" s="3"/>
      <c r="F1797" s="3"/>
      <c r="G1797" s="3"/>
      <c r="H1797" s="3"/>
      <c r="I1797" s="3"/>
      <c r="J1797" s="3"/>
      <c r="K1797" s="3"/>
      <c r="L1797" s="3"/>
    </row>
    <row r="1798" spans="1:12">
      <c r="A1798" s="9"/>
      <c r="B1798" s="3"/>
      <c r="C1798" s="13"/>
      <c r="D1798" s="3"/>
      <c r="E1798" s="3"/>
      <c r="F1798" s="3"/>
      <c r="G1798" s="3"/>
      <c r="H1798" s="3"/>
      <c r="I1798" s="3"/>
      <c r="J1798" s="3"/>
      <c r="K1798" s="3"/>
      <c r="L1798" s="3"/>
    </row>
    <row r="1799" spans="1:12">
      <c r="A1799" s="9"/>
      <c r="B1799" s="3"/>
      <c r="C1799" s="13"/>
      <c r="D1799" s="3"/>
      <c r="E1799" s="3"/>
      <c r="F1799" s="3"/>
      <c r="G1799" s="3"/>
      <c r="H1799" s="3"/>
      <c r="I1799" s="3"/>
      <c r="J1799" s="3"/>
      <c r="K1799" s="3"/>
      <c r="L1799" s="3"/>
    </row>
    <row r="1800" spans="1:12">
      <c r="A1800" s="9"/>
      <c r="B1800" s="3"/>
      <c r="C1800" s="13"/>
      <c r="D1800" s="3"/>
      <c r="E1800" s="3"/>
      <c r="F1800" s="3"/>
      <c r="G1800" s="3"/>
      <c r="H1800" s="3"/>
      <c r="I1800" s="3"/>
      <c r="J1800" s="3"/>
      <c r="K1800" s="3"/>
      <c r="L1800" s="3"/>
    </row>
    <row r="1801" spans="1:12">
      <c r="A1801" s="9"/>
      <c r="B1801" s="3"/>
      <c r="C1801" s="13"/>
      <c r="D1801" s="3"/>
      <c r="E1801" s="3"/>
      <c r="F1801" s="3"/>
      <c r="G1801" s="3"/>
      <c r="H1801" s="3"/>
      <c r="I1801" s="3"/>
      <c r="J1801" s="3"/>
      <c r="K1801" s="3"/>
      <c r="L1801" s="3"/>
    </row>
    <row r="1802" spans="1:12">
      <c r="A1802" s="9"/>
      <c r="B1802" s="3"/>
      <c r="C1802" s="13"/>
      <c r="D1802" s="3"/>
      <c r="E1802" s="3"/>
      <c r="F1802" s="3"/>
      <c r="G1802" s="3"/>
      <c r="H1802" s="3"/>
      <c r="I1802" s="3"/>
      <c r="J1802" s="3"/>
      <c r="K1802" s="3"/>
      <c r="L1802" s="3"/>
    </row>
    <row r="1803" spans="1:12">
      <c r="A1803" s="9"/>
      <c r="B1803" s="3"/>
      <c r="C1803" s="13"/>
      <c r="D1803" s="3"/>
      <c r="E1803" s="3"/>
      <c r="F1803" s="3"/>
      <c r="G1803" s="3"/>
      <c r="H1803" s="3"/>
      <c r="I1803" s="3"/>
      <c r="J1803" s="3"/>
      <c r="K1803" s="3"/>
      <c r="L1803" s="3"/>
    </row>
    <row r="1804" spans="1:12">
      <c r="A1804" s="9"/>
      <c r="B1804" s="3"/>
      <c r="C1804" s="13"/>
      <c r="D1804" s="3"/>
      <c r="E1804" s="3"/>
      <c r="F1804" s="3"/>
      <c r="G1804" s="3"/>
      <c r="H1804" s="3"/>
      <c r="I1804" s="3"/>
      <c r="J1804" s="3"/>
      <c r="K1804" s="3"/>
      <c r="L1804" s="3"/>
    </row>
    <row r="1805" spans="1:12">
      <c r="A1805" s="9"/>
      <c r="B1805" s="3"/>
      <c r="C1805" s="13"/>
      <c r="D1805" s="3"/>
      <c r="E1805" s="3"/>
      <c r="F1805" s="3"/>
      <c r="G1805" s="3"/>
      <c r="H1805" s="3"/>
      <c r="I1805" s="3"/>
      <c r="J1805" s="3"/>
      <c r="K1805" s="3"/>
      <c r="L1805" s="3"/>
    </row>
    <row r="1806" spans="1:12">
      <c r="A1806" s="9"/>
      <c r="B1806" s="3"/>
      <c r="C1806" s="13"/>
      <c r="D1806" s="3"/>
      <c r="E1806" s="3"/>
      <c r="F1806" s="3"/>
      <c r="G1806" s="3"/>
      <c r="H1806" s="3"/>
      <c r="I1806" s="3"/>
      <c r="J1806" s="3"/>
      <c r="K1806" s="3"/>
      <c r="L1806" s="3"/>
    </row>
    <row r="1807" spans="1:12">
      <c r="A1807" s="9"/>
      <c r="B1807" s="3"/>
      <c r="C1807" s="13"/>
      <c r="D1807" s="3"/>
      <c r="E1807" s="3"/>
      <c r="F1807" s="3"/>
      <c r="G1807" s="3"/>
      <c r="H1807" s="3"/>
      <c r="I1807" s="3"/>
      <c r="J1807" s="3"/>
      <c r="K1807" s="3"/>
      <c r="L1807" s="3"/>
    </row>
    <row r="1808" spans="1:12">
      <c r="A1808" s="9"/>
      <c r="B1808" s="3"/>
      <c r="C1808" s="13"/>
      <c r="D1808" s="3"/>
      <c r="E1808" s="3"/>
      <c r="F1808" s="3"/>
      <c r="G1808" s="3"/>
      <c r="H1808" s="3"/>
      <c r="I1808" s="3"/>
      <c r="J1808" s="3"/>
      <c r="K1808" s="3"/>
      <c r="L1808" s="3"/>
    </row>
    <row r="1809" spans="1:12">
      <c r="A1809" s="9"/>
      <c r="B1809" s="3"/>
      <c r="C1809" s="13"/>
      <c r="D1809" s="3"/>
      <c r="E1809" s="3"/>
      <c r="F1809" s="3"/>
      <c r="G1809" s="3"/>
      <c r="H1809" s="3"/>
      <c r="I1809" s="3"/>
      <c r="J1809" s="3"/>
      <c r="K1809" s="3"/>
      <c r="L1809" s="3"/>
    </row>
    <row r="1810" spans="1:12">
      <c r="A1810" s="9"/>
      <c r="B1810" s="3"/>
      <c r="C1810" s="13"/>
      <c r="D1810" s="3"/>
      <c r="E1810" s="3"/>
      <c r="F1810" s="3"/>
      <c r="G1810" s="3"/>
      <c r="H1810" s="3"/>
      <c r="I1810" s="3"/>
      <c r="J1810" s="3"/>
      <c r="K1810" s="3"/>
      <c r="L1810" s="3"/>
    </row>
    <row r="1811" spans="1:12">
      <c r="A1811" s="9"/>
      <c r="B1811" s="3"/>
      <c r="C1811" s="13"/>
      <c r="D1811" s="3"/>
      <c r="E1811" s="3"/>
      <c r="F1811" s="3"/>
      <c r="G1811" s="3"/>
      <c r="H1811" s="3"/>
      <c r="I1811" s="3"/>
      <c r="J1811" s="3"/>
      <c r="K1811" s="3"/>
      <c r="L1811" s="3"/>
    </row>
    <row r="1812" spans="1:12">
      <c r="A1812" s="9"/>
      <c r="B1812" s="3"/>
      <c r="C1812" s="13"/>
      <c r="D1812" s="3"/>
      <c r="E1812" s="3"/>
      <c r="F1812" s="3"/>
      <c r="G1812" s="3"/>
      <c r="H1812" s="3"/>
      <c r="I1812" s="3"/>
      <c r="J1812" s="3"/>
      <c r="K1812" s="3"/>
      <c r="L1812" s="3"/>
    </row>
    <row r="1813" spans="1:12">
      <c r="A1813" s="9"/>
      <c r="B1813" s="3"/>
      <c r="C1813" s="13"/>
      <c r="D1813" s="3"/>
      <c r="E1813" s="3"/>
      <c r="F1813" s="3"/>
      <c r="G1813" s="3"/>
      <c r="H1813" s="3"/>
      <c r="I1813" s="3"/>
      <c r="J1813" s="3"/>
      <c r="K1813" s="3"/>
      <c r="L1813" s="3"/>
    </row>
    <row r="1814" spans="1:12">
      <c r="A1814" s="9"/>
      <c r="B1814" s="3"/>
      <c r="C1814" s="13"/>
      <c r="D1814" s="3"/>
      <c r="E1814" s="3"/>
      <c r="F1814" s="3"/>
      <c r="G1814" s="3"/>
      <c r="H1814" s="3"/>
      <c r="I1814" s="3"/>
      <c r="J1814" s="3"/>
      <c r="K1814" s="3"/>
      <c r="L1814" s="3"/>
    </row>
    <row r="1815" spans="1:12">
      <c r="A1815" s="9"/>
      <c r="B1815" s="3"/>
      <c r="C1815" s="13"/>
      <c r="D1815" s="3"/>
      <c r="E1815" s="3"/>
      <c r="F1815" s="3"/>
      <c r="G1815" s="3"/>
      <c r="H1815" s="3"/>
      <c r="I1815" s="3"/>
      <c r="J1815" s="3"/>
      <c r="K1815" s="3"/>
      <c r="L1815" s="3"/>
    </row>
    <row r="1816" spans="1:12">
      <c r="A1816" s="9"/>
      <c r="B1816" s="3"/>
      <c r="C1816" s="13"/>
      <c r="D1816" s="3"/>
      <c r="E1816" s="3"/>
      <c r="F1816" s="3"/>
      <c r="G1816" s="3"/>
      <c r="H1816" s="3"/>
      <c r="I1816" s="3"/>
      <c r="J1816" s="3"/>
      <c r="K1816" s="3"/>
      <c r="L1816" s="3"/>
    </row>
    <row r="1817" spans="1:12">
      <c r="A1817" s="9"/>
      <c r="B1817" s="3"/>
      <c r="C1817" s="13"/>
      <c r="D1817" s="3"/>
      <c r="E1817" s="3"/>
      <c r="F1817" s="3"/>
      <c r="G1817" s="3"/>
      <c r="H1817" s="3"/>
      <c r="I1817" s="3"/>
      <c r="J1817" s="3"/>
      <c r="K1817" s="3"/>
      <c r="L1817" s="3"/>
    </row>
    <row r="1818" spans="1:12">
      <c r="A1818" s="9"/>
      <c r="B1818" s="3"/>
      <c r="C1818" s="13"/>
      <c r="D1818" s="3"/>
      <c r="E1818" s="3"/>
      <c r="F1818" s="3"/>
      <c r="G1818" s="3"/>
      <c r="H1818" s="3"/>
      <c r="I1818" s="3"/>
      <c r="J1818" s="3"/>
      <c r="K1818" s="3"/>
      <c r="L1818" s="3"/>
    </row>
    <row r="1819" spans="1:12">
      <c r="A1819" s="9"/>
      <c r="B1819" s="3"/>
      <c r="C1819" s="13"/>
      <c r="D1819" s="3"/>
      <c r="E1819" s="3"/>
      <c r="F1819" s="3"/>
      <c r="G1819" s="3"/>
      <c r="H1819" s="3"/>
      <c r="I1819" s="3"/>
      <c r="J1819" s="3"/>
      <c r="K1819" s="3"/>
      <c r="L1819" s="3"/>
    </row>
    <row r="1820" spans="1:12">
      <c r="A1820" s="9"/>
      <c r="B1820" s="3"/>
      <c r="C1820" s="13"/>
      <c r="D1820" s="3"/>
      <c r="E1820" s="3"/>
      <c r="F1820" s="3"/>
      <c r="G1820" s="3"/>
      <c r="H1820" s="3"/>
      <c r="I1820" s="3"/>
      <c r="J1820" s="3"/>
      <c r="K1820" s="3"/>
      <c r="L1820" s="3"/>
    </row>
    <row r="1821" spans="1:12">
      <c r="A1821" s="9"/>
      <c r="B1821" s="3"/>
      <c r="C1821" s="13"/>
      <c r="D1821" s="3"/>
      <c r="E1821" s="3"/>
      <c r="F1821" s="3"/>
      <c r="G1821" s="3"/>
      <c r="H1821" s="3"/>
      <c r="I1821" s="3"/>
      <c r="J1821" s="3"/>
      <c r="K1821" s="3"/>
      <c r="L1821" s="3"/>
    </row>
    <row r="1822" spans="1:12">
      <c r="A1822" s="9"/>
      <c r="B1822" s="3"/>
      <c r="C1822" s="13"/>
      <c r="D1822" s="3"/>
      <c r="E1822" s="3"/>
      <c r="F1822" s="3"/>
      <c r="G1822" s="3"/>
      <c r="H1822" s="3"/>
      <c r="I1822" s="3"/>
      <c r="J1822" s="3"/>
      <c r="K1822" s="3"/>
      <c r="L1822" s="3"/>
    </row>
    <row r="1823" spans="1:12">
      <c r="A1823" s="9"/>
      <c r="B1823" s="3"/>
      <c r="C1823" s="13"/>
      <c r="D1823" s="3"/>
      <c r="E1823" s="3"/>
      <c r="F1823" s="3"/>
      <c r="G1823" s="3"/>
      <c r="H1823" s="3"/>
      <c r="I1823" s="3"/>
      <c r="J1823" s="3"/>
      <c r="K1823" s="3"/>
      <c r="L1823" s="3"/>
    </row>
    <row r="1824" spans="1:12">
      <c r="A1824" s="9"/>
      <c r="B1824" s="3"/>
      <c r="C1824" s="13"/>
      <c r="D1824" s="3"/>
      <c r="E1824" s="3"/>
      <c r="F1824" s="3"/>
      <c r="G1824" s="3"/>
      <c r="H1824" s="3"/>
      <c r="I1824" s="3"/>
      <c r="J1824" s="3"/>
      <c r="K1824" s="3"/>
      <c r="L1824" s="3"/>
    </row>
    <row r="1825" spans="1:12">
      <c r="A1825" s="9"/>
      <c r="B1825" s="3"/>
      <c r="C1825" s="13"/>
      <c r="D1825" s="3"/>
      <c r="E1825" s="3"/>
      <c r="F1825" s="3"/>
      <c r="G1825" s="3"/>
      <c r="H1825" s="3"/>
      <c r="I1825" s="3"/>
      <c r="J1825" s="3"/>
      <c r="K1825" s="3"/>
      <c r="L1825" s="3"/>
    </row>
    <row r="1826" spans="1:12">
      <c r="A1826" s="9"/>
      <c r="B1826" s="3"/>
      <c r="C1826" s="13"/>
      <c r="D1826" s="3"/>
      <c r="E1826" s="3"/>
      <c r="F1826" s="3"/>
      <c r="G1826" s="3"/>
      <c r="H1826" s="3"/>
      <c r="I1826" s="3"/>
      <c r="J1826" s="3"/>
      <c r="K1826" s="3"/>
      <c r="L1826" s="3"/>
    </row>
    <row r="1827" spans="1:12">
      <c r="A1827" s="9"/>
      <c r="B1827" s="3"/>
      <c r="C1827" s="13"/>
      <c r="D1827" s="3"/>
      <c r="E1827" s="3"/>
      <c r="F1827" s="3"/>
      <c r="G1827" s="3"/>
      <c r="H1827" s="3"/>
      <c r="I1827" s="3"/>
      <c r="J1827" s="3"/>
      <c r="K1827" s="3"/>
      <c r="L1827" s="3"/>
    </row>
    <row r="1828" spans="1:12">
      <c r="A1828" s="9"/>
      <c r="B1828" s="3"/>
      <c r="C1828" s="13"/>
      <c r="D1828" s="3"/>
      <c r="E1828" s="3"/>
      <c r="F1828" s="3"/>
      <c r="G1828" s="3"/>
      <c r="H1828" s="3"/>
      <c r="I1828" s="3"/>
      <c r="J1828" s="3"/>
      <c r="K1828" s="3"/>
      <c r="L1828" s="3"/>
    </row>
    <row r="1829" spans="1:12">
      <c r="A1829" s="9"/>
      <c r="B1829" s="3"/>
      <c r="C1829" s="13"/>
      <c r="D1829" s="3"/>
      <c r="E1829" s="3"/>
      <c r="F1829" s="3"/>
      <c r="G1829" s="3"/>
      <c r="H1829" s="3"/>
      <c r="I1829" s="3"/>
      <c r="J1829" s="3"/>
      <c r="K1829" s="3"/>
      <c r="L1829" s="3"/>
    </row>
    <row r="1830" spans="1:12">
      <c r="A1830" s="9"/>
      <c r="B1830" s="3"/>
      <c r="C1830" s="13"/>
      <c r="D1830" s="3"/>
      <c r="E1830" s="3"/>
      <c r="F1830" s="3"/>
      <c r="G1830" s="3"/>
      <c r="H1830" s="3"/>
      <c r="I1830" s="3"/>
      <c r="J1830" s="3"/>
      <c r="K1830" s="3"/>
      <c r="L1830" s="3"/>
    </row>
    <row r="1831" spans="1:12">
      <c r="A1831" s="9"/>
      <c r="B1831" s="3"/>
      <c r="C1831" s="13"/>
      <c r="D1831" s="3"/>
      <c r="E1831" s="3"/>
      <c r="F1831" s="3"/>
      <c r="G1831" s="3"/>
      <c r="H1831" s="3"/>
      <c r="I1831" s="3"/>
      <c r="J1831" s="3"/>
      <c r="K1831" s="3"/>
      <c r="L1831" s="3"/>
    </row>
    <row r="1832" spans="1:12">
      <c r="A1832" s="9"/>
      <c r="B1832" s="3"/>
      <c r="C1832" s="13"/>
      <c r="D1832" s="3"/>
      <c r="E1832" s="3"/>
      <c r="F1832" s="3"/>
      <c r="G1832" s="3"/>
      <c r="H1832" s="3"/>
      <c r="I1832" s="3"/>
      <c r="J1832" s="3"/>
      <c r="K1832" s="3"/>
      <c r="L1832" s="3"/>
    </row>
    <row r="1833" spans="1:12">
      <c r="A1833" s="9"/>
      <c r="B1833" s="3"/>
      <c r="C1833" s="13"/>
      <c r="D1833" s="3"/>
      <c r="E1833" s="3"/>
      <c r="F1833" s="3"/>
      <c r="G1833" s="3"/>
      <c r="H1833" s="3"/>
      <c r="I1833" s="3"/>
      <c r="J1833" s="3"/>
      <c r="K1833" s="3"/>
      <c r="L1833" s="3"/>
    </row>
    <row r="1834" spans="1:12">
      <c r="A1834" s="9"/>
      <c r="B1834" s="3"/>
      <c r="C1834" s="13"/>
      <c r="D1834" s="3"/>
      <c r="E1834" s="3"/>
      <c r="F1834" s="3"/>
      <c r="G1834" s="3"/>
      <c r="H1834" s="3"/>
      <c r="I1834" s="3"/>
      <c r="J1834" s="3"/>
      <c r="K1834" s="3"/>
      <c r="L1834" s="3"/>
    </row>
    <row r="1835" spans="1:12">
      <c r="A1835" s="9"/>
      <c r="B1835" s="3"/>
      <c r="C1835" s="13"/>
      <c r="D1835" s="3"/>
      <c r="E1835" s="3"/>
      <c r="F1835" s="3"/>
      <c r="G1835" s="3"/>
      <c r="H1835" s="3"/>
      <c r="I1835" s="3"/>
      <c r="J1835" s="3"/>
      <c r="K1835" s="3"/>
      <c r="L1835" s="3"/>
    </row>
    <row r="1836" spans="1:12">
      <c r="A1836" s="9"/>
      <c r="B1836" s="3"/>
      <c r="C1836" s="13"/>
      <c r="D1836" s="3"/>
      <c r="E1836" s="3"/>
      <c r="F1836" s="3"/>
      <c r="G1836" s="3"/>
      <c r="H1836" s="3"/>
      <c r="I1836" s="3"/>
      <c r="J1836" s="3"/>
      <c r="K1836" s="3"/>
      <c r="L1836" s="3"/>
    </row>
    <row r="1837" spans="1:12">
      <c r="A1837" s="9"/>
      <c r="B1837" s="3"/>
      <c r="C1837" s="13"/>
      <c r="D1837" s="3"/>
      <c r="E1837" s="3"/>
      <c r="F1837" s="3"/>
      <c r="G1837" s="3"/>
      <c r="H1837" s="3"/>
      <c r="I1837" s="3"/>
      <c r="J1837" s="3"/>
      <c r="K1837" s="3"/>
      <c r="L1837" s="3"/>
    </row>
    <row r="1838" spans="1:12">
      <c r="A1838" s="9"/>
      <c r="B1838" s="3"/>
      <c r="C1838" s="13"/>
      <c r="D1838" s="3"/>
      <c r="E1838" s="3"/>
      <c r="F1838" s="3"/>
      <c r="G1838" s="3"/>
      <c r="H1838" s="3"/>
      <c r="I1838" s="3"/>
      <c r="J1838" s="3"/>
      <c r="K1838" s="3"/>
      <c r="L1838" s="3"/>
    </row>
    <row r="1839" spans="1:12">
      <c r="A1839" s="9"/>
      <c r="B1839" s="3"/>
      <c r="C1839" s="13"/>
      <c r="D1839" s="3"/>
      <c r="E1839" s="3"/>
      <c r="F1839" s="3"/>
      <c r="G1839" s="3"/>
      <c r="H1839" s="3"/>
      <c r="I1839" s="3"/>
      <c r="J1839" s="3"/>
      <c r="K1839" s="3"/>
      <c r="L1839" s="3"/>
    </row>
    <row r="1840" spans="1:12">
      <c r="A1840" s="9"/>
      <c r="B1840" s="3"/>
      <c r="C1840" s="13"/>
      <c r="D1840" s="3"/>
      <c r="E1840" s="3"/>
      <c r="F1840" s="3"/>
      <c r="G1840" s="3"/>
      <c r="H1840" s="3"/>
      <c r="I1840" s="3"/>
      <c r="J1840" s="3"/>
      <c r="K1840" s="3"/>
      <c r="L1840" s="3"/>
    </row>
    <row r="1841" spans="1:12">
      <c r="A1841" s="9"/>
      <c r="B1841" s="3"/>
      <c r="C1841" s="13"/>
      <c r="D1841" s="3"/>
      <c r="E1841" s="3"/>
      <c r="F1841" s="3"/>
      <c r="G1841" s="3"/>
      <c r="H1841" s="3"/>
      <c r="I1841" s="3"/>
      <c r="J1841" s="3"/>
      <c r="K1841" s="3"/>
      <c r="L1841" s="3"/>
    </row>
    <row r="1842" spans="1:12">
      <c r="A1842" s="9"/>
      <c r="B1842" s="3"/>
      <c r="C1842" s="13"/>
      <c r="D1842" s="3"/>
      <c r="E1842" s="3"/>
      <c r="F1842" s="3"/>
      <c r="G1842" s="3"/>
      <c r="H1842" s="3"/>
      <c r="I1842" s="3"/>
      <c r="J1842" s="3"/>
      <c r="K1842" s="3"/>
      <c r="L1842" s="3"/>
    </row>
    <row r="1843" spans="1:12">
      <c r="A1843" s="9"/>
      <c r="B1843" s="3"/>
      <c r="C1843" s="13"/>
      <c r="D1843" s="3"/>
      <c r="E1843" s="3"/>
      <c r="F1843" s="3"/>
      <c r="G1843" s="3"/>
      <c r="H1843" s="3"/>
      <c r="I1843" s="3"/>
      <c r="J1843" s="3"/>
      <c r="K1843" s="3"/>
      <c r="L1843" s="3"/>
    </row>
    <row r="1844" spans="1:12">
      <c r="A1844" s="9"/>
      <c r="B1844" s="3"/>
      <c r="C1844" s="13"/>
      <c r="D1844" s="3"/>
      <c r="E1844" s="3"/>
      <c r="F1844" s="3"/>
      <c r="G1844" s="3"/>
      <c r="H1844" s="3"/>
      <c r="I1844" s="3"/>
      <c r="J1844" s="3"/>
      <c r="K1844" s="3"/>
      <c r="L1844" s="3"/>
    </row>
    <row r="1845" spans="1:12">
      <c r="A1845" s="9"/>
      <c r="B1845" s="3"/>
      <c r="C1845" s="13"/>
      <c r="D1845" s="3"/>
      <c r="E1845" s="3"/>
      <c r="F1845" s="3"/>
      <c r="G1845" s="3"/>
      <c r="H1845" s="3"/>
      <c r="I1845" s="3"/>
      <c r="J1845" s="3"/>
      <c r="K1845" s="3"/>
      <c r="L1845" s="3"/>
    </row>
    <row r="1846" spans="1:12">
      <c r="A1846" s="9"/>
      <c r="B1846" s="3"/>
      <c r="C1846" s="13"/>
      <c r="D1846" s="3"/>
      <c r="E1846" s="3"/>
      <c r="F1846" s="3"/>
      <c r="G1846" s="3"/>
      <c r="H1846" s="3"/>
      <c r="I1846" s="3"/>
      <c r="J1846" s="3"/>
      <c r="K1846" s="3"/>
      <c r="L1846" s="3"/>
    </row>
    <row r="1847" spans="1:12">
      <c r="A1847" s="9"/>
      <c r="B1847" s="3"/>
      <c r="C1847" s="13"/>
      <c r="D1847" s="3"/>
      <c r="E1847" s="3"/>
      <c r="F1847" s="3"/>
      <c r="G1847" s="3"/>
      <c r="H1847" s="3"/>
      <c r="I1847" s="3"/>
      <c r="J1847" s="3"/>
      <c r="K1847" s="3"/>
      <c r="L1847" s="3"/>
    </row>
    <row r="1848" spans="1:12">
      <c r="A1848" s="9"/>
      <c r="B1848" s="3"/>
      <c r="C1848" s="13"/>
      <c r="D1848" s="3"/>
      <c r="E1848" s="3"/>
      <c r="F1848" s="3"/>
      <c r="G1848" s="3"/>
      <c r="H1848" s="3"/>
      <c r="I1848" s="3"/>
      <c r="J1848" s="3"/>
      <c r="K1848" s="3"/>
      <c r="L1848" s="3"/>
    </row>
    <row r="1849" spans="1:12">
      <c r="A1849" s="9"/>
      <c r="B1849" s="3"/>
      <c r="C1849" s="13"/>
      <c r="D1849" s="3"/>
      <c r="E1849" s="3"/>
      <c r="F1849" s="3"/>
      <c r="G1849" s="3"/>
      <c r="H1849" s="3"/>
      <c r="I1849" s="3"/>
      <c r="J1849" s="3"/>
      <c r="K1849" s="3"/>
      <c r="L1849" s="3"/>
    </row>
    <row r="1850" spans="1:12">
      <c r="A1850" s="9"/>
      <c r="B1850" s="3"/>
      <c r="C1850" s="13"/>
      <c r="D1850" s="3"/>
      <c r="E1850" s="3"/>
      <c r="F1850" s="3"/>
      <c r="G1850" s="3"/>
      <c r="H1850" s="3"/>
      <c r="I1850" s="3"/>
      <c r="J1850" s="3"/>
      <c r="K1850" s="3"/>
      <c r="L1850" s="3"/>
    </row>
    <row r="1851" spans="1:12">
      <c r="A1851" s="9"/>
      <c r="B1851" s="3"/>
      <c r="C1851" s="13"/>
      <c r="D1851" s="3"/>
      <c r="E1851" s="3"/>
      <c r="F1851" s="3"/>
      <c r="G1851" s="3"/>
      <c r="H1851" s="3"/>
      <c r="I1851" s="3"/>
      <c r="J1851" s="3"/>
      <c r="K1851" s="3"/>
      <c r="L1851" s="3"/>
    </row>
    <row r="1852" spans="1:12">
      <c r="A1852" s="9"/>
      <c r="B1852" s="3"/>
      <c r="C1852" s="13"/>
      <c r="D1852" s="3"/>
      <c r="E1852" s="3"/>
      <c r="F1852" s="3"/>
      <c r="G1852" s="3"/>
      <c r="H1852" s="3"/>
      <c r="I1852" s="3"/>
      <c r="J1852" s="3"/>
      <c r="K1852" s="3"/>
      <c r="L1852" s="3"/>
    </row>
    <row r="1853" spans="1:12">
      <c r="A1853" s="9"/>
      <c r="B1853" s="3"/>
      <c r="C1853" s="13"/>
      <c r="D1853" s="3"/>
      <c r="E1853" s="3"/>
      <c r="F1853" s="3"/>
      <c r="G1853" s="3"/>
      <c r="H1853" s="3"/>
      <c r="I1853" s="3"/>
      <c r="J1853" s="3"/>
      <c r="K1853" s="3"/>
      <c r="L1853" s="3"/>
    </row>
    <row r="1854" spans="1:12">
      <c r="A1854" s="9"/>
      <c r="B1854" s="3"/>
      <c r="C1854" s="13"/>
      <c r="D1854" s="3"/>
      <c r="E1854" s="3"/>
      <c r="F1854" s="3"/>
      <c r="G1854" s="3"/>
      <c r="H1854" s="3"/>
      <c r="I1854" s="3"/>
      <c r="J1854" s="3"/>
      <c r="K1854" s="3"/>
      <c r="L1854" s="3"/>
    </row>
    <row r="1855" spans="1:12">
      <c r="A1855" s="9"/>
      <c r="B1855" s="3"/>
      <c r="C1855" s="13"/>
      <c r="D1855" s="3"/>
      <c r="E1855" s="3"/>
      <c r="F1855" s="3"/>
      <c r="G1855" s="3"/>
      <c r="H1855" s="3"/>
      <c r="I1855" s="3"/>
      <c r="J1855" s="3"/>
      <c r="K1855" s="3"/>
      <c r="L1855" s="3"/>
    </row>
    <row r="1856" spans="1:12">
      <c r="A1856" s="9"/>
      <c r="B1856" s="3"/>
      <c r="C1856" s="13"/>
      <c r="D1856" s="3"/>
      <c r="E1856" s="3"/>
      <c r="F1856" s="3"/>
      <c r="G1856" s="3"/>
      <c r="H1856" s="3"/>
      <c r="I1856" s="3"/>
      <c r="J1856" s="3"/>
      <c r="K1856" s="3"/>
      <c r="L1856" s="3"/>
    </row>
    <row r="1857" spans="1:12">
      <c r="A1857" s="9"/>
      <c r="B1857" s="3"/>
      <c r="C1857" s="13"/>
      <c r="D1857" s="3"/>
      <c r="E1857" s="3"/>
      <c r="F1857" s="3"/>
      <c r="G1857" s="3"/>
      <c r="H1857" s="3"/>
      <c r="I1857" s="3"/>
      <c r="J1857" s="3"/>
      <c r="K1857" s="3"/>
      <c r="L1857" s="3"/>
    </row>
    <row r="1858" spans="1:12">
      <c r="A1858" s="9"/>
      <c r="B1858" s="3"/>
      <c r="C1858" s="13"/>
      <c r="D1858" s="3"/>
      <c r="E1858" s="3"/>
      <c r="F1858" s="3"/>
      <c r="G1858" s="3"/>
      <c r="H1858" s="3"/>
      <c r="I1858" s="3"/>
      <c r="J1858" s="3"/>
      <c r="K1858" s="3"/>
      <c r="L1858" s="3"/>
    </row>
    <row r="1859" spans="1:12">
      <c r="A1859" s="9"/>
      <c r="B1859" s="3"/>
      <c r="C1859" s="13"/>
      <c r="D1859" s="3"/>
      <c r="E1859" s="3"/>
      <c r="F1859" s="3"/>
      <c r="G1859" s="3"/>
      <c r="H1859" s="3"/>
      <c r="I1859" s="3"/>
      <c r="J1859" s="3"/>
      <c r="K1859" s="3"/>
      <c r="L1859" s="3"/>
    </row>
    <row r="1860" spans="1:12">
      <c r="A1860" s="9"/>
      <c r="B1860" s="3"/>
      <c r="C1860" s="13"/>
      <c r="D1860" s="3"/>
      <c r="E1860" s="3"/>
      <c r="F1860" s="3"/>
      <c r="G1860" s="3"/>
      <c r="H1860" s="3"/>
      <c r="I1860" s="3"/>
      <c r="J1860" s="3"/>
      <c r="K1860" s="3"/>
      <c r="L1860" s="3"/>
    </row>
    <row r="1861" spans="1:12">
      <c r="A1861" s="9"/>
      <c r="B1861" s="3"/>
      <c r="C1861" s="13"/>
      <c r="D1861" s="3"/>
      <c r="E1861" s="3"/>
      <c r="F1861" s="3"/>
      <c r="G1861" s="3"/>
      <c r="H1861" s="3"/>
      <c r="I1861" s="3"/>
      <c r="J1861" s="3"/>
      <c r="K1861" s="3"/>
      <c r="L1861" s="3"/>
    </row>
    <row r="1862" spans="1:12">
      <c r="A1862" s="9"/>
      <c r="B1862" s="3"/>
      <c r="C1862" s="13"/>
      <c r="D1862" s="3"/>
      <c r="E1862" s="3"/>
      <c r="F1862" s="3"/>
      <c r="G1862" s="3"/>
      <c r="H1862" s="3"/>
      <c r="I1862" s="3"/>
      <c r="J1862" s="3"/>
      <c r="K1862" s="3"/>
      <c r="L1862" s="3"/>
    </row>
    <row r="1863" spans="1:12">
      <c r="A1863" s="9"/>
      <c r="B1863" s="3"/>
      <c r="C1863" s="13"/>
      <c r="D1863" s="3"/>
      <c r="E1863" s="3"/>
      <c r="F1863" s="3"/>
      <c r="G1863" s="3"/>
      <c r="H1863" s="3"/>
      <c r="I1863" s="3"/>
      <c r="J1863" s="3"/>
      <c r="K1863" s="3"/>
      <c r="L1863" s="3"/>
    </row>
    <row r="1864" spans="1:12">
      <c r="A1864" s="9"/>
      <c r="B1864" s="3"/>
      <c r="C1864" s="13"/>
      <c r="D1864" s="3"/>
      <c r="E1864" s="3"/>
      <c r="F1864" s="3"/>
      <c r="G1864" s="3"/>
      <c r="H1864" s="3"/>
      <c r="I1864" s="3"/>
      <c r="J1864" s="3"/>
      <c r="K1864" s="3"/>
      <c r="L1864" s="3"/>
    </row>
    <row r="1865" spans="1:12">
      <c r="A1865" s="9"/>
      <c r="B1865" s="3"/>
      <c r="C1865" s="13"/>
      <c r="D1865" s="3"/>
      <c r="E1865" s="3"/>
      <c r="F1865" s="3"/>
      <c r="G1865" s="3"/>
      <c r="H1865" s="3"/>
      <c r="I1865" s="3"/>
      <c r="J1865" s="3"/>
      <c r="K1865" s="3"/>
      <c r="L1865" s="3"/>
    </row>
    <row r="1866" spans="1:12">
      <c r="A1866" s="9"/>
      <c r="B1866" s="3"/>
      <c r="C1866" s="13"/>
      <c r="D1866" s="3"/>
      <c r="E1866" s="3"/>
      <c r="F1866" s="3"/>
      <c r="G1866" s="3"/>
      <c r="H1866" s="3"/>
      <c r="I1866" s="3"/>
      <c r="J1866" s="3"/>
      <c r="K1866" s="3"/>
      <c r="L1866" s="3"/>
    </row>
    <row r="1867" spans="1:12">
      <c r="A1867" s="9"/>
      <c r="B1867" s="3"/>
      <c r="C1867" s="13"/>
      <c r="D1867" s="3"/>
      <c r="E1867" s="3"/>
      <c r="F1867" s="3"/>
      <c r="G1867" s="3"/>
      <c r="H1867" s="3"/>
      <c r="I1867" s="3"/>
      <c r="J1867" s="3"/>
      <c r="K1867" s="3"/>
      <c r="L1867" s="3"/>
    </row>
    <row r="1868" spans="1:12">
      <c r="A1868" s="9"/>
      <c r="B1868" s="3"/>
      <c r="C1868" s="13"/>
      <c r="D1868" s="3"/>
      <c r="E1868" s="3"/>
      <c r="F1868" s="3"/>
      <c r="G1868" s="3"/>
      <c r="H1868" s="3"/>
      <c r="I1868" s="3"/>
      <c r="J1868" s="3"/>
      <c r="K1868" s="3"/>
      <c r="L1868" s="3"/>
    </row>
    <row r="1869" spans="1:12">
      <c r="A1869" s="9"/>
      <c r="B1869" s="3"/>
      <c r="C1869" s="13"/>
      <c r="D1869" s="3"/>
      <c r="E1869" s="3"/>
      <c r="F1869" s="3"/>
      <c r="G1869" s="3"/>
      <c r="H1869" s="3"/>
      <c r="I1869" s="3"/>
      <c r="J1869" s="3"/>
      <c r="K1869" s="3"/>
      <c r="L1869" s="3"/>
    </row>
    <row r="1870" spans="1:12">
      <c r="A1870" s="9"/>
      <c r="B1870" s="3"/>
      <c r="C1870" s="13"/>
      <c r="D1870" s="3"/>
      <c r="E1870" s="3"/>
      <c r="F1870" s="3"/>
      <c r="G1870" s="3"/>
      <c r="H1870" s="3"/>
      <c r="I1870" s="3"/>
      <c r="J1870" s="3"/>
      <c r="K1870" s="3"/>
      <c r="L1870" s="3"/>
    </row>
    <row r="1871" spans="1:12">
      <c r="A1871" s="9"/>
      <c r="B1871" s="3"/>
      <c r="C1871" s="13"/>
      <c r="D1871" s="3"/>
      <c r="E1871" s="3"/>
      <c r="F1871" s="3"/>
      <c r="G1871" s="3"/>
      <c r="H1871" s="3"/>
      <c r="I1871" s="3"/>
      <c r="J1871" s="3"/>
      <c r="K1871" s="3"/>
      <c r="L1871" s="3"/>
    </row>
    <row r="1872" spans="1:12">
      <c r="A1872" s="9"/>
      <c r="B1872" s="3"/>
      <c r="C1872" s="13"/>
      <c r="D1872" s="3"/>
      <c r="E1872" s="3"/>
      <c r="F1872" s="3"/>
      <c r="G1872" s="3"/>
      <c r="H1872" s="3"/>
      <c r="I1872" s="3"/>
      <c r="J1872" s="3"/>
      <c r="K1872" s="3"/>
      <c r="L1872" s="3"/>
    </row>
    <row r="1873" spans="1:12">
      <c r="A1873" s="9"/>
      <c r="B1873" s="3"/>
      <c r="C1873" s="13"/>
      <c r="D1873" s="3"/>
      <c r="E1873" s="3"/>
      <c r="F1873" s="3"/>
      <c r="G1873" s="3"/>
      <c r="H1873" s="3"/>
      <c r="I1873" s="3"/>
      <c r="J1873" s="3"/>
      <c r="K1873" s="3"/>
      <c r="L1873" s="3"/>
    </row>
    <row r="1874" spans="1:12">
      <c r="A1874" s="9"/>
      <c r="B1874" s="3"/>
      <c r="C1874" s="13"/>
      <c r="D1874" s="3"/>
      <c r="E1874" s="3"/>
      <c r="F1874" s="3"/>
      <c r="G1874" s="3"/>
      <c r="H1874" s="3"/>
      <c r="I1874" s="3"/>
      <c r="J1874" s="3"/>
      <c r="K1874" s="3"/>
      <c r="L1874" s="3"/>
    </row>
    <row r="1875" spans="1:12">
      <c r="A1875" s="9"/>
      <c r="B1875" s="3"/>
      <c r="C1875" s="13"/>
      <c r="D1875" s="3"/>
      <c r="E1875" s="3"/>
      <c r="F1875" s="3"/>
      <c r="G1875" s="3"/>
      <c r="H1875" s="3"/>
      <c r="I1875" s="3"/>
      <c r="J1875" s="3"/>
      <c r="K1875" s="3"/>
      <c r="L1875" s="3"/>
    </row>
    <row r="1876" spans="1:12">
      <c r="A1876" s="9"/>
      <c r="B1876" s="3"/>
      <c r="C1876" s="13"/>
      <c r="D1876" s="3"/>
      <c r="E1876" s="3"/>
      <c r="F1876" s="3"/>
      <c r="G1876" s="3"/>
      <c r="H1876" s="3"/>
      <c r="I1876" s="3"/>
      <c r="J1876" s="3"/>
      <c r="K1876" s="3"/>
      <c r="L1876" s="3"/>
    </row>
    <row r="1877" spans="1:12">
      <c r="A1877" s="9"/>
      <c r="B1877" s="3"/>
      <c r="C1877" s="13"/>
      <c r="D1877" s="3"/>
      <c r="E1877" s="3"/>
      <c r="F1877" s="3"/>
      <c r="G1877" s="3"/>
      <c r="H1877" s="3"/>
      <c r="I1877" s="3"/>
      <c r="J1877" s="3"/>
      <c r="K1877" s="3"/>
      <c r="L1877" s="3"/>
    </row>
    <row r="1878" spans="1:12">
      <c r="A1878" s="9"/>
      <c r="B1878" s="3"/>
      <c r="C1878" s="13"/>
      <c r="D1878" s="3"/>
      <c r="E1878" s="3"/>
      <c r="F1878" s="3"/>
      <c r="G1878" s="3"/>
      <c r="H1878" s="3"/>
      <c r="I1878" s="3"/>
      <c r="J1878" s="3"/>
      <c r="K1878" s="3"/>
      <c r="L1878" s="3"/>
    </row>
    <row r="1879" spans="1:12">
      <c r="A1879" s="9"/>
      <c r="B1879" s="3"/>
      <c r="C1879" s="13"/>
      <c r="D1879" s="3"/>
      <c r="E1879" s="3"/>
      <c r="F1879" s="3"/>
      <c r="G1879" s="3"/>
      <c r="H1879" s="3"/>
      <c r="I1879" s="3"/>
      <c r="J1879" s="3"/>
      <c r="K1879" s="3"/>
      <c r="L1879" s="3"/>
    </row>
    <row r="1880" spans="1:12">
      <c r="A1880" s="9"/>
      <c r="B1880" s="3"/>
      <c r="C1880" s="13"/>
      <c r="D1880" s="3"/>
      <c r="E1880" s="3"/>
      <c r="F1880" s="3"/>
      <c r="G1880" s="3"/>
      <c r="H1880" s="3"/>
      <c r="I1880" s="3"/>
      <c r="J1880" s="3"/>
      <c r="K1880" s="3"/>
      <c r="L1880" s="3"/>
    </row>
    <row r="1881" spans="1:12">
      <c r="A1881" s="9"/>
      <c r="B1881" s="3"/>
      <c r="C1881" s="13"/>
      <c r="D1881" s="3"/>
      <c r="E1881" s="3"/>
      <c r="F1881" s="3"/>
      <c r="G1881" s="3"/>
      <c r="H1881" s="3"/>
      <c r="I1881" s="3"/>
      <c r="J1881" s="3"/>
      <c r="K1881" s="3"/>
      <c r="L1881" s="3"/>
    </row>
    <row r="1882" spans="1:12">
      <c r="A1882" s="9"/>
      <c r="B1882" s="3"/>
      <c r="C1882" s="13"/>
      <c r="D1882" s="3"/>
      <c r="E1882" s="3"/>
      <c r="F1882" s="3"/>
      <c r="G1882" s="3"/>
      <c r="H1882" s="3"/>
      <c r="I1882" s="3"/>
      <c r="J1882" s="3"/>
      <c r="K1882" s="3"/>
      <c r="L1882" s="3"/>
    </row>
    <row r="1883" spans="1:12">
      <c r="A1883" s="9"/>
      <c r="B1883" s="3"/>
      <c r="C1883" s="13"/>
      <c r="D1883" s="3"/>
      <c r="E1883" s="3"/>
      <c r="F1883" s="3"/>
      <c r="G1883" s="3"/>
      <c r="H1883" s="3"/>
      <c r="I1883" s="3"/>
      <c r="J1883" s="3"/>
      <c r="K1883" s="3"/>
      <c r="L1883" s="3"/>
    </row>
    <row r="1884" spans="1:12">
      <c r="A1884" s="9"/>
      <c r="B1884" s="3"/>
      <c r="C1884" s="13"/>
      <c r="D1884" s="3"/>
      <c r="E1884" s="3"/>
      <c r="F1884" s="3"/>
      <c r="G1884" s="3"/>
      <c r="H1884" s="3"/>
      <c r="I1884" s="3"/>
      <c r="J1884" s="3"/>
      <c r="K1884" s="3"/>
      <c r="L1884" s="3"/>
    </row>
    <row r="1885" spans="1:12">
      <c r="A1885" s="9"/>
      <c r="B1885" s="3"/>
      <c r="C1885" s="13"/>
      <c r="D1885" s="3"/>
      <c r="E1885" s="3"/>
      <c r="F1885" s="3"/>
      <c r="G1885" s="3"/>
      <c r="H1885" s="3"/>
      <c r="I1885" s="3"/>
      <c r="J1885" s="3"/>
      <c r="K1885" s="3"/>
      <c r="L1885" s="3"/>
    </row>
    <row r="1886" spans="1:12">
      <c r="A1886" s="9"/>
      <c r="B1886" s="3"/>
      <c r="C1886" s="13"/>
      <c r="D1886" s="3"/>
      <c r="E1886" s="3"/>
      <c r="F1886" s="3"/>
      <c r="G1886" s="3"/>
      <c r="H1886" s="3"/>
      <c r="I1886" s="3"/>
      <c r="J1886" s="3"/>
      <c r="K1886" s="3"/>
      <c r="L1886" s="3"/>
    </row>
    <row r="1887" spans="1:12">
      <c r="A1887" s="9"/>
      <c r="B1887" s="3"/>
      <c r="C1887" s="13"/>
      <c r="D1887" s="3"/>
      <c r="E1887" s="3"/>
      <c r="F1887" s="3"/>
      <c r="G1887" s="3"/>
      <c r="H1887" s="3"/>
      <c r="I1887" s="3"/>
      <c r="J1887" s="3"/>
      <c r="K1887" s="3"/>
      <c r="L1887" s="3"/>
    </row>
    <row r="1888" spans="1:12">
      <c r="A1888" s="9"/>
      <c r="B1888" s="3"/>
      <c r="C1888" s="13"/>
      <c r="D1888" s="3"/>
      <c r="E1888" s="3"/>
      <c r="F1888" s="3"/>
      <c r="G1888" s="3"/>
      <c r="H1888" s="3"/>
      <c r="I1888" s="3"/>
      <c r="J1888" s="3"/>
      <c r="K1888" s="3"/>
      <c r="L1888" s="3"/>
    </row>
    <row r="1889" spans="1:12">
      <c r="A1889" s="9"/>
      <c r="B1889" s="3"/>
      <c r="C1889" s="13"/>
      <c r="D1889" s="3"/>
      <c r="E1889" s="3"/>
      <c r="F1889" s="3"/>
      <c r="G1889" s="3"/>
      <c r="H1889" s="3"/>
      <c r="I1889" s="3"/>
      <c r="J1889" s="3"/>
      <c r="K1889" s="3"/>
      <c r="L1889" s="3"/>
    </row>
    <row r="1890" spans="1:12">
      <c r="A1890" s="9"/>
      <c r="B1890" s="3"/>
      <c r="C1890" s="13"/>
      <c r="D1890" s="3"/>
      <c r="E1890" s="3"/>
      <c r="F1890" s="3"/>
      <c r="G1890" s="3"/>
      <c r="H1890" s="3"/>
      <c r="I1890" s="3"/>
      <c r="J1890" s="3"/>
      <c r="K1890" s="3"/>
      <c r="L1890" s="3"/>
    </row>
    <row r="1891" spans="1:12">
      <c r="A1891" s="9"/>
      <c r="B1891" s="3"/>
      <c r="C1891" s="13"/>
      <c r="D1891" s="3"/>
      <c r="E1891" s="3"/>
      <c r="F1891" s="3"/>
      <c r="G1891" s="3"/>
      <c r="H1891" s="3"/>
      <c r="I1891" s="3"/>
      <c r="J1891" s="3"/>
      <c r="K1891" s="3"/>
      <c r="L1891" s="3"/>
    </row>
    <row r="1892" spans="1:12">
      <c r="A1892" s="9"/>
      <c r="B1892" s="3"/>
      <c r="C1892" s="13"/>
      <c r="D1892" s="3"/>
      <c r="E1892" s="3"/>
      <c r="F1892" s="3"/>
      <c r="G1892" s="3"/>
      <c r="H1892" s="3"/>
      <c r="I1892" s="3"/>
      <c r="J1892" s="3"/>
      <c r="K1892" s="3"/>
      <c r="L1892" s="3"/>
    </row>
    <row r="1893" spans="1:12">
      <c r="A1893" s="9"/>
      <c r="B1893" s="3"/>
      <c r="C1893" s="13"/>
      <c r="D1893" s="3"/>
      <c r="E1893" s="3"/>
      <c r="F1893" s="3"/>
      <c r="G1893" s="3"/>
      <c r="H1893" s="3"/>
      <c r="I1893" s="3"/>
      <c r="J1893" s="3"/>
      <c r="K1893" s="3"/>
      <c r="L1893" s="3"/>
    </row>
    <row r="1894" spans="1:12">
      <c r="A1894" s="9"/>
      <c r="B1894" s="3"/>
      <c r="C1894" s="13"/>
      <c r="D1894" s="3"/>
      <c r="E1894" s="3"/>
      <c r="F1894" s="3"/>
      <c r="G1894" s="3"/>
      <c r="H1894" s="3"/>
      <c r="I1894" s="3"/>
      <c r="J1894" s="3"/>
      <c r="K1894" s="3"/>
      <c r="L1894" s="3"/>
    </row>
    <row r="1895" spans="1:12">
      <c r="A1895" s="9"/>
      <c r="B1895" s="3"/>
      <c r="C1895" s="13"/>
      <c r="D1895" s="3"/>
      <c r="E1895" s="3"/>
      <c r="F1895" s="3"/>
      <c r="G1895" s="3"/>
      <c r="H1895" s="3"/>
      <c r="I1895" s="3"/>
      <c r="J1895" s="3"/>
      <c r="K1895" s="3"/>
      <c r="L1895" s="3"/>
    </row>
    <row r="1896" spans="1:12">
      <c r="A1896" s="9"/>
      <c r="B1896" s="3"/>
      <c r="C1896" s="13"/>
      <c r="D1896" s="3"/>
      <c r="E1896" s="3"/>
      <c r="F1896" s="3"/>
      <c r="G1896" s="3"/>
      <c r="H1896" s="3"/>
      <c r="I1896" s="3"/>
      <c r="J1896" s="3"/>
      <c r="K1896" s="3"/>
      <c r="L1896" s="3"/>
    </row>
    <row r="1897" spans="1:12">
      <c r="A1897" s="9"/>
      <c r="B1897" s="3"/>
      <c r="C1897" s="13"/>
      <c r="D1897" s="3"/>
      <c r="E1897" s="3"/>
      <c r="F1897" s="3"/>
      <c r="G1897" s="3"/>
      <c r="H1897" s="3"/>
      <c r="I1897" s="3"/>
      <c r="J1897" s="3"/>
      <c r="K1897" s="3"/>
      <c r="L1897" s="3"/>
    </row>
    <row r="1898" spans="1:12">
      <c r="A1898" s="9"/>
      <c r="B1898" s="3"/>
      <c r="C1898" s="13"/>
      <c r="D1898" s="3"/>
      <c r="E1898" s="3"/>
      <c r="F1898" s="3"/>
      <c r="G1898" s="3"/>
      <c r="H1898" s="3"/>
      <c r="I1898" s="3"/>
      <c r="J1898" s="3"/>
      <c r="K1898" s="3"/>
      <c r="L1898" s="3"/>
    </row>
    <row r="1899" spans="1:12">
      <c r="A1899" s="9"/>
      <c r="B1899" s="3"/>
      <c r="C1899" s="13"/>
      <c r="D1899" s="3"/>
      <c r="E1899" s="3"/>
      <c r="F1899" s="3"/>
      <c r="G1899" s="3"/>
      <c r="H1899" s="3"/>
      <c r="I1899" s="3"/>
      <c r="J1899" s="3"/>
      <c r="K1899" s="3"/>
      <c r="L1899" s="3"/>
    </row>
    <row r="1900" spans="1:12">
      <c r="A1900" s="9"/>
      <c r="B1900" s="3"/>
      <c r="C1900" s="13"/>
      <c r="D1900" s="3"/>
      <c r="E1900" s="3"/>
      <c r="F1900" s="3"/>
      <c r="G1900" s="3"/>
      <c r="H1900" s="3"/>
      <c r="I1900" s="3"/>
      <c r="J1900" s="3"/>
      <c r="K1900" s="3"/>
      <c r="L1900" s="3"/>
    </row>
    <row r="1901" spans="1:12">
      <c r="A1901" s="9"/>
      <c r="B1901" s="3"/>
      <c r="C1901" s="13"/>
      <c r="D1901" s="3"/>
      <c r="E1901" s="3"/>
      <c r="F1901" s="3"/>
      <c r="G1901" s="3"/>
      <c r="H1901" s="3"/>
      <c r="I1901" s="3"/>
      <c r="J1901" s="3"/>
      <c r="K1901" s="3"/>
      <c r="L1901" s="3"/>
    </row>
    <row r="1902" spans="1:12">
      <c r="A1902" s="9"/>
      <c r="B1902" s="3"/>
      <c r="C1902" s="13"/>
      <c r="D1902" s="3"/>
      <c r="E1902" s="3"/>
      <c r="F1902" s="3"/>
      <c r="G1902" s="3"/>
      <c r="H1902" s="3"/>
      <c r="I1902" s="3"/>
      <c r="J1902" s="3"/>
      <c r="K1902" s="3"/>
      <c r="L1902" s="3"/>
    </row>
    <row r="1903" spans="1:12">
      <c r="A1903" s="9"/>
      <c r="B1903" s="3"/>
      <c r="C1903" s="13"/>
      <c r="D1903" s="3"/>
      <c r="E1903" s="3"/>
      <c r="F1903" s="3"/>
      <c r="G1903" s="3"/>
      <c r="H1903" s="3"/>
      <c r="I1903" s="3"/>
      <c r="J1903" s="3"/>
      <c r="K1903" s="3"/>
      <c r="L1903" s="3"/>
    </row>
    <row r="1904" spans="1:12">
      <c r="A1904" s="9"/>
      <c r="B1904" s="3"/>
      <c r="C1904" s="13"/>
      <c r="D1904" s="3"/>
      <c r="E1904" s="3"/>
      <c r="F1904" s="3"/>
      <c r="G1904" s="3"/>
      <c r="H1904" s="3"/>
      <c r="I1904" s="3"/>
      <c r="J1904" s="3"/>
      <c r="K1904" s="3"/>
      <c r="L1904" s="3"/>
    </row>
    <row r="1905" spans="1:12">
      <c r="A1905" s="9"/>
      <c r="B1905" s="3"/>
      <c r="C1905" s="13"/>
      <c r="D1905" s="3"/>
      <c r="E1905" s="3"/>
      <c r="F1905" s="3"/>
      <c r="G1905" s="3"/>
      <c r="H1905" s="3"/>
      <c r="I1905" s="3"/>
      <c r="J1905" s="3"/>
      <c r="K1905" s="3"/>
      <c r="L1905" s="3"/>
    </row>
    <row r="1906" spans="1:12">
      <c r="A1906" s="9"/>
      <c r="B1906" s="3"/>
      <c r="C1906" s="13"/>
      <c r="D1906" s="3"/>
      <c r="E1906" s="3"/>
      <c r="F1906" s="3"/>
      <c r="G1906" s="3"/>
      <c r="H1906" s="3"/>
      <c r="I1906" s="3"/>
      <c r="J1906" s="3"/>
      <c r="K1906" s="3"/>
      <c r="L1906" s="3"/>
    </row>
    <row r="1907" spans="1:12">
      <c r="A1907" s="9"/>
      <c r="B1907" s="3"/>
      <c r="C1907" s="13"/>
      <c r="D1907" s="3"/>
      <c r="E1907" s="3"/>
      <c r="F1907" s="3"/>
      <c r="G1907" s="3"/>
      <c r="H1907" s="3"/>
      <c r="I1907" s="3"/>
      <c r="J1907" s="3"/>
      <c r="K1907" s="3"/>
      <c r="L1907" s="3"/>
    </row>
    <row r="1908" spans="1:12">
      <c r="A1908" s="9"/>
      <c r="B1908" s="3"/>
      <c r="C1908" s="13"/>
      <c r="D1908" s="3"/>
      <c r="E1908" s="3"/>
      <c r="F1908" s="3"/>
      <c r="G1908" s="3"/>
      <c r="H1908" s="3"/>
      <c r="I1908" s="3"/>
      <c r="J1908" s="3"/>
      <c r="K1908" s="3"/>
      <c r="L1908" s="3"/>
    </row>
    <row r="1909" spans="1:12">
      <c r="A1909" s="9"/>
      <c r="B1909" s="3"/>
      <c r="C1909" s="13"/>
      <c r="D1909" s="3"/>
      <c r="E1909" s="3"/>
      <c r="F1909" s="3"/>
      <c r="G1909" s="3"/>
      <c r="H1909" s="3"/>
      <c r="I1909" s="3"/>
      <c r="J1909" s="3"/>
      <c r="K1909" s="3"/>
      <c r="L1909" s="3"/>
    </row>
    <row r="1910" spans="1:12">
      <c r="A1910" s="9"/>
      <c r="B1910" s="3"/>
      <c r="C1910" s="13"/>
      <c r="D1910" s="3"/>
      <c r="E1910" s="3"/>
      <c r="F1910" s="3"/>
      <c r="G1910" s="3"/>
      <c r="H1910" s="3"/>
      <c r="I1910" s="3"/>
      <c r="J1910" s="3"/>
      <c r="K1910" s="3"/>
      <c r="L1910" s="3"/>
    </row>
    <row r="1911" spans="1:12">
      <c r="A1911" s="9"/>
      <c r="B1911" s="3"/>
      <c r="C1911" s="13"/>
      <c r="D1911" s="3"/>
      <c r="E1911" s="3"/>
      <c r="F1911" s="3"/>
      <c r="G1911" s="3"/>
      <c r="H1911" s="3"/>
      <c r="I1911" s="3"/>
      <c r="J1911" s="3"/>
      <c r="K1911" s="3"/>
      <c r="L1911" s="3"/>
    </row>
    <row r="1912" spans="1:12">
      <c r="A1912" s="9"/>
      <c r="B1912" s="3"/>
      <c r="C1912" s="13"/>
      <c r="D1912" s="3"/>
      <c r="E1912" s="3"/>
      <c r="F1912" s="3"/>
      <c r="G1912" s="3"/>
      <c r="H1912" s="3"/>
      <c r="I1912" s="3"/>
      <c r="J1912" s="3"/>
      <c r="K1912" s="3"/>
      <c r="L1912" s="3"/>
    </row>
    <row r="1913" spans="1:12">
      <c r="A1913" s="9"/>
      <c r="B1913" s="3"/>
      <c r="C1913" s="13"/>
      <c r="D1913" s="3"/>
      <c r="E1913" s="3"/>
      <c r="F1913" s="3"/>
      <c r="G1913" s="3"/>
      <c r="H1913" s="3"/>
      <c r="I1913" s="3"/>
      <c r="J1913" s="3"/>
      <c r="K1913" s="3"/>
      <c r="L1913" s="3"/>
    </row>
    <row r="1914" spans="1:12">
      <c r="A1914" s="9"/>
      <c r="B1914" s="3"/>
      <c r="C1914" s="13"/>
      <c r="D1914" s="3"/>
      <c r="E1914" s="3"/>
      <c r="F1914" s="3"/>
      <c r="G1914" s="3"/>
      <c r="H1914" s="3"/>
      <c r="I1914" s="3"/>
      <c r="J1914" s="3"/>
      <c r="K1914" s="3"/>
      <c r="L1914" s="3"/>
    </row>
    <row r="1915" spans="1:12">
      <c r="A1915" s="9"/>
      <c r="B1915" s="3"/>
      <c r="C1915" s="13"/>
      <c r="D1915" s="3"/>
      <c r="E1915" s="3"/>
      <c r="F1915" s="3"/>
      <c r="G1915" s="3"/>
      <c r="H1915" s="3"/>
      <c r="I1915" s="3"/>
      <c r="J1915" s="3"/>
      <c r="K1915" s="3"/>
      <c r="L1915" s="3"/>
    </row>
    <row r="1916" spans="1:12">
      <c r="A1916" s="9"/>
      <c r="B1916" s="3"/>
      <c r="C1916" s="13"/>
      <c r="D1916" s="3"/>
      <c r="E1916" s="3"/>
      <c r="F1916" s="3"/>
      <c r="G1916" s="3"/>
      <c r="H1916" s="3"/>
      <c r="I1916" s="3"/>
      <c r="J1916" s="3"/>
      <c r="K1916" s="3"/>
      <c r="L1916" s="3"/>
    </row>
    <row r="1917" spans="1:12">
      <c r="A1917" s="9"/>
      <c r="B1917" s="3"/>
      <c r="C1917" s="13"/>
      <c r="D1917" s="3"/>
      <c r="E1917" s="3"/>
      <c r="F1917" s="3"/>
      <c r="G1917" s="3"/>
      <c r="H1917" s="3"/>
      <c r="I1917" s="3"/>
      <c r="J1917" s="3"/>
      <c r="K1917" s="3"/>
      <c r="L1917" s="3"/>
    </row>
    <row r="1918" spans="1:12">
      <c r="A1918" s="9"/>
      <c r="B1918" s="3"/>
      <c r="C1918" s="13"/>
      <c r="D1918" s="3"/>
      <c r="E1918" s="3"/>
      <c r="F1918" s="3"/>
      <c r="G1918" s="3"/>
      <c r="H1918" s="3"/>
      <c r="I1918" s="3"/>
      <c r="J1918" s="3"/>
      <c r="K1918" s="3"/>
      <c r="L1918" s="3"/>
    </row>
    <row r="1919" spans="1:12">
      <c r="A1919" s="9"/>
      <c r="B1919" s="3"/>
      <c r="C1919" s="13"/>
      <c r="D1919" s="3"/>
      <c r="E1919" s="3"/>
      <c r="F1919" s="3"/>
      <c r="G1919" s="3"/>
      <c r="H1919" s="3"/>
      <c r="I1919" s="3"/>
      <c r="J1919" s="3"/>
      <c r="K1919" s="3"/>
      <c r="L1919" s="3"/>
    </row>
    <row r="1920" spans="1:12">
      <c r="A1920" s="9"/>
      <c r="B1920" s="3"/>
      <c r="C1920" s="13"/>
      <c r="D1920" s="3"/>
      <c r="E1920" s="3"/>
      <c r="F1920" s="3"/>
      <c r="G1920" s="3"/>
      <c r="H1920" s="3"/>
      <c r="I1920" s="3"/>
      <c r="J1920" s="3"/>
      <c r="K1920" s="3"/>
      <c r="L1920" s="3"/>
    </row>
    <row r="1921" spans="1:12">
      <c r="A1921" s="9"/>
      <c r="B1921" s="3"/>
      <c r="C1921" s="13"/>
      <c r="D1921" s="3"/>
      <c r="E1921" s="3"/>
      <c r="F1921" s="3"/>
      <c r="G1921" s="3"/>
      <c r="H1921" s="3"/>
      <c r="I1921" s="3"/>
      <c r="J1921" s="3"/>
      <c r="K1921" s="3"/>
      <c r="L1921" s="3"/>
    </row>
    <row r="1922" spans="1:12">
      <c r="A1922" s="9"/>
      <c r="B1922" s="3"/>
      <c r="C1922" s="13"/>
      <c r="D1922" s="3"/>
      <c r="E1922" s="3"/>
      <c r="F1922" s="3"/>
      <c r="G1922" s="3"/>
      <c r="H1922" s="3"/>
      <c r="I1922" s="3"/>
      <c r="J1922" s="3"/>
      <c r="K1922" s="3"/>
      <c r="L1922" s="3"/>
    </row>
    <row r="1923" spans="1:12">
      <c r="A1923" s="9"/>
      <c r="B1923" s="3"/>
      <c r="C1923" s="13"/>
      <c r="D1923" s="3"/>
      <c r="E1923" s="3"/>
      <c r="F1923" s="3"/>
      <c r="G1923" s="3"/>
      <c r="H1923" s="3"/>
      <c r="I1923" s="3"/>
      <c r="J1923" s="3"/>
      <c r="K1923" s="3"/>
      <c r="L1923" s="3"/>
    </row>
    <row r="1924" spans="1:12">
      <c r="A1924" s="9"/>
      <c r="B1924" s="3"/>
      <c r="C1924" s="13"/>
      <c r="D1924" s="3"/>
      <c r="E1924" s="3"/>
      <c r="F1924" s="3"/>
      <c r="G1924" s="3"/>
      <c r="H1924" s="3"/>
      <c r="I1924" s="3"/>
      <c r="J1924" s="3"/>
      <c r="K1924" s="3"/>
      <c r="L1924" s="3"/>
    </row>
    <row r="1925" spans="1:12">
      <c r="A1925" s="9"/>
      <c r="B1925" s="3"/>
      <c r="C1925" s="13"/>
      <c r="D1925" s="3"/>
      <c r="E1925" s="3"/>
      <c r="F1925" s="3"/>
      <c r="G1925" s="3"/>
      <c r="H1925" s="3"/>
      <c r="I1925" s="3"/>
      <c r="J1925" s="3"/>
      <c r="K1925" s="3"/>
      <c r="L1925" s="3"/>
    </row>
    <row r="1926" spans="1:12">
      <c r="A1926" s="9"/>
      <c r="B1926" s="3"/>
      <c r="C1926" s="13"/>
      <c r="D1926" s="3"/>
      <c r="E1926" s="3"/>
      <c r="F1926" s="3"/>
      <c r="G1926" s="3"/>
      <c r="H1926" s="3"/>
      <c r="I1926" s="3"/>
      <c r="J1926" s="3"/>
      <c r="K1926" s="3"/>
      <c r="L1926" s="3"/>
    </row>
    <row r="1927" spans="1:12">
      <c r="A1927" s="9"/>
      <c r="B1927" s="3"/>
      <c r="C1927" s="13"/>
      <c r="D1927" s="3"/>
      <c r="E1927" s="3"/>
      <c r="F1927" s="3"/>
      <c r="G1927" s="3"/>
      <c r="H1927" s="3"/>
      <c r="I1927" s="3"/>
      <c r="J1927" s="3"/>
      <c r="K1927" s="3"/>
      <c r="L1927" s="3"/>
    </row>
    <row r="1928" spans="1:12">
      <c r="A1928" s="9"/>
      <c r="B1928" s="3"/>
      <c r="C1928" s="13"/>
      <c r="D1928" s="3"/>
      <c r="E1928" s="3"/>
      <c r="F1928" s="3"/>
      <c r="G1928" s="3"/>
      <c r="H1928" s="3"/>
      <c r="I1928" s="3"/>
      <c r="J1928" s="3"/>
      <c r="K1928" s="3"/>
      <c r="L1928" s="3"/>
    </row>
    <row r="1929" spans="1:12">
      <c r="A1929" s="9"/>
      <c r="B1929" s="3"/>
      <c r="C1929" s="13"/>
      <c r="D1929" s="3"/>
      <c r="E1929" s="3"/>
      <c r="F1929" s="3"/>
      <c r="G1929" s="3"/>
      <c r="H1929" s="3"/>
      <c r="I1929" s="3"/>
      <c r="J1929" s="3"/>
      <c r="K1929" s="3"/>
      <c r="L1929" s="3"/>
    </row>
    <row r="1930" spans="1:12">
      <c r="A1930" s="9"/>
      <c r="B1930" s="3"/>
      <c r="C1930" s="13"/>
      <c r="D1930" s="3"/>
      <c r="E1930" s="3"/>
      <c r="F1930" s="3"/>
      <c r="G1930" s="3"/>
      <c r="H1930" s="3"/>
      <c r="I1930" s="3"/>
      <c r="J1930" s="3"/>
      <c r="K1930" s="3"/>
      <c r="L1930" s="3"/>
    </row>
    <row r="1931" spans="1:12">
      <c r="A1931" s="9"/>
      <c r="B1931" s="3"/>
      <c r="C1931" s="13"/>
      <c r="D1931" s="3"/>
      <c r="E1931" s="3"/>
      <c r="F1931" s="3"/>
      <c r="G1931" s="3"/>
      <c r="H1931" s="3"/>
      <c r="I1931" s="3"/>
      <c r="J1931" s="3"/>
      <c r="K1931" s="3"/>
      <c r="L1931" s="3"/>
    </row>
    <row r="1932" spans="1:12">
      <c r="A1932" s="9"/>
      <c r="B1932" s="3"/>
      <c r="C1932" s="13"/>
      <c r="D1932" s="3"/>
      <c r="E1932" s="3"/>
      <c r="F1932" s="3"/>
      <c r="G1932" s="3"/>
      <c r="H1932" s="3"/>
      <c r="I1932" s="3"/>
      <c r="J1932" s="3"/>
      <c r="K1932" s="3"/>
      <c r="L1932" s="3"/>
    </row>
    <row r="1933" spans="1:12">
      <c r="A1933" s="9"/>
      <c r="B1933" s="3"/>
      <c r="C1933" s="13"/>
      <c r="D1933" s="3"/>
      <c r="E1933" s="3"/>
      <c r="F1933" s="3"/>
      <c r="G1933" s="3"/>
      <c r="H1933" s="3"/>
      <c r="I1933" s="3"/>
      <c r="J1933" s="3"/>
      <c r="K1933" s="3"/>
      <c r="L1933" s="3"/>
    </row>
    <row r="1934" spans="1:12">
      <c r="A1934" s="9"/>
      <c r="B1934" s="3"/>
      <c r="C1934" s="13"/>
      <c r="D1934" s="3"/>
      <c r="E1934" s="3"/>
      <c r="F1934" s="3"/>
      <c r="G1934" s="3"/>
      <c r="H1934" s="3"/>
      <c r="I1934" s="3"/>
      <c r="J1934" s="3"/>
      <c r="K1934" s="3"/>
      <c r="L1934" s="3"/>
    </row>
    <row r="1935" spans="1:12">
      <c r="A1935" s="9"/>
      <c r="B1935" s="3"/>
      <c r="C1935" s="13"/>
      <c r="D1935" s="3"/>
      <c r="E1935" s="3"/>
      <c r="F1935" s="3"/>
      <c r="G1935" s="3"/>
      <c r="H1935" s="3"/>
      <c r="I1935" s="3"/>
      <c r="J1935" s="3"/>
      <c r="K1935" s="3"/>
      <c r="L1935" s="3"/>
    </row>
    <row r="1936" spans="1:12">
      <c r="A1936" s="9"/>
      <c r="B1936" s="3"/>
      <c r="C1936" s="13"/>
      <c r="D1936" s="3"/>
      <c r="E1936" s="3"/>
      <c r="F1936" s="3"/>
      <c r="G1936" s="3"/>
      <c r="H1936" s="3"/>
      <c r="I1936" s="3"/>
      <c r="J1936" s="3"/>
      <c r="K1936" s="3"/>
      <c r="L1936" s="3"/>
    </row>
    <row r="1937" spans="1:12">
      <c r="A1937" s="9"/>
      <c r="B1937" s="3"/>
      <c r="C1937" s="13"/>
      <c r="D1937" s="3"/>
      <c r="E1937" s="3"/>
      <c r="F1937" s="3"/>
      <c r="G1937" s="3"/>
      <c r="H1937" s="3"/>
      <c r="I1937" s="3"/>
      <c r="J1937" s="3"/>
      <c r="K1937" s="3"/>
      <c r="L1937" s="3"/>
    </row>
    <row r="1938" spans="1:12">
      <c r="A1938" s="9"/>
      <c r="B1938" s="3"/>
      <c r="C1938" s="13"/>
      <c r="D1938" s="3"/>
      <c r="E1938" s="3"/>
      <c r="F1938" s="3"/>
      <c r="G1938" s="3"/>
      <c r="H1938" s="3"/>
      <c r="I1938" s="3"/>
      <c r="J1938" s="3"/>
      <c r="K1938" s="3"/>
      <c r="L1938" s="3"/>
    </row>
    <row r="1939" spans="1:12">
      <c r="A1939" s="9"/>
      <c r="B1939" s="3"/>
      <c r="C1939" s="13"/>
      <c r="D1939" s="3"/>
      <c r="E1939" s="3"/>
      <c r="F1939" s="3"/>
      <c r="G1939" s="3"/>
      <c r="H1939" s="3"/>
      <c r="I1939" s="3"/>
      <c r="J1939" s="3"/>
      <c r="K1939" s="3"/>
      <c r="L1939" s="3"/>
    </row>
    <row r="1940" spans="1:12">
      <c r="A1940" s="9"/>
      <c r="B1940" s="3"/>
      <c r="C1940" s="13"/>
      <c r="D1940" s="3"/>
      <c r="E1940" s="3"/>
      <c r="F1940" s="3"/>
      <c r="G1940" s="3"/>
      <c r="H1940" s="3"/>
      <c r="I1940" s="3"/>
      <c r="J1940" s="3"/>
      <c r="K1940" s="3"/>
      <c r="L1940" s="3"/>
    </row>
    <row r="1941" spans="1:12">
      <c r="A1941" s="9"/>
      <c r="B1941" s="3"/>
      <c r="C1941" s="13"/>
      <c r="D1941" s="3"/>
      <c r="E1941" s="3"/>
      <c r="F1941" s="3"/>
      <c r="G1941" s="3"/>
      <c r="H1941" s="3"/>
      <c r="I1941" s="3"/>
      <c r="J1941" s="3"/>
      <c r="K1941" s="3"/>
      <c r="L1941" s="3"/>
    </row>
    <row r="1942" spans="1:12">
      <c r="A1942" s="9"/>
      <c r="B1942" s="3"/>
      <c r="C1942" s="13"/>
      <c r="D1942" s="3"/>
      <c r="E1942" s="3"/>
      <c r="F1942" s="3"/>
      <c r="G1942" s="3"/>
      <c r="H1942" s="3"/>
      <c r="I1942" s="3"/>
      <c r="J1942" s="3"/>
      <c r="K1942" s="3"/>
      <c r="L1942" s="3"/>
    </row>
    <row r="1943" spans="1:12">
      <c r="A1943" s="9"/>
      <c r="B1943" s="3"/>
      <c r="C1943" s="13"/>
      <c r="D1943" s="3"/>
      <c r="E1943" s="3"/>
      <c r="F1943" s="3"/>
      <c r="G1943" s="3"/>
      <c r="H1943" s="3"/>
      <c r="I1943" s="3"/>
      <c r="J1943" s="3"/>
      <c r="K1943" s="3"/>
      <c r="L1943" s="3"/>
    </row>
    <row r="1944" spans="1:12">
      <c r="A1944" s="9"/>
      <c r="B1944" s="3"/>
      <c r="C1944" s="13"/>
      <c r="D1944" s="3"/>
      <c r="E1944" s="3"/>
      <c r="F1944" s="3"/>
      <c r="G1944" s="3"/>
      <c r="H1944" s="3"/>
      <c r="I1944" s="3"/>
      <c r="J1944" s="3"/>
      <c r="K1944" s="3"/>
      <c r="L1944" s="3"/>
    </row>
    <row r="1945" spans="1:12">
      <c r="A1945" s="9"/>
      <c r="B1945" s="3"/>
      <c r="C1945" s="13"/>
      <c r="D1945" s="3"/>
      <c r="E1945" s="3"/>
      <c r="F1945" s="3"/>
      <c r="G1945" s="3"/>
      <c r="H1945" s="3"/>
      <c r="I1945" s="3"/>
      <c r="J1945" s="3"/>
      <c r="K1945" s="3"/>
      <c r="L1945" s="3"/>
    </row>
    <row r="1946" spans="1:12">
      <c r="A1946" s="9"/>
      <c r="B1946" s="3"/>
      <c r="C1946" s="13"/>
      <c r="D1946" s="3"/>
      <c r="E1946" s="3"/>
      <c r="F1946" s="3"/>
      <c r="G1946" s="3"/>
      <c r="H1946" s="3"/>
      <c r="I1946" s="3"/>
      <c r="J1946" s="3"/>
      <c r="K1946" s="3"/>
      <c r="L1946" s="3"/>
    </row>
    <row r="1947" spans="1:12">
      <c r="A1947" s="9"/>
      <c r="B1947" s="3"/>
      <c r="C1947" s="13"/>
      <c r="D1947" s="3"/>
      <c r="E1947" s="3"/>
      <c r="F1947" s="3"/>
      <c r="G1947" s="3"/>
      <c r="H1947" s="3"/>
      <c r="I1947" s="3"/>
      <c r="J1947" s="3"/>
      <c r="K1947" s="3"/>
      <c r="L1947" s="3"/>
    </row>
    <row r="1948" spans="1:12">
      <c r="A1948" s="9"/>
      <c r="B1948" s="3"/>
      <c r="C1948" s="13"/>
      <c r="D1948" s="3"/>
      <c r="E1948" s="3"/>
      <c r="F1948" s="3"/>
      <c r="G1948" s="3"/>
      <c r="H1948" s="3"/>
      <c r="I1948" s="3"/>
      <c r="J1948" s="3"/>
      <c r="K1948" s="3"/>
      <c r="L1948" s="3"/>
    </row>
    <row r="1949" spans="1:12">
      <c r="A1949" s="9"/>
      <c r="B1949" s="3"/>
      <c r="C1949" s="13"/>
      <c r="D1949" s="3"/>
      <c r="E1949" s="3"/>
      <c r="F1949" s="3"/>
      <c r="G1949" s="3"/>
      <c r="H1949" s="3"/>
      <c r="I1949" s="3"/>
      <c r="J1949" s="3"/>
      <c r="K1949" s="3"/>
      <c r="L1949" s="3"/>
    </row>
    <row r="1950" spans="1:12">
      <c r="A1950" s="9"/>
      <c r="B1950" s="3"/>
      <c r="C1950" s="13"/>
      <c r="D1950" s="3"/>
      <c r="E1950" s="3"/>
      <c r="F1950" s="3"/>
      <c r="G1950" s="3"/>
      <c r="H1950" s="3"/>
      <c r="I1950" s="3"/>
      <c r="J1950" s="3"/>
      <c r="K1950" s="3"/>
      <c r="L1950" s="3"/>
    </row>
    <row r="1951" spans="1:12">
      <c r="A1951" s="9"/>
      <c r="B1951" s="3"/>
      <c r="C1951" s="13"/>
      <c r="D1951" s="3"/>
      <c r="E1951" s="3"/>
      <c r="F1951" s="3"/>
      <c r="G1951" s="3"/>
      <c r="H1951" s="3"/>
      <c r="I1951" s="3"/>
      <c r="J1951" s="3"/>
      <c r="K1951" s="3"/>
      <c r="L1951" s="3"/>
    </row>
    <row r="1952" spans="1:12">
      <c r="A1952" s="9"/>
      <c r="B1952" s="3"/>
      <c r="C1952" s="13"/>
      <c r="D1952" s="3"/>
      <c r="E1952" s="3"/>
      <c r="F1952" s="3"/>
      <c r="G1952" s="3"/>
      <c r="H1952" s="3"/>
      <c r="I1952" s="3"/>
      <c r="J1952" s="3"/>
      <c r="K1952" s="3"/>
      <c r="L1952" s="3"/>
    </row>
    <row r="1953" spans="1:12">
      <c r="A1953" s="9"/>
      <c r="B1953" s="3"/>
      <c r="C1953" s="13"/>
      <c r="D1953" s="3"/>
      <c r="E1953" s="3"/>
      <c r="F1953" s="3"/>
      <c r="G1953" s="3"/>
      <c r="H1953" s="3"/>
      <c r="I1953" s="3"/>
      <c r="J1953" s="3"/>
      <c r="K1953" s="3"/>
      <c r="L1953" s="3"/>
    </row>
    <row r="1954" spans="1:12">
      <c r="A1954" s="9"/>
      <c r="B1954" s="3"/>
      <c r="C1954" s="13"/>
      <c r="D1954" s="3"/>
      <c r="E1954" s="3"/>
      <c r="F1954" s="3"/>
      <c r="G1954" s="3"/>
      <c r="H1954" s="3"/>
      <c r="I1954" s="3"/>
      <c r="J1954" s="3"/>
      <c r="K1954" s="3"/>
      <c r="L1954" s="3"/>
    </row>
    <row r="1955" spans="1:12">
      <c r="A1955" s="9"/>
      <c r="B1955" s="3"/>
      <c r="C1955" s="13"/>
      <c r="D1955" s="3"/>
      <c r="E1955" s="3"/>
      <c r="F1955" s="3"/>
      <c r="G1955" s="3"/>
      <c r="H1955" s="3"/>
      <c r="I1955" s="3"/>
      <c r="J1955" s="3"/>
      <c r="K1955" s="3"/>
      <c r="L1955" s="3"/>
    </row>
    <row r="1956" spans="1:12">
      <c r="A1956" s="9"/>
      <c r="B1956" s="3"/>
      <c r="C1956" s="13"/>
      <c r="D1956" s="3"/>
      <c r="E1956" s="3"/>
      <c r="F1956" s="3"/>
      <c r="G1956" s="3"/>
      <c r="H1956" s="3"/>
      <c r="I1956" s="3"/>
      <c r="J1956" s="3"/>
      <c r="K1956" s="3"/>
      <c r="L1956" s="3"/>
    </row>
    <row r="1957" spans="1:12">
      <c r="A1957" s="9"/>
      <c r="B1957" s="3"/>
      <c r="C1957" s="13"/>
      <c r="D1957" s="3"/>
      <c r="E1957" s="3"/>
      <c r="F1957" s="3"/>
      <c r="G1957" s="3"/>
      <c r="H1957" s="3"/>
      <c r="I1957" s="3"/>
      <c r="J1957" s="3"/>
      <c r="K1957" s="3"/>
      <c r="L1957" s="3"/>
    </row>
    <row r="1958" spans="1:12">
      <c r="A1958" s="9"/>
      <c r="B1958" s="3"/>
      <c r="C1958" s="13"/>
      <c r="D1958" s="3"/>
      <c r="E1958" s="3"/>
      <c r="F1958" s="3"/>
      <c r="G1958" s="3"/>
      <c r="H1958" s="3"/>
      <c r="I1958" s="3"/>
      <c r="J1958" s="3"/>
      <c r="K1958" s="3"/>
      <c r="L1958" s="3"/>
    </row>
    <row r="1959" spans="1:12">
      <c r="A1959" s="9"/>
      <c r="B1959" s="3"/>
      <c r="C1959" s="13"/>
      <c r="D1959" s="3"/>
      <c r="E1959" s="3"/>
      <c r="F1959" s="3"/>
      <c r="G1959" s="3"/>
      <c r="H1959" s="3"/>
      <c r="I1959" s="3"/>
      <c r="J1959" s="3"/>
      <c r="K1959" s="3"/>
      <c r="L1959" s="3"/>
    </row>
    <row r="1960" spans="1:12">
      <c r="A1960" s="9"/>
      <c r="B1960" s="3"/>
      <c r="C1960" s="13"/>
      <c r="D1960" s="3"/>
      <c r="E1960" s="3"/>
      <c r="F1960" s="3"/>
      <c r="G1960" s="3"/>
      <c r="H1960" s="3"/>
      <c r="I1960" s="3"/>
      <c r="J1960" s="3"/>
      <c r="K1960" s="3"/>
      <c r="L1960" s="3"/>
    </row>
    <row r="1961" spans="1:12">
      <c r="A1961" s="9"/>
      <c r="B1961" s="3"/>
      <c r="C1961" s="13"/>
      <c r="D1961" s="3"/>
      <c r="E1961" s="3"/>
      <c r="F1961" s="3"/>
      <c r="G1961" s="3"/>
      <c r="H1961" s="3"/>
      <c r="I1961" s="3"/>
      <c r="J1961" s="3"/>
      <c r="K1961" s="3"/>
      <c r="L1961" s="3"/>
    </row>
    <row r="1962" spans="1:12">
      <c r="A1962" s="9"/>
      <c r="B1962" s="3"/>
      <c r="C1962" s="13"/>
      <c r="D1962" s="3"/>
      <c r="E1962" s="3"/>
      <c r="F1962" s="3"/>
      <c r="G1962" s="3"/>
      <c r="H1962" s="3"/>
      <c r="I1962" s="3"/>
      <c r="J1962" s="3"/>
      <c r="K1962" s="3"/>
      <c r="L1962" s="3"/>
    </row>
    <row r="1963" spans="1:12">
      <c r="A1963" s="9"/>
      <c r="B1963" s="3"/>
      <c r="C1963" s="13"/>
      <c r="D1963" s="3"/>
      <c r="E1963" s="3"/>
      <c r="F1963" s="3"/>
      <c r="G1963" s="3"/>
      <c r="H1963" s="3"/>
      <c r="I1963" s="3"/>
      <c r="J1963" s="3"/>
      <c r="K1963" s="3"/>
      <c r="L1963" s="3"/>
    </row>
    <row r="1964" spans="1:12">
      <c r="A1964" s="9"/>
      <c r="B1964" s="3"/>
      <c r="C1964" s="13"/>
      <c r="D1964" s="3"/>
      <c r="E1964" s="3"/>
      <c r="F1964" s="3"/>
      <c r="G1964" s="3"/>
      <c r="H1964" s="3"/>
      <c r="I1964" s="3"/>
      <c r="J1964" s="3"/>
      <c r="K1964" s="3"/>
      <c r="L1964" s="3"/>
    </row>
    <row r="1965" spans="1:12">
      <c r="A1965" s="9"/>
      <c r="B1965" s="3"/>
      <c r="C1965" s="13"/>
      <c r="D1965" s="3"/>
      <c r="E1965" s="3"/>
      <c r="F1965" s="3"/>
      <c r="G1965" s="3"/>
      <c r="H1965" s="3"/>
      <c r="I1965" s="3"/>
      <c r="J1965" s="3"/>
      <c r="K1965" s="3"/>
      <c r="L1965" s="3"/>
    </row>
    <row r="1966" spans="1:12">
      <c r="A1966" s="9"/>
      <c r="B1966" s="3"/>
      <c r="C1966" s="13"/>
      <c r="D1966" s="3"/>
      <c r="E1966" s="3"/>
      <c r="F1966" s="3"/>
      <c r="G1966" s="3"/>
      <c r="H1966" s="3"/>
      <c r="I1966" s="3"/>
      <c r="J1966" s="3"/>
      <c r="K1966" s="3"/>
      <c r="L1966" s="3"/>
    </row>
    <row r="1967" spans="1:12">
      <c r="A1967" s="9"/>
      <c r="B1967" s="3"/>
      <c r="C1967" s="13"/>
      <c r="D1967" s="3"/>
      <c r="E1967" s="3"/>
      <c r="F1967" s="3"/>
      <c r="G1967" s="3"/>
      <c r="H1967" s="3"/>
      <c r="I1967" s="3"/>
      <c r="J1967" s="3"/>
      <c r="K1967" s="3"/>
      <c r="L1967" s="3"/>
    </row>
    <row r="1968" spans="1:12">
      <c r="A1968" s="9"/>
      <c r="B1968" s="3"/>
      <c r="C1968" s="13"/>
      <c r="D1968" s="3"/>
      <c r="E1968" s="3"/>
      <c r="F1968" s="3"/>
      <c r="G1968" s="3"/>
      <c r="H1968" s="3"/>
      <c r="I1968" s="3"/>
      <c r="J1968" s="3"/>
      <c r="K1968" s="3"/>
      <c r="L1968" s="3"/>
    </row>
    <row r="1969" spans="1:12">
      <c r="A1969" s="9"/>
      <c r="B1969" s="3"/>
      <c r="C1969" s="13"/>
      <c r="D1969" s="3"/>
      <c r="E1969" s="3"/>
      <c r="F1969" s="3"/>
      <c r="G1969" s="3"/>
      <c r="H1969" s="3"/>
      <c r="I1969" s="3"/>
      <c r="J1969" s="3"/>
      <c r="K1969" s="3"/>
      <c r="L1969" s="3"/>
    </row>
    <row r="1970" spans="1:12">
      <c r="A1970" s="9"/>
      <c r="B1970" s="3"/>
      <c r="C1970" s="13"/>
      <c r="D1970" s="3"/>
      <c r="E1970" s="3"/>
      <c r="F1970" s="3"/>
      <c r="G1970" s="3"/>
      <c r="H1970" s="3"/>
      <c r="I1970" s="3"/>
      <c r="J1970" s="3"/>
      <c r="K1970" s="3"/>
      <c r="L1970" s="3"/>
    </row>
    <row r="1971" spans="1:12">
      <c r="A1971" s="9"/>
      <c r="B1971" s="3"/>
      <c r="C1971" s="13"/>
      <c r="D1971" s="3"/>
      <c r="E1971" s="3"/>
      <c r="F1971" s="3"/>
      <c r="G1971" s="3"/>
      <c r="H1971" s="3"/>
      <c r="I1971" s="3"/>
      <c r="J1971" s="3"/>
      <c r="K1971" s="3"/>
      <c r="L1971" s="3"/>
    </row>
    <row r="1972" spans="1:12">
      <c r="A1972" s="9"/>
      <c r="B1972" s="3"/>
      <c r="C1972" s="13"/>
      <c r="D1972" s="3"/>
      <c r="E1972" s="3"/>
      <c r="F1972" s="3"/>
      <c r="G1972" s="3"/>
      <c r="H1972" s="3"/>
      <c r="I1972" s="3"/>
      <c r="J1972" s="3"/>
      <c r="K1972" s="3"/>
      <c r="L1972" s="3"/>
    </row>
    <row r="1973" spans="1:12">
      <c r="A1973" s="9"/>
      <c r="B1973" s="3"/>
      <c r="C1973" s="13"/>
      <c r="D1973" s="3"/>
      <c r="E1973" s="3"/>
      <c r="F1973" s="3"/>
      <c r="G1973" s="3"/>
      <c r="H1973" s="3"/>
      <c r="I1973" s="3"/>
      <c r="J1973" s="3"/>
      <c r="K1973" s="3"/>
      <c r="L1973" s="3"/>
    </row>
    <row r="1974" spans="1:12">
      <c r="A1974" s="9"/>
      <c r="B1974" s="3"/>
      <c r="C1974" s="13"/>
      <c r="D1974" s="3"/>
      <c r="E1974" s="3"/>
      <c r="F1974" s="3"/>
      <c r="G1974" s="3"/>
      <c r="H1974" s="3"/>
      <c r="I1974" s="3"/>
      <c r="J1974" s="3"/>
      <c r="K1974" s="3"/>
      <c r="L1974" s="3"/>
    </row>
    <row r="1975" spans="1:12">
      <c r="A1975" s="9"/>
      <c r="B1975" s="3"/>
      <c r="C1975" s="13"/>
      <c r="D1975" s="3"/>
      <c r="E1975" s="3"/>
      <c r="F1975" s="3"/>
      <c r="G1975" s="3"/>
      <c r="H1975" s="3"/>
      <c r="I1975" s="3"/>
      <c r="J1975" s="3"/>
      <c r="K1975" s="3"/>
      <c r="L1975" s="3"/>
    </row>
    <row r="1976" spans="1:12">
      <c r="A1976" s="9"/>
      <c r="B1976" s="3"/>
      <c r="C1976" s="13"/>
      <c r="D1976" s="3"/>
      <c r="E1976" s="3"/>
      <c r="F1976" s="3"/>
      <c r="G1976" s="3"/>
      <c r="H1976" s="3"/>
      <c r="I1976" s="3"/>
      <c r="J1976" s="3"/>
      <c r="K1976" s="3"/>
      <c r="L1976" s="3"/>
    </row>
    <row r="1977" spans="1:12">
      <c r="A1977" s="9"/>
      <c r="B1977" s="3"/>
      <c r="C1977" s="13"/>
      <c r="D1977" s="3"/>
      <c r="E1977" s="3"/>
      <c r="F1977" s="3"/>
      <c r="G1977" s="3"/>
      <c r="H1977" s="3"/>
      <c r="I1977" s="3"/>
      <c r="J1977" s="3"/>
      <c r="K1977" s="3"/>
      <c r="L1977" s="3"/>
    </row>
    <row r="1978" spans="1:12">
      <c r="A1978" s="9"/>
      <c r="B1978" s="3"/>
      <c r="C1978" s="13"/>
      <c r="D1978" s="3"/>
      <c r="E1978" s="3"/>
      <c r="F1978" s="3"/>
      <c r="G1978" s="3"/>
      <c r="H1978" s="3"/>
      <c r="I1978" s="3"/>
      <c r="J1978" s="3"/>
      <c r="K1978" s="3"/>
      <c r="L1978" s="3"/>
    </row>
    <row r="1979" spans="1:12">
      <c r="A1979" s="9"/>
      <c r="B1979" s="3"/>
      <c r="C1979" s="13"/>
      <c r="D1979" s="3"/>
      <c r="E1979" s="3"/>
      <c r="F1979" s="3"/>
      <c r="G1979" s="3"/>
      <c r="H1979" s="3"/>
      <c r="I1979" s="3"/>
      <c r="J1979" s="3"/>
      <c r="K1979" s="3"/>
      <c r="L1979" s="3"/>
    </row>
    <row r="1980" spans="1:12">
      <c r="A1980" s="9"/>
      <c r="B1980" s="3"/>
      <c r="C1980" s="13"/>
      <c r="D1980" s="3"/>
      <c r="E1980" s="3"/>
      <c r="F1980" s="3"/>
      <c r="G1980" s="3"/>
      <c r="H1980" s="3"/>
      <c r="I1980" s="3"/>
      <c r="J1980" s="3"/>
      <c r="K1980" s="3"/>
      <c r="L1980" s="3"/>
    </row>
    <row r="1981" spans="1:12">
      <c r="A1981" s="9"/>
      <c r="B1981" s="3"/>
      <c r="C1981" s="13"/>
      <c r="D1981" s="3"/>
      <c r="E1981" s="3"/>
      <c r="F1981" s="3"/>
      <c r="G1981" s="3"/>
      <c r="H1981" s="3"/>
      <c r="I1981" s="3"/>
      <c r="J1981" s="3"/>
      <c r="K1981" s="3"/>
      <c r="L1981" s="3"/>
    </row>
    <row r="1982" spans="1:12">
      <c r="A1982" s="9"/>
      <c r="B1982" s="3"/>
      <c r="C1982" s="13"/>
      <c r="D1982" s="3"/>
      <c r="E1982" s="3"/>
      <c r="F1982" s="3"/>
      <c r="G1982" s="3"/>
      <c r="H1982" s="3"/>
      <c r="I1982" s="3"/>
      <c r="J1982" s="3"/>
      <c r="K1982" s="3"/>
      <c r="L1982" s="3"/>
    </row>
    <row r="1983" spans="1:12">
      <c r="A1983" s="9"/>
      <c r="B1983" s="3"/>
      <c r="C1983" s="13"/>
      <c r="D1983" s="3"/>
      <c r="E1983" s="3"/>
      <c r="F1983" s="3"/>
      <c r="G1983" s="3"/>
      <c r="H1983" s="3"/>
      <c r="I1983" s="3"/>
      <c r="J1983" s="3"/>
      <c r="K1983" s="3"/>
      <c r="L1983" s="3"/>
    </row>
    <row r="1984" spans="1:12">
      <c r="A1984" s="9"/>
      <c r="B1984" s="3"/>
      <c r="C1984" s="13"/>
      <c r="D1984" s="3"/>
      <c r="E1984" s="3"/>
      <c r="F1984" s="3"/>
      <c r="G1984" s="3"/>
      <c r="H1984" s="3"/>
      <c r="I1984" s="3"/>
      <c r="J1984" s="3"/>
      <c r="K1984" s="3"/>
      <c r="L1984" s="3"/>
    </row>
    <row r="1985" spans="1:12">
      <c r="A1985" s="9"/>
      <c r="B1985" s="3"/>
      <c r="C1985" s="13"/>
      <c r="D1985" s="3"/>
      <c r="E1985" s="3"/>
      <c r="F1985" s="3"/>
      <c r="G1985" s="3"/>
      <c r="H1985" s="3"/>
      <c r="I1985" s="3"/>
      <c r="J1985" s="3"/>
      <c r="K1985" s="3"/>
      <c r="L1985" s="3"/>
    </row>
    <row r="1986" spans="1:12">
      <c r="A1986" s="9"/>
      <c r="B1986" s="3"/>
      <c r="C1986" s="13"/>
      <c r="D1986" s="3"/>
      <c r="E1986" s="3"/>
      <c r="F1986" s="3"/>
      <c r="G1986" s="3"/>
      <c r="H1986" s="3"/>
      <c r="I1986" s="3"/>
      <c r="J1986" s="3"/>
      <c r="K1986" s="3"/>
      <c r="L1986" s="3"/>
    </row>
    <row r="1987" spans="1:12">
      <c r="A1987" s="9"/>
      <c r="B1987" s="3"/>
      <c r="C1987" s="13"/>
      <c r="D1987" s="3"/>
      <c r="E1987" s="3"/>
      <c r="F1987" s="3"/>
      <c r="G1987" s="3"/>
      <c r="H1987" s="3"/>
      <c r="I1987" s="3"/>
      <c r="J1987" s="3"/>
      <c r="K1987" s="3"/>
      <c r="L1987" s="3"/>
    </row>
    <row r="1988" spans="1:12">
      <c r="A1988" s="9"/>
      <c r="B1988" s="3"/>
      <c r="C1988" s="13"/>
      <c r="D1988" s="3"/>
      <c r="E1988" s="3"/>
      <c r="F1988" s="3"/>
      <c r="G1988" s="3"/>
      <c r="H1988" s="3"/>
      <c r="I1988" s="3"/>
      <c r="J1988" s="3"/>
      <c r="K1988" s="3"/>
      <c r="L1988" s="3"/>
    </row>
    <row r="1989" spans="1:12">
      <c r="A1989" s="9"/>
      <c r="B1989" s="3"/>
      <c r="C1989" s="13"/>
      <c r="D1989" s="3"/>
      <c r="E1989" s="3"/>
      <c r="F1989" s="3"/>
      <c r="G1989" s="3"/>
      <c r="H1989" s="3"/>
      <c r="I1989" s="3"/>
      <c r="J1989" s="3"/>
      <c r="K1989" s="3"/>
      <c r="L1989" s="3"/>
    </row>
    <row r="1990" spans="1:12">
      <c r="A1990" s="9"/>
      <c r="B1990" s="3"/>
      <c r="C1990" s="13"/>
      <c r="D1990" s="3"/>
      <c r="E1990" s="3"/>
      <c r="F1990" s="3"/>
      <c r="G1990" s="3"/>
      <c r="H1990" s="3"/>
      <c r="I1990" s="3"/>
      <c r="J1990" s="3"/>
      <c r="K1990" s="3"/>
      <c r="L1990" s="3"/>
    </row>
    <row r="1991" spans="1:12">
      <c r="A1991" s="9"/>
      <c r="B1991" s="3"/>
      <c r="C1991" s="13"/>
      <c r="D1991" s="3"/>
      <c r="E1991" s="3"/>
      <c r="F1991" s="3"/>
      <c r="G1991" s="3"/>
      <c r="H1991" s="3"/>
      <c r="I1991" s="3"/>
      <c r="J1991" s="3"/>
      <c r="K1991" s="3"/>
      <c r="L1991" s="3"/>
    </row>
    <row r="1992" spans="1:12">
      <c r="A1992" s="9"/>
      <c r="B1992" s="3"/>
      <c r="C1992" s="13"/>
      <c r="D1992" s="3"/>
      <c r="E1992" s="3"/>
      <c r="F1992" s="3"/>
      <c r="G1992" s="3"/>
      <c r="H1992" s="3"/>
      <c r="I1992" s="3"/>
      <c r="J1992" s="3"/>
      <c r="K1992" s="3"/>
      <c r="L1992" s="3"/>
    </row>
    <row r="1993" spans="1:12">
      <c r="A1993" s="9"/>
      <c r="B1993" s="3"/>
      <c r="C1993" s="13"/>
      <c r="D1993" s="3"/>
      <c r="E1993" s="3"/>
      <c r="F1993" s="3"/>
      <c r="G1993" s="3"/>
      <c r="H1993" s="3"/>
      <c r="I1993" s="3"/>
      <c r="J1993" s="3"/>
      <c r="K1993" s="3"/>
      <c r="L1993" s="3"/>
    </row>
    <row r="1994" spans="1:12">
      <c r="A1994" s="9"/>
      <c r="B1994" s="3"/>
      <c r="C1994" s="13"/>
      <c r="D1994" s="3"/>
      <c r="E1994" s="3"/>
      <c r="F1994" s="3"/>
      <c r="G1994" s="3"/>
      <c r="H1994" s="3"/>
      <c r="I1994" s="3"/>
      <c r="J1994" s="3"/>
      <c r="K1994" s="3"/>
      <c r="L1994" s="3"/>
    </row>
    <row r="1995" spans="1:12">
      <c r="A1995" s="9"/>
      <c r="B1995" s="3"/>
      <c r="C1995" s="13"/>
      <c r="D1995" s="3"/>
      <c r="E1995" s="3"/>
      <c r="F1995" s="3"/>
      <c r="G1995" s="3"/>
      <c r="H1995" s="3"/>
      <c r="I1995" s="3"/>
      <c r="J1995" s="3"/>
      <c r="K1995" s="3"/>
      <c r="L1995" s="3"/>
    </row>
    <row r="1996" spans="1:12">
      <c r="A1996" s="9"/>
      <c r="B1996" s="3"/>
      <c r="C1996" s="13"/>
      <c r="D1996" s="3"/>
      <c r="E1996" s="3"/>
      <c r="F1996" s="3"/>
      <c r="G1996" s="3"/>
      <c r="H1996" s="3"/>
      <c r="I1996" s="3"/>
      <c r="J1996" s="3"/>
      <c r="K1996" s="3"/>
      <c r="L1996" s="3"/>
    </row>
    <row r="1997" spans="1:12">
      <c r="A1997" s="9"/>
      <c r="B1997" s="3"/>
      <c r="C1997" s="13"/>
      <c r="D1997" s="3"/>
      <c r="E1997" s="3"/>
      <c r="F1997" s="3"/>
      <c r="G1997" s="3"/>
      <c r="H1997" s="3"/>
      <c r="I1997" s="3"/>
      <c r="J1997" s="3"/>
      <c r="K1997" s="3"/>
      <c r="L1997" s="3"/>
    </row>
    <row r="1998" spans="1:12">
      <c r="A1998" s="9"/>
      <c r="B1998" s="3"/>
      <c r="C1998" s="13"/>
      <c r="D1998" s="3"/>
      <c r="E1998" s="3"/>
      <c r="F1998" s="3"/>
      <c r="G1998" s="3"/>
      <c r="H1998" s="3"/>
      <c r="I1998" s="3"/>
      <c r="J1998" s="3"/>
      <c r="K1998" s="3"/>
      <c r="L1998" s="3"/>
    </row>
    <row r="1999" spans="1:12">
      <c r="A1999" s="9"/>
      <c r="B1999" s="3"/>
      <c r="C1999" s="13"/>
      <c r="D1999" s="3"/>
      <c r="E1999" s="3"/>
      <c r="F1999" s="3"/>
      <c r="G1999" s="3"/>
      <c r="H1999" s="3"/>
      <c r="I1999" s="3"/>
      <c r="J1999" s="3"/>
      <c r="K1999" s="3"/>
      <c r="L1999" s="3"/>
    </row>
    <row r="2000" spans="1:12">
      <c r="A2000" s="9"/>
      <c r="B2000" s="3"/>
      <c r="C2000" s="13"/>
      <c r="D2000" s="3"/>
      <c r="E2000" s="3"/>
      <c r="F2000" s="3"/>
      <c r="G2000" s="3"/>
      <c r="H2000" s="3"/>
      <c r="I2000" s="3"/>
      <c r="J2000" s="3"/>
      <c r="K2000" s="3"/>
      <c r="L2000" s="3"/>
    </row>
    <row r="2001" spans="1:12">
      <c r="A2001" s="9"/>
      <c r="B2001" s="3"/>
      <c r="C2001" s="13"/>
      <c r="D2001" s="3"/>
      <c r="E2001" s="3"/>
      <c r="F2001" s="3"/>
      <c r="G2001" s="3"/>
      <c r="H2001" s="3"/>
      <c r="I2001" s="3"/>
      <c r="J2001" s="3"/>
      <c r="K2001" s="3"/>
      <c r="L2001" s="3"/>
    </row>
    <row r="2002" spans="1:12">
      <c r="A2002" s="9"/>
      <c r="B2002" s="3"/>
      <c r="C2002" s="13"/>
      <c r="D2002" s="3"/>
      <c r="E2002" s="3"/>
      <c r="F2002" s="3"/>
      <c r="G2002" s="3"/>
      <c r="H2002" s="3"/>
      <c r="I2002" s="3"/>
      <c r="J2002" s="3"/>
      <c r="K2002" s="3"/>
      <c r="L2002" s="3"/>
    </row>
    <row r="2003" spans="1:12">
      <c r="A2003" s="9"/>
      <c r="B2003" s="3"/>
      <c r="C2003" s="13"/>
      <c r="D2003" s="3"/>
      <c r="E2003" s="3"/>
      <c r="F2003" s="3"/>
      <c r="G2003" s="3"/>
      <c r="H2003" s="3"/>
      <c r="I2003" s="3"/>
      <c r="J2003" s="3"/>
      <c r="K2003" s="3"/>
      <c r="L2003" s="3"/>
    </row>
    <row r="2004" spans="1:12">
      <c r="A2004" s="9"/>
      <c r="B2004" s="3"/>
      <c r="C2004" s="13"/>
      <c r="D2004" s="3"/>
      <c r="E2004" s="3"/>
      <c r="F2004" s="3"/>
      <c r="G2004" s="3"/>
      <c r="H2004" s="3"/>
      <c r="I2004" s="3"/>
      <c r="J2004" s="3"/>
      <c r="K2004" s="3"/>
      <c r="L2004" s="3"/>
    </row>
    <row r="2005" spans="1:12">
      <c r="A2005" s="9"/>
      <c r="B2005" s="3"/>
      <c r="C2005" s="13"/>
      <c r="D2005" s="3"/>
      <c r="E2005" s="3"/>
      <c r="F2005" s="3"/>
      <c r="G2005" s="3"/>
      <c r="H2005" s="3"/>
      <c r="I2005" s="3"/>
      <c r="J2005" s="3"/>
      <c r="K2005" s="3"/>
      <c r="L2005" s="3"/>
    </row>
    <row r="2006" spans="1:12">
      <c r="A2006" s="9"/>
      <c r="B2006" s="3"/>
      <c r="C2006" s="13"/>
      <c r="D2006" s="3"/>
      <c r="E2006" s="3"/>
      <c r="F2006" s="3"/>
      <c r="G2006" s="3"/>
      <c r="H2006" s="3"/>
      <c r="I2006" s="3"/>
      <c r="J2006" s="3"/>
      <c r="K2006" s="3"/>
      <c r="L2006" s="3"/>
    </row>
    <row r="2007" spans="1:12">
      <c r="A2007" s="9"/>
      <c r="B2007" s="3"/>
      <c r="C2007" s="13"/>
      <c r="D2007" s="3"/>
      <c r="E2007" s="3"/>
      <c r="F2007" s="3"/>
      <c r="G2007" s="3"/>
      <c r="H2007" s="3"/>
      <c r="I2007" s="3"/>
      <c r="J2007" s="3"/>
      <c r="K2007" s="3"/>
      <c r="L2007" s="3"/>
    </row>
    <row r="2008" spans="1:12">
      <c r="A2008" s="9"/>
      <c r="B2008" s="3"/>
      <c r="C2008" s="13"/>
      <c r="D2008" s="3"/>
      <c r="E2008" s="3"/>
      <c r="F2008" s="3"/>
      <c r="G2008" s="3"/>
      <c r="H2008" s="3"/>
      <c r="I2008" s="3"/>
      <c r="J2008" s="3"/>
      <c r="K2008" s="3"/>
      <c r="L2008" s="3"/>
    </row>
    <row r="2009" spans="1:12">
      <c r="A2009" s="9"/>
      <c r="B2009" s="3"/>
      <c r="C2009" s="13"/>
      <c r="D2009" s="3"/>
      <c r="E2009" s="3"/>
      <c r="F2009" s="3"/>
      <c r="G2009" s="3"/>
      <c r="H2009" s="3"/>
      <c r="I2009" s="3"/>
      <c r="J2009" s="3"/>
      <c r="K2009" s="3"/>
      <c r="L2009" s="3"/>
    </row>
    <row r="2010" spans="1:12">
      <c r="A2010" s="9"/>
      <c r="B2010" s="3"/>
      <c r="C2010" s="13"/>
      <c r="D2010" s="3"/>
      <c r="E2010" s="3"/>
      <c r="F2010" s="3"/>
      <c r="G2010" s="3"/>
      <c r="H2010" s="3"/>
      <c r="I2010" s="3"/>
      <c r="J2010" s="3"/>
      <c r="K2010" s="3"/>
      <c r="L2010" s="3"/>
    </row>
    <row r="2011" spans="1:12">
      <c r="A2011" s="9"/>
      <c r="B2011" s="3"/>
      <c r="C2011" s="13"/>
      <c r="D2011" s="3"/>
      <c r="E2011" s="3"/>
      <c r="F2011" s="3"/>
      <c r="G2011" s="3"/>
      <c r="H2011" s="3"/>
      <c r="I2011" s="3"/>
      <c r="J2011" s="3"/>
      <c r="K2011" s="3"/>
      <c r="L2011" s="3"/>
    </row>
    <row r="2012" spans="1:12">
      <c r="A2012" s="9"/>
      <c r="B2012" s="3"/>
      <c r="C2012" s="13"/>
      <c r="D2012" s="3"/>
      <c r="E2012" s="3"/>
      <c r="F2012" s="3"/>
      <c r="G2012" s="3"/>
      <c r="H2012" s="3"/>
      <c r="I2012" s="3"/>
      <c r="J2012" s="3"/>
      <c r="K2012" s="3"/>
      <c r="L2012" s="3"/>
    </row>
    <row r="2013" spans="1:12">
      <c r="A2013" s="9"/>
      <c r="B2013" s="3"/>
      <c r="C2013" s="13"/>
      <c r="D2013" s="3"/>
      <c r="E2013" s="3"/>
      <c r="F2013" s="3"/>
      <c r="G2013" s="3"/>
      <c r="H2013" s="3"/>
      <c r="I2013" s="3"/>
      <c r="J2013" s="3"/>
      <c r="K2013" s="3"/>
      <c r="L2013" s="3"/>
    </row>
    <row r="2014" spans="1:12">
      <c r="A2014" s="9"/>
      <c r="B2014" s="3"/>
      <c r="C2014" s="13"/>
      <c r="D2014" s="3"/>
      <c r="E2014" s="3"/>
      <c r="F2014" s="3"/>
      <c r="G2014" s="3"/>
      <c r="H2014" s="3"/>
      <c r="I2014" s="3"/>
      <c r="J2014" s="3"/>
      <c r="K2014" s="3"/>
      <c r="L2014" s="3"/>
    </row>
    <row r="2015" spans="1:12">
      <c r="A2015" s="9"/>
      <c r="B2015" s="3"/>
      <c r="C2015" s="13"/>
      <c r="D2015" s="3"/>
      <c r="E2015" s="3"/>
      <c r="F2015" s="3"/>
      <c r="G2015" s="3"/>
      <c r="H2015" s="3"/>
      <c r="I2015" s="3"/>
      <c r="J2015" s="3"/>
      <c r="K2015" s="3"/>
      <c r="L2015" s="3"/>
    </row>
    <row r="2016" spans="1:12">
      <c r="A2016" s="9"/>
      <c r="B2016" s="3"/>
      <c r="C2016" s="13"/>
      <c r="D2016" s="3"/>
      <c r="E2016" s="3"/>
      <c r="F2016" s="3"/>
      <c r="G2016" s="3"/>
      <c r="H2016" s="3"/>
      <c r="I2016" s="3"/>
      <c r="J2016" s="3"/>
      <c r="K2016" s="3"/>
      <c r="L2016" s="3"/>
    </row>
    <row r="2017" spans="1:12">
      <c r="A2017" s="9"/>
      <c r="B2017" s="3"/>
      <c r="C2017" s="13"/>
      <c r="D2017" s="3"/>
      <c r="E2017" s="3"/>
      <c r="F2017" s="3"/>
      <c r="G2017" s="3"/>
      <c r="H2017" s="3"/>
      <c r="I2017" s="3"/>
      <c r="J2017" s="3"/>
      <c r="K2017" s="3"/>
      <c r="L2017" s="3"/>
    </row>
    <row r="2018" spans="1:12">
      <c r="A2018" s="9"/>
      <c r="B2018" s="3"/>
      <c r="C2018" s="13"/>
      <c r="D2018" s="3"/>
      <c r="E2018" s="3"/>
      <c r="F2018" s="3"/>
      <c r="G2018" s="3"/>
      <c r="H2018" s="3"/>
      <c r="I2018" s="3"/>
      <c r="J2018" s="3"/>
      <c r="K2018" s="3"/>
      <c r="L2018" s="3"/>
    </row>
    <row r="2019" spans="1:12">
      <c r="A2019" s="9"/>
      <c r="B2019" s="3"/>
      <c r="C2019" s="13"/>
      <c r="D2019" s="3"/>
      <c r="E2019" s="3"/>
      <c r="F2019" s="3"/>
      <c r="G2019" s="3"/>
      <c r="H2019" s="3"/>
      <c r="I2019" s="3"/>
      <c r="J2019" s="3"/>
      <c r="K2019" s="3"/>
      <c r="L2019" s="3"/>
    </row>
    <row r="2020" spans="1:12">
      <c r="A2020" s="9"/>
      <c r="B2020" s="3"/>
      <c r="C2020" s="13"/>
      <c r="D2020" s="3"/>
      <c r="E2020" s="3"/>
      <c r="F2020" s="3"/>
      <c r="G2020" s="3"/>
      <c r="H2020" s="3"/>
      <c r="I2020" s="3"/>
      <c r="J2020" s="3"/>
      <c r="K2020" s="3"/>
      <c r="L2020" s="3"/>
    </row>
    <row r="2021" spans="1:12">
      <c r="A2021" s="9"/>
      <c r="B2021" s="3"/>
      <c r="C2021" s="13"/>
      <c r="D2021" s="3"/>
      <c r="E2021" s="3"/>
      <c r="F2021" s="3"/>
      <c r="G2021" s="3"/>
      <c r="H2021" s="3"/>
      <c r="I2021" s="3"/>
      <c r="J2021" s="3"/>
      <c r="K2021" s="3"/>
      <c r="L2021" s="3"/>
    </row>
    <row r="2022" spans="1:12">
      <c r="A2022" s="9"/>
      <c r="B2022" s="3"/>
      <c r="C2022" s="13"/>
      <c r="D2022" s="3"/>
      <c r="E2022" s="3"/>
      <c r="F2022" s="3"/>
      <c r="G2022" s="3"/>
      <c r="H2022" s="3"/>
      <c r="I2022" s="3"/>
      <c r="J2022" s="3"/>
      <c r="K2022" s="3"/>
      <c r="L2022" s="3"/>
    </row>
    <row r="2023" spans="1:12">
      <c r="A2023" s="9"/>
      <c r="B2023" s="3"/>
      <c r="C2023" s="13"/>
      <c r="D2023" s="3"/>
      <c r="E2023" s="3"/>
      <c r="F2023" s="3"/>
      <c r="G2023" s="3"/>
      <c r="H2023" s="3"/>
      <c r="I2023" s="3"/>
      <c r="J2023" s="3"/>
      <c r="K2023" s="3"/>
      <c r="L2023" s="3"/>
    </row>
    <row r="2024" spans="1:12">
      <c r="A2024" s="9"/>
      <c r="B2024" s="3"/>
      <c r="C2024" s="13"/>
      <c r="D2024" s="3"/>
      <c r="E2024" s="3"/>
      <c r="F2024" s="3"/>
      <c r="G2024" s="3"/>
      <c r="H2024" s="3"/>
      <c r="I2024" s="3"/>
      <c r="J2024" s="3"/>
      <c r="K2024" s="3"/>
      <c r="L2024" s="3"/>
    </row>
    <row r="2025" spans="1:12">
      <c r="A2025" s="9"/>
      <c r="B2025" s="3"/>
      <c r="C2025" s="13"/>
      <c r="D2025" s="3"/>
      <c r="E2025" s="3"/>
      <c r="F2025" s="3"/>
      <c r="G2025" s="3"/>
      <c r="H2025" s="3"/>
      <c r="I2025" s="3"/>
      <c r="J2025" s="3"/>
      <c r="K2025" s="3"/>
      <c r="L2025" s="3"/>
    </row>
    <row r="2026" spans="1:12">
      <c r="A2026" s="9"/>
      <c r="B2026" s="3"/>
      <c r="C2026" s="13"/>
      <c r="D2026" s="3"/>
      <c r="E2026" s="3"/>
      <c r="F2026" s="3"/>
      <c r="G2026" s="3"/>
      <c r="H2026" s="3"/>
      <c r="I2026" s="3"/>
      <c r="J2026" s="3"/>
      <c r="K2026" s="3"/>
      <c r="L2026" s="3"/>
    </row>
    <row r="2027" spans="1:12">
      <c r="A2027" s="9"/>
      <c r="B2027" s="3"/>
      <c r="C2027" s="13"/>
      <c r="D2027" s="3"/>
      <c r="E2027" s="3"/>
      <c r="F2027" s="3"/>
      <c r="G2027" s="3"/>
      <c r="H2027" s="3"/>
      <c r="I2027" s="3"/>
      <c r="J2027" s="3"/>
      <c r="K2027" s="3"/>
      <c r="L2027" s="3"/>
    </row>
    <row r="2028" spans="1:12">
      <c r="A2028" s="9"/>
      <c r="B2028" s="3"/>
      <c r="C2028" s="13"/>
      <c r="D2028" s="3"/>
      <c r="E2028" s="3"/>
      <c r="F2028" s="3"/>
      <c r="G2028" s="3"/>
      <c r="H2028" s="3"/>
      <c r="I2028" s="3"/>
      <c r="J2028" s="3"/>
      <c r="K2028" s="3"/>
      <c r="L2028" s="3"/>
    </row>
    <row r="2029" spans="1:12">
      <c r="A2029" s="9"/>
      <c r="B2029" s="3"/>
      <c r="C2029" s="13"/>
      <c r="D2029" s="3"/>
      <c r="E2029" s="3"/>
      <c r="F2029" s="3"/>
      <c r="G2029" s="3"/>
      <c r="H2029" s="3"/>
      <c r="I2029" s="3"/>
      <c r="J2029" s="3"/>
      <c r="K2029" s="3"/>
      <c r="L2029" s="3"/>
    </row>
    <row r="2030" spans="1:12">
      <c r="A2030" s="9"/>
      <c r="B2030" s="3"/>
      <c r="C2030" s="13"/>
      <c r="D2030" s="3"/>
      <c r="E2030" s="3"/>
      <c r="F2030" s="3"/>
      <c r="G2030" s="3"/>
      <c r="H2030" s="3"/>
      <c r="I2030" s="3"/>
      <c r="J2030" s="3"/>
      <c r="K2030" s="3"/>
      <c r="L2030" s="3"/>
    </row>
    <row r="2031" spans="1:12">
      <c r="A2031" s="9"/>
      <c r="B2031" s="3"/>
      <c r="C2031" s="13"/>
      <c r="D2031" s="3"/>
      <c r="E2031" s="3"/>
      <c r="F2031" s="3"/>
      <c r="G2031" s="3"/>
      <c r="H2031" s="3"/>
      <c r="I2031" s="3"/>
      <c r="J2031" s="3"/>
      <c r="K2031" s="3"/>
      <c r="L2031" s="3"/>
    </row>
    <row r="2032" spans="1:12">
      <c r="A2032" s="9"/>
      <c r="B2032" s="3"/>
      <c r="C2032" s="13"/>
      <c r="D2032" s="3"/>
      <c r="E2032" s="3"/>
      <c r="F2032" s="3"/>
      <c r="G2032" s="3"/>
      <c r="H2032" s="3"/>
      <c r="I2032" s="3"/>
      <c r="J2032" s="3"/>
      <c r="K2032" s="3"/>
      <c r="L2032" s="3"/>
    </row>
    <row r="2033" spans="1:12">
      <c r="A2033" s="9"/>
      <c r="B2033" s="3"/>
      <c r="C2033" s="13"/>
      <c r="D2033" s="3"/>
      <c r="E2033" s="3"/>
      <c r="F2033" s="3"/>
      <c r="G2033" s="3"/>
      <c r="H2033" s="3"/>
      <c r="I2033" s="3"/>
      <c r="J2033" s="3"/>
      <c r="K2033" s="3"/>
      <c r="L2033" s="3"/>
    </row>
    <row r="2034" spans="1:12">
      <c r="A2034" s="9"/>
      <c r="B2034" s="3"/>
      <c r="C2034" s="13"/>
      <c r="D2034" s="3"/>
      <c r="E2034" s="3"/>
      <c r="F2034" s="3"/>
      <c r="G2034" s="3"/>
      <c r="H2034" s="3"/>
      <c r="I2034" s="3"/>
      <c r="J2034" s="3"/>
      <c r="K2034" s="3"/>
      <c r="L2034" s="3"/>
    </row>
    <row r="2035" spans="1:12">
      <c r="A2035" s="9"/>
      <c r="B2035" s="3"/>
      <c r="C2035" s="13"/>
      <c r="D2035" s="3"/>
      <c r="E2035" s="3"/>
      <c r="F2035" s="3"/>
      <c r="G2035" s="3"/>
      <c r="H2035" s="3"/>
      <c r="I2035" s="3"/>
      <c r="J2035" s="3"/>
      <c r="K2035" s="3"/>
      <c r="L2035" s="3"/>
    </row>
    <row r="2036" spans="1:12">
      <c r="A2036" s="9"/>
      <c r="B2036" s="3"/>
      <c r="C2036" s="13"/>
      <c r="D2036" s="3"/>
      <c r="E2036" s="3"/>
      <c r="F2036" s="3"/>
      <c r="G2036" s="3"/>
      <c r="H2036" s="3"/>
      <c r="I2036" s="3"/>
      <c r="J2036" s="3"/>
      <c r="K2036" s="3"/>
      <c r="L2036" s="3"/>
    </row>
    <row r="2037" spans="1:12">
      <c r="A2037" s="9"/>
      <c r="B2037" s="3"/>
      <c r="C2037" s="13"/>
      <c r="D2037" s="3"/>
      <c r="E2037" s="3"/>
      <c r="F2037" s="3"/>
      <c r="G2037" s="3"/>
      <c r="H2037" s="3"/>
      <c r="I2037" s="3"/>
      <c r="J2037" s="3"/>
      <c r="K2037" s="3"/>
      <c r="L2037" s="3"/>
    </row>
    <row r="2038" spans="1:12">
      <c r="A2038" s="9"/>
      <c r="B2038" s="3"/>
      <c r="C2038" s="13"/>
      <c r="D2038" s="3"/>
      <c r="E2038" s="3"/>
      <c r="F2038" s="3"/>
      <c r="G2038" s="3"/>
      <c r="H2038" s="3"/>
      <c r="I2038" s="3"/>
      <c r="J2038" s="3"/>
      <c r="K2038" s="3"/>
      <c r="L2038" s="3"/>
    </row>
    <row r="2039" spans="1:12">
      <c r="A2039" s="9"/>
      <c r="B2039" s="3"/>
      <c r="C2039" s="13"/>
      <c r="D2039" s="3"/>
      <c r="E2039" s="3"/>
      <c r="F2039" s="3"/>
      <c r="G2039" s="3"/>
      <c r="H2039" s="3"/>
      <c r="I2039" s="3"/>
      <c r="J2039" s="3"/>
      <c r="K2039" s="3"/>
      <c r="L2039" s="3"/>
    </row>
    <row r="2040" spans="1:12">
      <c r="A2040" s="9"/>
      <c r="B2040" s="3"/>
      <c r="C2040" s="13"/>
      <c r="D2040" s="3"/>
      <c r="E2040" s="3"/>
      <c r="F2040" s="3"/>
      <c r="G2040" s="3"/>
      <c r="H2040" s="3"/>
      <c r="I2040" s="3"/>
      <c r="J2040" s="3"/>
      <c r="K2040" s="3"/>
      <c r="L2040" s="3"/>
    </row>
    <row r="2041" spans="1:12">
      <c r="A2041" s="9"/>
      <c r="B2041" s="3"/>
      <c r="C2041" s="13"/>
      <c r="D2041" s="3"/>
      <c r="E2041" s="3"/>
      <c r="F2041" s="3"/>
      <c r="G2041" s="3"/>
      <c r="H2041" s="3"/>
      <c r="I2041" s="3"/>
      <c r="J2041" s="3"/>
      <c r="K2041" s="3"/>
      <c r="L2041" s="3"/>
    </row>
    <row r="2042" spans="1:12">
      <c r="A2042" s="9"/>
      <c r="B2042" s="3"/>
      <c r="C2042" s="13"/>
      <c r="D2042" s="3"/>
      <c r="E2042" s="3"/>
      <c r="F2042" s="3"/>
      <c r="G2042" s="3"/>
      <c r="H2042" s="3"/>
      <c r="I2042" s="3"/>
      <c r="J2042" s="3"/>
      <c r="K2042" s="3"/>
      <c r="L2042" s="3"/>
    </row>
    <row r="2043" spans="1:12">
      <c r="A2043" s="9"/>
      <c r="B2043" s="3"/>
      <c r="C2043" s="13"/>
      <c r="D2043" s="3"/>
      <c r="E2043" s="3"/>
      <c r="F2043" s="3"/>
      <c r="G2043" s="3"/>
      <c r="H2043" s="3"/>
      <c r="I2043" s="3"/>
      <c r="J2043" s="3"/>
      <c r="K2043" s="3"/>
      <c r="L2043" s="3"/>
    </row>
    <row r="2044" spans="1:12">
      <c r="A2044" s="9"/>
      <c r="B2044" s="3"/>
      <c r="C2044" s="13"/>
      <c r="D2044" s="3"/>
      <c r="E2044" s="3"/>
      <c r="F2044" s="3"/>
      <c r="G2044" s="3"/>
      <c r="H2044" s="3"/>
      <c r="I2044" s="3"/>
      <c r="J2044" s="3"/>
      <c r="K2044" s="3"/>
      <c r="L2044" s="3"/>
    </row>
    <row r="2045" spans="1:12">
      <c r="A2045" s="9"/>
      <c r="B2045" s="3"/>
      <c r="C2045" s="13"/>
      <c r="D2045" s="3"/>
      <c r="E2045" s="3"/>
      <c r="F2045" s="3"/>
      <c r="G2045" s="3"/>
      <c r="H2045" s="3"/>
      <c r="I2045" s="3"/>
      <c r="J2045" s="3"/>
      <c r="K2045" s="3"/>
      <c r="L2045" s="3"/>
    </row>
    <row r="2046" spans="1:12">
      <c r="A2046" s="9"/>
      <c r="B2046" s="3"/>
      <c r="C2046" s="13"/>
      <c r="D2046" s="3"/>
      <c r="E2046" s="3"/>
      <c r="F2046" s="3"/>
      <c r="G2046" s="3"/>
      <c r="H2046" s="3"/>
      <c r="I2046" s="3"/>
      <c r="J2046" s="3"/>
      <c r="K2046" s="3"/>
      <c r="L2046" s="3"/>
    </row>
    <row r="2047" spans="1:12">
      <c r="A2047" s="9"/>
      <c r="B2047" s="3"/>
      <c r="C2047" s="13"/>
      <c r="D2047" s="3"/>
      <c r="E2047" s="3"/>
      <c r="F2047" s="3"/>
      <c r="G2047" s="3"/>
      <c r="H2047" s="3"/>
      <c r="I2047" s="3"/>
      <c r="J2047" s="3"/>
      <c r="K2047" s="3"/>
      <c r="L2047" s="3"/>
    </row>
    <row r="2048" spans="1:12">
      <c r="A2048" s="9"/>
      <c r="B2048" s="3"/>
      <c r="C2048" s="13"/>
      <c r="D2048" s="3"/>
      <c r="E2048" s="3"/>
      <c r="F2048" s="3"/>
      <c r="G2048" s="3"/>
      <c r="H2048" s="3"/>
      <c r="I2048" s="3"/>
      <c r="J2048" s="3"/>
      <c r="K2048" s="3"/>
      <c r="L2048" s="3"/>
    </row>
    <row r="2049" spans="1:12">
      <c r="A2049" s="9"/>
      <c r="B2049" s="3"/>
      <c r="C2049" s="13"/>
      <c r="D2049" s="3"/>
      <c r="E2049" s="3"/>
      <c r="F2049" s="3"/>
      <c r="G2049" s="3"/>
      <c r="H2049" s="3"/>
      <c r="I2049" s="3"/>
      <c r="J2049" s="3"/>
      <c r="K2049" s="3"/>
      <c r="L2049" s="3"/>
    </row>
    <row r="2050" spans="1:12">
      <c r="A2050" s="9"/>
      <c r="B2050" s="3"/>
      <c r="C2050" s="13"/>
      <c r="D2050" s="3"/>
      <c r="E2050" s="3"/>
      <c r="F2050" s="3"/>
      <c r="G2050" s="3"/>
      <c r="H2050" s="3"/>
      <c r="I2050" s="3"/>
      <c r="J2050" s="3"/>
      <c r="K2050" s="3"/>
      <c r="L2050" s="3"/>
    </row>
    <row r="2051" spans="1:12">
      <c r="A2051" s="9"/>
      <c r="B2051" s="3"/>
      <c r="C2051" s="13"/>
      <c r="D2051" s="3"/>
      <c r="E2051" s="3"/>
      <c r="F2051" s="3"/>
      <c r="G2051" s="3"/>
      <c r="H2051" s="3"/>
      <c r="I2051" s="3"/>
      <c r="J2051" s="3"/>
      <c r="K2051" s="3"/>
      <c r="L2051" s="3"/>
    </row>
    <row r="2052" spans="1:12">
      <c r="A2052" s="9"/>
      <c r="B2052" s="3"/>
      <c r="C2052" s="13"/>
      <c r="D2052" s="3"/>
      <c r="E2052" s="3"/>
      <c r="F2052" s="3"/>
      <c r="G2052" s="3"/>
      <c r="H2052" s="3"/>
      <c r="I2052" s="3"/>
      <c r="J2052" s="3"/>
      <c r="K2052" s="3"/>
      <c r="L2052" s="3"/>
    </row>
    <row r="2053" spans="1:12">
      <c r="A2053" s="9"/>
      <c r="B2053" s="3"/>
      <c r="C2053" s="13"/>
      <c r="D2053" s="3"/>
      <c r="E2053" s="3"/>
      <c r="F2053" s="3"/>
      <c r="G2053" s="3"/>
      <c r="H2053" s="3"/>
      <c r="I2053" s="3"/>
      <c r="J2053" s="3"/>
      <c r="K2053" s="3"/>
      <c r="L2053" s="3"/>
    </row>
    <row r="2054" spans="1:12">
      <c r="A2054" s="9"/>
      <c r="B2054" s="3"/>
      <c r="C2054" s="13"/>
      <c r="D2054" s="3"/>
      <c r="E2054" s="3"/>
      <c r="F2054" s="3"/>
      <c r="G2054" s="3"/>
      <c r="H2054" s="3"/>
      <c r="I2054" s="3"/>
      <c r="J2054" s="3"/>
      <c r="K2054" s="3"/>
      <c r="L2054" s="3"/>
    </row>
    <row r="2055" spans="1:12">
      <c r="A2055" s="9"/>
      <c r="B2055" s="3"/>
      <c r="C2055" s="13"/>
      <c r="D2055" s="3"/>
      <c r="E2055" s="3"/>
      <c r="F2055" s="3"/>
      <c r="G2055" s="3"/>
      <c r="H2055" s="3"/>
      <c r="I2055" s="3"/>
      <c r="J2055" s="3"/>
      <c r="K2055" s="3"/>
      <c r="L2055" s="3"/>
    </row>
    <row r="2056" spans="1:12">
      <c r="A2056" s="9"/>
      <c r="B2056" s="3"/>
      <c r="C2056" s="13"/>
      <c r="D2056" s="3"/>
      <c r="E2056" s="3"/>
      <c r="F2056" s="3"/>
      <c r="G2056" s="3"/>
      <c r="H2056" s="3"/>
      <c r="I2056" s="3"/>
      <c r="J2056" s="3"/>
      <c r="K2056" s="3"/>
      <c r="L2056" s="3"/>
    </row>
    <row r="2057" spans="1:12">
      <c r="A2057" s="9"/>
      <c r="B2057" s="3"/>
      <c r="C2057" s="13"/>
      <c r="D2057" s="3"/>
      <c r="E2057" s="3"/>
      <c r="F2057" s="3"/>
      <c r="G2057" s="3"/>
      <c r="H2057" s="3"/>
      <c r="I2057" s="3"/>
      <c r="J2057" s="3"/>
      <c r="K2057" s="3"/>
      <c r="L2057" s="3"/>
    </row>
    <row r="2058" spans="1:12">
      <c r="A2058" s="9"/>
      <c r="B2058" s="3"/>
      <c r="C2058" s="13"/>
      <c r="D2058" s="3"/>
      <c r="E2058" s="3"/>
      <c r="F2058" s="3"/>
      <c r="G2058" s="3"/>
      <c r="H2058" s="3"/>
      <c r="I2058" s="3"/>
      <c r="J2058" s="3"/>
      <c r="K2058" s="3"/>
      <c r="L2058" s="3"/>
    </row>
    <row r="2059" spans="1:12">
      <c r="A2059" s="9"/>
      <c r="B2059" s="3"/>
      <c r="C2059" s="13"/>
      <c r="D2059" s="3"/>
      <c r="E2059" s="3"/>
      <c r="F2059" s="3"/>
      <c r="G2059" s="3"/>
      <c r="H2059" s="3"/>
      <c r="I2059" s="3"/>
      <c r="J2059" s="3"/>
      <c r="K2059" s="3"/>
      <c r="L2059" s="3"/>
    </row>
    <row r="2060" spans="1:12">
      <c r="A2060" s="9"/>
      <c r="B2060" s="3"/>
      <c r="C2060" s="13"/>
      <c r="D2060" s="3"/>
      <c r="E2060" s="3"/>
      <c r="F2060" s="3"/>
      <c r="G2060" s="3"/>
      <c r="H2060" s="3"/>
      <c r="I2060" s="3"/>
      <c r="J2060" s="3"/>
      <c r="K2060" s="3"/>
      <c r="L2060" s="3"/>
    </row>
    <row r="2061" spans="1:12">
      <c r="A2061" s="9"/>
      <c r="B2061" s="3"/>
      <c r="C2061" s="13"/>
      <c r="D2061" s="3"/>
      <c r="E2061" s="3"/>
      <c r="F2061" s="3"/>
      <c r="G2061" s="3"/>
      <c r="H2061" s="3"/>
      <c r="I2061" s="3"/>
      <c r="J2061" s="3"/>
      <c r="K2061" s="3"/>
      <c r="L2061" s="3"/>
    </row>
    <row r="2062" spans="1:12">
      <c r="A2062" s="9"/>
      <c r="B2062" s="3"/>
      <c r="C2062" s="13"/>
      <c r="D2062" s="3"/>
      <c r="E2062" s="3"/>
      <c r="F2062" s="3"/>
      <c r="G2062" s="3"/>
      <c r="H2062" s="3"/>
      <c r="I2062" s="3"/>
      <c r="J2062" s="3"/>
      <c r="K2062" s="3"/>
      <c r="L2062" s="3"/>
    </row>
    <row r="2063" spans="1:12">
      <c r="A2063" s="9"/>
      <c r="B2063" s="3"/>
      <c r="C2063" s="13"/>
      <c r="D2063" s="3"/>
      <c r="E2063" s="3"/>
      <c r="F2063" s="3"/>
      <c r="G2063" s="3"/>
      <c r="H2063" s="3"/>
      <c r="I2063" s="3"/>
      <c r="J2063" s="3"/>
      <c r="K2063" s="3"/>
      <c r="L2063" s="3"/>
    </row>
    <row r="2064" spans="1:12">
      <c r="A2064" s="9"/>
      <c r="B2064" s="3"/>
      <c r="C2064" s="13"/>
      <c r="D2064" s="3"/>
      <c r="E2064" s="3"/>
      <c r="F2064" s="3"/>
      <c r="G2064" s="3"/>
      <c r="H2064" s="3"/>
      <c r="I2064" s="3"/>
      <c r="J2064" s="3"/>
      <c r="K2064" s="3"/>
      <c r="L2064" s="3"/>
    </row>
    <row r="2065" spans="1:12">
      <c r="A2065" s="9"/>
      <c r="B2065" s="3"/>
      <c r="C2065" s="13"/>
      <c r="D2065" s="3"/>
      <c r="E2065" s="3"/>
      <c r="F2065" s="3"/>
      <c r="G2065" s="3"/>
      <c r="H2065" s="3"/>
      <c r="I2065" s="3"/>
      <c r="J2065" s="3"/>
      <c r="K2065" s="3"/>
      <c r="L2065" s="3"/>
    </row>
    <row r="2066" spans="1:12">
      <c r="A2066" s="9"/>
      <c r="B2066" s="3"/>
      <c r="C2066" s="13"/>
      <c r="D2066" s="3"/>
      <c r="E2066" s="3"/>
      <c r="F2066" s="3"/>
      <c r="G2066" s="3"/>
      <c r="H2066" s="3"/>
      <c r="I2066" s="3"/>
      <c r="J2066" s="3"/>
      <c r="K2066" s="3"/>
      <c r="L2066" s="3"/>
    </row>
    <row r="2067" spans="1:12">
      <c r="A2067" s="9"/>
      <c r="B2067" s="3"/>
      <c r="C2067" s="13"/>
      <c r="D2067" s="3"/>
      <c r="E2067" s="3"/>
      <c r="F2067" s="3"/>
      <c r="G2067" s="3"/>
      <c r="H2067" s="3"/>
      <c r="I2067" s="3"/>
      <c r="J2067" s="3"/>
      <c r="K2067" s="3"/>
      <c r="L2067" s="3"/>
    </row>
    <row r="2068" spans="1:12">
      <c r="A2068" s="9"/>
      <c r="B2068" s="3"/>
      <c r="C2068" s="13"/>
      <c r="D2068" s="3"/>
      <c r="E2068" s="3"/>
      <c r="F2068" s="3"/>
      <c r="G2068" s="3"/>
      <c r="H2068" s="3"/>
      <c r="I2068" s="3"/>
      <c r="J2068" s="3"/>
      <c r="K2068" s="3"/>
      <c r="L2068" s="3"/>
    </row>
    <row r="2069" spans="1:12">
      <c r="A2069" s="9"/>
      <c r="B2069" s="3"/>
      <c r="C2069" s="13"/>
      <c r="D2069" s="3"/>
      <c r="E2069" s="3"/>
      <c r="F2069" s="3"/>
      <c r="G2069" s="3"/>
      <c r="H2069" s="3"/>
      <c r="I2069" s="3"/>
      <c r="J2069" s="3"/>
      <c r="K2069" s="3"/>
      <c r="L2069" s="3"/>
    </row>
    <row r="2070" spans="1:12">
      <c r="A2070" s="9"/>
      <c r="B2070" s="3"/>
      <c r="C2070" s="13"/>
      <c r="D2070" s="3"/>
      <c r="E2070" s="3"/>
      <c r="F2070" s="3"/>
      <c r="G2070" s="3"/>
      <c r="H2070" s="3"/>
      <c r="I2070" s="3"/>
      <c r="J2070" s="3"/>
      <c r="K2070" s="3"/>
      <c r="L2070" s="3"/>
    </row>
    <row r="2071" spans="1:12">
      <c r="A2071" s="9"/>
      <c r="B2071" s="3"/>
      <c r="C2071" s="13"/>
      <c r="D2071" s="3"/>
      <c r="E2071" s="3"/>
      <c r="F2071" s="3"/>
      <c r="G2071" s="3"/>
      <c r="H2071" s="3"/>
      <c r="I2071" s="3"/>
      <c r="J2071" s="3"/>
      <c r="K2071" s="3"/>
      <c r="L2071" s="3"/>
    </row>
    <row r="2072" spans="1:12">
      <c r="A2072" s="9"/>
      <c r="B2072" s="3"/>
      <c r="C2072" s="13"/>
      <c r="D2072" s="3"/>
      <c r="E2072" s="3"/>
      <c r="F2072" s="3"/>
      <c r="G2072" s="3"/>
      <c r="H2072" s="3"/>
      <c r="I2072" s="3"/>
      <c r="J2072" s="3"/>
      <c r="K2072" s="3"/>
      <c r="L2072" s="3"/>
    </row>
    <row r="2073" spans="1:12">
      <c r="A2073" s="9"/>
      <c r="B2073" s="3"/>
      <c r="C2073" s="13"/>
      <c r="D2073" s="3"/>
      <c r="E2073" s="3"/>
      <c r="F2073" s="3"/>
      <c r="G2073" s="3"/>
      <c r="H2073" s="3"/>
      <c r="I2073" s="3"/>
      <c r="J2073" s="3"/>
      <c r="K2073" s="3"/>
      <c r="L2073" s="3"/>
    </row>
    <row r="2074" spans="1:12">
      <c r="A2074" s="9"/>
      <c r="B2074" s="3"/>
      <c r="C2074" s="13"/>
      <c r="D2074" s="3"/>
      <c r="E2074" s="3"/>
      <c r="F2074" s="3"/>
      <c r="G2074" s="3"/>
      <c r="H2074" s="3"/>
      <c r="I2074" s="3"/>
      <c r="J2074" s="3"/>
      <c r="K2074" s="3"/>
      <c r="L2074" s="3"/>
    </row>
    <row r="2075" spans="1:12">
      <c r="A2075" s="9"/>
      <c r="B2075" s="3"/>
      <c r="C2075" s="13"/>
      <c r="D2075" s="3"/>
      <c r="E2075" s="3"/>
      <c r="F2075" s="3"/>
      <c r="G2075" s="3"/>
      <c r="H2075" s="3"/>
      <c r="I2075" s="3"/>
      <c r="J2075" s="3"/>
      <c r="K2075" s="3"/>
      <c r="L2075" s="3"/>
    </row>
    <row r="2076" spans="1:12">
      <c r="A2076" s="9"/>
      <c r="B2076" s="3"/>
      <c r="C2076" s="13"/>
      <c r="D2076" s="3"/>
      <c r="E2076" s="3"/>
      <c r="F2076" s="3"/>
      <c r="G2076" s="3"/>
      <c r="H2076" s="3"/>
      <c r="I2076" s="3"/>
      <c r="J2076" s="3"/>
      <c r="K2076" s="3"/>
      <c r="L2076" s="3"/>
    </row>
    <row r="2077" spans="1:12">
      <c r="A2077" s="9"/>
      <c r="B2077" s="3"/>
      <c r="C2077" s="13"/>
      <c r="D2077" s="3"/>
      <c r="E2077" s="3"/>
      <c r="F2077" s="3"/>
      <c r="G2077" s="3"/>
      <c r="H2077" s="3"/>
      <c r="I2077" s="3"/>
      <c r="J2077" s="3"/>
      <c r="K2077" s="3"/>
      <c r="L2077" s="3"/>
    </row>
    <row r="2078" spans="1:12">
      <c r="A2078" s="9"/>
      <c r="B2078" s="3"/>
      <c r="C2078" s="13"/>
      <c r="D2078" s="3"/>
      <c r="E2078" s="3"/>
      <c r="F2078" s="3"/>
      <c r="G2078" s="3"/>
      <c r="H2078" s="3"/>
      <c r="I2078" s="3"/>
      <c r="J2078" s="3"/>
      <c r="K2078" s="3"/>
      <c r="L2078" s="3"/>
    </row>
    <row r="2079" spans="1:12">
      <c r="A2079" s="9"/>
      <c r="B2079" s="3"/>
      <c r="C2079" s="13"/>
      <c r="D2079" s="3"/>
      <c r="E2079" s="3"/>
      <c r="F2079" s="3"/>
      <c r="G2079" s="3"/>
      <c r="H2079" s="3"/>
      <c r="I2079" s="3"/>
      <c r="J2079" s="3"/>
      <c r="K2079" s="3"/>
      <c r="L2079" s="3"/>
    </row>
    <row r="2080" spans="1:12">
      <c r="A2080" s="9"/>
      <c r="B2080" s="3"/>
      <c r="C2080" s="13"/>
      <c r="D2080" s="3"/>
      <c r="E2080" s="3"/>
      <c r="F2080" s="3"/>
      <c r="G2080" s="3"/>
      <c r="H2080" s="3"/>
      <c r="I2080" s="3"/>
      <c r="J2080" s="3"/>
      <c r="K2080" s="3"/>
      <c r="L2080" s="3"/>
    </row>
    <row r="2081" spans="1:12">
      <c r="A2081" s="9"/>
      <c r="B2081" s="3"/>
      <c r="C2081" s="13"/>
      <c r="D2081" s="3"/>
      <c r="E2081" s="3"/>
      <c r="F2081" s="3"/>
      <c r="G2081" s="3"/>
      <c r="H2081" s="3"/>
      <c r="I2081" s="3"/>
      <c r="J2081" s="3"/>
      <c r="K2081" s="3"/>
      <c r="L2081" s="3"/>
    </row>
    <row r="2082" spans="1:12">
      <c r="A2082" s="9"/>
      <c r="B2082" s="3"/>
      <c r="C2082" s="13"/>
      <c r="D2082" s="3"/>
      <c r="E2082" s="3"/>
      <c r="F2082" s="3"/>
      <c r="G2082" s="3"/>
      <c r="H2082" s="3"/>
      <c r="I2082" s="3"/>
      <c r="J2082" s="3"/>
      <c r="K2082" s="3"/>
      <c r="L2082" s="3"/>
    </row>
    <row r="2083" spans="1:12">
      <c r="A2083" s="9"/>
      <c r="B2083" s="3"/>
      <c r="C2083" s="13"/>
      <c r="D2083" s="3"/>
      <c r="E2083" s="3"/>
      <c r="F2083" s="3"/>
      <c r="G2083" s="3"/>
      <c r="H2083" s="3"/>
      <c r="I2083" s="3"/>
      <c r="J2083" s="3"/>
      <c r="K2083" s="3"/>
      <c r="L2083" s="3"/>
    </row>
    <row r="2084" spans="1:12">
      <c r="A2084" s="9"/>
      <c r="B2084" s="3"/>
      <c r="C2084" s="13"/>
      <c r="D2084" s="3"/>
      <c r="E2084" s="3"/>
      <c r="F2084" s="3"/>
      <c r="G2084" s="3"/>
      <c r="H2084" s="3"/>
      <c r="I2084" s="3"/>
      <c r="J2084" s="3"/>
      <c r="K2084" s="3"/>
      <c r="L2084" s="3"/>
    </row>
    <row r="2085" spans="1:12">
      <c r="A2085" s="9"/>
      <c r="B2085" s="3"/>
      <c r="C2085" s="13"/>
      <c r="D2085" s="3"/>
      <c r="E2085" s="3"/>
      <c r="F2085" s="3"/>
      <c r="G2085" s="3"/>
      <c r="H2085" s="3"/>
      <c r="I2085" s="3"/>
      <c r="J2085" s="3"/>
      <c r="K2085" s="3"/>
      <c r="L2085" s="3"/>
    </row>
    <row r="2086" spans="1:12">
      <c r="A2086" s="9"/>
      <c r="B2086" s="3"/>
      <c r="C2086" s="13"/>
      <c r="D2086" s="3"/>
      <c r="E2086" s="3"/>
      <c r="F2086" s="3"/>
      <c r="G2086" s="3"/>
      <c r="H2086" s="3"/>
      <c r="I2086" s="3"/>
      <c r="J2086" s="3"/>
      <c r="K2086" s="3"/>
      <c r="L2086" s="3"/>
    </row>
    <row r="2087" spans="1:12">
      <c r="A2087" s="9"/>
      <c r="B2087" s="3"/>
      <c r="C2087" s="13"/>
      <c r="D2087" s="3"/>
      <c r="E2087" s="3"/>
      <c r="F2087" s="3"/>
      <c r="G2087" s="3"/>
      <c r="H2087" s="3"/>
      <c r="I2087" s="3"/>
      <c r="J2087" s="3"/>
      <c r="K2087" s="3"/>
      <c r="L2087" s="3"/>
    </row>
    <row r="2088" spans="1:12">
      <c r="A2088" s="9"/>
      <c r="B2088" s="3"/>
      <c r="C2088" s="13"/>
      <c r="D2088" s="3"/>
      <c r="E2088" s="3"/>
      <c r="F2088" s="3"/>
      <c r="G2088" s="3"/>
      <c r="H2088" s="3"/>
      <c r="I2088" s="3"/>
      <c r="J2088" s="3"/>
      <c r="K2088" s="3"/>
      <c r="L2088" s="3"/>
    </row>
    <row r="2089" spans="1:12">
      <c r="A2089" s="9"/>
      <c r="B2089" s="3"/>
      <c r="C2089" s="13"/>
      <c r="D2089" s="3"/>
      <c r="E2089" s="3"/>
      <c r="F2089" s="3"/>
      <c r="G2089" s="3"/>
      <c r="H2089" s="3"/>
      <c r="I2089" s="3"/>
      <c r="J2089" s="3"/>
      <c r="K2089" s="3"/>
      <c r="L2089" s="3"/>
    </row>
    <row r="2090" spans="1:12">
      <c r="A2090" s="9"/>
      <c r="B2090" s="3"/>
      <c r="C2090" s="13"/>
      <c r="D2090" s="3"/>
      <c r="E2090" s="3"/>
      <c r="F2090" s="3"/>
      <c r="G2090" s="3"/>
      <c r="H2090" s="3"/>
      <c r="I2090" s="3"/>
      <c r="J2090" s="3"/>
      <c r="K2090" s="3"/>
      <c r="L2090" s="3"/>
    </row>
    <row r="2091" spans="1:12">
      <c r="A2091" s="9"/>
      <c r="B2091" s="3"/>
      <c r="C2091" s="13"/>
      <c r="D2091" s="3"/>
      <c r="E2091" s="3"/>
      <c r="F2091" s="3"/>
      <c r="G2091" s="3"/>
      <c r="H2091" s="3"/>
      <c r="I2091" s="3"/>
      <c r="J2091" s="3"/>
      <c r="K2091" s="3"/>
      <c r="L2091" s="3"/>
    </row>
    <row r="2092" spans="1:12">
      <c r="A2092" s="9"/>
      <c r="B2092" s="3"/>
      <c r="C2092" s="13"/>
      <c r="D2092" s="3"/>
      <c r="E2092" s="3"/>
      <c r="F2092" s="3"/>
      <c r="G2092" s="3"/>
      <c r="H2092" s="3"/>
      <c r="I2092" s="3"/>
      <c r="J2092" s="3"/>
      <c r="K2092" s="3"/>
      <c r="L2092" s="3"/>
    </row>
    <row r="2093" spans="1:12">
      <c r="A2093" s="9"/>
      <c r="B2093" s="3"/>
      <c r="C2093" s="13"/>
      <c r="D2093" s="3"/>
      <c r="E2093" s="3"/>
      <c r="F2093" s="3"/>
      <c r="G2093" s="3"/>
      <c r="H2093" s="3"/>
      <c r="I2093" s="3"/>
      <c r="J2093" s="3"/>
      <c r="K2093" s="3"/>
      <c r="L2093" s="3"/>
    </row>
    <row r="2094" spans="1:12">
      <c r="A2094" s="9"/>
      <c r="B2094" s="3"/>
      <c r="C2094" s="13"/>
      <c r="D2094" s="3"/>
      <c r="E2094" s="3"/>
      <c r="F2094" s="3"/>
      <c r="G2094" s="3"/>
      <c r="H2094" s="3"/>
      <c r="I2094" s="3"/>
      <c r="J2094" s="3"/>
      <c r="K2094" s="3"/>
      <c r="L2094" s="3"/>
    </row>
    <row r="2095" spans="1:12">
      <c r="A2095" s="9"/>
      <c r="B2095" s="3"/>
      <c r="C2095" s="13"/>
      <c r="D2095" s="3"/>
      <c r="E2095" s="3"/>
      <c r="F2095" s="3"/>
      <c r="G2095" s="3"/>
      <c r="H2095" s="3"/>
      <c r="I2095" s="3"/>
      <c r="J2095" s="3"/>
      <c r="K2095" s="3"/>
      <c r="L2095" s="3"/>
    </row>
    <row r="2096" spans="1:12">
      <c r="A2096" s="9"/>
      <c r="B2096" s="3"/>
      <c r="C2096" s="13"/>
      <c r="D2096" s="3"/>
      <c r="E2096" s="3"/>
      <c r="F2096" s="3"/>
      <c r="G2096" s="3"/>
      <c r="H2096" s="3"/>
      <c r="I2096" s="3"/>
      <c r="J2096" s="3"/>
      <c r="K2096" s="3"/>
      <c r="L2096" s="3"/>
    </row>
    <row r="2097" spans="1:12">
      <c r="A2097" s="9"/>
      <c r="B2097" s="3"/>
      <c r="C2097" s="13"/>
      <c r="D2097" s="3"/>
      <c r="E2097" s="3"/>
      <c r="F2097" s="3"/>
      <c r="G2097" s="3"/>
      <c r="H2097" s="3"/>
      <c r="I2097" s="3"/>
      <c r="J2097" s="3"/>
      <c r="K2097" s="3"/>
      <c r="L2097" s="3"/>
    </row>
    <row r="2098" spans="1:12">
      <c r="A2098" s="9"/>
      <c r="B2098" s="3"/>
      <c r="C2098" s="13"/>
      <c r="D2098" s="3"/>
      <c r="E2098" s="3"/>
      <c r="F2098" s="3"/>
      <c r="G2098" s="3"/>
      <c r="H2098" s="3"/>
      <c r="I2098" s="3"/>
      <c r="J2098" s="3"/>
      <c r="K2098" s="3"/>
      <c r="L2098" s="3"/>
    </row>
    <row r="2099" spans="1:12">
      <c r="A2099" s="9"/>
      <c r="B2099" s="3"/>
      <c r="C2099" s="13"/>
      <c r="D2099" s="3"/>
      <c r="E2099" s="3"/>
      <c r="F2099" s="3"/>
      <c r="G2099" s="3"/>
      <c r="H2099" s="3"/>
      <c r="I2099" s="3"/>
      <c r="J2099" s="3"/>
      <c r="K2099" s="3"/>
      <c r="L2099" s="3"/>
    </row>
    <row r="2100" spans="1:12">
      <c r="A2100" s="9"/>
      <c r="B2100" s="3"/>
      <c r="C2100" s="13"/>
      <c r="D2100" s="3"/>
      <c r="E2100" s="3"/>
      <c r="F2100" s="3"/>
      <c r="G2100" s="3"/>
      <c r="H2100" s="3"/>
      <c r="I2100" s="3"/>
      <c r="J2100" s="3"/>
      <c r="K2100" s="3"/>
      <c r="L2100" s="3"/>
    </row>
    <row r="2101" spans="1:12">
      <c r="A2101" s="9"/>
      <c r="B2101" s="3"/>
      <c r="C2101" s="13"/>
      <c r="D2101" s="3"/>
      <c r="E2101" s="3"/>
      <c r="F2101" s="3"/>
      <c r="G2101" s="3"/>
      <c r="H2101" s="3"/>
      <c r="I2101" s="3"/>
      <c r="J2101" s="3"/>
      <c r="K2101" s="3"/>
      <c r="L2101" s="3"/>
    </row>
    <row r="2102" spans="1:12">
      <c r="A2102" s="9"/>
      <c r="B2102" s="3"/>
      <c r="C2102" s="13"/>
      <c r="D2102" s="3"/>
      <c r="E2102" s="3"/>
      <c r="F2102" s="3"/>
      <c r="G2102" s="3"/>
      <c r="H2102" s="3"/>
      <c r="I2102" s="3"/>
      <c r="J2102" s="3"/>
      <c r="K2102" s="3"/>
      <c r="L2102" s="3"/>
    </row>
    <row r="2103" spans="1:12">
      <c r="A2103" s="9"/>
      <c r="B2103" s="3"/>
      <c r="C2103" s="13"/>
      <c r="D2103" s="3"/>
      <c r="E2103" s="3"/>
      <c r="F2103" s="3"/>
      <c r="G2103" s="3"/>
      <c r="H2103" s="3"/>
      <c r="I2103" s="3"/>
      <c r="J2103" s="3"/>
      <c r="K2103" s="3"/>
      <c r="L2103" s="3"/>
    </row>
    <row r="2104" spans="1:12">
      <c r="A2104" s="9"/>
      <c r="B2104" s="3"/>
      <c r="C2104" s="13"/>
      <c r="D2104" s="3"/>
      <c r="E2104" s="3"/>
      <c r="F2104" s="3"/>
      <c r="G2104" s="3"/>
      <c r="H2104" s="3"/>
      <c r="I2104" s="3"/>
      <c r="J2104" s="3"/>
      <c r="K2104" s="3"/>
      <c r="L2104" s="3"/>
    </row>
    <row r="2105" spans="1:12">
      <c r="A2105" s="9"/>
      <c r="B2105" s="3"/>
      <c r="C2105" s="13"/>
      <c r="D2105" s="3"/>
      <c r="E2105" s="3"/>
      <c r="F2105" s="3"/>
      <c r="G2105" s="3"/>
      <c r="H2105" s="3"/>
      <c r="I2105" s="3"/>
      <c r="J2105" s="3"/>
      <c r="K2105" s="3"/>
      <c r="L2105" s="3"/>
    </row>
    <row r="2106" spans="1:12">
      <c r="A2106" s="9"/>
      <c r="B2106" s="3"/>
      <c r="C2106" s="13"/>
      <c r="D2106" s="3"/>
      <c r="E2106" s="3"/>
      <c r="F2106" s="3"/>
      <c r="G2106" s="3"/>
      <c r="H2106" s="3"/>
      <c r="I2106" s="3"/>
      <c r="J2106" s="3"/>
      <c r="K2106" s="3"/>
      <c r="L2106" s="3"/>
    </row>
    <row r="2107" spans="1:12">
      <c r="A2107" s="9"/>
      <c r="B2107" s="3"/>
      <c r="C2107" s="13"/>
      <c r="D2107" s="3"/>
      <c r="E2107" s="3"/>
      <c r="F2107" s="3"/>
      <c r="G2107" s="3"/>
      <c r="H2107" s="3"/>
      <c r="I2107" s="3"/>
      <c r="J2107" s="3"/>
      <c r="K2107" s="3"/>
      <c r="L2107" s="3"/>
    </row>
    <row r="2108" spans="1:12">
      <c r="A2108" s="9"/>
      <c r="B2108" s="3"/>
      <c r="C2108" s="13"/>
      <c r="D2108" s="3"/>
      <c r="E2108" s="3"/>
      <c r="F2108" s="3"/>
      <c r="G2108" s="3"/>
      <c r="H2108" s="3"/>
      <c r="I2108" s="3"/>
      <c r="J2108" s="3"/>
      <c r="K2108" s="3"/>
      <c r="L2108" s="3"/>
    </row>
    <row r="2109" spans="1:12">
      <c r="A2109" s="9"/>
      <c r="B2109" s="3"/>
      <c r="C2109" s="13"/>
      <c r="D2109" s="3"/>
      <c r="E2109" s="3"/>
      <c r="F2109" s="3"/>
      <c r="G2109" s="3"/>
      <c r="H2109" s="3"/>
      <c r="I2109" s="3"/>
      <c r="J2109" s="3"/>
      <c r="K2109" s="3"/>
      <c r="L2109" s="3"/>
    </row>
    <row r="2110" spans="1:12">
      <c r="A2110" s="9"/>
      <c r="B2110" s="3"/>
      <c r="C2110" s="13"/>
      <c r="D2110" s="3"/>
      <c r="E2110" s="3"/>
      <c r="F2110" s="3"/>
      <c r="G2110" s="3"/>
      <c r="H2110" s="3"/>
      <c r="I2110" s="3"/>
      <c r="J2110" s="3"/>
      <c r="K2110" s="3"/>
      <c r="L2110" s="3"/>
    </row>
    <row r="2111" spans="1:12">
      <c r="A2111" s="9"/>
      <c r="B2111" s="3"/>
      <c r="C2111" s="13"/>
      <c r="D2111" s="3"/>
      <c r="E2111" s="3"/>
      <c r="F2111" s="3"/>
      <c r="G2111" s="3"/>
      <c r="H2111" s="3"/>
      <c r="I2111" s="3"/>
      <c r="J2111" s="3"/>
      <c r="K2111" s="3"/>
      <c r="L2111" s="3"/>
    </row>
    <row r="2112" spans="1:12">
      <c r="A2112" s="9"/>
      <c r="B2112" s="3"/>
      <c r="C2112" s="13"/>
      <c r="D2112" s="3"/>
      <c r="E2112" s="3"/>
      <c r="F2112" s="3"/>
      <c r="G2112" s="3"/>
      <c r="H2112" s="3"/>
      <c r="I2112" s="3"/>
      <c r="J2112" s="3"/>
      <c r="K2112" s="3"/>
      <c r="L2112" s="3"/>
    </row>
    <row r="2113" spans="1:12">
      <c r="A2113" s="9"/>
      <c r="B2113" s="3"/>
      <c r="C2113" s="13"/>
      <c r="D2113" s="3"/>
      <c r="E2113" s="3"/>
      <c r="F2113" s="3"/>
      <c r="G2113" s="3"/>
      <c r="H2113" s="3"/>
      <c r="I2113" s="3"/>
      <c r="J2113" s="3"/>
      <c r="K2113" s="3"/>
      <c r="L2113" s="3"/>
    </row>
    <row r="2114" spans="1:12">
      <c r="A2114" s="9"/>
      <c r="B2114" s="3"/>
      <c r="C2114" s="13"/>
      <c r="D2114" s="3"/>
      <c r="E2114" s="3"/>
      <c r="F2114" s="3"/>
      <c r="G2114" s="3"/>
      <c r="H2114" s="3"/>
      <c r="I2114" s="3"/>
      <c r="J2114" s="3"/>
      <c r="K2114" s="3"/>
      <c r="L2114" s="3"/>
    </row>
    <row r="2115" spans="1:12">
      <c r="A2115" s="9"/>
      <c r="B2115" s="3"/>
      <c r="C2115" s="13"/>
      <c r="D2115" s="3"/>
      <c r="E2115" s="3"/>
      <c r="F2115" s="3"/>
      <c r="G2115" s="3"/>
      <c r="H2115" s="3"/>
      <c r="I2115" s="3"/>
      <c r="J2115" s="3"/>
      <c r="K2115" s="3"/>
      <c r="L2115" s="3"/>
    </row>
    <row r="2116" spans="1:12">
      <c r="A2116" s="9"/>
      <c r="B2116" s="3"/>
      <c r="C2116" s="13"/>
      <c r="D2116" s="3"/>
      <c r="E2116" s="3"/>
      <c r="F2116" s="3"/>
      <c r="G2116" s="3"/>
      <c r="H2116" s="3"/>
      <c r="I2116" s="3"/>
      <c r="J2116" s="3"/>
      <c r="K2116" s="3"/>
      <c r="L2116" s="3"/>
    </row>
    <row r="2117" spans="1:12">
      <c r="A2117" s="9"/>
      <c r="B2117" s="3"/>
      <c r="C2117" s="13"/>
      <c r="D2117" s="3"/>
      <c r="E2117" s="3"/>
      <c r="F2117" s="3"/>
      <c r="G2117" s="3"/>
      <c r="H2117" s="3"/>
      <c r="I2117" s="3"/>
      <c r="J2117" s="3"/>
      <c r="K2117" s="3"/>
      <c r="L2117" s="3"/>
    </row>
    <row r="2118" spans="1:12">
      <c r="A2118" s="9"/>
      <c r="B2118" s="3"/>
      <c r="C2118" s="13"/>
      <c r="D2118" s="3"/>
      <c r="E2118" s="3"/>
      <c r="F2118" s="3"/>
      <c r="G2118" s="3"/>
      <c r="H2118" s="3"/>
      <c r="I2118" s="3"/>
      <c r="J2118" s="3"/>
      <c r="K2118" s="3"/>
      <c r="L2118" s="3"/>
    </row>
    <row r="2119" spans="1:12">
      <c r="A2119" s="9"/>
      <c r="B2119" s="3"/>
      <c r="C2119" s="13"/>
      <c r="D2119" s="3"/>
      <c r="E2119" s="3"/>
      <c r="F2119" s="3"/>
      <c r="G2119" s="3"/>
      <c r="H2119" s="3"/>
      <c r="I2119" s="3"/>
      <c r="J2119" s="3"/>
      <c r="K2119" s="3"/>
      <c r="L2119" s="3"/>
    </row>
    <row r="2120" spans="1:12">
      <c r="A2120" s="9"/>
      <c r="B2120" s="3"/>
      <c r="C2120" s="13"/>
      <c r="D2120" s="3"/>
      <c r="E2120" s="3"/>
      <c r="F2120" s="3"/>
      <c r="G2120" s="3"/>
      <c r="H2120" s="3"/>
      <c r="I2120" s="3"/>
      <c r="J2120" s="3"/>
      <c r="K2120" s="3"/>
      <c r="L2120" s="3"/>
    </row>
    <row r="2121" spans="1:12">
      <c r="A2121" s="9"/>
      <c r="B2121" s="3"/>
      <c r="C2121" s="13"/>
      <c r="D2121" s="3"/>
      <c r="E2121" s="3"/>
      <c r="F2121" s="3"/>
      <c r="G2121" s="3"/>
      <c r="H2121" s="3"/>
      <c r="I2121" s="3"/>
      <c r="J2121" s="3"/>
      <c r="K2121" s="3"/>
      <c r="L2121" s="3"/>
    </row>
    <row r="2122" spans="1:12">
      <c r="A2122" s="9"/>
      <c r="B2122" s="3"/>
      <c r="C2122" s="13"/>
      <c r="D2122" s="3"/>
      <c r="E2122" s="3"/>
      <c r="F2122" s="3"/>
      <c r="G2122" s="3"/>
      <c r="H2122" s="3"/>
      <c r="I2122" s="3"/>
      <c r="J2122" s="3"/>
      <c r="K2122" s="3"/>
      <c r="L2122" s="3"/>
    </row>
    <row r="2123" spans="1:12">
      <c r="A2123" s="9"/>
      <c r="B2123" s="3"/>
      <c r="C2123" s="13"/>
      <c r="D2123" s="3"/>
      <c r="E2123" s="3"/>
      <c r="F2123" s="3"/>
      <c r="G2123" s="3"/>
      <c r="H2123" s="3"/>
      <c r="I2123" s="3"/>
      <c r="J2123" s="3"/>
      <c r="K2123" s="3"/>
      <c r="L2123" s="3"/>
    </row>
    <row r="2124" spans="1:12">
      <c r="A2124" s="9"/>
      <c r="B2124" s="3"/>
      <c r="C2124" s="13"/>
      <c r="D2124" s="3"/>
      <c r="E2124" s="3"/>
      <c r="F2124" s="3"/>
      <c r="G2124" s="3"/>
      <c r="H2124" s="3"/>
      <c r="I2124" s="3"/>
      <c r="J2124" s="3"/>
      <c r="K2124" s="3"/>
      <c r="L2124" s="3"/>
    </row>
    <row r="2125" spans="1:12">
      <c r="A2125" s="9"/>
      <c r="B2125" s="3"/>
      <c r="C2125" s="13"/>
      <c r="D2125" s="3"/>
      <c r="E2125" s="3"/>
      <c r="F2125" s="3"/>
      <c r="G2125" s="3"/>
      <c r="H2125" s="3"/>
      <c r="I2125" s="3"/>
      <c r="J2125" s="3"/>
      <c r="K2125" s="3"/>
      <c r="L2125" s="3"/>
    </row>
    <row r="2126" spans="1:12">
      <c r="A2126" s="9"/>
      <c r="B2126" s="3"/>
      <c r="C2126" s="13"/>
      <c r="D2126" s="3"/>
      <c r="E2126" s="3"/>
      <c r="F2126" s="3"/>
      <c r="G2126" s="3"/>
      <c r="H2126" s="3"/>
      <c r="I2126" s="3"/>
      <c r="J2126" s="3"/>
      <c r="K2126" s="3"/>
      <c r="L2126" s="3"/>
    </row>
    <row r="2127" spans="1:12">
      <c r="A2127" s="9"/>
      <c r="B2127" s="3"/>
      <c r="C2127" s="13"/>
      <c r="D2127" s="3"/>
      <c r="E2127" s="3"/>
      <c r="F2127" s="3"/>
      <c r="G2127" s="3"/>
      <c r="H2127" s="3"/>
      <c r="I2127" s="3"/>
      <c r="J2127" s="3"/>
      <c r="K2127" s="3"/>
      <c r="L2127" s="3"/>
    </row>
    <row r="2128" spans="1:12">
      <c r="A2128" s="9"/>
      <c r="B2128" s="3"/>
      <c r="C2128" s="13"/>
      <c r="D2128" s="3"/>
      <c r="E2128" s="3"/>
      <c r="F2128" s="3"/>
      <c r="G2128" s="3"/>
      <c r="H2128" s="3"/>
      <c r="I2128" s="3"/>
      <c r="J2128" s="3"/>
      <c r="K2128" s="3"/>
      <c r="L2128" s="3"/>
    </row>
    <row r="2129" spans="1:12">
      <c r="A2129" s="9"/>
      <c r="B2129" s="3"/>
      <c r="C2129" s="13"/>
      <c r="D2129" s="3"/>
      <c r="E2129" s="3"/>
      <c r="F2129" s="3"/>
      <c r="G2129" s="3"/>
      <c r="H2129" s="3"/>
      <c r="I2129" s="3"/>
      <c r="J2129" s="3"/>
      <c r="K2129" s="3"/>
      <c r="L2129" s="3"/>
    </row>
    <row r="2130" spans="1:12">
      <c r="A2130" s="9"/>
      <c r="B2130" s="3"/>
      <c r="C2130" s="13"/>
      <c r="D2130" s="3"/>
      <c r="E2130" s="3"/>
      <c r="F2130" s="3"/>
      <c r="G2130" s="3"/>
      <c r="H2130" s="3"/>
      <c r="I2130" s="3"/>
      <c r="J2130" s="3"/>
      <c r="K2130" s="3"/>
      <c r="L2130" s="3"/>
    </row>
    <row r="2131" spans="1:12">
      <c r="A2131" s="9"/>
      <c r="B2131" s="3"/>
      <c r="C2131" s="13"/>
      <c r="D2131" s="3"/>
      <c r="E2131" s="3"/>
      <c r="F2131" s="3"/>
      <c r="G2131" s="3"/>
      <c r="H2131" s="3"/>
      <c r="I2131" s="3"/>
      <c r="J2131" s="3"/>
      <c r="K2131" s="3"/>
      <c r="L2131" s="3"/>
    </row>
    <row r="2132" spans="1:12">
      <c r="A2132" s="9"/>
      <c r="B2132" s="3"/>
      <c r="C2132" s="13"/>
      <c r="D2132" s="3"/>
      <c r="E2132" s="3"/>
      <c r="F2132" s="3"/>
      <c r="G2132" s="3"/>
      <c r="H2132" s="3"/>
      <c r="I2132" s="3"/>
      <c r="J2132" s="3"/>
      <c r="K2132" s="3"/>
      <c r="L2132" s="3"/>
    </row>
    <row r="2133" spans="1:12">
      <c r="A2133" s="9"/>
      <c r="B2133" s="3"/>
      <c r="C2133" s="13"/>
      <c r="D2133" s="3"/>
      <c r="E2133" s="3"/>
      <c r="F2133" s="3"/>
      <c r="G2133" s="3"/>
      <c r="H2133" s="3"/>
      <c r="I2133" s="3"/>
      <c r="J2133" s="3"/>
      <c r="K2133" s="3"/>
      <c r="L2133" s="3"/>
    </row>
    <row r="2134" spans="1:12">
      <c r="A2134" s="9"/>
      <c r="B2134" s="3"/>
      <c r="C2134" s="13"/>
      <c r="D2134" s="3"/>
      <c r="E2134" s="3"/>
      <c r="F2134" s="3"/>
      <c r="G2134" s="3"/>
      <c r="H2134" s="3"/>
      <c r="I2134" s="3"/>
      <c r="J2134" s="3"/>
      <c r="K2134" s="3"/>
      <c r="L2134" s="3"/>
    </row>
    <row r="2135" spans="1:12">
      <c r="A2135" s="9"/>
      <c r="B2135" s="3"/>
      <c r="C2135" s="13"/>
      <c r="D2135" s="3"/>
      <c r="E2135" s="3"/>
      <c r="F2135" s="3"/>
      <c r="G2135" s="3"/>
      <c r="H2135" s="3"/>
      <c r="I2135" s="3"/>
      <c r="J2135" s="3"/>
      <c r="K2135" s="3"/>
      <c r="L2135" s="3"/>
    </row>
    <row r="2136" spans="1:12">
      <c r="A2136" s="9"/>
      <c r="B2136" s="3"/>
      <c r="C2136" s="13"/>
      <c r="D2136" s="3"/>
      <c r="E2136" s="3"/>
      <c r="F2136" s="3"/>
      <c r="G2136" s="3"/>
      <c r="H2136" s="3"/>
      <c r="I2136" s="3"/>
      <c r="J2136" s="3"/>
      <c r="K2136" s="3"/>
      <c r="L2136" s="3"/>
    </row>
    <row r="2137" spans="1:12">
      <c r="A2137" s="9"/>
      <c r="B2137" s="3"/>
      <c r="C2137" s="13"/>
      <c r="D2137" s="3"/>
      <c r="E2137" s="3"/>
      <c r="F2137" s="3"/>
      <c r="G2137" s="3"/>
      <c r="H2137" s="3"/>
      <c r="I2137" s="3"/>
      <c r="J2137" s="3"/>
      <c r="K2137" s="3"/>
      <c r="L2137" s="3"/>
    </row>
    <row r="2138" spans="1:12">
      <c r="A2138" s="9"/>
      <c r="B2138" s="3"/>
      <c r="C2138" s="13"/>
      <c r="D2138" s="3"/>
      <c r="E2138" s="3"/>
      <c r="F2138" s="3"/>
      <c r="G2138" s="3"/>
      <c r="H2138" s="3"/>
      <c r="I2138" s="3"/>
      <c r="J2138" s="3"/>
      <c r="K2138" s="3"/>
      <c r="L2138" s="3"/>
    </row>
    <row r="2139" spans="1:12">
      <c r="A2139" s="9"/>
      <c r="B2139" s="3"/>
      <c r="C2139" s="13"/>
      <c r="D2139" s="3"/>
      <c r="E2139" s="3"/>
      <c r="F2139" s="3"/>
      <c r="G2139" s="3"/>
      <c r="H2139" s="3"/>
      <c r="I2139" s="3"/>
      <c r="J2139" s="3"/>
      <c r="K2139" s="3"/>
      <c r="L2139" s="3"/>
    </row>
    <row r="2140" spans="1:12">
      <c r="A2140" s="9"/>
      <c r="B2140" s="3"/>
      <c r="C2140" s="13"/>
      <c r="D2140" s="3"/>
      <c r="E2140" s="3"/>
      <c r="F2140" s="3"/>
      <c r="G2140" s="3"/>
      <c r="H2140" s="3"/>
      <c r="I2140" s="3"/>
      <c r="J2140" s="3"/>
      <c r="K2140" s="3"/>
      <c r="L2140" s="3"/>
    </row>
    <row r="2141" spans="1:12">
      <c r="A2141" s="9"/>
      <c r="B2141" s="3"/>
      <c r="C2141" s="13"/>
      <c r="D2141" s="3"/>
      <c r="E2141" s="3"/>
      <c r="F2141" s="3"/>
      <c r="G2141" s="3"/>
      <c r="H2141" s="3"/>
      <c r="I2141" s="3"/>
      <c r="J2141" s="3"/>
      <c r="K2141" s="3"/>
      <c r="L2141" s="3"/>
    </row>
    <row r="2142" spans="1:12">
      <c r="A2142" s="9"/>
      <c r="B2142" s="3"/>
      <c r="C2142" s="13"/>
      <c r="D2142" s="3"/>
      <c r="E2142" s="3"/>
      <c r="F2142" s="3"/>
      <c r="G2142" s="3"/>
      <c r="H2142" s="3"/>
      <c r="I2142" s="3"/>
      <c r="J2142" s="3"/>
      <c r="K2142" s="3"/>
      <c r="L2142" s="3"/>
    </row>
    <row r="2143" spans="1:12">
      <c r="A2143" s="9"/>
      <c r="B2143" s="3"/>
      <c r="C2143" s="13"/>
      <c r="D2143" s="3"/>
      <c r="E2143" s="3"/>
      <c r="F2143" s="3"/>
      <c r="G2143" s="3"/>
      <c r="H2143" s="3"/>
      <c r="I2143" s="3"/>
      <c r="J2143" s="3"/>
      <c r="K2143" s="3"/>
      <c r="L2143" s="3"/>
    </row>
    <row r="2144" spans="1:12">
      <c r="A2144" s="9"/>
      <c r="B2144" s="3"/>
      <c r="C2144" s="13"/>
      <c r="D2144" s="3"/>
      <c r="E2144" s="3"/>
      <c r="F2144" s="3"/>
      <c r="G2144" s="3"/>
      <c r="H2144" s="3"/>
      <c r="I2144" s="3"/>
      <c r="J2144" s="3"/>
      <c r="K2144" s="3"/>
      <c r="L2144" s="3"/>
    </row>
    <row r="2145" spans="1:12">
      <c r="A2145" s="9"/>
      <c r="B2145" s="3"/>
      <c r="C2145" s="13"/>
      <c r="D2145" s="3"/>
      <c r="E2145" s="3"/>
      <c r="F2145" s="3"/>
      <c r="G2145" s="3"/>
      <c r="H2145" s="3"/>
      <c r="I2145" s="3"/>
      <c r="J2145" s="3"/>
      <c r="K2145" s="3"/>
      <c r="L2145" s="3"/>
    </row>
    <row r="2146" spans="1:12">
      <c r="A2146" s="9"/>
      <c r="B2146" s="3"/>
      <c r="C2146" s="13"/>
      <c r="D2146" s="3"/>
      <c r="E2146" s="3"/>
      <c r="F2146" s="3"/>
      <c r="G2146" s="3"/>
      <c r="H2146" s="3"/>
      <c r="I2146" s="3"/>
      <c r="J2146" s="3"/>
      <c r="K2146" s="3"/>
      <c r="L2146" s="3"/>
    </row>
    <row r="2147" spans="1:12">
      <c r="A2147" s="9"/>
      <c r="B2147" s="3"/>
      <c r="C2147" s="13"/>
      <c r="D2147" s="3"/>
      <c r="E2147" s="3"/>
      <c r="F2147" s="3"/>
      <c r="G2147" s="3"/>
      <c r="H2147" s="3"/>
      <c r="I2147" s="3"/>
      <c r="J2147" s="3"/>
      <c r="K2147" s="3"/>
      <c r="L2147" s="3"/>
    </row>
    <row r="2148" spans="1:12">
      <c r="A2148" s="9"/>
      <c r="B2148" s="3"/>
      <c r="C2148" s="13"/>
      <c r="D2148" s="3"/>
      <c r="E2148" s="3"/>
      <c r="F2148" s="3"/>
      <c r="G2148" s="3"/>
      <c r="H2148" s="3"/>
      <c r="I2148" s="3"/>
      <c r="J2148" s="3"/>
      <c r="K2148" s="3"/>
      <c r="L2148" s="3"/>
    </row>
    <row r="2149" spans="1:12">
      <c r="A2149" s="9"/>
      <c r="B2149" s="3"/>
      <c r="C2149" s="13"/>
      <c r="D2149" s="3"/>
      <c r="E2149" s="3"/>
      <c r="F2149" s="3"/>
      <c r="G2149" s="3"/>
      <c r="H2149" s="3"/>
      <c r="I2149" s="3"/>
      <c r="J2149" s="3"/>
      <c r="K2149" s="3"/>
      <c r="L2149" s="3"/>
    </row>
    <row r="2150" spans="1:12">
      <c r="A2150" s="9"/>
      <c r="B2150" s="3"/>
      <c r="C2150" s="13"/>
      <c r="D2150" s="3"/>
      <c r="E2150" s="3"/>
      <c r="F2150" s="3"/>
      <c r="G2150" s="3"/>
      <c r="H2150" s="3"/>
      <c r="I2150" s="3"/>
      <c r="J2150" s="3"/>
      <c r="K2150" s="3"/>
      <c r="L2150" s="3"/>
    </row>
    <row r="2151" spans="1:12">
      <c r="A2151" s="9"/>
      <c r="B2151" s="3"/>
      <c r="C2151" s="13"/>
      <c r="D2151" s="3"/>
      <c r="E2151" s="3"/>
      <c r="F2151" s="3"/>
      <c r="G2151" s="3"/>
      <c r="H2151" s="3"/>
      <c r="I2151" s="3"/>
      <c r="J2151" s="3"/>
      <c r="K2151" s="3"/>
      <c r="L2151" s="3"/>
    </row>
    <row r="2152" spans="1:12">
      <c r="A2152" s="9"/>
      <c r="B2152" s="3"/>
      <c r="C2152" s="13"/>
      <c r="D2152" s="3"/>
      <c r="E2152" s="3"/>
      <c r="F2152" s="3"/>
      <c r="G2152" s="3"/>
      <c r="H2152" s="3"/>
      <c r="I2152" s="3"/>
      <c r="J2152" s="3"/>
      <c r="K2152" s="3"/>
      <c r="L2152" s="3"/>
    </row>
    <row r="2153" spans="1:12">
      <c r="A2153" s="9"/>
      <c r="B2153" s="3"/>
      <c r="C2153" s="13"/>
      <c r="D2153" s="3"/>
      <c r="E2153" s="3"/>
      <c r="F2153" s="3"/>
      <c r="G2153" s="3"/>
      <c r="H2153" s="3"/>
      <c r="I2153" s="3"/>
      <c r="J2153" s="3"/>
      <c r="K2153" s="3"/>
      <c r="L2153" s="3"/>
    </row>
    <row r="2154" spans="1:12">
      <c r="A2154" s="9"/>
      <c r="B2154" s="3"/>
      <c r="C2154" s="13"/>
      <c r="D2154" s="3"/>
      <c r="E2154" s="3"/>
      <c r="F2154" s="3"/>
      <c r="G2154" s="3"/>
      <c r="H2154" s="3"/>
      <c r="I2154" s="3"/>
      <c r="J2154" s="3"/>
      <c r="K2154" s="3"/>
      <c r="L2154" s="3"/>
    </row>
    <row r="2155" spans="1:12">
      <c r="A2155" s="9"/>
      <c r="B2155" s="3"/>
      <c r="C2155" s="13"/>
      <c r="D2155" s="3"/>
      <c r="E2155" s="3"/>
      <c r="F2155" s="3"/>
      <c r="G2155" s="3"/>
      <c r="H2155" s="3"/>
      <c r="I2155" s="3"/>
      <c r="J2155" s="3"/>
      <c r="K2155" s="3"/>
      <c r="L2155" s="3"/>
    </row>
    <row r="2156" spans="1:12">
      <c r="A2156" s="9"/>
      <c r="B2156" s="3"/>
      <c r="C2156" s="13"/>
      <c r="D2156" s="3"/>
      <c r="E2156" s="3"/>
      <c r="F2156" s="3"/>
      <c r="G2156" s="3"/>
      <c r="H2156" s="3"/>
      <c r="I2156" s="3"/>
      <c r="J2156" s="3"/>
      <c r="K2156" s="3"/>
      <c r="L2156" s="3"/>
    </row>
    <row r="2157" spans="1:12">
      <c r="A2157" s="9"/>
      <c r="B2157" s="3"/>
      <c r="C2157" s="13"/>
      <c r="D2157" s="3"/>
      <c r="E2157" s="3"/>
      <c r="F2157" s="3"/>
      <c r="G2157" s="3"/>
      <c r="H2157" s="3"/>
      <c r="I2157" s="3"/>
      <c r="J2157" s="3"/>
      <c r="K2157" s="3"/>
      <c r="L2157" s="3"/>
    </row>
    <row r="2158" spans="1:12">
      <c r="A2158" s="9"/>
      <c r="B2158" s="3"/>
      <c r="C2158" s="13"/>
      <c r="D2158" s="3"/>
      <c r="E2158" s="3"/>
      <c r="F2158" s="3"/>
      <c r="G2158" s="3"/>
      <c r="H2158" s="3"/>
      <c r="I2158" s="3"/>
      <c r="J2158" s="3"/>
      <c r="K2158" s="3"/>
      <c r="L2158" s="3"/>
    </row>
    <row r="2159" spans="1:12">
      <c r="A2159" s="9"/>
      <c r="B2159" s="3"/>
      <c r="C2159" s="13"/>
      <c r="D2159" s="3"/>
      <c r="E2159" s="3"/>
      <c r="F2159" s="3"/>
      <c r="G2159" s="3"/>
      <c r="H2159" s="3"/>
      <c r="I2159" s="3"/>
      <c r="J2159" s="3"/>
      <c r="K2159" s="3"/>
      <c r="L2159" s="3"/>
    </row>
    <row r="2160" spans="1:12">
      <c r="A2160" s="9"/>
      <c r="B2160" s="3"/>
      <c r="C2160" s="13"/>
      <c r="D2160" s="3"/>
      <c r="E2160" s="3"/>
      <c r="F2160" s="3"/>
      <c r="G2160" s="3"/>
      <c r="H2160" s="3"/>
      <c r="I2160" s="3"/>
      <c r="J2160" s="3"/>
      <c r="K2160" s="3"/>
      <c r="L2160" s="3"/>
    </row>
    <row r="2161" spans="1:12">
      <c r="A2161" s="9"/>
      <c r="B2161" s="3"/>
      <c r="C2161" s="13"/>
      <c r="D2161" s="3"/>
      <c r="E2161" s="3"/>
      <c r="F2161" s="3"/>
      <c r="G2161" s="3"/>
      <c r="H2161" s="3"/>
      <c r="I2161" s="3"/>
      <c r="J2161" s="3"/>
      <c r="K2161" s="3"/>
      <c r="L2161" s="3"/>
    </row>
    <row r="2162" spans="1:12">
      <c r="A2162" s="9"/>
      <c r="B2162" s="3"/>
      <c r="C2162" s="13"/>
      <c r="D2162" s="3"/>
      <c r="E2162" s="3"/>
      <c r="F2162" s="3"/>
      <c r="G2162" s="3"/>
      <c r="H2162" s="3"/>
      <c r="I2162" s="3"/>
      <c r="J2162" s="3"/>
      <c r="K2162" s="3"/>
      <c r="L2162" s="3"/>
    </row>
    <row r="2163" spans="1:12">
      <c r="A2163" s="9"/>
      <c r="B2163" s="3"/>
      <c r="C2163" s="13"/>
      <c r="D2163" s="3"/>
      <c r="E2163" s="3"/>
      <c r="F2163" s="3"/>
      <c r="G2163" s="3"/>
      <c r="H2163" s="3"/>
      <c r="I2163" s="3"/>
      <c r="J2163" s="3"/>
      <c r="K2163" s="3"/>
      <c r="L2163" s="3"/>
    </row>
    <row r="2164" spans="1:12">
      <c r="A2164" s="9"/>
      <c r="B2164" s="3"/>
      <c r="C2164" s="13"/>
      <c r="D2164" s="3"/>
      <c r="E2164" s="3"/>
      <c r="F2164" s="3"/>
      <c r="G2164" s="3"/>
      <c r="H2164" s="3"/>
      <c r="I2164" s="3"/>
      <c r="J2164" s="3"/>
      <c r="K2164" s="3"/>
      <c r="L2164" s="3"/>
    </row>
    <row r="2165" spans="1:12">
      <c r="A2165" s="9"/>
      <c r="B2165" s="3"/>
      <c r="C2165" s="13"/>
      <c r="D2165" s="3"/>
      <c r="E2165" s="3"/>
      <c r="F2165" s="3"/>
      <c r="G2165" s="3"/>
      <c r="H2165" s="3"/>
      <c r="I2165" s="3"/>
      <c r="J2165" s="3"/>
      <c r="K2165" s="3"/>
      <c r="L2165" s="3"/>
    </row>
    <row r="2166" spans="1:12">
      <c r="A2166" s="9"/>
      <c r="B2166" s="3"/>
      <c r="C2166" s="13"/>
      <c r="D2166" s="3"/>
      <c r="E2166" s="3"/>
      <c r="F2166" s="3"/>
      <c r="G2166" s="3"/>
      <c r="H2166" s="3"/>
      <c r="I2166" s="3"/>
      <c r="J2166" s="3"/>
      <c r="K2166" s="3"/>
      <c r="L2166" s="3"/>
    </row>
    <row r="2167" spans="1:12">
      <c r="A2167" s="9"/>
      <c r="B2167" s="3"/>
      <c r="C2167" s="13"/>
      <c r="D2167" s="3"/>
      <c r="E2167" s="3"/>
      <c r="F2167" s="3"/>
      <c r="G2167" s="3"/>
      <c r="H2167" s="3"/>
      <c r="I2167" s="3"/>
      <c r="J2167" s="3"/>
      <c r="K2167" s="3"/>
      <c r="L2167" s="3"/>
    </row>
    <row r="2168" spans="1:12">
      <c r="A2168" s="9"/>
      <c r="B2168" s="3"/>
      <c r="C2168" s="13"/>
      <c r="D2168" s="3"/>
      <c r="E2168" s="3"/>
      <c r="F2168" s="3"/>
      <c r="G2168" s="3"/>
      <c r="H2168" s="3"/>
      <c r="I2168" s="3"/>
      <c r="J2168" s="3"/>
      <c r="K2168" s="3"/>
      <c r="L2168" s="3"/>
    </row>
    <row r="2169" spans="1:12">
      <c r="A2169" s="9"/>
      <c r="B2169" s="3"/>
      <c r="C2169" s="13"/>
      <c r="D2169" s="3"/>
      <c r="E2169" s="3"/>
      <c r="F2169" s="3"/>
      <c r="G2169" s="3"/>
      <c r="H2169" s="3"/>
      <c r="I2169" s="3"/>
      <c r="J2169" s="3"/>
      <c r="K2169" s="3"/>
      <c r="L2169" s="3"/>
    </row>
    <row r="2170" spans="1:12">
      <c r="A2170" s="9"/>
      <c r="B2170" s="3"/>
      <c r="C2170" s="13"/>
      <c r="D2170" s="3"/>
      <c r="E2170" s="3"/>
      <c r="F2170" s="3"/>
      <c r="G2170" s="3"/>
      <c r="H2170" s="3"/>
      <c r="I2170" s="3"/>
      <c r="J2170" s="3"/>
      <c r="K2170" s="3"/>
      <c r="L2170" s="3"/>
    </row>
    <row r="2171" spans="1:12">
      <c r="A2171" s="9"/>
      <c r="B2171" s="3"/>
      <c r="C2171" s="13"/>
      <c r="D2171" s="3"/>
      <c r="E2171" s="3"/>
      <c r="F2171" s="3"/>
      <c r="G2171" s="3"/>
      <c r="H2171" s="3"/>
      <c r="I2171" s="3"/>
      <c r="J2171" s="3"/>
      <c r="K2171" s="3"/>
      <c r="L2171" s="3"/>
    </row>
    <row r="2172" spans="1:12">
      <c r="A2172" s="9"/>
      <c r="B2172" s="3"/>
      <c r="C2172" s="13"/>
      <c r="D2172" s="3"/>
      <c r="E2172" s="3"/>
      <c r="F2172" s="3"/>
      <c r="G2172" s="3"/>
      <c r="H2172" s="3"/>
      <c r="I2172" s="3"/>
      <c r="J2172" s="3"/>
      <c r="K2172" s="3"/>
      <c r="L2172" s="3"/>
    </row>
    <row r="2173" spans="1:12">
      <c r="A2173" s="9"/>
      <c r="B2173" s="3"/>
      <c r="C2173" s="13"/>
      <c r="D2173" s="3"/>
      <c r="E2173" s="3"/>
      <c r="F2173" s="3"/>
      <c r="G2173" s="3"/>
      <c r="H2173" s="3"/>
      <c r="I2173" s="3"/>
      <c r="J2173" s="3"/>
      <c r="K2173" s="3"/>
      <c r="L2173" s="3"/>
    </row>
    <row r="2174" spans="1:12">
      <c r="A2174" s="9"/>
      <c r="B2174" s="3"/>
      <c r="C2174" s="13"/>
      <c r="D2174" s="3"/>
      <c r="E2174" s="3"/>
      <c r="F2174" s="3"/>
      <c r="G2174" s="3"/>
      <c r="H2174" s="3"/>
      <c r="I2174" s="3"/>
      <c r="J2174" s="3"/>
      <c r="K2174" s="3"/>
      <c r="L2174" s="3"/>
    </row>
    <row r="2175" spans="1:12">
      <c r="A2175" s="9"/>
      <c r="B2175" s="3"/>
      <c r="C2175" s="13"/>
      <c r="D2175" s="3"/>
      <c r="E2175" s="3"/>
      <c r="F2175" s="3"/>
      <c r="G2175" s="3"/>
      <c r="H2175" s="3"/>
      <c r="I2175" s="3"/>
      <c r="J2175" s="3"/>
      <c r="K2175" s="3"/>
      <c r="L2175" s="3"/>
    </row>
    <row r="2176" spans="1:12">
      <c r="A2176" s="9"/>
      <c r="B2176" s="3"/>
      <c r="C2176" s="13"/>
      <c r="D2176" s="3"/>
      <c r="E2176" s="3"/>
      <c r="F2176" s="3"/>
      <c r="G2176" s="3"/>
      <c r="H2176" s="3"/>
      <c r="I2176" s="3"/>
      <c r="J2176" s="3"/>
      <c r="K2176" s="3"/>
      <c r="L2176" s="3"/>
    </row>
    <row r="2177" spans="1:12">
      <c r="A2177" s="9"/>
      <c r="B2177" s="3"/>
      <c r="C2177" s="13"/>
      <c r="D2177" s="3"/>
      <c r="E2177" s="3"/>
      <c r="F2177" s="3"/>
      <c r="G2177" s="3"/>
      <c r="H2177" s="3"/>
      <c r="I2177" s="3"/>
      <c r="J2177" s="3"/>
      <c r="K2177" s="3"/>
      <c r="L2177" s="3"/>
    </row>
    <row r="2178" spans="1:12">
      <c r="A2178" s="9"/>
      <c r="B2178" s="3"/>
      <c r="C2178" s="13"/>
      <c r="D2178" s="3"/>
      <c r="E2178" s="3"/>
      <c r="F2178" s="3"/>
      <c r="G2178" s="3"/>
      <c r="H2178" s="3"/>
      <c r="I2178" s="3"/>
      <c r="J2178" s="3"/>
      <c r="K2178" s="3"/>
      <c r="L2178" s="3"/>
    </row>
    <row r="2179" spans="1:12">
      <c r="A2179" s="9"/>
      <c r="B2179" s="3"/>
      <c r="C2179" s="13"/>
      <c r="D2179" s="3"/>
      <c r="E2179" s="3"/>
      <c r="F2179" s="3"/>
      <c r="G2179" s="3"/>
      <c r="H2179" s="3"/>
      <c r="I2179" s="3"/>
      <c r="J2179" s="3"/>
      <c r="K2179" s="3"/>
      <c r="L2179" s="3"/>
    </row>
    <row r="2180" spans="1:12">
      <c r="A2180" s="9"/>
      <c r="B2180" s="3"/>
      <c r="C2180" s="13"/>
      <c r="D2180" s="3"/>
      <c r="E2180" s="3"/>
      <c r="F2180" s="3"/>
      <c r="G2180" s="3"/>
      <c r="H2180" s="3"/>
      <c r="I2180" s="3"/>
      <c r="J2180" s="3"/>
      <c r="K2180" s="3"/>
      <c r="L2180" s="3"/>
    </row>
    <row r="2181" spans="1:12">
      <c r="A2181" s="9"/>
      <c r="B2181" s="3"/>
      <c r="C2181" s="13"/>
      <c r="D2181" s="3"/>
      <c r="E2181" s="3"/>
      <c r="F2181" s="3"/>
      <c r="G2181" s="3"/>
      <c r="H2181" s="3"/>
      <c r="I2181" s="3"/>
      <c r="J2181" s="3"/>
      <c r="K2181" s="3"/>
      <c r="L2181" s="3"/>
    </row>
    <row r="2182" spans="1:12">
      <c r="A2182" s="9"/>
      <c r="B2182" s="3"/>
      <c r="C2182" s="13"/>
      <c r="D2182" s="3"/>
      <c r="E2182" s="3"/>
      <c r="F2182" s="3"/>
      <c r="G2182" s="3"/>
      <c r="H2182" s="3"/>
      <c r="I2182" s="3"/>
      <c r="J2182" s="3"/>
      <c r="K2182" s="3"/>
      <c r="L2182" s="3"/>
    </row>
    <row r="2183" spans="1:12">
      <c r="A2183" s="9"/>
      <c r="B2183" s="3"/>
      <c r="C2183" s="13"/>
      <c r="D2183" s="3"/>
      <c r="E2183" s="3"/>
      <c r="F2183" s="3"/>
      <c r="G2183" s="3"/>
      <c r="H2183" s="3"/>
      <c r="I2183" s="3"/>
      <c r="J2183" s="3"/>
      <c r="K2183" s="3"/>
      <c r="L2183" s="3"/>
    </row>
    <row r="2184" spans="1:12">
      <c r="A2184" s="9"/>
      <c r="B2184" s="3"/>
      <c r="C2184" s="13"/>
      <c r="D2184" s="3"/>
      <c r="E2184" s="3"/>
      <c r="F2184" s="3"/>
      <c r="G2184" s="3"/>
      <c r="H2184" s="3"/>
      <c r="I2184" s="3"/>
      <c r="J2184" s="3"/>
      <c r="K2184" s="3"/>
      <c r="L2184" s="3"/>
    </row>
    <row r="2185" spans="1:12">
      <c r="A2185" s="9"/>
      <c r="B2185" s="3"/>
      <c r="C2185" s="13"/>
      <c r="D2185" s="3"/>
      <c r="E2185" s="3"/>
      <c r="F2185" s="3"/>
      <c r="G2185" s="3"/>
      <c r="H2185" s="3"/>
      <c r="I2185" s="3"/>
      <c r="J2185" s="3"/>
      <c r="K2185" s="3"/>
      <c r="L2185" s="3"/>
    </row>
    <row r="2186" spans="1:12">
      <c r="A2186" s="9"/>
      <c r="B2186" s="3"/>
      <c r="C2186" s="13"/>
      <c r="D2186" s="3"/>
      <c r="E2186" s="3"/>
      <c r="F2186" s="3"/>
      <c r="G2186" s="3"/>
      <c r="H2186" s="3"/>
      <c r="I2186" s="3"/>
      <c r="J2186" s="3"/>
      <c r="K2186" s="3"/>
      <c r="L2186" s="3"/>
    </row>
    <row r="2187" spans="1:12">
      <c r="A2187" s="9"/>
      <c r="B2187" s="3"/>
      <c r="C2187" s="13"/>
      <c r="D2187" s="3"/>
      <c r="E2187" s="3"/>
      <c r="F2187" s="3"/>
      <c r="G2187" s="3"/>
      <c r="H2187" s="3"/>
      <c r="I2187" s="3"/>
      <c r="J2187" s="3"/>
      <c r="K2187" s="3"/>
      <c r="L2187" s="3"/>
    </row>
    <row r="2188" spans="1:12">
      <c r="A2188" s="9"/>
      <c r="B2188" s="3"/>
      <c r="C2188" s="13"/>
      <c r="D2188" s="3"/>
      <c r="E2188" s="3"/>
      <c r="F2188" s="3"/>
      <c r="G2188" s="3"/>
      <c r="H2188" s="3"/>
      <c r="I2188" s="3"/>
      <c r="J2188" s="3"/>
      <c r="K2188" s="3"/>
      <c r="L2188" s="3"/>
    </row>
    <row r="2189" spans="1:12">
      <c r="A2189" s="9"/>
      <c r="B2189" s="3"/>
      <c r="C2189" s="13"/>
      <c r="D2189" s="3"/>
      <c r="E2189" s="3"/>
      <c r="F2189" s="3"/>
      <c r="G2189" s="3"/>
      <c r="H2189" s="3"/>
      <c r="I2189" s="3"/>
      <c r="J2189" s="3"/>
      <c r="K2189" s="3"/>
      <c r="L2189" s="3"/>
    </row>
    <row r="2190" spans="1:12">
      <c r="A2190" s="9"/>
      <c r="B2190" s="3"/>
      <c r="C2190" s="13"/>
      <c r="D2190" s="3"/>
      <c r="E2190" s="3"/>
      <c r="F2190" s="3"/>
      <c r="G2190" s="3"/>
      <c r="H2190" s="3"/>
      <c r="I2190" s="3"/>
      <c r="J2190" s="3"/>
      <c r="K2190" s="3"/>
      <c r="L2190" s="3"/>
    </row>
    <row r="2191" spans="1:12">
      <c r="A2191" s="9"/>
      <c r="B2191" s="3"/>
      <c r="C2191" s="13"/>
      <c r="D2191" s="3"/>
      <c r="E2191" s="3"/>
      <c r="F2191" s="3"/>
      <c r="G2191" s="3"/>
      <c r="H2191" s="3"/>
      <c r="I2191" s="3"/>
      <c r="J2191" s="3"/>
      <c r="K2191" s="3"/>
      <c r="L2191" s="3"/>
    </row>
    <row r="2192" spans="1:12">
      <c r="A2192" s="9"/>
      <c r="B2192" s="3"/>
      <c r="C2192" s="13"/>
      <c r="D2192" s="3"/>
      <c r="E2192" s="3"/>
      <c r="F2192" s="3"/>
      <c r="G2192" s="3"/>
      <c r="H2192" s="3"/>
      <c r="I2192" s="3"/>
      <c r="J2192" s="3"/>
      <c r="K2192" s="3"/>
      <c r="L2192" s="3"/>
    </row>
    <row r="2193" spans="1:12">
      <c r="A2193" s="9"/>
      <c r="B2193" s="3"/>
      <c r="C2193" s="13"/>
      <c r="D2193" s="3"/>
      <c r="E2193" s="3"/>
      <c r="F2193" s="3"/>
      <c r="G2193" s="3"/>
      <c r="H2193" s="3"/>
      <c r="I2193" s="3"/>
      <c r="J2193" s="3"/>
      <c r="K2193" s="3"/>
      <c r="L2193" s="3"/>
    </row>
    <row r="2194" spans="1:12">
      <c r="A2194" s="9"/>
      <c r="B2194" s="3"/>
      <c r="C2194" s="13"/>
      <c r="D2194" s="3"/>
      <c r="E2194" s="3"/>
      <c r="F2194" s="3"/>
      <c r="G2194" s="3"/>
      <c r="H2194" s="3"/>
      <c r="I2194" s="3"/>
      <c r="J2194" s="3"/>
      <c r="K2194" s="3"/>
      <c r="L2194" s="3"/>
    </row>
    <row r="2195" spans="1:12">
      <c r="A2195" s="9"/>
      <c r="B2195" s="3"/>
      <c r="C2195" s="13"/>
      <c r="D2195" s="3"/>
      <c r="E2195" s="3"/>
      <c r="F2195" s="3"/>
      <c r="G2195" s="3"/>
      <c r="H2195" s="3"/>
      <c r="I2195" s="3"/>
      <c r="J2195" s="3"/>
      <c r="K2195" s="3"/>
      <c r="L2195" s="3"/>
    </row>
    <row r="2196" spans="1:12">
      <c r="A2196" s="9"/>
      <c r="B2196" s="3"/>
      <c r="C2196" s="13"/>
      <c r="D2196" s="3"/>
      <c r="E2196" s="3"/>
      <c r="F2196" s="3"/>
      <c r="G2196" s="3"/>
      <c r="H2196" s="3"/>
      <c r="I2196" s="3"/>
      <c r="J2196" s="3"/>
      <c r="K2196" s="3"/>
      <c r="L2196" s="3"/>
    </row>
    <row r="2197" spans="1:12">
      <c r="A2197" s="9"/>
      <c r="B2197" s="3"/>
      <c r="C2197" s="13"/>
      <c r="D2197" s="3"/>
      <c r="E2197" s="3"/>
      <c r="F2197" s="3"/>
      <c r="G2197" s="3"/>
      <c r="H2197" s="3"/>
      <c r="I2197" s="3"/>
      <c r="J2197" s="3"/>
      <c r="K2197" s="3"/>
      <c r="L2197" s="3"/>
    </row>
    <row r="2198" spans="1:12">
      <c r="A2198" s="9"/>
      <c r="B2198" s="3"/>
      <c r="C2198" s="13"/>
      <c r="D2198" s="3"/>
      <c r="E2198" s="3"/>
      <c r="F2198" s="3"/>
      <c r="G2198" s="3"/>
      <c r="H2198" s="3"/>
      <c r="I2198" s="3"/>
      <c r="J2198" s="3"/>
      <c r="K2198" s="3"/>
      <c r="L2198" s="3"/>
    </row>
    <row r="2199" spans="1:12">
      <c r="A2199" s="9"/>
      <c r="B2199" s="3"/>
      <c r="C2199" s="13"/>
      <c r="D2199" s="3"/>
      <c r="E2199" s="3"/>
      <c r="F2199" s="3"/>
      <c r="G2199" s="3"/>
      <c r="H2199" s="3"/>
      <c r="I2199" s="3"/>
      <c r="J2199" s="3"/>
      <c r="K2199" s="3"/>
      <c r="L2199" s="3"/>
    </row>
    <row r="2200" spans="1:12">
      <c r="A2200" s="9"/>
      <c r="B2200" s="3"/>
      <c r="C2200" s="13"/>
      <c r="D2200" s="3"/>
      <c r="E2200" s="3"/>
      <c r="F2200" s="3"/>
      <c r="G2200" s="3"/>
      <c r="H2200" s="3"/>
      <c r="I2200" s="3"/>
      <c r="J2200" s="3"/>
      <c r="K2200" s="3"/>
      <c r="L2200" s="3"/>
    </row>
    <row r="2201" spans="1:12">
      <c r="A2201" s="9"/>
      <c r="B2201" s="3"/>
      <c r="C2201" s="13"/>
      <c r="D2201" s="3"/>
      <c r="E2201" s="3"/>
      <c r="F2201" s="3"/>
      <c r="G2201" s="3"/>
      <c r="H2201" s="3"/>
      <c r="I2201" s="3"/>
      <c r="J2201" s="3"/>
      <c r="K2201" s="3"/>
      <c r="L2201" s="3"/>
    </row>
    <row r="2202" spans="1:12">
      <c r="A2202" s="9"/>
      <c r="B2202" s="3"/>
      <c r="C2202" s="13"/>
      <c r="D2202" s="3"/>
      <c r="E2202" s="3"/>
      <c r="F2202" s="3"/>
      <c r="G2202" s="3"/>
      <c r="H2202" s="3"/>
      <c r="I2202" s="3"/>
      <c r="J2202" s="3"/>
      <c r="K2202" s="3"/>
      <c r="L2202" s="3"/>
    </row>
    <row r="2203" spans="1:12">
      <c r="A2203" s="9"/>
      <c r="B2203" s="3"/>
      <c r="C2203" s="13"/>
      <c r="D2203" s="3"/>
      <c r="E2203" s="3"/>
      <c r="F2203" s="3"/>
      <c r="G2203" s="3"/>
      <c r="H2203" s="3"/>
      <c r="I2203" s="3"/>
      <c r="J2203" s="3"/>
      <c r="K2203" s="3"/>
      <c r="L2203" s="3"/>
    </row>
    <row r="2204" spans="1:12">
      <c r="A2204" s="9"/>
      <c r="B2204" s="3"/>
      <c r="C2204" s="13"/>
      <c r="D2204" s="3"/>
      <c r="E2204" s="3"/>
      <c r="F2204" s="3"/>
      <c r="G2204" s="3"/>
      <c r="H2204" s="3"/>
      <c r="I2204" s="3"/>
      <c r="J2204" s="3"/>
      <c r="K2204" s="3"/>
      <c r="L2204" s="3"/>
    </row>
    <row r="2205" spans="1:12">
      <c r="A2205" s="9"/>
      <c r="B2205" s="3"/>
      <c r="C2205" s="13"/>
      <c r="D2205" s="3"/>
      <c r="E2205" s="3"/>
      <c r="F2205" s="3"/>
      <c r="G2205" s="3"/>
      <c r="H2205" s="3"/>
      <c r="I2205" s="3"/>
      <c r="J2205" s="3"/>
      <c r="K2205" s="3"/>
      <c r="L2205" s="3"/>
    </row>
    <row r="2206" spans="1:12">
      <c r="A2206" s="9"/>
      <c r="B2206" s="3"/>
      <c r="C2206" s="13"/>
      <c r="D2206" s="3"/>
      <c r="E2206" s="3"/>
      <c r="F2206" s="3"/>
      <c r="G2206" s="3"/>
      <c r="H2206" s="3"/>
      <c r="I2206" s="3"/>
      <c r="J2206" s="3"/>
      <c r="K2206" s="3"/>
      <c r="L2206" s="3"/>
    </row>
    <row r="2207" spans="1:12">
      <c r="A2207" s="9"/>
      <c r="B2207" s="3"/>
      <c r="C2207" s="13"/>
      <c r="D2207" s="3"/>
      <c r="E2207" s="3"/>
      <c r="F2207" s="3"/>
      <c r="G2207" s="3"/>
      <c r="H2207" s="3"/>
      <c r="I2207" s="3"/>
      <c r="J2207" s="3"/>
      <c r="K2207" s="3"/>
      <c r="L2207" s="3"/>
    </row>
    <row r="2208" spans="1:12">
      <c r="A2208" s="9"/>
      <c r="B2208" s="3"/>
      <c r="C2208" s="13"/>
      <c r="D2208" s="3"/>
      <c r="E2208" s="3"/>
      <c r="F2208" s="3"/>
      <c r="G2208" s="3"/>
      <c r="H2208" s="3"/>
      <c r="I2208" s="3"/>
      <c r="J2208" s="3"/>
      <c r="K2208" s="3"/>
      <c r="L2208" s="3"/>
    </row>
    <row r="2209" spans="1:12">
      <c r="A2209" s="9"/>
      <c r="B2209" s="3"/>
      <c r="C2209" s="13"/>
      <c r="D2209" s="3"/>
      <c r="E2209" s="3"/>
      <c r="F2209" s="3"/>
      <c r="G2209" s="3"/>
      <c r="H2209" s="3"/>
      <c r="I2209" s="3"/>
      <c r="J2209" s="3"/>
      <c r="K2209" s="3"/>
      <c r="L2209" s="3"/>
    </row>
    <row r="2210" spans="1:12">
      <c r="A2210" s="9"/>
      <c r="B2210" s="3"/>
      <c r="C2210" s="13"/>
      <c r="D2210" s="3"/>
      <c r="E2210" s="3"/>
      <c r="F2210" s="3"/>
      <c r="G2210" s="3"/>
      <c r="H2210" s="3"/>
      <c r="I2210" s="3"/>
      <c r="J2210" s="3"/>
      <c r="K2210" s="3"/>
      <c r="L2210" s="3"/>
    </row>
    <row r="2211" spans="1:12">
      <c r="A2211" s="9"/>
      <c r="B2211" s="3"/>
      <c r="C2211" s="13"/>
      <c r="D2211" s="3"/>
      <c r="E2211" s="3"/>
      <c r="F2211" s="3"/>
      <c r="G2211" s="3"/>
      <c r="H2211" s="3"/>
      <c r="I2211" s="3"/>
      <c r="J2211" s="3"/>
      <c r="K2211" s="3"/>
      <c r="L2211" s="3"/>
    </row>
    <row r="2212" spans="1:12">
      <c r="A2212" s="9"/>
      <c r="B2212" s="3"/>
      <c r="C2212" s="13"/>
      <c r="D2212" s="3"/>
      <c r="E2212" s="3"/>
      <c r="F2212" s="3"/>
      <c r="G2212" s="3"/>
      <c r="H2212" s="3"/>
      <c r="I2212" s="3"/>
      <c r="J2212" s="3"/>
      <c r="K2212" s="3"/>
      <c r="L2212" s="3"/>
    </row>
    <row r="2213" spans="1:12">
      <c r="A2213" s="9"/>
      <c r="B2213" s="3"/>
      <c r="C2213" s="13"/>
      <c r="D2213" s="3"/>
      <c r="E2213" s="3"/>
      <c r="F2213" s="3"/>
      <c r="G2213" s="3"/>
      <c r="H2213" s="3"/>
      <c r="I2213" s="3"/>
      <c r="J2213" s="3"/>
      <c r="K2213" s="3"/>
      <c r="L2213" s="3"/>
    </row>
    <row r="2214" spans="1:12">
      <c r="A2214" s="9"/>
      <c r="B2214" s="3"/>
      <c r="C2214" s="13"/>
      <c r="D2214" s="3"/>
      <c r="E2214" s="3"/>
      <c r="F2214" s="3"/>
      <c r="G2214" s="3"/>
      <c r="H2214" s="3"/>
      <c r="I2214" s="3"/>
      <c r="J2214" s="3"/>
      <c r="K2214" s="3"/>
      <c r="L2214" s="3"/>
    </row>
    <row r="2215" spans="1:12">
      <c r="A2215" s="9"/>
      <c r="B2215" s="3"/>
      <c r="C2215" s="13"/>
      <c r="D2215" s="3"/>
      <c r="E2215" s="3"/>
      <c r="F2215" s="3"/>
      <c r="G2215" s="3"/>
      <c r="H2215" s="3"/>
      <c r="I2215" s="3"/>
      <c r="J2215" s="3"/>
      <c r="K2215" s="3"/>
      <c r="L2215" s="3"/>
    </row>
    <row r="2216" spans="1:12">
      <c r="A2216" s="9"/>
      <c r="B2216" s="3"/>
      <c r="C2216" s="13"/>
      <c r="D2216" s="3"/>
      <c r="E2216" s="3"/>
      <c r="F2216" s="3"/>
      <c r="G2216" s="3"/>
      <c r="H2216" s="3"/>
      <c r="I2216" s="3"/>
      <c r="J2216" s="3"/>
      <c r="K2216" s="3"/>
      <c r="L2216" s="3"/>
    </row>
    <row r="2217" spans="1:12">
      <c r="A2217" s="9"/>
      <c r="B2217" s="3"/>
      <c r="C2217" s="13"/>
      <c r="D2217" s="3"/>
      <c r="E2217" s="3"/>
      <c r="F2217" s="3"/>
      <c r="G2217" s="3"/>
      <c r="H2217" s="3"/>
      <c r="I2217" s="3"/>
      <c r="J2217" s="3"/>
      <c r="K2217" s="3"/>
      <c r="L2217" s="3"/>
    </row>
    <row r="2218" spans="1:12">
      <c r="A2218" s="9"/>
      <c r="B2218" s="3"/>
      <c r="C2218" s="13"/>
      <c r="D2218" s="3"/>
      <c r="E2218" s="3"/>
      <c r="F2218" s="3"/>
      <c r="G2218" s="3"/>
      <c r="H2218" s="3"/>
      <c r="I2218" s="3"/>
      <c r="J2218" s="3"/>
      <c r="K2218" s="3"/>
      <c r="L2218" s="3"/>
    </row>
    <row r="2219" spans="1:12">
      <c r="A2219" s="9"/>
      <c r="B2219" s="3"/>
      <c r="C2219" s="13"/>
      <c r="D2219" s="3"/>
      <c r="E2219" s="3"/>
      <c r="F2219" s="3"/>
      <c r="G2219" s="3"/>
      <c r="H2219" s="3"/>
      <c r="I2219" s="3"/>
      <c r="J2219" s="3"/>
      <c r="K2219" s="3"/>
      <c r="L2219" s="3"/>
    </row>
    <row r="2220" spans="1:12">
      <c r="A2220" s="9"/>
      <c r="B2220" s="3"/>
      <c r="C2220" s="13"/>
      <c r="D2220" s="3"/>
      <c r="E2220" s="3"/>
      <c r="F2220" s="3"/>
      <c r="G2220" s="3"/>
      <c r="H2220" s="3"/>
      <c r="I2220" s="3"/>
      <c r="J2220" s="3"/>
      <c r="K2220" s="3"/>
      <c r="L2220" s="3"/>
    </row>
    <row r="2221" spans="1:12">
      <c r="A2221" s="9"/>
      <c r="B2221" s="3"/>
      <c r="C2221" s="13"/>
      <c r="D2221" s="3"/>
      <c r="E2221" s="3"/>
      <c r="F2221" s="3"/>
      <c r="G2221" s="3"/>
      <c r="H2221" s="3"/>
      <c r="I2221" s="3"/>
      <c r="J2221" s="3"/>
      <c r="K2221" s="3"/>
      <c r="L2221" s="3"/>
    </row>
    <row r="2222" spans="1:12">
      <c r="A2222" s="9"/>
      <c r="B2222" s="3"/>
      <c r="C2222" s="13"/>
      <c r="D2222" s="3"/>
      <c r="E2222" s="3"/>
      <c r="F2222" s="3"/>
      <c r="G2222" s="3"/>
      <c r="H2222" s="3"/>
      <c r="I2222" s="3"/>
      <c r="J2222" s="3"/>
      <c r="K2222" s="3"/>
      <c r="L2222" s="3"/>
    </row>
    <row r="2223" spans="1:12">
      <c r="A2223" s="9"/>
      <c r="B2223" s="3"/>
      <c r="C2223" s="13"/>
      <c r="D2223" s="3"/>
      <c r="E2223" s="3"/>
      <c r="F2223" s="3"/>
      <c r="G2223" s="3"/>
      <c r="H2223" s="3"/>
      <c r="I2223" s="3"/>
      <c r="J2223" s="3"/>
      <c r="K2223" s="3"/>
      <c r="L2223" s="3"/>
    </row>
    <row r="2224" spans="1:12">
      <c r="A2224" s="9"/>
      <c r="B2224" s="3"/>
      <c r="C2224" s="13"/>
      <c r="D2224" s="3"/>
      <c r="E2224" s="3"/>
      <c r="F2224" s="3"/>
      <c r="G2224" s="3"/>
      <c r="H2224" s="3"/>
      <c r="I2224" s="3"/>
      <c r="J2224" s="3"/>
      <c r="K2224" s="3"/>
      <c r="L2224" s="3"/>
    </row>
    <row r="2225" spans="1:12">
      <c r="A2225" s="9"/>
      <c r="B2225" s="3"/>
      <c r="C2225" s="13"/>
      <c r="D2225" s="3"/>
      <c r="E2225" s="3"/>
      <c r="F2225" s="3"/>
      <c r="G2225" s="3"/>
      <c r="H2225" s="3"/>
      <c r="I2225" s="3"/>
      <c r="J2225" s="3"/>
      <c r="K2225" s="3"/>
      <c r="L2225" s="3"/>
    </row>
    <row r="2226" spans="1:12">
      <c r="A2226" s="9"/>
      <c r="B2226" s="3"/>
      <c r="C2226" s="13"/>
      <c r="D2226" s="3"/>
      <c r="E2226" s="3"/>
      <c r="F2226" s="3"/>
      <c r="G2226" s="3"/>
      <c r="H2226" s="3"/>
      <c r="I2226" s="3"/>
      <c r="J2226" s="3"/>
      <c r="K2226" s="3"/>
      <c r="L2226" s="3"/>
    </row>
    <row r="2227" spans="1:12">
      <c r="A2227" s="9"/>
      <c r="B2227" s="3"/>
      <c r="C2227" s="13"/>
      <c r="D2227" s="3"/>
      <c r="E2227" s="3"/>
      <c r="F2227" s="3"/>
      <c r="G2227" s="3"/>
      <c r="H2227" s="3"/>
      <c r="I2227" s="3"/>
      <c r="J2227" s="3"/>
      <c r="K2227" s="3"/>
      <c r="L2227" s="3"/>
    </row>
    <row r="2228" spans="1:12">
      <c r="A2228" s="9"/>
      <c r="B2228" s="3"/>
      <c r="C2228" s="13"/>
      <c r="D2228" s="3"/>
      <c r="E2228" s="3"/>
      <c r="F2228" s="3"/>
      <c r="G2228" s="3"/>
      <c r="H2228" s="3"/>
      <c r="I2228" s="3"/>
      <c r="J2228" s="3"/>
      <c r="K2228" s="3"/>
      <c r="L2228" s="3"/>
    </row>
    <row r="2229" spans="1:12">
      <c r="A2229" s="9"/>
      <c r="B2229" s="3"/>
      <c r="C2229" s="13"/>
      <c r="D2229" s="3"/>
      <c r="E2229" s="3"/>
      <c r="F2229" s="3"/>
      <c r="G2229" s="3"/>
      <c r="H2229" s="3"/>
      <c r="I2229" s="3"/>
      <c r="J2229" s="3"/>
      <c r="K2229" s="3"/>
      <c r="L2229" s="3"/>
    </row>
    <row r="2230" spans="1:12">
      <c r="A2230" s="9"/>
      <c r="B2230" s="3"/>
      <c r="C2230" s="13"/>
      <c r="D2230" s="3"/>
      <c r="E2230" s="3"/>
      <c r="F2230" s="3"/>
      <c r="G2230" s="3"/>
      <c r="H2230" s="3"/>
      <c r="I2230" s="3"/>
      <c r="J2230" s="3"/>
      <c r="K2230" s="3"/>
      <c r="L2230" s="3"/>
    </row>
    <row r="2231" spans="1:12">
      <c r="A2231" s="9"/>
      <c r="B2231" s="3"/>
      <c r="C2231" s="13"/>
      <c r="D2231" s="3"/>
      <c r="E2231" s="3"/>
      <c r="F2231" s="3"/>
      <c r="G2231" s="3"/>
      <c r="H2231" s="3"/>
      <c r="I2231" s="3"/>
      <c r="J2231" s="3"/>
      <c r="K2231" s="3"/>
      <c r="L2231" s="3"/>
    </row>
    <row r="2232" spans="1:12">
      <c r="A2232" s="9"/>
      <c r="B2232" s="3"/>
      <c r="C2232" s="13"/>
      <c r="D2232" s="3"/>
      <c r="E2232" s="3"/>
      <c r="F2232" s="3"/>
      <c r="G2232" s="3"/>
      <c r="H2232" s="3"/>
      <c r="I2232" s="3"/>
      <c r="J2232" s="3"/>
      <c r="K2232" s="3"/>
      <c r="L2232" s="3"/>
    </row>
    <row r="2233" spans="1:12">
      <c r="A2233" s="9"/>
      <c r="B2233" s="3"/>
      <c r="C2233" s="13"/>
      <c r="D2233" s="3"/>
      <c r="E2233" s="3"/>
      <c r="F2233" s="3"/>
      <c r="G2233" s="3"/>
      <c r="H2233" s="3"/>
      <c r="I2233" s="3"/>
      <c r="J2233" s="3"/>
      <c r="K2233" s="3"/>
      <c r="L2233" s="3"/>
    </row>
    <row r="2234" spans="1:12">
      <c r="A2234" s="9"/>
      <c r="B2234" s="3"/>
      <c r="C2234" s="13"/>
      <c r="D2234" s="3"/>
      <c r="E2234" s="3"/>
      <c r="F2234" s="3"/>
      <c r="G2234" s="3"/>
      <c r="H2234" s="3"/>
      <c r="I2234" s="3"/>
      <c r="J2234" s="3"/>
      <c r="K2234" s="3"/>
      <c r="L2234" s="3"/>
    </row>
    <row r="2235" spans="1:12">
      <c r="A2235" s="9"/>
      <c r="B2235" s="3"/>
      <c r="C2235" s="13"/>
      <c r="D2235" s="3"/>
      <c r="E2235" s="3"/>
      <c r="F2235" s="3"/>
      <c r="G2235" s="3"/>
      <c r="H2235" s="3"/>
      <c r="I2235" s="3"/>
      <c r="J2235" s="3"/>
      <c r="K2235" s="3"/>
      <c r="L2235" s="3"/>
    </row>
    <row r="2236" spans="1:12">
      <c r="A2236" s="9"/>
      <c r="B2236" s="3"/>
      <c r="C2236" s="13"/>
      <c r="D2236" s="3"/>
      <c r="E2236" s="3"/>
      <c r="F2236" s="3"/>
      <c r="G2236" s="3"/>
      <c r="H2236" s="3"/>
      <c r="I2236" s="3"/>
      <c r="J2236" s="3"/>
      <c r="K2236" s="3"/>
      <c r="L2236" s="3"/>
    </row>
    <row r="2237" spans="1:12">
      <c r="A2237" s="9"/>
      <c r="B2237" s="3"/>
      <c r="C2237" s="13"/>
      <c r="D2237" s="3"/>
      <c r="E2237" s="3"/>
      <c r="F2237" s="3"/>
      <c r="G2237" s="3"/>
      <c r="H2237" s="3"/>
      <c r="I2237" s="3"/>
      <c r="J2237" s="3"/>
      <c r="K2237" s="3"/>
      <c r="L2237" s="3"/>
    </row>
    <row r="2238" spans="1:12">
      <c r="A2238" s="9"/>
      <c r="B2238" s="3"/>
      <c r="C2238" s="13"/>
      <c r="D2238" s="3"/>
      <c r="E2238" s="3"/>
      <c r="F2238" s="3"/>
      <c r="G2238" s="3"/>
      <c r="H2238" s="3"/>
      <c r="I2238" s="3"/>
      <c r="J2238" s="3"/>
      <c r="K2238" s="3"/>
      <c r="L2238" s="3"/>
    </row>
    <row r="2239" spans="1:12">
      <c r="A2239" s="9"/>
      <c r="B2239" s="3"/>
      <c r="C2239" s="13"/>
      <c r="D2239" s="3"/>
      <c r="E2239" s="3"/>
      <c r="F2239" s="3"/>
      <c r="G2239" s="3"/>
      <c r="H2239" s="3"/>
      <c r="I2239" s="3"/>
      <c r="J2239" s="3"/>
      <c r="K2239" s="3"/>
      <c r="L2239" s="3"/>
    </row>
    <row r="2240" spans="1:12">
      <c r="A2240" s="9"/>
      <c r="B2240" s="3"/>
      <c r="C2240" s="13"/>
      <c r="D2240" s="3"/>
      <c r="E2240" s="3"/>
      <c r="F2240" s="3"/>
      <c r="G2240" s="3"/>
      <c r="H2240" s="3"/>
      <c r="I2240" s="3"/>
      <c r="J2240" s="3"/>
      <c r="K2240" s="3"/>
      <c r="L2240" s="3"/>
    </row>
    <row r="2241" spans="1:12">
      <c r="A2241" s="9"/>
      <c r="B2241" s="3"/>
      <c r="C2241" s="13"/>
      <c r="D2241" s="3"/>
      <c r="E2241" s="3"/>
      <c r="F2241" s="3"/>
      <c r="G2241" s="3"/>
      <c r="H2241" s="3"/>
      <c r="I2241" s="3"/>
      <c r="J2241" s="3"/>
      <c r="K2241" s="3"/>
      <c r="L2241" s="3"/>
    </row>
    <row r="2242" spans="1:12">
      <c r="A2242" s="9"/>
      <c r="B2242" s="3"/>
      <c r="C2242" s="13"/>
      <c r="D2242" s="3"/>
      <c r="E2242" s="3"/>
      <c r="F2242" s="3"/>
      <c r="G2242" s="3"/>
      <c r="H2242" s="3"/>
      <c r="I2242" s="3"/>
      <c r="J2242" s="3"/>
      <c r="K2242" s="3"/>
      <c r="L2242" s="3"/>
    </row>
    <row r="2243" spans="1:12">
      <c r="A2243" s="9"/>
      <c r="B2243" s="3"/>
      <c r="C2243" s="13"/>
      <c r="D2243" s="3"/>
      <c r="E2243" s="3"/>
      <c r="F2243" s="3"/>
      <c r="G2243" s="3"/>
      <c r="H2243" s="3"/>
      <c r="I2243" s="3"/>
      <c r="J2243" s="3"/>
      <c r="K2243" s="3"/>
      <c r="L2243" s="3"/>
    </row>
    <row r="2244" spans="1:12">
      <c r="A2244" s="9"/>
      <c r="B2244" s="3"/>
      <c r="C2244" s="13"/>
      <c r="D2244" s="3"/>
      <c r="E2244" s="3"/>
      <c r="F2244" s="3"/>
      <c r="G2244" s="3"/>
      <c r="H2244" s="3"/>
      <c r="I2244" s="3"/>
      <c r="J2244" s="3"/>
      <c r="K2244" s="3"/>
      <c r="L2244" s="3"/>
    </row>
    <row r="2245" spans="1:12">
      <c r="A2245" s="9"/>
      <c r="B2245" s="3"/>
      <c r="C2245" s="13"/>
      <c r="D2245" s="3"/>
      <c r="E2245" s="3"/>
      <c r="F2245" s="3"/>
      <c r="G2245" s="3"/>
      <c r="H2245" s="3"/>
      <c r="I2245" s="3"/>
      <c r="J2245" s="3"/>
      <c r="K2245" s="3"/>
      <c r="L2245" s="3"/>
    </row>
    <row r="2246" spans="1:12">
      <c r="A2246" s="9"/>
      <c r="B2246" s="3"/>
      <c r="C2246" s="13"/>
      <c r="D2246" s="3"/>
      <c r="E2246" s="3"/>
      <c r="F2246" s="3"/>
      <c r="G2246" s="3"/>
      <c r="H2246" s="3"/>
      <c r="I2246" s="3"/>
      <c r="J2246" s="3"/>
      <c r="K2246" s="3"/>
      <c r="L2246" s="3"/>
    </row>
    <row r="2247" spans="1:12">
      <c r="A2247" s="9"/>
      <c r="B2247" s="3"/>
      <c r="C2247" s="13"/>
      <c r="D2247" s="3"/>
      <c r="E2247" s="3"/>
      <c r="F2247" s="3"/>
      <c r="G2247" s="3"/>
      <c r="H2247" s="3"/>
      <c r="I2247" s="3"/>
      <c r="J2247" s="3"/>
      <c r="K2247" s="3"/>
      <c r="L2247" s="3"/>
    </row>
    <row r="2248" spans="1:12">
      <c r="A2248" s="9"/>
      <c r="B2248" s="3"/>
      <c r="C2248" s="13"/>
      <c r="D2248" s="3"/>
      <c r="E2248" s="3"/>
      <c r="F2248" s="3"/>
      <c r="G2248" s="3"/>
      <c r="H2248" s="3"/>
      <c r="I2248" s="3"/>
      <c r="J2248" s="3"/>
      <c r="K2248" s="3"/>
      <c r="L2248" s="3"/>
    </row>
    <row r="2249" spans="1:12">
      <c r="A2249" s="9"/>
      <c r="B2249" s="3"/>
      <c r="C2249" s="13"/>
      <c r="D2249" s="3"/>
      <c r="E2249" s="3"/>
      <c r="F2249" s="3"/>
      <c r="G2249" s="3"/>
      <c r="H2249" s="3"/>
      <c r="I2249" s="3"/>
      <c r="J2249" s="3"/>
      <c r="K2249" s="3"/>
      <c r="L2249" s="3"/>
    </row>
    <row r="2250" spans="1:12">
      <c r="A2250" s="9"/>
      <c r="B2250" s="3"/>
      <c r="C2250" s="13"/>
      <c r="D2250" s="3"/>
      <c r="E2250" s="3"/>
      <c r="F2250" s="3"/>
      <c r="G2250" s="3"/>
      <c r="H2250" s="3"/>
      <c r="I2250" s="3"/>
      <c r="J2250" s="3"/>
      <c r="K2250" s="3"/>
      <c r="L2250" s="3"/>
    </row>
    <row r="2251" spans="1:12">
      <c r="A2251" s="9"/>
      <c r="B2251" s="3"/>
      <c r="C2251" s="13"/>
      <c r="D2251" s="3"/>
      <c r="E2251" s="3"/>
      <c r="F2251" s="3"/>
      <c r="G2251" s="3"/>
      <c r="H2251" s="3"/>
      <c r="I2251" s="3"/>
      <c r="J2251" s="3"/>
      <c r="K2251" s="3"/>
      <c r="L2251" s="3"/>
    </row>
    <row r="2252" spans="1:12">
      <c r="A2252" s="9"/>
      <c r="B2252" s="3"/>
      <c r="C2252" s="13"/>
      <c r="D2252" s="3"/>
      <c r="E2252" s="3"/>
      <c r="F2252" s="3"/>
      <c r="G2252" s="3"/>
      <c r="H2252" s="3"/>
      <c r="I2252" s="3"/>
      <c r="J2252" s="3"/>
      <c r="K2252" s="3"/>
      <c r="L2252" s="3"/>
    </row>
    <row r="2253" spans="1:12">
      <c r="A2253" s="9"/>
      <c r="B2253" s="3"/>
      <c r="C2253" s="13"/>
      <c r="D2253" s="3"/>
      <c r="E2253" s="3"/>
      <c r="F2253" s="3"/>
      <c r="G2253" s="3"/>
      <c r="H2253" s="3"/>
      <c r="I2253" s="3"/>
      <c r="J2253" s="3"/>
      <c r="K2253" s="3"/>
      <c r="L2253" s="3"/>
    </row>
    <row r="2254" spans="1:12">
      <c r="A2254" s="9"/>
      <c r="B2254" s="3"/>
      <c r="C2254" s="13"/>
      <c r="D2254" s="3"/>
      <c r="E2254" s="3"/>
      <c r="F2254" s="3"/>
      <c r="G2254" s="3"/>
      <c r="H2254" s="3"/>
      <c r="I2254" s="3"/>
      <c r="J2254" s="3"/>
      <c r="K2254" s="3"/>
      <c r="L2254" s="3"/>
    </row>
    <row r="2255" spans="1:12">
      <c r="A2255" s="9"/>
      <c r="B2255" s="3"/>
      <c r="C2255" s="13"/>
      <c r="D2255" s="3"/>
      <c r="E2255" s="3"/>
      <c r="F2255" s="3"/>
      <c r="G2255" s="3"/>
      <c r="H2255" s="3"/>
      <c r="I2255" s="3"/>
      <c r="J2255" s="3"/>
      <c r="K2255" s="3"/>
      <c r="L2255" s="3"/>
    </row>
    <row r="2256" spans="1:12">
      <c r="A2256" s="9"/>
      <c r="B2256" s="3"/>
      <c r="C2256" s="13"/>
      <c r="D2256" s="3"/>
      <c r="E2256" s="3"/>
      <c r="F2256" s="3"/>
      <c r="G2256" s="3"/>
      <c r="H2256" s="3"/>
      <c r="I2256" s="3"/>
      <c r="J2256" s="3"/>
      <c r="K2256" s="3"/>
      <c r="L2256" s="3"/>
    </row>
    <row r="2257" spans="1:12">
      <c r="A2257" s="9"/>
      <c r="B2257" s="3"/>
      <c r="C2257" s="13"/>
      <c r="D2257" s="3"/>
      <c r="E2257" s="3"/>
      <c r="F2257" s="3"/>
      <c r="G2257" s="3"/>
      <c r="H2257" s="3"/>
      <c r="I2257" s="3"/>
      <c r="J2257" s="3"/>
      <c r="K2257" s="3"/>
      <c r="L2257" s="3"/>
    </row>
    <row r="2258" spans="1:12">
      <c r="A2258" s="9"/>
      <c r="B2258" s="3"/>
      <c r="C2258" s="13"/>
      <c r="D2258" s="3"/>
      <c r="E2258" s="3"/>
      <c r="F2258" s="3"/>
      <c r="G2258" s="3"/>
      <c r="H2258" s="3"/>
      <c r="I2258" s="3"/>
      <c r="J2258" s="3"/>
      <c r="K2258" s="3"/>
      <c r="L2258" s="3"/>
    </row>
    <row r="2259" spans="1:12">
      <c r="A2259" s="9"/>
      <c r="B2259" s="3"/>
      <c r="C2259" s="13"/>
      <c r="D2259" s="3"/>
      <c r="E2259" s="3"/>
      <c r="F2259" s="3"/>
      <c r="G2259" s="3"/>
      <c r="H2259" s="3"/>
      <c r="I2259" s="3"/>
      <c r="J2259" s="3"/>
      <c r="K2259" s="3"/>
      <c r="L2259" s="3"/>
    </row>
    <row r="2260" spans="1:12">
      <c r="A2260" s="9"/>
      <c r="B2260" s="3"/>
      <c r="C2260" s="13"/>
      <c r="D2260" s="3"/>
      <c r="E2260" s="3"/>
      <c r="F2260" s="3"/>
      <c r="G2260" s="3"/>
      <c r="H2260" s="3"/>
      <c r="I2260" s="3"/>
      <c r="J2260" s="3"/>
      <c r="K2260" s="3"/>
      <c r="L2260" s="3"/>
    </row>
    <row r="2261" spans="1:12">
      <c r="A2261" s="9"/>
      <c r="B2261" s="3"/>
      <c r="C2261" s="13"/>
      <c r="D2261" s="3"/>
      <c r="E2261" s="3"/>
      <c r="F2261" s="3"/>
      <c r="G2261" s="3"/>
      <c r="H2261" s="3"/>
      <c r="I2261" s="3"/>
      <c r="J2261" s="3"/>
      <c r="K2261" s="3"/>
      <c r="L2261" s="3"/>
    </row>
    <row r="2262" spans="1:12">
      <c r="A2262" s="9"/>
      <c r="B2262" s="3"/>
      <c r="C2262" s="13"/>
      <c r="D2262" s="3"/>
      <c r="E2262" s="3"/>
      <c r="F2262" s="3"/>
      <c r="G2262" s="3"/>
      <c r="H2262" s="3"/>
      <c r="I2262" s="3"/>
      <c r="J2262" s="3"/>
      <c r="K2262" s="3"/>
      <c r="L2262" s="3"/>
    </row>
    <row r="2263" spans="1:12">
      <c r="A2263" s="9"/>
      <c r="B2263" s="3"/>
      <c r="C2263" s="13"/>
      <c r="D2263" s="3"/>
      <c r="E2263" s="3"/>
      <c r="F2263" s="3"/>
      <c r="G2263" s="3"/>
      <c r="H2263" s="3"/>
      <c r="I2263" s="3"/>
      <c r="J2263" s="3"/>
      <c r="K2263" s="3"/>
      <c r="L2263" s="3"/>
    </row>
    <row r="2264" spans="1:12">
      <c r="A2264" s="9"/>
      <c r="B2264" s="3"/>
      <c r="C2264" s="13"/>
      <c r="D2264" s="3"/>
      <c r="E2264" s="3"/>
      <c r="F2264" s="3"/>
      <c r="G2264" s="3"/>
      <c r="H2264" s="3"/>
      <c r="I2264" s="3"/>
      <c r="J2264" s="3"/>
      <c r="K2264" s="3"/>
      <c r="L2264" s="3"/>
    </row>
    <row r="2265" spans="1:12">
      <c r="A2265" s="9"/>
      <c r="B2265" s="3"/>
      <c r="C2265" s="13"/>
      <c r="D2265" s="3"/>
      <c r="E2265" s="3"/>
      <c r="F2265" s="3"/>
      <c r="G2265" s="3"/>
      <c r="H2265" s="3"/>
      <c r="I2265" s="3"/>
      <c r="J2265" s="3"/>
      <c r="K2265" s="3"/>
      <c r="L2265" s="3"/>
    </row>
    <row r="2266" spans="1:12">
      <c r="A2266" s="9"/>
      <c r="B2266" s="3"/>
      <c r="C2266" s="13"/>
      <c r="D2266" s="3"/>
      <c r="E2266" s="3"/>
      <c r="F2266" s="3"/>
      <c r="G2266" s="3"/>
      <c r="H2266" s="3"/>
      <c r="I2266" s="3"/>
      <c r="J2266" s="3"/>
      <c r="K2266" s="3"/>
      <c r="L2266" s="3"/>
    </row>
    <row r="2267" spans="1:12">
      <c r="A2267" s="9"/>
      <c r="B2267" s="3"/>
      <c r="C2267" s="13"/>
      <c r="D2267" s="3"/>
      <c r="E2267" s="3"/>
      <c r="F2267" s="3"/>
      <c r="G2267" s="3"/>
      <c r="H2267" s="3"/>
      <c r="I2267" s="3"/>
      <c r="J2267" s="3"/>
      <c r="K2267" s="3"/>
      <c r="L2267" s="3"/>
    </row>
    <row r="2268" spans="1:12">
      <c r="A2268" s="9"/>
      <c r="B2268" s="3"/>
      <c r="C2268" s="13"/>
      <c r="D2268" s="3"/>
      <c r="E2268" s="3"/>
      <c r="F2268" s="3"/>
      <c r="G2268" s="3"/>
      <c r="H2268" s="3"/>
      <c r="I2268" s="3"/>
      <c r="J2268" s="3"/>
      <c r="K2268" s="3"/>
      <c r="L2268" s="3"/>
    </row>
    <row r="2269" spans="1:12">
      <c r="A2269" s="9"/>
      <c r="B2269" s="3"/>
      <c r="C2269" s="13"/>
      <c r="D2269" s="3"/>
      <c r="E2269" s="3"/>
      <c r="F2269" s="3"/>
      <c r="G2269" s="3"/>
      <c r="H2269" s="3"/>
      <c r="I2269" s="3"/>
      <c r="J2269" s="3"/>
      <c r="K2269" s="3"/>
      <c r="L2269" s="3"/>
    </row>
    <row r="2270" spans="1:12">
      <c r="A2270" s="9"/>
      <c r="B2270" s="3"/>
      <c r="C2270" s="13"/>
      <c r="D2270" s="3"/>
      <c r="E2270" s="3"/>
      <c r="F2270" s="3"/>
      <c r="G2270" s="3"/>
      <c r="H2270" s="3"/>
      <c r="I2270" s="3"/>
      <c r="J2270" s="3"/>
      <c r="K2270" s="3"/>
      <c r="L2270" s="3"/>
    </row>
    <row r="2271" spans="1:12">
      <c r="A2271" s="9"/>
      <c r="B2271" s="3"/>
      <c r="C2271" s="13"/>
      <c r="D2271" s="3"/>
      <c r="E2271" s="3"/>
      <c r="F2271" s="3"/>
      <c r="G2271" s="3"/>
      <c r="H2271" s="3"/>
      <c r="I2271" s="3"/>
      <c r="J2271" s="3"/>
      <c r="K2271" s="3"/>
      <c r="L2271" s="3"/>
    </row>
    <row r="2272" spans="1:12">
      <c r="A2272" s="9"/>
      <c r="B2272" s="3"/>
      <c r="C2272" s="13"/>
      <c r="D2272" s="3"/>
      <c r="E2272" s="3"/>
      <c r="F2272" s="3"/>
      <c r="G2272" s="3"/>
      <c r="H2272" s="3"/>
      <c r="I2272" s="3"/>
      <c r="J2272" s="3"/>
      <c r="K2272" s="3"/>
      <c r="L2272" s="3"/>
    </row>
    <row r="2273" spans="1:12">
      <c r="A2273" s="9"/>
      <c r="B2273" s="3"/>
      <c r="C2273" s="13"/>
      <c r="D2273" s="3"/>
      <c r="E2273" s="3"/>
      <c r="F2273" s="3"/>
      <c r="G2273" s="3"/>
      <c r="H2273" s="3"/>
      <c r="I2273" s="3"/>
      <c r="J2273" s="3"/>
      <c r="K2273" s="3"/>
      <c r="L2273" s="3"/>
    </row>
    <row r="2274" spans="1:12">
      <c r="A2274" s="9"/>
      <c r="B2274" s="3"/>
      <c r="C2274" s="13"/>
      <c r="D2274" s="3"/>
      <c r="E2274" s="3"/>
      <c r="F2274" s="3"/>
      <c r="G2274" s="3"/>
      <c r="H2274" s="3"/>
      <c r="I2274" s="3"/>
      <c r="J2274" s="3"/>
      <c r="K2274" s="3"/>
      <c r="L2274" s="3"/>
    </row>
    <row r="2275" spans="1:12">
      <c r="A2275" s="9"/>
      <c r="B2275" s="3"/>
      <c r="C2275" s="13"/>
      <c r="D2275" s="3"/>
      <c r="E2275" s="3"/>
      <c r="F2275" s="3"/>
      <c r="G2275" s="3"/>
      <c r="H2275" s="3"/>
      <c r="I2275" s="3"/>
      <c r="J2275" s="3"/>
      <c r="K2275" s="3"/>
      <c r="L2275" s="3"/>
    </row>
    <row r="2276" spans="1:12">
      <c r="A2276" s="9"/>
      <c r="B2276" s="3"/>
      <c r="C2276" s="13"/>
      <c r="D2276" s="3"/>
      <c r="E2276" s="3"/>
      <c r="F2276" s="3"/>
      <c r="G2276" s="3"/>
      <c r="H2276" s="3"/>
      <c r="I2276" s="3"/>
      <c r="J2276" s="3"/>
      <c r="K2276" s="3"/>
      <c r="L2276" s="3"/>
    </row>
    <row r="2277" spans="1:12">
      <c r="A2277" s="9"/>
      <c r="B2277" s="3"/>
      <c r="C2277" s="13"/>
      <c r="D2277" s="3"/>
      <c r="E2277" s="3"/>
      <c r="F2277" s="3"/>
      <c r="G2277" s="3"/>
      <c r="H2277" s="3"/>
      <c r="I2277" s="3"/>
      <c r="J2277" s="3"/>
      <c r="K2277" s="3"/>
      <c r="L2277" s="3"/>
    </row>
    <row r="2278" spans="1:12">
      <c r="A2278" s="9"/>
      <c r="B2278" s="3"/>
      <c r="C2278" s="13"/>
      <c r="D2278" s="3"/>
      <c r="E2278" s="3"/>
      <c r="F2278" s="3"/>
      <c r="G2278" s="3"/>
      <c r="H2278" s="3"/>
      <c r="I2278" s="3"/>
      <c r="J2278" s="3"/>
      <c r="K2278" s="3"/>
      <c r="L2278" s="3"/>
    </row>
    <row r="2279" spans="1:12">
      <c r="A2279" s="9"/>
      <c r="B2279" s="3"/>
      <c r="C2279" s="13"/>
      <c r="D2279" s="3"/>
      <c r="E2279" s="3"/>
      <c r="F2279" s="3"/>
      <c r="G2279" s="3"/>
      <c r="H2279" s="3"/>
      <c r="I2279" s="3"/>
      <c r="J2279" s="3"/>
      <c r="K2279" s="3"/>
      <c r="L2279" s="3"/>
    </row>
    <row r="2280" spans="1:12">
      <c r="A2280" s="9"/>
      <c r="B2280" s="3"/>
      <c r="C2280" s="13"/>
      <c r="D2280" s="3"/>
      <c r="E2280" s="3"/>
      <c r="F2280" s="3"/>
      <c r="G2280" s="3"/>
      <c r="H2280" s="3"/>
      <c r="I2280" s="3"/>
      <c r="J2280" s="3"/>
      <c r="K2280" s="3"/>
      <c r="L2280" s="3"/>
    </row>
    <row r="2281" spans="1:12">
      <c r="A2281" s="9"/>
      <c r="B2281" s="3"/>
      <c r="C2281" s="13"/>
      <c r="D2281" s="3"/>
      <c r="E2281" s="3"/>
      <c r="F2281" s="3"/>
      <c r="G2281" s="3"/>
      <c r="H2281" s="3"/>
      <c r="I2281" s="3"/>
      <c r="J2281" s="3"/>
      <c r="K2281" s="3"/>
      <c r="L2281" s="3"/>
    </row>
    <row r="2282" spans="1:12">
      <c r="A2282" s="9"/>
      <c r="B2282" s="3"/>
      <c r="C2282" s="13"/>
      <c r="D2282" s="3"/>
      <c r="E2282" s="3"/>
      <c r="F2282" s="3"/>
      <c r="G2282" s="3"/>
      <c r="H2282" s="3"/>
      <c r="I2282" s="3"/>
      <c r="J2282" s="3"/>
      <c r="K2282" s="3"/>
      <c r="L2282" s="3"/>
    </row>
    <row r="2283" spans="1:12">
      <c r="A2283" s="9"/>
      <c r="B2283" s="3"/>
      <c r="C2283" s="13"/>
      <c r="D2283" s="3"/>
      <c r="E2283" s="3"/>
      <c r="F2283" s="3"/>
      <c r="G2283" s="3"/>
      <c r="H2283" s="3"/>
      <c r="I2283" s="3"/>
      <c r="J2283" s="3"/>
      <c r="K2283" s="3"/>
      <c r="L2283" s="3"/>
    </row>
    <row r="2284" spans="1:12">
      <c r="A2284" s="9"/>
      <c r="B2284" s="3"/>
      <c r="C2284" s="13"/>
      <c r="D2284" s="3"/>
      <c r="E2284" s="3"/>
      <c r="F2284" s="3"/>
      <c r="G2284" s="3"/>
      <c r="H2284" s="3"/>
      <c r="I2284" s="3"/>
      <c r="J2284" s="3"/>
      <c r="K2284" s="3"/>
      <c r="L2284" s="3"/>
    </row>
    <row r="2285" spans="1:12">
      <c r="A2285" s="9"/>
      <c r="B2285" s="3"/>
      <c r="C2285" s="13"/>
      <c r="D2285" s="3"/>
      <c r="E2285" s="3"/>
      <c r="F2285" s="3"/>
      <c r="G2285" s="3"/>
      <c r="H2285" s="3"/>
      <c r="I2285" s="3"/>
      <c r="J2285" s="3"/>
      <c r="K2285" s="3"/>
      <c r="L2285" s="3"/>
    </row>
    <row r="2286" spans="1:12">
      <c r="A2286" s="9"/>
      <c r="B2286" s="3"/>
      <c r="C2286" s="13"/>
      <c r="D2286" s="3"/>
      <c r="E2286" s="3"/>
      <c r="F2286" s="3"/>
      <c r="G2286" s="3"/>
      <c r="H2286" s="3"/>
      <c r="I2286" s="3"/>
      <c r="J2286" s="3"/>
      <c r="K2286" s="3"/>
      <c r="L2286" s="3"/>
    </row>
    <row r="2287" spans="1:12">
      <c r="A2287" s="9"/>
      <c r="B2287" s="3"/>
      <c r="C2287" s="13"/>
      <c r="D2287" s="3"/>
      <c r="E2287" s="3"/>
      <c r="F2287" s="3"/>
      <c r="G2287" s="3"/>
      <c r="H2287" s="3"/>
      <c r="I2287" s="3"/>
      <c r="J2287" s="3"/>
      <c r="K2287" s="3"/>
      <c r="L2287" s="3"/>
    </row>
    <row r="2288" spans="1:12">
      <c r="A2288" s="9"/>
      <c r="B2288" s="3"/>
      <c r="C2288" s="13"/>
      <c r="D2288" s="3"/>
      <c r="E2288" s="3"/>
      <c r="F2288" s="3"/>
      <c r="G2288" s="3"/>
      <c r="H2288" s="3"/>
      <c r="I2288" s="3"/>
      <c r="J2288" s="3"/>
      <c r="K2288" s="3"/>
      <c r="L2288" s="3"/>
    </row>
    <row r="2289" spans="1:12">
      <c r="A2289" s="9"/>
      <c r="B2289" s="3"/>
      <c r="C2289" s="13"/>
      <c r="D2289" s="3"/>
      <c r="E2289" s="3"/>
      <c r="F2289" s="3"/>
      <c r="G2289" s="3"/>
      <c r="H2289" s="3"/>
      <c r="I2289" s="3"/>
      <c r="J2289" s="3"/>
      <c r="K2289" s="3"/>
      <c r="L2289" s="3"/>
    </row>
    <row r="2290" spans="1:12">
      <c r="A2290" s="9"/>
      <c r="B2290" s="3"/>
      <c r="C2290" s="13"/>
      <c r="D2290" s="3"/>
      <c r="E2290" s="3"/>
      <c r="F2290" s="3"/>
      <c r="G2290" s="3"/>
      <c r="H2290" s="3"/>
      <c r="I2290" s="3"/>
      <c r="J2290" s="3"/>
      <c r="K2290" s="3"/>
      <c r="L2290" s="3"/>
    </row>
    <row r="2291" spans="1:12">
      <c r="A2291" s="9"/>
      <c r="B2291" s="3"/>
      <c r="C2291" s="13"/>
      <c r="D2291" s="3"/>
      <c r="E2291" s="3"/>
      <c r="F2291" s="3"/>
      <c r="G2291" s="3"/>
      <c r="H2291" s="3"/>
      <c r="I2291" s="3"/>
      <c r="J2291" s="3"/>
      <c r="K2291" s="3"/>
      <c r="L2291" s="3"/>
    </row>
    <row r="2292" spans="1:12">
      <c r="A2292" s="9"/>
      <c r="B2292" s="3"/>
      <c r="C2292" s="13"/>
      <c r="D2292" s="3"/>
      <c r="E2292" s="3"/>
      <c r="F2292" s="3"/>
      <c r="G2292" s="3"/>
      <c r="H2292" s="3"/>
      <c r="I2292" s="3"/>
      <c r="J2292" s="3"/>
      <c r="K2292" s="3"/>
      <c r="L2292" s="3"/>
    </row>
    <row r="2293" spans="1:12">
      <c r="A2293" s="9"/>
      <c r="B2293" s="3"/>
      <c r="C2293" s="13"/>
      <c r="D2293" s="3"/>
      <c r="E2293" s="3"/>
      <c r="F2293" s="3"/>
      <c r="G2293" s="3"/>
      <c r="H2293" s="3"/>
      <c r="I2293" s="3"/>
      <c r="J2293" s="3"/>
      <c r="K2293" s="3"/>
      <c r="L2293" s="3"/>
    </row>
    <row r="2294" spans="1:12">
      <c r="A2294" s="9"/>
      <c r="B2294" s="3"/>
      <c r="C2294" s="13"/>
      <c r="D2294" s="3"/>
      <c r="E2294" s="3"/>
      <c r="F2294" s="3"/>
      <c r="G2294" s="3"/>
      <c r="H2294" s="3"/>
      <c r="I2294" s="3"/>
      <c r="J2294" s="3"/>
      <c r="K2294" s="3"/>
      <c r="L2294" s="3"/>
    </row>
    <row r="2295" spans="1:12">
      <c r="A2295" s="9"/>
      <c r="B2295" s="3"/>
      <c r="C2295" s="13"/>
      <c r="D2295" s="3"/>
      <c r="E2295" s="3"/>
      <c r="F2295" s="3"/>
      <c r="G2295" s="3"/>
      <c r="H2295" s="3"/>
      <c r="I2295" s="3"/>
      <c r="J2295" s="3"/>
      <c r="K2295" s="3"/>
      <c r="L2295" s="3"/>
    </row>
    <row r="2296" spans="1:12">
      <c r="A2296" s="9"/>
      <c r="B2296" s="3"/>
      <c r="C2296" s="13"/>
      <c r="D2296" s="3"/>
      <c r="E2296" s="3"/>
      <c r="F2296" s="3"/>
      <c r="G2296" s="3"/>
      <c r="H2296" s="3"/>
      <c r="I2296" s="3"/>
      <c r="J2296" s="3"/>
      <c r="K2296" s="3"/>
      <c r="L2296" s="3"/>
    </row>
    <row r="2297" spans="1:12">
      <c r="A2297" s="9"/>
      <c r="B2297" s="3"/>
      <c r="C2297" s="13"/>
      <c r="D2297" s="3"/>
      <c r="E2297" s="3"/>
      <c r="F2297" s="3"/>
      <c r="G2297" s="3"/>
      <c r="H2297" s="3"/>
      <c r="I2297" s="3"/>
      <c r="J2297" s="3"/>
      <c r="K2297" s="3"/>
      <c r="L2297" s="3"/>
    </row>
    <row r="2298" spans="1:12">
      <c r="A2298" s="9"/>
      <c r="B2298" s="3"/>
      <c r="C2298" s="13"/>
      <c r="D2298" s="3"/>
      <c r="E2298" s="3"/>
      <c r="F2298" s="3"/>
      <c r="G2298" s="3"/>
      <c r="H2298" s="3"/>
      <c r="I2298" s="3"/>
      <c r="J2298" s="3"/>
      <c r="K2298" s="3"/>
      <c r="L2298" s="3"/>
    </row>
    <row r="2299" spans="1:12">
      <c r="A2299" s="9"/>
      <c r="B2299" s="3"/>
      <c r="C2299" s="13"/>
      <c r="D2299" s="3"/>
      <c r="E2299" s="3"/>
      <c r="F2299" s="3"/>
      <c r="G2299" s="3"/>
      <c r="H2299" s="3"/>
      <c r="I2299" s="3"/>
      <c r="J2299" s="3"/>
      <c r="K2299" s="3"/>
      <c r="L2299" s="3"/>
    </row>
    <row r="2300" spans="1:12">
      <c r="A2300" s="9"/>
      <c r="B2300" s="3"/>
      <c r="C2300" s="13"/>
      <c r="D2300" s="3"/>
      <c r="E2300" s="3"/>
      <c r="F2300" s="3"/>
      <c r="G2300" s="3"/>
      <c r="H2300" s="3"/>
      <c r="I2300" s="3"/>
      <c r="J2300" s="3"/>
      <c r="K2300" s="3"/>
      <c r="L2300" s="3"/>
    </row>
    <row r="2301" spans="1:12">
      <c r="A2301" s="9"/>
      <c r="B2301" s="3"/>
      <c r="C2301" s="13"/>
      <c r="D2301" s="3"/>
      <c r="E2301" s="3"/>
      <c r="F2301" s="3"/>
      <c r="G2301" s="3"/>
      <c r="H2301" s="3"/>
      <c r="I2301" s="3"/>
      <c r="J2301" s="3"/>
      <c r="K2301" s="3"/>
      <c r="L2301" s="3"/>
    </row>
    <row r="2302" spans="1:12">
      <c r="A2302" s="9"/>
      <c r="B2302" s="3"/>
      <c r="C2302" s="13"/>
      <c r="D2302" s="3"/>
      <c r="E2302" s="3"/>
      <c r="F2302" s="3"/>
      <c r="G2302" s="3"/>
      <c r="H2302" s="3"/>
      <c r="I2302" s="3"/>
      <c r="J2302" s="3"/>
      <c r="K2302" s="3"/>
      <c r="L2302" s="3"/>
    </row>
    <row r="2303" spans="1:12">
      <c r="A2303" s="9"/>
      <c r="B2303" s="3"/>
      <c r="C2303" s="13"/>
      <c r="D2303" s="3"/>
      <c r="E2303" s="3"/>
      <c r="F2303" s="3"/>
      <c r="G2303" s="3"/>
      <c r="H2303" s="3"/>
      <c r="I2303" s="3"/>
      <c r="J2303" s="3"/>
      <c r="K2303" s="3"/>
      <c r="L2303" s="3"/>
    </row>
    <row r="2304" spans="1:12">
      <c r="A2304" s="9"/>
      <c r="B2304" s="3"/>
      <c r="C2304" s="13"/>
      <c r="D2304" s="3"/>
      <c r="E2304" s="3"/>
      <c r="F2304" s="3"/>
      <c r="G2304" s="3"/>
      <c r="H2304" s="3"/>
      <c r="I2304" s="3"/>
      <c r="J2304" s="3"/>
      <c r="K2304" s="3"/>
      <c r="L2304" s="3"/>
    </row>
    <row r="2305" spans="1:12">
      <c r="A2305" s="9"/>
      <c r="B2305" s="3"/>
      <c r="C2305" s="13"/>
      <c r="D2305" s="3"/>
      <c r="E2305" s="3"/>
      <c r="F2305" s="3"/>
      <c r="G2305" s="3"/>
      <c r="H2305" s="3"/>
      <c r="I2305" s="3"/>
      <c r="J2305" s="3"/>
      <c r="K2305" s="3"/>
      <c r="L2305" s="3"/>
    </row>
    <row r="2306" spans="1:12">
      <c r="A2306" s="9"/>
      <c r="B2306" s="3"/>
      <c r="C2306" s="13"/>
      <c r="D2306" s="3"/>
      <c r="E2306" s="3"/>
      <c r="F2306" s="3"/>
      <c r="G2306" s="3"/>
      <c r="H2306" s="3"/>
      <c r="I2306" s="3"/>
      <c r="J2306" s="3"/>
      <c r="K2306" s="3"/>
      <c r="L2306" s="3"/>
    </row>
    <row r="2307" spans="1:12">
      <c r="A2307" s="9"/>
      <c r="B2307" s="3"/>
      <c r="C2307" s="13"/>
      <c r="D2307" s="3"/>
      <c r="E2307" s="3"/>
      <c r="F2307" s="3"/>
      <c r="G2307" s="3"/>
      <c r="H2307" s="3"/>
      <c r="I2307" s="3"/>
      <c r="J2307" s="3"/>
      <c r="K2307" s="3"/>
      <c r="L2307" s="3"/>
    </row>
    <row r="2308" spans="1:12">
      <c r="A2308" s="9"/>
      <c r="B2308" s="3"/>
      <c r="C2308" s="13"/>
      <c r="D2308" s="3"/>
      <c r="E2308" s="3"/>
      <c r="F2308" s="3"/>
      <c r="G2308" s="3"/>
      <c r="H2308" s="3"/>
      <c r="I2308" s="3"/>
      <c r="J2308" s="3"/>
      <c r="K2308" s="3"/>
      <c r="L2308" s="3"/>
    </row>
    <row r="2309" spans="1:12">
      <c r="A2309" s="9"/>
      <c r="B2309" s="3"/>
      <c r="C2309" s="13"/>
      <c r="D2309" s="3"/>
      <c r="E2309" s="3"/>
      <c r="F2309" s="3"/>
      <c r="G2309" s="3"/>
      <c r="H2309" s="3"/>
      <c r="I2309" s="3"/>
      <c r="J2309" s="3"/>
      <c r="K2309" s="3"/>
      <c r="L2309" s="3"/>
    </row>
    <row r="2310" spans="1:12">
      <c r="A2310" s="9"/>
      <c r="B2310" s="3"/>
      <c r="C2310" s="13"/>
      <c r="D2310" s="3"/>
      <c r="E2310" s="3"/>
      <c r="F2310" s="3"/>
      <c r="G2310" s="3"/>
      <c r="H2310" s="3"/>
      <c r="I2310" s="3"/>
      <c r="J2310" s="3"/>
      <c r="K2310" s="3"/>
      <c r="L2310" s="3"/>
    </row>
    <row r="2311" spans="1:12">
      <c r="A2311" s="9"/>
      <c r="B2311" s="3"/>
      <c r="C2311" s="13"/>
      <c r="D2311" s="3"/>
      <c r="E2311" s="3"/>
      <c r="F2311" s="3"/>
      <c r="G2311" s="3"/>
      <c r="H2311" s="3"/>
      <c r="I2311" s="3"/>
      <c r="J2311" s="3"/>
      <c r="K2311" s="3"/>
      <c r="L2311" s="3"/>
    </row>
    <row r="2312" spans="1:12">
      <c r="A2312" s="9"/>
      <c r="B2312" s="3"/>
      <c r="C2312" s="13"/>
      <c r="D2312" s="3"/>
      <c r="E2312" s="3"/>
      <c r="F2312" s="3"/>
      <c r="G2312" s="3"/>
      <c r="H2312" s="3"/>
      <c r="I2312" s="3"/>
      <c r="J2312" s="3"/>
      <c r="K2312" s="3"/>
      <c r="L2312" s="3"/>
    </row>
    <row r="2313" spans="1:12">
      <c r="A2313" s="9"/>
      <c r="B2313" s="3"/>
      <c r="C2313" s="13"/>
      <c r="D2313" s="3"/>
      <c r="E2313" s="3"/>
      <c r="F2313" s="3"/>
      <c r="G2313" s="3"/>
      <c r="H2313" s="3"/>
      <c r="I2313" s="3"/>
      <c r="J2313" s="3"/>
      <c r="K2313" s="3"/>
      <c r="L2313" s="3"/>
    </row>
    <row r="2314" spans="1:12">
      <c r="A2314" s="9"/>
      <c r="B2314" s="3"/>
      <c r="C2314" s="13"/>
      <c r="D2314" s="3"/>
      <c r="E2314" s="3"/>
      <c r="F2314" s="3"/>
      <c r="G2314" s="3"/>
      <c r="H2314" s="3"/>
      <c r="I2314" s="3"/>
      <c r="J2314" s="3"/>
      <c r="K2314" s="3"/>
      <c r="L2314" s="3"/>
    </row>
    <row r="2315" spans="1:12">
      <c r="A2315" s="9"/>
      <c r="B2315" s="3"/>
      <c r="C2315" s="13"/>
      <c r="D2315" s="3"/>
      <c r="E2315" s="3"/>
      <c r="F2315" s="3"/>
      <c r="G2315" s="3"/>
      <c r="H2315" s="3"/>
      <c r="I2315" s="3"/>
      <c r="J2315" s="3"/>
      <c r="K2315" s="3"/>
      <c r="L2315" s="3"/>
    </row>
    <row r="2316" spans="1:12">
      <c r="A2316" s="9"/>
      <c r="B2316" s="3"/>
      <c r="C2316" s="13"/>
      <c r="D2316" s="3"/>
      <c r="E2316" s="3"/>
      <c r="F2316" s="3"/>
      <c r="G2316" s="3"/>
      <c r="H2316" s="3"/>
      <c r="I2316" s="3"/>
      <c r="J2316" s="3"/>
      <c r="K2316" s="3"/>
      <c r="L2316" s="3"/>
    </row>
    <row r="2317" spans="1:12">
      <c r="A2317" s="9"/>
      <c r="B2317" s="3"/>
      <c r="C2317" s="13"/>
      <c r="D2317" s="3"/>
      <c r="E2317" s="3"/>
      <c r="F2317" s="3"/>
      <c r="G2317" s="3"/>
      <c r="H2317" s="3"/>
      <c r="I2317" s="3"/>
      <c r="J2317" s="3"/>
      <c r="K2317" s="3"/>
      <c r="L2317" s="3"/>
    </row>
    <row r="2318" spans="1:12">
      <c r="A2318" s="9"/>
      <c r="B2318" s="3"/>
      <c r="C2318" s="13"/>
      <c r="D2318" s="3"/>
      <c r="E2318" s="3"/>
      <c r="F2318" s="3"/>
      <c r="G2318" s="3"/>
      <c r="H2318" s="3"/>
      <c r="I2318" s="3"/>
      <c r="J2318" s="3"/>
      <c r="K2318" s="3"/>
      <c r="L2318" s="3"/>
    </row>
    <row r="2319" spans="1:12">
      <c r="A2319" s="9"/>
      <c r="B2319" s="3"/>
      <c r="C2319" s="13"/>
      <c r="D2319" s="3"/>
      <c r="E2319" s="3"/>
      <c r="F2319" s="3"/>
      <c r="G2319" s="3"/>
      <c r="H2319" s="3"/>
      <c r="I2319" s="3"/>
      <c r="J2319" s="3"/>
      <c r="K2319" s="3"/>
      <c r="L2319" s="3"/>
    </row>
    <row r="2320" spans="1:12">
      <c r="A2320" s="9"/>
      <c r="B2320" s="3"/>
      <c r="C2320" s="13"/>
      <c r="D2320" s="3"/>
      <c r="E2320" s="3"/>
      <c r="F2320" s="3"/>
      <c r="G2320" s="3"/>
      <c r="H2320" s="3"/>
      <c r="I2320" s="3"/>
      <c r="J2320" s="3"/>
      <c r="K2320" s="3"/>
      <c r="L2320" s="3"/>
    </row>
    <row r="2321" spans="1:12">
      <c r="A2321" s="9"/>
      <c r="B2321" s="3"/>
      <c r="C2321" s="13"/>
      <c r="D2321" s="3"/>
      <c r="E2321" s="3"/>
      <c r="F2321" s="3"/>
      <c r="G2321" s="3"/>
      <c r="H2321" s="3"/>
      <c r="I2321" s="3"/>
      <c r="J2321" s="3"/>
      <c r="K2321" s="3"/>
      <c r="L2321" s="3"/>
    </row>
    <row r="2322" spans="1:12">
      <c r="A2322" s="9"/>
      <c r="B2322" s="3"/>
      <c r="C2322" s="13"/>
      <c r="D2322" s="3"/>
      <c r="E2322" s="3"/>
      <c r="F2322" s="3"/>
      <c r="G2322" s="3"/>
      <c r="H2322" s="3"/>
      <c r="I2322" s="3"/>
      <c r="J2322" s="3"/>
      <c r="K2322" s="3"/>
      <c r="L2322" s="3"/>
    </row>
    <row r="2323" spans="1:12">
      <c r="A2323" s="9"/>
      <c r="B2323" s="3"/>
      <c r="C2323" s="13"/>
      <c r="D2323" s="3"/>
      <c r="E2323" s="3"/>
      <c r="F2323" s="3"/>
      <c r="G2323" s="3"/>
      <c r="H2323" s="3"/>
      <c r="I2323" s="3"/>
      <c r="J2323" s="3"/>
      <c r="K2323" s="3"/>
      <c r="L2323" s="3"/>
    </row>
    <row r="2324" spans="1:12">
      <c r="A2324" s="9"/>
      <c r="B2324" s="3"/>
      <c r="C2324" s="13"/>
      <c r="D2324" s="3"/>
      <c r="E2324" s="3"/>
      <c r="F2324" s="3"/>
      <c r="G2324" s="3"/>
      <c r="H2324" s="3"/>
      <c r="I2324" s="3"/>
      <c r="J2324" s="3"/>
      <c r="K2324" s="3"/>
      <c r="L2324" s="3"/>
    </row>
    <row r="2325" spans="1:12">
      <c r="A2325" s="9"/>
      <c r="B2325" s="3"/>
      <c r="C2325" s="13"/>
      <c r="D2325" s="3"/>
      <c r="E2325" s="3"/>
      <c r="F2325" s="3"/>
      <c r="G2325" s="3"/>
      <c r="H2325" s="3"/>
      <c r="I2325" s="3"/>
      <c r="J2325" s="3"/>
      <c r="K2325" s="3"/>
      <c r="L2325" s="3"/>
    </row>
    <row r="2326" spans="1:12">
      <c r="A2326" s="9"/>
      <c r="B2326" s="3"/>
      <c r="C2326" s="13"/>
      <c r="D2326" s="3"/>
      <c r="E2326" s="3"/>
      <c r="F2326" s="3"/>
      <c r="G2326" s="3"/>
      <c r="H2326" s="3"/>
      <c r="I2326" s="3"/>
      <c r="J2326" s="3"/>
      <c r="K2326" s="3"/>
      <c r="L2326" s="3"/>
    </row>
    <row r="2327" spans="1:12">
      <c r="A2327" s="9"/>
      <c r="B2327" s="3"/>
      <c r="C2327" s="13"/>
      <c r="D2327" s="3"/>
      <c r="E2327" s="3"/>
      <c r="F2327" s="3"/>
      <c r="G2327" s="3"/>
      <c r="H2327" s="3"/>
      <c r="I2327" s="3"/>
      <c r="J2327" s="3"/>
      <c r="K2327" s="3"/>
      <c r="L2327" s="3"/>
    </row>
    <row r="2328" spans="1:12">
      <c r="A2328" s="9"/>
      <c r="B2328" s="3"/>
      <c r="C2328" s="13"/>
      <c r="D2328" s="3"/>
      <c r="E2328" s="3"/>
      <c r="F2328" s="3"/>
      <c r="G2328" s="3"/>
      <c r="H2328" s="3"/>
      <c r="I2328" s="3"/>
      <c r="J2328" s="3"/>
      <c r="K2328" s="3"/>
      <c r="L2328" s="3"/>
    </row>
    <row r="2329" spans="1:12">
      <c r="A2329" s="9"/>
      <c r="B2329" s="3"/>
      <c r="C2329" s="13"/>
      <c r="D2329" s="3"/>
      <c r="E2329" s="3"/>
      <c r="F2329" s="3"/>
      <c r="G2329" s="3"/>
      <c r="H2329" s="3"/>
      <c r="I2329" s="3"/>
      <c r="J2329" s="3"/>
      <c r="K2329" s="3"/>
      <c r="L2329" s="3"/>
    </row>
    <row r="2330" spans="1:12">
      <c r="A2330" s="9"/>
      <c r="B2330" s="3"/>
      <c r="C2330" s="13"/>
      <c r="D2330" s="3"/>
      <c r="E2330" s="3"/>
      <c r="F2330" s="3"/>
      <c r="G2330" s="3"/>
      <c r="H2330" s="3"/>
      <c r="I2330" s="3"/>
      <c r="J2330" s="3"/>
      <c r="K2330" s="3"/>
      <c r="L2330" s="3"/>
    </row>
    <row r="2331" spans="1:12">
      <c r="A2331" s="9"/>
      <c r="B2331" s="3"/>
      <c r="C2331" s="13"/>
      <c r="D2331" s="3"/>
      <c r="E2331" s="3"/>
      <c r="F2331" s="3"/>
      <c r="G2331" s="3"/>
      <c r="H2331" s="3"/>
      <c r="I2331" s="3"/>
      <c r="J2331" s="3"/>
      <c r="K2331" s="3"/>
      <c r="L2331" s="3"/>
    </row>
    <row r="2332" spans="1:12">
      <c r="A2332" s="9"/>
      <c r="B2332" s="3"/>
      <c r="C2332" s="13"/>
      <c r="D2332" s="3"/>
      <c r="E2332" s="3"/>
      <c r="F2332" s="3"/>
      <c r="G2332" s="3"/>
      <c r="H2332" s="3"/>
      <c r="I2332" s="3"/>
      <c r="J2332" s="3"/>
      <c r="K2332" s="3"/>
      <c r="L2332" s="3"/>
    </row>
    <row r="2333" spans="1:12">
      <c r="A2333" s="9"/>
      <c r="B2333" s="3"/>
      <c r="C2333" s="13"/>
      <c r="D2333" s="3"/>
      <c r="E2333" s="3"/>
      <c r="F2333" s="3"/>
      <c r="G2333" s="3"/>
      <c r="H2333" s="3"/>
      <c r="I2333" s="3"/>
      <c r="J2333" s="3"/>
      <c r="K2333" s="3"/>
      <c r="L2333" s="3"/>
    </row>
    <row r="2334" spans="1:12">
      <c r="A2334" s="9"/>
      <c r="B2334" s="3"/>
      <c r="C2334" s="13"/>
      <c r="D2334" s="3"/>
      <c r="E2334" s="3"/>
      <c r="F2334" s="3"/>
      <c r="G2334" s="3"/>
      <c r="H2334" s="3"/>
      <c r="I2334" s="3"/>
      <c r="J2334" s="3"/>
      <c r="K2334" s="3"/>
      <c r="L2334" s="3"/>
    </row>
    <row r="2335" spans="1:12">
      <c r="A2335" s="9"/>
      <c r="B2335" s="3"/>
      <c r="C2335" s="13"/>
      <c r="D2335" s="3"/>
      <c r="E2335" s="3"/>
      <c r="F2335" s="3"/>
      <c r="G2335" s="3"/>
      <c r="H2335" s="3"/>
      <c r="I2335" s="3"/>
      <c r="J2335" s="3"/>
      <c r="K2335" s="3"/>
      <c r="L2335" s="3"/>
    </row>
    <row r="2336" spans="1:12">
      <c r="A2336" s="9"/>
      <c r="B2336" s="3"/>
      <c r="C2336" s="13"/>
      <c r="D2336" s="3"/>
      <c r="E2336" s="3"/>
      <c r="F2336" s="3"/>
      <c r="G2336" s="3"/>
      <c r="H2336" s="3"/>
      <c r="I2336" s="3"/>
      <c r="J2336" s="3"/>
      <c r="K2336" s="3"/>
      <c r="L2336" s="3"/>
    </row>
    <row r="2337" spans="1:12">
      <c r="A2337" s="9"/>
      <c r="B2337" s="3"/>
      <c r="C2337" s="13"/>
      <c r="D2337" s="3"/>
      <c r="E2337" s="3"/>
      <c r="F2337" s="3"/>
      <c r="G2337" s="3"/>
      <c r="H2337" s="3"/>
      <c r="I2337" s="3"/>
      <c r="J2337" s="3"/>
      <c r="K2337" s="3"/>
      <c r="L2337" s="3"/>
    </row>
    <row r="2338" spans="1:12">
      <c r="A2338" s="9"/>
      <c r="B2338" s="3"/>
      <c r="C2338" s="13"/>
      <c r="D2338" s="3"/>
      <c r="E2338" s="3"/>
      <c r="F2338" s="3"/>
      <c r="G2338" s="3"/>
      <c r="H2338" s="3"/>
      <c r="I2338" s="3"/>
      <c r="J2338" s="3"/>
      <c r="K2338" s="3"/>
      <c r="L2338" s="3"/>
    </row>
    <row r="2339" spans="1:12">
      <c r="A2339" s="9"/>
      <c r="B2339" s="3"/>
      <c r="C2339" s="13"/>
      <c r="D2339" s="3"/>
      <c r="E2339" s="3"/>
      <c r="F2339" s="3"/>
      <c r="G2339" s="3"/>
      <c r="H2339" s="3"/>
      <c r="I2339" s="3"/>
      <c r="J2339" s="3"/>
      <c r="K2339" s="3"/>
      <c r="L2339" s="3"/>
    </row>
    <row r="2340" spans="1:12">
      <c r="A2340" s="9"/>
      <c r="B2340" s="3"/>
      <c r="C2340" s="13"/>
      <c r="D2340" s="3"/>
      <c r="E2340" s="3"/>
      <c r="F2340" s="3"/>
      <c r="G2340" s="3"/>
      <c r="H2340" s="3"/>
      <c r="I2340" s="3"/>
      <c r="J2340" s="3"/>
      <c r="K2340" s="3"/>
      <c r="L2340" s="3"/>
    </row>
    <row r="2341" spans="1:12">
      <c r="A2341" s="9"/>
      <c r="B2341" s="3"/>
      <c r="C2341" s="13"/>
      <c r="D2341" s="3"/>
      <c r="E2341" s="3"/>
      <c r="F2341" s="3"/>
      <c r="G2341" s="3"/>
      <c r="H2341" s="3"/>
      <c r="I2341" s="3"/>
      <c r="J2341" s="3"/>
      <c r="K2341" s="3"/>
      <c r="L2341" s="3"/>
    </row>
    <row r="2342" spans="1:12">
      <c r="A2342" s="9"/>
      <c r="B2342" s="3"/>
      <c r="C2342" s="13"/>
      <c r="D2342" s="3"/>
      <c r="E2342" s="3"/>
      <c r="F2342" s="3"/>
      <c r="G2342" s="3"/>
      <c r="H2342" s="3"/>
      <c r="I2342" s="3"/>
      <c r="J2342" s="3"/>
      <c r="K2342" s="3"/>
      <c r="L2342" s="3"/>
    </row>
    <row r="2343" spans="1:12">
      <c r="A2343" s="9"/>
      <c r="B2343" s="3"/>
      <c r="C2343" s="13"/>
      <c r="D2343" s="3"/>
      <c r="E2343" s="3"/>
      <c r="F2343" s="3"/>
      <c r="G2343" s="3"/>
      <c r="H2343" s="3"/>
      <c r="I2343" s="3"/>
      <c r="J2343" s="3"/>
      <c r="K2343" s="3"/>
      <c r="L2343" s="3"/>
    </row>
    <row r="2344" spans="1:12">
      <c r="A2344" s="9"/>
      <c r="B2344" s="3"/>
      <c r="C2344" s="13"/>
      <c r="D2344" s="3"/>
      <c r="E2344" s="3"/>
      <c r="F2344" s="3"/>
      <c r="G2344" s="3"/>
      <c r="H2344" s="3"/>
      <c r="I2344" s="3"/>
      <c r="J2344" s="3"/>
      <c r="K2344" s="3"/>
      <c r="L2344" s="3"/>
    </row>
    <row r="2345" spans="1:12">
      <c r="A2345" s="9"/>
      <c r="B2345" s="3"/>
      <c r="C2345" s="13"/>
      <c r="D2345" s="3"/>
      <c r="E2345" s="3"/>
      <c r="F2345" s="3"/>
      <c r="G2345" s="3"/>
      <c r="H2345" s="3"/>
      <c r="I2345" s="3"/>
      <c r="J2345" s="3"/>
      <c r="K2345" s="3"/>
      <c r="L2345" s="3"/>
    </row>
    <row r="2346" spans="1:12">
      <c r="A2346" s="9"/>
      <c r="B2346" s="3"/>
      <c r="C2346" s="13"/>
      <c r="D2346" s="3"/>
      <c r="E2346" s="3"/>
      <c r="F2346" s="3"/>
      <c r="G2346" s="3"/>
      <c r="H2346" s="3"/>
      <c r="I2346" s="3"/>
      <c r="J2346" s="3"/>
      <c r="K2346" s="3"/>
      <c r="L2346" s="3"/>
    </row>
    <row r="2347" spans="1:12">
      <c r="A2347" s="9"/>
      <c r="B2347" s="3"/>
      <c r="C2347" s="13"/>
      <c r="D2347" s="3"/>
      <c r="E2347" s="3"/>
      <c r="F2347" s="3"/>
      <c r="G2347" s="3"/>
      <c r="H2347" s="3"/>
      <c r="I2347" s="3"/>
      <c r="J2347" s="3"/>
      <c r="K2347" s="3"/>
      <c r="L2347" s="3"/>
    </row>
    <row r="2348" spans="1:12">
      <c r="A2348" s="9"/>
      <c r="B2348" s="3"/>
      <c r="C2348" s="13"/>
      <c r="D2348" s="3"/>
      <c r="E2348" s="3"/>
      <c r="F2348" s="3"/>
      <c r="G2348" s="3"/>
      <c r="H2348" s="3"/>
      <c r="I2348" s="3"/>
      <c r="J2348" s="3"/>
      <c r="K2348" s="3"/>
      <c r="L2348" s="3"/>
    </row>
    <row r="2349" spans="1:12">
      <c r="A2349" s="9"/>
      <c r="B2349" s="3"/>
      <c r="C2349" s="13"/>
      <c r="D2349" s="3"/>
      <c r="E2349" s="3"/>
      <c r="F2349" s="3"/>
      <c r="G2349" s="3"/>
      <c r="H2349" s="3"/>
      <c r="I2349" s="3"/>
      <c r="J2349" s="3"/>
      <c r="K2349" s="3"/>
      <c r="L2349" s="3"/>
    </row>
    <row r="2350" spans="1:12">
      <c r="A2350" s="9"/>
      <c r="B2350" s="3"/>
      <c r="C2350" s="13"/>
      <c r="D2350" s="3"/>
      <c r="E2350" s="3"/>
      <c r="F2350" s="3"/>
      <c r="G2350" s="3"/>
      <c r="H2350" s="3"/>
      <c r="I2350" s="3"/>
      <c r="J2350" s="3"/>
      <c r="K2350" s="3"/>
      <c r="L2350" s="3"/>
    </row>
    <row r="2351" spans="1:12">
      <c r="A2351" s="9"/>
      <c r="B2351" s="3"/>
      <c r="C2351" s="13"/>
      <c r="D2351" s="3"/>
      <c r="E2351" s="3"/>
      <c r="F2351" s="3"/>
      <c r="G2351" s="3"/>
      <c r="H2351" s="3"/>
      <c r="I2351" s="3"/>
      <c r="J2351" s="3"/>
      <c r="K2351" s="3"/>
      <c r="L2351" s="3"/>
    </row>
    <row r="2352" spans="1:12">
      <c r="A2352" s="9"/>
      <c r="B2352" s="3"/>
      <c r="C2352" s="13"/>
      <c r="D2352" s="3"/>
      <c r="E2352" s="3"/>
      <c r="F2352" s="3"/>
      <c r="G2352" s="3"/>
      <c r="H2352" s="3"/>
      <c r="I2352" s="3"/>
      <c r="J2352" s="3"/>
      <c r="K2352" s="3"/>
      <c r="L2352" s="3"/>
    </row>
    <row r="2353" spans="1:12">
      <c r="A2353" s="9"/>
      <c r="B2353" s="3"/>
      <c r="C2353" s="13"/>
      <c r="D2353" s="3"/>
      <c r="E2353" s="3"/>
      <c r="F2353" s="3"/>
      <c r="G2353" s="3"/>
      <c r="H2353" s="3"/>
      <c r="I2353" s="3"/>
      <c r="J2353" s="3"/>
      <c r="K2353" s="3"/>
      <c r="L2353" s="3"/>
    </row>
    <row r="2354" spans="1:12">
      <c r="A2354" s="9"/>
      <c r="B2354" s="3"/>
      <c r="C2354" s="13"/>
      <c r="D2354" s="3"/>
      <c r="E2354" s="3"/>
      <c r="F2354" s="3"/>
      <c r="G2354" s="3"/>
      <c r="H2354" s="3"/>
      <c r="I2354" s="3"/>
      <c r="J2354" s="3"/>
      <c r="K2354" s="3"/>
      <c r="L2354" s="3"/>
    </row>
    <row r="2355" spans="1:12">
      <c r="A2355" s="9"/>
      <c r="B2355" s="3"/>
      <c r="C2355" s="13"/>
      <c r="D2355" s="3"/>
      <c r="E2355" s="3"/>
      <c r="F2355" s="3"/>
      <c r="G2355" s="3"/>
      <c r="H2355" s="3"/>
      <c r="I2355" s="3"/>
      <c r="J2355" s="3"/>
      <c r="K2355" s="3"/>
      <c r="L2355" s="3"/>
    </row>
    <row r="2356" spans="1:12">
      <c r="A2356" s="9"/>
      <c r="B2356" s="3"/>
      <c r="C2356" s="13"/>
      <c r="D2356" s="3"/>
      <c r="E2356" s="3"/>
      <c r="F2356" s="3"/>
      <c r="G2356" s="3"/>
      <c r="H2356" s="3"/>
      <c r="I2356" s="3"/>
      <c r="J2356" s="3"/>
      <c r="K2356" s="3"/>
      <c r="L2356" s="3"/>
    </row>
    <row r="2357" spans="1:12">
      <c r="A2357" s="9"/>
      <c r="B2357" s="3"/>
      <c r="C2357" s="13"/>
      <c r="D2357" s="3"/>
      <c r="E2357" s="3"/>
      <c r="F2357" s="3"/>
      <c r="G2357" s="3"/>
      <c r="H2357" s="3"/>
      <c r="I2357" s="3"/>
      <c r="J2357" s="3"/>
      <c r="K2357" s="3"/>
      <c r="L2357" s="3"/>
    </row>
    <row r="2358" spans="1:12">
      <c r="A2358" s="9"/>
      <c r="B2358" s="3"/>
      <c r="C2358" s="13"/>
      <c r="D2358" s="3"/>
      <c r="E2358" s="3"/>
      <c r="F2358" s="3"/>
      <c r="G2358" s="3"/>
      <c r="H2358" s="3"/>
      <c r="I2358" s="3"/>
      <c r="J2358" s="3"/>
      <c r="K2358" s="3"/>
      <c r="L2358" s="3"/>
    </row>
    <row r="2359" spans="1:12">
      <c r="A2359" s="9"/>
      <c r="B2359" s="3"/>
      <c r="C2359" s="13"/>
      <c r="D2359" s="3"/>
      <c r="E2359" s="3"/>
      <c r="F2359" s="3"/>
      <c r="G2359" s="3"/>
      <c r="H2359" s="3"/>
      <c r="I2359" s="3"/>
      <c r="J2359" s="3"/>
      <c r="K2359" s="3"/>
      <c r="L2359" s="3"/>
    </row>
    <row r="2360" spans="1:12">
      <c r="A2360" s="9"/>
      <c r="B2360" s="3"/>
      <c r="C2360" s="13"/>
      <c r="D2360" s="3"/>
      <c r="E2360" s="3"/>
      <c r="F2360" s="3"/>
      <c r="G2360" s="3"/>
      <c r="H2360" s="3"/>
      <c r="I2360" s="3"/>
      <c r="J2360" s="3"/>
      <c r="K2360" s="3"/>
      <c r="L2360" s="3"/>
    </row>
    <row r="2361" spans="1:12">
      <c r="A2361" s="9"/>
      <c r="B2361" s="3"/>
      <c r="C2361" s="13"/>
      <c r="D2361" s="3"/>
      <c r="E2361" s="3"/>
      <c r="F2361" s="3"/>
      <c r="G2361" s="3"/>
      <c r="H2361" s="3"/>
      <c r="I2361" s="3"/>
      <c r="J2361" s="3"/>
      <c r="K2361" s="3"/>
      <c r="L2361" s="3"/>
    </row>
    <row r="2362" spans="1:12">
      <c r="A2362" s="9"/>
      <c r="B2362" s="3"/>
      <c r="C2362" s="13"/>
      <c r="D2362" s="3"/>
      <c r="E2362" s="3"/>
      <c r="F2362" s="3"/>
      <c r="G2362" s="3"/>
      <c r="H2362" s="3"/>
      <c r="I2362" s="3"/>
      <c r="J2362" s="3"/>
      <c r="K2362" s="3"/>
      <c r="L2362" s="3"/>
    </row>
    <row r="2363" spans="1:12">
      <c r="A2363" s="9"/>
      <c r="B2363" s="3"/>
      <c r="C2363" s="13"/>
      <c r="D2363" s="3"/>
      <c r="E2363" s="3"/>
      <c r="F2363" s="3"/>
      <c r="G2363" s="3"/>
      <c r="H2363" s="3"/>
      <c r="I2363" s="3"/>
      <c r="J2363" s="3"/>
      <c r="K2363" s="3"/>
      <c r="L2363" s="3"/>
    </row>
    <row r="2364" spans="1:12">
      <c r="A2364" s="9"/>
      <c r="B2364" s="3"/>
      <c r="C2364" s="13"/>
      <c r="D2364" s="3"/>
      <c r="E2364" s="3"/>
      <c r="F2364" s="3"/>
      <c r="G2364" s="3"/>
      <c r="H2364" s="3"/>
      <c r="I2364" s="3"/>
      <c r="J2364" s="3"/>
      <c r="K2364" s="3"/>
      <c r="L2364" s="3"/>
    </row>
    <row r="2365" spans="1:12">
      <c r="A2365" s="9"/>
      <c r="B2365" s="3"/>
      <c r="C2365" s="13"/>
      <c r="D2365" s="3"/>
      <c r="E2365" s="3"/>
      <c r="F2365" s="3"/>
      <c r="G2365" s="3"/>
      <c r="H2365" s="3"/>
      <c r="I2365" s="3"/>
      <c r="J2365" s="3"/>
      <c r="K2365" s="3"/>
      <c r="L2365" s="3"/>
    </row>
    <row r="2366" spans="1:12">
      <c r="A2366" s="9"/>
      <c r="B2366" s="3"/>
      <c r="C2366" s="13"/>
      <c r="D2366" s="3"/>
      <c r="E2366" s="3"/>
      <c r="F2366" s="3"/>
      <c r="G2366" s="3"/>
      <c r="H2366" s="3"/>
      <c r="I2366" s="3"/>
      <c r="J2366" s="3"/>
      <c r="K2366" s="3"/>
      <c r="L2366" s="3"/>
    </row>
    <row r="2367" spans="1:12">
      <c r="A2367" s="9"/>
      <c r="B2367" s="3"/>
      <c r="C2367" s="13"/>
      <c r="D2367" s="3"/>
      <c r="E2367" s="3"/>
      <c r="F2367" s="3"/>
      <c r="G2367" s="3"/>
      <c r="H2367" s="3"/>
      <c r="I2367" s="3"/>
      <c r="J2367" s="3"/>
      <c r="K2367" s="3"/>
      <c r="L2367" s="3"/>
    </row>
    <row r="2368" spans="1:12">
      <c r="A2368" s="9"/>
      <c r="B2368" s="3"/>
      <c r="C2368" s="13"/>
      <c r="D2368" s="3"/>
      <c r="E2368" s="3"/>
      <c r="F2368" s="3"/>
      <c r="G2368" s="3"/>
      <c r="H2368" s="3"/>
      <c r="I2368" s="3"/>
      <c r="J2368" s="3"/>
      <c r="K2368" s="3"/>
      <c r="L2368" s="3"/>
    </row>
    <row r="2369" spans="1:12">
      <c r="A2369" s="9"/>
      <c r="B2369" s="3"/>
      <c r="C2369" s="13"/>
      <c r="D2369" s="3"/>
      <c r="E2369" s="3"/>
      <c r="F2369" s="3"/>
      <c r="G2369" s="3"/>
      <c r="H2369" s="3"/>
      <c r="I2369" s="3"/>
      <c r="J2369" s="3"/>
      <c r="K2369" s="3"/>
      <c r="L2369" s="3"/>
    </row>
    <row r="2370" spans="1:12">
      <c r="A2370" s="9"/>
      <c r="B2370" s="3"/>
      <c r="C2370" s="13"/>
      <c r="D2370" s="3"/>
      <c r="E2370" s="3"/>
      <c r="F2370" s="3"/>
      <c r="G2370" s="3"/>
      <c r="H2370" s="3"/>
      <c r="I2370" s="3"/>
      <c r="J2370" s="3"/>
      <c r="K2370" s="3"/>
      <c r="L2370" s="3"/>
    </row>
    <row r="2371" spans="1:12">
      <c r="A2371" s="9"/>
      <c r="B2371" s="3"/>
      <c r="C2371" s="13"/>
      <c r="D2371" s="3"/>
      <c r="E2371" s="3"/>
      <c r="F2371" s="3"/>
      <c r="G2371" s="3"/>
      <c r="H2371" s="3"/>
      <c r="I2371" s="3"/>
      <c r="J2371" s="3"/>
      <c r="K2371" s="3"/>
      <c r="L2371" s="3"/>
    </row>
    <row r="2372" spans="1:12">
      <c r="A2372" s="9"/>
      <c r="B2372" s="3"/>
      <c r="C2372" s="13"/>
      <c r="D2372" s="3"/>
      <c r="E2372" s="3"/>
      <c r="F2372" s="3"/>
      <c r="G2372" s="3"/>
      <c r="H2372" s="3"/>
      <c r="I2372" s="3"/>
      <c r="J2372" s="3"/>
      <c r="K2372" s="3"/>
      <c r="L2372" s="3"/>
    </row>
    <row r="2373" spans="1:12">
      <c r="A2373" s="9"/>
      <c r="B2373" s="3"/>
      <c r="C2373" s="13"/>
      <c r="D2373" s="3"/>
      <c r="E2373" s="3"/>
      <c r="F2373" s="3"/>
      <c r="G2373" s="3"/>
      <c r="H2373" s="3"/>
      <c r="I2373" s="3"/>
      <c r="J2373" s="3"/>
      <c r="K2373" s="3"/>
      <c r="L2373" s="3"/>
    </row>
    <row r="2374" spans="1:12">
      <c r="A2374" s="9"/>
      <c r="B2374" s="3"/>
      <c r="C2374" s="13"/>
      <c r="D2374" s="3"/>
      <c r="E2374" s="3"/>
      <c r="F2374" s="3"/>
      <c r="G2374" s="3"/>
      <c r="H2374" s="3"/>
      <c r="I2374" s="3"/>
      <c r="J2374" s="3"/>
      <c r="K2374" s="3"/>
      <c r="L2374" s="3"/>
    </row>
    <row r="2375" spans="1:12">
      <c r="A2375" s="9"/>
      <c r="B2375" s="3"/>
      <c r="C2375" s="13"/>
      <c r="D2375" s="3"/>
      <c r="E2375" s="3"/>
      <c r="F2375" s="3"/>
      <c r="G2375" s="3"/>
      <c r="H2375" s="3"/>
      <c r="I2375" s="3"/>
      <c r="J2375" s="3"/>
      <c r="K2375" s="3"/>
      <c r="L2375" s="3"/>
    </row>
    <row r="2376" spans="1:12">
      <c r="A2376" s="9"/>
      <c r="B2376" s="3"/>
      <c r="C2376" s="13"/>
      <c r="D2376" s="3"/>
      <c r="E2376" s="3"/>
      <c r="F2376" s="3"/>
      <c r="G2376" s="3"/>
      <c r="H2376" s="3"/>
      <c r="I2376" s="3"/>
      <c r="J2376" s="3"/>
      <c r="K2376" s="3"/>
      <c r="L2376" s="3"/>
    </row>
    <row r="2377" spans="1:12">
      <c r="A2377" s="9"/>
      <c r="B2377" s="3"/>
      <c r="C2377" s="13"/>
      <c r="D2377" s="3"/>
      <c r="E2377" s="3"/>
      <c r="F2377" s="3"/>
      <c r="G2377" s="3"/>
      <c r="H2377" s="3"/>
      <c r="I2377" s="3"/>
      <c r="J2377" s="3"/>
      <c r="K2377" s="3"/>
      <c r="L2377" s="3"/>
    </row>
    <row r="2378" spans="1:12">
      <c r="A2378" s="9"/>
      <c r="B2378" s="3"/>
      <c r="C2378" s="13"/>
      <c r="D2378" s="3"/>
      <c r="E2378" s="3"/>
      <c r="F2378" s="3"/>
      <c r="G2378" s="3"/>
      <c r="H2378" s="3"/>
      <c r="I2378" s="3"/>
      <c r="J2378" s="3"/>
      <c r="K2378" s="3"/>
      <c r="L2378" s="3"/>
    </row>
    <row r="2379" spans="1:12">
      <c r="A2379" s="9"/>
      <c r="B2379" s="3"/>
      <c r="C2379" s="13"/>
      <c r="D2379" s="3"/>
      <c r="E2379" s="3"/>
      <c r="F2379" s="3"/>
      <c r="G2379" s="3"/>
      <c r="H2379" s="3"/>
      <c r="I2379" s="3"/>
      <c r="J2379" s="3"/>
      <c r="K2379" s="3"/>
      <c r="L2379" s="3"/>
    </row>
    <row r="2380" spans="1:12">
      <c r="A2380" s="9"/>
      <c r="B2380" s="3"/>
      <c r="C2380" s="13"/>
      <c r="D2380" s="3"/>
      <c r="E2380" s="3"/>
      <c r="F2380" s="3"/>
      <c r="G2380" s="3"/>
      <c r="H2380" s="3"/>
      <c r="I2380" s="3"/>
      <c r="J2380" s="3"/>
      <c r="K2380" s="3"/>
      <c r="L2380" s="3"/>
    </row>
    <row r="2381" spans="1:12">
      <c r="A2381" s="9"/>
      <c r="B2381" s="3"/>
      <c r="C2381" s="13"/>
      <c r="D2381" s="3"/>
      <c r="E2381" s="3"/>
      <c r="F2381" s="3"/>
      <c r="G2381" s="3"/>
      <c r="H2381" s="3"/>
      <c r="I2381" s="3"/>
      <c r="J2381" s="3"/>
      <c r="K2381" s="3"/>
      <c r="L2381" s="3"/>
    </row>
    <row r="2382" spans="1:12">
      <c r="A2382" s="9"/>
      <c r="B2382" s="3"/>
      <c r="C2382" s="13"/>
      <c r="D2382" s="3"/>
      <c r="E2382" s="3"/>
      <c r="F2382" s="3"/>
      <c r="G2382" s="3"/>
      <c r="H2382" s="3"/>
      <c r="I2382" s="3"/>
      <c r="J2382" s="3"/>
      <c r="K2382" s="3"/>
      <c r="L2382" s="3"/>
    </row>
    <row r="2383" spans="1:12">
      <c r="A2383" s="9"/>
      <c r="B2383" s="3"/>
      <c r="C2383" s="13"/>
      <c r="D2383" s="3"/>
      <c r="E2383" s="3"/>
      <c r="F2383" s="3"/>
      <c r="G2383" s="3"/>
      <c r="H2383" s="3"/>
      <c r="I2383" s="3"/>
      <c r="J2383" s="3"/>
      <c r="K2383" s="3"/>
      <c r="L2383" s="3"/>
    </row>
    <row r="2384" spans="1:12">
      <c r="A2384" s="9"/>
      <c r="B2384" s="3"/>
      <c r="C2384" s="13"/>
      <c r="D2384" s="3"/>
      <c r="E2384" s="3"/>
      <c r="F2384" s="3"/>
      <c r="G2384" s="3"/>
      <c r="H2384" s="3"/>
      <c r="I2384" s="3"/>
      <c r="J2384" s="3"/>
      <c r="K2384" s="3"/>
      <c r="L2384" s="3"/>
    </row>
    <row r="2385" spans="1:12">
      <c r="A2385" s="9"/>
      <c r="B2385" s="3"/>
      <c r="C2385" s="13"/>
      <c r="D2385" s="3"/>
      <c r="E2385" s="3"/>
      <c r="F2385" s="3"/>
      <c r="G2385" s="3"/>
      <c r="H2385" s="3"/>
      <c r="I2385" s="3"/>
      <c r="J2385" s="3"/>
      <c r="K2385" s="3"/>
      <c r="L2385" s="3"/>
    </row>
    <row r="2386" spans="1:12">
      <c r="A2386" s="9"/>
      <c r="B2386" s="3"/>
      <c r="C2386" s="13"/>
      <c r="D2386" s="3"/>
      <c r="E2386" s="3"/>
      <c r="F2386" s="3"/>
      <c r="G2386" s="3"/>
      <c r="H2386" s="3"/>
      <c r="I2386" s="3"/>
      <c r="J2386" s="3"/>
      <c r="K2386" s="3"/>
      <c r="L2386" s="3"/>
    </row>
    <row r="2387" spans="1:12">
      <c r="A2387" s="9"/>
      <c r="B2387" s="3"/>
      <c r="C2387" s="13"/>
      <c r="D2387" s="3"/>
      <c r="E2387" s="3"/>
      <c r="F2387" s="3"/>
      <c r="G2387" s="3"/>
      <c r="H2387" s="3"/>
      <c r="I2387" s="3"/>
      <c r="J2387" s="3"/>
      <c r="K2387" s="3"/>
      <c r="L2387" s="3"/>
    </row>
    <row r="2388" spans="1:12">
      <c r="A2388" s="9"/>
      <c r="B2388" s="3"/>
      <c r="C2388" s="13"/>
      <c r="D2388" s="3"/>
      <c r="E2388" s="3"/>
      <c r="F2388" s="3"/>
      <c r="G2388" s="3"/>
      <c r="H2388" s="3"/>
      <c r="I2388" s="3"/>
      <c r="J2388" s="3"/>
      <c r="K2388" s="3"/>
      <c r="L2388" s="3"/>
    </row>
    <row r="2389" spans="1:12">
      <c r="A2389" s="9"/>
      <c r="B2389" s="3"/>
      <c r="C2389" s="13"/>
      <c r="D2389" s="3"/>
      <c r="E2389" s="3"/>
      <c r="F2389" s="3"/>
      <c r="G2389" s="3"/>
      <c r="H2389" s="3"/>
      <c r="I2389" s="3"/>
      <c r="J2389" s="3"/>
      <c r="K2389" s="3"/>
      <c r="L2389" s="3"/>
    </row>
    <row r="2390" spans="1:12">
      <c r="A2390" s="9"/>
      <c r="B2390" s="3"/>
      <c r="C2390" s="13"/>
      <c r="D2390" s="3"/>
      <c r="E2390" s="3"/>
      <c r="F2390" s="3"/>
      <c r="G2390" s="3"/>
      <c r="H2390" s="3"/>
      <c r="I2390" s="3"/>
      <c r="J2390" s="3"/>
      <c r="K2390" s="3"/>
      <c r="L2390" s="3"/>
    </row>
    <row r="2391" spans="1:12">
      <c r="A2391" s="9"/>
      <c r="B2391" s="3"/>
      <c r="C2391" s="13"/>
      <c r="D2391" s="3"/>
      <c r="E2391" s="3"/>
      <c r="F2391" s="3"/>
      <c r="G2391" s="3"/>
      <c r="H2391" s="3"/>
      <c r="I2391" s="3"/>
      <c r="J2391" s="3"/>
      <c r="K2391" s="3"/>
      <c r="L2391" s="3"/>
    </row>
    <row r="2392" spans="1:12">
      <c r="A2392" s="9"/>
      <c r="B2392" s="3"/>
      <c r="C2392" s="13"/>
      <c r="D2392" s="3"/>
      <c r="E2392" s="3"/>
      <c r="F2392" s="3"/>
      <c r="G2392" s="3"/>
      <c r="H2392" s="3"/>
      <c r="I2392" s="3"/>
      <c r="J2392" s="3"/>
      <c r="K2392" s="3"/>
      <c r="L2392" s="3"/>
    </row>
    <row r="2393" spans="1:12">
      <c r="A2393" s="9"/>
      <c r="B2393" s="3"/>
      <c r="C2393" s="13"/>
      <c r="D2393" s="3"/>
      <c r="E2393" s="3"/>
      <c r="F2393" s="3"/>
      <c r="G2393" s="3"/>
      <c r="H2393" s="3"/>
      <c r="I2393" s="3"/>
      <c r="J2393" s="3"/>
      <c r="K2393" s="3"/>
      <c r="L2393" s="3"/>
    </row>
    <row r="2394" spans="1:12">
      <c r="A2394" s="9"/>
      <c r="B2394" s="3"/>
      <c r="C2394" s="13"/>
      <c r="D2394" s="3"/>
      <c r="E2394" s="3"/>
      <c r="F2394" s="3"/>
      <c r="G2394" s="3"/>
      <c r="H2394" s="3"/>
      <c r="I2394" s="3"/>
      <c r="J2394" s="3"/>
      <c r="K2394" s="3"/>
      <c r="L2394" s="3"/>
    </row>
    <row r="2395" spans="1:12">
      <c r="A2395" s="9"/>
      <c r="B2395" s="3"/>
      <c r="C2395" s="13"/>
      <c r="D2395" s="3"/>
      <c r="E2395" s="3"/>
      <c r="F2395" s="3"/>
      <c r="G2395" s="3"/>
      <c r="H2395" s="3"/>
      <c r="I2395" s="3"/>
      <c r="J2395" s="3"/>
      <c r="K2395" s="3"/>
      <c r="L2395" s="3"/>
    </row>
    <row r="2396" spans="1:12">
      <c r="A2396" s="9"/>
      <c r="B2396" s="3"/>
      <c r="C2396" s="13"/>
      <c r="D2396" s="3"/>
      <c r="E2396" s="3"/>
      <c r="F2396" s="3"/>
      <c r="G2396" s="3"/>
      <c r="H2396" s="3"/>
      <c r="I2396" s="3"/>
      <c r="J2396" s="3"/>
      <c r="K2396" s="3"/>
      <c r="L2396" s="3"/>
    </row>
    <row r="2397" spans="1:12">
      <c r="A2397" s="9"/>
      <c r="B2397" s="3"/>
      <c r="C2397" s="13"/>
      <c r="D2397" s="3"/>
      <c r="E2397" s="3"/>
      <c r="F2397" s="3"/>
      <c r="G2397" s="3"/>
      <c r="H2397" s="3"/>
      <c r="I2397" s="3"/>
      <c r="J2397" s="3"/>
      <c r="K2397" s="3"/>
      <c r="L2397" s="3"/>
    </row>
    <row r="2398" spans="1:12">
      <c r="A2398" s="9"/>
      <c r="B2398" s="3"/>
      <c r="C2398" s="13"/>
      <c r="D2398" s="3"/>
      <c r="E2398" s="3"/>
      <c r="F2398" s="3"/>
      <c r="G2398" s="3"/>
      <c r="H2398" s="3"/>
      <c r="I2398" s="3"/>
      <c r="J2398" s="3"/>
      <c r="K2398" s="3"/>
      <c r="L2398" s="3"/>
    </row>
    <row r="2399" spans="1:12">
      <c r="A2399" s="9"/>
      <c r="B2399" s="3"/>
      <c r="C2399" s="13"/>
      <c r="D2399" s="3"/>
      <c r="E2399" s="3"/>
      <c r="F2399" s="3"/>
      <c r="G2399" s="3"/>
      <c r="H2399" s="3"/>
      <c r="I2399" s="3"/>
      <c r="J2399" s="3"/>
      <c r="K2399" s="3"/>
      <c r="L2399" s="3"/>
    </row>
    <row r="2400" spans="1:12">
      <c r="A2400" s="9"/>
      <c r="B2400" s="3"/>
      <c r="C2400" s="13"/>
      <c r="D2400" s="3"/>
      <c r="E2400" s="3"/>
      <c r="F2400" s="3"/>
      <c r="G2400" s="3"/>
      <c r="H2400" s="3"/>
      <c r="I2400" s="3"/>
      <c r="J2400" s="3"/>
      <c r="K2400" s="3"/>
      <c r="L2400" s="3"/>
    </row>
    <row r="2401" spans="1:12">
      <c r="A2401" s="9"/>
      <c r="B2401" s="3"/>
      <c r="C2401" s="13"/>
      <c r="D2401" s="3"/>
      <c r="E2401" s="3"/>
      <c r="F2401" s="3"/>
      <c r="G2401" s="3"/>
      <c r="H2401" s="3"/>
      <c r="I2401" s="3"/>
      <c r="J2401" s="3"/>
      <c r="K2401" s="3"/>
      <c r="L2401" s="3"/>
    </row>
    <row r="2402" spans="1:12">
      <c r="A2402" s="9"/>
      <c r="B2402" s="3"/>
      <c r="C2402" s="13"/>
      <c r="D2402" s="3"/>
      <c r="E2402" s="3"/>
      <c r="F2402" s="3"/>
      <c r="G2402" s="3"/>
      <c r="H2402" s="3"/>
      <c r="I2402" s="3"/>
      <c r="J2402" s="3"/>
      <c r="K2402" s="3"/>
      <c r="L2402" s="3"/>
    </row>
    <row r="2403" spans="1:12">
      <c r="A2403" s="9"/>
      <c r="B2403" s="3"/>
      <c r="C2403" s="13"/>
      <c r="D2403" s="3"/>
      <c r="E2403" s="3"/>
      <c r="F2403" s="3"/>
      <c r="G2403" s="3"/>
      <c r="H2403" s="3"/>
      <c r="I2403" s="3"/>
      <c r="J2403" s="3"/>
      <c r="K2403" s="3"/>
      <c r="L2403" s="3"/>
    </row>
    <row r="2404" spans="1:12">
      <c r="A2404" s="9"/>
      <c r="B2404" s="3"/>
      <c r="C2404" s="13"/>
      <c r="D2404" s="3"/>
      <c r="E2404" s="3"/>
      <c r="F2404" s="3"/>
      <c r="G2404" s="3"/>
      <c r="H2404" s="3"/>
      <c r="I2404" s="3"/>
      <c r="J2404" s="3"/>
      <c r="K2404" s="3"/>
      <c r="L2404" s="3"/>
    </row>
    <row r="2405" spans="1:12">
      <c r="A2405" s="9"/>
      <c r="B2405" s="3"/>
      <c r="C2405" s="13"/>
      <c r="D2405" s="3"/>
      <c r="E2405" s="3"/>
      <c r="F2405" s="3"/>
      <c r="G2405" s="3"/>
      <c r="H2405" s="3"/>
      <c r="I2405" s="3"/>
      <c r="J2405" s="3"/>
      <c r="K2405" s="3"/>
      <c r="L2405" s="3"/>
    </row>
    <row r="2406" spans="1:12">
      <c r="A2406" s="9"/>
      <c r="B2406" s="3"/>
      <c r="C2406" s="13"/>
      <c r="D2406" s="3"/>
      <c r="E2406" s="3"/>
      <c r="F2406" s="3"/>
      <c r="G2406" s="3"/>
      <c r="H2406" s="3"/>
      <c r="I2406" s="3"/>
      <c r="J2406" s="3"/>
      <c r="K2406" s="3"/>
      <c r="L2406" s="3"/>
    </row>
    <row r="2407" spans="1:12">
      <c r="A2407" s="9"/>
      <c r="B2407" s="3"/>
      <c r="C2407" s="13"/>
      <c r="D2407" s="3"/>
      <c r="E2407" s="3"/>
      <c r="F2407" s="3"/>
      <c r="G2407" s="3"/>
      <c r="H2407" s="3"/>
      <c r="I2407" s="3"/>
      <c r="J2407" s="3"/>
      <c r="K2407" s="3"/>
      <c r="L2407" s="3"/>
    </row>
    <row r="2408" spans="1:12">
      <c r="A2408" s="9"/>
      <c r="B2408" s="3"/>
      <c r="C2408" s="13"/>
      <c r="D2408" s="3"/>
      <c r="E2408" s="3"/>
      <c r="F2408" s="3"/>
      <c r="G2408" s="3"/>
      <c r="H2408" s="3"/>
      <c r="I2408" s="3"/>
      <c r="J2408" s="3"/>
      <c r="K2408" s="3"/>
      <c r="L2408" s="3"/>
    </row>
    <row r="2409" spans="1:12">
      <c r="A2409" s="9"/>
      <c r="B2409" s="3"/>
      <c r="C2409" s="13"/>
      <c r="D2409" s="3"/>
      <c r="E2409" s="3"/>
      <c r="F2409" s="3"/>
      <c r="G2409" s="3"/>
      <c r="H2409" s="3"/>
      <c r="I2409" s="3"/>
      <c r="J2409" s="3"/>
      <c r="K2409" s="3"/>
      <c r="L2409" s="3"/>
    </row>
    <row r="2410" spans="1:12">
      <c r="A2410" s="9"/>
      <c r="B2410" s="3"/>
      <c r="C2410" s="13"/>
      <c r="D2410" s="3"/>
      <c r="E2410" s="3"/>
      <c r="F2410" s="3"/>
      <c r="G2410" s="3"/>
      <c r="H2410" s="3"/>
      <c r="I2410" s="3"/>
      <c r="J2410" s="3"/>
      <c r="K2410" s="3"/>
      <c r="L2410" s="3"/>
    </row>
    <row r="2411" spans="1:12">
      <c r="A2411" s="9"/>
      <c r="B2411" s="3"/>
      <c r="C2411" s="13"/>
      <c r="D2411" s="3"/>
      <c r="E2411" s="3"/>
      <c r="F2411" s="3"/>
      <c r="G2411" s="3"/>
      <c r="H2411" s="3"/>
      <c r="I2411" s="3"/>
      <c r="J2411" s="3"/>
      <c r="K2411" s="3"/>
      <c r="L2411" s="3"/>
    </row>
    <row r="2412" spans="1:12">
      <c r="A2412" s="9"/>
      <c r="B2412" s="3"/>
      <c r="C2412" s="13"/>
      <c r="D2412" s="3"/>
      <c r="E2412" s="3"/>
      <c r="F2412" s="3"/>
      <c r="G2412" s="3"/>
      <c r="H2412" s="3"/>
      <c r="I2412" s="3"/>
      <c r="J2412" s="3"/>
      <c r="K2412" s="3"/>
      <c r="L2412" s="3"/>
    </row>
    <row r="2413" spans="1:12">
      <c r="A2413" s="9"/>
      <c r="B2413" s="3"/>
      <c r="C2413" s="13"/>
      <c r="D2413" s="3"/>
      <c r="E2413" s="3"/>
      <c r="F2413" s="3"/>
      <c r="G2413" s="3"/>
      <c r="H2413" s="3"/>
      <c r="I2413" s="3"/>
      <c r="J2413" s="3"/>
      <c r="K2413" s="3"/>
      <c r="L2413" s="3"/>
    </row>
    <row r="2414" spans="1:12">
      <c r="A2414" s="9"/>
      <c r="B2414" s="3"/>
      <c r="C2414" s="13"/>
      <c r="D2414" s="3"/>
      <c r="E2414" s="3"/>
      <c r="F2414" s="3"/>
      <c r="G2414" s="3"/>
      <c r="H2414" s="3"/>
      <c r="I2414" s="3"/>
      <c r="J2414" s="3"/>
      <c r="K2414" s="3"/>
      <c r="L2414" s="3"/>
    </row>
    <row r="2415" spans="1:12">
      <c r="A2415" s="9"/>
      <c r="B2415" s="3"/>
      <c r="C2415" s="13"/>
      <c r="D2415" s="3"/>
      <c r="E2415" s="3"/>
      <c r="F2415" s="3"/>
      <c r="G2415" s="3"/>
      <c r="H2415" s="3"/>
      <c r="I2415" s="3"/>
      <c r="J2415" s="3"/>
      <c r="K2415" s="3"/>
      <c r="L2415" s="3"/>
    </row>
    <row r="2416" spans="1:12">
      <c r="A2416" s="9"/>
      <c r="B2416" s="3"/>
      <c r="C2416" s="13"/>
      <c r="D2416" s="3"/>
      <c r="E2416" s="3"/>
      <c r="F2416" s="3"/>
      <c r="G2416" s="3"/>
      <c r="H2416" s="3"/>
      <c r="I2416" s="3"/>
      <c r="J2416" s="3"/>
      <c r="K2416" s="3"/>
      <c r="L2416" s="3"/>
    </row>
    <row r="2417" spans="1:12">
      <c r="A2417" s="9"/>
      <c r="B2417" s="3"/>
      <c r="C2417" s="13"/>
      <c r="D2417" s="3"/>
      <c r="E2417" s="3"/>
      <c r="F2417" s="3"/>
      <c r="G2417" s="3"/>
      <c r="H2417" s="3"/>
      <c r="I2417" s="3"/>
      <c r="J2417" s="3"/>
      <c r="K2417" s="3"/>
      <c r="L2417" s="3"/>
    </row>
    <row r="2418" spans="1:12">
      <c r="A2418" s="9"/>
      <c r="B2418" s="3"/>
      <c r="C2418" s="13"/>
      <c r="D2418" s="3"/>
      <c r="E2418" s="3"/>
      <c r="F2418" s="3"/>
      <c r="G2418" s="3"/>
      <c r="H2418" s="3"/>
      <c r="I2418" s="3"/>
      <c r="J2418" s="3"/>
      <c r="K2418" s="3"/>
      <c r="L2418" s="3"/>
    </row>
    <row r="2419" spans="1:12">
      <c r="A2419" s="9"/>
      <c r="B2419" s="3"/>
      <c r="C2419" s="13"/>
      <c r="D2419" s="3"/>
      <c r="E2419" s="3"/>
      <c r="F2419" s="3"/>
      <c r="G2419" s="3"/>
      <c r="H2419" s="3"/>
      <c r="I2419" s="3"/>
      <c r="J2419" s="3"/>
      <c r="K2419" s="3"/>
      <c r="L2419" s="3"/>
    </row>
    <row r="2420" spans="1:12">
      <c r="A2420" s="9"/>
      <c r="B2420" s="3"/>
      <c r="C2420" s="13"/>
      <c r="D2420" s="3"/>
      <c r="E2420" s="3"/>
      <c r="F2420" s="3"/>
      <c r="G2420" s="3"/>
      <c r="H2420" s="3"/>
      <c r="I2420" s="3"/>
      <c r="J2420" s="3"/>
      <c r="K2420" s="3"/>
      <c r="L2420" s="3"/>
    </row>
    <row r="2421" spans="1:12">
      <c r="A2421" s="9"/>
      <c r="B2421" s="3"/>
      <c r="C2421" s="13"/>
      <c r="D2421" s="3"/>
      <c r="E2421" s="3"/>
      <c r="F2421" s="3"/>
      <c r="G2421" s="3"/>
      <c r="H2421" s="3"/>
      <c r="I2421" s="3"/>
      <c r="J2421" s="3"/>
      <c r="K2421" s="3"/>
      <c r="L2421" s="3"/>
    </row>
    <row r="2422" spans="1:12">
      <c r="A2422" s="9"/>
      <c r="B2422" s="3"/>
      <c r="C2422" s="13"/>
      <c r="D2422" s="3"/>
      <c r="E2422" s="3"/>
      <c r="F2422" s="3"/>
      <c r="G2422" s="3"/>
      <c r="H2422" s="3"/>
      <c r="I2422" s="3"/>
      <c r="J2422" s="3"/>
      <c r="K2422" s="3"/>
      <c r="L2422" s="3"/>
    </row>
    <row r="2423" spans="1:12">
      <c r="A2423" s="9"/>
      <c r="B2423" s="3"/>
      <c r="C2423" s="13"/>
      <c r="D2423" s="3"/>
      <c r="E2423" s="3"/>
      <c r="F2423" s="3"/>
      <c r="G2423" s="3"/>
      <c r="H2423" s="3"/>
      <c r="I2423" s="3"/>
      <c r="J2423" s="3"/>
      <c r="K2423" s="3"/>
      <c r="L2423" s="3"/>
    </row>
    <row r="2424" spans="1:12">
      <c r="A2424" s="9"/>
      <c r="B2424" s="3"/>
      <c r="C2424" s="13"/>
      <c r="D2424" s="3"/>
      <c r="E2424" s="3"/>
      <c r="F2424" s="3"/>
      <c r="G2424" s="3"/>
      <c r="H2424" s="3"/>
      <c r="I2424" s="3"/>
      <c r="J2424" s="3"/>
      <c r="K2424" s="3"/>
      <c r="L2424" s="3"/>
    </row>
    <row r="2425" spans="1:12">
      <c r="A2425" s="9"/>
      <c r="B2425" s="3"/>
      <c r="C2425" s="13"/>
      <c r="D2425" s="3"/>
      <c r="E2425" s="3"/>
      <c r="F2425" s="3"/>
      <c r="G2425" s="3"/>
      <c r="H2425" s="3"/>
      <c r="I2425" s="3"/>
      <c r="J2425" s="3"/>
      <c r="K2425" s="3"/>
      <c r="L2425" s="3"/>
    </row>
    <row r="2426" spans="1:12">
      <c r="A2426" s="9"/>
      <c r="B2426" s="3"/>
      <c r="C2426" s="13"/>
      <c r="D2426" s="3"/>
      <c r="E2426" s="3"/>
      <c r="F2426" s="3"/>
      <c r="G2426" s="3"/>
      <c r="H2426" s="3"/>
      <c r="I2426" s="3"/>
      <c r="J2426" s="3"/>
      <c r="K2426" s="3"/>
      <c r="L2426" s="3"/>
    </row>
    <row r="2427" spans="1:12">
      <c r="A2427" s="9"/>
      <c r="B2427" s="3"/>
      <c r="C2427" s="13"/>
      <c r="D2427" s="3"/>
      <c r="E2427" s="3"/>
      <c r="F2427" s="3"/>
      <c r="G2427" s="3"/>
      <c r="H2427" s="3"/>
      <c r="I2427" s="3"/>
      <c r="J2427" s="3"/>
      <c r="K2427" s="3"/>
      <c r="L2427" s="3"/>
    </row>
    <row r="2428" spans="1:12">
      <c r="A2428" s="9"/>
      <c r="B2428" s="3"/>
      <c r="C2428" s="13"/>
      <c r="D2428" s="3"/>
      <c r="E2428" s="3"/>
      <c r="F2428" s="3"/>
      <c r="G2428" s="3"/>
      <c r="H2428" s="3"/>
      <c r="I2428" s="3"/>
      <c r="J2428" s="3"/>
      <c r="K2428" s="3"/>
      <c r="L2428" s="3"/>
    </row>
    <row r="2429" spans="1:12">
      <c r="A2429" s="9"/>
      <c r="B2429" s="3"/>
      <c r="C2429" s="13"/>
      <c r="D2429" s="3"/>
      <c r="E2429" s="3"/>
      <c r="F2429" s="3"/>
      <c r="G2429" s="3"/>
      <c r="H2429" s="3"/>
      <c r="I2429" s="3"/>
      <c r="J2429" s="3"/>
      <c r="K2429" s="3"/>
      <c r="L2429" s="3"/>
    </row>
    <row r="2430" spans="1:12">
      <c r="A2430" s="9"/>
      <c r="B2430" s="3"/>
      <c r="C2430" s="13"/>
      <c r="D2430" s="3"/>
      <c r="E2430" s="3"/>
      <c r="F2430" s="3"/>
      <c r="G2430" s="3"/>
      <c r="H2430" s="3"/>
      <c r="I2430" s="3"/>
      <c r="J2430" s="3"/>
      <c r="K2430" s="3"/>
      <c r="L2430" s="3"/>
    </row>
    <row r="2431" spans="1:12">
      <c r="A2431" s="9"/>
      <c r="B2431" s="3"/>
      <c r="C2431" s="13"/>
      <c r="D2431" s="3"/>
      <c r="E2431" s="3"/>
      <c r="F2431" s="3"/>
      <c r="G2431" s="3"/>
      <c r="H2431" s="3"/>
      <c r="I2431" s="3"/>
      <c r="J2431" s="3"/>
      <c r="K2431" s="3"/>
      <c r="L2431" s="3"/>
    </row>
    <row r="2432" spans="1:12">
      <c r="A2432" s="9"/>
      <c r="B2432" s="3"/>
      <c r="C2432" s="13"/>
      <c r="D2432" s="3"/>
      <c r="E2432" s="3"/>
      <c r="F2432" s="3"/>
      <c r="G2432" s="3"/>
      <c r="H2432" s="3"/>
      <c r="I2432" s="3"/>
      <c r="J2432" s="3"/>
      <c r="K2432" s="3"/>
      <c r="L2432" s="3"/>
    </row>
    <row r="2433" spans="1:12">
      <c r="A2433" s="9"/>
      <c r="B2433" s="3"/>
      <c r="C2433" s="13"/>
      <c r="D2433" s="3"/>
      <c r="E2433" s="3"/>
      <c r="F2433" s="3"/>
      <c r="G2433" s="3"/>
      <c r="H2433" s="3"/>
      <c r="I2433" s="3"/>
      <c r="J2433" s="3"/>
      <c r="K2433" s="3"/>
      <c r="L2433" s="3"/>
    </row>
    <row r="2434" spans="1:12">
      <c r="A2434" s="9"/>
      <c r="B2434" s="3"/>
      <c r="C2434" s="13"/>
      <c r="D2434" s="3"/>
      <c r="E2434" s="3"/>
      <c r="F2434" s="3"/>
      <c r="G2434" s="3"/>
      <c r="H2434" s="3"/>
      <c r="I2434" s="3"/>
      <c r="J2434" s="3"/>
      <c r="K2434" s="3"/>
      <c r="L2434" s="3"/>
    </row>
    <row r="2435" spans="1:12">
      <c r="A2435" s="9"/>
      <c r="B2435" s="3"/>
      <c r="C2435" s="13"/>
      <c r="D2435" s="3"/>
      <c r="E2435" s="3"/>
      <c r="F2435" s="3"/>
      <c r="G2435" s="3"/>
      <c r="H2435" s="3"/>
      <c r="I2435" s="3"/>
      <c r="J2435" s="3"/>
      <c r="K2435" s="3"/>
      <c r="L2435" s="3"/>
    </row>
    <row r="2436" spans="1:12">
      <c r="A2436" s="9"/>
      <c r="B2436" s="3"/>
      <c r="C2436" s="13"/>
      <c r="D2436" s="3"/>
      <c r="E2436" s="3"/>
      <c r="F2436" s="3"/>
      <c r="G2436" s="3"/>
      <c r="H2436" s="3"/>
      <c r="I2436" s="3"/>
      <c r="J2436" s="3"/>
      <c r="K2436" s="3"/>
      <c r="L2436" s="3"/>
    </row>
    <row r="2437" spans="1:12">
      <c r="A2437" s="9"/>
      <c r="B2437" s="3"/>
      <c r="C2437" s="13"/>
      <c r="D2437" s="3"/>
      <c r="E2437" s="3"/>
      <c r="F2437" s="3"/>
      <c r="G2437" s="3"/>
      <c r="H2437" s="3"/>
      <c r="I2437" s="3"/>
      <c r="J2437" s="3"/>
      <c r="K2437" s="3"/>
      <c r="L2437" s="3"/>
    </row>
    <row r="2438" spans="1:12">
      <c r="A2438" s="9"/>
      <c r="B2438" s="3"/>
      <c r="C2438" s="13"/>
      <c r="D2438" s="3"/>
      <c r="E2438" s="3"/>
      <c r="F2438" s="3"/>
      <c r="G2438" s="3"/>
      <c r="H2438" s="3"/>
      <c r="I2438" s="3"/>
      <c r="J2438" s="3"/>
      <c r="K2438" s="3"/>
      <c r="L2438" s="3"/>
    </row>
    <row r="2439" spans="1:12">
      <c r="A2439" s="9"/>
      <c r="B2439" s="3"/>
      <c r="C2439" s="13"/>
      <c r="D2439" s="3"/>
      <c r="E2439" s="3"/>
      <c r="F2439" s="3"/>
      <c r="G2439" s="3"/>
      <c r="H2439" s="3"/>
      <c r="I2439" s="3"/>
      <c r="J2439" s="3"/>
      <c r="K2439" s="3"/>
      <c r="L2439" s="3"/>
    </row>
    <row r="2440" spans="1:12">
      <c r="A2440" s="9"/>
      <c r="B2440" s="3"/>
      <c r="C2440" s="13"/>
      <c r="D2440" s="3"/>
      <c r="E2440" s="3"/>
      <c r="F2440" s="3"/>
      <c r="G2440" s="3"/>
      <c r="H2440" s="3"/>
      <c r="I2440" s="3"/>
      <c r="J2440" s="3"/>
      <c r="K2440" s="3"/>
      <c r="L2440" s="3"/>
    </row>
    <row r="2441" spans="1:12">
      <c r="A2441" s="9"/>
      <c r="B2441" s="3"/>
      <c r="C2441" s="13"/>
      <c r="D2441" s="3"/>
      <c r="E2441" s="3"/>
      <c r="F2441" s="3"/>
      <c r="G2441" s="3"/>
      <c r="H2441" s="3"/>
      <c r="I2441" s="3"/>
      <c r="J2441" s="3"/>
      <c r="K2441" s="3"/>
      <c r="L2441" s="3"/>
    </row>
    <row r="2442" spans="1:12">
      <c r="A2442" s="9"/>
      <c r="B2442" s="3"/>
      <c r="C2442" s="13"/>
      <c r="D2442" s="3"/>
      <c r="E2442" s="3"/>
      <c r="F2442" s="3"/>
      <c r="G2442" s="3"/>
      <c r="H2442" s="3"/>
      <c r="I2442" s="3"/>
      <c r="J2442" s="3"/>
      <c r="K2442" s="3"/>
      <c r="L2442" s="3"/>
    </row>
    <row r="2443" spans="1:12">
      <c r="A2443" s="9"/>
      <c r="B2443" s="3"/>
      <c r="C2443" s="13"/>
      <c r="D2443" s="3"/>
      <c r="E2443" s="3"/>
      <c r="F2443" s="3"/>
      <c r="G2443" s="3"/>
      <c r="H2443" s="3"/>
      <c r="I2443" s="3"/>
      <c r="J2443" s="3"/>
      <c r="K2443" s="3"/>
      <c r="L2443" s="3"/>
    </row>
    <row r="2444" spans="1:12">
      <c r="A2444" s="9"/>
      <c r="B2444" s="3"/>
      <c r="C2444" s="13"/>
      <c r="D2444" s="3"/>
      <c r="E2444" s="3"/>
      <c r="F2444" s="3"/>
      <c r="G2444" s="3"/>
      <c r="H2444" s="3"/>
      <c r="I2444" s="3"/>
      <c r="J2444" s="3"/>
      <c r="K2444" s="3"/>
      <c r="L2444" s="3"/>
    </row>
    <row r="2445" spans="1:12">
      <c r="A2445" s="9"/>
      <c r="B2445" s="3"/>
      <c r="C2445" s="13"/>
      <c r="D2445" s="3"/>
      <c r="E2445" s="3"/>
      <c r="F2445" s="3"/>
      <c r="G2445" s="3"/>
      <c r="H2445" s="3"/>
      <c r="I2445" s="3"/>
      <c r="J2445" s="3"/>
      <c r="K2445" s="3"/>
      <c r="L2445" s="3"/>
    </row>
    <row r="2446" spans="1:12">
      <c r="A2446" s="9"/>
      <c r="B2446" s="3"/>
      <c r="C2446" s="13"/>
      <c r="D2446" s="3"/>
      <c r="E2446" s="3"/>
      <c r="F2446" s="3"/>
      <c r="G2446" s="3"/>
      <c r="H2446" s="3"/>
      <c r="I2446" s="3"/>
      <c r="J2446" s="3"/>
      <c r="K2446" s="3"/>
      <c r="L2446" s="3"/>
    </row>
    <row r="2447" spans="1:12">
      <c r="A2447" s="9"/>
      <c r="B2447" s="3"/>
      <c r="C2447" s="13"/>
      <c r="D2447" s="3"/>
      <c r="E2447" s="3"/>
      <c r="F2447" s="3"/>
      <c r="G2447" s="3"/>
      <c r="H2447" s="3"/>
      <c r="I2447" s="3"/>
      <c r="J2447" s="3"/>
      <c r="K2447" s="3"/>
      <c r="L2447" s="3"/>
    </row>
    <row r="2448" spans="1:12">
      <c r="A2448" s="9"/>
      <c r="B2448" s="3"/>
      <c r="C2448" s="13"/>
      <c r="D2448" s="3"/>
      <c r="E2448" s="3"/>
      <c r="F2448" s="3"/>
      <c r="G2448" s="3"/>
      <c r="H2448" s="3"/>
      <c r="I2448" s="3"/>
      <c r="J2448" s="3"/>
      <c r="K2448" s="3"/>
      <c r="L2448" s="3"/>
    </row>
    <row r="2449" spans="1:12">
      <c r="A2449" s="9"/>
      <c r="B2449" s="3"/>
      <c r="C2449" s="13"/>
      <c r="D2449" s="3"/>
      <c r="E2449" s="3"/>
      <c r="F2449" s="3"/>
      <c r="G2449" s="3"/>
      <c r="H2449" s="3"/>
      <c r="I2449" s="3"/>
      <c r="J2449" s="3"/>
      <c r="K2449" s="3"/>
      <c r="L2449" s="3"/>
    </row>
    <row r="2450" spans="1:12">
      <c r="A2450" s="9"/>
      <c r="B2450" s="3"/>
      <c r="C2450" s="13"/>
      <c r="D2450" s="3"/>
      <c r="E2450" s="3"/>
      <c r="F2450" s="3"/>
      <c r="G2450" s="3"/>
      <c r="H2450" s="3"/>
      <c r="I2450" s="3"/>
      <c r="J2450" s="3"/>
      <c r="K2450" s="3"/>
      <c r="L2450" s="3"/>
    </row>
    <row r="2451" spans="1:12">
      <c r="A2451" s="9"/>
      <c r="B2451" s="3"/>
      <c r="C2451" s="13"/>
      <c r="D2451" s="3"/>
      <c r="E2451" s="3"/>
      <c r="F2451" s="3"/>
      <c r="G2451" s="3"/>
      <c r="H2451" s="3"/>
      <c r="I2451" s="3"/>
      <c r="J2451" s="3"/>
      <c r="K2451" s="3"/>
      <c r="L2451" s="3"/>
    </row>
    <row r="2452" spans="1:12">
      <c r="A2452" s="9"/>
      <c r="B2452" s="3"/>
      <c r="C2452" s="13"/>
      <c r="D2452" s="3"/>
      <c r="E2452" s="3"/>
      <c r="F2452" s="3"/>
      <c r="G2452" s="3"/>
      <c r="H2452" s="3"/>
      <c r="I2452" s="3"/>
      <c r="J2452" s="3"/>
      <c r="K2452" s="3"/>
      <c r="L2452" s="3"/>
    </row>
    <row r="2453" spans="1:12">
      <c r="A2453" s="9"/>
      <c r="B2453" s="3"/>
      <c r="C2453" s="13"/>
      <c r="D2453" s="3"/>
      <c r="E2453" s="3"/>
      <c r="F2453" s="3"/>
      <c r="G2453" s="3"/>
      <c r="H2453" s="3"/>
      <c r="I2453" s="3"/>
      <c r="J2453" s="3"/>
      <c r="K2453" s="3"/>
      <c r="L2453" s="3"/>
    </row>
    <row r="2454" spans="1:12">
      <c r="A2454" s="9"/>
      <c r="B2454" s="3"/>
      <c r="C2454" s="13"/>
      <c r="D2454" s="3"/>
      <c r="E2454" s="3"/>
      <c r="F2454" s="3"/>
      <c r="G2454" s="3"/>
      <c r="H2454" s="3"/>
      <c r="I2454" s="3"/>
      <c r="J2454" s="3"/>
      <c r="K2454" s="3"/>
      <c r="L2454" s="3"/>
    </row>
    <row r="2455" spans="1:12">
      <c r="A2455" s="9"/>
      <c r="B2455" s="3"/>
      <c r="C2455" s="13"/>
      <c r="D2455" s="3"/>
      <c r="E2455" s="3"/>
      <c r="F2455" s="3"/>
      <c r="G2455" s="3"/>
      <c r="H2455" s="3"/>
      <c r="I2455" s="3"/>
      <c r="J2455" s="3"/>
      <c r="K2455" s="3"/>
      <c r="L2455" s="3"/>
    </row>
    <row r="2456" spans="1:12">
      <c r="A2456" s="9"/>
      <c r="B2456" s="3"/>
      <c r="C2456" s="13"/>
      <c r="D2456" s="3"/>
      <c r="E2456" s="3"/>
      <c r="F2456" s="3"/>
      <c r="G2456" s="3"/>
      <c r="H2456" s="3"/>
      <c r="I2456" s="3"/>
      <c r="J2456" s="3"/>
      <c r="K2456" s="3"/>
      <c r="L2456" s="3"/>
    </row>
    <row r="2457" spans="1:12">
      <c r="A2457" s="9"/>
      <c r="B2457" s="3"/>
      <c r="C2457" s="13"/>
      <c r="D2457" s="3"/>
      <c r="E2457" s="3"/>
      <c r="F2457" s="3"/>
      <c r="G2457" s="3"/>
      <c r="H2457" s="3"/>
      <c r="I2457" s="3"/>
      <c r="J2457" s="3"/>
      <c r="K2457" s="3"/>
      <c r="L2457" s="3"/>
    </row>
    <row r="2458" spans="1:12">
      <c r="A2458" s="9"/>
      <c r="B2458" s="3"/>
      <c r="C2458" s="13"/>
      <c r="D2458" s="3"/>
      <c r="E2458" s="3"/>
      <c r="F2458" s="3"/>
      <c r="G2458" s="3"/>
      <c r="H2458" s="3"/>
      <c r="I2458" s="3"/>
      <c r="J2458" s="3"/>
      <c r="K2458" s="3"/>
      <c r="L2458" s="3"/>
    </row>
    <row r="2459" spans="1:12">
      <c r="A2459" s="9"/>
      <c r="B2459" s="3"/>
      <c r="C2459" s="13"/>
      <c r="D2459" s="3"/>
      <c r="E2459" s="3"/>
      <c r="F2459" s="3"/>
      <c r="G2459" s="3"/>
      <c r="H2459" s="3"/>
      <c r="I2459" s="3"/>
      <c r="J2459" s="3"/>
      <c r="K2459" s="3"/>
      <c r="L2459" s="3"/>
    </row>
    <row r="2460" spans="1:12">
      <c r="A2460" s="9"/>
      <c r="B2460" s="3"/>
      <c r="C2460" s="13"/>
      <c r="D2460" s="3"/>
      <c r="E2460" s="3"/>
      <c r="F2460" s="3"/>
      <c r="G2460" s="3"/>
      <c r="H2460" s="3"/>
      <c r="I2460" s="3"/>
      <c r="J2460" s="3"/>
      <c r="K2460" s="3"/>
      <c r="L2460" s="3"/>
    </row>
    <row r="2461" spans="1:12">
      <c r="A2461" s="9"/>
      <c r="B2461" s="3"/>
      <c r="C2461" s="13"/>
      <c r="D2461" s="3"/>
      <c r="E2461" s="3"/>
      <c r="F2461" s="3"/>
      <c r="G2461" s="3"/>
      <c r="H2461" s="3"/>
      <c r="I2461" s="3"/>
      <c r="J2461" s="3"/>
      <c r="K2461" s="3"/>
      <c r="L2461" s="3"/>
    </row>
    <row r="2462" spans="1:12">
      <c r="A2462" s="9"/>
      <c r="B2462" s="3"/>
      <c r="C2462" s="13"/>
      <c r="D2462" s="3"/>
      <c r="E2462" s="3"/>
      <c r="F2462" s="3"/>
      <c r="G2462" s="3"/>
      <c r="H2462" s="3"/>
      <c r="I2462" s="3"/>
      <c r="J2462" s="3"/>
      <c r="K2462" s="3"/>
      <c r="L2462" s="3"/>
    </row>
    <row r="2463" spans="1:12">
      <c r="A2463" s="9"/>
      <c r="B2463" s="3"/>
      <c r="C2463" s="13"/>
      <c r="D2463" s="3"/>
      <c r="E2463" s="3"/>
      <c r="F2463" s="3"/>
      <c r="G2463" s="3"/>
      <c r="H2463" s="3"/>
      <c r="I2463" s="3"/>
      <c r="J2463" s="3"/>
      <c r="K2463" s="3"/>
      <c r="L2463" s="3"/>
    </row>
    <row r="2464" spans="1:12">
      <c r="A2464" s="9"/>
      <c r="B2464" s="3"/>
      <c r="C2464" s="13"/>
      <c r="D2464" s="3"/>
      <c r="E2464" s="3"/>
      <c r="F2464" s="3"/>
      <c r="G2464" s="3"/>
      <c r="H2464" s="3"/>
      <c r="I2464" s="3"/>
      <c r="J2464" s="3"/>
      <c r="K2464" s="3"/>
      <c r="L2464" s="3"/>
    </row>
    <row r="2465" spans="1:12">
      <c r="A2465" s="9"/>
      <c r="B2465" s="3"/>
      <c r="C2465" s="13"/>
      <c r="D2465" s="3"/>
      <c r="E2465" s="3"/>
      <c r="F2465" s="3"/>
      <c r="G2465" s="3"/>
      <c r="H2465" s="3"/>
      <c r="I2465" s="3"/>
      <c r="J2465" s="3"/>
      <c r="K2465" s="3"/>
      <c r="L2465" s="3"/>
    </row>
    <row r="2466" spans="1:12">
      <c r="A2466" s="9"/>
      <c r="B2466" s="3"/>
      <c r="C2466" s="13"/>
      <c r="D2466" s="3"/>
      <c r="E2466" s="3"/>
      <c r="F2466" s="3"/>
      <c r="G2466" s="3"/>
      <c r="H2466" s="3"/>
      <c r="I2466" s="3"/>
      <c r="J2466" s="3"/>
      <c r="K2466" s="3"/>
      <c r="L2466" s="3"/>
    </row>
    <row r="2467" spans="1:12">
      <c r="A2467" s="9"/>
      <c r="B2467" s="3"/>
      <c r="C2467" s="13"/>
      <c r="D2467" s="3"/>
      <c r="E2467" s="3"/>
      <c r="F2467" s="3"/>
      <c r="G2467" s="3"/>
      <c r="H2467" s="3"/>
      <c r="I2467" s="3"/>
      <c r="J2467" s="3"/>
      <c r="K2467" s="3"/>
      <c r="L2467" s="3"/>
    </row>
    <row r="2468" spans="1:12">
      <c r="A2468" s="9"/>
      <c r="B2468" s="3"/>
      <c r="C2468" s="13"/>
      <c r="D2468" s="3"/>
      <c r="E2468" s="3"/>
      <c r="F2468" s="3"/>
      <c r="G2468" s="3"/>
      <c r="H2468" s="3"/>
      <c r="I2468" s="3"/>
      <c r="J2468" s="3"/>
      <c r="K2468" s="3"/>
      <c r="L2468" s="3"/>
    </row>
    <row r="2469" spans="1:12">
      <c r="A2469" s="9"/>
      <c r="B2469" s="3"/>
      <c r="C2469" s="13"/>
      <c r="D2469" s="3"/>
      <c r="E2469" s="3"/>
      <c r="F2469" s="3"/>
      <c r="G2469" s="3"/>
      <c r="H2469" s="3"/>
      <c r="I2469" s="3"/>
      <c r="J2469" s="3"/>
      <c r="K2469" s="3"/>
      <c r="L2469" s="3"/>
    </row>
    <row r="2470" spans="1:12">
      <c r="A2470" s="9"/>
      <c r="B2470" s="3"/>
      <c r="C2470" s="13"/>
      <c r="D2470" s="3"/>
      <c r="E2470" s="3"/>
      <c r="F2470" s="3"/>
      <c r="G2470" s="3"/>
      <c r="H2470" s="3"/>
      <c r="I2470" s="3"/>
      <c r="J2470" s="3"/>
      <c r="K2470" s="3"/>
      <c r="L2470" s="3"/>
    </row>
    <row r="2471" spans="1:12">
      <c r="A2471" s="9"/>
      <c r="B2471" s="3"/>
      <c r="C2471" s="13"/>
      <c r="D2471" s="3"/>
      <c r="E2471" s="3"/>
      <c r="F2471" s="3"/>
      <c r="G2471" s="3"/>
      <c r="H2471" s="3"/>
      <c r="I2471" s="3"/>
      <c r="J2471" s="3"/>
      <c r="K2471" s="3"/>
      <c r="L2471" s="3"/>
    </row>
    <row r="2472" spans="1:12">
      <c r="A2472" s="9"/>
      <c r="B2472" s="3"/>
      <c r="C2472" s="13"/>
      <c r="D2472" s="3"/>
      <c r="E2472" s="3"/>
      <c r="F2472" s="3"/>
      <c r="G2472" s="3"/>
      <c r="H2472" s="3"/>
      <c r="I2472" s="3"/>
      <c r="J2472" s="3"/>
      <c r="K2472" s="3"/>
      <c r="L2472" s="3"/>
    </row>
    <row r="2473" spans="1:12">
      <c r="A2473" s="9"/>
      <c r="B2473" s="3"/>
      <c r="C2473" s="13"/>
      <c r="D2473" s="3"/>
      <c r="E2473" s="3"/>
      <c r="F2473" s="3"/>
      <c r="G2473" s="3"/>
      <c r="H2473" s="3"/>
      <c r="I2473" s="3"/>
      <c r="J2473" s="3"/>
      <c r="K2473" s="3"/>
      <c r="L2473" s="3"/>
    </row>
    <row r="2474" spans="1:12">
      <c r="A2474" s="9"/>
      <c r="B2474" s="3"/>
      <c r="C2474" s="13"/>
      <c r="D2474" s="3"/>
      <c r="E2474" s="3"/>
      <c r="F2474" s="3"/>
      <c r="G2474" s="3"/>
      <c r="H2474" s="3"/>
      <c r="I2474" s="3"/>
      <c r="J2474" s="3"/>
      <c r="K2474" s="3"/>
      <c r="L2474" s="3"/>
    </row>
    <row r="2475" spans="1:12">
      <c r="A2475" s="9"/>
      <c r="B2475" s="3"/>
      <c r="C2475" s="13"/>
      <c r="D2475" s="3"/>
      <c r="E2475" s="3"/>
      <c r="F2475" s="3"/>
      <c r="G2475" s="3"/>
      <c r="H2475" s="3"/>
      <c r="I2475" s="3"/>
      <c r="J2475" s="3"/>
      <c r="K2475" s="3"/>
      <c r="L2475" s="3"/>
    </row>
    <row r="2476" spans="1:12">
      <c r="A2476" s="9"/>
      <c r="B2476" s="3"/>
      <c r="C2476" s="13"/>
      <c r="D2476" s="3"/>
      <c r="E2476" s="3"/>
      <c r="F2476" s="3"/>
      <c r="G2476" s="3"/>
      <c r="H2476" s="3"/>
      <c r="I2476" s="3"/>
      <c r="J2476" s="3"/>
      <c r="K2476" s="3"/>
      <c r="L2476" s="3"/>
    </row>
    <row r="2477" spans="1:12">
      <c r="A2477" s="9"/>
      <c r="B2477" s="3"/>
      <c r="C2477" s="13"/>
      <c r="D2477" s="3"/>
      <c r="E2477" s="3"/>
      <c r="F2477" s="3"/>
      <c r="G2477" s="3"/>
      <c r="H2477" s="3"/>
      <c r="I2477" s="3"/>
      <c r="J2477" s="3"/>
      <c r="K2477" s="3"/>
      <c r="L2477" s="3"/>
    </row>
    <row r="2478" spans="1:12">
      <c r="A2478" s="9"/>
      <c r="B2478" s="3"/>
      <c r="C2478" s="13"/>
      <c r="D2478" s="3"/>
      <c r="E2478" s="3"/>
      <c r="F2478" s="3"/>
      <c r="G2478" s="3"/>
      <c r="H2478" s="3"/>
      <c r="I2478" s="3"/>
      <c r="J2478" s="3"/>
      <c r="K2478" s="3"/>
      <c r="L2478" s="3"/>
    </row>
    <row r="2479" spans="1:12">
      <c r="A2479" s="9"/>
      <c r="B2479" s="3"/>
      <c r="C2479" s="13"/>
      <c r="D2479" s="3"/>
      <c r="E2479" s="3"/>
      <c r="F2479" s="3"/>
      <c r="G2479" s="3"/>
      <c r="H2479" s="3"/>
      <c r="I2479" s="3"/>
      <c r="J2479" s="3"/>
      <c r="K2479" s="3"/>
      <c r="L2479" s="3"/>
    </row>
    <row r="2480" spans="1:12">
      <c r="A2480" s="9"/>
      <c r="B2480" s="3"/>
      <c r="C2480" s="13"/>
      <c r="D2480" s="3"/>
      <c r="E2480" s="3"/>
      <c r="F2480" s="3"/>
      <c r="G2480" s="3"/>
      <c r="H2480" s="3"/>
      <c r="I2480" s="3"/>
      <c r="J2480" s="3"/>
      <c r="K2480" s="3"/>
      <c r="L2480" s="3"/>
    </row>
    <row r="2481" spans="1:12">
      <c r="A2481" s="9"/>
      <c r="B2481" s="3"/>
      <c r="C2481" s="13"/>
      <c r="D2481" s="3"/>
      <c r="E2481" s="3"/>
      <c r="F2481" s="3"/>
      <c r="G2481" s="3"/>
      <c r="H2481" s="3"/>
      <c r="I2481" s="3"/>
      <c r="J2481" s="3"/>
      <c r="K2481" s="3"/>
      <c r="L2481" s="3"/>
    </row>
    <row r="2482" spans="1:12">
      <c r="A2482" s="9"/>
      <c r="B2482" s="3"/>
      <c r="C2482" s="13"/>
      <c r="D2482" s="3"/>
      <c r="E2482" s="3"/>
      <c r="F2482" s="3"/>
      <c r="G2482" s="3"/>
      <c r="H2482" s="3"/>
      <c r="I2482" s="3"/>
      <c r="J2482" s="3"/>
      <c r="K2482" s="3"/>
      <c r="L2482" s="3"/>
    </row>
    <row r="2483" spans="1:12">
      <c r="A2483" s="9"/>
      <c r="B2483" s="3"/>
      <c r="C2483" s="13"/>
      <c r="D2483" s="3"/>
      <c r="E2483" s="3"/>
      <c r="F2483" s="3"/>
      <c r="G2483" s="3"/>
      <c r="H2483" s="3"/>
      <c r="I2483" s="3"/>
      <c r="J2483" s="3"/>
      <c r="K2483" s="3"/>
      <c r="L2483" s="3"/>
    </row>
    <row r="2484" spans="1:12">
      <c r="A2484" s="9"/>
      <c r="B2484" s="3"/>
      <c r="C2484" s="13"/>
      <c r="D2484" s="3"/>
      <c r="E2484" s="3"/>
      <c r="F2484" s="3"/>
      <c r="G2484" s="3"/>
      <c r="H2484" s="3"/>
      <c r="I2484" s="3"/>
      <c r="J2484" s="3"/>
      <c r="K2484" s="3"/>
      <c r="L2484" s="3"/>
    </row>
    <row r="2485" spans="1:12">
      <c r="A2485" s="9"/>
      <c r="B2485" s="3"/>
      <c r="C2485" s="13"/>
      <c r="D2485" s="3"/>
      <c r="E2485" s="3"/>
      <c r="F2485" s="3"/>
      <c r="G2485" s="3"/>
      <c r="H2485" s="3"/>
      <c r="I2485" s="3"/>
      <c r="J2485" s="3"/>
      <c r="K2485" s="3"/>
      <c r="L2485" s="3"/>
    </row>
    <row r="2486" spans="1:12">
      <c r="A2486" s="9"/>
      <c r="B2486" s="3"/>
      <c r="C2486" s="13"/>
      <c r="D2486" s="3"/>
      <c r="E2486" s="3"/>
      <c r="F2486" s="3"/>
      <c r="G2486" s="3"/>
      <c r="H2486" s="3"/>
      <c r="I2486" s="3"/>
      <c r="J2486" s="3"/>
      <c r="K2486" s="3"/>
      <c r="L2486" s="3"/>
    </row>
    <row r="2487" spans="1:12">
      <c r="A2487" s="9"/>
      <c r="B2487" s="3"/>
      <c r="C2487" s="13"/>
      <c r="D2487" s="3"/>
      <c r="E2487" s="3"/>
      <c r="F2487" s="3"/>
      <c r="G2487" s="3"/>
      <c r="H2487" s="3"/>
      <c r="I2487" s="3"/>
      <c r="J2487" s="3"/>
      <c r="K2487" s="3"/>
      <c r="L2487" s="3"/>
    </row>
    <row r="2488" spans="1:12">
      <c r="A2488" s="9"/>
      <c r="B2488" s="3"/>
      <c r="C2488" s="13"/>
      <c r="D2488" s="3"/>
      <c r="E2488" s="3"/>
      <c r="F2488" s="3"/>
      <c r="G2488" s="3"/>
      <c r="H2488" s="3"/>
      <c r="I2488" s="3"/>
      <c r="J2488" s="3"/>
      <c r="K2488" s="3"/>
      <c r="L2488" s="3"/>
    </row>
    <row r="2489" spans="1:12">
      <c r="A2489" s="9"/>
      <c r="B2489" s="3"/>
      <c r="C2489" s="13"/>
      <c r="D2489" s="3"/>
      <c r="E2489" s="3"/>
      <c r="F2489" s="3"/>
      <c r="G2489" s="3"/>
      <c r="H2489" s="3"/>
      <c r="I2489" s="3"/>
      <c r="J2489" s="3"/>
      <c r="K2489" s="3"/>
      <c r="L2489" s="3"/>
    </row>
    <row r="2490" spans="1:12">
      <c r="A2490" s="9"/>
      <c r="B2490" s="3"/>
      <c r="C2490" s="13"/>
      <c r="D2490" s="3"/>
      <c r="E2490" s="3"/>
      <c r="F2490" s="3"/>
      <c r="G2490" s="3"/>
      <c r="H2490" s="3"/>
      <c r="I2490" s="3"/>
      <c r="J2490" s="3"/>
      <c r="K2490" s="3"/>
      <c r="L2490" s="3"/>
    </row>
    <row r="2491" spans="1:12">
      <c r="A2491" s="9"/>
      <c r="B2491" s="3"/>
      <c r="C2491" s="13"/>
      <c r="D2491" s="3"/>
      <c r="E2491" s="3"/>
      <c r="F2491" s="3"/>
      <c r="G2491" s="3"/>
      <c r="H2491" s="3"/>
      <c r="I2491" s="3"/>
      <c r="J2491" s="3"/>
      <c r="K2491" s="3"/>
      <c r="L2491" s="3"/>
    </row>
    <row r="2492" spans="1:12">
      <c r="A2492" s="9"/>
      <c r="B2492" s="3"/>
      <c r="C2492" s="13"/>
      <c r="D2492" s="3"/>
      <c r="E2492" s="3"/>
      <c r="F2492" s="3"/>
      <c r="G2492" s="3"/>
      <c r="H2492" s="3"/>
      <c r="I2492" s="3"/>
      <c r="J2492" s="3"/>
      <c r="K2492" s="3"/>
      <c r="L2492" s="3"/>
    </row>
    <row r="2493" spans="1:12">
      <c r="A2493" s="9"/>
      <c r="B2493" s="3"/>
      <c r="C2493" s="13"/>
      <c r="D2493" s="3"/>
      <c r="E2493" s="3"/>
      <c r="F2493" s="3"/>
      <c r="G2493" s="3"/>
      <c r="H2493" s="3"/>
      <c r="I2493" s="3"/>
      <c r="J2493" s="3"/>
      <c r="K2493" s="3"/>
      <c r="L2493" s="3"/>
    </row>
    <row r="2494" spans="1:12">
      <c r="A2494" s="9"/>
      <c r="B2494" s="3"/>
      <c r="C2494" s="13"/>
      <c r="D2494" s="3"/>
      <c r="E2494" s="3"/>
      <c r="F2494" s="3"/>
      <c r="G2494" s="3"/>
      <c r="H2494" s="3"/>
      <c r="I2494" s="3"/>
      <c r="J2494" s="3"/>
      <c r="K2494" s="3"/>
      <c r="L2494" s="3"/>
    </row>
    <row r="2495" spans="1:12">
      <c r="A2495" s="9"/>
      <c r="B2495" s="3"/>
      <c r="C2495" s="13"/>
      <c r="D2495" s="3"/>
      <c r="E2495" s="3"/>
      <c r="F2495" s="3"/>
      <c r="G2495" s="3"/>
      <c r="H2495" s="3"/>
      <c r="I2495" s="3"/>
      <c r="J2495" s="3"/>
      <c r="K2495" s="3"/>
      <c r="L2495" s="3"/>
    </row>
    <row r="2496" spans="1:12">
      <c r="A2496" s="9"/>
      <c r="B2496" s="3"/>
      <c r="C2496" s="13"/>
      <c r="D2496" s="3"/>
      <c r="E2496" s="3"/>
      <c r="F2496" s="3"/>
      <c r="G2496" s="3"/>
      <c r="H2496" s="3"/>
      <c r="I2496" s="3"/>
      <c r="J2496" s="3"/>
      <c r="K2496" s="3"/>
      <c r="L2496" s="3"/>
    </row>
    <row r="2497" spans="1:12">
      <c r="A2497" s="9"/>
      <c r="B2497" s="3"/>
      <c r="C2497" s="13"/>
      <c r="D2497" s="3"/>
      <c r="E2497" s="3"/>
      <c r="F2497" s="3"/>
      <c r="G2497" s="3"/>
      <c r="H2497" s="3"/>
      <c r="I2497" s="3"/>
      <c r="J2497" s="3"/>
      <c r="K2497" s="3"/>
      <c r="L2497" s="3"/>
    </row>
    <row r="2498" spans="1:12">
      <c r="A2498" s="9"/>
      <c r="B2498" s="3"/>
      <c r="C2498" s="13"/>
      <c r="D2498" s="3"/>
      <c r="E2498" s="3"/>
      <c r="F2498" s="3"/>
      <c r="G2498" s="3"/>
      <c r="H2498" s="3"/>
      <c r="I2498" s="3"/>
      <c r="J2498" s="3"/>
      <c r="K2498" s="3"/>
      <c r="L2498" s="3"/>
    </row>
    <row r="2499" spans="1:12">
      <c r="A2499" s="9"/>
      <c r="B2499" s="3"/>
      <c r="C2499" s="13"/>
      <c r="D2499" s="3"/>
      <c r="E2499" s="3"/>
      <c r="F2499" s="3"/>
      <c r="G2499" s="3"/>
      <c r="H2499" s="3"/>
      <c r="I2499" s="3"/>
      <c r="J2499" s="3"/>
      <c r="K2499" s="3"/>
      <c r="L2499" s="3"/>
    </row>
    <row r="2500" spans="1:12">
      <c r="A2500" s="9"/>
      <c r="B2500" s="3"/>
      <c r="C2500" s="13"/>
      <c r="D2500" s="3"/>
      <c r="E2500" s="3"/>
      <c r="F2500" s="3"/>
      <c r="G2500" s="3"/>
      <c r="H2500" s="3"/>
      <c r="I2500" s="3"/>
      <c r="J2500" s="3"/>
      <c r="K2500" s="3"/>
      <c r="L2500" s="3"/>
    </row>
    <row r="2501" spans="1:12">
      <c r="A2501" s="9"/>
      <c r="B2501" s="3"/>
      <c r="C2501" s="13"/>
      <c r="D2501" s="3"/>
      <c r="E2501" s="3"/>
      <c r="F2501" s="3"/>
      <c r="G2501" s="3"/>
      <c r="H2501" s="3"/>
      <c r="I2501" s="3"/>
      <c r="J2501" s="3"/>
      <c r="K2501" s="3"/>
      <c r="L2501" s="3"/>
    </row>
    <row r="2502" spans="1:12">
      <c r="A2502" s="9"/>
      <c r="B2502" s="3"/>
      <c r="C2502" s="13"/>
      <c r="D2502" s="3"/>
      <c r="E2502" s="3"/>
      <c r="F2502" s="3"/>
      <c r="G2502" s="3"/>
      <c r="H2502" s="3"/>
      <c r="I2502" s="3"/>
      <c r="J2502" s="3"/>
      <c r="K2502" s="3"/>
      <c r="L2502" s="3"/>
    </row>
    <row r="2503" spans="1:12">
      <c r="A2503" s="9"/>
      <c r="B2503" s="3"/>
      <c r="C2503" s="13"/>
      <c r="D2503" s="3"/>
      <c r="E2503" s="3"/>
      <c r="F2503" s="3"/>
      <c r="G2503" s="3"/>
      <c r="H2503" s="3"/>
      <c r="I2503" s="3"/>
      <c r="J2503" s="3"/>
      <c r="K2503" s="3"/>
      <c r="L2503" s="3"/>
    </row>
    <row r="2504" spans="1:12">
      <c r="A2504" s="9"/>
      <c r="B2504" s="3"/>
      <c r="C2504" s="13"/>
      <c r="D2504" s="3"/>
      <c r="E2504" s="3"/>
      <c r="F2504" s="3"/>
      <c r="G2504" s="3"/>
      <c r="H2504" s="3"/>
      <c r="I2504" s="3"/>
      <c r="J2504" s="3"/>
      <c r="K2504" s="3"/>
      <c r="L2504" s="3"/>
    </row>
    <row r="2505" spans="1:12">
      <c r="A2505" s="9"/>
      <c r="B2505" s="3"/>
      <c r="C2505" s="13"/>
      <c r="D2505" s="3"/>
      <c r="E2505" s="3"/>
      <c r="F2505" s="3"/>
      <c r="G2505" s="3"/>
      <c r="H2505" s="3"/>
      <c r="I2505" s="3"/>
      <c r="J2505" s="3"/>
      <c r="K2505" s="3"/>
      <c r="L2505" s="3"/>
    </row>
    <row r="2506" spans="1:12">
      <c r="A2506" s="9"/>
      <c r="B2506" s="3"/>
      <c r="C2506" s="13"/>
      <c r="D2506" s="3"/>
      <c r="E2506" s="3"/>
      <c r="F2506" s="3"/>
      <c r="G2506" s="3"/>
      <c r="H2506" s="3"/>
      <c r="I2506" s="3"/>
      <c r="J2506" s="3"/>
      <c r="K2506" s="3"/>
      <c r="L2506" s="3"/>
    </row>
    <row r="2507" spans="1:12">
      <c r="A2507" s="9"/>
      <c r="B2507" s="3"/>
      <c r="C2507" s="13"/>
      <c r="D2507" s="3"/>
      <c r="E2507" s="3"/>
      <c r="F2507" s="3"/>
      <c r="G2507" s="3"/>
      <c r="H2507" s="3"/>
      <c r="I2507" s="3"/>
      <c r="J2507" s="3"/>
      <c r="K2507" s="3"/>
      <c r="L2507" s="3"/>
    </row>
    <row r="2508" spans="1:12">
      <c r="A2508" s="9"/>
      <c r="B2508" s="3"/>
      <c r="C2508" s="13"/>
      <c r="D2508" s="3"/>
      <c r="E2508" s="3"/>
      <c r="F2508" s="3"/>
      <c r="G2508" s="3"/>
      <c r="H2508" s="3"/>
      <c r="I2508" s="3"/>
      <c r="J2508" s="3"/>
      <c r="K2508" s="3"/>
      <c r="L2508" s="3"/>
    </row>
    <row r="2509" spans="1:12">
      <c r="A2509" s="9"/>
      <c r="B2509" s="3"/>
      <c r="C2509" s="13"/>
      <c r="D2509" s="3"/>
      <c r="E2509" s="3"/>
      <c r="F2509" s="3"/>
      <c r="G2509" s="3"/>
      <c r="H2509" s="3"/>
      <c r="I2509" s="3"/>
      <c r="J2509" s="3"/>
      <c r="K2509" s="3"/>
      <c r="L2509" s="3"/>
    </row>
    <row r="2510" spans="1:12">
      <c r="A2510" s="9"/>
      <c r="B2510" s="3"/>
      <c r="C2510" s="13"/>
      <c r="D2510" s="3"/>
      <c r="E2510" s="3"/>
      <c r="F2510" s="3"/>
      <c r="G2510" s="3"/>
      <c r="H2510" s="3"/>
      <c r="I2510" s="3"/>
      <c r="J2510" s="3"/>
      <c r="K2510" s="3"/>
      <c r="L2510" s="3"/>
    </row>
    <row r="2511" spans="1:12">
      <c r="A2511" s="9"/>
      <c r="B2511" s="3"/>
      <c r="C2511" s="13"/>
      <c r="D2511" s="3"/>
      <c r="E2511" s="3"/>
      <c r="F2511" s="3"/>
      <c r="G2511" s="3"/>
      <c r="H2511" s="3"/>
      <c r="I2511" s="3"/>
      <c r="J2511" s="3"/>
      <c r="K2511" s="3"/>
      <c r="L2511" s="3"/>
    </row>
    <row r="2512" spans="1:12">
      <c r="A2512" s="9"/>
      <c r="B2512" s="3"/>
      <c r="C2512" s="13"/>
      <c r="D2512" s="3"/>
      <c r="E2512" s="3"/>
      <c r="F2512" s="3"/>
      <c r="G2512" s="3"/>
      <c r="H2512" s="3"/>
      <c r="I2512" s="3"/>
      <c r="J2512" s="3"/>
      <c r="K2512" s="3"/>
      <c r="L2512" s="3"/>
    </row>
    <row r="2513" spans="1:12">
      <c r="A2513" s="9"/>
      <c r="B2513" s="3"/>
      <c r="C2513" s="13"/>
      <c r="D2513" s="3"/>
      <c r="E2513" s="3"/>
      <c r="F2513" s="3"/>
      <c r="G2513" s="3"/>
      <c r="H2513" s="3"/>
      <c r="I2513" s="3"/>
      <c r="J2513" s="3"/>
      <c r="K2513" s="3"/>
      <c r="L2513" s="3"/>
    </row>
    <row r="2514" spans="1:12">
      <c r="A2514" s="9"/>
      <c r="B2514" s="3"/>
      <c r="C2514" s="13"/>
      <c r="D2514" s="3"/>
      <c r="E2514" s="3"/>
      <c r="F2514" s="3"/>
      <c r="G2514" s="3"/>
      <c r="H2514" s="3"/>
      <c r="I2514" s="3"/>
      <c r="J2514" s="3"/>
      <c r="K2514" s="3"/>
      <c r="L2514" s="3"/>
    </row>
    <row r="2515" spans="1:12">
      <c r="A2515" s="9"/>
      <c r="B2515" s="3"/>
      <c r="C2515" s="13"/>
      <c r="D2515" s="3"/>
      <c r="E2515" s="3"/>
      <c r="F2515" s="3"/>
      <c r="G2515" s="3"/>
      <c r="H2515" s="3"/>
      <c r="I2515" s="3"/>
      <c r="J2515" s="3"/>
      <c r="K2515" s="3"/>
      <c r="L2515" s="3"/>
    </row>
    <row r="2516" spans="1:12">
      <c r="A2516" s="9"/>
      <c r="B2516" s="3"/>
      <c r="C2516" s="13"/>
      <c r="D2516" s="3"/>
      <c r="E2516" s="3"/>
      <c r="F2516" s="3"/>
      <c r="G2516" s="3"/>
      <c r="H2516" s="3"/>
      <c r="I2516" s="3"/>
      <c r="J2516" s="3"/>
      <c r="K2516" s="3"/>
      <c r="L2516" s="3"/>
    </row>
    <row r="2517" spans="1:12">
      <c r="A2517" s="9"/>
      <c r="B2517" s="3"/>
      <c r="C2517" s="13"/>
      <c r="D2517" s="3"/>
      <c r="E2517" s="3"/>
      <c r="F2517" s="3"/>
      <c r="G2517" s="3"/>
      <c r="H2517" s="3"/>
      <c r="I2517" s="3"/>
      <c r="J2517" s="3"/>
      <c r="K2517" s="3"/>
      <c r="L2517" s="3"/>
    </row>
    <row r="2518" spans="1:12">
      <c r="A2518" s="9"/>
      <c r="B2518" s="3"/>
      <c r="C2518" s="13"/>
      <c r="D2518" s="3"/>
      <c r="E2518" s="3"/>
      <c r="F2518" s="3"/>
      <c r="G2518" s="3"/>
      <c r="H2518" s="3"/>
      <c r="I2518" s="3"/>
      <c r="J2518" s="3"/>
      <c r="K2518" s="3"/>
      <c r="L2518" s="3"/>
    </row>
    <row r="2519" spans="1:12">
      <c r="A2519" s="9"/>
      <c r="B2519" s="3"/>
      <c r="C2519" s="13"/>
      <c r="D2519" s="3"/>
      <c r="E2519" s="3"/>
      <c r="F2519" s="3"/>
      <c r="G2519" s="3"/>
      <c r="H2519" s="3"/>
      <c r="I2519" s="3"/>
      <c r="J2519" s="3"/>
      <c r="K2519" s="3"/>
      <c r="L2519" s="3"/>
    </row>
    <row r="2520" spans="1:12">
      <c r="A2520" s="9"/>
      <c r="B2520" s="3"/>
      <c r="C2520" s="13"/>
      <c r="D2520" s="3"/>
      <c r="E2520" s="3"/>
      <c r="F2520" s="3"/>
      <c r="G2520" s="3"/>
      <c r="H2520" s="3"/>
      <c r="I2520" s="3"/>
      <c r="J2520" s="3"/>
      <c r="K2520" s="3"/>
      <c r="L2520" s="3"/>
    </row>
    <row r="2521" spans="1:12">
      <c r="A2521" s="9"/>
      <c r="B2521" s="3"/>
      <c r="C2521" s="13"/>
      <c r="D2521" s="3"/>
      <c r="E2521" s="3"/>
      <c r="F2521" s="3"/>
      <c r="G2521" s="3"/>
      <c r="H2521" s="3"/>
      <c r="I2521" s="3"/>
      <c r="J2521" s="3"/>
      <c r="K2521" s="3"/>
      <c r="L2521" s="3"/>
    </row>
    <row r="2522" spans="1:12">
      <c r="A2522" s="9"/>
      <c r="B2522" s="3"/>
      <c r="C2522" s="13"/>
      <c r="D2522" s="3"/>
      <c r="E2522" s="3"/>
      <c r="F2522" s="3"/>
      <c r="G2522" s="3"/>
      <c r="H2522" s="3"/>
      <c r="I2522" s="3"/>
      <c r="J2522" s="3"/>
      <c r="K2522" s="3"/>
      <c r="L2522" s="3"/>
    </row>
    <row r="2523" spans="1:12">
      <c r="A2523" s="9"/>
      <c r="B2523" s="3"/>
      <c r="C2523" s="13"/>
      <c r="D2523" s="3"/>
      <c r="E2523" s="3"/>
      <c r="F2523" s="3"/>
      <c r="G2523" s="3"/>
      <c r="H2523" s="3"/>
      <c r="I2523" s="3"/>
      <c r="J2523" s="3"/>
      <c r="K2523" s="3"/>
      <c r="L2523" s="3"/>
    </row>
    <row r="2524" spans="1:12">
      <c r="A2524" s="9"/>
      <c r="B2524" s="3"/>
      <c r="C2524" s="13"/>
      <c r="D2524" s="3"/>
      <c r="E2524" s="3"/>
      <c r="F2524" s="3"/>
      <c r="G2524" s="3"/>
      <c r="H2524" s="3"/>
      <c r="I2524" s="3"/>
      <c r="J2524" s="3"/>
      <c r="K2524" s="3"/>
      <c r="L2524" s="3"/>
    </row>
    <row r="2525" spans="1:12">
      <c r="A2525" s="9"/>
      <c r="B2525" s="3"/>
      <c r="C2525" s="13"/>
      <c r="D2525" s="3"/>
      <c r="E2525" s="3"/>
      <c r="F2525" s="3"/>
      <c r="G2525" s="3"/>
      <c r="H2525" s="3"/>
      <c r="I2525" s="3"/>
      <c r="J2525" s="3"/>
      <c r="K2525" s="3"/>
      <c r="L2525" s="3"/>
    </row>
    <row r="2526" spans="1:12">
      <c r="A2526" s="9"/>
      <c r="B2526" s="3"/>
      <c r="C2526" s="13"/>
      <c r="D2526" s="3"/>
      <c r="E2526" s="3"/>
      <c r="F2526" s="3"/>
      <c r="G2526" s="3"/>
      <c r="H2526" s="3"/>
      <c r="I2526" s="3"/>
      <c r="J2526" s="3"/>
      <c r="K2526" s="3"/>
      <c r="L2526" s="3"/>
    </row>
    <row r="2527" spans="1:12">
      <c r="A2527" s="9"/>
      <c r="B2527" s="3"/>
      <c r="C2527" s="13"/>
      <c r="D2527" s="3"/>
      <c r="E2527" s="3"/>
      <c r="F2527" s="3"/>
      <c r="G2527" s="3"/>
      <c r="H2527" s="3"/>
      <c r="I2527" s="3"/>
      <c r="J2527" s="3"/>
      <c r="K2527" s="3"/>
      <c r="L2527" s="3"/>
    </row>
    <row r="2528" spans="1:12">
      <c r="A2528" s="9"/>
      <c r="B2528" s="3"/>
      <c r="C2528" s="13"/>
      <c r="D2528" s="3"/>
      <c r="E2528" s="3"/>
      <c r="F2528" s="3"/>
      <c r="G2528" s="3"/>
      <c r="H2528" s="3"/>
      <c r="I2528" s="3"/>
      <c r="J2528" s="3"/>
      <c r="K2528" s="3"/>
      <c r="L2528" s="3"/>
    </row>
    <row r="2529" spans="1:12">
      <c r="A2529" s="9"/>
      <c r="B2529" s="3"/>
      <c r="C2529" s="13"/>
      <c r="D2529" s="3"/>
      <c r="E2529" s="3"/>
      <c r="F2529" s="3"/>
      <c r="G2529" s="3"/>
      <c r="H2529" s="3"/>
      <c r="I2529" s="3"/>
      <c r="J2529" s="3"/>
      <c r="K2529" s="3"/>
      <c r="L2529" s="3"/>
    </row>
    <row r="2530" spans="1:12">
      <c r="A2530" s="9"/>
      <c r="B2530" s="3"/>
      <c r="C2530" s="13"/>
      <c r="D2530" s="3"/>
      <c r="E2530" s="3"/>
      <c r="F2530" s="3"/>
      <c r="G2530" s="3"/>
      <c r="H2530" s="3"/>
      <c r="I2530" s="3"/>
      <c r="J2530" s="3"/>
      <c r="K2530" s="3"/>
      <c r="L2530" s="3"/>
    </row>
    <row r="2531" spans="1:12">
      <c r="A2531" s="9"/>
      <c r="B2531" s="3"/>
      <c r="C2531" s="13"/>
      <c r="D2531" s="3"/>
      <c r="E2531" s="3"/>
      <c r="F2531" s="3"/>
      <c r="G2531" s="3"/>
      <c r="H2531" s="3"/>
      <c r="I2531" s="3"/>
      <c r="J2531" s="3"/>
      <c r="K2531" s="3"/>
      <c r="L2531" s="3"/>
    </row>
    <row r="2532" spans="1:12">
      <c r="A2532" s="9"/>
      <c r="B2532" s="3"/>
      <c r="C2532" s="13"/>
      <c r="D2532" s="3"/>
      <c r="E2532" s="3"/>
      <c r="F2532" s="3"/>
      <c r="G2532" s="3"/>
      <c r="H2532" s="3"/>
      <c r="I2532" s="3"/>
      <c r="J2532" s="3"/>
      <c r="K2532" s="3"/>
      <c r="L2532" s="3"/>
    </row>
    <row r="2533" spans="1:12">
      <c r="A2533" s="9"/>
      <c r="B2533" s="3"/>
      <c r="C2533" s="13"/>
      <c r="D2533" s="3"/>
      <c r="E2533" s="3"/>
      <c r="F2533" s="3"/>
      <c r="G2533" s="3"/>
      <c r="H2533" s="3"/>
      <c r="I2533" s="3"/>
      <c r="J2533" s="3"/>
      <c r="K2533" s="3"/>
      <c r="L2533" s="3"/>
    </row>
    <row r="2534" spans="1:12">
      <c r="A2534" s="9"/>
      <c r="B2534" s="3"/>
      <c r="C2534" s="13"/>
      <c r="D2534" s="3"/>
      <c r="E2534" s="3"/>
      <c r="F2534" s="3"/>
      <c r="G2534" s="3"/>
      <c r="H2534" s="3"/>
      <c r="I2534" s="3"/>
      <c r="J2534" s="3"/>
      <c r="K2534" s="3"/>
      <c r="L2534" s="3"/>
    </row>
    <row r="2535" spans="1:12">
      <c r="A2535" s="9"/>
      <c r="B2535" s="3"/>
      <c r="C2535" s="13"/>
      <c r="D2535" s="3"/>
      <c r="E2535" s="3"/>
      <c r="F2535" s="3"/>
      <c r="G2535" s="3"/>
      <c r="H2535" s="3"/>
      <c r="I2535" s="3"/>
      <c r="J2535" s="3"/>
      <c r="K2535" s="3"/>
      <c r="L2535" s="3"/>
    </row>
    <row r="2536" spans="1:12">
      <c r="A2536" s="9"/>
      <c r="B2536" s="3"/>
      <c r="C2536" s="13"/>
      <c r="D2536" s="3"/>
      <c r="E2536" s="3"/>
      <c r="F2536" s="3"/>
      <c r="G2536" s="3"/>
      <c r="H2536" s="3"/>
      <c r="I2536" s="3"/>
      <c r="J2536" s="3"/>
      <c r="K2536" s="3"/>
      <c r="L2536" s="3"/>
    </row>
    <row r="2537" spans="1:12">
      <c r="A2537" s="9"/>
      <c r="B2537" s="3"/>
      <c r="C2537" s="13"/>
      <c r="D2537" s="3"/>
      <c r="E2537" s="3"/>
      <c r="F2537" s="3"/>
      <c r="G2537" s="3"/>
      <c r="H2537" s="3"/>
      <c r="I2537" s="3"/>
      <c r="J2537" s="3"/>
      <c r="K2537" s="3"/>
      <c r="L2537" s="3"/>
    </row>
    <row r="2538" spans="1:12">
      <c r="A2538" s="9"/>
      <c r="B2538" s="3"/>
      <c r="C2538" s="13"/>
      <c r="D2538" s="3"/>
      <c r="E2538" s="3"/>
      <c r="F2538" s="3"/>
      <c r="G2538" s="3"/>
      <c r="H2538" s="3"/>
      <c r="I2538" s="3"/>
      <c r="J2538" s="3"/>
      <c r="K2538" s="3"/>
      <c r="L2538" s="3"/>
    </row>
    <row r="2539" spans="1:12">
      <c r="A2539" s="9"/>
      <c r="B2539" s="3"/>
      <c r="C2539" s="13"/>
      <c r="D2539" s="3"/>
      <c r="E2539" s="3"/>
      <c r="F2539" s="3"/>
      <c r="G2539" s="3"/>
      <c r="H2539" s="3"/>
      <c r="I2539" s="3"/>
      <c r="J2539" s="3"/>
      <c r="K2539" s="3"/>
      <c r="L2539" s="3"/>
    </row>
    <row r="2540" spans="1:12">
      <c r="A2540" s="9"/>
      <c r="B2540" s="3"/>
      <c r="C2540" s="13"/>
      <c r="D2540" s="3"/>
      <c r="E2540" s="3"/>
      <c r="F2540" s="3"/>
      <c r="G2540" s="3"/>
      <c r="H2540" s="3"/>
      <c r="I2540" s="3"/>
      <c r="J2540" s="3"/>
      <c r="K2540" s="3"/>
      <c r="L2540" s="3"/>
    </row>
    <row r="2541" spans="1:12">
      <c r="A2541" s="9"/>
      <c r="B2541" s="3"/>
      <c r="C2541" s="13"/>
      <c r="D2541" s="3"/>
      <c r="E2541" s="3"/>
      <c r="F2541" s="3"/>
      <c r="G2541" s="3"/>
      <c r="H2541" s="3"/>
      <c r="I2541" s="3"/>
      <c r="J2541" s="3"/>
      <c r="K2541" s="3"/>
      <c r="L2541" s="3"/>
    </row>
    <row r="2542" spans="1:12">
      <c r="A2542" s="9"/>
      <c r="B2542" s="3"/>
      <c r="C2542" s="13"/>
      <c r="D2542" s="3"/>
      <c r="E2542" s="3"/>
      <c r="F2542" s="3"/>
      <c r="G2542" s="3"/>
      <c r="H2542" s="3"/>
      <c r="I2542" s="3"/>
      <c r="J2542" s="3"/>
      <c r="K2542" s="3"/>
      <c r="L2542" s="3"/>
    </row>
    <row r="2543" spans="1:12">
      <c r="A2543" s="9"/>
      <c r="B2543" s="3"/>
      <c r="C2543" s="13"/>
      <c r="D2543" s="3"/>
      <c r="E2543" s="3"/>
      <c r="F2543" s="3"/>
      <c r="G2543" s="3"/>
      <c r="H2543" s="3"/>
      <c r="I2543" s="3"/>
      <c r="J2543" s="3"/>
      <c r="K2543" s="3"/>
      <c r="L2543" s="3"/>
    </row>
    <row r="2544" spans="1:12">
      <c r="A2544" s="9"/>
      <c r="B2544" s="3"/>
      <c r="C2544" s="13"/>
      <c r="D2544" s="3"/>
      <c r="E2544" s="3"/>
      <c r="F2544" s="3"/>
      <c r="G2544" s="3"/>
      <c r="H2544" s="3"/>
      <c r="I2544" s="3"/>
      <c r="J2544" s="3"/>
      <c r="K2544" s="3"/>
      <c r="L2544" s="3"/>
    </row>
    <row r="2545" spans="1:12">
      <c r="A2545" s="9"/>
      <c r="B2545" s="3"/>
      <c r="C2545" s="13"/>
      <c r="D2545" s="3"/>
      <c r="E2545" s="3"/>
      <c r="F2545" s="3"/>
      <c r="G2545" s="3"/>
      <c r="H2545" s="3"/>
      <c r="I2545" s="3"/>
      <c r="J2545" s="3"/>
      <c r="K2545" s="3"/>
      <c r="L2545" s="3"/>
    </row>
    <row r="2546" spans="1:12">
      <c r="A2546" s="9"/>
      <c r="B2546" s="3"/>
      <c r="C2546" s="13"/>
      <c r="D2546" s="3"/>
      <c r="E2546" s="3"/>
      <c r="F2546" s="3"/>
      <c r="G2546" s="3"/>
      <c r="H2546" s="3"/>
      <c r="I2546" s="3"/>
      <c r="J2546" s="3"/>
      <c r="K2546" s="3"/>
      <c r="L2546" s="3"/>
    </row>
    <row r="2547" spans="1:12">
      <c r="A2547" s="9"/>
      <c r="B2547" s="3"/>
      <c r="C2547" s="13"/>
      <c r="D2547" s="3"/>
      <c r="E2547" s="3"/>
      <c r="F2547" s="3"/>
      <c r="G2547" s="3"/>
      <c r="H2547" s="3"/>
      <c r="I2547" s="3"/>
      <c r="J2547" s="3"/>
      <c r="K2547" s="3"/>
      <c r="L2547" s="3"/>
    </row>
    <row r="2548" spans="1:12">
      <c r="A2548" s="9"/>
      <c r="B2548" s="3"/>
      <c r="C2548" s="13"/>
      <c r="D2548" s="3"/>
      <c r="E2548" s="3"/>
      <c r="F2548" s="3"/>
      <c r="G2548" s="3"/>
      <c r="H2548" s="3"/>
      <c r="I2548" s="3"/>
      <c r="J2548" s="3"/>
      <c r="K2548" s="3"/>
      <c r="L2548" s="3"/>
    </row>
    <row r="2549" spans="1:12">
      <c r="A2549" s="9"/>
      <c r="B2549" s="3"/>
      <c r="C2549" s="13"/>
      <c r="D2549" s="3"/>
      <c r="E2549" s="3"/>
      <c r="F2549" s="3"/>
      <c r="G2549" s="3"/>
      <c r="H2549" s="3"/>
      <c r="I2549" s="3"/>
      <c r="J2549" s="3"/>
      <c r="K2549" s="3"/>
      <c r="L2549" s="3"/>
    </row>
    <row r="2550" spans="1:12">
      <c r="A2550" s="9"/>
      <c r="B2550" s="3"/>
      <c r="C2550" s="13"/>
      <c r="D2550" s="3"/>
      <c r="E2550" s="3"/>
      <c r="F2550" s="3"/>
      <c r="G2550" s="3"/>
      <c r="H2550" s="3"/>
      <c r="I2550" s="3"/>
      <c r="J2550" s="3"/>
      <c r="K2550" s="3"/>
      <c r="L2550" s="3"/>
    </row>
    <row r="2551" spans="1:12">
      <c r="A2551" s="9"/>
      <c r="B2551" s="3"/>
      <c r="C2551" s="13"/>
      <c r="D2551" s="3"/>
      <c r="E2551" s="3"/>
      <c r="F2551" s="3"/>
      <c r="G2551" s="3"/>
      <c r="H2551" s="3"/>
      <c r="I2551" s="3"/>
      <c r="J2551" s="3"/>
      <c r="K2551" s="3"/>
      <c r="L2551" s="3"/>
    </row>
    <row r="2552" spans="1:12">
      <c r="A2552" s="9"/>
      <c r="B2552" s="3"/>
      <c r="C2552" s="13"/>
      <c r="D2552" s="3"/>
      <c r="E2552" s="3"/>
      <c r="F2552" s="3"/>
      <c r="G2552" s="3"/>
      <c r="H2552" s="3"/>
      <c r="I2552" s="3"/>
      <c r="J2552" s="3"/>
      <c r="K2552" s="3"/>
      <c r="L2552" s="3"/>
    </row>
    <row r="2553" spans="1:12">
      <c r="A2553" s="9"/>
      <c r="B2553" s="3"/>
      <c r="C2553" s="13"/>
      <c r="D2553" s="3"/>
      <c r="E2553" s="3"/>
      <c r="F2553" s="3"/>
      <c r="G2553" s="3"/>
      <c r="H2553" s="3"/>
      <c r="I2553" s="3"/>
      <c r="J2553" s="3"/>
      <c r="K2553" s="3"/>
      <c r="L2553" s="3"/>
    </row>
    <row r="2554" spans="1:12">
      <c r="A2554" s="9"/>
      <c r="B2554" s="3"/>
      <c r="C2554" s="13"/>
      <c r="D2554" s="3"/>
      <c r="E2554" s="3"/>
      <c r="F2554" s="3"/>
      <c r="G2554" s="3"/>
      <c r="H2554" s="3"/>
      <c r="I2554" s="3"/>
      <c r="J2554" s="3"/>
      <c r="K2554" s="3"/>
      <c r="L2554" s="3"/>
    </row>
    <row r="2555" spans="1:12">
      <c r="A2555" s="9"/>
      <c r="B2555" s="3"/>
      <c r="C2555" s="13"/>
      <c r="D2555" s="3"/>
      <c r="E2555" s="3"/>
      <c r="F2555" s="3"/>
      <c r="G2555" s="3"/>
      <c r="H2555" s="3"/>
      <c r="I2555" s="3"/>
      <c r="J2555" s="3"/>
      <c r="K2555" s="3"/>
      <c r="L2555" s="3"/>
    </row>
    <row r="2556" spans="1:12">
      <c r="A2556" s="9"/>
      <c r="B2556" s="3"/>
      <c r="C2556" s="13"/>
      <c r="D2556" s="3"/>
      <c r="E2556" s="3"/>
      <c r="F2556" s="3"/>
      <c r="G2556" s="3"/>
      <c r="H2556" s="3"/>
      <c r="I2556" s="3"/>
      <c r="J2556" s="3"/>
      <c r="K2556" s="3"/>
      <c r="L2556" s="3"/>
    </row>
    <row r="2557" spans="1:12">
      <c r="A2557" s="9"/>
      <c r="B2557" s="3"/>
      <c r="C2557" s="13"/>
      <c r="D2557" s="3"/>
      <c r="E2557" s="3"/>
      <c r="F2557" s="3"/>
      <c r="G2557" s="3"/>
      <c r="H2557" s="3"/>
      <c r="I2557" s="3"/>
      <c r="J2557" s="3"/>
      <c r="K2557" s="3"/>
      <c r="L2557" s="3"/>
    </row>
    <row r="2558" spans="1:12">
      <c r="A2558" s="9"/>
      <c r="B2558" s="3"/>
      <c r="C2558" s="13"/>
      <c r="D2558" s="3"/>
      <c r="E2558" s="3"/>
      <c r="F2558" s="3"/>
      <c r="G2558" s="3"/>
      <c r="H2558" s="3"/>
      <c r="I2558" s="3"/>
      <c r="J2558" s="3"/>
      <c r="K2558" s="3"/>
      <c r="L2558" s="3"/>
    </row>
    <row r="2559" spans="1:12">
      <c r="A2559" s="9"/>
      <c r="B2559" s="3"/>
      <c r="C2559" s="13"/>
      <c r="D2559" s="3"/>
      <c r="E2559" s="3"/>
      <c r="F2559" s="3"/>
      <c r="G2559" s="3"/>
      <c r="H2559" s="3"/>
      <c r="I2559" s="3"/>
      <c r="J2559" s="3"/>
      <c r="K2559" s="3"/>
      <c r="L2559" s="3"/>
    </row>
    <row r="2560" spans="1:12">
      <c r="A2560" s="9"/>
      <c r="B2560" s="3"/>
      <c r="C2560" s="13"/>
      <c r="D2560" s="3"/>
      <c r="E2560" s="3"/>
      <c r="F2560" s="3"/>
      <c r="G2560" s="3"/>
      <c r="H2560" s="3"/>
      <c r="I2560" s="3"/>
      <c r="J2560" s="3"/>
      <c r="K2560" s="3"/>
      <c r="L2560" s="3"/>
    </row>
    <row r="2561" spans="1:12">
      <c r="A2561" s="9"/>
      <c r="B2561" s="3"/>
      <c r="C2561" s="13"/>
      <c r="D2561" s="3"/>
      <c r="E2561" s="3"/>
      <c r="F2561" s="3"/>
      <c r="G2561" s="3"/>
      <c r="H2561" s="3"/>
      <c r="I2561" s="3"/>
      <c r="J2561" s="3"/>
      <c r="K2561" s="3"/>
      <c r="L2561" s="3"/>
    </row>
    <row r="2562" spans="1:12">
      <c r="A2562" s="9"/>
      <c r="B2562" s="3"/>
      <c r="C2562" s="13"/>
      <c r="D2562" s="3"/>
      <c r="E2562" s="3"/>
      <c r="F2562" s="3"/>
      <c r="G2562" s="3"/>
      <c r="H2562" s="3"/>
      <c r="I2562" s="3"/>
      <c r="J2562" s="3"/>
      <c r="K2562" s="3"/>
      <c r="L2562" s="3"/>
    </row>
    <row r="2563" spans="1:12">
      <c r="A2563" s="9"/>
      <c r="B2563" s="3"/>
      <c r="C2563" s="13"/>
      <c r="D2563" s="3"/>
      <c r="E2563" s="3"/>
      <c r="F2563" s="3"/>
      <c r="G2563" s="3"/>
      <c r="H2563" s="3"/>
      <c r="I2563" s="3"/>
      <c r="J2563" s="3"/>
      <c r="K2563" s="3"/>
      <c r="L2563" s="3"/>
    </row>
    <row r="2564" spans="1:12">
      <c r="A2564" s="9"/>
      <c r="B2564" s="3"/>
      <c r="C2564" s="13"/>
      <c r="D2564" s="3"/>
      <c r="E2564" s="3"/>
      <c r="F2564" s="3"/>
      <c r="G2564" s="3"/>
      <c r="H2564" s="3"/>
      <c r="I2564" s="3"/>
      <c r="J2564" s="3"/>
      <c r="K2564" s="3"/>
      <c r="L2564" s="3"/>
    </row>
    <row r="2565" spans="1:12">
      <c r="A2565" s="9"/>
      <c r="B2565" s="3"/>
      <c r="C2565" s="13"/>
      <c r="D2565" s="3"/>
      <c r="E2565" s="3"/>
      <c r="F2565" s="3"/>
      <c r="G2565" s="3"/>
      <c r="H2565" s="3"/>
      <c r="I2565" s="3"/>
      <c r="J2565" s="3"/>
      <c r="K2565" s="3"/>
      <c r="L2565" s="3"/>
    </row>
    <row r="2566" spans="1:12">
      <c r="A2566" s="9"/>
      <c r="B2566" s="3"/>
      <c r="C2566" s="13"/>
      <c r="D2566" s="3"/>
      <c r="E2566" s="3"/>
      <c r="F2566" s="3"/>
      <c r="G2566" s="3"/>
      <c r="H2566" s="3"/>
      <c r="I2566" s="3"/>
      <c r="J2566" s="3"/>
      <c r="K2566" s="3"/>
      <c r="L2566" s="3"/>
    </row>
    <row r="2567" spans="1:12">
      <c r="A2567" s="9"/>
      <c r="B2567" s="3"/>
      <c r="C2567" s="13"/>
      <c r="D2567" s="3"/>
      <c r="E2567" s="3"/>
      <c r="F2567" s="3"/>
      <c r="G2567" s="3"/>
      <c r="H2567" s="3"/>
      <c r="I2567" s="3"/>
      <c r="J2567" s="3"/>
      <c r="K2567" s="3"/>
      <c r="L2567" s="3"/>
    </row>
    <row r="2568" spans="1:12">
      <c r="A2568" s="9"/>
      <c r="B2568" s="3"/>
      <c r="C2568" s="13"/>
      <c r="D2568" s="3"/>
      <c r="E2568" s="3"/>
      <c r="F2568" s="3"/>
      <c r="G2568" s="3"/>
      <c r="H2568" s="3"/>
      <c r="I2568" s="3"/>
      <c r="J2568" s="3"/>
      <c r="K2568" s="3"/>
      <c r="L2568" s="3"/>
    </row>
    <row r="2569" spans="1:12">
      <c r="A2569" s="9"/>
      <c r="B2569" s="3"/>
      <c r="C2569" s="13"/>
      <c r="D2569" s="3"/>
      <c r="E2569" s="3"/>
      <c r="F2569" s="3"/>
      <c r="G2569" s="3"/>
      <c r="H2569" s="3"/>
      <c r="I2569" s="3"/>
      <c r="J2569" s="3"/>
      <c r="K2569" s="3"/>
      <c r="L2569" s="3"/>
    </row>
    <row r="2570" spans="1:12">
      <c r="A2570" s="9"/>
      <c r="B2570" s="3"/>
      <c r="C2570" s="13"/>
      <c r="D2570" s="3"/>
      <c r="E2570" s="3"/>
      <c r="F2570" s="3"/>
      <c r="G2570" s="3"/>
      <c r="H2570" s="3"/>
      <c r="I2570" s="3"/>
      <c r="J2570" s="3"/>
      <c r="K2570" s="3"/>
      <c r="L2570" s="3"/>
    </row>
    <row r="2571" spans="1:12">
      <c r="A2571" s="9"/>
      <c r="B2571" s="3"/>
      <c r="C2571" s="13"/>
      <c r="D2571" s="3"/>
      <c r="E2571" s="3"/>
      <c r="F2571" s="3"/>
      <c r="G2571" s="3"/>
      <c r="H2571" s="3"/>
      <c r="I2571" s="3"/>
      <c r="J2571" s="3"/>
      <c r="K2571" s="3"/>
      <c r="L2571" s="3"/>
    </row>
    <row r="2572" spans="1:12">
      <c r="A2572" s="9"/>
      <c r="B2572" s="3"/>
      <c r="C2572" s="13"/>
      <c r="D2572" s="3"/>
      <c r="E2572" s="3"/>
      <c r="F2572" s="3"/>
      <c r="G2572" s="3"/>
      <c r="H2572" s="3"/>
      <c r="I2572" s="3"/>
      <c r="J2572" s="3"/>
      <c r="K2572" s="3"/>
      <c r="L2572" s="3"/>
    </row>
    <row r="2573" spans="1:12">
      <c r="A2573" s="9"/>
      <c r="B2573" s="3"/>
      <c r="C2573" s="13"/>
      <c r="D2573" s="3"/>
      <c r="E2573" s="3"/>
      <c r="F2573" s="3"/>
      <c r="G2573" s="3"/>
      <c r="H2573" s="3"/>
      <c r="I2573" s="3"/>
      <c r="J2573" s="3"/>
      <c r="K2573" s="3"/>
      <c r="L2573" s="3"/>
    </row>
    <row r="2574" spans="1:12">
      <c r="A2574" s="9"/>
      <c r="B2574" s="3"/>
      <c r="C2574" s="13"/>
      <c r="D2574" s="3"/>
      <c r="E2574" s="3"/>
      <c r="F2574" s="3"/>
      <c r="G2574" s="3"/>
      <c r="H2574" s="3"/>
      <c r="I2574" s="3"/>
      <c r="J2574" s="3"/>
      <c r="K2574" s="3"/>
      <c r="L2574" s="3"/>
    </row>
    <row r="2575" spans="1:12">
      <c r="A2575" s="9"/>
      <c r="B2575" s="3"/>
      <c r="C2575" s="13"/>
      <c r="D2575" s="3"/>
      <c r="E2575" s="3"/>
      <c r="F2575" s="3"/>
      <c r="G2575" s="3"/>
      <c r="H2575" s="3"/>
      <c r="I2575" s="3"/>
      <c r="J2575" s="3"/>
      <c r="K2575" s="3"/>
      <c r="L2575" s="3"/>
    </row>
    <row r="2576" spans="1:12">
      <c r="A2576" s="9"/>
      <c r="B2576" s="3"/>
      <c r="C2576" s="13"/>
      <c r="D2576" s="3"/>
      <c r="E2576" s="3"/>
      <c r="F2576" s="3"/>
      <c r="G2576" s="3"/>
      <c r="H2576" s="3"/>
      <c r="I2576" s="3"/>
      <c r="J2576" s="3"/>
      <c r="K2576" s="3"/>
      <c r="L2576" s="3"/>
    </row>
    <row r="2577" spans="1:12">
      <c r="A2577" s="9"/>
      <c r="B2577" s="3"/>
      <c r="C2577" s="13"/>
      <c r="D2577" s="3"/>
      <c r="E2577" s="3"/>
      <c r="F2577" s="3"/>
      <c r="G2577" s="3"/>
      <c r="H2577" s="3"/>
      <c r="I2577" s="3"/>
      <c r="J2577" s="3"/>
      <c r="K2577" s="3"/>
      <c r="L2577" s="3"/>
    </row>
    <row r="2578" spans="1:12">
      <c r="A2578" s="9"/>
      <c r="B2578" s="3"/>
      <c r="C2578" s="13"/>
      <c r="D2578" s="3"/>
      <c r="E2578" s="3"/>
      <c r="F2578" s="3"/>
      <c r="G2578" s="3"/>
      <c r="H2578" s="3"/>
      <c r="I2578" s="3"/>
      <c r="J2578" s="3"/>
      <c r="K2578" s="3"/>
      <c r="L2578" s="3"/>
    </row>
    <row r="2579" spans="1:12">
      <c r="A2579" s="9"/>
      <c r="B2579" s="3"/>
      <c r="C2579" s="13"/>
      <c r="D2579" s="3"/>
      <c r="E2579" s="3"/>
      <c r="F2579" s="3"/>
      <c r="G2579" s="3"/>
      <c r="H2579" s="3"/>
      <c r="I2579" s="3"/>
      <c r="J2579" s="3"/>
      <c r="K2579" s="3"/>
      <c r="L2579" s="3"/>
    </row>
    <row r="2580" spans="1:12">
      <c r="A2580" s="9"/>
      <c r="B2580" s="3"/>
      <c r="C2580" s="13"/>
      <c r="D2580" s="3"/>
      <c r="E2580" s="3"/>
      <c r="F2580" s="3"/>
      <c r="G2580" s="3"/>
      <c r="H2580" s="3"/>
      <c r="I2580" s="3"/>
      <c r="J2580" s="3"/>
      <c r="K2580" s="3"/>
      <c r="L2580" s="3"/>
    </row>
    <row r="2581" spans="1:12">
      <c r="A2581" s="9"/>
      <c r="B2581" s="3"/>
      <c r="C2581" s="13"/>
      <c r="D2581" s="3"/>
      <c r="E2581" s="3"/>
      <c r="F2581" s="3"/>
      <c r="G2581" s="3"/>
      <c r="H2581" s="3"/>
      <c r="I2581" s="3"/>
      <c r="J2581" s="3"/>
      <c r="K2581" s="3"/>
      <c r="L2581" s="3"/>
    </row>
    <row r="2582" spans="1:12">
      <c r="A2582" s="9"/>
      <c r="B2582" s="3"/>
      <c r="C2582" s="13"/>
      <c r="D2582" s="3"/>
      <c r="E2582" s="3"/>
      <c r="F2582" s="3"/>
      <c r="G2582" s="3"/>
      <c r="H2582" s="3"/>
      <c r="I2582" s="3"/>
      <c r="J2582" s="3"/>
      <c r="K2582" s="3"/>
      <c r="L2582" s="3"/>
    </row>
    <row r="2583" spans="1:12">
      <c r="A2583" s="9"/>
      <c r="B2583" s="3"/>
      <c r="C2583" s="13"/>
      <c r="D2583" s="3"/>
      <c r="E2583" s="3"/>
      <c r="F2583" s="3"/>
      <c r="G2583" s="3"/>
      <c r="H2583" s="3"/>
      <c r="I2583" s="3"/>
      <c r="J2583" s="3"/>
      <c r="K2583" s="3"/>
      <c r="L2583" s="3"/>
    </row>
    <row r="2584" spans="1:12">
      <c r="A2584" s="9"/>
      <c r="B2584" s="3"/>
      <c r="C2584" s="13"/>
      <c r="D2584" s="3"/>
      <c r="E2584" s="3"/>
      <c r="F2584" s="3"/>
      <c r="G2584" s="3"/>
      <c r="H2584" s="3"/>
      <c r="I2584" s="3"/>
      <c r="J2584" s="3"/>
      <c r="K2584" s="3"/>
      <c r="L2584" s="3"/>
    </row>
    <row r="2585" spans="1:12">
      <c r="A2585" s="9"/>
      <c r="B2585" s="3"/>
      <c r="C2585" s="13"/>
      <c r="D2585" s="3"/>
      <c r="E2585" s="3"/>
      <c r="F2585" s="3"/>
      <c r="G2585" s="3"/>
      <c r="H2585" s="3"/>
      <c r="I2585" s="3"/>
      <c r="J2585" s="3"/>
      <c r="K2585" s="3"/>
      <c r="L2585" s="3"/>
    </row>
    <row r="2586" spans="1:12">
      <c r="A2586" s="9"/>
      <c r="B2586" s="3"/>
      <c r="C2586" s="13"/>
      <c r="D2586" s="3"/>
      <c r="E2586" s="3"/>
      <c r="F2586" s="3"/>
      <c r="G2586" s="3"/>
      <c r="H2586" s="3"/>
      <c r="I2586" s="3"/>
      <c r="J2586" s="3"/>
      <c r="K2586" s="3"/>
      <c r="L2586" s="3"/>
    </row>
    <row r="2587" spans="1:12">
      <c r="A2587" s="9"/>
      <c r="B2587" s="3"/>
      <c r="C2587" s="13"/>
      <c r="D2587" s="3"/>
      <c r="E2587" s="3"/>
      <c r="F2587" s="3"/>
      <c r="G2587" s="3"/>
      <c r="H2587" s="3"/>
      <c r="I2587" s="3"/>
      <c r="J2587" s="3"/>
      <c r="K2587" s="3"/>
      <c r="L2587" s="3"/>
    </row>
    <row r="2588" spans="1:12">
      <c r="A2588" s="9"/>
      <c r="B2588" s="3"/>
      <c r="C2588" s="13"/>
      <c r="D2588" s="3"/>
      <c r="E2588" s="3"/>
      <c r="F2588" s="3"/>
      <c r="G2588" s="3"/>
      <c r="H2588" s="3"/>
      <c r="I2588" s="3"/>
      <c r="J2588" s="3"/>
      <c r="K2588" s="3"/>
      <c r="L2588" s="3"/>
    </row>
    <row r="2589" spans="1:12">
      <c r="A2589" s="9"/>
      <c r="B2589" s="3"/>
      <c r="C2589" s="13"/>
      <c r="D2589" s="3"/>
      <c r="E2589" s="3"/>
      <c r="F2589" s="3"/>
      <c r="G2589" s="3"/>
      <c r="H2589" s="3"/>
      <c r="I2589" s="3"/>
      <c r="J2589" s="3"/>
      <c r="K2589" s="3"/>
      <c r="L2589" s="3"/>
    </row>
    <row r="2590" spans="1:12">
      <c r="A2590" s="9"/>
      <c r="B2590" s="3"/>
      <c r="C2590" s="13"/>
      <c r="D2590" s="3"/>
      <c r="E2590" s="3"/>
      <c r="F2590" s="3"/>
      <c r="G2590" s="3"/>
      <c r="H2590" s="3"/>
      <c r="I2590" s="3"/>
      <c r="J2590" s="3"/>
      <c r="K2590" s="3"/>
      <c r="L2590" s="3"/>
    </row>
    <row r="2591" spans="1:12">
      <c r="A2591" s="9"/>
      <c r="B2591" s="3"/>
      <c r="C2591" s="13"/>
      <c r="D2591" s="3"/>
      <c r="E2591" s="3"/>
      <c r="F2591" s="3"/>
      <c r="G2591" s="3"/>
      <c r="H2591" s="3"/>
      <c r="I2591" s="3"/>
      <c r="J2591" s="3"/>
      <c r="K2591" s="3"/>
      <c r="L2591" s="3"/>
    </row>
    <row r="2592" spans="1:12">
      <c r="A2592" s="9"/>
      <c r="B2592" s="3"/>
      <c r="C2592" s="13"/>
      <c r="D2592" s="3"/>
      <c r="E2592" s="3"/>
      <c r="F2592" s="3"/>
      <c r="G2592" s="3"/>
      <c r="H2592" s="3"/>
      <c r="I2592" s="3"/>
      <c r="J2592" s="3"/>
      <c r="K2592" s="3"/>
      <c r="L2592" s="3"/>
    </row>
    <row r="2593" spans="1:12">
      <c r="A2593" s="9"/>
      <c r="B2593" s="3"/>
      <c r="C2593" s="13"/>
      <c r="D2593" s="3"/>
      <c r="E2593" s="3"/>
      <c r="F2593" s="3"/>
      <c r="G2593" s="3"/>
      <c r="H2593" s="3"/>
      <c r="I2593" s="3"/>
      <c r="J2593" s="3"/>
      <c r="K2593" s="3"/>
      <c r="L2593" s="3"/>
    </row>
    <row r="2594" spans="1:12">
      <c r="A2594" s="9"/>
      <c r="B2594" s="3"/>
      <c r="C2594" s="13"/>
      <c r="D2594" s="3"/>
      <c r="E2594" s="3"/>
      <c r="F2594" s="3"/>
      <c r="G2594" s="3"/>
      <c r="H2594" s="3"/>
      <c r="I2594" s="3"/>
      <c r="J2594" s="3"/>
      <c r="K2594" s="3"/>
      <c r="L2594" s="3"/>
    </row>
    <row r="2595" spans="1:12">
      <c r="A2595" s="9"/>
      <c r="B2595" s="3"/>
      <c r="C2595" s="13"/>
      <c r="D2595" s="3"/>
      <c r="E2595" s="3"/>
      <c r="F2595" s="3"/>
      <c r="G2595" s="3"/>
      <c r="H2595" s="3"/>
      <c r="I2595" s="3"/>
      <c r="J2595" s="3"/>
      <c r="K2595" s="3"/>
      <c r="L2595" s="3"/>
    </row>
    <row r="2596" spans="1:12">
      <c r="A2596" s="9"/>
      <c r="B2596" s="3"/>
      <c r="C2596" s="13"/>
      <c r="D2596" s="3"/>
      <c r="E2596" s="3"/>
      <c r="F2596" s="3"/>
      <c r="G2596" s="3"/>
      <c r="H2596" s="3"/>
      <c r="I2596" s="3"/>
      <c r="J2596" s="3"/>
      <c r="K2596" s="3"/>
      <c r="L2596" s="3"/>
    </row>
    <row r="2597" spans="1:12">
      <c r="A2597" s="9"/>
      <c r="B2597" s="3"/>
      <c r="C2597" s="13"/>
      <c r="D2597" s="3"/>
      <c r="E2597" s="3"/>
      <c r="F2597" s="3"/>
      <c r="G2597" s="3"/>
      <c r="H2597" s="3"/>
      <c r="I2597" s="3"/>
      <c r="J2597" s="3"/>
      <c r="K2597" s="3"/>
      <c r="L2597" s="3"/>
    </row>
    <row r="2598" spans="1:12">
      <c r="A2598" s="9"/>
      <c r="B2598" s="3"/>
      <c r="C2598" s="13"/>
      <c r="D2598" s="3"/>
      <c r="E2598" s="3"/>
      <c r="F2598" s="3"/>
      <c r="G2598" s="3"/>
      <c r="H2598" s="3"/>
      <c r="I2598" s="3"/>
      <c r="J2598" s="3"/>
      <c r="K2598" s="3"/>
      <c r="L2598" s="3"/>
    </row>
    <row r="2599" spans="1:12">
      <c r="A2599" s="9"/>
      <c r="B2599" s="3"/>
      <c r="C2599" s="13"/>
      <c r="D2599" s="3"/>
      <c r="E2599" s="3"/>
      <c r="F2599" s="3"/>
      <c r="G2599" s="3"/>
      <c r="H2599" s="3"/>
      <c r="I2599" s="3"/>
      <c r="J2599" s="3"/>
      <c r="K2599" s="3"/>
      <c r="L2599" s="3"/>
    </row>
    <row r="2600" spans="1:12">
      <c r="A2600" s="9"/>
      <c r="B2600" s="3"/>
      <c r="C2600" s="13"/>
      <c r="D2600" s="3"/>
      <c r="E2600" s="3"/>
      <c r="F2600" s="3"/>
      <c r="G2600" s="3"/>
      <c r="H2600" s="3"/>
      <c r="I2600" s="3"/>
      <c r="J2600" s="3"/>
      <c r="K2600" s="3"/>
      <c r="L2600" s="3"/>
    </row>
    <row r="2601" spans="1:12">
      <c r="A2601" s="9"/>
      <c r="B2601" s="3"/>
      <c r="C2601" s="13"/>
      <c r="D2601" s="3"/>
      <c r="E2601" s="3"/>
      <c r="F2601" s="3"/>
      <c r="G2601" s="3"/>
      <c r="H2601" s="3"/>
      <c r="I2601" s="3"/>
      <c r="J2601" s="3"/>
      <c r="K2601" s="3"/>
      <c r="L2601" s="3"/>
    </row>
    <row r="2602" spans="1:12">
      <c r="A2602" s="9"/>
      <c r="B2602" s="3"/>
      <c r="C2602" s="13"/>
      <c r="D2602" s="3"/>
      <c r="E2602" s="3"/>
      <c r="F2602" s="3"/>
      <c r="G2602" s="3"/>
      <c r="H2602" s="3"/>
      <c r="I2602" s="3"/>
      <c r="J2602" s="3"/>
      <c r="K2602" s="3"/>
      <c r="L2602" s="3"/>
    </row>
    <row r="2603" spans="1:12">
      <c r="A2603" s="9"/>
      <c r="B2603" s="3"/>
      <c r="C2603" s="13"/>
      <c r="D2603" s="3"/>
      <c r="E2603" s="3"/>
      <c r="F2603" s="3"/>
      <c r="G2603" s="3"/>
      <c r="H2603" s="3"/>
      <c r="I2603" s="3"/>
      <c r="J2603" s="3"/>
      <c r="K2603" s="3"/>
      <c r="L2603" s="3"/>
    </row>
    <row r="2604" spans="1:12">
      <c r="A2604" s="9"/>
      <c r="B2604" s="3"/>
      <c r="C2604" s="13"/>
      <c r="D2604" s="3"/>
      <c r="E2604" s="3"/>
      <c r="F2604" s="3"/>
      <c r="G2604" s="3"/>
      <c r="H2604" s="3"/>
      <c r="I2604" s="3"/>
      <c r="J2604" s="3"/>
      <c r="K2604" s="3"/>
      <c r="L2604" s="3"/>
    </row>
    <row r="2605" spans="1:12">
      <c r="A2605" s="9"/>
      <c r="B2605" s="3"/>
      <c r="C2605" s="13"/>
      <c r="D2605" s="3"/>
      <c r="E2605" s="3"/>
      <c r="F2605" s="3"/>
      <c r="G2605" s="3"/>
      <c r="H2605" s="3"/>
      <c r="I2605" s="3"/>
      <c r="J2605" s="3"/>
      <c r="K2605" s="3"/>
      <c r="L2605" s="3"/>
    </row>
    <row r="2606" spans="1:12">
      <c r="A2606" s="9"/>
      <c r="B2606" s="3"/>
      <c r="C2606" s="13"/>
      <c r="D2606" s="3"/>
      <c r="E2606" s="3"/>
      <c r="F2606" s="3"/>
      <c r="G2606" s="3"/>
      <c r="H2606" s="3"/>
      <c r="I2606" s="3"/>
      <c r="J2606" s="3"/>
      <c r="K2606" s="3"/>
      <c r="L2606" s="3"/>
    </row>
    <row r="2607" spans="1:12">
      <c r="A2607" s="9"/>
      <c r="B2607" s="3"/>
      <c r="C2607" s="13"/>
      <c r="D2607" s="3"/>
      <c r="E2607" s="3"/>
      <c r="F2607" s="3"/>
      <c r="G2607" s="3"/>
      <c r="H2607" s="3"/>
      <c r="I2607" s="3"/>
      <c r="J2607" s="3"/>
      <c r="K2607" s="3"/>
      <c r="L2607" s="3"/>
    </row>
    <row r="2608" spans="1:12">
      <c r="A2608" s="9"/>
      <c r="B2608" s="3"/>
      <c r="C2608" s="13"/>
      <c r="D2608" s="3"/>
      <c r="E2608" s="3"/>
      <c r="F2608" s="3"/>
      <c r="G2608" s="3"/>
      <c r="H2608" s="3"/>
      <c r="I2608" s="3"/>
      <c r="J2608" s="3"/>
      <c r="K2608" s="3"/>
      <c r="L2608" s="3"/>
    </row>
    <row r="2609" spans="1:12">
      <c r="A2609" s="9"/>
      <c r="B2609" s="3"/>
      <c r="C2609" s="13"/>
      <c r="D2609" s="3"/>
      <c r="E2609" s="3"/>
      <c r="F2609" s="3"/>
      <c r="G2609" s="3"/>
      <c r="H2609" s="3"/>
      <c r="I2609" s="3"/>
      <c r="J2609" s="3"/>
      <c r="K2609" s="3"/>
      <c r="L2609" s="3"/>
    </row>
    <row r="2610" spans="1:12">
      <c r="A2610" s="9"/>
      <c r="B2610" s="3"/>
      <c r="C2610" s="13"/>
      <c r="D2610" s="3"/>
      <c r="E2610" s="3"/>
      <c r="F2610" s="3"/>
      <c r="G2610" s="3"/>
      <c r="H2610" s="3"/>
      <c r="I2610" s="3"/>
      <c r="J2610" s="3"/>
      <c r="K2610" s="3"/>
      <c r="L2610" s="3"/>
    </row>
    <row r="2611" spans="1:12">
      <c r="A2611" s="9"/>
      <c r="B2611" s="3"/>
      <c r="C2611" s="13"/>
      <c r="D2611" s="3"/>
      <c r="E2611" s="3"/>
      <c r="F2611" s="3"/>
      <c r="G2611" s="3"/>
      <c r="H2611" s="3"/>
      <c r="I2611" s="3"/>
      <c r="J2611" s="3"/>
      <c r="K2611" s="3"/>
      <c r="L2611" s="3"/>
    </row>
    <row r="2612" spans="1:12">
      <c r="A2612" s="9"/>
      <c r="B2612" s="3"/>
      <c r="C2612" s="13"/>
      <c r="D2612" s="3"/>
      <c r="E2612" s="3"/>
      <c r="F2612" s="3"/>
      <c r="G2612" s="3"/>
      <c r="H2612" s="3"/>
      <c r="I2612" s="3"/>
      <c r="J2612" s="3"/>
      <c r="K2612" s="3"/>
      <c r="L2612" s="3"/>
    </row>
    <row r="2613" spans="1:12">
      <c r="A2613" s="9"/>
      <c r="B2613" s="3"/>
      <c r="C2613" s="13"/>
      <c r="D2613" s="3"/>
      <c r="E2613" s="3"/>
      <c r="F2613" s="3"/>
      <c r="G2613" s="3"/>
      <c r="H2613" s="3"/>
      <c r="I2613" s="3"/>
      <c r="J2613" s="3"/>
      <c r="K2613" s="3"/>
      <c r="L2613" s="3"/>
    </row>
    <row r="2614" spans="1:12">
      <c r="A2614" s="9"/>
      <c r="B2614" s="3"/>
      <c r="C2614" s="13"/>
      <c r="D2614" s="3"/>
      <c r="E2614" s="3"/>
      <c r="F2614" s="3"/>
      <c r="G2614" s="3"/>
      <c r="H2614" s="3"/>
      <c r="I2614" s="3"/>
      <c r="J2614" s="3"/>
      <c r="K2614" s="3"/>
      <c r="L2614" s="3"/>
    </row>
    <row r="2615" spans="1:12">
      <c r="A2615" s="9"/>
      <c r="B2615" s="3"/>
      <c r="C2615" s="13"/>
      <c r="D2615" s="3"/>
      <c r="E2615" s="3"/>
      <c r="F2615" s="3"/>
      <c r="G2615" s="3"/>
      <c r="H2615" s="3"/>
      <c r="I2615" s="3"/>
      <c r="J2615" s="3"/>
      <c r="K2615" s="3"/>
      <c r="L2615" s="3"/>
    </row>
    <row r="2616" spans="1:12">
      <c r="A2616" s="9"/>
      <c r="B2616" s="3"/>
      <c r="C2616" s="13"/>
      <c r="D2616" s="3"/>
      <c r="E2616" s="3"/>
      <c r="F2616" s="3"/>
      <c r="G2616" s="3"/>
      <c r="H2616" s="3"/>
      <c r="I2616" s="3"/>
      <c r="J2616" s="3"/>
      <c r="K2616" s="3"/>
      <c r="L2616" s="3"/>
    </row>
    <row r="2617" spans="1:12">
      <c r="A2617" s="9"/>
      <c r="B2617" s="3"/>
      <c r="C2617" s="13"/>
      <c r="D2617" s="3"/>
      <c r="E2617" s="3"/>
      <c r="F2617" s="3"/>
      <c r="G2617" s="3"/>
      <c r="H2617" s="3"/>
      <c r="I2617" s="3"/>
      <c r="J2617" s="3"/>
      <c r="K2617" s="3"/>
      <c r="L2617" s="3"/>
    </row>
    <row r="2618" spans="1:12">
      <c r="A2618" s="9"/>
      <c r="B2618" s="3"/>
      <c r="C2618" s="13"/>
      <c r="D2618" s="3"/>
      <c r="E2618" s="3"/>
      <c r="F2618" s="3"/>
      <c r="G2618" s="3"/>
      <c r="H2618" s="3"/>
      <c r="I2618" s="3"/>
      <c r="J2618" s="3"/>
      <c r="K2618" s="3"/>
      <c r="L2618" s="3"/>
    </row>
    <row r="2619" spans="1:12">
      <c r="A2619" s="9"/>
      <c r="B2619" s="3"/>
      <c r="C2619" s="13"/>
      <c r="D2619" s="3"/>
      <c r="E2619" s="3"/>
      <c r="F2619" s="3"/>
      <c r="G2619" s="3"/>
      <c r="H2619" s="3"/>
      <c r="I2619" s="3"/>
      <c r="J2619" s="3"/>
      <c r="K2619" s="3"/>
      <c r="L2619" s="3"/>
    </row>
    <row r="2620" spans="1:12">
      <c r="A2620" s="9"/>
      <c r="B2620" s="3"/>
      <c r="C2620" s="13"/>
      <c r="D2620" s="3"/>
      <c r="E2620" s="3"/>
      <c r="F2620" s="3"/>
      <c r="G2620" s="3"/>
      <c r="H2620" s="3"/>
      <c r="I2620" s="3"/>
      <c r="J2620" s="3"/>
      <c r="K2620" s="3"/>
      <c r="L2620" s="3"/>
    </row>
    <row r="2621" spans="1:12">
      <c r="A2621" s="9"/>
      <c r="B2621" s="3"/>
      <c r="C2621" s="13"/>
      <c r="D2621" s="3"/>
      <c r="E2621" s="3"/>
      <c r="F2621" s="3"/>
      <c r="G2621" s="3"/>
      <c r="H2621" s="3"/>
      <c r="I2621" s="3"/>
      <c r="J2621" s="3"/>
      <c r="K2621" s="3"/>
      <c r="L2621" s="3"/>
    </row>
    <row r="2622" spans="1:12">
      <c r="A2622" s="9"/>
      <c r="B2622" s="3"/>
      <c r="C2622" s="13"/>
      <c r="D2622" s="3"/>
      <c r="E2622" s="3"/>
      <c r="F2622" s="3"/>
      <c r="G2622" s="3"/>
      <c r="H2622" s="3"/>
      <c r="I2622" s="3"/>
      <c r="J2622" s="3"/>
      <c r="K2622" s="3"/>
      <c r="L2622" s="3"/>
    </row>
    <row r="2623" spans="1:12">
      <c r="A2623" s="9"/>
      <c r="B2623" s="3"/>
      <c r="C2623" s="13"/>
      <c r="D2623" s="3"/>
      <c r="E2623" s="3"/>
      <c r="F2623" s="3"/>
      <c r="G2623" s="3"/>
      <c r="H2623" s="3"/>
      <c r="I2623" s="3"/>
      <c r="J2623" s="3"/>
      <c r="K2623" s="3"/>
      <c r="L2623" s="3"/>
    </row>
    <row r="2624" spans="1:12">
      <c r="A2624" s="9"/>
      <c r="B2624" s="3"/>
      <c r="C2624" s="13"/>
      <c r="D2624" s="3"/>
      <c r="E2624" s="3"/>
      <c r="F2624" s="3"/>
      <c r="G2624" s="3"/>
      <c r="H2624" s="3"/>
      <c r="I2624" s="3"/>
      <c r="J2624" s="3"/>
      <c r="K2624" s="3"/>
      <c r="L2624" s="3"/>
    </row>
    <row r="2625" spans="1:12">
      <c r="A2625" s="9"/>
      <c r="B2625" s="3"/>
      <c r="C2625" s="13"/>
      <c r="D2625" s="3"/>
      <c r="E2625" s="3"/>
      <c r="F2625" s="3"/>
      <c r="G2625" s="3"/>
      <c r="H2625" s="3"/>
      <c r="I2625" s="3"/>
      <c r="J2625" s="3"/>
      <c r="K2625" s="3"/>
      <c r="L2625" s="3"/>
    </row>
    <row r="2626" spans="1:12">
      <c r="A2626" s="9"/>
      <c r="B2626" s="3"/>
      <c r="C2626" s="13"/>
      <c r="D2626" s="3"/>
      <c r="E2626" s="3"/>
      <c r="F2626" s="3"/>
      <c r="G2626" s="3"/>
      <c r="H2626" s="3"/>
      <c r="I2626" s="3"/>
      <c r="J2626" s="3"/>
      <c r="K2626" s="3"/>
      <c r="L2626" s="3"/>
    </row>
    <row r="2627" spans="1:12">
      <c r="A2627" s="9"/>
      <c r="B2627" s="3"/>
      <c r="C2627" s="13"/>
      <c r="D2627" s="3"/>
      <c r="E2627" s="3"/>
      <c r="F2627" s="3"/>
      <c r="G2627" s="3"/>
      <c r="H2627" s="3"/>
      <c r="I2627" s="3"/>
      <c r="J2627" s="3"/>
      <c r="K2627" s="3"/>
      <c r="L2627" s="3"/>
    </row>
    <row r="2628" spans="1:12">
      <c r="A2628" s="9"/>
      <c r="B2628" s="3"/>
      <c r="C2628" s="13"/>
      <c r="D2628" s="3"/>
      <c r="E2628" s="3"/>
      <c r="F2628" s="3"/>
      <c r="G2628" s="3"/>
      <c r="H2628" s="3"/>
      <c r="I2628" s="3"/>
      <c r="J2628" s="3"/>
      <c r="K2628" s="3"/>
      <c r="L2628" s="3"/>
    </row>
    <row r="2629" spans="1:12">
      <c r="A2629" s="9"/>
      <c r="B2629" s="3"/>
      <c r="C2629" s="13"/>
      <c r="D2629" s="3"/>
      <c r="E2629" s="3"/>
      <c r="F2629" s="3"/>
      <c r="G2629" s="3"/>
      <c r="H2629" s="3"/>
      <c r="I2629" s="3"/>
      <c r="J2629" s="3"/>
      <c r="K2629" s="3"/>
      <c r="L2629" s="3"/>
    </row>
    <row r="2630" spans="1:12">
      <c r="A2630" s="9"/>
      <c r="B2630" s="3"/>
      <c r="C2630" s="13"/>
      <c r="D2630" s="3"/>
      <c r="E2630" s="3"/>
      <c r="F2630" s="3"/>
      <c r="G2630" s="3"/>
      <c r="H2630" s="3"/>
      <c r="I2630" s="3"/>
      <c r="J2630" s="3"/>
      <c r="K2630" s="3"/>
      <c r="L2630" s="3"/>
    </row>
    <row r="2631" spans="1:12">
      <c r="A2631" s="9"/>
      <c r="B2631" s="3"/>
      <c r="C2631" s="13"/>
      <c r="D2631" s="3"/>
      <c r="E2631" s="3"/>
      <c r="F2631" s="3"/>
      <c r="G2631" s="3"/>
      <c r="H2631" s="3"/>
      <c r="I2631" s="3"/>
      <c r="J2631" s="3"/>
      <c r="K2631" s="3"/>
      <c r="L2631" s="3"/>
    </row>
    <row r="2632" spans="1:12">
      <c r="A2632" s="9"/>
      <c r="B2632" s="3"/>
      <c r="C2632" s="13"/>
      <c r="D2632" s="3"/>
      <c r="E2632" s="3"/>
      <c r="F2632" s="3"/>
      <c r="G2632" s="3"/>
      <c r="H2632" s="3"/>
      <c r="I2632" s="3"/>
      <c r="J2632" s="3"/>
      <c r="K2632" s="3"/>
      <c r="L2632" s="3"/>
    </row>
    <row r="2633" spans="1:12">
      <c r="A2633" s="9"/>
      <c r="B2633" s="3"/>
      <c r="C2633" s="13"/>
      <c r="D2633" s="3"/>
      <c r="E2633" s="3"/>
      <c r="F2633" s="3"/>
      <c r="G2633" s="3"/>
      <c r="H2633" s="3"/>
      <c r="I2633" s="3"/>
      <c r="J2633" s="3"/>
      <c r="K2633" s="3"/>
      <c r="L2633" s="3"/>
    </row>
    <row r="2634" spans="1:12">
      <c r="A2634" s="9"/>
      <c r="B2634" s="3"/>
      <c r="C2634" s="13"/>
      <c r="D2634" s="3"/>
      <c r="E2634" s="3"/>
      <c r="F2634" s="3"/>
      <c r="G2634" s="3"/>
      <c r="H2634" s="3"/>
      <c r="I2634" s="3"/>
      <c r="J2634" s="3"/>
      <c r="K2634" s="3"/>
      <c r="L2634" s="3"/>
    </row>
    <row r="2635" spans="1:12">
      <c r="A2635" s="9"/>
      <c r="B2635" s="3"/>
      <c r="C2635" s="13"/>
      <c r="D2635" s="3"/>
      <c r="E2635" s="3"/>
      <c r="F2635" s="3"/>
      <c r="G2635" s="3"/>
      <c r="H2635" s="3"/>
      <c r="I2635" s="3"/>
      <c r="J2635" s="3"/>
      <c r="K2635" s="3"/>
      <c r="L2635" s="3"/>
    </row>
    <row r="2636" spans="1:12">
      <c r="A2636" s="9"/>
      <c r="B2636" s="3"/>
      <c r="C2636" s="13"/>
      <c r="D2636" s="3"/>
      <c r="E2636" s="3"/>
      <c r="F2636" s="3"/>
      <c r="G2636" s="3"/>
      <c r="H2636" s="3"/>
      <c r="I2636" s="3"/>
      <c r="J2636" s="3"/>
      <c r="K2636" s="3"/>
      <c r="L2636" s="3"/>
    </row>
    <row r="2637" spans="1:12">
      <c r="A2637" s="9"/>
      <c r="B2637" s="3"/>
      <c r="C2637" s="13"/>
      <c r="D2637" s="3"/>
      <c r="E2637" s="3"/>
      <c r="F2637" s="3"/>
      <c r="G2637" s="3"/>
      <c r="H2637" s="3"/>
      <c r="I2637" s="3"/>
      <c r="J2637" s="3"/>
      <c r="K2637" s="3"/>
      <c r="L2637" s="3"/>
    </row>
    <row r="2638" spans="1:12">
      <c r="A2638" s="9"/>
      <c r="B2638" s="3"/>
      <c r="C2638" s="13"/>
      <c r="D2638" s="3"/>
      <c r="E2638" s="3"/>
      <c r="F2638" s="3"/>
      <c r="G2638" s="3"/>
      <c r="H2638" s="3"/>
      <c r="I2638" s="3"/>
      <c r="J2638" s="3"/>
      <c r="K2638" s="3"/>
      <c r="L2638" s="3"/>
    </row>
    <row r="2639" spans="1:12">
      <c r="A2639" s="9"/>
      <c r="B2639" s="3"/>
      <c r="C2639" s="13"/>
      <c r="D2639" s="3"/>
      <c r="E2639" s="3"/>
      <c r="F2639" s="3"/>
      <c r="G2639" s="3"/>
      <c r="H2639" s="3"/>
      <c r="I2639" s="3"/>
      <c r="J2639" s="3"/>
      <c r="K2639" s="3"/>
      <c r="L2639" s="3"/>
    </row>
    <row r="2640" spans="1:12">
      <c r="A2640" s="9"/>
      <c r="B2640" s="3"/>
      <c r="C2640" s="13"/>
      <c r="D2640" s="3"/>
      <c r="E2640" s="3"/>
      <c r="F2640" s="3"/>
      <c r="G2640" s="3"/>
      <c r="H2640" s="3"/>
      <c r="I2640" s="3"/>
      <c r="J2640" s="3"/>
      <c r="K2640" s="3"/>
      <c r="L2640" s="3"/>
    </row>
    <row r="2641" spans="1:12">
      <c r="A2641" s="9"/>
      <c r="B2641" s="3"/>
      <c r="C2641" s="13"/>
      <c r="D2641" s="3"/>
      <c r="E2641" s="3"/>
      <c r="F2641" s="3"/>
      <c r="G2641" s="3"/>
      <c r="H2641" s="3"/>
      <c r="I2641" s="3"/>
      <c r="J2641" s="3"/>
      <c r="K2641" s="3"/>
      <c r="L2641" s="3"/>
    </row>
    <row r="2642" spans="1:12">
      <c r="A2642" s="9"/>
      <c r="B2642" s="3"/>
      <c r="C2642" s="13"/>
      <c r="D2642" s="3"/>
      <c r="E2642" s="3"/>
      <c r="F2642" s="3"/>
      <c r="G2642" s="3"/>
      <c r="H2642" s="3"/>
      <c r="I2642" s="3"/>
      <c r="J2642" s="3"/>
      <c r="K2642" s="3"/>
      <c r="L2642" s="3"/>
    </row>
    <row r="2643" spans="1:12">
      <c r="A2643" s="9"/>
      <c r="B2643" s="3"/>
      <c r="C2643" s="13"/>
      <c r="D2643" s="3"/>
      <c r="E2643" s="3"/>
      <c r="F2643" s="3"/>
      <c r="G2643" s="3"/>
      <c r="H2643" s="3"/>
      <c r="I2643" s="3"/>
      <c r="J2643" s="3"/>
      <c r="K2643" s="3"/>
      <c r="L2643" s="3"/>
    </row>
    <row r="2644" spans="1:12">
      <c r="A2644" s="9"/>
      <c r="B2644" s="3"/>
      <c r="C2644" s="13"/>
      <c r="D2644" s="3"/>
      <c r="E2644" s="3"/>
      <c r="F2644" s="3"/>
      <c r="G2644" s="3"/>
      <c r="H2644" s="3"/>
      <c r="I2644" s="3"/>
      <c r="J2644" s="3"/>
      <c r="K2644" s="3"/>
      <c r="L2644" s="3"/>
    </row>
    <row r="2645" spans="1:12">
      <c r="A2645" s="9"/>
      <c r="B2645" s="3"/>
      <c r="C2645" s="13"/>
      <c r="D2645" s="3"/>
      <c r="E2645" s="3"/>
      <c r="F2645" s="3"/>
      <c r="G2645" s="3"/>
      <c r="H2645" s="3"/>
      <c r="I2645" s="3"/>
      <c r="J2645" s="3"/>
      <c r="K2645" s="3"/>
      <c r="L2645" s="3"/>
    </row>
    <row r="2646" spans="1:12">
      <c r="A2646" s="9"/>
      <c r="B2646" s="3"/>
      <c r="C2646" s="13"/>
      <c r="D2646" s="3"/>
      <c r="E2646" s="3"/>
      <c r="F2646" s="3"/>
      <c r="G2646" s="3"/>
      <c r="H2646" s="3"/>
      <c r="I2646" s="3"/>
      <c r="J2646" s="3"/>
      <c r="K2646" s="3"/>
      <c r="L2646" s="3"/>
    </row>
    <row r="2647" spans="1:12">
      <c r="A2647" s="9"/>
      <c r="B2647" s="3"/>
      <c r="C2647" s="13"/>
      <c r="D2647" s="3"/>
      <c r="E2647" s="3"/>
      <c r="F2647" s="3"/>
      <c r="G2647" s="3"/>
      <c r="H2647" s="3"/>
      <c r="I2647" s="3"/>
      <c r="J2647" s="3"/>
      <c r="K2647" s="3"/>
      <c r="L2647" s="3"/>
    </row>
    <row r="2648" spans="1:12">
      <c r="A2648" s="9"/>
      <c r="B2648" s="3"/>
      <c r="C2648" s="13"/>
      <c r="D2648" s="3"/>
      <c r="E2648" s="3"/>
      <c r="F2648" s="3"/>
      <c r="G2648" s="3"/>
      <c r="H2648" s="3"/>
      <c r="I2648" s="3"/>
      <c r="J2648" s="3"/>
      <c r="K2648" s="3"/>
      <c r="L2648" s="3"/>
    </row>
    <row r="2649" spans="1:12">
      <c r="A2649" s="9"/>
      <c r="B2649" s="3"/>
      <c r="C2649" s="13"/>
      <c r="D2649" s="3"/>
      <c r="E2649" s="3"/>
      <c r="F2649" s="3"/>
      <c r="G2649" s="3"/>
      <c r="H2649" s="3"/>
      <c r="I2649" s="3"/>
      <c r="J2649" s="3"/>
      <c r="K2649" s="3"/>
      <c r="L2649" s="3"/>
    </row>
    <row r="2650" spans="1:12">
      <c r="A2650" s="9"/>
      <c r="B2650" s="3"/>
      <c r="C2650" s="13"/>
      <c r="D2650" s="3"/>
      <c r="E2650" s="3"/>
      <c r="F2650" s="3"/>
      <c r="G2650" s="3"/>
      <c r="H2650" s="3"/>
      <c r="I2650" s="3"/>
      <c r="J2650" s="3"/>
      <c r="K2650" s="3"/>
      <c r="L2650" s="3"/>
    </row>
    <row r="2651" spans="1:12">
      <c r="A2651" s="9"/>
      <c r="B2651" s="3"/>
      <c r="C2651" s="13"/>
      <c r="D2651" s="3"/>
      <c r="E2651" s="3"/>
      <c r="F2651" s="3"/>
      <c r="G2651" s="3"/>
      <c r="H2651" s="3"/>
      <c r="I2651" s="3"/>
      <c r="J2651" s="3"/>
      <c r="K2651" s="3"/>
      <c r="L2651" s="3"/>
    </row>
    <row r="2652" spans="1:12">
      <c r="A2652" s="9"/>
      <c r="B2652" s="3"/>
      <c r="C2652" s="13"/>
      <c r="D2652" s="3"/>
      <c r="E2652" s="3"/>
      <c r="F2652" s="3"/>
      <c r="G2652" s="3"/>
      <c r="H2652" s="3"/>
      <c r="I2652" s="3"/>
      <c r="J2652" s="3"/>
      <c r="K2652" s="3"/>
      <c r="L2652" s="3"/>
    </row>
    <row r="2653" spans="1:12">
      <c r="A2653" s="9"/>
      <c r="B2653" s="3"/>
      <c r="C2653" s="13"/>
      <c r="D2653" s="3"/>
      <c r="E2653" s="3"/>
      <c r="F2653" s="3"/>
      <c r="G2653" s="3"/>
      <c r="H2653" s="3"/>
      <c r="I2653" s="3"/>
      <c r="J2653" s="3"/>
      <c r="K2653" s="3"/>
      <c r="L2653" s="3"/>
    </row>
    <row r="2654" spans="1:12">
      <c r="A2654" s="9"/>
      <c r="B2654" s="3"/>
      <c r="C2654" s="13"/>
      <c r="D2654" s="3"/>
      <c r="E2654" s="3"/>
      <c r="F2654" s="3"/>
      <c r="G2654" s="3"/>
      <c r="H2654" s="3"/>
      <c r="I2654" s="3"/>
      <c r="J2654" s="3"/>
      <c r="K2654" s="3"/>
      <c r="L2654" s="3"/>
    </row>
    <row r="2655" spans="1:12">
      <c r="A2655" s="9"/>
      <c r="B2655" s="3"/>
      <c r="C2655" s="13"/>
      <c r="D2655" s="3"/>
      <c r="E2655" s="3"/>
      <c r="F2655" s="3"/>
      <c r="G2655" s="3"/>
      <c r="H2655" s="3"/>
      <c r="I2655" s="3"/>
      <c r="J2655" s="3"/>
      <c r="K2655" s="3"/>
      <c r="L2655" s="3"/>
    </row>
    <row r="2656" spans="1:12">
      <c r="A2656" s="9"/>
      <c r="B2656" s="3"/>
      <c r="C2656" s="13"/>
      <c r="D2656" s="3"/>
      <c r="E2656" s="3"/>
      <c r="F2656" s="3"/>
      <c r="G2656" s="3"/>
      <c r="H2656" s="3"/>
      <c r="I2656" s="3"/>
      <c r="J2656" s="3"/>
      <c r="K2656" s="3"/>
      <c r="L2656" s="3"/>
    </row>
    <row r="2657" spans="1:12">
      <c r="A2657" s="9"/>
      <c r="B2657" s="3"/>
      <c r="C2657" s="13"/>
      <c r="D2657" s="3"/>
      <c r="E2657" s="3"/>
      <c r="F2657" s="3"/>
      <c r="G2657" s="3"/>
      <c r="H2657" s="3"/>
      <c r="I2657" s="3"/>
      <c r="J2657" s="3"/>
      <c r="K2657" s="3"/>
      <c r="L2657" s="3"/>
    </row>
    <row r="2658" spans="1:12">
      <c r="A2658" s="9"/>
      <c r="B2658" s="3"/>
      <c r="C2658" s="13"/>
      <c r="D2658" s="3"/>
      <c r="E2658" s="3"/>
      <c r="F2658" s="3"/>
      <c r="G2658" s="3"/>
      <c r="H2658" s="3"/>
      <c r="I2658" s="3"/>
      <c r="J2658" s="3"/>
      <c r="K2658" s="3"/>
      <c r="L2658" s="3"/>
    </row>
    <row r="2659" spans="1:12">
      <c r="A2659" s="9"/>
      <c r="B2659" s="3"/>
      <c r="C2659" s="13"/>
      <c r="D2659" s="3"/>
      <c r="E2659" s="3"/>
      <c r="F2659" s="3"/>
      <c r="G2659" s="3"/>
      <c r="H2659" s="3"/>
      <c r="I2659" s="3"/>
      <c r="J2659" s="3"/>
      <c r="K2659" s="3"/>
      <c r="L2659" s="3"/>
    </row>
    <row r="2660" spans="1:12">
      <c r="A2660" s="9"/>
      <c r="B2660" s="3"/>
      <c r="C2660" s="13"/>
      <c r="D2660" s="3"/>
      <c r="E2660" s="3"/>
      <c r="F2660" s="3"/>
      <c r="G2660" s="3"/>
      <c r="H2660" s="3"/>
      <c r="I2660" s="3"/>
      <c r="J2660" s="3"/>
      <c r="K2660" s="3"/>
      <c r="L2660" s="3"/>
    </row>
    <row r="2661" spans="1:12">
      <c r="A2661" s="9"/>
      <c r="B2661" s="3"/>
      <c r="C2661" s="13"/>
      <c r="D2661" s="3"/>
      <c r="E2661" s="3"/>
      <c r="F2661" s="3"/>
      <c r="G2661" s="3"/>
      <c r="H2661" s="3"/>
      <c r="I2661" s="3"/>
      <c r="J2661" s="3"/>
      <c r="K2661" s="3"/>
      <c r="L2661" s="3"/>
    </row>
    <row r="2662" spans="1:12">
      <c r="A2662" s="9"/>
      <c r="B2662" s="3"/>
      <c r="C2662" s="13"/>
      <c r="D2662" s="3"/>
      <c r="E2662" s="3"/>
      <c r="F2662" s="3"/>
      <c r="G2662" s="3"/>
      <c r="H2662" s="3"/>
      <c r="I2662" s="3"/>
      <c r="J2662" s="3"/>
      <c r="K2662" s="3"/>
      <c r="L2662" s="3"/>
    </row>
    <row r="2663" spans="1:12">
      <c r="A2663" s="9"/>
      <c r="B2663" s="3"/>
      <c r="C2663" s="13"/>
      <c r="D2663" s="3"/>
      <c r="E2663" s="3"/>
      <c r="F2663" s="3"/>
      <c r="G2663" s="3"/>
      <c r="H2663" s="3"/>
      <c r="I2663" s="3"/>
      <c r="J2663" s="3"/>
      <c r="K2663" s="3"/>
      <c r="L2663" s="3"/>
    </row>
    <row r="2664" spans="1:12">
      <c r="A2664" s="9"/>
      <c r="B2664" s="3"/>
      <c r="C2664" s="13"/>
      <c r="D2664" s="3"/>
      <c r="E2664" s="3"/>
      <c r="F2664" s="3"/>
      <c r="G2664" s="3"/>
      <c r="H2664" s="3"/>
      <c r="I2664" s="3"/>
      <c r="J2664" s="3"/>
      <c r="K2664" s="3"/>
      <c r="L2664" s="3"/>
    </row>
    <row r="2665" spans="1:12">
      <c r="A2665" s="9"/>
      <c r="B2665" s="3"/>
      <c r="C2665" s="13"/>
      <c r="D2665" s="3"/>
      <c r="E2665" s="3"/>
      <c r="F2665" s="3"/>
      <c r="G2665" s="3"/>
      <c r="H2665" s="3"/>
      <c r="I2665" s="3"/>
      <c r="J2665" s="3"/>
      <c r="K2665" s="3"/>
      <c r="L2665" s="3"/>
    </row>
    <row r="2666" spans="1:12">
      <c r="A2666" s="9"/>
      <c r="B2666" s="3"/>
      <c r="C2666" s="13"/>
      <c r="D2666" s="3"/>
      <c r="E2666" s="3"/>
      <c r="F2666" s="3"/>
      <c r="G2666" s="3"/>
      <c r="H2666" s="3"/>
      <c r="I2666" s="3"/>
      <c r="J2666" s="3"/>
      <c r="K2666" s="3"/>
      <c r="L2666" s="3"/>
    </row>
    <row r="2667" spans="1:12">
      <c r="A2667" s="9"/>
      <c r="B2667" s="3"/>
      <c r="C2667" s="13"/>
      <c r="D2667" s="3"/>
      <c r="E2667" s="3"/>
      <c r="F2667" s="3"/>
      <c r="G2667" s="3"/>
      <c r="H2667" s="3"/>
      <c r="I2667" s="3"/>
      <c r="J2667" s="3"/>
      <c r="K2667" s="3"/>
      <c r="L2667" s="3"/>
    </row>
    <row r="2668" spans="1:12">
      <c r="A2668" s="9"/>
      <c r="B2668" s="3"/>
      <c r="C2668" s="13"/>
      <c r="D2668" s="3"/>
      <c r="E2668" s="3"/>
      <c r="F2668" s="3"/>
      <c r="G2668" s="3"/>
      <c r="H2668" s="3"/>
      <c r="I2668" s="3"/>
      <c r="J2668" s="3"/>
      <c r="K2668" s="3"/>
      <c r="L2668" s="3"/>
    </row>
    <row r="2669" spans="1:12">
      <c r="A2669" s="9"/>
      <c r="B2669" s="3"/>
      <c r="C2669" s="13"/>
      <c r="D2669" s="3"/>
      <c r="E2669" s="3"/>
      <c r="F2669" s="3"/>
      <c r="G2669" s="3"/>
      <c r="H2669" s="3"/>
      <c r="I2669" s="3"/>
      <c r="J2669" s="3"/>
      <c r="K2669" s="3"/>
      <c r="L2669" s="3"/>
    </row>
    <row r="2670" spans="1:12">
      <c r="A2670" s="9"/>
      <c r="B2670" s="3"/>
      <c r="C2670" s="13"/>
      <c r="D2670" s="3"/>
      <c r="E2670" s="3"/>
      <c r="F2670" s="3"/>
      <c r="G2670" s="3"/>
      <c r="H2670" s="3"/>
      <c r="I2670" s="3"/>
      <c r="J2670" s="3"/>
      <c r="K2670" s="3"/>
      <c r="L2670" s="3"/>
    </row>
    <row r="2671" spans="1:12">
      <c r="A2671" s="9"/>
      <c r="B2671" s="3"/>
      <c r="C2671" s="13"/>
      <c r="D2671" s="3"/>
      <c r="E2671" s="3"/>
      <c r="F2671" s="3"/>
      <c r="G2671" s="3"/>
      <c r="H2671" s="3"/>
      <c r="I2671" s="3"/>
      <c r="J2671" s="3"/>
      <c r="K2671" s="3"/>
      <c r="L2671" s="3"/>
    </row>
    <row r="2672" spans="1:12">
      <c r="A2672" s="9"/>
      <c r="B2672" s="3"/>
      <c r="C2672" s="13"/>
      <c r="D2672" s="3"/>
      <c r="E2672" s="3"/>
      <c r="F2672" s="3"/>
      <c r="G2672" s="3"/>
      <c r="H2672" s="3"/>
      <c r="I2672" s="3"/>
      <c r="J2672" s="3"/>
      <c r="K2672" s="3"/>
      <c r="L2672" s="3"/>
    </row>
    <row r="2673" spans="1:12">
      <c r="A2673" s="9"/>
      <c r="B2673" s="3"/>
      <c r="C2673" s="13"/>
      <c r="D2673" s="3"/>
      <c r="E2673" s="3"/>
      <c r="F2673" s="3"/>
      <c r="G2673" s="3"/>
      <c r="H2673" s="3"/>
      <c r="I2673" s="3"/>
      <c r="J2673" s="3"/>
      <c r="K2673" s="3"/>
      <c r="L2673" s="3"/>
    </row>
    <row r="2674" spans="1:12">
      <c r="A2674" s="9"/>
      <c r="B2674" s="3"/>
      <c r="C2674" s="13"/>
      <c r="D2674" s="3"/>
      <c r="E2674" s="3"/>
      <c r="F2674" s="3"/>
      <c r="G2674" s="3"/>
      <c r="H2674" s="3"/>
      <c r="I2674" s="3"/>
      <c r="J2674" s="3"/>
      <c r="K2674" s="3"/>
      <c r="L2674" s="3"/>
    </row>
    <row r="2675" spans="1:12">
      <c r="A2675" s="9"/>
      <c r="B2675" s="3"/>
      <c r="C2675" s="13"/>
      <c r="D2675" s="3"/>
      <c r="E2675" s="3"/>
      <c r="F2675" s="3"/>
      <c r="G2675" s="3"/>
      <c r="H2675" s="3"/>
      <c r="I2675" s="3"/>
      <c r="J2675" s="3"/>
      <c r="K2675" s="3"/>
      <c r="L2675" s="3"/>
    </row>
    <row r="2676" spans="1:12">
      <c r="A2676" s="9"/>
      <c r="B2676" s="3"/>
      <c r="C2676" s="13"/>
      <c r="D2676" s="3"/>
      <c r="E2676" s="3"/>
      <c r="F2676" s="3"/>
      <c r="G2676" s="3"/>
      <c r="H2676" s="3"/>
      <c r="I2676" s="3"/>
      <c r="J2676" s="3"/>
      <c r="K2676" s="3"/>
      <c r="L2676" s="3"/>
    </row>
    <row r="2677" spans="1:12">
      <c r="A2677" s="9"/>
      <c r="B2677" s="3"/>
      <c r="C2677" s="13"/>
      <c r="D2677" s="3"/>
      <c r="E2677" s="3"/>
      <c r="F2677" s="3"/>
      <c r="G2677" s="3"/>
      <c r="H2677" s="3"/>
      <c r="I2677" s="3"/>
      <c r="J2677" s="3"/>
      <c r="K2677" s="3"/>
      <c r="L2677" s="3"/>
    </row>
    <row r="2678" spans="1:12">
      <c r="A2678" s="9"/>
      <c r="B2678" s="3"/>
      <c r="C2678" s="13"/>
      <c r="D2678" s="3"/>
      <c r="E2678" s="3"/>
      <c r="F2678" s="3"/>
      <c r="G2678" s="3"/>
      <c r="H2678" s="3"/>
      <c r="I2678" s="3"/>
      <c r="J2678" s="3"/>
      <c r="K2678" s="3"/>
      <c r="L2678" s="3"/>
    </row>
    <row r="2679" spans="1:12">
      <c r="A2679" s="9"/>
      <c r="B2679" s="3"/>
      <c r="C2679" s="13"/>
      <c r="D2679" s="3"/>
      <c r="E2679" s="3"/>
      <c r="F2679" s="3"/>
      <c r="G2679" s="3"/>
      <c r="H2679" s="3"/>
      <c r="I2679" s="3"/>
      <c r="J2679" s="3"/>
      <c r="K2679" s="3"/>
      <c r="L2679" s="3"/>
    </row>
    <row r="2680" spans="1:12">
      <c r="A2680" s="9"/>
      <c r="B2680" s="3"/>
      <c r="C2680" s="13"/>
      <c r="D2680" s="3"/>
      <c r="E2680" s="3"/>
      <c r="F2680" s="3"/>
      <c r="G2680" s="3"/>
      <c r="H2680" s="3"/>
      <c r="I2680" s="3"/>
      <c r="J2680" s="3"/>
      <c r="K2680" s="3"/>
      <c r="L2680" s="3"/>
    </row>
    <row r="2681" spans="1:12">
      <c r="A2681" s="9"/>
      <c r="B2681" s="3"/>
      <c r="C2681" s="13"/>
      <c r="D2681" s="3"/>
      <c r="E2681" s="3"/>
      <c r="F2681" s="3"/>
      <c r="G2681" s="3"/>
      <c r="H2681" s="3"/>
      <c r="I2681" s="3"/>
      <c r="J2681" s="3"/>
      <c r="K2681" s="3"/>
      <c r="L2681" s="3"/>
    </row>
    <row r="2682" spans="1:12">
      <c r="A2682" s="9"/>
      <c r="B2682" s="3"/>
      <c r="C2682" s="13"/>
      <c r="D2682" s="3"/>
      <c r="E2682" s="3"/>
      <c r="F2682" s="3"/>
      <c r="G2682" s="3"/>
      <c r="H2682" s="3"/>
      <c r="I2682" s="3"/>
      <c r="J2682" s="3"/>
      <c r="K2682" s="3"/>
      <c r="L2682" s="3"/>
    </row>
    <row r="2683" spans="1:12">
      <c r="A2683" s="9"/>
      <c r="B2683" s="3"/>
      <c r="C2683" s="13"/>
      <c r="D2683" s="3"/>
      <c r="E2683" s="3"/>
      <c r="F2683" s="3"/>
      <c r="G2683" s="3"/>
      <c r="H2683" s="3"/>
      <c r="I2683" s="3"/>
      <c r="J2683" s="3"/>
      <c r="K2683" s="3"/>
      <c r="L2683" s="3"/>
    </row>
    <row r="2684" spans="1:12">
      <c r="A2684" s="9"/>
      <c r="B2684" s="3"/>
      <c r="C2684" s="13"/>
      <c r="D2684" s="3"/>
      <c r="E2684" s="3"/>
      <c r="F2684" s="3"/>
      <c r="G2684" s="3"/>
      <c r="H2684" s="3"/>
      <c r="I2684" s="3"/>
      <c r="J2684" s="3"/>
      <c r="K2684" s="3"/>
      <c r="L2684" s="3"/>
    </row>
    <row r="2685" spans="1:12">
      <c r="A2685" s="9"/>
      <c r="B2685" s="3"/>
      <c r="C2685" s="13"/>
      <c r="D2685" s="3"/>
      <c r="E2685" s="3"/>
      <c r="F2685" s="3"/>
      <c r="G2685" s="3"/>
      <c r="H2685" s="3"/>
      <c r="I2685" s="3"/>
      <c r="J2685" s="3"/>
      <c r="K2685" s="3"/>
      <c r="L2685" s="3"/>
    </row>
    <row r="2686" spans="1:12">
      <c r="A2686" s="9"/>
      <c r="B2686" s="3"/>
      <c r="C2686" s="13"/>
      <c r="D2686" s="3"/>
      <c r="E2686" s="3"/>
      <c r="F2686" s="3"/>
      <c r="G2686" s="3"/>
      <c r="H2686" s="3"/>
      <c r="I2686" s="3"/>
      <c r="J2686" s="3"/>
      <c r="K2686" s="3"/>
      <c r="L2686" s="3"/>
    </row>
    <row r="2687" spans="1:12">
      <c r="A2687" s="9"/>
      <c r="B2687" s="3"/>
      <c r="C2687" s="13"/>
      <c r="D2687" s="3"/>
      <c r="E2687" s="3"/>
      <c r="F2687" s="3"/>
      <c r="G2687" s="3"/>
      <c r="H2687" s="3"/>
      <c r="I2687" s="3"/>
      <c r="J2687" s="3"/>
      <c r="K2687" s="3"/>
      <c r="L2687" s="3"/>
    </row>
    <row r="2688" spans="1:12">
      <c r="A2688" s="9"/>
      <c r="B2688" s="3"/>
      <c r="C2688" s="13"/>
      <c r="D2688" s="3"/>
      <c r="E2688" s="3"/>
      <c r="F2688" s="3"/>
      <c r="G2688" s="3"/>
      <c r="H2688" s="3"/>
      <c r="I2688" s="3"/>
      <c r="J2688" s="3"/>
      <c r="K2688" s="3"/>
      <c r="L2688" s="3"/>
    </row>
    <row r="2689" spans="1:12">
      <c r="A2689" s="9"/>
      <c r="B2689" s="3"/>
      <c r="C2689" s="13"/>
      <c r="D2689" s="3"/>
      <c r="E2689" s="3"/>
      <c r="F2689" s="3"/>
      <c r="G2689" s="3"/>
      <c r="H2689" s="3"/>
      <c r="I2689" s="3"/>
      <c r="J2689" s="3"/>
      <c r="K2689" s="3"/>
      <c r="L2689" s="3"/>
    </row>
    <row r="2690" spans="1:12">
      <c r="A2690" s="9"/>
      <c r="B2690" s="3"/>
      <c r="C2690" s="13"/>
      <c r="D2690" s="3"/>
      <c r="E2690" s="3"/>
      <c r="F2690" s="3"/>
      <c r="G2690" s="3"/>
      <c r="H2690" s="3"/>
      <c r="I2690" s="3"/>
      <c r="J2690" s="3"/>
      <c r="K2690" s="3"/>
      <c r="L2690" s="3"/>
    </row>
    <row r="2691" spans="1:12">
      <c r="A2691" s="9"/>
      <c r="B2691" s="3"/>
      <c r="C2691" s="13"/>
      <c r="D2691" s="3"/>
      <c r="E2691" s="3"/>
      <c r="F2691" s="3"/>
      <c r="G2691" s="3"/>
      <c r="H2691" s="3"/>
      <c r="I2691" s="3"/>
      <c r="J2691" s="3"/>
      <c r="K2691" s="3"/>
      <c r="L2691" s="3"/>
    </row>
    <row r="2692" spans="1:12">
      <c r="A2692" s="9"/>
      <c r="B2692" s="3"/>
      <c r="C2692" s="13"/>
      <c r="D2692" s="3"/>
      <c r="E2692" s="3"/>
      <c r="F2692" s="3"/>
      <c r="G2692" s="3"/>
      <c r="H2692" s="3"/>
      <c r="I2692" s="3"/>
      <c r="J2692" s="3"/>
      <c r="K2692" s="3"/>
      <c r="L2692" s="3"/>
    </row>
    <row r="2693" spans="1:12">
      <c r="A2693" s="9"/>
      <c r="B2693" s="3"/>
      <c r="C2693" s="13"/>
      <c r="D2693" s="3"/>
      <c r="E2693" s="3"/>
      <c r="F2693" s="3"/>
      <c r="G2693" s="3"/>
      <c r="H2693" s="3"/>
      <c r="I2693" s="3"/>
      <c r="J2693" s="3"/>
      <c r="K2693" s="3"/>
      <c r="L2693" s="3"/>
    </row>
    <row r="2694" spans="1:12">
      <c r="A2694" s="9"/>
      <c r="B2694" s="3"/>
      <c r="C2694" s="13"/>
      <c r="D2694" s="3"/>
      <c r="E2694" s="3"/>
      <c r="F2694" s="3"/>
      <c r="G2694" s="3"/>
      <c r="H2694" s="3"/>
      <c r="I2694" s="3"/>
      <c r="J2694" s="3"/>
      <c r="K2694" s="3"/>
      <c r="L2694" s="3"/>
    </row>
    <row r="2695" spans="1:12">
      <c r="A2695" s="9"/>
      <c r="B2695" s="3"/>
      <c r="C2695" s="13"/>
      <c r="D2695" s="3"/>
      <c r="E2695" s="3"/>
      <c r="F2695" s="3"/>
      <c r="G2695" s="3"/>
      <c r="H2695" s="3"/>
      <c r="I2695" s="3"/>
      <c r="J2695" s="3"/>
      <c r="K2695" s="3"/>
      <c r="L2695" s="3"/>
    </row>
    <row r="2696" spans="1:12">
      <c r="A2696" s="9"/>
      <c r="B2696" s="3"/>
      <c r="C2696" s="13"/>
      <c r="D2696" s="3"/>
      <c r="E2696" s="3"/>
      <c r="F2696" s="3"/>
      <c r="G2696" s="3"/>
      <c r="H2696" s="3"/>
      <c r="I2696" s="3"/>
      <c r="J2696" s="3"/>
      <c r="K2696" s="3"/>
      <c r="L2696" s="3"/>
    </row>
    <row r="2697" spans="1:12">
      <c r="A2697" s="9"/>
      <c r="B2697" s="3"/>
      <c r="C2697" s="13"/>
      <c r="D2697" s="3"/>
      <c r="E2697" s="3"/>
      <c r="F2697" s="3"/>
      <c r="G2697" s="3"/>
      <c r="H2697" s="3"/>
      <c r="I2697" s="3"/>
      <c r="J2697" s="3"/>
      <c r="K2697" s="3"/>
      <c r="L2697" s="3"/>
    </row>
    <row r="2698" spans="1:12">
      <c r="A2698" s="9"/>
      <c r="B2698" s="3"/>
      <c r="C2698" s="13"/>
      <c r="D2698" s="3"/>
      <c r="E2698" s="3"/>
      <c r="F2698" s="3"/>
      <c r="G2698" s="3"/>
      <c r="H2698" s="3"/>
      <c r="I2698" s="3"/>
      <c r="J2698" s="3"/>
      <c r="K2698" s="3"/>
      <c r="L2698" s="3"/>
    </row>
    <row r="2699" spans="1:12">
      <c r="A2699" s="9"/>
      <c r="B2699" s="3"/>
      <c r="C2699" s="13"/>
      <c r="D2699" s="3"/>
      <c r="E2699" s="3"/>
      <c r="F2699" s="3"/>
      <c r="G2699" s="3"/>
      <c r="H2699" s="3"/>
      <c r="I2699" s="3"/>
      <c r="J2699" s="3"/>
      <c r="K2699" s="3"/>
      <c r="L2699" s="3"/>
    </row>
    <row r="2700" spans="1:12">
      <c r="A2700" s="9"/>
      <c r="B2700" s="3"/>
      <c r="C2700" s="13"/>
      <c r="D2700" s="3"/>
      <c r="E2700" s="3"/>
      <c r="F2700" s="3"/>
      <c r="G2700" s="3"/>
      <c r="H2700" s="3"/>
      <c r="I2700" s="3"/>
      <c r="J2700" s="3"/>
      <c r="K2700" s="3"/>
      <c r="L2700" s="3"/>
    </row>
    <row r="2701" spans="1:12">
      <c r="A2701" s="9"/>
      <c r="B2701" s="3"/>
      <c r="C2701" s="13"/>
      <c r="D2701" s="3"/>
      <c r="E2701" s="3"/>
      <c r="F2701" s="3"/>
      <c r="G2701" s="3"/>
      <c r="H2701" s="3"/>
      <c r="I2701" s="3"/>
      <c r="J2701" s="3"/>
      <c r="K2701" s="3"/>
      <c r="L2701" s="3"/>
    </row>
    <row r="2702" spans="1:12">
      <c r="A2702" s="9"/>
      <c r="B2702" s="3"/>
      <c r="C2702" s="13"/>
      <c r="D2702" s="3"/>
      <c r="E2702" s="3"/>
      <c r="F2702" s="3"/>
      <c r="G2702" s="3"/>
      <c r="H2702" s="3"/>
      <c r="I2702" s="3"/>
      <c r="J2702" s="3"/>
      <c r="K2702" s="3"/>
      <c r="L2702" s="3"/>
    </row>
    <row r="2703" spans="1:12">
      <c r="A2703" s="9"/>
      <c r="B2703" s="3"/>
      <c r="C2703" s="13"/>
      <c r="D2703" s="3"/>
      <c r="E2703" s="3"/>
      <c r="F2703" s="3"/>
      <c r="G2703" s="3"/>
      <c r="H2703" s="3"/>
      <c r="I2703" s="3"/>
      <c r="J2703" s="3"/>
      <c r="K2703" s="3"/>
      <c r="L2703" s="3"/>
    </row>
    <row r="2704" spans="1:12">
      <c r="A2704" s="9"/>
      <c r="B2704" s="3"/>
      <c r="C2704" s="13"/>
      <c r="D2704" s="3"/>
      <c r="E2704" s="3"/>
      <c r="F2704" s="3"/>
      <c r="G2704" s="3"/>
      <c r="H2704" s="3"/>
      <c r="I2704" s="3"/>
      <c r="J2704" s="3"/>
      <c r="K2704" s="3"/>
      <c r="L2704" s="3"/>
    </row>
    <row r="2705" spans="1:12">
      <c r="A2705" s="9"/>
      <c r="B2705" s="3"/>
      <c r="C2705" s="13"/>
      <c r="D2705" s="3"/>
      <c r="E2705" s="3"/>
      <c r="F2705" s="3"/>
      <c r="G2705" s="3"/>
      <c r="H2705" s="3"/>
      <c r="I2705" s="3"/>
      <c r="J2705" s="3"/>
      <c r="K2705" s="3"/>
      <c r="L2705" s="3"/>
    </row>
    <row r="2706" spans="1:12">
      <c r="A2706" s="9"/>
      <c r="B2706" s="3"/>
      <c r="C2706" s="13"/>
      <c r="D2706" s="3"/>
      <c r="E2706" s="3"/>
      <c r="F2706" s="3"/>
      <c r="G2706" s="3"/>
      <c r="H2706" s="3"/>
      <c r="I2706" s="3"/>
      <c r="J2706" s="3"/>
      <c r="K2706" s="3"/>
      <c r="L2706" s="3"/>
    </row>
    <row r="2707" spans="1:12">
      <c r="A2707" s="9"/>
      <c r="B2707" s="3"/>
      <c r="C2707" s="13"/>
      <c r="D2707" s="3"/>
      <c r="E2707" s="3"/>
      <c r="F2707" s="3"/>
      <c r="G2707" s="3"/>
      <c r="H2707" s="3"/>
      <c r="I2707" s="3"/>
      <c r="J2707" s="3"/>
      <c r="K2707" s="3"/>
      <c r="L2707" s="3"/>
    </row>
    <row r="2708" spans="1:12">
      <c r="A2708" s="9"/>
      <c r="B2708" s="3"/>
      <c r="C2708" s="13"/>
      <c r="D2708" s="3"/>
      <c r="E2708" s="3"/>
      <c r="F2708" s="3"/>
      <c r="G2708" s="3"/>
      <c r="H2708" s="3"/>
      <c r="I2708" s="3"/>
      <c r="J2708" s="3"/>
      <c r="K2708" s="3"/>
      <c r="L2708" s="3"/>
    </row>
    <row r="2709" spans="1:12">
      <c r="A2709" s="9"/>
      <c r="B2709" s="3"/>
      <c r="C2709" s="13"/>
      <c r="D2709" s="3"/>
      <c r="E2709" s="3"/>
      <c r="F2709" s="3"/>
      <c r="G2709" s="3"/>
      <c r="H2709" s="3"/>
      <c r="I2709" s="3"/>
      <c r="J2709" s="3"/>
      <c r="K2709" s="3"/>
      <c r="L2709" s="3"/>
    </row>
    <row r="2710" spans="1:12">
      <c r="A2710" s="9"/>
      <c r="B2710" s="3"/>
      <c r="C2710" s="13"/>
      <c r="D2710" s="3"/>
      <c r="E2710" s="3"/>
      <c r="F2710" s="3"/>
      <c r="G2710" s="3"/>
      <c r="H2710" s="3"/>
      <c r="I2710" s="3"/>
      <c r="J2710" s="3"/>
      <c r="K2710" s="3"/>
      <c r="L2710" s="3"/>
    </row>
    <row r="2711" spans="1:12">
      <c r="A2711" s="9"/>
      <c r="B2711" s="3"/>
      <c r="C2711" s="13"/>
      <c r="D2711" s="3"/>
      <c r="E2711" s="3"/>
      <c r="F2711" s="3"/>
      <c r="G2711" s="3"/>
      <c r="H2711" s="3"/>
      <c r="I2711" s="3"/>
      <c r="J2711" s="3"/>
      <c r="K2711" s="3"/>
      <c r="L2711" s="3"/>
    </row>
    <row r="2712" spans="1:12">
      <c r="A2712" s="9"/>
      <c r="B2712" s="3"/>
      <c r="C2712" s="13"/>
      <c r="D2712" s="3"/>
      <c r="E2712" s="3"/>
      <c r="F2712" s="3"/>
      <c r="G2712" s="3"/>
      <c r="H2712" s="3"/>
      <c r="I2712" s="3"/>
      <c r="J2712" s="3"/>
      <c r="K2712" s="3"/>
      <c r="L2712" s="3"/>
    </row>
    <row r="2713" spans="1:12">
      <c r="A2713" s="9"/>
      <c r="B2713" s="3"/>
      <c r="C2713" s="13"/>
      <c r="D2713" s="3"/>
      <c r="E2713" s="3"/>
      <c r="F2713" s="3"/>
      <c r="G2713" s="3"/>
      <c r="H2713" s="3"/>
      <c r="I2713" s="3"/>
      <c r="J2713" s="3"/>
      <c r="K2713" s="3"/>
      <c r="L2713" s="3"/>
    </row>
    <row r="2714" spans="1:12">
      <c r="A2714" s="9"/>
      <c r="B2714" s="3"/>
      <c r="C2714" s="13"/>
      <c r="D2714" s="3"/>
      <c r="E2714" s="3"/>
      <c r="F2714" s="3"/>
      <c r="G2714" s="3"/>
      <c r="H2714" s="3"/>
      <c r="I2714" s="3"/>
      <c r="J2714" s="3"/>
      <c r="K2714" s="3"/>
      <c r="L2714" s="3"/>
    </row>
    <row r="2715" spans="1:12">
      <c r="A2715" s="9"/>
      <c r="B2715" s="3"/>
      <c r="C2715" s="13"/>
      <c r="D2715" s="3"/>
      <c r="E2715" s="3"/>
      <c r="F2715" s="3"/>
      <c r="G2715" s="3"/>
      <c r="H2715" s="3"/>
      <c r="I2715" s="3"/>
      <c r="J2715" s="3"/>
      <c r="K2715" s="3"/>
      <c r="L2715" s="3"/>
    </row>
    <row r="2716" spans="1:12">
      <c r="A2716" s="9"/>
      <c r="B2716" s="3"/>
      <c r="C2716" s="13"/>
      <c r="D2716" s="3"/>
      <c r="E2716" s="3"/>
      <c r="F2716" s="3"/>
      <c r="G2716" s="3"/>
      <c r="H2716" s="3"/>
      <c r="I2716" s="3"/>
      <c r="J2716" s="3"/>
      <c r="K2716" s="3"/>
      <c r="L2716" s="3"/>
    </row>
    <row r="2717" spans="1:12">
      <c r="A2717" s="9"/>
      <c r="B2717" s="3"/>
      <c r="C2717" s="13"/>
      <c r="D2717" s="3"/>
      <c r="E2717" s="3"/>
      <c r="F2717" s="3"/>
      <c r="G2717" s="3"/>
      <c r="H2717" s="3"/>
      <c r="I2717" s="3"/>
      <c r="J2717" s="3"/>
      <c r="K2717" s="3"/>
      <c r="L2717" s="3"/>
    </row>
    <row r="2718" spans="1:12">
      <c r="A2718" s="9"/>
      <c r="B2718" s="3"/>
      <c r="C2718" s="13"/>
      <c r="D2718" s="3"/>
      <c r="E2718" s="3"/>
      <c r="F2718" s="3"/>
      <c r="G2718" s="3"/>
      <c r="H2718" s="3"/>
      <c r="I2718" s="3"/>
      <c r="J2718" s="3"/>
      <c r="K2718" s="3"/>
      <c r="L2718" s="3"/>
    </row>
    <row r="2719" spans="1:12">
      <c r="A2719" s="9"/>
      <c r="B2719" s="3"/>
      <c r="C2719" s="13"/>
      <c r="D2719" s="3"/>
      <c r="E2719" s="3"/>
      <c r="F2719" s="3"/>
      <c r="G2719" s="3"/>
      <c r="H2719" s="3"/>
      <c r="I2719" s="3"/>
      <c r="J2719" s="3"/>
      <c r="K2719" s="3"/>
      <c r="L2719" s="3"/>
    </row>
    <row r="2720" spans="1:12">
      <c r="A2720" s="9"/>
      <c r="B2720" s="3"/>
      <c r="C2720" s="13"/>
      <c r="D2720" s="3"/>
      <c r="E2720" s="3"/>
      <c r="F2720" s="3"/>
      <c r="G2720" s="3"/>
      <c r="H2720" s="3"/>
      <c r="I2720" s="3"/>
      <c r="J2720" s="3"/>
      <c r="K2720" s="3"/>
      <c r="L2720" s="3"/>
    </row>
    <row r="2721" spans="1:12">
      <c r="A2721" s="9"/>
      <c r="B2721" s="3"/>
      <c r="C2721" s="13"/>
      <c r="D2721" s="3"/>
      <c r="E2721" s="3"/>
      <c r="F2721" s="3"/>
      <c r="G2721" s="3"/>
      <c r="H2721" s="3"/>
      <c r="I2721" s="3"/>
      <c r="J2721" s="3"/>
      <c r="K2721" s="3"/>
      <c r="L2721" s="3"/>
    </row>
    <row r="2722" spans="1:12">
      <c r="A2722" s="9"/>
      <c r="B2722" s="3"/>
      <c r="C2722" s="13"/>
      <c r="D2722" s="3"/>
      <c r="E2722" s="3"/>
      <c r="F2722" s="3"/>
      <c r="G2722" s="3"/>
      <c r="H2722" s="3"/>
      <c r="I2722" s="3"/>
      <c r="J2722" s="3"/>
      <c r="K2722" s="3"/>
      <c r="L2722" s="3"/>
    </row>
    <row r="2723" spans="1:12">
      <c r="A2723" s="9"/>
      <c r="B2723" s="3"/>
      <c r="C2723" s="13"/>
      <c r="D2723" s="3"/>
      <c r="E2723" s="3"/>
      <c r="F2723" s="3"/>
      <c r="G2723" s="3"/>
      <c r="H2723" s="3"/>
      <c r="I2723" s="3"/>
      <c r="J2723" s="3"/>
      <c r="K2723" s="3"/>
      <c r="L2723" s="3"/>
    </row>
    <row r="2724" spans="1:12">
      <c r="A2724" s="9"/>
      <c r="B2724" s="3"/>
      <c r="C2724" s="13"/>
      <c r="D2724" s="3"/>
      <c r="E2724" s="3"/>
      <c r="F2724" s="3"/>
      <c r="G2724" s="3"/>
      <c r="H2724" s="3"/>
      <c r="I2724" s="3"/>
      <c r="J2724" s="3"/>
      <c r="K2724" s="3"/>
      <c r="L2724" s="3"/>
    </row>
    <row r="2725" spans="1:12">
      <c r="A2725" s="9"/>
      <c r="B2725" s="3"/>
      <c r="C2725" s="13"/>
      <c r="D2725" s="3"/>
      <c r="E2725" s="3"/>
      <c r="F2725" s="3"/>
      <c r="G2725" s="3"/>
      <c r="H2725" s="3"/>
      <c r="I2725" s="3"/>
      <c r="J2725" s="3"/>
      <c r="K2725" s="3"/>
      <c r="L2725" s="3"/>
    </row>
    <row r="2726" spans="1:12">
      <c r="A2726" s="9"/>
      <c r="B2726" s="3"/>
      <c r="C2726" s="13"/>
      <c r="D2726" s="3"/>
      <c r="E2726" s="3"/>
      <c r="F2726" s="3"/>
      <c r="G2726" s="3"/>
      <c r="H2726" s="3"/>
      <c r="I2726" s="3"/>
      <c r="J2726" s="3"/>
      <c r="K2726" s="3"/>
      <c r="L2726" s="3"/>
    </row>
    <row r="2727" spans="1:12">
      <c r="A2727" s="9"/>
      <c r="B2727" s="3"/>
      <c r="C2727" s="13"/>
      <c r="D2727" s="3"/>
      <c r="E2727" s="3"/>
      <c r="F2727" s="3"/>
      <c r="G2727" s="3"/>
      <c r="H2727" s="3"/>
      <c r="I2727" s="3"/>
      <c r="J2727" s="3"/>
      <c r="K2727" s="3"/>
      <c r="L2727" s="3"/>
    </row>
    <row r="2728" spans="1:12">
      <c r="A2728" s="9"/>
      <c r="B2728" s="3"/>
      <c r="C2728" s="13"/>
      <c r="D2728" s="3"/>
      <c r="E2728" s="3"/>
      <c r="F2728" s="3"/>
      <c r="G2728" s="3"/>
      <c r="H2728" s="3"/>
      <c r="I2728" s="3"/>
      <c r="J2728" s="3"/>
      <c r="K2728" s="3"/>
      <c r="L2728" s="3"/>
    </row>
    <row r="2729" spans="1:12">
      <c r="A2729" s="9"/>
      <c r="B2729" s="3"/>
      <c r="C2729" s="13"/>
      <c r="D2729" s="3"/>
      <c r="E2729" s="3"/>
      <c r="F2729" s="3"/>
      <c r="G2729" s="3"/>
      <c r="H2729" s="3"/>
      <c r="I2729" s="3"/>
      <c r="J2729" s="3"/>
      <c r="K2729" s="3"/>
      <c r="L2729" s="3"/>
    </row>
    <row r="2730" spans="1:12">
      <c r="A2730" s="9"/>
      <c r="B2730" s="3"/>
      <c r="C2730" s="13"/>
      <c r="D2730" s="3"/>
      <c r="E2730" s="3"/>
      <c r="F2730" s="3"/>
      <c r="G2730" s="3"/>
      <c r="H2730" s="3"/>
      <c r="I2730" s="3"/>
      <c r="J2730" s="3"/>
      <c r="K2730" s="3"/>
      <c r="L2730" s="3"/>
    </row>
    <row r="2731" spans="1:12">
      <c r="A2731" s="9"/>
      <c r="B2731" s="3"/>
      <c r="C2731" s="13"/>
      <c r="D2731" s="3"/>
      <c r="E2731" s="3"/>
      <c r="F2731" s="3"/>
      <c r="G2731" s="3"/>
      <c r="H2731" s="3"/>
      <c r="I2731" s="3"/>
      <c r="J2731" s="3"/>
      <c r="K2731" s="3"/>
      <c r="L2731" s="3"/>
    </row>
    <row r="2732" spans="1:12">
      <c r="A2732" s="9"/>
      <c r="B2732" s="3"/>
      <c r="C2732" s="13"/>
      <c r="D2732" s="3"/>
      <c r="E2732" s="3"/>
      <c r="F2732" s="3"/>
      <c r="G2732" s="3"/>
      <c r="H2732" s="3"/>
      <c r="I2732" s="3"/>
      <c r="J2732" s="3"/>
      <c r="K2732" s="3"/>
      <c r="L2732" s="3"/>
    </row>
    <row r="2733" spans="1:12">
      <c r="A2733" s="9"/>
      <c r="B2733" s="3"/>
      <c r="C2733" s="13"/>
      <c r="D2733" s="3"/>
      <c r="E2733" s="3"/>
      <c r="F2733" s="3"/>
      <c r="G2733" s="3"/>
      <c r="H2733" s="3"/>
      <c r="I2733" s="3"/>
      <c r="J2733" s="3"/>
      <c r="K2733" s="3"/>
      <c r="L2733" s="3"/>
    </row>
    <row r="2734" spans="1:12">
      <c r="A2734" s="9"/>
      <c r="B2734" s="3"/>
      <c r="C2734" s="13"/>
      <c r="D2734" s="3"/>
      <c r="E2734" s="3"/>
      <c r="F2734" s="3"/>
      <c r="G2734" s="3"/>
      <c r="H2734" s="3"/>
      <c r="I2734" s="3"/>
      <c r="J2734" s="3"/>
      <c r="K2734" s="3"/>
      <c r="L2734" s="3"/>
    </row>
    <row r="2735" spans="1:12">
      <c r="A2735" s="9"/>
      <c r="B2735" s="3"/>
      <c r="C2735" s="13"/>
      <c r="D2735" s="3"/>
      <c r="E2735" s="3"/>
      <c r="F2735" s="3"/>
      <c r="G2735" s="3"/>
      <c r="H2735" s="3"/>
      <c r="I2735" s="3"/>
      <c r="J2735" s="3"/>
      <c r="K2735" s="3"/>
      <c r="L2735" s="3"/>
    </row>
    <row r="2736" spans="1:12">
      <c r="A2736" s="9"/>
      <c r="B2736" s="3"/>
      <c r="C2736" s="13"/>
      <c r="D2736" s="3"/>
      <c r="E2736" s="3"/>
      <c r="F2736" s="3"/>
      <c r="G2736" s="3"/>
      <c r="H2736" s="3"/>
      <c r="I2736" s="3"/>
      <c r="J2736" s="3"/>
      <c r="K2736" s="3"/>
      <c r="L2736" s="3"/>
    </row>
    <row r="2737" spans="1:12">
      <c r="A2737" s="9"/>
      <c r="B2737" s="3"/>
      <c r="C2737" s="13"/>
      <c r="D2737" s="3"/>
      <c r="E2737" s="3"/>
      <c r="F2737" s="3"/>
      <c r="G2737" s="3"/>
      <c r="H2737" s="3"/>
      <c r="I2737" s="3"/>
      <c r="J2737" s="3"/>
      <c r="K2737" s="3"/>
      <c r="L2737" s="3"/>
    </row>
    <row r="2738" spans="1:12">
      <c r="A2738" s="9"/>
      <c r="B2738" s="3"/>
      <c r="C2738" s="13"/>
      <c r="D2738" s="3"/>
      <c r="E2738" s="3"/>
      <c r="F2738" s="3"/>
      <c r="G2738" s="3"/>
      <c r="H2738" s="3"/>
      <c r="I2738" s="3"/>
      <c r="J2738" s="3"/>
      <c r="K2738" s="3"/>
      <c r="L2738" s="3"/>
    </row>
    <row r="2739" spans="1:12">
      <c r="A2739" s="9"/>
      <c r="B2739" s="3"/>
      <c r="C2739" s="13"/>
      <c r="D2739" s="3"/>
      <c r="E2739" s="3"/>
      <c r="F2739" s="3"/>
      <c r="G2739" s="3"/>
      <c r="H2739" s="3"/>
      <c r="I2739" s="3"/>
      <c r="J2739" s="3"/>
      <c r="K2739" s="3"/>
      <c r="L2739" s="3"/>
    </row>
    <row r="2740" spans="1:12">
      <c r="A2740" s="9"/>
      <c r="B2740" s="3"/>
      <c r="C2740" s="13"/>
      <c r="D2740" s="3"/>
      <c r="E2740" s="3"/>
      <c r="F2740" s="3"/>
      <c r="G2740" s="3"/>
      <c r="H2740" s="3"/>
      <c r="I2740" s="3"/>
      <c r="J2740" s="3"/>
      <c r="K2740" s="3"/>
      <c r="L2740" s="3"/>
    </row>
    <row r="2741" spans="1:12">
      <c r="A2741" s="9"/>
      <c r="B2741" s="3"/>
      <c r="C2741" s="13"/>
      <c r="D2741" s="3"/>
      <c r="E2741" s="3"/>
      <c r="F2741" s="3"/>
      <c r="G2741" s="3"/>
      <c r="H2741" s="3"/>
      <c r="I2741" s="3"/>
      <c r="J2741" s="3"/>
      <c r="K2741" s="3"/>
      <c r="L2741" s="3"/>
    </row>
    <row r="2742" spans="1:12">
      <c r="A2742" s="9"/>
      <c r="B2742" s="3"/>
      <c r="C2742" s="13"/>
      <c r="D2742" s="3"/>
      <c r="E2742" s="3"/>
      <c r="F2742" s="3"/>
      <c r="G2742" s="3"/>
      <c r="H2742" s="3"/>
      <c r="I2742" s="3"/>
      <c r="J2742" s="3"/>
      <c r="K2742" s="3"/>
      <c r="L2742" s="3"/>
    </row>
    <row r="2743" spans="1:12">
      <c r="A2743" s="9"/>
      <c r="B2743" s="3"/>
      <c r="C2743" s="13"/>
      <c r="D2743" s="3"/>
      <c r="E2743" s="3"/>
      <c r="F2743" s="3"/>
      <c r="G2743" s="3"/>
      <c r="H2743" s="3"/>
      <c r="I2743" s="3"/>
      <c r="J2743" s="3"/>
      <c r="K2743" s="3"/>
      <c r="L2743" s="3"/>
    </row>
    <row r="2744" spans="1:12">
      <c r="A2744" s="9"/>
      <c r="B2744" s="3"/>
      <c r="C2744" s="13"/>
      <c r="D2744" s="3"/>
      <c r="E2744" s="3"/>
      <c r="F2744" s="3"/>
      <c r="G2744" s="3"/>
      <c r="H2744" s="3"/>
      <c r="I2744" s="3"/>
      <c r="J2744" s="3"/>
      <c r="K2744" s="3"/>
      <c r="L2744" s="3"/>
    </row>
    <row r="2745" spans="1:12">
      <c r="A2745" s="9"/>
      <c r="B2745" s="3"/>
      <c r="C2745" s="13"/>
      <c r="D2745" s="3"/>
      <c r="E2745" s="3"/>
      <c r="F2745" s="3"/>
      <c r="G2745" s="3"/>
      <c r="H2745" s="3"/>
      <c r="I2745" s="3"/>
      <c r="J2745" s="3"/>
      <c r="K2745" s="3"/>
      <c r="L2745" s="3"/>
    </row>
    <row r="2746" spans="1:12">
      <c r="A2746" s="9"/>
      <c r="B2746" s="3"/>
      <c r="C2746" s="13"/>
      <c r="D2746" s="3"/>
      <c r="E2746" s="3"/>
      <c r="F2746" s="3"/>
      <c r="G2746" s="3"/>
      <c r="H2746" s="3"/>
      <c r="I2746" s="3"/>
      <c r="J2746" s="3"/>
      <c r="K2746" s="3"/>
      <c r="L2746" s="3"/>
    </row>
    <row r="2747" spans="1:12">
      <c r="A2747" s="9"/>
      <c r="B2747" s="3"/>
      <c r="C2747" s="13"/>
      <c r="D2747" s="3"/>
      <c r="E2747" s="3"/>
      <c r="F2747" s="3"/>
      <c r="G2747" s="3"/>
      <c r="H2747" s="3"/>
      <c r="I2747" s="3"/>
      <c r="J2747" s="3"/>
      <c r="K2747" s="3"/>
      <c r="L2747" s="3"/>
    </row>
    <row r="2748" spans="1:12">
      <c r="A2748" s="9"/>
      <c r="B2748" s="3"/>
      <c r="C2748" s="13"/>
      <c r="D2748" s="3"/>
      <c r="E2748" s="3"/>
      <c r="F2748" s="3"/>
      <c r="G2748" s="3"/>
      <c r="H2748" s="3"/>
      <c r="I2748" s="3"/>
      <c r="J2748" s="3"/>
      <c r="K2748" s="3"/>
      <c r="L2748" s="3"/>
    </row>
    <row r="2749" spans="1:12">
      <c r="A2749" s="9"/>
      <c r="B2749" s="3"/>
      <c r="C2749" s="13"/>
      <c r="D2749" s="3"/>
      <c r="E2749" s="3"/>
      <c r="F2749" s="3"/>
      <c r="G2749" s="3"/>
      <c r="H2749" s="3"/>
      <c r="I2749" s="3"/>
      <c r="J2749" s="3"/>
      <c r="K2749" s="3"/>
      <c r="L2749" s="3"/>
    </row>
    <row r="2750" spans="1:12">
      <c r="A2750" s="9"/>
      <c r="B2750" s="3"/>
      <c r="C2750" s="13"/>
      <c r="D2750" s="3"/>
      <c r="E2750" s="3"/>
      <c r="F2750" s="3"/>
      <c r="G2750" s="3"/>
      <c r="H2750" s="3"/>
      <c r="I2750" s="3"/>
      <c r="J2750" s="3"/>
      <c r="K2750" s="3"/>
      <c r="L2750" s="3"/>
    </row>
    <row r="2751" spans="1:12">
      <c r="A2751" s="9"/>
      <c r="B2751" s="3"/>
      <c r="C2751" s="13"/>
      <c r="D2751" s="3"/>
      <c r="E2751" s="3"/>
      <c r="F2751" s="3"/>
      <c r="G2751" s="3"/>
      <c r="H2751" s="3"/>
      <c r="I2751" s="3"/>
      <c r="J2751" s="3"/>
      <c r="K2751" s="3"/>
      <c r="L2751" s="3"/>
    </row>
    <row r="2752" spans="1:12">
      <c r="A2752" s="9"/>
      <c r="B2752" s="3"/>
      <c r="C2752" s="13"/>
      <c r="D2752" s="3"/>
      <c r="E2752" s="3"/>
      <c r="F2752" s="3"/>
      <c r="G2752" s="3"/>
      <c r="H2752" s="3"/>
      <c r="I2752" s="3"/>
      <c r="J2752" s="3"/>
      <c r="K2752" s="3"/>
      <c r="L2752" s="3"/>
    </row>
    <row r="2753" spans="1:12">
      <c r="A2753" s="9"/>
      <c r="B2753" s="3"/>
      <c r="C2753" s="13"/>
      <c r="D2753" s="3"/>
      <c r="E2753" s="3"/>
      <c r="F2753" s="3"/>
      <c r="G2753" s="3"/>
      <c r="H2753" s="3"/>
      <c r="I2753" s="3"/>
      <c r="J2753" s="3"/>
      <c r="K2753" s="3"/>
      <c r="L2753" s="3"/>
    </row>
    <row r="2754" spans="1:12">
      <c r="A2754" s="9"/>
      <c r="B2754" s="3"/>
      <c r="C2754" s="13"/>
      <c r="D2754" s="3"/>
      <c r="E2754" s="3"/>
      <c r="F2754" s="3"/>
      <c r="G2754" s="3"/>
      <c r="H2754" s="3"/>
      <c r="I2754" s="3"/>
      <c r="J2754" s="3"/>
      <c r="K2754" s="3"/>
      <c r="L2754" s="3"/>
    </row>
    <row r="2755" spans="1:12">
      <c r="A2755" s="9"/>
      <c r="B2755" s="3"/>
      <c r="C2755" s="13"/>
      <c r="D2755" s="3"/>
      <c r="E2755" s="3"/>
      <c r="F2755" s="3"/>
      <c r="G2755" s="3"/>
      <c r="H2755" s="3"/>
      <c r="I2755" s="3"/>
      <c r="J2755" s="3"/>
      <c r="K2755" s="3"/>
      <c r="L2755" s="3"/>
    </row>
    <row r="2756" spans="1:12">
      <c r="A2756" s="9"/>
      <c r="B2756" s="3"/>
      <c r="C2756" s="13"/>
      <c r="D2756" s="3"/>
      <c r="E2756" s="3"/>
      <c r="F2756" s="3"/>
      <c r="G2756" s="3"/>
      <c r="H2756" s="3"/>
      <c r="I2756" s="3"/>
      <c r="J2756" s="3"/>
      <c r="K2756" s="3"/>
      <c r="L2756" s="3"/>
    </row>
    <row r="2757" spans="1:12">
      <c r="A2757" s="9"/>
      <c r="B2757" s="3"/>
      <c r="C2757" s="13"/>
      <c r="D2757" s="3"/>
      <c r="E2757" s="3"/>
      <c r="F2757" s="3"/>
      <c r="G2757" s="3"/>
      <c r="H2757" s="3"/>
      <c r="I2757" s="3"/>
      <c r="J2757" s="3"/>
      <c r="K2757" s="3"/>
      <c r="L2757" s="3"/>
    </row>
    <row r="2758" spans="1:12">
      <c r="A2758" s="9"/>
      <c r="B2758" s="3"/>
      <c r="C2758" s="13"/>
      <c r="D2758" s="3"/>
      <c r="E2758" s="3"/>
      <c r="F2758" s="3"/>
      <c r="G2758" s="3"/>
      <c r="H2758" s="3"/>
      <c r="I2758" s="3"/>
      <c r="J2758" s="3"/>
      <c r="K2758" s="3"/>
      <c r="L2758" s="3"/>
    </row>
    <row r="2759" spans="1:12">
      <c r="A2759" s="9"/>
      <c r="B2759" s="3"/>
      <c r="C2759" s="13"/>
      <c r="D2759" s="3"/>
      <c r="E2759" s="3"/>
      <c r="F2759" s="3"/>
      <c r="G2759" s="3"/>
      <c r="H2759" s="3"/>
      <c r="I2759" s="3"/>
      <c r="J2759" s="3"/>
      <c r="K2759" s="3"/>
      <c r="L2759" s="3"/>
    </row>
    <row r="2760" spans="1:12">
      <c r="A2760" s="9"/>
      <c r="B2760" s="3"/>
      <c r="C2760" s="13"/>
      <c r="D2760" s="3"/>
      <c r="E2760" s="3"/>
      <c r="F2760" s="3"/>
      <c r="G2760" s="3"/>
      <c r="H2760" s="3"/>
      <c r="I2760" s="3"/>
      <c r="J2760" s="3"/>
      <c r="K2760" s="3"/>
      <c r="L2760" s="3"/>
    </row>
    <row r="2761" spans="1:12">
      <c r="A2761" s="9"/>
      <c r="B2761" s="3"/>
      <c r="C2761" s="13"/>
      <c r="D2761" s="3"/>
      <c r="E2761" s="3"/>
      <c r="F2761" s="3"/>
      <c r="G2761" s="3"/>
      <c r="H2761" s="3"/>
      <c r="I2761" s="3"/>
      <c r="J2761" s="3"/>
      <c r="K2761" s="3"/>
      <c r="L2761" s="3"/>
    </row>
    <row r="2762" spans="1:12">
      <c r="A2762" s="9"/>
      <c r="B2762" s="3"/>
      <c r="C2762" s="13"/>
      <c r="D2762" s="3"/>
      <c r="E2762" s="3"/>
      <c r="F2762" s="3"/>
      <c r="G2762" s="3"/>
      <c r="H2762" s="3"/>
      <c r="I2762" s="3"/>
      <c r="J2762" s="3"/>
      <c r="K2762" s="3"/>
      <c r="L2762" s="3"/>
    </row>
    <row r="2763" spans="1:12">
      <c r="A2763" s="9"/>
      <c r="B2763" s="3"/>
      <c r="C2763" s="13"/>
      <c r="D2763" s="3"/>
      <c r="E2763" s="3"/>
      <c r="F2763" s="3"/>
      <c r="G2763" s="3"/>
      <c r="H2763" s="3"/>
      <c r="I2763" s="3"/>
      <c r="J2763" s="3"/>
      <c r="K2763" s="3"/>
      <c r="L2763" s="3"/>
    </row>
    <row r="2764" spans="1:12">
      <c r="A2764" s="9"/>
      <c r="B2764" s="3"/>
      <c r="C2764" s="13"/>
      <c r="D2764" s="3"/>
      <c r="E2764" s="3"/>
      <c r="F2764" s="3"/>
      <c r="G2764" s="3"/>
      <c r="H2764" s="3"/>
      <c r="I2764" s="3"/>
      <c r="J2764" s="3"/>
      <c r="K2764" s="3"/>
      <c r="L2764" s="3"/>
    </row>
    <row r="2765" spans="1:12">
      <c r="A2765" s="9"/>
      <c r="B2765" s="3"/>
      <c r="C2765" s="13"/>
      <c r="D2765" s="3"/>
      <c r="E2765" s="3"/>
      <c r="F2765" s="3"/>
      <c r="G2765" s="3"/>
      <c r="H2765" s="3"/>
      <c r="I2765" s="3"/>
      <c r="J2765" s="3"/>
      <c r="K2765" s="3"/>
      <c r="L2765" s="3"/>
    </row>
    <row r="2766" spans="1:12">
      <c r="A2766" s="9"/>
      <c r="B2766" s="3"/>
      <c r="C2766" s="13"/>
      <c r="D2766" s="3"/>
      <c r="E2766" s="3"/>
      <c r="F2766" s="3"/>
      <c r="G2766" s="3"/>
      <c r="H2766" s="3"/>
      <c r="I2766" s="3"/>
      <c r="J2766" s="3"/>
      <c r="K2766" s="3"/>
      <c r="L2766" s="3"/>
    </row>
    <row r="2767" spans="1:12">
      <c r="A2767" s="9"/>
      <c r="B2767" s="3"/>
      <c r="C2767" s="13"/>
      <c r="D2767" s="3"/>
      <c r="E2767" s="3"/>
      <c r="F2767" s="3"/>
      <c r="G2767" s="3"/>
      <c r="H2767" s="3"/>
      <c r="I2767" s="3"/>
      <c r="J2767" s="3"/>
      <c r="K2767" s="3"/>
      <c r="L2767" s="3"/>
    </row>
    <row r="2768" spans="1:12">
      <c r="A2768" s="9"/>
      <c r="B2768" s="3"/>
      <c r="C2768" s="13"/>
      <c r="D2768" s="3"/>
      <c r="E2768" s="3"/>
      <c r="F2768" s="3"/>
      <c r="G2768" s="3"/>
      <c r="H2768" s="3"/>
      <c r="I2768" s="3"/>
      <c r="J2768" s="3"/>
      <c r="K2768" s="3"/>
      <c r="L2768" s="3"/>
    </row>
    <row r="2769" spans="1:12">
      <c r="A2769" s="9"/>
      <c r="B2769" s="3"/>
      <c r="C2769" s="13"/>
      <c r="D2769" s="3"/>
      <c r="E2769" s="3"/>
      <c r="F2769" s="3"/>
      <c r="G2769" s="3"/>
      <c r="H2769" s="3"/>
      <c r="I2769" s="3"/>
      <c r="J2769" s="3"/>
      <c r="K2769" s="3"/>
      <c r="L2769" s="3"/>
    </row>
    <row r="2770" spans="1:12">
      <c r="A2770" s="9"/>
      <c r="B2770" s="3"/>
      <c r="C2770" s="13"/>
      <c r="D2770" s="3"/>
      <c r="E2770" s="3"/>
      <c r="F2770" s="3"/>
      <c r="G2770" s="3"/>
      <c r="H2770" s="3"/>
      <c r="I2770" s="3"/>
      <c r="J2770" s="3"/>
      <c r="K2770" s="3"/>
      <c r="L2770" s="3"/>
    </row>
    <row r="2771" spans="1:12">
      <c r="A2771" s="9"/>
      <c r="B2771" s="3"/>
      <c r="C2771" s="13"/>
      <c r="D2771" s="3"/>
      <c r="E2771" s="3"/>
      <c r="F2771" s="3"/>
      <c r="G2771" s="3"/>
      <c r="H2771" s="3"/>
      <c r="I2771" s="3"/>
      <c r="J2771" s="3"/>
      <c r="K2771" s="3"/>
      <c r="L2771" s="3"/>
    </row>
    <row r="2772" spans="1:12">
      <c r="A2772" s="9"/>
      <c r="B2772" s="3"/>
      <c r="C2772" s="13"/>
      <c r="D2772" s="3"/>
      <c r="E2772" s="3"/>
      <c r="F2772" s="3"/>
      <c r="G2772" s="3"/>
      <c r="H2772" s="3"/>
      <c r="I2772" s="3"/>
      <c r="J2772" s="3"/>
      <c r="K2772" s="3"/>
      <c r="L2772" s="3"/>
    </row>
    <row r="2773" spans="1:12">
      <c r="A2773" s="9"/>
      <c r="B2773" s="3"/>
      <c r="C2773" s="13"/>
      <c r="D2773" s="3"/>
      <c r="E2773" s="3"/>
      <c r="F2773" s="3"/>
      <c r="G2773" s="3"/>
      <c r="H2773" s="3"/>
      <c r="I2773" s="3"/>
      <c r="J2773" s="3"/>
      <c r="K2773" s="3"/>
      <c r="L2773" s="3"/>
    </row>
    <row r="2774" spans="1:12">
      <c r="A2774" s="9"/>
      <c r="B2774" s="3"/>
      <c r="C2774" s="13"/>
      <c r="D2774" s="3"/>
      <c r="E2774" s="3"/>
      <c r="F2774" s="3"/>
      <c r="G2774" s="3"/>
      <c r="H2774" s="3"/>
      <c r="I2774" s="3"/>
      <c r="J2774" s="3"/>
      <c r="K2774" s="3"/>
      <c r="L2774" s="3"/>
    </row>
    <row r="2775" spans="1:12">
      <c r="A2775" s="9"/>
      <c r="B2775" s="3"/>
      <c r="C2775" s="13"/>
      <c r="D2775" s="3"/>
      <c r="E2775" s="3"/>
      <c r="F2775" s="3"/>
      <c r="G2775" s="3"/>
      <c r="H2775" s="3"/>
      <c r="I2775" s="3"/>
      <c r="J2775" s="3"/>
      <c r="K2775" s="3"/>
      <c r="L2775" s="3"/>
    </row>
    <row r="2776" spans="1:12">
      <c r="A2776" s="9"/>
      <c r="B2776" s="3"/>
      <c r="C2776" s="13"/>
      <c r="D2776" s="3"/>
      <c r="E2776" s="3"/>
      <c r="F2776" s="3"/>
      <c r="G2776" s="3"/>
      <c r="H2776" s="3"/>
      <c r="I2776" s="3"/>
      <c r="J2776" s="3"/>
      <c r="K2776" s="3"/>
      <c r="L2776" s="3"/>
    </row>
    <row r="2777" spans="1:12">
      <c r="A2777" s="9"/>
      <c r="B2777" s="3"/>
      <c r="C2777" s="13"/>
      <c r="D2777" s="3"/>
      <c r="E2777" s="3"/>
      <c r="F2777" s="3"/>
      <c r="G2777" s="3"/>
      <c r="H2777" s="3"/>
      <c r="I2777" s="3"/>
      <c r="J2777" s="3"/>
      <c r="K2777" s="3"/>
      <c r="L2777" s="3"/>
    </row>
    <row r="2778" spans="1:12">
      <c r="A2778" s="9"/>
      <c r="B2778" s="3"/>
      <c r="C2778" s="13"/>
      <c r="D2778" s="3"/>
      <c r="E2778" s="3"/>
      <c r="F2778" s="3"/>
      <c r="G2778" s="3"/>
      <c r="H2778" s="3"/>
      <c r="I2778" s="3"/>
      <c r="J2778" s="3"/>
      <c r="K2778" s="3"/>
      <c r="L2778" s="3"/>
    </row>
    <row r="2779" spans="1:12">
      <c r="A2779" s="9"/>
      <c r="B2779" s="3"/>
      <c r="C2779" s="13"/>
      <c r="D2779" s="3"/>
      <c r="E2779" s="3"/>
      <c r="F2779" s="3"/>
      <c r="G2779" s="3"/>
      <c r="H2779" s="3"/>
      <c r="I2779" s="3"/>
      <c r="J2779" s="3"/>
      <c r="K2779" s="3"/>
      <c r="L2779" s="3"/>
    </row>
    <row r="2780" spans="1:12">
      <c r="A2780" s="9"/>
      <c r="B2780" s="3"/>
      <c r="C2780" s="13"/>
      <c r="D2780" s="3"/>
      <c r="E2780" s="3"/>
      <c r="F2780" s="3"/>
      <c r="G2780" s="3"/>
      <c r="H2780" s="3"/>
      <c r="I2780" s="3"/>
      <c r="J2780" s="3"/>
      <c r="K2780" s="3"/>
      <c r="L2780" s="3"/>
    </row>
    <row r="2781" spans="1:12">
      <c r="A2781" s="9"/>
      <c r="B2781" s="3"/>
      <c r="C2781" s="13"/>
      <c r="D2781" s="3"/>
      <c r="E2781" s="3"/>
      <c r="F2781" s="3"/>
      <c r="G2781" s="3"/>
      <c r="H2781" s="3"/>
      <c r="I2781" s="3"/>
      <c r="J2781" s="3"/>
      <c r="K2781" s="3"/>
      <c r="L2781" s="3"/>
    </row>
    <row r="2782" spans="1:12">
      <c r="A2782" s="9"/>
      <c r="B2782" s="3"/>
      <c r="C2782" s="13"/>
      <c r="D2782" s="3"/>
      <c r="E2782" s="3"/>
      <c r="F2782" s="3"/>
      <c r="G2782" s="3"/>
      <c r="H2782" s="3"/>
      <c r="I2782" s="3"/>
      <c r="J2782" s="3"/>
      <c r="K2782" s="3"/>
      <c r="L2782" s="3"/>
    </row>
    <row r="2783" spans="1:12">
      <c r="A2783" s="9"/>
      <c r="B2783" s="3"/>
      <c r="C2783" s="13"/>
      <c r="D2783" s="3"/>
      <c r="E2783" s="3"/>
      <c r="F2783" s="3"/>
      <c r="G2783" s="3"/>
      <c r="H2783" s="3"/>
      <c r="I2783" s="3"/>
      <c r="J2783" s="3"/>
      <c r="K2783" s="3"/>
      <c r="L2783" s="3"/>
    </row>
    <row r="2784" spans="1:12">
      <c r="A2784" s="9"/>
      <c r="B2784" s="3"/>
      <c r="C2784" s="13"/>
      <c r="D2784" s="3"/>
      <c r="E2784" s="3"/>
      <c r="F2784" s="3"/>
      <c r="G2784" s="3"/>
      <c r="H2784" s="3"/>
      <c r="I2784" s="3"/>
      <c r="J2784" s="3"/>
      <c r="K2784" s="3"/>
      <c r="L2784" s="3"/>
    </row>
    <row r="2785" spans="1:12">
      <c r="A2785" s="9"/>
      <c r="B2785" s="3"/>
      <c r="C2785" s="13"/>
      <c r="D2785" s="3"/>
      <c r="E2785" s="3"/>
      <c r="F2785" s="3"/>
      <c r="G2785" s="3"/>
      <c r="H2785" s="3"/>
      <c r="I2785" s="3"/>
      <c r="J2785" s="3"/>
      <c r="K2785" s="3"/>
      <c r="L2785" s="3"/>
    </row>
    <row r="2786" spans="1:12">
      <c r="A2786" s="9"/>
      <c r="B2786" s="3"/>
      <c r="C2786" s="13"/>
      <c r="D2786" s="3"/>
      <c r="E2786" s="3"/>
      <c r="F2786" s="3"/>
      <c r="G2786" s="3"/>
      <c r="H2786" s="3"/>
      <c r="I2786" s="3"/>
      <c r="J2786" s="3"/>
      <c r="K2786" s="3"/>
      <c r="L2786" s="3"/>
    </row>
    <row r="2787" spans="1:12">
      <c r="A2787" s="9"/>
      <c r="B2787" s="3"/>
      <c r="C2787" s="13"/>
      <c r="D2787" s="3"/>
      <c r="E2787" s="3"/>
      <c r="F2787" s="3"/>
      <c r="G2787" s="3"/>
      <c r="H2787" s="3"/>
      <c r="I2787" s="3"/>
      <c r="J2787" s="3"/>
      <c r="K2787" s="3"/>
      <c r="L2787" s="3"/>
    </row>
    <row r="2788" spans="1:12">
      <c r="A2788" s="9"/>
      <c r="B2788" s="3"/>
      <c r="C2788" s="13"/>
      <c r="D2788" s="3"/>
      <c r="E2788" s="3"/>
      <c r="F2788" s="3"/>
      <c r="G2788" s="3"/>
      <c r="H2788" s="3"/>
      <c r="I2788" s="3"/>
      <c r="J2788" s="3"/>
      <c r="K2788" s="3"/>
      <c r="L2788" s="3"/>
    </row>
    <row r="2789" spans="1:12">
      <c r="A2789" s="9"/>
      <c r="B2789" s="3"/>
      <c r="C2789" s="13"/>
      <c r="D2789" s="3"/>
      <c r="E2789" s="3"/>
      <c r="F2789" s="3"/>
      <c r="G2789" s="3"/>
      <c r="H2789" s="3"/>
      <c r="I2789" s="3"/>
      <c r="J2789" s="3"/>
      <c r="K2789" s="3"/>
      <c r="L2789" s="3"/>
    </row>
    <row r="2790" spans="1:12">
      <c r="A2790" s="9"/>
      <c r="B2790" s="3"/>
      <c r="C2790" s="13"/>
      <c r="D2790" s="3"/>
      <c r="E2790" s="3"/>
      <c r="F2790" s="3"/>
      <c r="G2790" s="3"/>
      <c r="H2790" s="3"/>
      <c r="I2790" s="3"/>
      <c r="J2790" s="3"/>
      <c r="K2790" s="3"/>
      <c r="L2790" s="3"/>
    </row>
    <row r="2791" spans="1:12">
      <c r="A2791" s="9"/>
      <c r="B2791" s="3"/>
      <c r="C2791" s="13"/>
      <c r="D2791" s="3"/>
      <c r="E2791" s="3"/>
      <c r="F2791" s="3"/>
      <c r="G2791" s="3"/>
      <c r="H2791" s="3"/>
      <c r="I2791" s="3"/>
      <c r="J2791" s="3"/>
      <c r="K2791" s="3"/>
      <c r="L2791" s="3"/>
    </row>
    <row r="2792" spans="1:12">
      <c r="A2792" s="9"/>
      <c r="B2792" s="3"/>
      <c r="C2792" s="13"/>
      <c r="D2792" s="3"/>
      <c r="E2792" s="3"/>
      <c r="F2792" s="3"/>
      <c r="G2792" s="3"/>
      <c r="H2792" s="3"/>
      <c r="I2792" s="3"/>
      <c r="J2792" s="3"/>
      <c r="K2792" s="3"/>
      <c r="L2792" s="3"/>
    </row>
    <row r="2793" spans="1:12">
      <c r="A2793" s="9"/>
      <c r="B2793" s="3"/>
      <c r="C2793" s="13"/>
      <c r="D2793" s="3"/>
      <c r="E2793" s="3"/>
      <c r="F2793" s="3"/>
      <c r="G2793" s="3"/>
      <c r="H2793" s="3"/>
      <c r="I2793" s="3"/>
      <c r="J2793" s="3"/>
      <c r="K2793" s="3"/>
      <c r="L2793" s="3"/>
    </row>
    <row r="2794" spans="1:12">
      <c r="A2794" s="9"/>
      <c r="B2794" s="3"/>
      <c r="C2794" s="13"/>
      <c r="D2794" s="3"/>
      <c r="E2794" s="3"/>
      <c r="F2794" s="3"/>
      <c r="G2794" s="3"/>
      <c r="H2794" s="3"/>
      <c r="I2794" s="3"/>
      <c r="J2794" s="3"/>
      <c r="K2794" s="3"/>
      <c r="L2794" s="3"/>
    </row>
    <row r="2795" spans="1:12">
      <c r="A2795" s="9"/>
      <c r="B2795" s="3"/>
      <c r="C2795" s="13"/>
      <c r="D2795" s="3"/>
      <c r="E2795" s="3"/>
      <c r="F2795" s="3"/>
      <c r="G2795" s="3"/>
      <c r="H2795" s="3"/>
      <c r="I2795" s="3"/>
      <c r="J2795" s="3"/>
      <c r="K2795" s="3"/>
      <c r="L2795" s="3"/>
    </row>
    <row r="2796" spans="1:12">
      <c r="A2796" s="9"/>
      <c r="B2796" s="3"/>
      <c r="C2796" s="13"/>
      <c r="D2796" s="3"/>
      <c r="E2796" s="3"/>
      <c r="F2796" s="3"/>
      <c r="G2796" s="3"/>
      <c r="H2796" s="3"/>
      <c r="I2796" s="3"/>
      <c r="J2796" s="3"/>
      <c r="K2796" s="3"/>
      <c r="L2796" s="3"/>
    </row>
    <row r="2797" spans="1:12">
      <c r="A2797" s="9"/>
      <c r="B2797" s="3"/>
      <c r="C2797" s="13"/>
      <c r="D2797" s="3"/>
      <c r="E2797" s="3"/>
      <c r="F2797" s="3"/>
      <c r="G2797" s="3"/>
      <c r="H2797" s="3"/>
      <c r="I2797" s="3"/>
      <c r="J2797" s="3"/>
      <c r="K2797" s="3"/>
      <c r="L2797" s="3"/>
    </row>
    <row r="2798" spans="1:12">
      <c r="A2798" s="9"/>
      <c r="B2798" s="3"/>
      <c r="C2798" s="13"/>
      <c r="D2798" s="3"/>
      <c r="E2798" s="3"/>
      <c r="F2798" s="3"/>
      <c r="G2798" s="3"/>
      <c r="H2798" s="3"/>
      <c r="I2798" s="3"/>
      <c r="J2798" s="3"/>
      <c r="K2798" s="3"/>
      <c r="L2798" s="3"/>
    </row>
    <row r="2799" spans="1:12">
      <c r="A2799" s="9"/>
      <c r="B2799" s="3"/>
      <c r="C2799" s="13"/>
      <c r="D2799" s="3"/>
      <c r="E2799" s="3"/>
      <c r="F2799" s="3"/>
      <c r="G2799" s="3"/>
      <c r="H2799" s="3"/>
      <c r="I2799" s="3"/>
      <c r="J2799" s="3"/>
      <c r="K2799" s="3"/>
      <c r="L2799" s="3"/>
    </row>
    <row r="2800" spans="1:12">
      <c r="A2800" s="9"/>
      <c r="B2800" s="3"/>
      <c r="C2800" s="13"/>
      <c r="D2800" s="3"/>
      <c r="E2800" s="3"/>
      <c r="F2800" s="3"/>
      <c r="G2800" s="3"/>
      <c r="H2800" s="3"/>
      <c r="I2800" s="3"/>
      <c r="J2800" s="3"/>
      <c r="K2800" s="3"/>
      <c r="L2800" s="3"/>
    </row>
    <row r="2801" spans="1:12">
      <c r="A2801" s="9"/>
      <c r="B2801" s="3"/>
      <c r="C2801" s="13"/>
      <c r="D2801" s="3"/>
      <c r="E2801" s="3"/>
      <c r="F2801" s="3"/>
      <c r="G2801" s="3"/>
      <c r="H2801" s="3"/>
      <c r="I2801" s="3"/>
      <c r="J2801" s="3"/>
      <c r="K2801" s="3"/>
      <c r="L2801" s="3"/>
    </row>
    <row r="2802" spans="1:12">
      <c r="A2802" s="9"/>
      <c r="B2802" s="3"/>
      <c r="C2802" s="13"/>
      <c r="D2802" s="3"/>
      <c r="E2802" s="3"/>
      <c r="F2802" s="3"/>
      <c r="G2802" s="3"/>
      <c r="H2802" s="3"/>
      <c r="I2802" s="3"/>
      <c r="J2802" s="3"/>
      <c r="K2802" s="3"/>
      <c r="L2802" s="3"/>
    </row>
    <row r="2803" spans="1:12">
      <c r="A2803" s="9"/>
      <c r="B2803" s="3"/>
      <c r="C2803" s="13"/>
      <c r="D2803" s="3"/>
      <c r="E2803" s="3"/>
      <c r="F2803" s="3"/>
      <c r="G2803" s="3"/>
      <c r="H2803" s="3"/>
      <c r="I2803" s="3"/>
      <c r="J2803" s="3"/>
      <c r="K2803" s="3"/>
      <c r="L2803" s="3"/>
    </row>
    <row r="2804" spans="1:12">
      <c r="A2804" s="9"/>
      <c r="B2804" s="3"/>
      <c r="C2804" s="13"/>
      <c r="D2804" s="3"/>
      <c r="E2804" s="3"/>
      <c r="F2804" s="3"/>
      <c r="G2804" s="3"/>
      <c r="H2804" s="3"/>
      <c r="I2804" s="3"/>
      <c r="J2804" s="3"/>
      <c r="K2804" s="3"/>
      <c r="L2804" s="3"/>
    </row>
    <row r="2805" spans="1:12">
      <c r="A2805" s="9"/>
      <c r="B2805" s="3"/>
      <c r="C2805" s="13"/>
      <c r="D2805" s="3"/>
      <c r="E2805" s="3"/>
      <c r="F2805" s="3"/>
      <c r="G2805" s="3"/>
      <c r="H2805" s="3"/>
      <c r="I2805" s="3"/>
      <c r="J2805" s="3"/>
      <c r="K2805" s="3"/>
      <c r="L2805" s="3"/>
    </row>
    <row r="2806" spans="1:12">
      <c r="A2806" s="9"/>
      <c r="B2806" s="3"/>
      <c r="C2806" s="13"/>
      <c r="D2806" s="3"/>
      <c r="E2806" s="3"/>
      <c r="F2806" s="3"/>
      <c r="G2806" s="3"/>
      <c r="H2806" s="3"/>
      <c r="I2806" s="3"/>
      <c r="J2806" s="3"/>
      <c r="K2806" s="3"/>
      <c r="L2806" s="3"/>
    </row>
    <row r="2807" spans="1:12">
      <c r="A2807" s="9"/>
      <c r="B2807" s="3"/>
      <c r="C2807" s="13"/>
      <c r="D2807" s="3"/>
      <c r="E2807" s="3"/>
      <c r="F2807" s="3"/>
      <c r="G2807" s="3"/>
      <c r="H2807" s="3"/>
      <c r="I2807" s="3"/>
      <c r="J2807" s="3"/>
      <c r="K2807" s="3"/>
      <c r="L2807" s="3"/>
    </row>
    <row r="2808" spans="1:12">
      <c r="A2808" s="9"/>
      <c r="B2808" s="3"/>
      <c r="C2808" s="13"/>
      <c r="D2808" s="3"/>
      <c r="E2808" s="3"/>
      <c r="F2808" s="3"/>
      <c r="G2808" s="3"/>
      <c r="H2808" s="3"/>
      <c r="I2808" s="3"/>
      <c r="J2808" s="3"/>
      <c r="K2808" s="3"/>
      <c r="L2808" s="3"/>
    </row>
    <row r="2809" spans="1:12">
      <c r="A2809" s="9"/>
      <c r="B2809" s="3"/>
      <c r="C2809" s="13"/>
      <c r="D2809" s="3"/>
      <c r="E2809" s="3"/>
      <c r="F2809" s="3"/>
      <c r="G2809" s="3"/>
      <c r="H2809" s="3"/>
      <c r="I2809" s="3"/>
      <c r="J2809" s="3"/>
      <c r="K2809" s="3"/>
      <c r="L2809" s="3"/>
    </row>
    <row r="2810" spans="1:12">
      <c r="A2810" s="9"/>
      <c r="B2810" s="3"/>
      <c r="C2810" s="13"/>
      <c r="D2810" s="3"/>
      <c r="E2810" s="3"/>
      <c r="F2810" s="3"/>
      <c r="G2810" s="3"/>
      <c r="H2810" s="3"/>
      <c r="I2810" s="3"/>
      <c r="J2810" s="3"/>
      <c r="K2810" s="3"/>
      <c r="L2810" s="3"/>
    </row>
    <row r="2811" spans="1:12">
      <c r="A2811" s="9"/>
      <c r="B2811" s="3"/>
      <c r="C2811" s="13"/>
      <c r="D2811" s="3"/>
      <c r="E2811" s="3"/>
      <c r="F2811" s="3"/>
      <c r="G2811" s="3"/>
      <c r="H2811" s="3"/>
      <c r="I2811" s="3"/>
      <c r="J2811" s="3"/>
      <c r="K2811" s="3"/>
      <c r="L2811" s="3"/>
    </row>
    <row r="2812" spans="1:12">
      <c r="A2812" s="9"/>
      <c r="B2812" s="3"/>
      <c r="C2812" s="13"/>
      <c r="D2812" s="3"/>
      <c r="E2812" s="3"/>
      <c r="F2812" s="3"/>
      <c r="G2812" s="3"/>
      <c r="H2812" s="3"/>
      <c r="I2812" s="3"/>
      <c r="J2812" s="3"/>
      <c r="K2812" s="3"/>
      <c r="L2812" s="3"/>
    </row>
    <row r="2813" spans="1:12">
      <c r="A2813" s="9"/>
      <c r="B2813" s="3"/>
      <c r="C2813" s="13"/>
      <c r="D2813" s="3"/>
      <c r="E2813" s="3"/>
      <c r="F2813" s="3"/>
      <c r="G2813" s="3"/>
      <c r="H2813" s="3"/>
      <c r="I2813" s="3"/>
      <c r="J2813" s="3"/>
      <c r="K2813" s="3"/>
      <c r="L2813" s="3"/>
    </row>
    <row r="2814" spans="1:12">
      <c r="A2814" s="9"/>
      <c r="B2814" s="3"/>
      <c r="C2814" s="13"/>
      <c r="D2814" s="3"/>
      <c r="E2814" s="3"/>
      <c r="F2814" s="3"/>
      <c r="G2814" s="3"/>
      <c r="H2814" s="3"/>
      <c r="I2814" s="3"/>
      <c r="J2814" s="3"/>
      <c r="K2814" s="3"/>
      <c r="L2814" s="3"/>
    </row>
    <row r="2815" spans="1:12">
      <c r="A2815" s="9"/>
      <c r="B2815" s="3"/>
      <c r="C2815" s="13"/>
      <c r="D2815" s="3"/>
      <c r="E2815" s="3"/>
      <c r="F2815" s="3"/>
      <c r="G2815" s="3"/>
      <c r="H2815" s="3"/>
      <c r="I2815" s="3"/>
      <c r="J2815" s="3"/>
      <c r="K2815" s="3"/>
      <c r="L2815" s="3"/>
    </row>
    <row r="2816" spans="1:12">
      <c r="A2816" s="9"/>
      <c r="B2816" s="3"/>
      <c r="C2816" s="13"/>
      <c r="D2816" s="3"/>
      <c r="E2816" s="3"/>
      <c r="F2816" s="3"/>
      <c r="G2816" s="3"/>
      <c r="H2816" s="3"/>
      <c r="I2816" s="3"/>
      <c r="J2816" s="3"/>
      <c r="K2816" s="3"/>
      <c r="L2816" s="3"/>
    </row>
    <row r="2817" spans="1:12">
      <c r="A2817" s="9"/>
      <c r="B2817" s="3"/>
      <c r="C2817" s="13"/>
      <c r="D2817" s="3"/>
      <c r="E2817" s="3"/>
      <c r="F2817" s="3"/>
      <c r="G2817" s="3"/>
      <c r="H2817" s="3"/>
      <c r="I2817" s="3"/>
      <c r="J2817" s="3"/>
      <c r="K2817" s="3"/>
      <c r="L2817" s="3"/>
    </row>
    <row r="2818" spans="1:12">
      <c r="A2818" s="9"/>
      <c r="B2818" s="3"/>
      <c r="C2818" s="13"/>
      <c r="D2818" s="3"/>
      <c r="E2818" s="3"/>
      <c r="F2818" s="3"/>
      <c r="G2818" s="3"/>
      <c r="H2818" s="3"/>
      <c r="I2818" s="3"/>
      <c r="J2818" s="3"/>
      <c r="K2818" s="3"/>
      <c r="L2818" s="3"/>
    </row>
    <row r="2819" spans="1:12">
      <c r="A2819" s="9"/>
      <c r="B2819" s="3"/>
      <c r="C2819" s="13"/>
      <c r="D2819" s="3"/>
      <c r="E2819" s="3"/>
      <c r="F2819" s="3"/>
      <c r="G2819" s="3"/>
      <c r="H2819" s="3"/>
      <c r="I2819" s="3"/>
      <c r="J2819" s="3"/>
      <c r="K2819" s="3"/>
      <c r="L2819" s="3"/>
    </row>
    <row r="2820" spans="1:12">
      <c r="A2820" s="9"/>
      <c r="B2820" s="3"/>
      <c r="C2820" s="13"/>
      <c r="D2820" s="3"/>
      <c r="E2820" s="3"/>
      <c r="F2820" s="3"/>
      <c r="G2820" s="3"/>
      <c r="H2820" s="3"/>
      <c r="I2820" s="3"/>
      <c r="J2820" s="3"/>
      <c r="K2820" s="3"/>
      <c r="L2820" s="3"/>
    </row>
    <row r="2821" spans="1:12">
      <c r="A2821" s="9"/>
      <c r="B2821" s="3"/>
      <c r="C2821" s="13"/>
      <c r="D2821" s="3"/>
      <c r="E2821" s="3"/>
      <c r="F2821" s="3"/>
      <c r="G2821" s="3"/>
      <c r="H2821" s="3"/>
      <c r="I2821" s="3"/>
      <c r="J2821" s="3"/>
      <c r="K2821" s="3"/>
      <c r="L2821" s="3"/>
    </row>
    <row r="2822" spans="1:12">
      <c r="A2822" s="9"/>
      <c r="B2822" s="3"/>
      <c r="C2822" s="13"/>
      <c r="D2822" s="3"/>
      <c r="E2822" s="3"/>
      <c r="F2822" s="3"/>
      <c r="G2822" s="3"/>
      <c r="H2822" s="3"/>
      <c r="I2822" s="3"/>
      <c r="J2822" s="3"/>
      <c r="K2822" s="3"/>
      <c r="L2822" s="3"/>
    </row>
    <row r="2823" spans="1:12">
      <c r="A2823" s="9"/>
      <c r="B2823" s="3"/>
      <c r="C2823" s="13"/>
      <c r="D2823" s="3"/>
      <c r="E2823" s="3"/>
      <c r="F2823" s="3"/>
      <c r="G2823" s="3"/>
      <c r="H2823" s="3"/>
      <c r="I2823" s="3"/>
      <c r="J2823" s="3"/>
      <c r="K2823" s="3"/>
      <c r="L2823" s="3"/>
    </row>
    <row r="2824" spans="1:12">
      <c r="A2824" s="9"/>
      <c r="B2824" s="3"/>
      <c r="C2824" s="13"/>
      <c r="D2824" s="3"/>
      <c r="E2824" s="3"/>
      <c r="F2824" s="3"/>
      <c r="G2824" s="3"/>
      <c r="H2824" s="3"/>
      <c r="I2824" s="3"/>
      <c r="J2824" s="3"/>
      <c r="K2824" s="3"/>
      <c r="L2824" s="3"/>
    </row>
    <row r="2825" spans="1:12">
      <c r="A2825" s="9"/>
      <c r="B2825" s="3"/>
      <c r="C2825" s="13"/>
      <c r="D2825" s="3"/>
      <c r="E2825" s="3"/>
      <c r="F2825" s="3"/>
      <c r="G2825" s="3"/>
      <c r="H2825" s="3"/>
      <c r="I2825" s="3"/>
      <c r="J2825" s="3"/>
      <c r="K2825" s="3"/>
      <c r="L2825" s="3"/>
    </row>
    <row r="2826" spans="1:12">
      <c r="A2826" s="9"/>
      <c r="B2826" s="3"/>
      <c r="C2826" s="13"/>
      <c r="D2826" s="3"/>
      <c r="E2826" s="3"/>
      <c r="F2826" s="3"/>
      <c r="G2826" s="3"/>
      <c r="H2826" s="3"/>
      <c r="I2826" s="3"/>
      <c r="J2826" s="3"/>
      <c r="K2826" s="3"/>
      <c r="L2826" s="3"/>
    </row>
    <row r="2827" spans="1:12">
      <c r="A2827" s="9"/>
      <c r="B2827" s="3"/>
      <c r="C2827" s="13"/>
      <c r="D2827" s="3"/>
      <c r="E2827" s="3"/>
      <c r="F2827" s="3"/>
      <c r="G2827" s="3"/>
      <c r="H2827" s="3"/>
      <c r="I2827" s="3"/>
      <c r="J2827" s="3"/>
      <c r="K2827" s="3"/>
      <c r="L2827" s="3"/>
    </row>
    <row r="2828" spans="1:12">
      <c r="A2828" s="9"/>
      <c r="B2828" s="3"/>
      <c r="C2828" s="13"/>
      <c r="D2828" s="3"/>
      <c r="E2828" s="3"/>
      <c r="F2828" s="3"/>
      <c r="G2828" s="3"/>
      <c r="H2828" s="3"/>
      <c r="I2828" s="3"/>
      <c r="J2828" s="3"/>
      <c r="K2828" s="3"/>
      <c r="L2828" s="3"/>
    </row>
    <row r="2829" spans="1:12">
      <c r="A2829" s="9"/>
      <c r="B2829" s="3"/>
      <c r="C2829" s="13"/>
      <c r="D2829" s="3"/>
      <c r="E2829" s="3"/>
      <c r="F2829" s="3"/>
      <c r="G2829" s="3"/>
      <c r="H2829" s="3"/>
      <c r="I2829" s="3"/>
      <c r="J2829" s="3"/>
      <c r="K2829" s="3"/>
      <c r="L2829" s="3"/>
    </row>
    <row r="2830" spans="1:12">
      <c r="A2830" s="9"/>
      <c r="B2830" s="3"/>
      <c r="C2830" s="13"/>
      <c r="D2830" s="3"/>
      <c r="E2830" s="3"/>
      <c r="F2830" s="3"/>
      <c r="G2830" s="3"/>
      <c r="H2830" s="3"/>
      <c r="I2830" s="3"/>
      <c r="J2830" s="3"/>
      <c r="K2830" s="3"/>
      <c r="L2830" s="3"/>
    </row>
    <row r="2831" spans="1:12">
      <c r="A2831" s="9"/>
      <c r="B2831" s="3"/>
      <c r="C2831" s="13"/>
      <c r="D2831" s="3"/>
      <c r="E2831" s="3"/>
      <c r="F2831" s="3"/>
      <c r="G2831" s="3"/>
      <c r="H2831" s="3"/>
      <c r="I2831" s="3"/>
      <c r="J2831" s="3"/>
      <c r="K2831" s="3"/>
      <c r="L2831" s="3"/>
    </row>
    <row r="2832" spans="1:12">
      <c r="A2832" s="9"/>
      <c r="B2832" s="3"/>
      <c r="C2832" s="13"/>
      <c r="D2832" s="3"/>
      <c r="E2832" s="3"/>
      <c r="F2832" s="3"/>
      <c r="G2832" s="3"/>
      <c r="H2832" s="3"/>
      <c r="I2832" s="3"/>
      <c r="J2832" s="3"/>
      <c r="K2832" s="3"/>
      <c r="L2832" s="3"/>
    </row>
    <row r="2833" spans="1:12">
      <c r="A2833" s="9"/>
      <c r="B2833" s="3"/>
      <c r="C2833" s="13"/>
      <c r="D2833" s="3"/>
      <c r="E2833" s="3"/>
      <c r="F2833" s="3"/>
      <c r="G2833" s="3"/>
      <c r="H2833" s="3"/>
      <c r="I2833" s="3"/>
      <c r="J2833" s="3"/>
      <c r="K2833" s="3"/>
      <c r="L2833" s="3"/>
    </row>
    <row r="2834" spans="1:12">
      <c r="A2834" s="9"/>
      <c r="B2834" s="3"/>
      <c r="C2834" s="13"/>
      <c r="D2834" s="3"/>
      <c r="E2834" s="3"/>
      <c r="F2834" s="3"/>
      <c r="G2834" s="3"/>
      <c r="H2834" s="3"/>
      <c r="I2834" s="3"/>
      <c r="J2834" s="3"/>
      <c r="K2834" s="3"/>
      <c r="L2834" s="3"/>
    </row>
    <row r="2835" spans="1:12">
      <c r="A2835" s="9"/>
      <c r="B2835" s="3"/>
      <c r="C2835" s="13"/>
      <c r="D2835" s="3"/>
      <c r="E2835" s="3"/>
      <c r="F2835" s="3"/>
      <c r="G2835" s="3"/>
      <c r="H2835" s="3"/>
      <c r="I2835" s="3"/>
      <c r="J2835" s="3"/>
      <c r="K2835" s="3"/>
      <c r="L2835" s="3"/>
    </row>
    <row r="2836" spans="1:12">
      <c r="A2836" s="9"/>
      <c r="B2836" s="3"/>
      <c r="C2836" s="13"/>
      <c r="D2836" s="3"/>
      <c r="E2836" s="3"/>
      <c r="F2836" s="3"/>
      <c r="G2836" s="3"/>
      <c r="H2836" s="3"/>
      <c r="I2836" s="3"/>
      <c r="J2836" s="3"/>
      <c r="K2836" s="3"/>
      <c r="L2836" s="3"/>
    </row>
    <row r="2837" spans="1:12">
      <c r="A2837" s="9"/>
      <c r="B2837" s="3"/>
      <c r="C2837" s="13"/>
      <c r="D2837" s="3"/>
      <c r="E2837" s="3"/>
      <c r="F2837" s="3"/>
      <c r="G2837" s="3"/>
      <c r="H2837" s="3"/>
      <c r="I2837" s="3"/>
      <c r="J2837" s="3"/>
      <c r="K2837" s="3"/>
      <c r="L2837" s="3"/>
    </row>
    <row r="2838" spans="1:12">
      <c r="A2838" s="9"/>
      <c r="B2838" s="3"/>
      <c r="C2838" s="13"/>
      <c r="D2838" s="3"/>
      <c r="E2838" s="3"/>
      <c r="F2838" s="3"/>
      <c r="G2838" s="3"/>
      <c r="H2838" s="3"/>
      <c r="I2838" s="3"/>
      <c r="J2838" s="3"/>
      <c r="K2838" s="3"/>
      <c r="L2838" s="3"/>
    </row>
    <row r="2839" spans="1:12">
      <c r="A2839" s="9"/>
      <c r="B2839" s="3"/>
      <c r="C2839" s="13"/>
      <c r="D2839" s="3"/>
      <c r="E2839" s="3"/>
      <c r="F2839" s="3"/>
      <c r="G2839" s="3"/>
      <c r="H2839" s="3"/>
      <c r="I2839" s="3"/>
      <c r="J2839" s="3"/>
      <c r="K2839" s="3"/>
      <c r="L2839" s="3"/>
    </row>
    <row r="2840" spans="1:12">
      <c r="A2840" s="9"/>
      <c r="B2840" s="3"/>
      <c r="C2840" s="13"/>
      <c r="D2840" s="3"/>
      <c r="E2840" s="3"/>
      <c r="F2840" s="3"/>
      <c r="G2840" s="3"/>
      <c r="H2840" s="3"/>
      <c r="I2840" s="3"/>
      <c r="J2840" s="3"/>
      <c r="K2840" s="3"/>
      <c r="L2840" s="3"/>
    </row>
    <row r="2841" spans="1:12">
      <c r="A2841" s="9"/>
      <c r="B2841" s="3"/>
      <c r="C2841" s="13"/>
      <c r="D2841" s="3"/>
      <c r="E2841" s="3"/>
      <c r="F2841" s="3"/>
      <c r="G2841" s="3"/>
      <c r="H2841" s="3"/>
      <c r="I2841" s="3"/>
      <c r="J2841" s="3"/>
      <c r="K2841" s="3"/>
      <c r="L2841" s="3"/>
    </row>
    <row r="2842" spans="1:12">
      <c r="A2842" s="9"/>
      <c r="B2842" s="3"/>
      <c r="C2842" s="13"/>
      <c r="D2842" s="3"/>
      <c r="E2842" s="3"/>
      <c r="F2842" s="3"/>
      <c r="G2842" s="3"/>
      <c r="H2842" s="3"/>
      <c r="I2842" s="3"/>
      <c r="J2842" s="3"/>
      <c r="K2842" s="3"/>
      <c r="L2842" s="3"/>
    </row>
    <row r="2843" spans="1:12">
      <c r="A2843" s="9"/>
      <c r="B2843" s="3"/>
      <c r="C2843" s="13"/>
      <c r="D2843" s="3"/>
      <c r="E2843" s="3"/>
      <c r="F2843" s="3"/>
      <c r="G2843" s="3"/>
      <c r="H2843" s="3"/>
      <c r="I2843" s="3"/>
      <c r="J2843" s="3"/>
      <c r="K2843" s="3"/>
      <c r="L2843" s="3"/>
    </row>
    <row r="2844" spans="1:12">
      <c r="A2844" s="9"/>
      <c r="B2844" s="3"/>
      <c r="C2844" s="13"/>
      <c r="D2844" s="3"/>
      <c r="E2844" s="3"/>
      <c r="F2844" s="3"/>
      <c r="G2844" s="3"/>
      <c r="H2844" s="3"/>
      <c r="I2844" s="3"/>
      <c r="J2844" s="3"/>
      <c r="K2844" s="3"/>
      <c r="L2844" s="3"/>
    </row>
    <row r="2845" spans="1:12">
      <c r="A2845" s="9"/>
      <c r="B2845" s="3"/>
      <c r="C2845" s="13"/>
      <c r="D2845" s="3"/>
      <c r="E2845" s="3"/>
      <c r="F2845" s="3"/>
      <c r="G2845" s="3"/>
      <c r="H2845" s="3"/>
      <c r="I2845" s="3"/>
      <c r="J2845" s="3"/>
      <c r="K2845" s="3"/>
      <c r="L2845" s="3"/>
    </row>
    <row r="2846" spans="1:12">
      <c r="A2846" s="9"/>
      <c r="B2846" s="3"/>
      <c r="C2846" s="13"/>
      <c r="D2846" s="3"/>
      <c r="E2846" s="3"/>
      <c r="F2846" s="3"/>
      <c r="G2846" s="3"/>
      <c r="H2846" s="3"/>
      <c r="I2846" s="3"/>
      <c r="J2846" s="3"/>
      <c r="K2846" s="3"/>
      <c r="L2846" s="3"/>
    </row>
    <row r="2847" spans="1:12">
      <c r="A2847" s="9"/>
      <c r="B2847" s="3"/>
      <c r="C2847" s="13"/>
      <c r="D2847" s="3"/>
      <c r="E2847" s="3"/>
      <c r="F2847" s="3"/>
      <c r="G2847" s="3"/>
      <c r="H2847" s="3"/>
      <c r="I2847" s="3"/>
      <c r="J2847" s="3"/>
      <c r="K2847" s="3"/>
      <c r="L2847" s="3"/>
    </row>
    <row r="2848" spans="1:12">
      <c r="A2848" s="9"/>
      <c r="B2848" s="3"/>
      <c r="C2848" s="13"/>
      <c r="D2848" s="3"/>
      <c r="E2848" s="3"/>
      <c r="F2848" s="3"/>
      <c r="G2848" s="3"/>
      <c r="H2848" s="3"/>
      <c r="I2848" s="3"/>
      <c r="J2848" s="3"/>
      <c r="K2848" s="3"/>
      <c r="L2848" s="3"/>
    </row>
    <row r="2849" spans="1:12">
      <c r="A2849" s="9"/>
      <c r="B2849" s="3"/>
      <c r="C2849" s="13"/>
      <c r="D2849" s="3"/>
      <c r="E2849" s="3"/>
      <c r="F2849" s="3"/>
      <c r="G2849" s="3"/>
      <c r="H2849" s="3"/>
      <c r="I2849" s="3"/>
      <c r="J2849" s="3"/>
      <c r="K2849" s="3"/>
      <c r="L2849" s="3"/>
    </row>
    <row r="2850" spans="1:12">
      <c r="A2850" s="9"/>
      <c r="B2850" s="3"/>
      <c r="C2850" s="13"/>
      <c r="D2850" s="3"/>
      <c r="E2850" s="3"/>
      <c r="F2850" s="3"/>
      <c r="G2850" s="3"/>
      <c r="H2850" s="3"/>
      <c r="I2850" s="3"/>
      <c r="J2850" s="3"/>
      <c r="K2850" s="3"/>
      <c r="L2850" s="3"/>
    </row>
    <row r="2851" spans="1:12">
      <c r="A2851" s="9"/>
      <c r="B2851" s="3"/>
      <c r="C2851" s="13"/>
      <c r="D2851" s="3"/>
      <c r="E2851" s="3"/>
      <c r="F2851" s="3"/>
      <c r="G2851" s="3"/>
      <c r="H2851" s="3"/>
      <c r="I2851" s="3"/>
      <c r="J2851" s="3"/>
      <c r="K2851" s="3"/>
      <c r="L2851" s="3"/>
    </row>
    <row r="2852" spans="1:12">
      <c r="A2852" s="9"/>
      <c r="B2852" s="3"/>
      <c r="C2852" s="13"/>
      <c r="D2852" s="3"/>
      <c r="E2852" s="3"/>
      <c r="F2852" s="3"/>
      <c r="G2852" s="3"/>
      <c r="H2852" s="3"/>
      <c r="I2852" s="3"/>
      <c r="J2852" s="3"/>
      <c r="K2852" s="3"/>
      <c r="L2852" s="3"/>
    </row>
    <row r="2853" spans="1:12">
      <c r="A2853" s="9"/>
      <c r="B2853" s="3"/>
      <c r="C2853" s="13"/>
      <c r="D2853" s="3"/>
      <c r="E2853" s="3"/>
      <c r="F2853" s="3"/>
      <c r="G2853" s="3"/>
      <c r="H2853" s="3"/>
      <c r="I2853" s="3"/>
      <c r="J2853" s="3"/>
      <c r="K2853" s="3"/>
      <c r="L2853" s="3"/>
    </row>
    <row r="2854" spans="1:12">
      <c r="A2854" s="9"/>
      <c r="B2854" s="3"/>
      <c r="C2854" s="13"/>
      <c r="D2854" s="3"/>
      <c r="E2854" s="3"/>
      <c r="F2854" s="3"/>
      <c r="G2854" s="3"/>
      <c r="H2854" s="3"/>
      <c r="I2854" s="3"/>
      <c r="J2854" s="3"/>
      <c r="K2854" s="3"/>
      <c r="L2854" s="3"/>
    </row>
    <row r="2855" spans="1:12">
      <c r="A2855" s="9"/>
      <c r="B2855" s="3"/>
      <c r="C2855" s="13"/>
      <c r="D2855" s="3"/>
      <c r="E2855" s="3"/>
      <c r="F2855" s="3"/>
      <c r="G2855" s="3"/>
      <c r="H2855" s="3"/>
      <c r="I2855" s="3"/>
      <c r="J2855" s="3"/>
      <c r="K2855" s="3"/>
      <c r="L2855" s="3"/>
    </row>
    <row r="2856" spans="1:12">
      <c r="A2856" s="9"/>
      <c r="B2856" s="3"/>
      <c r="C2856" s="13"/>
      <c r="D2856" s="3"/>
      <c r="E2856" s="3"/>
      <c r="F2856" s="3"/>
      <c r="G2856" s="3"/>
      <c r="H2856" s="3"/>
      <c r="I2856" s="3"/>
      <c r="J2856" s="3"/>
      <c r="K2856" s="3"/>
      <c r="L2856" s="3"/>
    </row>
    <row r="2857" spans="1:12">
      <c r="A2857" s="9"/>
      <c r="B2857" s="3"/>
      <c r="C2857" s="13"/>
      <c r="D2857" s="3"/>
      <c r="E2857" s="3"/>
      <c r="F2857" s="3"/>
      <c r="G2857" s="3"/>
      <c r="H2857" s="3"/>
      <c r="I2857" s="3"/>
      <c r="J2857" s="3"/>
      <c r="K2857" s="3"/>
      <c r="L2857" s="3"/>
    </row>
    <row r="2858" spans="1:12">
      <c r="A2858" s="9"/>
      <c r="B2858" s="3"/>
      <c r="C2858" s="13"/>
      <c r="D2858" s="3"/>
      <c r="E2858" s="3"/>
      <c r="F2858" s="3"/>
      <c r="G2858" s="3"/>
      <c r="H2858" s="3"/>
      <c r="I2858" s="3"/>
      <c r="J2858" s="3"/>
      <c r="K2858" s="3"/>
      <c r="L2858" s="3"/>
    </row>
    <row r="2859" spans="1:12">
      <c r="A2859" s="9"/>
      <c r="B2859" s="3"/>
      <c r="C2859" s="13"/>
      <c r="D2859" s="3"/>
      <c r="E2859" s="3"/>
      <c r="F2859" s="3"/>
      <c r="G2859" s="3"/>
      <c r="H2859" s="3"/>
      <c r="I2859" s="3"/>
      <c r="J2859" s="3"/>
      <c r="K2859" s="3"/>
      <c r="L2859" s="3"/>
    </row>
    <row r="2860" spans="1:12">
      <c r="A2860" s="9"/>
      <c r="B2860" s="3"/>
      <c r="C2860" s="13"/>
      <c r="D2860" s="3"/>
      <c r="E2860" s="3"/>
      <c r="F2860" s="3"/>
      <c r="G2860" s="3"/>
      <c r="H2860" s="3"/>
      <c r="I2860" s="3"/>
      <c r="J2860" s="3"/>
      <c r="K2860" s="3"/>
      <c r="L2860" s="3"/>
    </row>
    <row r="2861" spans="1:12">
      <c r="A2861" s="9"/>
      <c r="B2861" s="3"/>
      <c r="C2861" s="13"/>
      <c r="D2861" s="3"/>
      <c r="E2861" s="3"/>
      <c r="F2861" s="3"/>
      <c r="G2861" s="3"/>
      <c r="H2861" s="3"/>
      <c r="I2861" s="3"/>
      <c r="J2861" s="3"/>
      <c r="K2861" s="3"/>
      <c r="L2861" s="3"/>
    </row>
    <row r="2862" spans="1:12">
      <c r="A2862" s="9"/>
      <c r="B2862" s="3"/>
      <c r="C2862" s="13"/>
      <c r="D2862" s="3"/>
      <c r="E2862" s="3"/>
      <c r="F2862" s="3"/>
      <c r="G2862" s="3"/>
      <c r="H2862" s="3"/>
      <c r="I2862" s="3"/>
      <c r="J2862" s="3"/>
      <c r="K2862" s="3"/>
      <c r="L2862" s="3"/>
    </row>
    <row r="2863" spans="1:12">
      <c r="A2863" s="9"/>
      <c r="B2863" s="3"/>
      <c r="C2863" s="13"/>
      <c r="D2863" s="3"/>
      <c r="E2863" s="3"/>
      <c r="F2863" s="3"/>
      <c r="G2863" s="3"/>
      <c r="H2863" s="3"/>
      <c r="I2863" s="3"/>
      <c r="J2863" s="3"/>
      <c r="K2863" s="3"/>
      <c r="L2863" s="3"/>
    </row>
    <row r="2864" spans="1:12">
      <c r="A2864" s="9"/>
      <c r="B2864" s="3"/>
      <c r="C2864" s="13"/>
      <c r="D2864" s="3"/>
      <c r="E2864" s="3"/>
      <c r="F2864" s="3"/>
      <c r="G2864" s="3"/>
      <c r="H2864" s="3"/>
      <c r="I2864" s="3"/>
      <c r="J2864" s="3"/>
      <c r="K2864" s="3"/>
      <c r="L2864" s="3"/>
    </row>
    <row r="2865" spans="1:12">
      <c r="A2865" s="9"/>
      <c r="B2865" s="3"/>
      <c r="C2865" s="13"/>
      <c r="D2865" s="3"/>
      <c r="E2865" s="3"/>
      <c r="F2865" s="3"/>
      <c r="G2865" s="3"/>
      <c r="H2865" s="3"/>
      <c r="I2865" s="3"/>
      <c r="J2865" s="3"/>
      <c r="K2865" s="3"/>
      <c r="L2865" s="3"/>
    </row>
    <row r="2866" spans="1:12">
      <c r="A2866" s="9"/>
      <c r="B2866" s="3"/>
      <c r="C2866" s="13"/>
      <c r="D2866" s="3"/>
      <c r="E2866" s="3"/>
      <c r="F2866" s="3"/>
      <c r="G2866" s="3"/>
      <c r="H2866" s="3"/>
      <c r="I2866" s="3"/>
      <c r="J2866" s="3"/>
      <c r="K2866" s="3"/>
      <c r="L2866" s="3"/>
    </row>
    <row r="2867" spans="1:12">
      <c r="A2867" s="9"/>
      <c r="B2867" s="3"/>
      <c r="C2867" s="13"/>
      <c r="D2867" s="3"/>
      <c r="E2867" s="3"/>
      <c r="F2867" s="3"/>
      <c r="G2867" s="3"/>
      <c r="H2867" s="3"/>
      <c r="I2867" s="3"/>
      <c r="J2867" s="3"/>
      <c r="K2867" s="3"/>
      <c r="L2867" s="3"/>
    </row>
    <row r="2868" spans="1:12">
      <c r="A2868" s="9"/>
      <c r="B2868" s="3"/>
      <c r="C2868" s="13"/>
      <c r="D2868" s="3"/>
      <c r="E2868" s="3"/>
      <c r="F2868" s="3"/>
      <c r="G2868" s="3"/>
      <c r="H2868" s="3"/>
      <c r="I2868" s="3"/>
      <c r="J2868" s="3"/>
      <c r="K2868" s="3"/>
      <c r="L2868" s="3"/>
    </row>
    <row r="2869" spans="1:12">
      <c r="A2869" s="9"/>
      <c r="B2869" s="3"/>
      <c r="C2869" s="13"/>
      <c r="D2869" s="3"/>
      <c r="E2869" s="3"/>
      <c r="F2869" s="3"/>
      <c r="G2869" s="3"/>
      <c r="H2869" s="3"/>
      <c r="I2869" s="3"/>
      <c r="J2869" s="3"/>
      <c r="K2869" s="3"/>
      <c r="L2869" s="3"/>
    </row>
    <row r="2870" spans="1:12">
      <c r="A2870" s="9"/>
      <c r="B2870" s="3"/>
      <c r="C2870" s="13"/>
      <c r="D2870" s="3"/>
      <c r="E2870" s="3"/>
      <c r="F2870" s="3"/>
      <c r="G2870" s="3"/>
      <c r="H2870" s="3"/>
      <c r="I2870" s="3"/>
      <c r="J2870" s="3"/>
      <c r="K2870" s="3"/>
      <c r="L2870" s="3"/>
    </row>
    <row r="2871" spans="1:12">
      <c r="A2871" s="9"/>
      <c r="B2871" s="3"/>
      <c r="C2871" s="13"/>
      <c r="D2871" s="3"/>
      <c r="E2871" s="3"/>
      <c r="F2871" s="3"/>
      <c r="G2871" s="3"/>
      <c r="H2871" s="3"/>
      <c r="I2871" s="3"/>
      <c r="J2871" s="3"/>
      <c r="K2871" s="3"/>
      <c r="L2871" s="3"/>
    </row>
    <row r="2872" spans="1:12">
      <c r="A2872" s="9"/>
      <c r="B2872" s="3"/>
      <c r="C2872" s="13"/>
      <c r="D2872" s="3"/>
      <c r="E2872" s="3"/>
      <c r="F2872" s="3"/>
      <c r="G2872" s="3"/>
      <c r="H2872" s="3"/>
      <c r="I2872" s="3"/>
      <c r="J2872" s="3"/>
      <c r="K2872" s="3"/>
      <c r="L2872" s="3"/>
    </row>
    <row r="2873" spans="1:12">
      <c r="A2873" s="9"/>
      <c r="B2873" s="3"/>
      <c r="C2873" s="13"/>
      <c r="D2873" s="3"/>
      <c r="E2873" s="3"/>
      <c r="F2873" s="3"/>
      <c r="G2873" s="3"/>
      <c r="H2873" s="3"/>
      <c r="I2873" s="3"/>
      <c r="J2873" s="3"/>
      <c r="K2873" s="3"/>
      <c r="L2873" s="3"/>
    </row>
    <row r="2874" spans="1:12">
      <c r="A2874" s="9"/>
      <c r="B2874" s="3"/>
      <c r="C2874" s="13"/>
      <c r="D2874" s="3"/>
      <c r="E2874" s="3"/>
      <c r="F2874" s="3"/>
      <c r="G2874" s="3"/>
      <c r="H2874" s="3"/>
      <c r="I2874" s="3"/>
      <c r="J2874" s="3"/>
      <c r="K2874" s="3"/>
      <c r="L2874" s="3"/>
    </row>
    <row r="2875" spans="1:12">
      <c r="A2875" s="9"/>
      <c r="B2875" s="3"/>
      <c r="C2875" s="13"/>
      <c r="D2875" s="3"/>
      <c r="E2875" s="3"/>
      <c r="F2875" s="3"/>
      <c r="G2875" s="3"/>
      <c r="H2875" s="3"/>
      <c r="I2875" s="3"/>
      <c r="J2875" s="3"/>
      <c r="K2875" s="3"/>
      <c r="L2875" s="3"/>
    </row>
    <row r="2876" spans="1:12">
      <c r="A2876" s="9"/>
      <c r="B2876" s="3"/>
      <c r="C2876" s="13"/>
      <c r="D2876" s="3"/>
      <c r="E2876" s="3"/>
      <c r="F2876" s="3"/>
      <c r="G2876" s="3"/>
      <c r="H2876" s="3"/>
      <c r="I2876" s="3"/>
      <c r="J2876" s="3"/>
      <c r="K2876" s="3"/>
      <c r="L2876" s="3"/>
    </row>
    <row r="2877" spans="1:12">
      <c r="A2877" s="9"/>
      <c r="B2877" s="3"/>
      <c r="C2877" s="13"/>
      <c r="D2877" s="3"/>
      <c r="E2877" s="3"/>
      <c r="F2877" s="3"/>
      <c r="G2877" s="3"/>
      <c r="H2877" s="3"/>
      <c r="I2877" s="3"/>
      <c r="J2877" s="3"/>
      <c r="K2877" s="3"/>
      <c r="L2877" s="3"/>
    </row>
    <row r="2878" spans="1:12">
      <c r="A2878" s="9"/>
      <c r="B2878" s="3"/>
      <c r="C2878" s="13"/>
      <c r="D2878" s="3"/>
      <c r="E2878" s="3"/>
      <c r="F2878" s="3"/>
      <c r="G2878" s="3"/>
      <c r="H2878" s="3"/>
      <c r="I2878" s="3"/>
      <c r="J2878" s="3"/>
      <c r="K2878" s="3"/>
      <c r="L2878" s="3"/>
    </row>
    <row r="2879" spans="1:12">
      <c r="A2879" s="9"/>
      <c r="B2879" s="3"/>
      <c r="C2879" s="13"/>
      <c r="D2879" s="3"/>
      <c r="E2879" s="3"/>
      <c r="F2879" s="3"/>
      <c r="G2879" s="3"/>
      <c r="H2879" s="3"/>
      <c r="I2879" s="3"/>
      <c r="J2879" s="3"/>
      <c r="K2879" s="3"/>
      <c r="L2879" s="3"/>
    </row>
    <row r="2880" spans="1:12">
      <c r="A2880" s="9"/>
      <c r="B2880" s="3"/>
      <c r="C2880" s="13"/>
      <c r="D2880" s="3"/>
      <c r="E2880" s="3"/>
      <c r="F2880" s="3"/>
      <c r="G2880" s="3"/>
      <c r="H2880" s="3"/>
      <c r="I2880" s="3"/>
      <c r="J2880" s="3"/>
      <c r="K2880" s="3"/>
      <c r="L2880" s="3"/>
    </row>
    <row r="2881" spans="1:12">
      <c r="A2881" s="9"/>
      <c r="B2881" s="3"/>
      <c r="C2881" s="13"/>
      <c r="D2881" s="3"/>
      <c r="E2881" s="3"/>
      <c r="F2881" s="3"/>
      <c r="G2881" s="3"/>
      <c r="H2881" s="3"/>
      <c r="I2881" s="3"/>
      <c r="J2881" s="3"/>
      <c r="K2881" s="3"/>
      <c r="L2881" s="3"/>
    </row>
    <row r="2882" spans="1:12">
      <c r="A2882" s="9"/>
      <c r="B2882" s="3"/>
      <c r="C2882" s="13"/>
      <c r="D2882" s="3"/>
      <c r="E2882" s="3"/>
      <c r="F2882" s="3"/>
      <c r="G2882" s="3"/>
      <c r="H2882" s="3"/>
      <c r="I2882" s="3"/>
      <c r="J2882" s="3"/>
      <c r="K2882" s="3"/>
      <c r="L2882" s="3"/>
    </row>
    <row r="2883" spans="1:12">
      <c r="A2883" s="9"/>
      <c r="B2883" s="3"/>
      <c r="C2883" s="13"/>
      <c r="D2883" s="3"/>
      <c r="E2883" s="3"/>
      <c r="F2883" s="3"/>
      <c r="G2883" s="3"/>
      <c r="H2883" s="3"/>
      <c r="I2883" s="3"/>
      <c r="J2883" s="3"/>
      <c r="K2883" s="3"/>
      <c r="L2883" s="3"/>
    </row>
    <row r="2884" spans="1:12">
      <c r="A2884" s="9"/>
      <c r="B2884" s="3"/>
      <c r="C2884" s="13"/>
      <c r="D2884" s="3"/>
      <c r="E2884" s="3"/>
      <c r="F2884" s="3"/>
      <c r="G2884" s="3"/>
      <c r="H2884" s="3"/>
      <c r="I2884" s="3"/>
      <c r="J2884" s="3"/>
      <c r="K2884" s="3"/>
      <c r="L2884" s="3"/>
    </row>
    <row r="2885" spans="1:12">
      <c r="A2885" s="9"/>
      <c r="B2885" s="3"/>
      <c r="C2885" s="13"/>
      <c r="D2885" s="3"/>
      <c r="E2885" s="3"/>
      <c r="F2885" s="3"/>
      <c r="G2885" s="3"/>
      <c r="H2885" s="3"/>
      <c r="I2885" s="3"/>
      <c r="J2885" s="3"/>
      <c r="K2885" s="3"/>
      <c r="L2885" s="3"/>
    </row>
    <row r="2886" spans="1:12">
      <c r="A2886" s="9"/>
      <c r="B2886" s="3"/>
      <c r="C2886" s="13"/>
      <c r="D2886" s="3"/>
      <c r="E2886" s="3"/>
      <c r="F2886" s="3"/>
      <c r="G2886" s="3"/>
      <c r="H2886" s="3"/>
      <c r="I2886" s="3"/>
      <c r="J2886" s="3"/>
      <c r="K2886" s="3"/>
      <c r="L2886" s="3"/>
    </row>
    <row r="2887" spans="1:12">
      <c r="A2887" s="9"/>
      <c r="B2887" s="3"/>
      <c r="C2887" s="13"/>
      <c r="D2887" s="3"/>
      <c r="E2887" s="3"/>
      <c r="F2887" s="3"/>
      <c r="G2887" s="3"/>
      <c r="H2887" s="3"/>
      <c r="I2887" s="3"/>
      <c r="J2887" s="3"/>
      <c r="K2887" s="3"/>
      <c r="L2887" s="3"/>
    </row>
    <row r="2888" spans="1:12">
      <c r="A2888" s="9"/>
      <c r="B2888" s="3"/>
      <c r="C2888" s="13"/>
      <c r="D2888" s="3"/>
      <c r="E2888" s="3"/>
      <c r="F2888" s="3"/>
      <c r="G2888" s="3"/>
      <c r="H2888" s="3"/>
      <c r="I2888" s="3"/>
      <c r="J2888" s="3"/>
      <c r="K2888" s="3"/>
      <c r="L2888" s="3"/>
    </row>
    <row r="2889" spans="1:12">
      <c r="A2889" s="9"/>
      <c r="B2889" s="3"/>
      <c r="C2889" s="13"/>
      <c r="D2889" s="3"/>
      <c r="E2889" s="3"/>
      <c r="F2889" s="3"/>
      <c r="G2889" s="3"/>
      <c r="H2889" s="3"/>
      <c r="I2889" s="3"/>
      <c r="J2889" s="3"/>
      <c r="K2889" s="3"/>
      <c r="L2889" s="3"/>
    </row>
    <row r="2890" spans="1:12">
      <c r="A2890" s="9"/>
      <c r="B2890" s="3"/>
      <c r="C2890" s="13"/>
      <c r="D2890" s="3"/>
      <c r="E2890" s="3"/>
      <c r="F2890" s="3"/>
      <c r="G2890" s="3"/>
      <c r="H2890" s="3"/>
      <c r="I2890" s="3"/>
      <c r="J2890" s="3"/>
      <c r="K2890" s="3"/>
      <c r="L2890" s="3"/>
    </row>
    <row r="2891" spans="1:12">
      <c r="A2891" s="9"/>
      <c r="B2891" s="3"/>
      <c r="C2891" s="13"/>
      <c r="D2891" s="3"/>
      <c r="E2891" s="3"/>
      <c r="F2891" s="3"/>
      <c r="G2891" s="3"/>
      <c r="H2891" s="3"/>
      <c r="I2891" s="3"/>
      <c r="J2891" s="3"/>
      <c r="K2891" s="3"/>
      <c r="L2891" s="3"/>
    </row>
    <row r="2892" spans="1:12">
      <c r="A2892" s="9"/>
      <c r="B2892" s="3"/>
      <c r="C2892" s="13"/>
      <c r="D2892" s="3"/>
      <c r="E2892" s="3"/>
      <c r="F2892" s="3"/>
      <c r="G2892" s="3"/>
      <c r="H2892" s="3"/>
      <c r="I2892" s="3"/>
      <c r="J2892" s="3"/>
      <c r="K2892" s="3"/>
      <c r="L2892" s="3"/>
    </row>
    <row r="2893" spans="1:12">
      <c r="A2893" s="9"/>
      <c r="B2893" s="3"/>
      <c r="C2893" s="13"/>
      <c r="D2893" s="3"/>
      <c r="E2893" s="3"/>
      <c r="F2893" s="3"/>
      <c r="G2893" s="3"/>
      <c r="H2893" s="3"/>
      <c r="I2893" s="3"/>
      <c r="J2893" s="3"/>
      <c r="K2893" s="3"/>
      <c r="L2893" s="3"/>
    </row>
    <row r="2894" spans="1:12">
      <c r="A2894" s="9"/>
      <c r="B2894" s="3"/>
      <c r="C2894" s="13"/>
      <c r="D2894" s="3"/>
      <c r="E2894" s="3"/>
      <c r="F2894" s="3"/>
      <c r="G2894" s="3"/>
      <c r="H2894" s="3"/>
      <c r="I2894" s="3"/>
      <c r="J2894" s="3"/>
      <c r="K2894" s="3"/>
      <c r="L2894" s="3"/>
    </row>
    <row r="2895" spans="1:12">
      <c r="A2895" s="9"/>
      <c r="B2895" s="3"/>
      <c r="C2895" s="13"/>
      <c r="D2895" s="3"/>
      <c r="E2895" s="3"/>
      <c r="F2895" s="3"/>
      <c r="G2895" s="3"/>
      <c r="H2895" s="3"/>
      <c r="I2895" s="3"/>
      <c r="J2895" s="3"/>
      <c r="K2895" s="3"/>
      <c r="L2895" s="3"/>
    </row>
    <row r="2896" spans="1:12">
      <c r="A2896" s="9"/>
      <c r="B2896" s="3"/>
      <c r="C2896" s="13"/>
      <c r="D2896" s="3"/>
      <c r="E2896" s="3"/>
      <c r="F2896" s="3"/>
      <c r="G2896" s="3"/>
      <c r="H2896" s="3"/>
      <c r="I2896" s="3"/>
      <c r="J2896" s="3"/>
      <c r="K2896" s="3"/>
      <c r="L2896" s="3"/>
    </row>
    <row r="2897" spans="1:12">
      <c r="A2897" s="9"/>
      <c r="B2897" s="3"/>
      <c r="C2897" s="13"/>
      <c r="D2897" s="3"/>
      <c r="E2897" s="3"/>
      <c r="F2897" s="3"/>
      <c r="G2897" s="3"/>
      <c r="H2897" s="3"/>
      <c r="I2897" s="3"/>
      <c r="J2897" s="3"/>
      <c r="K2897" s="3"/>
      <c r="L2897" s="3"/>
    </row>
    <row r="2898" spans="1:12">
      <c r="A2898" s="9"/>
      <c r="B2898" s="3"/>
      <c r="C2898" s="13"/>
      <c r="D2898" s="3"/>
      <c r="E2898" s="3"/>
      <c r="F2898" s="3"/>
      <c r="G2898" s="3"/>
      <c r="H2898" s="3"/>
      <c r="I2898" s="3"/>
      <c r="J2898" s="3"/>
      <c r="K2898" s="3"/>
      <c r="L2898" s="3"/>
    </row>
    <row r="2899" spans="1:12">
      <c r="A2899" s="9"/>
      <c r="B2899" s="3"/>
      <c r="C2899" s="13"/>
      <c r="D2899" s="3"/>
      <c r="E2899" s="3"/>
      <c r="F2899" s="3"/>
      <c r="G2899" s="3"/>
      <c r="H2899" s="3"/>
      <c r="I2899" s="3"/>
      <c r="J2899" s="3"/>
      <c r="K2899" s="3"/>
      <c r="L2899" s="3"/>
    </row>
    <row r="2900" spans="1:12">
      <c r="A2900" s="9"/>
      <c r="B2900" s="3"/>
      <c r="C2900" s="13"/>
      <c r="D2900" s="3"/>
      <c r="E2900" s="3"/>
      <c r="F2900" s="3"/>
      <c r="G2900" s="3"/>
      <c r="H2900" s="3"/>
      <c r="I2900" s="3"/>
      <c r="J2900" s="3"/>
      <c r="K2900" s="3"/>
      <c r="L2900" s="3"/>
    </row>
    <row r="2901" spans="1:12">
      <c r="A2901" s="9"/>
      <c r="B2901" s="3"/>
      <c r="C2901" s="13"/>
      <c r="D2901" s="3"/>
      <c r="E2901" s="3"/>
      <c r="F2901" s="3"/>
      <c r="G2901" s="3"/>
      <c r="H2901" s="3"/>
      <c r="I2901" s="3"/>
      <c r="J2901" s="3"/>
      <c r="K2901" s="3"/>
      <c r="L2901" s="3"/>
    </row>
    <row r="2902" spans="1:12">
      <c r="A2902" s="9"/>
      <c r="B2902" s="3"/>
      <c r="C2902" s="13"/>
      <c r="D2902" s="3"/>
      <c r="E2902" s="3"/>
      <c r="F2902" s="3"/>
      <c r="G2902" s="3"/>
      <c r="H2902" s="3"/>
      <c r="I2902" s="3"/>
      <c r="J2902" s="3"/>
      <c r="K2902" s="3"/>
      <c r="L2902" s="3"/>
    </row>
    <row r="2903" spans="1:12">
      <c r="A2903" s="9"/>
      <c r="B2903" s="3"/>
      <c r="C2903" s="13"/>
      <c r="D2903" s="3"/>
      <c r="E2903" s="3"/>
      <c r="F2903" s="3"/>
      <c r="G2903" s="3"/>
      <c r="H2903" s="3"/>
      <c r="I2903" s="3"/>
      <c r="J2903" s="3"/>
      <c r="K2903" s="3"/>
      <c r="L2903" s="3"/>
    </row>
    <row r="2904" spans="1:12">
      <c r="A2904" s="9"/>
      <c r="B2904" s="3"/>
      <c r="C2904" s="13"/>
      <c r="D2904" s="3"/>
      <c r="E2904" s="3"/>
      <c r="F2904" s="3"/>
      <c r="G2904" s="3"/>
      <c r="H2904" s="3"/>
      <c r="I2904" s="3"/>
      <c r="J2904" s="3"/>
      <c r="K2904" s="3"/>
      <c r="L2904" s="3"/>
    </row>
    <row r="2905" spans="1:12">
      <c r="A2905" s="9"/>
      <c r="B2905" s="3"/>
      <c r="C2905" s="13"/>
      <c r="D2905" s="3"/>
      <c r="E2905" s="3"/>
      <c r="F2905" s="3"/>
      <c r="G2905" s="3"/>
      <c r="H2905" s="3"/>
      <c r="I2905" s="3"/>
      <c r="J2905" s="3"/>
      <c r="K2905" s="3"/>
      <c r="L2905" s="3"/>
    </row>
    <row r="2906" spans="1:12">
      <c r="A2906" s="9"/>
      <c r="B2906" s="3"/>
      <c r="C2906" s="13"/>
      <c r="D2906" s="3"/>
      <c r="E2906" s="3"/>
      <c r="F2906" s="3"/>
      <c r="G2906" s="3"/>
      <c r="H2906" s="3"/>
      <c r="I2906" s="3"/>
      <c r="J2906" s="3"/>
      <c r="K2906" s="3"/>
      <c r="L2906" s="3"/>
    </row>
    <row r="2907" spans="1:12">
      <c r="A2907" s="9"/>
      <c r="B2907" s="3"/>
      <c r="C2907" s="13"/>
      <c r="D2907" s="3"/>
      <c r="E2907" s="3"/>
      <c r="F2907" s="3"/>
      <c r="G2907" s="3"/>
      <c r="H2907" s="3"/>
      <c r="I2907" s="3"/>
      <c r="J2907" s="3"/>
      <c r="K2907" s="3"/>
      <c r="L2907" s="3"/>
    </row>
    <row r="2908" spans="1:12">
      <c r="A2908" s="9"/>
      <c r="B2908" s="3"/>
      <c r="C2908" s="13"/>
      <c r="D2908" s="3"/>
      <c r="E2908" s="3"/>
      <c r="F2908" s="3"/>
      <c r="G2908" s="3"/>
      <c r="H2908" s="3"/>
      <c r="I2908" s="3"/>
      <c r="J2908" s="3"/>
      <c r="K2908" s="3"/>
      <c r="L2908" s="3"/>
    </row>
    <row r="2909" spans="1:12">
      <c r="A2909" s="9"/>
      <c r="B2909" s="3"/>
      <c r="C2909" s="13"/>
      <c r="D2909" s="3"/>
      <c r="E2909" s="3"/>
      <c r="F2909" s="3"/>
      <c r="G2909" s="3"/>
      <c r="H2909" s="3"/>
      <c r="I2909" s="3"/>
      <c r="J2909" s="3"/>
      <c r="K2909" s="3"/>
      <c r="L2909" s="3"/>
    </row>
    <row r="2910" spans="1:12">
      <c r="A2910" s="9"/>
      <c r="B2910" s="3"/>
      <c r="C2910" s="13"/>
      <c r="D2910" s="3"/>
      <c r="E2910" s="3"/>
      <c r="F2910" s="3"/>
      <c r="G2910" s="3"/>
      <c r="H2910" s="3"/>
      <c r="I2910" s="3"/>
      <c r="J2910" s="3"/>
      <c r="K2910" s="3"/>
      <c r="L2910" s="3"/>
    </row>
    <row r="2911" spans="1:12">
      <c r="A2911" s="9"/>
      <c r="B2911" s="3"/>
      <c r="C2911" s="13"/>
      <c r="D2911" s="3"/>
      <c r="E2911" s="3"/>
      <c r="F2911" s="3"/>
      <c r="G2911" s="3"/>
      <c r="H2911" s="3"/>
      <c r="I2911" s="3"/>
      <c r="J2911" s="3"/>
      <c r="K2911" s="3"/>
      <c r="L2911" s="3"/>
    </row>
    <row r="2912" spans="1:12">
      <c r="A2912" s="9"/>
      <c r="B2912" s="3"/>
      <c r="C2912" s="13"/>
      <c r="D2912" s="3"/>
      <c r="E2912" s="3"/>
      <c r="F2912" s="3"/>
      <c r="G2912" s="3"/>
      <c r="H2912" s="3"/>
      <c r="I2912" s="3"/>
      <c r="J2912" s="3"/>
      <c r="K2912" s="3"/>
      <c r="L2912" s="3"/>
    </row>
    <row r="2913" spans="1:12">
      <c r="A2913" s="9"/>
      <c r="B2913" s="3"/>
      <c r="C2913" s="13"/>
      <c r="D2913" s="3"/>
      <c r="E2913" s="3"/>
      <c r="F2913" s="3"/>
      <c r="G2913" s="3"/>
      <c r="H2913" s="3"/>
      <c r="I2913" s="3"/>
      <c r="J2913" s="3"/>
      <c r="K2913" s="3"/>
      <c r="L2913" s="3"/>
    </row>
    <row r="2914" spans="1:12">
      <c r="A2914" s="9"/>
      <c r="B2914" s="3"/>
      <c r="C2914" s="13"/>
      <c r="D2914" s="3"/>
      <c r="E2914" s="3"/>
      <c r="F2914" s="3"/>
      <c r="G2914" s="3"/>
      <c r="H2914" s="3"/>
      <c r="I2914" s="3"/>
      <c r="J2914" s="3"/>
      <c r="K2914" s="3"/>
      <c r="L2914" s="3"/>
    </row>
    <row r="2915" spans="1:12">
      <c r="A2915" s="9"/>
      <c r="B2915" s="3"/>
      <c r="C2915" s="13"/>
      <c r="D2915" s="3"/>
      <c r="E2915" s="3"/>
      <c r="F2915" s="3"/>
      <c r="G2915" s="3"/>
      <c r="H2915" s="3"/>
      <c r="I2915" s="3"/>
      <c r="J2915" s="3"/>
      <c r="K2915" s="3"/>
      <c r="L2915" s="3"/>
    </row>
    <row r="2916" spans="1:12">
      <c r="A2916" s="9"/>
      <c r="B2916" s="3"/>
      <c r="C2916" s="13"/>
      <c r="D2916" s="3"/>
      <c r="E2916" s="3"/>
      <c r="F2916" s="3"/>
      <c r="G2916" s="3"/>
      <c r="H2916" s="3"/>
      <c r="I2916" s="3"/>
      <c r="J2916" s="3"/>
      <c r="K2916" s="3"/>
      <c r="L2916" s="3"/>
    </row>
    <row r="2917" spans="1:12">
      <c r="A2917" s="9"/>
      <c r="B2917" s="3"/>
      <c r="C2917" s="13"/>
      <c r="D2917" s="3"/>
      <c r="E2917" s="3"/>
      <c r="F2917" s="3"/>
      <c r="G2917" s="3"/>
      <c r="H2917" s="3"/>
      <c r="I2917" s="3"/>
      <c r="J2917" s="3"/>
      <c r="K2917" s="3"/>
      <c r="L2917" s="3"/>
    </row>
    <row r="2918" spans="1:12">
      <c r="A2918" s="9"/>
      <c r="B2918" s="3"/>
      <c r="C2918" s="13"/>
      <c r="D2918" s="3"/>
      <c r="E2918" s="3"/>
      <c r="F2918" s="3"/>
      <c r="G2918" s="3"/>
      <c r="H2918" s="3"/>
      <c r="I2918" s="3"/>
      <c r="J2918" s="3"/>
      <c r="K2918" s="3"/>
      <c r="L2918" s="3"/>
    </row>
    <row r="2919" spans="1:12">
      <c r="A2919" s="9"/>
      <c r="B2919" s="3"/>
      <c r="C2919" s="13"/>
      <c r="D2919" s="3"/>
      <c r="E2919" s="3"/>
      <c r="F2919" s="3"/>
      <c r="G2919" s="3"/>
      <c r="H2919" s="3"/>
      <c r="I2919" s="3"/>
      <c r="J2919" s="3"/>
      <c r="K2919" s="3"/>
      <c r="L2919" s="3"/>
    </row>
    <row r="2920" spans="1:12">
      <c r="A2920" s="9"/>
      <c r="B2920" s="3"/>
      <c r="C2920" s="13"/>
      <c r="D2920" s="3"/>
      <c r="E2920" s="3"/>
      <c r="F2920" s="3"/>
      <c r="G2920" s="3"/>
      <c r="H2920" s="3"/>
      <c r="I2920" s="3"/>
      <c r="J2920" s="3"/>
      <c r="K2920" s="3"/>
      <c r="L2920" s="3"/>
    </row>
    <row r="2921" spans="1:12">
      <c r="A2921" s="9"/>
      <c r="B2921" s="3"/>
      <c r="C2921" s="13"/>
      <c r="D2921" s="3"/>
      <c r="E2921" s="3"/>
      <c r="F2921" s="3"/>
      <c r="G2921" s="3"/>
      <c r="H2921" s="3"/>
      <c r="I2921" s="3"/>
      <c r="J2921" s="3"/>
      <c r="K2921" s="3"/>
      <c r="L2921" s="3"/>
    </row>
    <row r="2922" spans="1:12">
      <c r="A2922" s="9"/>
      <c r="B2922" s="3"/>
      <c r="C2922" s="13"/>
      <c r="D2922" s="3"/>
      <c r="E2922" s="3"/>
      <c r="F2922" s="3"/>
      <c r="G2922" s="3"/>
      <c r="H2922" s="3"/>
      <c r="I2922" s="3"/>
      <c r="J2922" s="3"/>
      <c r="K2922" s="3"/>
      <c r="L2922" s="3"/>
    </row>
    <row r="2923" spans="1:12">
      <c r="A2923" s="9"/>
      <c r="B2923" s="3"/>
      <c r="C2923" s="13"/>
      <c r="D2923" s="3"/>
      <c r="E2923" s="3"/>
      <c r="F2923" s="3"/>
      <c r="G2923" s="3"/>
      <c r="H2923" s="3"/>
      <c r="I2923" s="3"/>
      <c r="J2923" s="3"/>
      <c r="K2923" s="3"/>
      <c r="L2923" s="3"/>
    </row>
    <row r="2924" spans="1:12">
      <c r="A2924" s="9"/>
      <c r="B2924" s="3"/>
      <c r="C2924" s="13"/>
      <c r="D2924" s="3"/>
      <c r="E2924" s="3"/>
      <c r="F2924" s="3"/>
      <c r="G2924" s="3"/>
      <c r="H2924" s="3"/>
      <c r="I2924" s="3"/>
      <c r="J2924" s="3"/>
      <c r="K2924" s="3"/>
      <c r="L2924" s="3"/>
    </row>
    <row r="2925" spans="1:12">
      <c r="A2925" s="9"/>
      <c r="B2925" s="3"/>
      <c r="C2925" s="13"/>
      <c r="D2925" s="3"/>
      <c r="E2925" s="3"/>
      <c r="F2925" s="3"/>
      <c r="G2925" s="3"/>
      <c r="H2925" s="3"/>
      <c r="I2925" s="3"/>
      <c r="J2925" s="3"/>
      <c r="K2925" s="3"/>
      <c r="L2925" s="3"/>
    </row>
    <row r="2926" spans="1:12">
      <c r="A2926" s="9"/>
      <c r="B2926" s="3"/>
      <c r="C2926" s="13"/>
      <c r="D2926" s="3"/>
      <c r="E2926" s="3"/>
      <c r="F2926" s="3"/>
      <c r="G2926" s="3"/>
      <c r="H2926" s="3"/>
      <c r="I2926" s="3"/>
      <c r="J2926" s="3"/>
      <c r="K2926" s="3"/>
      <c r="L2926" s="3"/>
    </row>
    <row r="2927" spans="1:12">
      <c r="A2927" s="9"/>
      <c r="B2927" s="3"/>
      <c r="C2927" s="13"/>
      <c r="D2927" s="3"/>
      <c r="E2927" s="3"/>
      <c r="F2927" s="3"/>
      <c r="G2927" s="3"/>
      <c r="H2927" s="3"/>
      <c r="I2927" s="3"/>
      <c r="J2927" s="3"/>
      <c r="K2927" s="3"/>
      <c r="L2927" s="3"/>
    </row>
    <row r="2928" spans="1:12">
      <c r="A2928" s="9"/>
      <c r="B2928" s="3"/>
      <c r="C2928" s="13"/>
      <c r="D2928" s="3"/>
      <c r="E2928" s="3"/>
      <c r="F2928" s="3"/>
      <c r="G2928" s="3"/>
      <c r="H2928" s="3"/>
      <c r="I2928" s="3"/>
      <c r="J2928" s="3"/>
      <c r="K2928" s="3"/>
      <c r="L2928" s="3"/>
    </row>
    <row r="2929" spans="1:12">
      <c r="A2929" s="9"/>
      <c r="B2929" s="3"/>
      <c r="C2929" s="13"/>
      <c r="D2929" s="3"/>
      <c r="E2929" s="3"/>
      <c r="F2929" s="3"/>
      <c r="G2929" s="3"/>
      <c r="H2929" s="3"/>
      <c r="I2929" s="3"/>
      <c r="J2929" s="3"/>
      <c r="K2929" s="3"/>
      <c r="L2929" s="3"/>
    </row>
    <row r="2930" spans="1:12">
      <c r="A2930" s="9"/>
      <c r="B2930" s="3"/>
      <c r="C2930" s="13"/>
      <c r="D2930" s="3"/>
      <c r="E2930" s="3"/>
      <c r="F2930" s="3"/>
      <c r="G2930" s="3"/>
      <c r="H2930" s="3"/>
      <c r="I2930" s="3"/>
      <c r="J2930" s="3"/>
      <c r="K2930" s="3"/>
      <c r="L2930" s="3"/>
    </row>
    <row r="2931" spans="1:12">
      <c r="A2931" s="9"/>
      <c r="B2931" s="3"/>
      <c r="C2931" s="13"/>
      <c r="D2931" s="3"/>
      <c r="E2931" s="3"/>
      <c r="F2931" s="3"/>
      <c r="G2931" s="3"/>
      <c r="H2931" s="3"/>
      <c r="I2931" s="3"/>
      <c r="J2931" s="3"/>
      <c r="K2931" s="3"/>
      <c r="L2931" s="3"/>
    </row>
    <row r="2932" spans="1:12">
      <c r="A2932" s="9"/>
      <c r="B2932" s="3"/>
      <c r="C2932" s="13"/>
      <c r="D2932" s="3"/>
      <c r="E2932" s="3"/>
      <c r="F2932" s="3"/>
      <c r="G2932" s="3"/>
      <c r="H2932" s="3"/>
      <c r="I2932" s="3"/>
      <c r="J2932" s="3"/>
      <c r="K2932" s="3"/>
      <c r="L2932" s="3"/>
    </row>
    <row r="2933" spans="1:12">
      <c r="A2933" s="9"/>
      <c r="B2933" s="3"/>
      <c r="C2933" s="13"/>
      <c r="D2933" s="3"/>
      <c r="E2933" s="3"/>
      <c r="F2933" s="3"/>
      <c r="G2933" s="3"/>
      <c r="H2933" s="3"/>
      <c r="I2933" s="3"/>
      <c r="J2933" s="3"/>
      <c r="K2933" s="3"/>
      <c r="L2933" s="3"/>
    </row>
    <row r="2934" spans="1:12">
      <c r="A2934" s="9"/>
      <c r="B2934" s="3"/>
      <c r="C2934" s="13"/>
      <c r="D2934" s="3"/>
      <c r="E2934" s="3"/>
      <c r="F2934" s="3"/>
      <c r="G2934" s="3"/>
      <c r="H2934" s="3"/>
      <c r="I2934" s="3"/>
      <c r="J2934" s="3"/>
      <c r="K2934" s="3"/>
      <c r="L2934" s="3"/>
    </row>
    <row r="2935" spans="1:12">
      <c r="A2935" s="9"/>
      <c r="B2935" s="3"/>
      <c r="C2935" s="13"/>
      <c r="D2935" s="3"/>
      <c r="E2935" s="3"/>
      <c r="F2935" s="3"/>
      <c r="G2935" s="3"/>
      <c r="H2935" s="3"/>
      <c r="I2935" s="3"/>
      <c r="J2935" s="3"/>
      <c r="K2935" s="3"/>
      <c r="L2935" s="3"/>
    </row>
    <row r="2936" spans="1:12">
      <c r="A2936" s="9"/>
      <c r="B2936" s="3"/>
      <c r="C2936" s="13"/>
      <c r="D2936" s="3"/>
      <c r="E2936" s="3"/>
      <c r="F2936" s="3"/>
      <c r="G2936" s="3"/>
      <c r="H2936" s="3"/>
      <c r="I2936" s="3"/>
      <c r="J2936" s="3"/>
      <c r="K2936" s="3"/>
      <c r="L2936" s="3"/>
    </row>
    <row r="2937" spans="1:12">
      <c r="A2937" s="9"/>
      <c r="B2937" s="3"/>
      <c r="C2937" s="13"/>
      <c r="D2937" s="3"/>
      <c r="E2937" s="3"/>
      <c r="F2937" s="3"/>
      <c r="G2937" s="3"/>
      <c r="H2937" s="3"/>
      <c r="I2937" s="3"/>
      <c r="J2937" s="3"/>
      <c r="K2937" s="3"/>
      <c r="L2937" s="3"/>
    </row>
    <row r="2938" spans="1:12">
      <c r="A2938" s="9"/>
      <c r="B2938" s="3"/>
      <c r="C2938" s="13"/>
      <c r="D2938" s="3"/>
      <c r="E2938" s="3"/>
      <c r="F2938" s="3"/>
      <c r="G2938" s="3"/>
      <c r="H2938" s="3"/>
      <c r="I2938" s="3"/>
      <c r="J2938" s="3"/>
      <c r="K2938" s="3"/>
      <c r="L2938" s="3"/>
    </row>
    <row r="2939" spans="1:12">
      <c r="A2939" s="9"/>
      <c r="B2939" s="3"/>
      <c r="C2939" s="13"/>
      <c r="D2939" s="3"/>
      <c r="E2939" s="3"/>
      <c r="F2939" s="3"/>
      <c r="G2939" s="3"/>
      <c r="H2939" s="3"/>
      <c r="I2939" s="3"/>
      <c r="J2939" s="3"/>
      <c r="K2939" s="3"/>
      <c r="L2939" s="3"/>
    </row>
    <row r="2940" spans="1:12">
      <c r="A2940" s="9"/>
      <c r="B2940" s="3"/>
      <c r="C2940" s="13"/>
      <c r="D2940" s="3"/>
      <c r="E2940" s="3"/>
      <c r="F2940" s="3"/>
      <c r="G2940" s="3"/>
      <c r="H2940" s="3"/>
      <c r="I2940" s="3"/>
      <c r="J2940" s="3"/>
      <c r="K2940" s="3"/>
      <c r="L2940" s="3"/>
    </row>
    <row r="2941" spans="1:12">
      <c r="A2941" s="9"/>
      <c r="B2941" s="3"/>
      <c r="C2941" s="13"/>
      <c r="D2941" s="3"/>
      <c r="E2941" s="3"/>
      <c r="F2941" s="3"/>
      <c r="G2941" s="3"/>
      <c r="H2941" s="3"/>
      <c r="I2941" s="3"/>
      <c r="J2941" s="3"/>
      <c r="K2941" s="3"/>
      <c r="L2941" s="3"/>
    </row>
    <row r="2942" spans="1:12">
      <c r="A2942" s="9"/>
      <c r="B2942" s="3"/>
      <c r="C2942" s="13"/>
      <c r="D2942" s="3"/>
      <c r="E2942" s="3"/>
      <c r="F2942" s="3"/>
      <c r="G2942" s="3"/>
      <c r="H2942" s="3"/>
      <c r="I2942" s="3"/>
      <c r="J2942" s="3"/>
      <c r="K2942" s="3"/>
      <c r="L2942" s="3"/>
    </row>
    <row r="2943" spans="1:12">
      <c r="A2943" s="9"/>
      <c r="B2943" s="3"/>
      <c r="C2943" s="13"/>
      <c r="D2943" s="3"/>
      <c r="E2943" s="3"/>
      <c r="F2943" s="3"/>
      <c r="G2943" s="3"/>
      <c r="H2943" s="3"/>
      <c r="I2943" s="3"/>
      <c r="J2943" s="3"/>
      <c r="K2943" s="3"/>
      <c r="L2943" s="3"/>
    </row>
    <row r="2944" spans="1:12">
      <c r="A2944" s="9"/>
      <c r="B2944" s="3"/>
      <c r="C2944" s="13"/>
      <c r="D2944" s="3"/>
      <c r="E2944" s="3"/>
      <c r="F2944" s="3"/>
      <c r="G2944" s="3"/>
      <c r="H2944" s="3"/>
      <c r="I2944" s="3"/>
      <c r="J2944" s="3"/>
      <c r="K2944" s="3"/>
      <c r="L2944" s="3"/>
    </row>
    <row r="2945" spans="1:12">
      <c r="A2945" s="9"/>
      <c r="B2945" s="3"/>
      <c r="C2945" s="13"/>
      <c r="D2945" s="3"/>
      <c r="E2945" s="3"/>
      <c r="F2945" s="3"/>
      <c r="G2945" s="3"/>
      <c r="H2945" s="3"/>
      <c r="I2945" s="3"/>
      <c r="J2945" s="3"/>
      <c r="K2945" s="3"/>
      <c r="L2945" s="3"/>
    </row>
    <row r="2946" spans="1:12">
      <c r="A2946" s="9"/>
      <c r="B2946" s="3"/>
      <c r="C2946" s="13"/>
      <c r="D2946" s="3"/>
      <c r="E2946" s="3"/>
      <c r="F2946" s="3"/>
      <c r="G2946" s="3"/>
      <c r="H2946" s="3"/>
      <c r="I2946" s="3"/>
      <c r="J2946" s="3"/>
      <c r="K2946" s="3"/>
      <c r="L2946" s="3"/>
    </row>
    <row r="2947" spans="1:12">
      <c r="A2947" s="9"/>
      <c r="B2947" s="3"/>
      <c r="C2947" s="13"/>
      <c r="D2947" s="3"/>
      <c r="E2947" s="3"/>
      <c r="F2947" s="3"/>
      <c r="G2947" s="3"/>
      <c r="H2947" s="3"/>
      <c r="I2947" s="3"/>
      <c r="J2947" s="3"/>
      <c r="K2947" s="3"/>
      <c r="L2947" s="3"/>
    </row>
    <row r="2948" spans="1:12">
      <c r="A2948" s="9"/>
      <c r="B2948" s="3"/>
      <c r="C2948" s="13"/>
      <c r="D2948" s="3"/>
      <c r="E2948" s="3"/>
      <c r="F2948" s="3"/>
      <c r="G2948" s="3"/>
      <c r="H2948" s="3"/>
      <c r="I2948" s="3"/>
      <c r="J2948" s="3"/>
      <c r="K2948" s="3"/>
      <c r="L2948" s="3"/>
    </row>
    <row r="2949" spans="1:12">
      <c r="A2949" s="9"/>
      <c r="B2949" s="3"/>
      <c r="C2949" s="13"/>
      <c r="D2949" s="3"/>
      <c r="E2949" s="3"/>
      <c r="F2949" s="3"/>
      <c r="G2949" s="3"/>
      <c r="H2949" s="3"/>
      <c r="I2949" s="3"/>
      <c r="J2949" s="3"/>
      <c r="K2949" s="3"/>
      <c r="L2949" s="3"/>
    </row>
    <row r="2950" spans="1:12">
      <c r="A2950" s="9"/>
      <c r="B2950" s="3"/>
      <c r="C2950" s="13"/>
      <c r="D2950" s="3"/>
      <c r="E2950" s="3"/>
      <c r="F2950" s="3"/>
      <c r="G2950" s="3"/>
      <c r="H2950" s="3"/>
      <c r="I2950" s="3"/>
      <c r="J2950" s="3"/>
      <c r="K2950" s="3"/>
      <c r="L2950" s="3"/>
    </row>
    <row r="2951" spans="1:12">
      <c r="A2951" s="9"/>
      <c r="B2951" s="3"/>
      <c r="C2951" s="13"/>
      <c r="D2951" s="3"/>
      <c r="E2951" s="3"/>
      <c r="F2951" s="3"/>
      <c r="G2951" s="3"/>
      <c r="H2951" s="3"/>
      <c r="I2951" s="3"/>
      <c r="J2951" s="3"/>
      <c r="K2951" s="3"/>
      <c r="L2951" s="3"/>
    </row>
    <row r="2952" spans="1:12">
      <c r="A2952" s="9"/>
      <c r="B2952" s="3"/>
      <c r="C2952" s="13"/>
      <c r="D2952" s="3"/>
      <c r="E2952" s="3"/>
      <c r="F2952" s="3"/>
      <c r="G2952" s="3"/>
      <c r="H2952" s="3"/>
      <c r="I2952" s="3"/>
      <c r="J2952" s="3"/>
      <c r="K2952" s="3"/>
      <c r="L2952" s="3"/>
    </row>
    <row r="2953" spans="1:12">
      <c r="A2953" s="9"/>
      <c r="B2953" s="3"/>
      <c r="C2953" s="13"/>
      <c r="D2953" s="3"/>
      <c r="E2953" s="3"/>
      <c r="F2953" s="3"/>
      <c r="G2953" s="3"/>
      <c r="H2953" s="3"/>
      <c r="I2953" s="3"/>
      <c r="J2953" s="3"/>
      <c r="K2953" s="3"/>
      <c r="L2953" s="3"/>
    </row>
    <row r="2954" spans="1:12">
      <c r="A2954" s="9"/>
      <c r="B2954" s="3"/>
      <c r="C2954" s="13"/>
      <c r="D2954" s="3"/>
      <c r="E2954" s="3"/>
      <c r="F2954" s="3"/>
      <c r="G2954" s="3"/>
      <c r="H2954" s="3"/>
      <c r="I2954" s="3"/>
      <c r="J2954" s="3"/>
      <c r="K2954" s="3"/>
      <c r="L2954" s="3"/>
    </row>
    <row r="2955" spans="1:12">
      <c r="A2955" s="9"/>
      <c r="B2955" s="3"/>
      <c r="C2955" s="13"/>
      <c r="D2955" s="3"/>
      <c r="E2955" s="3"/>
      <c r="F2955" s="3"/>
      <c r="G2955" s="3"/>
      <c r="H2955" s="3"/>
      <c r="I2955" s="3"/>
      <c r="J2955" s="3"/>
      <c r="K2955" s="3"/>
      <c r="L2955" s="3"/>
    </row>
    <row r="2956" spans="1:12">
      <c r="A2956" s="9"/>
      <c r="B2956" s="3"/>
      <c r="C2956" s="13"/>
      <c r="D2956" s="3"/>
      <c r="E2956" s="3"/>
      <c r="F2956" s="3"/>
      <c r="G2956" s="3"/>
      <c r="H2956" s="3"/>
      <c r="I2956" s="3"/>
      <c r="J2956" s="3"/>
      <c r="K2956" s="3"/>
      <c r="L2956" s="3"/>
    </row>
    <row r="2957" spans="1:12">
      <c r="A2957" s="9"/>
      <c r="B2957" s="3"/>
      <c r="C2957" s="13"/>
      <c r="D2957" s="3"/>
      <c r="E2957" s="3"/>
      <c r="F2957" s="3"/>
      <c r="G2957" s="3"/>
      <c r="H2957" s="3"/>
      <c r="I2957" s="3"/>
      <c r="J2957" s="3"/>
      <c r="K2957" s="3"/>
      <c r="L2957" s="3"/>
    </row>
    <row r="2958" spans="1:12">
      <c r="A2958" s="9"/>
      <c r="B2958" s="3"/>
      <c r="C2958" s="13"/>
      <c r="D2958" s="3"/>
      <c r="E2958" s="3"/>
      <c r="F2958" s="3"/>
      <c r="G2958" s="3"/>
      <c r="H2958" s="3"/>
      <c r="I2958" s="3"/>
      <c r="J2958" s="3"/>
      <c r="K2958" s="3"/>
      <c r="L2958" s="3"/>
    </row>
    <row r="2959" spans="1:12">
      <c r="A2959" s="9"/>
      <c r="B2959" s="3"/>
      <c r="C2959" s="13"/>
      <c r="D2959" s="3"/>
      <c r="E2959" s="3"/>
      <c r="F2959" s="3"/>
      <c r="G2959" s="3"/>
      <c r="H2959" s="3"/>
      <c r="I2959" s="3"/>
      <c r="J2959" s="3"/>
      <c r="K2959" s="3"/>
      <c r="L2959" s="3"/>
    </row>
    <row r="2960" spans="1:12">
      <c r="A2960" s="9"/>
      <c r="B2960" s="3"/>
      <c r="C2960" s="13"/>
      <c r="D2960" s="3"/>
      <c r="E2960" s="3"/>
      <c r="F2960" s="3"/>
      <c r="G2960" s="3"/>
      <c r="H2960" s="3"/>
      <c r="I2960" s="3"/>
      <c r="J2960" s="3"/>
      <c r="K2960" s="3"/>
      <c r="L2960" s="3"/>
    </row>
    <row r="2961" spans="1:12">
      <c r="A2961" s="9"/>
      <c r="B2961" s="3"/>
      <c r="C2961" s="13"/>
      <c r="D2961" s="3"/>
      <c r="E2961" s="3"/>
      <c r="F2961" s="3"/>
      <c r="G2961" s="3"/>
      <c r="H2961" s="3"/>
      <c r="I2961" s="3"/>
      <c r="J2961" s="3"/>
      <c r="K2961" s="3"/>
      <c r="L2961" s="3"/>
    </row>
    <row r="2962" spans="1:12">
      <c r="A2962" s="9"/>
      <c r="B2962" s="3"/>
      <c r="C2962" s="13"/>
      <c r="D2962" s="3"/>
      <c r="E2962" s="3"/>
      <c r="F2962" s="3"/>
      <c r="G2962" s="3"/>
      <c r="H2962" s="3"/>
      <c r="I2962" s="3"/>
      <c r="J2962" s="3"/>
      <c r="K2962" s="3"/>
      <c r="L2962" s="3"/>
    </row>
    <row r="2963" spans="1:12">
      <c r="A2963" s="9"/>
      <c r="B2963" s="3"/>
      <c r="C2963" s="13"/>
      <c r="D2963" s="3"/>
      <c r="E2963" s="3"/>
      <c r="F2963" s="3"/>
      <c r="G2963" s="3"/>
      <c r="H2963" s="3"/>
      <c r="I2963" s="3"/>
      <c r="J2963" s="3"/>
      <c r="K2963" s="3"/>
      <c r="L2963" s="3"/>
    </row>
    <row r="2964" spans="1:12">
      <c r="A2964" s="9"/>
      <c r="B2964" s="3"/>
      <c r="C2964" s="13"/>
      <c r="D2964" s="3"/>
      <c r="E2964" s="3"/>
      <c r="F2964" s="3"/>
      <c r="G2964" s="3"/>
      <c r="H2964" s="3"/>
      <c r="I2964" s="3"/>
      <c r="J2964" s="3"/>
      <c r="K2964" s="3"/>
      <c r="L2964" s="3"/>
    </row>
    <row r="2965" spans="1:12">
      <c r="A2965" s="9"/>
      <c r="B2965" s="3"/>
      <c r="C2965" s="13"/>
      <c r="D2965" s="3"/>
      <c r="E2965" s="3"/>
      <c r="F2965" s="3"/>
      <c r="G2965" s="3"/>
      <c r="H2965" s="3"/>
      <c r="I2965" s="3"/>
      <c r="J2965" s="3"/>
      <c r="K2965" s="3"/>
      <c r="L2965" s="3"/>
    </row>
    <row r="2966" spans="1:12">
      <c r="A2966" s="9"/>
      <c r="B2966" s="3"/>
      <c r="C2966" s="13"/>
      <c r="D2966" s="3"/>
      <c r="E2966" s="3"/>
      <c r="F2966" s="3"/>
      <c r="G2966" s="3"/>
      <c r="H2966" s="3"/>
      <c r="I2966" s="3"/>
      <c r="J2966" s="3"/>
      <c r="K2966" s="3"/>
      <c r="L2966" s="3"/>
    </row>
    <row r="2967" spans="1:12">
      <c r="A2967" s="9"/>
      <c r="B2967" s="3"/>
      <c r="C2967" s="13"/>
      <c r="D2967" s="3"/>
      <c r="E2967" s="3"/>
      <c r="F2967" s="3"/>
      <c r="G2967" s="3"/>
      <c r="H2967" s="3"/>
      <c r="I2967" s="3"/>
      <c r="J2967" s="3"/>
      <c r="K2967" s="3"/>
      <c r="L2967" s="3"/>
    </row>
    <row r="2968" spans="1:12">
      <c r="A2968" s="9"/>
      <c r="B2968" s="3"/>
      <c r="C2968" s="13"/>
      <c r="D2968" s="3"/>
      <c r="E2968" s="3"/>
      <c r="F2968" s="3"/>
      <c r="G2968" s="3"/>
      <c r="H2968" s="3"/>
      <c r="I2968" s="3"/>
      <c r="J2968" s="3"/>
      <c r="K2968" s="3"/>
      <c r="L2968" s="3"/>
    </row>
    <row r="2969" spans="1:12">
      <c r="A2969" s="9"/>
      <c r="B2969" s="3"/>
      <c r="C2969" s="13"/>
      <c r="D2969" s="3"/>
      <c r="E2969" s="3"/>
      <c r="F2969" s="3"/>
      <c r="G2969" s="3"/>
      <c r="H2969" s="3"/>
      <c r="I2969" s="3"/>
      <c r="J2969" s="3"/>
      <c r="K2969" s="3"/>
      <c r="L2969" s="3"/>
    </row>
    <row r="2970" spans="1:12">
      <c r="A2970" s="9"/>
      <c r="B2970" s="3"/>
      <c r="C2970" s="13"/>
      <c r="D2970" s="3"/>
      <c r="E2970" s="3"/>
      <c r="F2970" s="3"/>
      <c r="G2970" s="3"/>
      <c r="H2970" s="3"/>
      <c r="I2970" s="3"/>
      <c r="J2970" s="3"/>
      <c r="K2970" s="3"/>
      <c r="L2970" s="3"/>
    </row>
    <row r="2971" spans="1:12">
      <c r="A2971" s="9"/>
      <c r="B2971" s="3"/>
      <c r="C2971" s="13"/>
      <c r="D2971" s="3"/>
      <c r="E2971" s="3"/>
      <c r="F2971" s="3"/>
      <c r="G2971" s="3"/>
      <c r="H2971" s="3"/>
      <c r="I2971" s="3"/>
      <c r="J2971" s="3"/>
      <c r="K2971" s="3"/>
      <c r="L2971" s="3"/>
    </row>
    <row r="2972" spans="1:12">
      <c r="A2972" s="9"/>
      <c r="B2972" s="3"/>
      <c r="C2972" s="13"/>
      <c r="D2972" s="3"/>
      <c r="E2972" s="3"/>
      <c r="F2972" s="3"/>
      <c r="G2972" s="3"/>
      <c r="H2972" s="3"/>
      <c r="I2972" s="3"/>
      <c r="J2972" s="3"/>
      <c r="K2972" s="3"/>
      <c r="L2972" s="3"/>
    </row>
    <row r="2973" spans="1:12">
      <c r="A2973" s="9"/>
      <c r="B2973" s="3"/>
      <c r="C2973" s="13"/>
      <c r="D2973" s="3"/>
      <c r="E2973" s="3"/>
      <c r="F2973" s="3"/>
      <c r="G2973" s="3"/>
      <c r="H2973" s="3"/>
      <c r="I2973" s="3"/>
      <c r="J2973" s="3"/>
      <c r="K2973" s="3"/>
      <c r="L2973" s="3"/>
    </row>
    <row r="2974" spans="1:12">
      <c r="A2974" s="9"/>
      <c r="B2974" s="3"/>
      <c r="C2974" s="13"/>
      <c r="D2974" s="3"/>
      <c r="E2974" s="3"/>
      <c r="F2974" s="3"/>
      <c r="G2974" s="3"/>
      <c r="H2974" s="3"/>
      <c r="I2974" s="3"/>
      <c r="J2974" s="3"/>
      <c r="K2974" s="3"/>
      <c r="L2974" s="3"/>
    </row>
    <row r="2975" spans="1:12">
      <c r="A2975" s="9"/>
      <c r="B2975" s="3"/>
      <c r="C2975" s="13"/>
      <c r="D2975" s="3"/>
      <c r="E2975" s="3"/>
      <c r="F2975" s="3"/>
      <c r="G2975" s="3"/>
      <c r="H2975" s="3"/>
      <c r="I2975" s="3"/>
      <c r="J2975" s="3"/>
      <c r="K2975" s="3"/>
      <c r="L2975" s="3"/>
    </row>
    <row r="2976" spans="1:12">
      <c r="A2976" s="9"/>
      <c r="B2976" s="3"/>
      <c r="C2976" s="13"/>
      <c r="D2976" s="3"/>
      <c r="E2976" s="3"/>
      <c r="F2976" s="3"/>
      <c r="G2976" s="3"/>
      <c r="H2976" s="3"/>
      <c r="I2976" s="3"/>
      <c r="J2976" s="3"/>
      <c r="K2976" s="3"/>
      <c r="L2976" s="3"/>
    </row>
    <row r="2977" spans="1:12">
      <c r="A2977" s="9"/>
      <c r="B2977" s="3"/>
      <c r="C2977" s="13"/>
      <c r="D2977" s="3"/>
      <c r="E2977" s="3"/>
      <c r="F2977" s="3"/>
      <c r="G2977" s="3"/>
      <c r="H2977" s="3"/>
      <c r="I2977" s="3"/>
      <c r="J2977" s="3"/>
      <c r="K2977" s="3"/>
      <c r="L2977" s="3"/>
    </row>
    <row r="2978" spans="1:12">
      <c r="A2978" s="9"/>
      <c r="B2978" s="3"/>
      <c r="C2978" s="13"/>
      <c r="D2978" s="3"/>
      <c r="E2978" s="3"/>
      <c r="F2978" s="3"/>
      <c r="G2978" s="3"/>
      <c r="H2978" s="3"/>
      <c r="I2978" s="3"/>
      <c r="J2978" s="3"/>
      <c r="K2978" s="3"/>
      <c r="L2978" s="3"/>
    </row>
    <row r="2979" spans="1:12">
      <c r="A2979" s="9"/>
      <c r="B2979" s="3"/>
      <c r="C2979" s="13"/>
      <c r="D2979" s="3"/>
      <c r="E2979" s="3"/>
      <c r="F2979" s="3"/>
      <c r="G2979" s="3"/>
      <c r="H2979" s="3"/>
      <c r="I2979" s="3"/>
      <c r="J2979" s="3"/>
      <c r="K2979" s="3"/>
      <c r="L2979" s="3"/>
    </row>
    <row r="2980" spans="1:12">
      <c r="A2980" s="9"/>
      <c r="B2980" s="3"/>
      <c r="C2980" s="13"/>
      <c r="D2980" s="3"/>
      <c r="E2980" s="3"/>
      <c r="F2980" s="3"/>
      <c r="G2980" s="3"/>
      <c r="H2980" s="3"/>
      <c r="I2980" s="3"/>
      <c r="J2980" s="3"/>
      <c r="K2980" s="3"/>
      <c r="L2980" s="3"/>
    </row>
    <row r="2981" spans="1:12">
      <c r="A2981" s="9"/>
      <c r="B2981" s="3"/>
      <c r="C2981" s="13"/>
      <c r="D2981" s="3"/>
      <c r="E2981" s="3"/>
      <c r="F2981" s="3"/>
      <c r="G2981" s="3"/>
      <c r="H2981" s="3"/>
      <c r="I2981" s="3"/>
      <c r="J2981" s="3"/>
      <c r="K2981" s="3"/>
      <c r="L2981" s="3"/>
    </row>
    <row r="2982" spans="1:12">
      <c r="A2982" s="9"/>
      <c r="B2982" s="3"/>
      <c r="C2982" s="13"/>
      <c r="D2982" s="3"/>
      <c r="E2982" s="3"/>
      <c r="F2982" s="3"/>
      <c r="G2982" s="3"/>
      <c r="H2982" s="3"/>
      <c r="I2982" s="3"/>
      <c r="J2982" s="3"/>
      <c r="K2982" s="3"/>
      <c r="L2982" s="3"/>
    </row>
    <row r="2983" spans="1:12">
      <c r="A2983" s="9"/>
      <c r="B2983" s="3"/>
      <c r="C2983" s="13"/>
      <c r="D2983" s="3"/>
      <c r="E2983" s="3"/>
      <c r="F2983" s="3"/>
      <c r="G2983" s="3"/>
      <c r="H2983" s="3"/>
      <c r="I2983" s="3"/>
      <c r="J2983" s="3"/>
      <c r="K2983" s="3"/>
      <c r="L2983" s="3"/>
    </row>
    <row r="2984" spans="1:12">
      <c r="A2984" s="9"/>
      <c r="B2984" s="3"/>
      <c r="C2984" s="13"/>
      <c r="D2984" s="3"/>
      <c r="E2984" s="3"/>
      <c r="F2984" s="3"/>
      <c r="G2984" s="3"/>
      <c r="H2984" s="3"/>
      <c r="I2984" s="3"/>
      <c r="J2984" s="3"/>
      <c r="K2984" s="3"/>
      <c r="L2984" s="3"/>
    </row>
    <row r="2985" spans="1:12">
      <c r="A2985" s="9"/>
      <c r="B2985" s="3"/>
      <c r="C2985" s="13"/>
      <c r="D2985" s="3"/>
      <c r="E2985" s="3"/>
      <c r="F2985" s="3"/>
      <c r="G2985" s="3"/>
      <c r="H2985" s="3"/>
      <c r="I2985" s="3"/>
      <c r="J2985" s="3"/>
      <c r="K2985" s="3"/>
      <c r="L2985" s="3"/>
    </row>
    <row r="2986" spans="1:12">
      <c r="A2986" s="9"/>
      <c r="B2986" s="3"/>
      <c r="C2986" s="13"/>
      <c r="D2986" s="3"/>
      <c r="E2986" s="3"/>
      <c r="F2986" s="3"/>
      <c r="G2986" s="3"/>
      <c r="H2986" s="3"/>
      <c r="I2986" s="3"/>
      <c r="J2986" s="3"/>
      <c r="K2986" s="3"/>
      <c r="L2986" s="3"/>
    </row>
    <row r="2987" spans="1:12">
      <c r="A2987" s="9"/>
      <c r="B2987" s="3"/>
      <c r="C2987" s="13"/>
      <c r="D2987" s="3"/>
      <c r="E2987" s="3"/>
      <c r="F2987" s="3"/>
      <c r="G2987" s="3"/>
      <c r="H2987" s="3"/>
      <c r="I2987" s="3"/>
      <c r="J2987" s="3"/>
      <c r="K2987" s="3"/>
      <c r="L2987" s="3"/>
    </row>
    <row r="2988" spans="1:12">
      <c r="A2988" s="9"/>
      <c r="B2988" s="3"/>
      <c r="C2988" s="13"/>
      <c r="D2988" s="3"/>
      <c r="E2988" s="3"/>
      <c r="F2988" s="3"/>
      <c r="G2988" s="3"/>
      <c r="H2988" s="3"/>
      <c r="I2988" s="3"/>
      <c r="J2988" s="3"/>
      <c r="K2988" s="3"/>
      <c r="L2988" s="3"/>
    </row>
    <row r="2989" spans="1:12">
      <c r="A2989" s="9"/>
      <c r="B2989" s="3"/>
      <c r="C2989" s="13"/>
      <c r="D2989" s="3"/>
      <c r="E2989" s="3"/>
      <c r="F2989" s="3"/>
      <c r="G2989" s="3"/>
      <c r="H2989" s="3"/>
      <c r="I2989" s="3"/>
      <c r="J2989" s="3"/>
      <c r="K2989" s="3"/>
      <c r="L2989" s="3"/>
    </row>
    <row r="2990" spans="1:12">
      <c r="A2990" s="9"/>
      <c r="B2990" s="3"/>
      <c r="C2990" s="13"/>
      <c r="D2990" s="3"/>
      <c r="E2990" s="3"/>
      <c r="F2990" s="3"/>
      <c r="G2990" s="3"/>
      <c r="H2990" s="3"/>
      <c r="I2990" s="3"/>
      <c r="J2990" s="3"/>
      <c r="K2990" s="3"/>
      <c r="L2990" s="3"/>
    </row>
    <row r="2991" spans="1:12">
      <c r="A2991" s="9"/>
      <c r="B2991" s="3"/>
      <c r="C2991" s="13"/>
      <c r="D2991" s="3"/>
      <c r="E2991" s="3"/>
      <c r="F2991" s="3"/>
      <c r="G2991" s="3"/>
      <c r="H2991" s="3"/>
      <c r="I2991" s="3"/>
      <c r="J2991" s="3"/>
      <c r="K2991" s="3"/>
      <c r="L2991" s="3"/>
    </row>
    <row r="2992" spans="1:12">
      <c r="A2992" s="9"/>
      <c r="B2992" s="3"/>
      <c r="C2992" s="13"/>
      <c r="D2992" s="3"/>
      <c r="E2992" s="3"/>
      <c r="F2992" s="3"/>
      <c r="G2992" s="3"/>
      <c r="H2992" s="3"/>
      <c r="I2992" s="3"/>
      <c r="J2992" s="3"/>
      <c r="K2992" s="3"/>
      <c r="L2992" s="3"/>
    </row>
    <row r="2993" spans="1:12">
      <c r="A2993" s="9"/>
      <c r="B2993" s="3"/>
      <c r="C2993" s="13"/>
      <c r="D2993" s="3"/>
      <c r="E2993" s="3"/>
      <c r="F2993" s="3"/>
      <c r="G2993" s="3"/>
      <c r="H2993" s="3"/>
      <c r="I2993" s="3"/>
      <c r="J2993" s="3"/>
      <c r="K2993" s="3"/>
      <c r="L2993" s="3"/>
    </row>
    <row r="2994" spans="1:12">
      <c r="A2994" s="9"/>
      <c r="B2994" s="3"/>
      <c r="C2994" s="13"/>
      <c r="D2994" s="3"/>
      <c r="E2994" s="3"/>
      <c r="F2994" s="3"/>
      <c r="G2994" s="3"/>
      <c r="H2994" s="3"/>
      <c r="I2994" s="3"/>
      <c r="J2994" s="3"/>
      <c r="K2994" s="3"/>
      <c r="L2994" s="3"/>
    </row>
    <row r="2995" spans="1:12">
      <c r="A2995" s="9"/>
      <c r="B2995" s="3"/>
      <c r="C2995" s="13"/>
      <c r="D2995" s="3"/>
      <c r="E2995" s="3"/>
      <c r="F2995" s="3"/>
      <c r="G2995" s="3"/>
      <c r="H2995" s="3"/>
      <c r="I2995" s="3"/>
      <c r="J2995" s="3"/>
      <c r="K2995" s="3"/>
      <c r="L2995" s="3"/>
    </row>
    <row r="2996" spans="1:12">
      <c r="A2996" s="9"/>
      <c r="B2996" s="3"/>
      <c r="C2996" s="13"/>
      <c r="D2996" s="3"/>
      <c r="E2996" s="3"/>
      <c r="F2996" s="3"/>
      <c r="G2996" s="3"/>
      <c r="H2996" s="3"/>
      <c r="I2996" s="3"/>
      <c r="J2996" s="3"/>
      <c r="K2996" s="3"/>
      <c r="L2996" s="3"/>
    </row>
    <row r="2997" spans="1:12">
      <c r="A2997" s="9"/>
      <c r="B2997" s="3"/>
      <c r="C2997" s="13"/>
      <c r="D2997" s="3"/>
      <c r="E2997" s="3"/>
      <c r="F2997" s="3"/>
      <c r="G2997" s="3"/>
      <c r="H2997" s="3"/>
      <c r="I2997" s="3"/>
      <c r="J2997" s="3"/>
      <c r="K2997" s="3"/>
      <c r="L2997" s="3"/>
    </row>
    <row r="2998" spans="1:12">
      <c r="A2998" s="9"/>
      <c r="B2998" s="3"/>
      <c r="C2998" s="13"/>
      <c r="D2998" s="3"/>
      <c r="E2998" s="3"/>
      <c r="F2998" s="3"/>
      <c r="G2998" s="3"/>
      <c r="H2998" s="3"/>
      <c r="I2998" s="3"/>
      <c r="J2998" s="3"/>
      <c r="K2998" s="3"/>
      <c r="L2998" s="3"/>
    </row>
    <row r="2999" spans="1:12">
      <c r="A2999" s="9"/>
      <c r="B2999" s="3"/>
      <c r="C2999" s="13"/>
      <c r="D2999" s="3"/>
      <c r="E2999" s="3"/>
      <c r="F2999" s="3"/>
      <c r="G2999" s="3"/>
      <c r="H2999" s="3"/>
      <c r="I2999" s="3"/>
      <c r="J2999" s="3"/>
      <c r="K2999" s="3"/>
      <c r="L2999" s="3"/>
    </row>
    <row r="3000" spans="1:12">
      <c r="A3000" s="9"/>
      <c r="B3000" s="3"/>
      <c r="C3000" s="13"/>
      <c r="D3000" s="3"/>
      <c r="E3000" s="3"/>
      <c r="F3000" s="3"/>
      <c r="G3000" s="3"/>
      <c r="H3000" s="3"/>
      <c r="I3000" s="3"/>
      <c r="J3000" s="3"/>
      <c r="K3000" s="3"/>
      <c r="L3000" s="3"/>
    </row>
    <row r="3001" spans="1:12">
      <c r="A3001" s="9"/>
      <c r="B3001" s="3"/>
      <c r="C3001" s="13"/>
      <c r="D3001" s="3"/>
      <c r="E3001" s="3"/>
      <c r="F3001" s="3"/>
      <c r="G3001" s="3"/>
      <c r="H3001" s="3"/>
      <c r="I3001" s="3"/>
      <c r="J3001" s="3"/>
      <c r="K3001" s="3"/>
      <c r="L3001" s="3"/>
    </row>
    <row r="3002" spans="1:12">
      <c r="A3002" s="9"/>
      <c r="B3002" s="3"/>
      <c r="C3002" s="13"/>
      <c r="D3002" s="3"/>
      <c r="E3002" s="3"/>
      <c r="F3002" s="3"/>
      <c r="G3002" s="3"/>
      <c r="H3002" s="3"/>
      <c r="I3002" s="3"/>
      <c r="J3002" s="3"/>
      <c r="K3002" s="3"/>
      <c r="L3002" s="3"/>
    </row>
    <row r="3003" spans="1:12">
      <c r="A3003" s="9"/>
      <c r="B3003" s="3"/>
      <c r="C3003" s="13"/>
      <c r="D3003" s="3"/>
      <c r="E3003" s="3"/>
      <c r="F3003" s="3"/>
      <c r="G3003" s="3"/>
      <c r="H3003" s="3"/>
      <c r="I3003" s="3"/>
      <c r="J3003" s="3"/>
      <c r="K3003" s="3"/>
      <c r="L3003" s="3"/>
    </row>
    <row r="3004" spans="1:12">
      <c r="A3004" s="9"/>
      <c r="B3004" s="3"/>
      <c r="C3004" s="13"/>
      <c r="D3004" s="3"/>
      <c r="E3004" s="3"/>
      <c r="F3004" s="3"/>
      <c r="G3004" s="3"/>
      <c r="H3004" s="3"/>
      <c r="I3004" s="3"/>
      <c r="J3004" s="3"/>
      <c r="K3004" s="3"/>
      <c r="L3004" s="3"/>
    </row>
    <row r="3005" spans="1:12">
      <c r="A3005" s="9"/>
      <c r="B3005" s="3"/>
      <c r="C3005" s="13"/>
      <c r="D3005" s="3"/>
      <c r="E3005" s="3"/>
      <c r="F3005" s="3"/>
      <c r="G3005" s="3"/>
      <c r="H3005" s="3"/>
      <c r="I3005" s="3"/>
      <c r="J3005" s="3"/>
      <c r="K3005" s="3"/>
      <c r="L3005" s="3"/>
    </row>
    <row r="3006" spans="1:12">
      <c r="A3006" s="9"/>
      <c r="B3006" s="3"/>
      <c r="C3006" s="13"/>
      <c r="D3006" s="3"/>
      <c r="E3006" s="3"/>
      <c r="F3006" s="3"/>
      <c r="G3006" s="3"/>
      <c r="H3006" s="3"/>
      <c r="I3006" s="3"/>
      <c r="J3006" s="3"/>
      <c r="K3006" s="3"/>
      <c r="L3006" s="3"/>
    </row>
    <row r="3007" spans="1:12">
      <c r="A3007" s="9"/>
      <c r="B3007" s="3"/>
      <c r="C3007" s="13"/>
      <c r="D3007" s="3"/>
      <c r="E3007" s="3"/>
      <c r="F3007" s="3"/>
      <c r="G3007" s="3"/>
      <c r="H3007" s="3"/>
      <c r="I3007" s="3"/>
      <c r="J3007" s="3"/>
      <c r="K3007" s="3"/>
      <c r="L3007" s="3"/>
    </row>
    <row r="3008" spans="1:12">
      <c r="A3008" s="9"/>
      <c r="B3008" s="3"/>
      <c r="C3008" s="13"/>
      <c r="D3008" s="3"/>
      <c r="E3008" s="3"/>
      <c r="F3008" s="3"/>
      <c r="G3008" s="3"/>
      <c r="H3008" s="3"/>
      <c r="I3008" s="3"/>
      <c r="J3008" s="3"/>
      <c r="K3008" s="3"/>
      <c r="L3008" s="3"/>
    </row>
    <row r="3009" spans="1:12">
      <c r="A3009" s="9"/>
      <c r="B3009" s="3"/>
      <c r="C3009" s="13"/>
      <c r="D3009" s="3"/>
      <c r="E3009" s="3"/>
      <c r="F3009" s="3"/>
      <c r="G3009" s="3"/>
      <c r="H3009" s="3"/>
      <c r="I3009" s="3"/>
      <c r="J3009" s="3"/>
      <c r="K3009" s="3"/>
      <c r="L3009" s="3"/>
    </row>
    <row r="3010" spans="1:12">
      <c r="A3010" s="9"/>
      <c r="B3010" s="3"/>
      <c r="C3010" s="13"/>
      <c r="D3010" s="3"/>
      <c r="E3010" s="3"/>
      <c r="F3010" s="3"/>
      <c r="G3010" s="3"/>
      <c r="H3010" s="3"/>
      <c r="I3010" s="3"/>
      <c r="J3010" s="3"/>
      <c r="K3010" s="3"/>
      <c r="L3010" s="3"/>
    </row>
    <row r="3011" spans="1:12">
      <c r="A3011" s="9"/>
      <c r="B3011" s="3"/>
      <c r="C3011" s="13"/>
      <c r="D3011" s="3"/>
      <c r="E3011" s="3"/>
      <c r="F3011" s="3"/>
      <c r="G3011" s="3"/>
      <c r="H3011" s="3"/>
      <c r="I3011" s="3"/>
      <c r="J3011" s="3"/>
      <c r="K3011" s="3"/>
      <c r="L3011" s="3"/>
    </row>
    <row r="3012" spans="1:12">
      <c r="A3012" s="9"/>
      <c r="B3012" s="3"/>
      <c r="C3012" s="13"/>
      <c r="D3012" s="3"/>
      <c r="E3012" s="3"/>
      <c r="F3012" s="3"/>
      <c r="G3012" s="3"/>
      <c r="H3012" s="3"/>
      <c r="I3012" s="3"/>
      <c r="J3012" s="3"/>
      <c r="K3012" s="3"/>
      <c r="L3012" s="3"/>
    </row>
    <row r="3013" spans="1:12">
      <c r="A3013" s="9"/>
      <c r="B3013" s="3"/>
      <c r="C3013" s="13"/>
      <c r="D3013" s="3"/>
      <c r="E3013" s="3"/>
      <c r="F3013" s="3"/>
      <c r="G3013" s="3"/>
      <c r="H3013" s="3"/>
      <c r="I3013" s="3"/>
      <c r="J3013" s="3"/>
      <c r="K3013" s="3"/>
      <c r="L3013" s="3"/>
    </row>
    <row r="3014" spans="1:12">
      <c r="A3014" s="9"/>
      <c r="B3014" s="3"/>
      <c r="C3014" s="13"/>
      <c r="D3014" s="3"/>
      <c r="E3014" s="3"/>
      <c r="F3014" s="3"/>
      <c r="G3014" s="3"/>
      <c r="H3014" s="3"/>
      <c r="I3014" s="3"/>
      <c r="J3014" s="3"/>
      <c r="K3014" s="3"/>
      <c r="L3014" s="3"/>
    </row>
    <row r="3015" spans="1:12">
      <c r="A3015" s="9"/>
      <c r="B3015" s="3"/>
      <c r="C3015" s="13"/>
      <c r="D3015" s="3"/>
      <c r="E3015" s="3"/>
      <c r="F3015" s="3"/>
      <c r="G3015" s="3"/>
      <c r="H3015" s="3"/>
      <c r="I3015" s="3"/>
      <c r="J3015" s="3"/>
      <c r="K3015" s="3"/>
      <c r="L3015" s="3"/>
    </row>
    <row r="3016" spans="1:12">
      <c r="A3016" s="9"/>
      <c r="B3016" s="3"/>
      <c r="C3016" s="13"/>
      <c r="D3016" s="3"/>
      <c r="E3016" s="3"/>
      <c r="F3016" s="3"/>
      <c r="G3016" s="3"/>
      <c r="H3016" s="3"/>
      <c r="I3016" s="3"/>
      <c r="J3016" s="3"/>
      <c r="K3016" s="3"/>
      <c r="L3016" s="3"/>
    </row>
    <row r="3017" spans="1:12">
      <c r="A3017" s="9"/>
      <c r="B3017" s="3"/>
      <c r="C3017" s="13"/>
      <c r="D3017" s="3"/>
      <c r="E3017" s="3"/>
      <c r="F3017" s="3"/>
      <c r="G3017" s="3"/>
      <c r="H3017" s="3"/>
      <c r="I3017" s="3"/>
      <c r="J3017" s="3"/>
      <c r="K3017" s="3"/>
      <c r="L3017" s="3"/>
    </row>
    <row r="3018" spans="1:12">
      <c r="A3018" s="9"/>
      <c r="B3018" s="3"/>
      <c r="C3018" s="13"/>
      <c r="D3018" s="3"/>
      <c r="E3018" s="3"/>
      <c r="F3018" s="3"/>
      <c r="G3018" s="3"/>
      <c r="H3018" s="3"/>
      <c r="I3018" s="3"/>
      <c r="J3018" s="3"/>
      <c r="K3018" s="3"/>
      <c r="L3018" s="3"/>
    </row>
    <row r="3019" spans="1:12">
      <c r="A3019" s="9"/>
      <c r="B3019" s="3"/>
      <c r="C3019" s="13"/>
      <c r="D3019" s="3"/>
      <c r="E3019" s="3"/>
      <c r="F3019" s="3"/>
      <c r="G3019" s="3"/>
      <c r="H3019" s="3"/>
      <c r="I3019" s="3"/>
      <c r="J3019" s="3"/>
      <c r="K3019" s="3"/>
      <c r="L3019" s="3"/>
    </row>
    <row r="3020" spans="1:12">
      <c r="A3020" s="9"/>
      <c r="B3020" s="3"/>
      <c r="C3020" s="13"/>
      <c r="D3020" s="3"/>
      <c r="E3020" s="3"/>
      <c r="F3020" s="3"/>
      <c r="G3020" s="3"/>
      <c r="H3020" s="3"/>
      <c r="I3020" s="3"/>
      <c r="J3020" s="3"/>
      <c r="K3020" s="3"/>
      <c r="L3020" s="3"/>
    </row>
    <row r="3021" spans="1:12">
      <c r="A3021" s="9"/>
      <c r="B3021" s="3"/>
      <c r="C3021" s="13"/>
      <c r="D3021" s="3"/>
      <c r="E3021" s="3"/>
      <c r="F3021" s="3"/>
      <c r="G3021" s="3"/>
      <c r="H3021" s="3"/>
      <c r="I3021" s="3"/>
      <c r="J3021" s="3"/>
      <c r="K3021" s="3"/>
      <c r="L3021" s="3"/>
    </row>
    <row r="3022" spans="1:12">
      <c r="A3022" s="9"/>
      <c r="B3022" s="3"/>
      <c r="C3022" s="13"/>
      <c r="D3022" s="3"/>
      <c r="E3022" s="3"/>
      <c r="F3022" s="3"/>
      <c r="G3022" s="3"/>
      <c r="H3022" s="3"/>
      <c r="I3022" s="3"/>
      <c r="J3022" s="3"/>
      <c r="K3022" s="3"/>
      <c r="L3022" s="3"/>
    </row>
    <row r="3023" spans="1:12">
      <c r="A3023" s="9"/>
      <c r="B3023" s="3"/>
      <c r="C3023" s="13"/>
      <c r="D3023" s="3"/>
      <c r="E3023" s="3"/>
      <c r="F3023" s="3"/>
      <c r="G3023" s="3"/>
      <c r="H3023" s="3"/>
      <c r="I3023" s="3"/>
      <c r="J3023" s="3"/>
      <c r="K3023" s="3"/>
      <c r="L3023" s="3"/>
    </row>
    <row r="3024" spans="1:12">
      <c r="A3024" s="9"/>
      <c r="B3024" s="3"/>
      <c r="C3024" s="13"/>
      <c r="D3024" s="3"/>
      <c r="E3024" s="3"/>
      <c r="F3024" s="3"/>
      <c r="G3024" s="3"/>
      <c r="H3024" s="3"/>
      <c r="I3024" s="3"/>
      <c r="J3024" s="3"/>
      <c r="K3024" s="3"/>
      <c r="L3024" s="3"/>
    </row>
    <row r="3025" spans="1:12">
      <c r="A3025" s="9"/>
      <c r="B3025" s="3"/>
      <c r="C3025" s="13"/>
      <c r="D3025" s="3"/>
      <c r="E3025" s="3"/>
      <c r="F3025" s="3"/>
      <c r="G3025" s="3"/>
      <c r="H3025" s="3"/>
      <c r="I3025" s="3"/>
      <c r="J3025" s="3"/>
      <c r="K3025" s="3"/>
      <c r="L3025" s="3"/>
    </row>
    <row r="3026" spans="1:12">
      <c r="A3026" s="9"/>
      <c r="B3026" s="3"/>
      <c r="C3026" s="13"/>
      <c r="D3026" s="3"/>
      <c r="E3026" s="3"/>
      <c r="F3026" s="3"/>
      <c r="G3026" s="3"/>
      <c r="H3026" s="3"/>
      <c r="I3026" s="3"/>
      <c r="J3026" s="3"/>
      <c r="K3026" s="3"/>
      <c r="L3026" s="3"/>
    </row>
    <row r="3027" spans="1:12">
      <c r="A3027" s="9"/>
      <c r="B3027" s="3"/>
      <c r="C3027" s="13"/>
      <c r="D3027" s="3"/>
      <c r="E3027" s="3"/>
      <c r="F3027" s="3"/>
      <c r="G3027" s="3"/>
      <c r="H3027" s="3"/>
      <c r="I3027" s="3"/>
      <c r="J3027" s="3"/>
      <c r="K3027" s="3"/>
      <c r="L3027" s="3"/>
    </row>
    <row r="3028" spans="1:12">
      <c r="A3028" s="9"/>
      <c r="B3028" s="3"/>
      <c r="C3028" s="13"/>
      <c r="D3028" s="3"/>
      <c r="E3028" s="3"/>
      <c r="F3028" s="3"/>
      <c r="G3028" s="3"/>
      <c r="H3028" s="3"/>
      <c r="I3028" s="3"/>
      <c r="J3028" s="3"/>
      <c r="K3028" s="3"/>
      <c r="L3028" s="3"/>
    </row>
    <row r="3029" spans="1:12">
      <c r="A3029" s="9"/>
      <c r="B3029" s="3"/>
      <c r="C3029" s="13"/>
      <c r="D3029" s="3"/>
      <c r="E3029" s="3"/>
      <c r="F3029" s="3"/>
      <c r="G3029" s="3"/>
      <c r="H3029" s="3"/>
      <c r="I3029" s="3"/>
      <c r="J3029" s="3"/>
      <c r="K3029" s="3"/>
      <c r="L3029" s="3"/>
    </row>
    <row r="3030" spans="1:12">
      <c r="A3030" s="9"/>
      <c r="B3030" s="3"/>
      <c r="C3030" s="13"/>
      <c r="D3030" s="3"/>
      <c r="E3030" s="3"/>
      <c r="F3030" s="3"/>
      <c r="G3030" s="3"/>
      <c r="H3030" s="3"/>
      <c r="I3030" s="3"/>
      <c r="J3030" s="3"/>
      <c r="K3030" s="3"/>
      <c r="L3030" s="3"/>
    </row>
    <row r="3031" spans="1:12">
      <c r="A3031" s="9"/>
      <c r="B3031" s="3"/>
      <c r="C3031" s="13"/>
      <c r="D3031" s="3"/>
      <c r="E3031" s="3"/>
      <c r="F3031" s="3"/>
      <c r="G3031" s="3"/>
      <c r="H3031" s="3"/>
      <c r="I3031" s="3"/>
      <c r="J3031" s="3"/>
      <c r="K3031" s="3"/>
      <c r="L3031" s="3"/>
    </row>
    <row r="3032" spans="1:12">
      <c r="A3032" s="9"/>
      <c r="B3032" s="3"/>
      <c r="C3032" s="13"/>
      <c r="D3032" s="3"/>
      <c r="E3032" s="3"/>
      <c r="F3032" s="3"/>
      <c r="G3032" s="3"/>
      <c r="H3032" s="3"/>
      <c r="I3032" s="3"/>
      <c r="J3032" s="3"/>
      <c r="K3032" s="3"/>
      <c r="L3032" s="3"/>
    </row>
    <row r="3033" spans="1:12">
      <c r="A3033" s="9"/>
      <c r="B3033" s="3"/>
      <c r="C3033" s="13"/>
      <c r="D3033" s="3"/>
      <c r="E3033" s="3"/>
      <c r="F3033" s="3"/>
      <c r="G3033" s="3"/>
      <c r="H3033" s="3"/>
      <c r="I3033" s="3"/>
      <c r="J3033" s="3"/>
      <c r="K3033" s="3"/>
      <c r="L3033" s="3"/>
    </row>
    <row r="3034" spans="1:12">
      <c r="A3034" s="9"/>
      <c r="B3034" s="3"/>
      <c r="C3034" s="13"/>
      <c r="D3034" s="3"/>
      <c r="E3034" s="3"/>
      <c r="F3034" s="3"/>
      <c r="G3034" s="3"/>
      <c r="H3034" s="3"/>
      <c r="I3034" s="3"/>
      <c r="J3034" s="3"/>
      <c r="K3034" s="3"/>
      <c r="L3034" s="3"/>
    </row>
    <row r="3035" spans="1:12">
      <c r="A3035" s="9"/>
      <c r="B3035" s="3"/>
      <c r="C3035" s="13"/>
      <c r="D3035" s="3"/>
      <c r="E3035" s="3"/>
      <c r="F3035" s="3"/>
      <c r="G3035" s="3"/>
      <c r="H3035" s="3"/>
      <c r="I3035" s="3"/>
      <c r="J3035" s="3"/>
      <c r="K3035" s="3"/>
      <c r="L3035" s="3"/>
    </row>
    <row r="3036" spans="1:12">
      <c r="A3036" s="9"/>
      <c r="B3036" s="3"/>
      <c r="C3036" s="13"/>
      <c r="D3036" s="3"/>
      <c r="E3036" s="3"/>
      <c r="F3036" s="3"/>
      <c r="G3036" s="3"/>
      <c r="H3036" s="3"/>
      <c r="I3036" s="3"/>
      <c r="J3036" s="3"/>
      <c r="K3036" s="3"/>
      <c r="L3036" s="3"/>
    </row>
    <row r="3037" spans="1:12">
      <c r="A3037" s="9"/>
      <c r="B3037" s="3"/>
      <c r="C3037" s="13"/>
      <c r="D3037" s="3"/>
      <c r="E3037" s="3"/>
      <c r="F3037" s="3"/>
      <c r="G3037" s="3"/>
      <c r="H3037" s="3"/>
      <c r="I3037" s="3"/>
      <c r="J3037" s="3"/>
      <c r="K3037" s="3"/>
      <c r="L3037" s="3"/>
    </row>
    <row r="3038" spans="1:12">
      <c r="A3038" s="9"/>
      <c r="B3038" s="3"/>
      <c r="C3038" s="13"/>
      <c r="D3038" s="3"/>
      <c r="E3038" s="3"/>
      <c r="F3038" s="3"/>
      <c r="G3038" s="3"/>
      <c r="H3038" s="3"/>
      <c r="I3038" s="3"/>
      <c r="J3038" s="3"/>
      <c r="K3038" s="3"/>
      <c r="L3038" s="3"/>
    </row>
    <row r="3039" spans="1:12">
      <c r="A3039" s="9"/>
      <c r="B3039" s="3"/>
      <c r="C3039" s="13"/>
      <c r="D3039" s="3"/>
      <c r="E3039" s="3"/>
      <c r="F3039" s="3"/>
      <c r="G3039" s="3"/>
      <c r="H3039" s="3"/>
      <c r="I3039" s="3"/>
      <c r="J3039" s="3"/>
      <c r="K3039" s="3"/>
      <c r="L3039" s="3"/>
    </row>
    <row r="3040" spans="1:12">
      <c r="A3040" s="9"/>
      <c r="B3040" s="3"/>
      <c r="C3040" s="13"/>
      <c r="D3040" s="3"/>
      <c r="E3040" s="3"/>
      <c r="F3040" s="3"/>
      <c r="G3040" s="3"/>
      <c r="H3040" s="3"/>
      <c r="I3040" s="3"/>
      <c r="J3040" s="3"/>
      <c r="K3040" s="3"/>
      <c r="L3040" s="3"/>
    </row>
    <row r="3041" spans="1:12">
      <c r="A3041" s="9"/>
      <c r="B3041" s="3"/>
      <c r="C3041" s="13"/>
      <c r="D3041" s="3"/>
      <c r="E3041" s="3"/>
      <c r="F3041" s="3"/>
      <c r="G3041" s="3"/>
      <c r="H3041" s="3"/>
      <c r="I3041" s="3"/>
      <c r="J3041" s="3"/>
      <c r="K3041" s="3"/>
      <c r="L3041" s="3"/>
    </row>
    <row r="3042" spans="1:12">
      <c r="A3042" s="9"/>
      <c r="B3042" s="3"/>
      <c r="C3042" s="13"/>
      <c r="D3042" s="3"/>
      <c r="E3042" s="3"/>
      <c r="F3042" s="3"/>
      <c r="G3042" s="3"/>
      <c r="H3042" s="3"/>
      <c r="I3042" s="3"/>
      <c r="J3042" s="3"/>
      <c r="K3042" s="3"/>
      <c r="L3042" s="3"/>
    </row>
    <row r="3043" spans="1:12">
      <c r="A3043" s="9"/>
      <c r="B3043" s="3"/>
      <c r="C3043" s="13"/>
      <c r="D3043" s="3"/>
      <c r="E3043" s="3"/>
      <c r="F3043" s="3"/>
      <c r="G3043" s="3"/>
      <c r="H3043" s="3"/>
      <c r="I3043" s="3"/>
      <c r="J3043" s="3"/>
      <c r="K3043" s="3"/>
      <c r="L3043" s="3"/>
    </row>
    <row r="3044" spans="1:12">
      <c r="A3044" s="9"/>
      <c r="B3044" s="3"/>
      <c r="C3044" s="13"/>
      <c r="D3044" s="3"/>
      <c r="E3044" s="3"/>
      <c r="F3044" s="3"/>
      <c r="G3044" s="3"/>
      <c r="H3044" s="3"/>
      <c r="I3044" s="3"/>
      <c r="J3044" s="3"/>
      <c r="K3044" s="3"/>
      <c r="L3044" s="3"/>
    </row>
    <row r="3045" spans="1:12">
      <c r="A3045" s="9"/>
      <c r="B3045" s="3"/>
      <c r="C3045" s="13"/>
      <c r="D3045" s="3"/>
      <c r="E3045" s="3"/>
      <c r="F3045" s="3"/>
      <c r="G3045" s="3"/>
      <c r="H3045" s="3"/>
      <c r="I3045" s="3"/>
      <c r="J3045" s="3"/>
      <c r="K3045" s="3"/>
      <c r="L3045" s="3"/>
    </row>
    <row r="3046" spans="1:12">
      <c r="A3046" s="9"/>
      <c r="B3046" s="3"/>
      <c r="C3046" s="13"/>
      <c r="D3046" s="3"/>
      <c r="E3046" s="3"/>
      <c r="F3046" s="3"/>
      <c r="G3046" s="3"/>
      <c r="H3046" s="3"/>
      <c r="I3046" s="3"/>
      <c r="J3046" s="3"/>
      <c r="K3046" s="3"/>
      <c r="L3046" s="3"/>
    </row>
    <row r="3047" spans="1:12">
      <c r="A3047" s="9"/>
      <c r="B3047" s="3"/>
      <c r="C3047" s="13"/>
      <c r="D3047" s="3"/>
      <c r="E3047" s="3"/>
      <c r="F3047" s="3"/>
      <c r="G3047" s="3"/>
      <c r="H3047" s="3"/>
      <c r="I3047" s="3"/>
      <c r="J3047" s="3"/>
      <c r="K3047" s="3"/>
      <c r="L3047" s="3"/>
    </row>
    <row r="3048" spans="1:12">
      <c r="A3048" s="9"/>
      <c r="B3048" s="3"/>
      <c r="C3048" s="13"/>
      <c r="D3048" s="3"/>
      <c r="E3048" s="3"/>
      <c r="F3048" s="3"/>
      <c r="G3048" s="3"/>
      <c r="H3048" s="3"/>
      <c r="I3048" s="3"/>
      <c r="J3048" s="3"/>
      <c r="K3048" s="3"/>
      <c r="L3048" s="3"/>
    </row>
    <row r="3049" spans="1:12">
      <c r="A3049" s="9"/>
      <c r="B3049" s="3"/>
      <c r="C3049" s="13"/>
      <c r="D3049" s="3"/>
      <c r="E3049" s="3"/>
      <c r="F3049" s="3"/>
      <c r="G3049" s="3"/>
      <c r="H3049" s="3"/>
      <c r="I3049" s="3"/>
      <c r="J3049" s="3"/>
      <c r="K3049" s="3"/>
      <c r="L3049" s="3"/>
    </row>
    <row r="3050" spans="1:12">
      <c r="A3050" s="9"/>
      <c r="B3050" s="3"/>
      <c r="C3050" s="13"/>
      <c r="D3050" s="3"/>
      <c r="E3050" s="3"/>
      <c r="F3050" s="3"/>
      <c r="G3050" s="3"/>
      <c r="H3050" s="3"/>
      <c r="I3050" s="3"/>
      <c r="J3050" s="3"/>
      <c r="K3050" s="3"/>
      <c r="L3050" s="3"/>
    </row>
    <row r="3051" spans="1:12">
      <c r="A3051" s="9"/>
      <c r="B3051" s="3"/>
      <c r="C3051" s="13"/>
      <c r="D3051" s="3"/>
      <c r="E3051" s="3"/>
      <c r="F3051" s="3"/>
      <c r="G3051" s="3"/>
      <c r="H3051" s="3"/>
      <c r="I3051" s="3"/>
      <c r="J3051" s="3"/>
      <c r="K3051" s="3"/>
      <c r="L3051" s="3"/>
    </row>
    <row r="3052" spans="1:12">
      <c r="A3052" s="9"/>
      <c r="B3052" s="3"/>
      <c r="C3052" s="13"/>
      <c r="D3052" s="3"/>
      <c r="E3052" s="3"/>
      <c r="F3052" s="3"/>
      <c r="G3052" s="3"/>
      <c r="H3052" s="3"/>
      <c r="I3052" s="3"/>
      <c r="J3052" s="3"/>
      <c r="K3052" s="3"/>
      <c r="L3052" s="3"/>
    </row>
    <row r="3053" spans="1:12">
      <c r="A3053" s="9"/>
      <c r="B3053" s="3"/>
      <c r="C3053" s="13"/>
      <c r="D3053" s="3"/>
      <c r="E3053" s="3"/>
      <c r="F3053" s="3"/>
      <c r="G3053" s="3"/>
      <c r="H3053" s="3"/>
      <c r="I3053" s="3"/>
      <c r="J3053" s="3"/>
      <c r="K3053" s="3"/>
      <c r="L3053" s="3"/>
    </row>
    <row r="3054" spans="1:12">
      <c r="A3054" s="9"/>
      <c r="B3054" s="3"/>
      <c r="C3054" s="13"/>
      <c r="D3054" s="3"/>
      <c r="E3054" s="3"/>
      <c r="F3054" s="3"/>
      <c r="G3054" s="3"/>
      <c r="H3054" s="3"/>
      <c r="I3054" s="3"/>
      <c r="J3054" s="3"/>
      <c r="K3054" s="3"/>
      <c r="L3054" s="3"/>
    </row>
    <row r="3055" spans="1:12">
      <c r="A3055" s="9"/>
      <c r="B3055" s="3"/>
      <c r="C3055" s="13"/>
      <c r="D3055" s="3"/>
      <c r="E3055" s="3"/>
      <c r="F3055" s="3"/>
      <c r="G3055" s="3"/>
      <c r="H3055" s="3"/>
      <c r="I3055" s="3"/>
      <c r="J3055" s="3"/>
      <c r="K3055" s="3"/>
      <c r="L3055" s="3"/>
    </row>
    <row r="3056" spans="1:12">
      <c r="A3056" s="9"/>
      <c r="B3056" s="3"/>
      <c r="C3056" s="13"/>
      <c r="D3056" s="3"/>
      <c r="E3056" s="3"/>
      <c r="F3056" s="3"/>
      <c r="G3056" s="3"/>
      <c r="H3056" s="3"/>
      <c r="I3056" s="3"/>
      <c r="J3056" s="3"/>
      <c r="K3056" s="3"/>
      <c r="L3056" s="3"/>
    </row>
    <row r="3057" spans="1:12">
      <c r="A3057" s="9"/>
      <c r="B3057" s="3"/>
      <c r="C3057" s="13"/>
      <c r="D3057" s="3"/>
      <c r="E3057" s="3"/>
      <c r="F3057" s="3"/>
      <c r="G3057" s="3"/>
      <c r="H3057" s="3"/>
      <c r="I3057" s="3"/>
      <c r="J3057" s="3"/>
      <c r="K3057" s="3"/>
      <c r="L3057" s="3"/>
    </row>
    <row r="3058" spans="1:12">
      <c r="A3058" s="9"/>
      <c r="B3058" s="3"/>
      <c r="C3058" s="13"/>
      <c r="D3058" s="3"/>
      <c r="E3058" s="3"/>
      <c r="F3058" s="3"/>
      <c r="G3058" s="3"/>
      <c r="H3058" s="3"/>
      <c r="I3058" s="3"/>
      <c r="J3058" s="3"/>
      <c r="K3058" s="3"/>
      <c r="L3058" s="3"/>
    </row>
    <row r="3059" spans="1:12">
      <c r="A3059" s="9"/>
      <c r="B3059" s="3"/>
      <c r="C3059" s="13"/>
      <c r="D3059" s="3"/>
      <c r="E3059" s="3"/>
      <c r="F3059" s="3"/>
      <c r="G3059" s="3"/>
      <c r="H3059" s="3"/>
      <c r="I3059" s="3"/>
      <c r="J3059" s="3"/>
      <c r="K3059" s="3"/>
      <c r="L3059" s="3"/>
    </row>
    <row r="3060" spans="1:12">
      <c r="A3060" s="9"/>
      <c r="B3060" s="3"/>
      <c r="C3060" s="13"/>
      <c r="D3060" s="3"/>
      <c r="E3060" s="3"/>
      <c r="F3060" s="3"/>
      <c r="G3060" s="3"/>
      <c r="H3060" s="3"/>
      <c r="I3060" s="3"/>
      <c r="J3060" s="3"/>
      <c r="K3060" s="3"/>
      <c r="L3060" s="3"/>
    </row>
    <row r="3061" spans="1:12">
      <c r="A3061" s="9"/>
      <c r="B3061" s="3"/>
      <c r="C3061" s="13"/>
      <c r="D3061" s="3"/>
      <c r="E3061" s="3"/>
      <c r="F3061" s="3"/>
      <c r="G3061" s="3"/>
      <c r="H3061" s="3"/>
      <c r="I3061" s="3"/>
      <c r="J3061" s="3"/>
      <c r="K3061" s="3"/>
      <c r="L3061" s="3"/>
    </row>
    <row r="3062" spans="1:12">
      <c r="A3062" s="9"/>
      <c r="B3062" s="3"/>
      <c r="C3062" s="13"/>
      <c r="D3062" s="3"/>
      <c r="E3062" s="3"/>
      <c r="F3062" s="3"/>
      <c r="G3062" s="3"/>
      <c r="H3062" s="3"/>
      <c r="I3062" s="3"/>
      <c r="J3062" s="3"/>
      <c r="K3062" s="3"/>
      <c r="L3062" s="3"/>
    </row>
    <row r="3063" spans="1:12">
      <c r="A3063" s="9"/>
      <c r="B3063" s="3"/>
      <c r="C3063" s="13"/>
      <c r="D3063" s="3"/>
      <c r="E3063" s="3"/>
      <c r="F3063" s="3"/>
      <c r="G3063" s="3"/>
      <c r="H3063" s="3"/>
      <c r="I3063" s="3"/>
      <c r="J3063" s="3"/>
      <c r="K3063" s="3"/>
      <c r="L3063" s="3"/>
    </row>
    <row r="3064" spans="1:12">
      <c r="A3064" s="9"/>
      <c r="B3064" s="3"/>
      <c r="C3064" s="13"/>
      <c r="D3064" s="3"/>
      <c r="E3064" s="3"/>
      <c r="F3064" s="3"/>
      <c r="G3064" s="3"/>
      <c r="H3064" s="3"/>
      <c r="I3064" s="3"/>
      <c r="J3064" s="3"/>
      <c r="K3064" s="3"/>
      <c r="L3064" s="3"/>
    </row>
    <row r="3065" spans="1:12">
      <c r="A3065" s="9"/>
      <c r="B3065" s="3"/>
      <c r="C3065" s="13"/>
      <c r="D3065" s="3"/>
      <c r="E3065" s="3"/>
      <c r="F3065" s="3"/>
      <c r="G3065" s="3"/>
      <c r="H3065" s="3"/>
      <c r="I3065" s="3"/>
      <c r="J3065" s="3"/>
      <c r="K3065" s="3"/>
      <c r="L3065" s="3"/>
    </row>
    <row r="3066" spans="1:12">
      <c r="A3066" s="9"/>
      <c r="B3066" s="3"/>
      <c r="C3066" s="13"/>
      <c r="D3066" s="3"/>
      <c r="E3066" s="3"/>
      <c r="F3066" s="3"/>
      <c r="G3066" s="3"/>
      <c r="H3066" s="3"/>
      <c r="I3066" s="3"/>
      <c r="J3066" s="3"/>
      <c r="K3066" s="3"/>
      <c r="L3066" s="3"/>
    </row>
    <row r="3067" spans="1:12">
      <c r="A3067" s="9"/>
      <c r="B3067" s="3"/>
      <c r="C3067" s="13"/>
      <c r="D3067" s="3"/>
      <c r="E3067" s="3"/>
      <c r="F3067" s="3"/>
      <c r="G3067" s="3"/>
      <c r="H3067" s="3"/>
      <c r="I3067" s="3"/>
      <c r="J3067" s="3"/>
      <c r="K3067" s="3"/>
      <c r="L3067" s="3"/>
    </row>
    <row r="3068" spans="1:12">
      <c r="A3068" s="9"/>
      <c r="B3068" s="3"/>
      <c r="C3068" s="13"/>
      <c r="D3068" s="3"/>
      <c r="E3068" s="3"/>
      <c r="F3068" s="3"/>
      <c r="G3068" s="3"/>
      <c r="H3068" s="3"/>
      <c r="I3068" s="3"/>
      <c r="J3068" s="3"/>
      <c r="K3068" s="3"/>
      <c r="L3068" s="3"/>
    </row>
    <row r="3069" spans="1:12">
      <c r="A3069" s="9"/>
      <c r="B3069" s="3"/>
      <c r="C3069" s="13"/>
      <c r="D3069" s="3"/>
      <c r="E3069" s="3"/>
      <c r="F3069" s="3"/>
      <c r="G3069" s="3"/>
      <c r="H3069" s="3"/>
      <c r="I3069" s="3"/>
      <c r="J3069" s="3"/>
      <c r="K3069" s="3"/>
      <c r="L3069" s="3"/>
    </row>
    <row r="3070" spans="1:12">
      <c r="A3070" s="9"/>
      <c r="B3070" s="3"/>
      <c r="C3070" s="13"/>
      <c r="D3070" s="3"/>
      <c r="E3070" s="3"/>
      <c r="F3070" s="3"/>
      <c r="G3070" s="3"/>
      <c r="H3070" s="3"/>
      <c r="I3070" s="3"/>
      <c r="J3070" s="3"/>
      <c r="K3070" s="3"/>
      <c r="L3070" s="3"/>
    </row>
    <row r="3071" spans="1:12">
      <c r="A3071" s="9"/>
      <c r="B3071" s="3"/>
      <c r="C3071" s="13"/>
      <c r="D3071" s="3"/>
      <c r="E3071" s="3"/>
      <c r="F3071" s="3"/>
      <c r="G3071" s="3"/>
      <c r="H3071" s="3"/>
      <c r="I3071" s="3"/>
      <c r="J3071" s="3"/>
      <c r="K3071" s="3"/>
      <c r="L3071" s="3"/>
    </row>
    <row r="3072" spans="1:12">
      <c r="A3072" s="9"/>
      <c r="B3072" s="3"/>
      <c r="C3072" s="13"/>
      <c r="D3072" s="3"/>
      <c r="E3072" s="3"/>
      <c r="F3072" s="3"/>
      <c r="G3072" s="3"/>
      <c r="H3072" s="3"/>
      <c r="I3072" s="3"/>
      <c r="J3072" s="3"/>
      <c r="K3072" s="3"/>
      <c r="L3072" s="3"/>
    </row>
    <row r="3073" spans="1:12">
      <c r="A3073" s="9"/>
      <c r="B3073" s="3"/>
      <c r="C3073" s="13"/>
      <c r="D3073" s="3"/>
      <c r="E3073" s="3"/>
      <c r="F3073" s="3"/>
      <c r="G3073" s="3"/>
      <c r="H3073" s="3"/>
      <c r="I3073" s="3"/>
      <c r="J3073" s="3"/>
      <c r="K3073" s="3"/>
      <c r="L3073" s="3"/>
    </row>
    <row r="3074" spans="1:12">
      <c r="A3074" s="9"/>
      <c r="B3074" s="3"/>
      <c r="C3074" s="13"/>
      <c r="D3074" s="3"/>
      <c r="E3074" s="3"/>
      <c r="F3074" s="3"/>
      <c r="G3074" s="3"/>
      <c r="H3074" s="3"/>
      <c r="I3074" s="3"/>
      <c r="J3074" s="3"/>
      <c r="K3074" s="3"/>
      <c r="L3074" s="3"/>
    </row>
    <row r="3075" spans="1:12">
      <c r="A3075" s="9"/>
      <c r="B3075" s="3"/>
      <c r="C3075" s="13"/>
      <c r="D3075" s="3"/>
      <c r="E3075" s="3"/>
      <c r="F3075" s="3"/>
      <c r="G3075" s="3"/>
      <c r="H3075" s="3"/>
      <c r="I3075" s="3"/>
      <c r="J3075" s="3"/>
      <c r="K3075" s="3"/>
      <c r="L3075" s="3"/>
    </row>
    <row r="3076" spans="1:12">
      <c r="A3076" s="9"/>
      <c r="B3076" s="3"/>
      <c r="C3076" s="13"/>
      <c r="D3076" s="3"/>
      <c r="E3076" s="3"/>
      <c r="F3076" s="3"/>
      <c r="G3076" s="3"/>
      <c r="H3076" s="3"/>
      <c r="I3076" s="3"/>
      <c r="J3076" s="3"/>
      <c r="K3076" s="3"/>
      <c r="L3076" s="3"/>
    </row>
    <row r="3077" spans="1:12">
      <c r="A3077" s="9"/>
      <c r="B3077" s="3"/>
      <c r="C3077" s="13"/>
      <c r="D3077" s="3"/>
      <c r="E3077" s="3"/>
      <c r="F3077" s="3"/>
      <c r="G3077" s="3"/>
      <c r="H3077" s="3"/>
      <c r="I3077" s="3"/>
      <c r="J3077" s="3"/>
      <c r="K3077" s="3"/>
      <c r="L3077" s="3"/>
    </row>
    <row r="3078" spans="1:12">
      <c r="A3078" s="9"/>
      <c r="B3078" s="3"/>
      <c r="C3078" s="13"/>
      <c r="D3078" s="3"/>
      <c r="E3078" s="3"/>
      <c r="F3078" s="3"/>
      <c r="G3078" s="3"/>
      <c r="H3078" s="3"/>
      <c r="I3078" s="3"/>
      <c r="J3078" s="3"/>
      <c r="K3078" s="3"/>
      <c r="L3078" s="3"/>
    </row>
    <row r="3079" spans="1:12">
      <c r="A3079" s="9"/>
      <c r="B3079" s="3"/>
      <c r="C3079" s="13"/>
      <c r="D3079" s="3"/>
      <c r="E3079" s="3"/>
      <c r="F3079" s="3"/>
      <c r="G3079" s="3"/>
      <c r="H3079" s="3"/>
      <c r="I3079" s="3"/>
      <c r="J3079" s="3"/>
      <c r="K3079" s="3"/>
      <c r="L3079" s="3"/>
    </row>
    <row r="3080" spans="1:12">
      <c r="A3080" s="9"/>
      <c r="B3080" s="3"/>
      <c r="C3080" s="13"/>
      <c r="D3080" s="3"/>
      <c r="E3080" s="3"/>
      <c r="F3080" s="3"/>
      <c r="G3080" s="3"/>
      <c r="H3080" s="3"/>
      <c r="I3080" s="3"/>
      <c r="J3080" s="3"/>
      <c r="K3080" s="3"/>
      <c r="L3080" s="3"/>
    </row>
    <row r="3081" spans="1:12">
      <c r="A3081" s="9"/>
      <c r="B3081" s="3"/>
      <c r="C3081" s="13"/>
      <c r="D3081" s="3"/>
      <c r="E3081" s="3"/>
      <c r="F3081" s="3"/>
      <c r="G3081" s="3"/>
      <c r="H3081" s="3"/>
      <c r="I3081" s="3"/>
      <c r="J3081" s="3"/>
      <c r="K3081" s="3"/>
      <c r="L3081" s="3"/>
    </row>
    <row r="3082" spans="1:12">
      <c r="A3082" s="9"/>
      <c r="B3082" s="3"/>
      <c r="C3082" s="13"/>
      <c r="D3082" s="3"/>
      <c r="E3082" s="3"/>
      <c r="F3082" s="3"/>
      <c r="G3082" s="3"/>
      <c r="H3082" s="3"/>
      <c r="I3082" s="3"/>
      <c r="J3082" s="3"/>
      <c r="K3082" s="3"/>
      <c r="L3082" s="3"/>
    </row>
    <row r="3083" spans="1:12">
      <c r="A3083" s="9"/>
      <c r="B3083" s="3"/>
      <c r="C3083" s="13"/>
      <c r="D3083" s="3"/>
      <c r="E3083" s="3"/>
      <c r="F3083" s="3"/>
      <c r="G3083" s="3"/>
      <c r="H3083" s="3"/>
      <c r="I3083" s="3"/>
      <c r="J3083" s="3"/>
      <c r="K3083" s="3"/>
      <c r="L3083" s="3"/>
    </row>
    <row r="3084" spans="1:12">
      <c r="A3084" s="9"/>
      <c r="B3084" s="3"/>
      <c r="C3084" s="13"/>
      <c r="D3084" s="3"/>
      <c r="E3084" s="3"/>
      <c r="F3084" s="3"/>
      <c r="G3084" s="3"/>
      <c r="H3084" s="3"/>
      <c r="I3084" s="3"/>
      <c r="J3084" s="3"/>
      <c r="K3084" s="3"/>
      <c r="L3084" s="3"/>
    </row>
    <row r="3085" spans="1:12">
      <c r="A3085" s="9"/>
      <c r="B3085" s="3"/>
      <c r="C3085" s="13"/>
      <c r="D3085" s="3"/>
      <c r="E3085" s="3"/>
      <c r="F3085" s="3"/>
      <c r="G3085" s="3"/>
      <c r="H3085" s="3"/>
      <c r="I3085" s="3"/>
      <c r="J3085" s="3"/>
      <c r="K3085" s="3"/>
      <c r="L3085" s="3"/>
    </row>
    <row r="3086" spans="1:12">
      <c r="A3086" s="9"/>
      <c r="B3086" s="3"/>
      <c r="C3086" s="13"/>
      <c r="D3086" s="3"/>
      <c r="E3086" s="3"/>
      <c r="F3086" s="3"/>
      <c r="G3086" s="3"/>
      <c r="H3086" s="3"/>
      <c r="I3086" s="3"/>
      <c r="J3086" s="3"/>
      <c r="K3086" s="3"/>
      <c r="L3086" s="3"/>
    </row>
    <row r="3087" spans="1:12">
      <c r="A3087" s="9"/>
      <c r="B3087" s="3"/>
      <c r="C3087" s="13"/>
      <c r="D3087" s="3"/>
      <c r="E3087" s="3"/>
      <c r="F3087" s="3"/>
      <c r="G3087" s="3"/>
      <c r="H3087" s="3"/>
      <c r="I3087" s="3"/>
      <c r="J3087" s="3"/>
      <c r="K3087" s="3"/>
      <c r="L3087" s="3"/>
    </row>
    <row r="3088" spans="1:12">
      <c r="A3088" s="9"/>
      <c r="B3088" s="3"/>
      <c r="C3088" s="13"/>
      <c r="D3088" s="3"/>
      <c r="E3088" s="3"/>
      <c r="F3088" s="3"/>
      <c r="G3088" s="3"/>
      <c r="H3088" s="3"/>
      <c r="I3088" s="3"/>
      <c r="J3088" s="3"/>
      <c r="K3088" s="3"/>
      <c r="L3088" s="3"/>
    </row>
    <row r="3089" spans="1:12">
      <c r="A3089" s="9"/>
      <c r="B3089" s="3"/>
      <c r="C3089" s="13"/>
      <c r="D3089" s="3"/>
      <c r="E3089" s="3"/>
      <c r="F3089" s="3"/>
      <c r="G3089" s="3"/>
      <c r="H3089" s="3"/>
      <c r="I3089" s="3"/>
      <c r="J3089" s="3"/>
      <c r="K3089" s="3"/>
      <c r="L3089" s="3"/>
    </row>
    <row r="3090" spans="1:12">
      <c r="A3090" s="9"/>
      <c r="B3090" s="3"/>
      <c r="C3090" s="13"/>
      <c r="D3090" s="3"/>
      <c r="E3090" s="3"/>
      <c r="F3090" s="3"/>
      <c r="G3090" s="3"/>
      <c r="H3090" s="3"/>
      <c r="I3090" s="3"/>
      <c r="J3090" s="3"/>
      <c r="K3090" s="3"/>
      <c r="L3090" s="3"/>
    </row>
    <row r="3091" spans="1:12">
      <c r="A3091" s="9"/>
      <c r="B3091" s="3"/>
      <c r="C3091" s="13"/>
      <c r="D3091" s="3"/>
      <c r="E3091" s="3"/>
      <c r="F3091" s="3"/>
      <c r="G3091" s="3"/>
      <c r="H3091" s="3"/>
      <c r="I3091" s="3"/>
      <c r="J3091" s="3"/>
      <c r="K3091" s="3"/>
      <c r="L3091" s="3"/>
    </row>
    <row r="3092" spans="1:12">
      <c r="A3092" s="9"/>
      <c r="B3092" s="3"/>
      <c r="C3092" s="13"/>
      <c r="D3092" s="3"/>
      <c r="E3092" s="3"/>
      <c r="F3092" s="3"/>
      <c r="G3092" s="3"/>
      <c r="H3092" s="3"/>
      <c r="I3092" s="3"/>
      <c r="J3092" s="3"/>
      <c r="K3092" s="3"/>
      <c r="L3092" s="3"/>
    </row>
    <row r="3093" spans="1:12">
      <c r="A3093" s="9"/>
      <c r="B3093" s="3"/>
      <c r="C3093" s="13"/>
      <c r="D3093" s="3"/>
      <c r="E3093" s="3"/>
      <c r="F3093" s="3"/>
      <c r="G3093" s="3"/>
      <c r="H3093" s="3"/>
      <c r="I3093" s="3"/>
      <c r="J3093" s="3"/>
      <c r="K3093" s="3"/>
      <c r="L3093" s="3"/>
    </row>
    <row r="3094" spans="1:12">
      <c r="A3094" s="9"/>
      <c r="B3094" s="3"/>
      <c r="C3094" s="13"/>
      <c r="D3094" s="3"/>
      <c r="E3094" s="3"/>
      <c r="F3094" s="3"/>
      <c r="G3094" s="3"/>
      <c r="H3094" s="3"/>
      <c r="I3094" s="3"/>
      <c r="J3094" s="3"/>
      <c r="K3094" s="3"/>
      <c r="L3094" s="3"/>
    </row>
    <row r="3095" spans="1:12">
      <c r="A3095" s="9"/>
      <c r="B3095" s="3"/>
      <c r="C3095" s="13"/>
      <c r="D3095" s="3"/>
      <c r="E3095" s="3"/>
      <c r="F3095" s="3"/>
      <c r="G3095" s="3"/>
      <c r="H3095" s="3"/>
      <c r="I3095" s="3"/>
      <c r="J3095" s="3"/>
      <c r="K3095" s="3"/>
      <c r="L3095" s="3"/>
    </row>
    <row r="3096" spans="1:12">
      <c r="A3096" s="9"/>
      <c r="B3096" s="3"/>
      <c r="C3096" s="13"/>
      <c r="D3096" s="3"/>
      <c r="E3096" s="3"/>
      <c r="F3096" s="3"/>
      <c r="G3096" s="3"/>
      <c r="H3096" s="3"/>
      <c r="I3096" s="3"/>
      <c r="J3096" s="3"/>
      <c r="K3096" s="3"/>
      <c r="L3096" s="3"/>
    </row>
    <row r="3097" spans="1:12">
      <c r="A3097" s="9"/>
      <c r="B3097" s="3"/>
      <c r="C3097" s="13"/>
      <c r="D3097" s="3"/>
      <c r="E3097" s="3"/>
      <c r="F3097" s="3"/>
      <c r="G3097" s="3"/>
      <c r="H3097" s="3"/>
      <c r="I3097" s="3"/>
      <c r="J3097" s="3"/>
      <c r="K3097" s="3"/>
      <c r="L3097" s="3"/>
    </row>
    <row r="3098" spans="1:12">
      <c r="A3098" s="9"/>
      <c r="B3098" s="3"/>
      <c r="C3098" s="13"/>
      <c r="D3098" s="3"/>
      <c r="E3098" s="3"/>
      <c r="F3098" s="3"/>
      <c r="G3098" s="3"/>
      <c r="H3098" s="3"/>
      <c r="I3098" s="3"/>
      <c r="J3098" s="3"/>
      <c r="K3098" s="3"/>
      <c r="L3098" s="3"/>
    </row>
    <row r="3099" spans="1:12">
      <c r="A3099" s="9"/>
      <c r="B3099" s="3"/>
      <c r="C3099" s="13"/>
      <c r="D3099" s="3"/>
      <c r="E3099" s="3"/>
      <c r="F3099" s="3"/>
      <c r="G3099" s="3"/>
      <c r="H3099" s="3"/>
      <c r="I3099" s="3"/>
      <c r="J3099" s="3"/>
      <c r="K3099" s="3"/>
      <c r="L3099" s="3"/>
    </row>
    <row r="3100" spans="1:12">
      <c r="A3100" s="9"/>
      <c r="B3100" s="3"/>
      <c r="C3100" s="13"/>
      <c r="D3100" s="3"/>
      <c r="E3100" s="3"/>
      <c r="F3100" s="3"/>
      <c r="G3100" s="3"/>
      <c r="H3100" s="3"/>
      <c r="I3100" s="3"/>
      <c r="J3100" s="3"/>
      <c r="K3100" s="3"/>
      <c r="L3100" s="3"/>
    </row>
    <row r="3101" spans="1:12">
      <c r="A3101" s="9"/>
      <c r="B3101" s="3"/>
      <c r="C3101" s="13"/>
      <c r="D3101" s="3"/>
      <c r="E3101" s="3"/>
      <c r="F3101" s="3"/>
      <c r="G3101" s="3"/>
      <c r="H3101" s="3"/>
      <c r="I3101" s="3"/>
      <c r="J3101" s="3"/>
      <c r="K3101" s="3"/>
      <c r="L3101" s="3"/>
    </row>
    <row r="3102" spans="1:12">
      <c r="A3102" s="9"/>
      <c r="B3102" s="3"/>
      <c r="C3102" s="13"/>
      <c r="D3102" s="3"/>
      <c r="E3102" s="3"/>
      <c r="F3102" s="3"/>
      <c r="G3102" s="3"/>
      <c r="H3102" s="3"/>
      <c r="I3102" s="3"/>
      <c r="J3102" s="3"/>
      <c r="K3102" s="3"/>
      <c r="L3102" s="3"/>
    </row>
    <row r="3103" spans="1:12">
      <c r="A3103" s="9"/>
      <c r="B3103" s="3"/>
      <c r="C3103" s="13"/>
      <c r="D3103" s="3"/>
      <c r="E3103" s="3"/>
      <c r="F3103" s="3"/>
      <c r="G3103" s="3"/>
      <c r="H3103" s="3"/>
      <c r="I3103" s="3"/>
      <c r="J3103" s="3"/>
      <c r="K3103" s="3"/>
      <c r="L3103" s="3"/>
    </row>
    <row r="3104" spans="1:12">
      <c r="A3104" s="9"/>
      <c r="B3104" s="3"/>
      <c r="C3104" s="13"/>
      <c r="D3104" s="3"/>
      <c r="E3104" s="3"/>
      <c r="F3104" s="3"/>
      <c r="G3104" s="3"/>
      <c r="H3104" s="3"/>
      <c r="I3104" s="3"/>
      <c r="J3104" s="3"/>
      <c r="K3104" s="3"/>
      <c r="L3104" s="3"/>
    </row>
    <row r="3105" spans="1:12">
      <c r="A3105" s="9"/>
      <c r="B3105" s="3"/>
      <c r="C3105" s="13"/>
      <c r="D3105" s="3"/>
      <c r="E3105" s="3"/>
      <c r="F3105" s="3"/>
      <c r="G3105" s="3"/>
      <c r="H3105" s="3"/>
      <c r="I3105" s="3"/>
      <c r="J3105" s="3"/>
      <c r="K3105" s="3"/>
      <c r="L3105" s="3"/>
    </row>
    <row r="3106" spans="1:12">
      <c r="A3106" s="9"/>
      <c r="B3106" s="3"/>
      <c r="C3106" s="13"/>
      <c r="D3106" s="3"/>
      <c r="E3106" s="3"/>
      <c r="F3106" s="3"/>
      <c r="G3106" s="3"/>
      <c r="H3106" s="3"/>
      <c r="I3106" s="3"/>
      <c r="J3106" s="3"/>
      <c r="K3106" s="3"/>
      <c r="L3106" s="3"/>
    </row>
    <row r="3107" spans="1:12">
      <c r="A3107" s="9"/>
      <c r="B3107" s="3"/>
      <c r="C3107" s="13"/>
      <c r="D3107" s="3"/>
      <c r="E3107" s="3"/>
      <c r="F3107" s="3"/>
      <c r="G3107" s="3"/>
      <c r="H3107" s="3"/>
      <c r="I3107" s="3"/>
      <c r="J3107" s="3"/>
      <c r="K3107" s="3"/>
      <c r="L3107" s="3"/>
    </row>
    <row r="3108" spans="1:12">
      <c r="A3108" s="9"/>
      <c r="B3108" s="3"/>
      <c r="C3108" s="13"/>
      <c r="D3108" s="3"/>
      <c r="E3108" s="3"/>
      <c r="F3108" s="3"/>
      <c r="G3108" s="3"/>
      <c r="H3108" s="3"/>
      <c r="I3108" s="3"/>
      <c r="J3108" s="3"/>
      <c r="K3108" s="3"/>
      <c r="L3108" s="3"/>
    </row>
    <row r="3109" spans="1:12">
      <c r="A3109" s="9"/>
      <c r="B3109" s="3"/>
      <c r="C3109" s="13"/>
      <c r="D3109" s="3"/>
      <c r="E3109" s="3"/>
      <c r="F3109" s="3"/>
      <c r="G3109" s="3"/>
      <c r="H3109" s="3"/>
      <c r="I3109" s="3"/>
      <c r="J3109" s="3"/>
      <c r="K3109" s="3"/>
      <c r="L3109" s="3"/>
    </row>
    <row r="3110" spans="1:12">
      <c r="A3110" s="9"/>
      <c r="B3110" s="3"/>
      <c r="C3110" s="13"/>
      <c r="D3110" s="3"/>
      <c r="E3110" s="3"/>
      <c r="F3110" s="3"/>
      <c r="G3110" s="3"/>
      <c r="H3110" s="3"/>
      <c r="I3110" s="3"/>
      <c r="J3110" s="3"/>
      <c r="K3110" s="3"/>
      <c r="L3110" s="3"/>
    </row>
    <row r="3111" spans="1:12">
      <c r="A3111" s="9"/>
      <c r="B3111" s="3"/>
      <c r="C3111" s="13"/>
      <c r="D3111" s="3"/>
      <c r="E3111" s="3"/>
      <c r="F3111" s="3"/>
      <c r="G3111" s="3"/>
      <c r="H3111" s="3"/>
      <c r="I3111" s="3"/>
      <c r="J3111" s="3"/>
      <c r="K3111" s="3"/>
      <c r="L3111" s="3"/>
    </row>
    <row r="3112" spans="1:12">
      <c r="A3112" s="9"/>
      <c r="B3112" s="3"/>
      <c r="C3112" s="13"/>
      <c r="D3112" s="3"/>
      <c r="E3112" s="3"/>
      <c r="F3112" s="3"/>
      <c r="G3112" s="3"/>
      <c r="H3112" s="3"/>
      <c r="I3112" s="3"/>
      <c r="J3112" s="3"/>
      <c r="K3112" s="3"/>
      <c r="L3112" s="3"/>
    </row>
    <row r="3113" spans="1:12">
      <c r="A3113" s="9"/>
      <c r="B3113" s="3"/>
      <c r="C3113" s="13"/>
      <c r="D3113" s="3"/>
      <c r="E3113" s="3"/>
      <c r="F3113" s="3"/>
      <c r="G3113" s="3"/>
      <c r="H3113" s="3"/>
      <c r="I3113" s="3"/>
      <c r="J3113" s="3"/>
      <c r="K3113" s="3"/>
      <c r="L3113" s="3"/>
    </row>
    <row r="3114" spans="1:12">
      <c r="A3114" s="9"/>
      <c r="B3114" s="3"/>
      <c r="C3114" s="13"/>
      <c r="D3114" s="3"/>
      <c r="E3114" s="3"/>
      <c r="F3114" s="3"/>
      <c r="G3114" s="3"/>
      <c r="H3114" s="3"/>
      <c r="I3114" s="3"/>
      <c r="J3114" s="3"/>
      <c r="K3114" s="3"/>
      <c r="L3114" s="3"/>
    </row>
    <row r="3115" spans="1:12">
      <c r="A3115" s="9"/>
      <c r="B3115" s="3"/>
      <c r="C3115" s="13"/>
      <c r="D3115" s="3"/>
      <c r="E3115" s="3"/>
      <c r="F3115" s="3"/>
      <c r="G3115" s="3"/>
      <c r="H3115" s="3"/>
      <c r="I3115" s="3"/>
      <c r="J3115" s="3"/>
      <c r="K3115" s="3"/>
      <c r="L3115" s="3"/>
    </row>
    <row r="3116" spans="1:12">
      <c r="A3116" s="9"/>
      <c r="B3116" s="3"/>
      <c r="C3116" s="13"/>
      <c r="D3116" s="3"/>
      <c r="E3116" s="3"/>
      <c r="F3116" s="3"/>
      <c r="G3116" s="3"/>
      <c r="H3116" s="3"/>
      <c r="I3116" s="3"/>
      <c r="J3116" s="3"/>
      <c r="K3116" s="3"/>
      <c r="L3116" s="3"/>
    </row>
    <row r="3117" spans="1:12">
      <c r="A3117" s="9"/>
      <c r="B3117" s="3"/>
      <c r="C3117" s="13"/>
      <c r="D3117" s="3"/>
      <c r="E3117" s="3"/>
      <c r="F3117" s="3"/>
      <c r="G3117" s="3"/>
      <c r="H3117" s="3"/>
      <c r="I3117" s="3"/>
      <c r="J3117" s="3"/>
      <c r="K3117" s="3"/>
      <c r="L3117" s="3"/>
    </row>
    <row r="3118" spans="1:12">
      <c r="A3118" s="9"/>
      <c r="B3118" s="3"/>
      <c r="C3118" s="13"/>
      <c r="D3118" s="3"/>
      <c r="E3118" s="3"/>
      <c r="F3118" s="3"/>
      <c r="G3118" s="3"/>
      <c r="H3118" s="3"/>
      <c r="I3118" s="3"/>
      <c r="J3118" s="3"/>
      <c r="K3118" s="3"/>
      <c r="L3118" s="3"/>
    </row>
    <row r="3119" spans="1:12">
      <c r="A3119" s="9"/>
      <c r="B3119" s="3"/>
      <c r="C3119" s="13"/>
      <c r="D3119" s="3"/>
      <c r="E3119" s="3"/>
      <c r="F3119" s="3"/>
      <c r="G3119" s="3"/>
      <c r="H3119" s="3"/>
      <c r="I3119" s="3"/>
      <c r="J3119" s="3"/>
      <c r="K3119" s="3"/>
      <c r="L3119" s="3"/>
    </row>
    <row r="3120" spans="1:12">
      <c r="A3120" s="9"/>
      <c r="B3120" s="3"/>
      <c r="C3120" s="13"/>
      <c r="D3120" s="3"/>
      <c r="E3120" s="3"/>
      <c r="F3120" s="3"/>
      <c r="G3120" s="3"/>
      <c r="H3120" s="3"/>
      <c r="I3120" s="3"/>
      <c r="J3120" s="3"/>
      <c r="K3120" s="3"/>
      <c r="L3120" s="3"/>
    </row>
    <row r="3121" spans="1:12">
      <c r="A3121" s="9"/>
      <c r="B3121" s="3"/>
      <c r="C3121" s="13"/>
      <c r="D3121" s="3"/>
      <c r="E3121" s="3"/>
      <c r="F3121" s="3"/>
      <c r="G3121" s="3"/>
      <c r="H3121" s="3"/>
      <c r="I3121" s="3"/>
      <c r="J3121" s="3"/>
      <c r="K3121" s="3"/>
      <c r="L3121" s="3"/>
    </row>
    <row r="3122" spans="1:12">
      <c r="A3122" s="9"/>
      <c r="B3122" s="3"/>
      <c r="C3122" s="13"/>
      <c r="D3122" s="3"/>
      <c r="E3122" s="3"/>
      <c r="F3122" s="3"/>
      <c r="G3122" s="3"/>
      <c r="H3122" s="3"/>
      <c r="I3122" s="3"/>
      <c r="J3122" s="3"/>
      <c r="K3122" s="3"/>
      <c r="L3122" s="3"/>
    </row>
    <row r="3123" spans="1:12">
      <c r="A3123" s="9"/>
      <c r="B3123" s="3"/>
      <c r="C3123" s="13"/>
      <c r="D3123" s="3"/>
      <c r="E3123" s="3"/>
      <c r="F3123" s="3"/>
      <c r="G3123" s="3"/>
      <c r="H3123" s="3"/>
      <c r="I3123" s="3"/>
      <c r="J3123" s="3"/>
      <c r="K3123" s="3"/>
      <c r="L3123" s="3"/>
    </row>
    <row r="3124" spans="1:12">
      <c r="A3124" s="9"/>
      <c r="B3124" s="3"/>
      <c r="C3124" s="13"/>
      <c r="D3124" s="3"/>
      <c r="E3124" s="3"/>
      <c r="F3124" s="3"/>
      <c r="G3124" s="3"/>
      <c r="H3124" s="3"/>
      <c r="I3124" s="3"/>
      <c r="J3124" s="3"/>
      <c r="K3124" s="3"/>
      <c r="L3124" s="3"/>
    </row>
    <row r="3125" spans="1:12">
      <c r="A3125" s="9"/>
      <c r="B3125" s="3"/>
      <c r="C3125" s="13"/>
      <c r="D3125" s="3"/>
      <c r="E3125" s="3"/>
      <c r="F3125" s="3"/>
      <c r="G3125" s="3"/>
      <c r="H3125" s="3"/>
      <c r="I3125" s="3"/>
      <c r="J3125" s="3"/>
      <c r="K3125" s="3"/>
      <c r="L3125" s="3"/>
    </row>
    <row r="3126" spans="1:12">
      <c r="A3126" s="9"/>
      <c r="B3126" s="3"/>
      <c r="C3126" s="13"/>
      <c r="D3126" s="3"/>
      <c r="E3126" s="3"/>
      <c r="F3126" s="3"/>
      <c r="G3126" s="3"/>
      <c r="H3126" s="3"/>
      <c r="I3126" s="3"/>
      <c r="J3126" s="3"/>
      <c r="K3126" s="3"/>
      <c r="L3126" s="3"/>
    </row>
    <row r="3127" spans="1:12">
      <c r="A3127" s="9"/>
      <c r="B3127" s="3"/>
      <c r="C3127" s="13"/>
      <c r="D3127" s="3"/>
      <c r="E3127" s="3"/>
      <c r="F3127" s="3"/>
      <c r="G3127" s="3"/>
      <c r="H3127" s="3"/>
      <c r="I3127" s="3"/>
      <c r="J3127" s="3"/>
      <c r="K3127" s="3"/>
      <c r="L3127" s="3"/>
    </row>
    <row r="3128" spans="1:12">
      <c r="A3128" s="9"/>
      <c r="B3128" s="3"/>
      <c r="C3128" s="13"/>
      <c r="D3128" s="3"/>
      <c r="E3128" s="3"/>
      <c r="F3128" s="3"/>
      <c r="G3128" s="3"/>
      <c r="H3128" s="3"/>
      <c r="I3128" s="3"/>
      <c r="J3128" s="3"/>
      <c r="K3128" s="3"/>
      <c r="L3128" s="3"/>
    </row>
    <row r="3129" spans="1:12">
      <c r="A3129" s="9"/>
      <c r="B3129" s="3"/>
      <c r="C3129" s="13"/>
      <c r="D3129" s="3"/>
      <c r="E3129" s="3"/>
      <c r="F3129" s="3"/>
      <c r="G3129" s="3"/>
      <c r="H3129" s="3"/>
      <c r="I3129" s="3"/>
      <c r="J3129" s="3"/>
      <c r="K3129" s="3"/>
      <c r="L3129" s="3"/>
    </row>
    <row r="3130" spans="1:12">
      <c r="A3130" s="9"/>
      <c r="B3130" s="3"/>
      <c r="C3130" s="13"/>
      <c r="D3130" s="3"/>
      <c r="E3130" s="3"/>
      <c r="F3130" s="3"/>
      <c r="G3130" s="3"/>
      <c r="H3130" s="3"/>
      <c r="I3130" s="3"/>
      <c r="J3130" s="3"/>
      <c r="K3130" s="3"/>
      <c r="L3130" s="3"/>
    </row>
    <row r="3131" spans="1:12">
      <c r="A3131" s="9"/>
      <c r="B3131" s="3"/>
      <c r="C3131" s="13"/>
      <c r="D3131" s="3"/>
      <c r="E3131" s="3"/>
      <c r="F3131" s="3"/>
      <c r="G3131" s="3"/>
      <c r="H3131" s="3"/>
      <c r="I3131" s="3"/>
      <c r="J3131" s="3"/>
      <c r="K3131" s="3"/>
      <c r="L3131" s="3"/>
    </row>
    <row r="3132" spans="1:12">
      <c r="A3132" s="9"/>
      <c r="B3132" s="3"/>
      <c r="C3132" s="13"/>
      <c r="D3132" s="3"/>
      <c r="E3132" s="3"/>
      <c r="F3132" s="3"/>
      <c r="G3132" s="3"/>
      <c r="H3132" s="3"/>
      <c r="I3132" s="3"/>
      <c r="J3132" s="3"/>
      <c r="K3132" s="3"/>
      <c r="L3132" s="3"/>
    </row>
    <row r="3133" spans="1:12">
      <c r="A3133" s="9"/>
      <c r="B3133" s="3"/>
      <c r="C3133" s="13"/>
      <c r="D3133" s="3"/>
      <c r="E3133" s="3"/>
      <c r="F3133" s="3"/>
      <c r="G3133" s="3"/>
      <c r="H3133" s="3"/>
      <c r="I3133" s="3"/>
      <c r="J3133" s="3"/>
      <c r="K3133" s="3"/>
      <c r="L3133" s="3"/>
    </row>
    <row r="3134" spans="1:12">
      <c r="A3134" s="9"/>
      <c r="B3134" s="3"/>
      <c r="C3134" s="13"/>
      <c r="D3134" s="3"/>
      <c r="E3134" s="3"/>
      <c r="F3134" s="3"/>
      <c r="G3134" s="3"/>
      <c r="H3134" s="3"/>
      <c r="I3134" s="3"/>
      <c r="J3134" s="3"/>
      <c r="K3134" s="3"/>
      <c r="L3134" s="3"/>
    </row>
    <row r="3135" spans="1:12">
      <c r="A3135" s="9"/>
      <c r="B3135" s="3"/>
      <c r="C3135" s="13"/>
      <c r="D3135" s="3"/>
      <c r="E3135" s="3"/>
      <c r="F3135" s="3"/>
      <c r="G3135" s="3"/>
      <c r="H3135" s="3"/>
      <c r="I3135" s="3"/>
      <c r="J3135" s="3"/>
      <c r="K3135" s="3"/>
      <c r="L3135" s="3"/>
    </row>
    <row r="3136" spans="1:12">
      <c r="A3136" s="9"/>
      <c r="B3136" s="3"/>
      <c r="C3136" s="13"/>
      <c r="D3136" s="3"/>
      <c r="E3136" s="3"/>
      <c r="F3136" s="3"/>
      <c r="G3136" s="3"/>
      <c r="H3136" s="3"/>
      <c r="I3136" s="3"/>
      <c r="J3136" s="3"/>
      <c r="K3136" s="3"/>
      <c r="L3136" s="3"/>
    </row>
    <row r="3137" spans="1:12">
      <c r="A3137" s="9"/>
      <c r="B3137" s="3"/>
      <c r="C3137" s="13"/>
      <c r="D3137" s="3"/>
      <c r="E3137" s="3"/>
      <c r="F3137" s="3"/>
      <c r="G3137" s="3"/>
      <c r="H3137" s="3"/>
      <c r="I3137" s="3"/>
      <c r="J3137" s="3"/>
      <c r="K3137" s="3"/>
      <c r="L3137" s="3"/>
    </row>
    <row r="3138" spans="1:12">
      <c r="A3138" s="9"/>
      <c r="B3138" s="3"/>
      <c r="C3138" s="13"/>
      <c r="D3138" s="3"/>
      <c r="E3138" s="3"/>
      <c r="F3138" s="3"/>
      <c r="G3138" s="3"/>
      <c r="H3138" s="3"/>
      <c r="I3138" s="3"/>
      <c r="J3138" s="3"/>
      <c r="K3138" s="3"/>
      <c r="L3138" s="3"/>
    </row>
    <row r="3139" spans="1:12">
      <c r="A3139" s="9"/>
      <c r="B3139" s="3"/>
      <c r="C3139" s="13"/>
      <c r="D3139" s="3"/>
      <c r="E3139" s="3"/>
      <c r="F3139" s="3"/>
      <c r="G3139" s="3"/>
      <c r="H3139" s="3"/>
      <c r="I3139" s="3"/>
      <c r="J3139" s="3"/>
      <c r="K3139" s="3"/>
      <c r="L3139" s="3"/>
    </row>
    <row r="3140" spans="1:12">
      <c r="A3140" s="9"/>
      <c r="B3140" s="3"/>
      <c r="C3140" s="13"/>
      <c r="D3140" s="3"/>
      <c r="E3140" s="3"/>
      <c r="F3140" s="3"/>
      <c r="G3140" s="3"/>
      <c r="H3140" s="3"/>
      <c r="I3140" s="3"/>
      <c r="J3140" s="3"/>
      <c r="K3140" s="3"/>
      <c r="L3140" s="3"/>
    </row>
    <row r="3141" spans="1:12">
      <c r="A3141" s="9"/>
      <c r="B3141" s="3"/>
      <c r="C3141" s="13"/>
      <c r="D3141" s="3"/>
      <c r="E3141" s="3"/>
      <c r="F3141" s="3"/>
      <c r="G3141" s="3"/>
      <c r="H3141" s="3"/>
      <c r="I3141" s="3"/>
      <c r="J3141" s="3"/>
      <c r="K3141" s="3"/>
      <c r="L3141" s="3"/>
    </row>
    <row r="3142" spans="1:12">
      <c r="A3142" s="9"/>
      <c r="B3142" s="3"/>
      <c r="C3142" s="13"/>
      <c r="D3142" s="3"/>
      <c r="E3142" s="3"/>
      <c r="F3142" s="3"/>
      <c r="G3142" s="3"/>
      <c r="H3142" s="3"/>
      <c r="I3142" s="3"/>
      <c r="J3142" s="3"/>
      <c r="K3142" s="3"/>
      <c r="L3142" s="3"/>
    </row>
    <row r="3143" spans="1:12">
      <c r="A3143" s="9"/>
      <c r="B3143" s="3"/>
      <c r="C3143" s="13"/>
      <c r="D3143" s="3"/>
      <c r="E3143" s="3"/>
      <c r="F3143" s="3"/>
      <c r="G3143" s="3"/>
      <c r="H3143" s="3"/>
      <c r="I3143" s="3"/>
      <c r="J3143" s="3"/>
      <c r="K3143" s="3"/>
      <c r="L3143" s="3"/>
    </row>
    <row r="3144" spans="1:12">
      <c r="A3144" s="9"/>
      <c r="B3144" s="3"/>
      <c r="C3144" s="13"/>
      <c r="D3144" s="3"/>
      <c r="E3144" s="3"/>
      <c r="F3144" s="3"/>
      <c r="G3144" s="3"/>
      <c r="H3144" s="3"/>
      <c r="I3144" s="3"/>
      <c r="J3144" s="3"/>
      <c r="K3144" s="3"/>
      <c r="L3144" s="3"/>
    </row>
    <row r="3145" spans="1:12">
      <c r="A3145" s="9"/>
      <c r="B3145" s="3"/>
      <c r="C3145" s="13"/>
      <c r="D3145" s="3"/>
      <c r="E3145" s="3"/>
      <c r="F3145" s="3"/>
      <c r="G3145" s="3"/>
      <c r="H3145" s="3"/>
      <c r="I3145" s="3"/>
      <c r="J3145" s="3"/>
      <c r="K3145" s="3"/>
      <c r="L3145" s="3"/>
    </row>
    <row r="3146" spans="1:12">
      <c r="A3146" s="9"/>
      <c r="B3146" s="3"/>
      <c r="C3146" s="13"/>
      <c r="D3146" s="3"/>
      <c r="E3146" s="3"/>
      <c r="F3146" s="3"/>
      <c r="G3146" s="3"/>
      <c r="H3146" s="3"/>
      <c r="I3146" s="3"/>
      <c r="J3146" s="3"/>
      <c r="K3146" s="3"/>
      <c r="L3146" s="3"/>
    </row>
    <row r="3147" spans="1:12">
      <c r="A3147" s="9"/>
      <c r="B3147" s="3"/>
      <c r="C3147" s="13"/>
      <c r="D3147" s="3"/>
      <c r="E3147" s="3"/>
      <c r="F3147" s="3"/>
      <c r="G3147" s="3"/>
      <c r="H3147" s="3"/>
      <c r="I3147" s="3"/>
      <c r="J3147" s="3"/>
      <c r="K3147" s="3"/>
      <c r="L3147" s="3"/>
    </row>
    <row r="3148" spans="1:12">
      <c r="A3148" s="9"/>
      <c r="B3148" s="3"/>
      <c r="C3148" s="13"/>
      <c r="D3148" s="3"/>
      <c r="E3148" s="3"/>
      <c r="F3148" s="3"/>
      <c r="G3148" s="3"/>
      <c r="H3148" s="3"/>
      <c r="I3148" s="3"/>
      <c r="J3148" s="3"/>
      <c r="K3148" s="3"/>
      <c r="L3148" s="3"/>
    </row>
    <row r="3149" spans="1:12">
      <c r="A3149" s="9"/>
      <c r="B3149" s="3"/>
      <c r="C3149" s="13"/>
      <c r="D3149" s="3"/>
      <c r="E3149" s="3"/>
      <c r="F3149" s="3"/>
      <c r="G3149" s="3"/>
      <c r="H3149" s="3"/>
      <c r="I3149" s="3"/>
      <c r="J3149" s="3"/>
      <c r="K3149" s="3"/>
      <c r="L3149" s="3"/>
    </row>
    <row r="3150" spans="1:12">
      <c r="A3150" s="9"/>
      <c r="B3150" s="3"/>
      <c r="C3150" s="13"/>
      <c r="D3150" s="3"/>
      <c r="E3150" s="3"/>
      <c r="F3150" s="3"/>
      <c r="G3150" s="3"/>
      <c r="H3150" s="3"/>
      <c r="I3150" s="3"/>
      <c r="J3150" s="3"/>
      <c r="K3150" s="3"/>
      <c r="L3150" s="3"/>
    </row>
    <row r="3151" spans="1:12">
      <c r="A3151" s="9"/>
      <c r="B3151" s="3"/>
      <c r="C3151" s="13"/>
      <c r="D3151" s="3"/>
      <c r="E3151" s="3"/>
      <c r="F3151" s="3"/>
      <c r="G3151" s="3"/>
      <c r="H3151" s="3"/>
      <c r="I3151" s="3"/>
      <c r="J3151" s="3"/>
      <c r="K3151" s="3"/>
      <c r="L3151" s="3"/>
    </row>
    <row r="3152" spans="1:12">
      <c r="A3152" s="9"/>
      <c r="B3152" s="3"/>
      <c r="C3152" s="13"/>
      <c r="D3152" s="3"/>
      <c r="E3152" s="3"/>
      <c r="F3152" s="3"/>
      <c r="G3152" s="3"/>
      <c r="H3152" s="3"/>
      <c r="I3152" s="3"/>
      <c r="J3152" s="3"/>
      <c r="K3152" s="3"/>
      <c r="L3152" s="3"/>
    </row>
    <row r="3153" spans="1:12">
      <c r="A3153" s="9"/>
      <c r="B3153" s="3"/>
      <c r="C3153" s="13"/>
      <c r="D3153" s="3"/>
      <c r="E3153" s="3"/>
      <c r="F3153" s="3"/>
      <c r="G3153" s="3"/>
      <c r="H3153" s="3"/>
      <c r="I3153" s="3"/>
      <c r="J3153" s="3"/>
      <c r="K3153" s="3"/>
      <c r="L3153" s="3"/>
    </row>
    <row r="3154" spans="1:12">
      <c r="A3154" s="9"/>
      <c r="B3154" s="3"/>
      <c r="C3154" s="13"/>
      <c r="D3154" s="3"/>
      <c r="E3154" s="3"/>
      <c r="F3154" s="3"/>
      <c r="G3154" s="3"/>
      <c r="H3154" s="3"/>
      <c r="I3154" s="3"/>
      <c r="J3154" s="3"/>
      <c r="K3154" s="3"/>
      <c r="L3154" s="3"/>
    </row>
    <row r="3155" spans="1:12">
      <c r="A3155" s="9"/>
      <c r="B3155" s="3"/>
      <c r="C3155" s="13"/>
      <c r="D3155" s="3"/>
      <c r="E3155" s="3"/>
      <c r="F3155" s="3"/>
      <c r="G3155" s="3"/>
      <c r="H3155" s="3"/>
      <c r="I3155" s="3"/>
      <c r="J3155" s="3"/>
      <c r="K3155" s="3"/>
      <c r="L3155" s="3"/>
    </row>
    <row r="3156" spans="1:12">
      <c r="A3156" s="9"/>
      <c r="B3156" s="3"/>
      <c r="C3156" s="13"/>
      <c r="D3156" s="3"/>
      <c r="E3156" s="3"/>
      <c r="F3156" s="3"/>
      <c r="G3156" s="3"/>
      <c r="H3156" s="3"/>
      <c r="I3156" s="3"/>
      <c r="J3156" s="3"/>
      <c r="K3156" s="3"/>
      <c r="L3156" s="3"/>
    </row>
    <row r="3157" spans="1:12">
      <c r="A3157" s="9"/>
      <c r="B3157" s="3"/>
      <c r="C3157" s="13"/>
      <c r="D3157" s="3"/>
      <c r="E3157" s="3"/>
      <c r="F3157" s="3"/>
      <c r="G3157" s="3"/>
      <c r="H3157" s="3"/>
      <c r="I3157" s="3"/>
      <c r="J3157" s="3"/>
      <c r="K3157" s="3"/>
      <c r="L3157" s="3"/>
    </row>
    <row r="3158" spans="1:12">
      <c r="A3158" s="9"/>
      <c r="B3158" s="3"/>
      <c r="C3158" s="13"/>
      <c r="D3158" s="3"/>
      <c r="E3158" s="3"/>
      <c r="F3158" s="3"/>
      <c r="G3158" s="3"/>
      <c r="H3158" s="3"/>
      <c r="I3158" s="3"/>
      <c r="J3158" s="3"/>
      <c r="K3158" s="3"/>
      <c r="L3158" s="3"/>
    </row>
    <row r="3159" spans="1:12">
      <c r="A3159" s="9"/>
      <c r="B3159" s="3"/>
      <c r="C3159" s="13"/>
      <c r="D3159" s="3"/>
      <c r="E3159" s="3"/>
      <c r="F3159" s="3"/>
      <c r="G3159" s="3"/>
      <c r="H3159" s="3"/>
      <c r="I3159" s="3"/>
      <c r="J3159" s="3"/>
      <c r="K3159" s="3"/>
      <c r="L3159" s="3"/>
    </row>
    <row r="3160" spans="1:12">
      <c r="A3160" s="9"/>
      <c r="B3160" s="3"/>
      <c r="C3160" s="13"/>
      <c r="D3160" s="3"/>
      <c r="E3160" s="3"/>
      <c r="F3160" s="3"/>
      <c r="G3160" s="3"/>
      <c r="H3160" s="3"/>
      <c r="I3160" s="3"/>
      <c r="J3160" s="3"/>
      <c r="K3160" s="3"/>
      <c r="L3160" s="3"/>
    </row>
    <row r="3161" spans="1:12">
      <c r="A3161" s="9"/>
      <c r="B3161" s="3"/>
      <c r="C3161" s="13"/>
      <c r="D3161" s="3"/>
      <c r="E3161" s="3"/>
      <c r="F3161" s="3"/>
      <c r="G3161" s="3"/>
      <c r="H3161" s="3"/>
      <c r="I3161" s="3"/>
      <c r="J3161" s="3"/>
      <c r="K3161" s="3"/>
      <c r="L3161" s="3"/>
    </row>
    <row r="3162" spans="1:12">
      <c r="A3162" s="9"/>
      <c r="B3162" s="3"/>
      <c r="C3162" s="13"/>
      <c r="D3162" s="3"/>
      <c r="E3162" s="3"/>
      <c r="F3162" s="3"/>
      <c r="G3162" s="3"/>
      <c r="H3162" s="3"/>
      <c r="I3162" s="3"/>
      <c r="J3162" s="3"/>
      <c r="K3162" s="3"/>
      <c r="L3162" s="3"/>
    </row>
    <row r="3163" spans="1:12">
      <c r="A3163" s="9"/>
      <c r="B3163" s="3"/>
      <c r="C3163" s="13"/>
      <c r="D3163" s="3"/>
      <c r="E3163" s="3"/>
      <c r="F3163" s="3"/>
      <c r="G3163" s="3"/>
      <c r="H3163" s="3"/>
      <c r="I3163" s="3"/>
      <c r="J3163" s="3"/>
      <c r="K3163" s="3"/>
      <c r="L3163" s="3"/>
    </row>
    <row r="3164" spans="1:12">
      <c r="A3164" s="9"/>
      <c r="B3164" s="3"/>
      <c r="C3164" s="13"/>
      <c r="D3164" s="3"/>
      <c r="E3164" s="3"/>
      <c r="F3164" s="3"/>
      <c r="G3164" s="3"/>
      <c r="H3164" s="3"/>
      <c r="I3164" s="3"/>
      <c r="J3164" s="3"/>
      <c r="K3164" s="3"/>
      <c r="L3164" s="3"/>
    </row>
    <row r="3165" spans="1:12">
      <c r="A3165" s="9"/>
      <c r="B3165" s="3"/>
      <c r="C3165" s="13"/>
      <c r="D3165" s="3"/>
      <c r="E3165" s="3"/>
      <c r="F3165" s="3"/>
      <c r="G3165" s="3"/>
      <c r="H3165" s="3"/>
      <c r="I3165" s="3"/>
      <c r="J3165" s="3"/>
      <c r="K3165" s="3"/>
      <c r="L3165" s="3"/>
    </row>
    <row r="3166" spans="1:12">
      <c r="A3166" s="9"/>
      <c r="B3166" s="3"/>
      <c r="C3166" s="13"/>
      <c r="D3166" s="3"/>
      <c r="E3166" s="3"/>
      <c r="F3166" s="3"/>
      <c r="G3166" s="3"/>
      <c r="H3166" s="3"/>
      <c r="I3166" s="3"/>
      <c r="J3166" s="3"/>
      <c r="K3166" s="3"/>
      <c r="L3166" s="3"/>
    </row>
    <row r="3167" spans="1:12">
      <c r="A3167" s="9"/>
      <c r="B3167" s="3"/>
      <c r="C3167" s="13"/>
      <c r="D3167" s="3"/>
      <c r="E3167" s="3"/>
      <c r="F3167" s="3"/>
      <c r="G3167" s="3"/>
      <c r="H3167" s="3"/>
      <c r="I3167" s="3"/>
      <c r="J3167" s="3"/>
      <c r="K3167" s="3"/>
      <c r="L3167" s="3"/>
    </row>
    <row r="3168" spans="1:12">
      <c r="A3168" s="9"/>
      <c r="B3168" s="3"/>
      <c r="C3168" s="13"/>
      <c r="D3168" s="3"/>
      <c r="E3168" s="3"/>
      <c r="F3168" s="3"/>
      <c r="G3168" s="3"/>
      <c r="H3168" s="3"/>
      <c r="I3168" s="3"/>
      <c r="J3168" s="3"/>
      <c r="K3168" s="3"/>
      <c r="L3168" s="3"/>
    </row>
    <row r="3169" spans="1:12">
      <c r="A3169" s="9"/>
      <c r="B3169" s="3"/>
      <c r="C3169" s="13"/>
      <c r="D3169" s="3"/>
      <c r="E3169" s="3"/>
      <c r="F3169" s="3"/>
      <c r="G3169" s="3"/>
      <c r="H3169" s="3"/>
      <c r="I3169" s="3"/>
      <c r="J3169" s="3"/>
      <c r="K3169" s="3"/>
      <c r="L3169" s="3"/>
    </row>
    <row r="3170" spans="1:12">
      <c r="A3170" s="9"/>
      <c r="B3170" s="3"/>
      <c r="C3170" s="13"/>
      <c r="D3170" s="3"/>
      <c r="E3170" s="3"/>
      <c r="F3170" s="3"/>
      <c r="G3170" s="3"/>
      <c r="H3170" s="3"/>
      <c r="I3170" s="3"/>
      <c r="J3170" s="3"/>
      <c r="K3170" s="3"/>
      <c r="L3170" s="3"/>
    </row>
    <row r="3171" spans="1:12">
      <c r="A3171" s="9"/>
      <c r="B3171" s="3"/>
      <c r="C3171" s="13"/>
      <c r="D3171" s="3"/>
      <c r="E3171" s="3"/>
      <c r="F3171" s="3"/>
      <c r="G3171" s="3"/>
      <c r="H3171" s="3"/>
      <c r="I3171" s="3"/>
      <c r="J3171" s="3"/>
      <c r="K3171" s="3"/>
      <c r="L3171" s="3"/>
    </row>
    <row r="3172" spans="1:12">
      <c r="A3172" s="9"/>
      <c r="B3172" s="3"/>
      <c r="C3172" s="13"/>
      <c r="D3172" s="3"/>
      <c r="E3172" s="3"/>
      <c r="F3172" s="3"/>
      <c r="G3172" s="3"/>
      <c r="H3172" s="3"/>
      <c r="I3172" s="3"/>
      <c r="J3172" s="3"/>
      <c r="K3172" s="3"/>
      <c r="L3172" s="3"/>
    </row>
    <row r="3173" spans="1:12">
      <c r="A3173" s="9"/>
      <c r="B3173" s="3"/>
      <c r="C3173" s="13"/>
      <c r="D3173" s="3"/>
      <c r="E3173" s="3"/>
      <c r="F3173" s="3"/>
      <c r="G3173" s="3"/>
      <c r="H3173" s="3"/>
      <c r="I3173" s="3"/>
      <c r="J3173" s="3"/>
      <c r="K3173" s="3"/>
      <c r="L3173" s="3"/>
    </row>
    <row r="3174" spans="1:12">
      <c r="A3174" s="9"/>
      <c r="B3174" s="3"/>
      <c r="C3174" s="13"/>
      <c r="D3174" s="3"/>
      <c r="E3174" s="3"/>
      <c r="F3174" s="3"/>
      <c r="G3174" s="3"/>
      <c r="H3174" s="3"/>
      <c r="I3174" s="3"/>
      <c r="J3174" s="3"/>
      <c r="K3174" s="3"/>
      <c r="L3174" s="3"/>
    </row>
    <row r="3175" spans="1:12">
      <c r="A3175" s="9"/>
      <c r="B3175" s="3"/>
      <c r="C3175" s="13"/>
      <c r="D3175" s="3"/>
      <c r="E3175" s="3"/>
      <c r="F3175" s="3"/>
      <c r="G3175" s="3"/>
      <c r="H3175" s="3"/>
      <c r="I3175" s="3"/>
      <c r="J3175" s="3"/>
      <c r="K3175" s="3"/>
      <c r="L3175" s="3"/>
    </row>
    <row r="3176" spans="1:12">
      <c r="A3176" s="9"/>
      <c r="B3176" s="3"/>
      <c r="C3176" s="13"/>
      <c r="D3176" s="3"/>
      <c r="E3176" s="3"/>
      <c r="F3176" s="3"/>
      <c r="G3176" s="3"/>
      <c r="H3176" s="3"/>
      <c r="I3176" s="3"/>
      <c r="J3176" s="3"/>
      <c r="K3176" s="3"/>
      <c r="L3176" s="3"/>
    </row>
    <row r="3177" spans="1:12">
      <c r="A3177" s="9"/>
      <c r="B3177" s="3"/>
      <c r="C3177" s="13"/>
      <c r="D3177" s="3"/>
      <c r="E3177" s="3"/>
      <c r="F3177" s="3"/>
      <c r="G3177" s="3"/>
      <c r="H3177" s="3"/>
      <c r="I3177" s="3"/>
      <c r="J3177" s="3"/>
      <c r="K3177" s="3"/>
      <c r="L3177" s="3"/>
    </row>
    <row r="3178" spans="1:12">
      <c r="A3178" s="9"/>
      <c r="B3178" s="3"/>
      <c r="C3178" s="13"/>
      <c r="D3178" s="3"/>
      <c r="E3178" s="3"/>
      <c r="F3178" s="3"/>
      <c r="G3178" s="3"/>
      <c r="H3178" s="3"/>
      <c r="I3178" s="3"/>
      <c r="J3178" s="3"/>
      <c r="K3178" s="3"/>
      <c r="L3178" s="3"/>
    </row>
    <row r="3179" spans="1:12">
      <c r="A3179" s="9"/>
      <c r="B3179" s="3"/>
      <c r="C3179" s="13"/>
      <c r="D3179" s="3"/>
      <c r="E3179" s="3"/>
      <c r="F3179" s="3"/>
      <c r="G3179" s="3"/>
      <c r="H3179" s="3"/>
      <c r="I3179" s="3"/>
      <c r="J3179" s="3"/>
      <c r="K3179" s="3"/>
      <c r="L3179" s="3"/>
    </row>
    <row r="3180" spans="1:12">
      <c r="A3180" s="9"/>
      <c r="B3180" s="3"/>
      <c r="C3180" s="13"/>
      <c r="D3180" s="3"/>
      <c r="E3180" s="3"/>
      <c r="F3180" s="3"/>
      <c r="G3180" s="3"/>
      <c r="H3180" s="3"/>
      <c r="I3180" s="3"/>
      <c r="J3180" s="3"/>
      <c r="K3180" s="3"/>
      <c r="L3180" s="3"/>
    </row>
    <row r="3181" spans="1:12">
      <c r="A3181" s="9"/>
      <c r="B3181" s="3"/>
      <c r="C3181" s="13"/>
      <c r="D3181" s="3"/>
      <c r="E3181" s="3"/>
      <c r="F3181" s="3"/>
      <c r="G3181" s="3"/>
      <c r="H3181" s="3"/>
      <c r="I3181" s="3"/>
      <c r="J3181" s="3"/>
      <c r="K3181" s="3"/>
      <c r="L3181" s="3"/>
    </row>
    <row r="3182" spans="1:12">
      <c r="A3182" s="9"/>
      <c r="B3182" s="3"/>
      <c r="C3182" s="13"/>
      <c r="D3182" s="3"/>
      <c r="E3182" s="3"/>
      <c r="F3182" s="3"/>
      <c r="G3182" s="3"/>
      <c r="H3182" s="3"/>
      <c r="I3182" s="3"/>
      <c r="J3182" s="3"/>
      <c r="K3182" s="3"/>
      <c r="L3182" s="3"/>
    </row>
    <row r="3183" spans="1:12">
      <c r="A3183" s="9"/>
      <c r="B3183" s="3"/>
      <c r="C3183" s="13"/>
      <c r="D3183" s="3"/>
      <c r="E3183" s="3"/>
      <c r="F3183" s="3"/>
      <c r="G3183" s="3"/>
      <c r="H3183" s="3"/>
      <c r="I3183" s="3"/>
      <c r="J3183" s="3"/>
      <c r="K3183" s="3"/>
      <c r="L3183" s="3"/>
    </row>
    <row r="3184" spans="1:12">
      <c r="A3184" s="9"/>
      <c r="B3184" s="3"/>
      <c r="C3184" s="13"/>
      <c r="D3184" s="3"/>
      <c r="E3184" s="3"/>
      <c r="F3184" s="3"/>
      <c r="G3184" s="3"/>
      <c r="H3184" s="3"/>
      <c r="I3184" s="3"/>
      <c r="J3184" s="3"/>
      <c r="K3184" s="3"/>
      <c r="L3184" s="3"/>
    </row>
    <row r="3185" spans="1:12">
      <c r="A3185" s="9"/>
      <c r="B3185" s="3"/>
      <c r="C3185" s="13"/>
      <c r="D3185" s="3"/>
      <c r="E3185" s="3"/>
      <c r="F3185" s="3"/>
      <c r="G3185" s="3"/>
      <c r="H3185" s="3"/>
      <c r="I3185" s="3"/>
      <c r="J3185" s="3"/>
      <c r="K3185" s="3"/>
      <c r="L3185" s="3"/>
    </row>
    <row r="3186" spans="1:12">
      <c r="A3186" s="9"/>
      <c r="B3186" s="3"/>
      <c r="C3186" s="13"/>
      <c r="D3186" s="3"/>
      <c r="E3186" s="3"/>
      <c r="F3186" s="3"/>
      <c r="G3186" s="3"/>
      <c r="H3186" s="3"/>
      <c r="I3186" s="3"/>
      <c r="J3186" s="3"/>
      <c r="K3186" s="3"/>
      <c r="L3186" s="3"/>
    </row>
    <row r="3187" spans="1:12">
      <c r="A3187" s="9"/>
      <c r="B3187" s="3"/>
      <c r="C3187" s="13"/>
      <c r="D3187" s="3"/>
      <c r="E3187" s="3"/>
      <c r="F3187" s="3"/>
      <c r="G3187" s="3"/>
      <c r="H3187" s="3"/>
      <c r="I3187" s="3"/>
      <c r="J3187" s="3"/>
      <c r="K3187" s="3"/>
      <c r="L3187" s="3"/>
    </row>
    <row r="3188" spans="1:12">
      <c r="A3188" s="9"/>
      <c r="B3188" s="3"/>
      <c r="C3188" s="13"/>
      <c r="D3188" s="3"/>
      <c r="E3188" s="3"/>
      <c r="F3188" s="3"/>
      <c r="G3188" s="3"/>
      <c r="H3188" s="3"/>
      <c r="I3188" s="3"/>
      <c r="J3188" s="3"/>
      <c r="K3188" s="3"/>
      <c r="L3188" s="3"/>
    </row>
    <row r="3189" spans="1:12">
      <c r="A3189" s="9"/>
      <c r="B3189" s="3"/>
      <c r="C3189" s="13"/>
      <c r="D3189" s="3"/>
      <c r="E3189" s="3"/>
      <c r="F3189" s="3"/>
      <c r="G3189" s="3"/>
      <c r="H3189" s="3"/>
      <c r="I3189" s="3"/>
      <c r="J3189" s="3"/>
      <c r="K3189" s="3"/>
      <c r="L3189" s="3"/>
    </row>
    <row r="3190" spans="1:12">
      <c r="A3190" s="9"/>
      <c r="B3190" s="3"/>
      <c r="C3190" s="13"/>
      <c r="D3190" s="3"/>
      <c r="E3190" s="3"/>
      <c r="F3190" s="3"/>
      <c r="G3190" s="3"/>
      <c r="H3190" s="3"/>
      <c r="I3190" s="3"/>
      <c r="J3190" s="3"/>
      <c r="K3190" s="3"/>
      <c r="L3190" s="3"/>
    </row>
    <row r="3191" spans="1:12">
      <c r="A3191" s="9"/>
      <c r="B3191" s="3"/>
      <c r="C3191" s="13"/>
      <c r="D3191" s="3"/>
      <c r="E3191" s="3"/>
      <c r="F3191" s="3"/>
      <c r="G3191" s="3"/>
      <c r="H3191" s="3"/>
      <c r="I3191" s="3"/>
      <c r="J3191" s="3"/>
      <c r="K3191" s="3"/>
      <c r="L3191" s="3"/>
    </row>
    <row r="3192" spans="1:12">
      <c r="A3192" s="9"/>
      <c r="B3192" s="3"/>
      <c r="C3192" s="13"/>
      <c r="D3192" s="3"/>
      <c r="E3192" s="3"/>
      <c r="F3192" s="3"/>
      <c r="G3192" s="3"/>
      <c r="H3192" s="3"/>
      <c r="I3192" s="3"/>
      <c r="J3192" s="3"/>
      <c r="K3192" s="3"/>
      <c r="L3192" s="3"/>
    </row>
    <row r="3193" spans="1:12">
      <c r="A3193" s="9"/>
      <c r="B3193" s="3"/>
      <c r="C3193" s="13"/>
      <c r="D3193" s="3"/>
      <c r="E3193" s="3"/>
      <c r="F3193" s="3"/>
      <c r="G3193" s="3"/>
      <c r="H3193" s="3"/>
      <c r="I3193" s="3"/>
      <c r="J3193" s="3"/>
      <c r="K3193" s="3"/>
      <c r="L3193" s="3"/>
    </row>
    <row r="3194" spans="1:12">
      <c r="A3194" s="9"/>
      <c r="B3194" s="3"/>
      <c r="C3194" s="13"/>
      <c r="D3194" s="3"/>
      <c r="E3194" s="3"/>
      <c r="F3194" s="3"/>
      <c r="G3194" s="3"/>
      <c r="H3194" s="3"/>
      <c r="I3194" s="3"/>
      <c r="J3194" s="3"/>
      <c r="K3194" s="3"/>
      <c r="L3194" s="3"/>
    </row>
    <row r="3195" spans="1:12">
      <c r="A3195" s="9"/>
      <c r="B3195" s="3"/>
      <c r="C3195" s="13"/>
      <c r="D3195" s="3"/>
      <c r="E3195" s="3"/>
      <c r="F3195" s="3"/>
      <c r="G3195" s="3"/>
      <c r="H3195" s="3"/>
      <c r="I3195" s="3"/>
      <c r="J3195" s="3"/>
      <c r="K3195" s="3"/>
      <c r="L3195" s="3"/>
    </row>
    <row r="3196" spans="1:12">
      <c r="A3196" s="9"/>
      <c r="B3196" s="3"/>
      <c r="C3196" s="13"/>
      <c r="D3196" s="3"/>
      <c r="E3196" s="3"/>
      <c r="F3196" s="3"/>
      <c r="G3196" s="3"/>
      <c r="H3196" s="3"/>
      <c r="I3196" s="3"/>
      <c r="J3196" s="3"/>
      <c r="K3196" s="3"/>
      <c r="L3196" s="3"/>
    </row>
    <row r="3197" spans="1:12">
      <c r="A3197" s="9"/>
      <c r="B3197" s="3"/>
      <c r="C3197" s="13"/>
      <c r="D3197" s="3"/>
      <c r="E3197" s="3"/>
      <c r="F3197" s="3"/>
      <c r="G3197" s="3"/>
      <c r="H3197" s="3"/>
      <c r="I3197" s="3"/>
      <c r="J3197" s="3"/>
      <c r="K3197" s="3"/>
      <c r="L3197" s="3"/>
    </row>
    <row r="3198" spans="1:12">
      <c r="A3198" s="9"/>
      <c r="B3198" s="3"/>
      <c r="C3198" s="13"/>
      <c r="D3198" s="3"/>
      <c r="E3198" s="3"/>
      <c r="F3198" s="3"/>
      <c r="G3198" s="3"/>
      <c r="H3198" s="3"/>
      <c r="I3198" s="3"/>
      <c r="J3198" s="3"/>
      <c r="K3198" s="3"/>
      <c r="L3198" s="3"/>
    </row>
    <row r="3199" spans="1:12">
      <c r="A3199" s="9"/>
      <c r="B3199" s="3"/>
      <c r="C3199" s="13"/>
      <c r="D3199" s="3"/>
      <c r="E3199" s="3"/>
      <c r="F3199" s="3"/>
      <c r="G3199" s="3"/>
      <c r="H3199" s="3"/>
      <c r="I3199" s="3"/>
      <c r="J3199" s="3"/>
      <c r="K3199" s="3"/>
      <c r="L3199" s="3"/>
    </row>
    <row r="3200" spans="1:12">
      <c r="A3200" s="9"/>
      <c r="B3200" s="3"/>
      <c r="C3200" s="13"/>
      <c r="D3200" s="3"/>
      <c r="E3200" s="3"/>
      <c r="F3200" s="3"/>
      <c r="G3200" s="3"/>
      <c r="H3200" s="3"/>
      <c r="I3200" s="3"/>
      <c r="J3200" s="3"/>
      <c r="K3200" s="3"/>
      <c r="L3200" s="3"/>
    </row>
    <row r="3201" spans="1:12">
      <c r="A3201" s="9"/>
      <c r="B3201" s="3"/>
      <c r="C3201" s="13"/>
      <c r="D3201" s="3"/>
      <c r="E3201" s="3"/>
      <c r="F3201" s="3"/>
      <c r="G3201" s="3"/>
      <c r="H3201" s="3"/>
      <c r="I3201" s="3"/>
      <c r="J3201" s="3"/>
      <c r="K3201" s="3"/>
      <c r="L3201" s="3"/>
    </row>
    <row r="3202" spans="1:12">
      <c r="A3202" s="9"/>
      <c r="B3202" s="3"/>
      <c r="C3202" s="13"/>
      <c r="D3202" s="3"/>
      <c r="E3202" s="3"/>
      <c r="F3202" s="3"/>
      <c r="G3202" s="3"/>
      <c r="H3202" s="3"/>
      <c r="I3202" s="3"/>
      <c r="J3202" s="3"/>
      <c r="K3202" s="3"/>
      <c r="L3202" s="3"/>
    </row>
    <row r="3203" spans="1:12">
      <c r="A3203" s="9"/>
      <c r="B3203" s="3"/>
      <c r="C3203" s="13"/>
      <c r="D3203" s="3"/>
      <c r="E3203" s="3"/>
      <c r="F3203" s="3"/>
      <c r="G3203" s="3"/>
      <c r="H3203" s="3"/>
      <c r="I3203" s="3"/>
      <c r="J3203" s="3"/>
      <c r="K3203" s="3"/>
      <c r="L3203" s="3"/>
    </row>
    <row r="3204" spans="1:12">
      <c r="A3204" s="9"/>
      <c r="B3204" s="3"/>
      <c r="C3204" s="13"/>
      <c r="D3204" s="3"/>
      <c r="E3204" s="3"/>
      <c r="F3204" s="3"/>
      <c r="G3204" s="3"/>
      <c r="H3204" s="3"/>
      <c r="I3204" s="3"/>
      <c r="J3204" s="3"/>
      <c r="K3204" s="3"/>
      <c r="L3204" s="3"/>
    </row>
    <row r="3205" spans="1:12">
      <c r="A3205" s="9"/>
      <c r="B3205" s="3"/>
      <c r="C3205" s="13"/>
      <c r="D3205" s="3"/>
      <c r="E3205" s="3"/>
      <c r="F3205" s="3"/>
      <c r="G3205" s="3"/>
      <c r="H3205" s="3"/>
      <c r="I3205" s="3"/>
      <c r="J3205" s="3"/>
      <c r="K3205" s="3"/>
      <c r="L3205" s="3"/>
    </row>
    <row r="3206" spans="1:12">
      <c r="A3206" s="9"/>
      <c r="B3206" s="3"/>
      <c r="C3206" s="13"/>
      <c r="D3206" s="3"/>
      <c r="E3206" s="3"/>
      <c r="F3206" s="3"/>
      <c r="G3206" s="3"/>
      <c r="H3206" s="3"/>
      <c r="I3206" s="3"/>
      <c r="J3206" s="3"/>
      <c r="K3206" s="3"/>
      <c r="L3206" s="3"/>
    </row>
    <row r="3207" spans="1:12">
      <c r="A3207" s="9"/>
      <c r="B3207" s="3"/>
      <c r="C3207" s="13"/>
      <c r="D3207" s="3"/>
      <c r="E3207" s="3"/>
      <c r="F3207" s="3"/>
      <c r="G3207" s="3"/>
      <c r="H3207" s="3"/>
      <c r="I3207" s="3"/>
      <c r="J3207" s="3"/>
      <c r="K3207" s="3"/>
      <c r="L3207" s="3"/>
    </row>
    <row r="3208" spans="1:12">
      <c r="A3208" s="9"/>
      <c r="B3208" s="3"/>
      <c r="C3208" s="13"/>
      <c r="D3208" s="3"/>
      <c r="E3208" s="3"/>
      <c r="F3208" s="3"/>
      <c r="G3208" s="3"/>
      <c r="H3208" s="3"/>
      <c r="I3208" s="3"/>
      <c r="J3208" s="3"/>
      <c r="K3208" s="3"/>
      <c r="L3208" s="3"/>
    </row>
    <row r="3209" spans="1:12">
      <c r="A3209" s="9"/>
      <c r="B3209" s="3"/>
      <c r="C3209" s="13"/>
      <c r="D3209" s="3"/>
      <c r="E3209" s="3"/>
      <c r="F3209" s="3"/>
      <c r="G3209" s="3"/>
      <c r="H3209" s="3"/>
      <c r="I3209" s="3"/>
      <c r="J3209" s="3"/>
      <c r="K3209" s="3"/>
      <c r="L3209" s="3"/>
    </row>
    <row r="3210" spans="1:12">
      <c r="A3210" s="9"/>
      <c r="B3210" s="3"/>
      <c r="C3210" s="13"/>
      <c r="D3210" s="3"/>
      <c r="E3210" s="3"/>
      <c r="F3210" s="3"/>
      <c r="G3210" s="3"/>
      <c r="H3210" s="3"/>
      <c r="I3210" s="3"/>
      <c r="J3210" s="3"/>
      <c r="K3210" s="3"/>
      <c r="L3210" s="3"/>
    </row>
    <row r="3211" spans="1:12">
      <c r="A3211" s="9"/>
      <c r="B3211" s="3"/>
      <c r="C3211" s="13"/>
      <c r="D3211" s="3"/>
      <c r="E3211" s="3"/>
      <c r="F3211" s="3"/>
      <c r="G3211" s="3"/>
      <c r="H3211" s="3"/>
      <c r="I3211" s="3"/>
      <c r="J3211" s="3"/>
      <c r="K3211" s="3"/>
      <c r="L3211" s="3"/>
    </row>
    <row r="3212" spans="1:12">
      <c r="A3212" s="9"/>
      <c r="B3212" s="3"/>
      <c r="C3212" s="13"/>
      <c r="D3212" s="3"/>
      <c r="E3212" s="3"/>
      <c r="F3212" s="3"/>
      <c r="G3212" s="3"/>
      <c r="H3212" s="3"/>
      <c r="I3212" s="3"/>
      <c r="J3212" s="3"/>
      <c r="K3212" s="3"/>
      <c r="L3212" s="3"/>
    </row>
    <row r="3213" spans="1:12">
      <c r="A3213" s="9"/>
      <c r="B3213" s="3"/>
      <c r="C3213" s="13"/>
      <c r="D3213" s="3"/>
      <c r="E3213" s="3"/>
      <c r="F3213" s="3"/>
      <c r="G3213" s="3"/>
      <c r="H3213" s="3"/>
      <c r="I3213" s="3"/>
      <c r="J3213" s="3"/>
      <c r="K3213" s="3"/>
      <c r="L3213" s="3"/>
    </row>
    <row r="3214" spans="1:12">
      <c r="A3214" s="9"/>
      <c r="B3214" s="3"/>
      <c r="C3214" s="13"/>
      <c r="D3214" s="3"/>
      <c r="E3214" s="3"/>
      <c r="F3214" s="3"/>
      <c r="G3214" s="3"/>
      <c r="H3214" s="3"/>
      <c r="I3214" s="3"/>
      <c r="J3214" s="3"/>
      <c r="K3214" s="3"/>
      <c r="L3214" s="3"/>
    </row>
    <row r="3215" spans="1:12">
      <c r="A3215" s="9"/>
      <c r="B3215" s="3"/>
      <c r="C3215" s="13"/>
      <c r="D3215" s="3"/>
      <c r="E3215" s="3"/>
      <c r="F3215" s="3"/>
      <c r="G3215" s="3"/>
      <c r="H3215" s="3"/>
      <c r="I3215" s="3"/>
      <c r="J3215" s="3"/>
      <c r="K3215" s="3"/>
      <c r="L3215" s="3"/>
    </row>
    <row r="3216" spans="1:12">
      <c r="A3216" s="9"/>
      <c r="B3216" s="3"/>
      <c r="C3216" s="13"/>
      <c r="D3216" s="3"/>
      <c r="E3216" s="3"/>
      <c r="F3216" s="3"/>
      <c r="G3216" s="3"/>
      <c r="H3216" s="3"/>
      <c r="I3216" s="3"/>
      <c r="J3216" s="3"/>
      <c r="K3216" s="3"/>
      <c r="L3216" s="3"/>
    </row>
    <row r="3217" spans="1:12">
      <c r="A3217" s="9"/>
      <c r="B3217" s="3"/>
      <c r="C3217" s="13"/>
      <c r="D3217" s="3"/>
      <c r="E3217" s="3"/>
      <c r="F3217" s="3"/>
      <c r="G3217" s="3"/>
      <c r="H3217" s="3"/>
      <c r="I3217" s="3"/>
      <c r="J3217" s="3"/>
      <c r="K3217" s="3"/>
      <c r="L3217" s="3"/>
    </row>
    <row r="3218" spans="1:12">
      <c r="A3218" s="9"/>
      <c r="B3218" s="3"/>
      <c r="C3218" s="13"/>
      <c r="D3218" s="3"/>
      <c r="E3218" s="3"/>
      <c r="F3218" s="3"/>
      <c r="G3218" s="3"/>
      <c r="H3218" s="3"/>
      <c r="I3218" s="3"/>
      <c r="J3218" s="3"/>
      <c r="K3218" s="3"/>
      <c r="L3218" s="3"/>
    </row>
    <row r="3219" spans="1:12">
      <c r="A3219" s="9"/>
      <c r="B3219" s="3"/>
      <c r="C3219" s="13"/>
      <c r="D3219" s="3"/>
      <c r="E3219" s="3"/>
      <c r="F3219" s="3"/>
      <c r="G3219" s="3"/>
      <c r="H3219" s="3"/>
      <c r="I3219" s="3"/>
      <c r="J3219" s="3"/>
      <c r="K3219" s="3"/>
      <c r="L3219" s="3"/>
    </row>
    <row r="3220" spans="1:12">
      <c r="A3220" s="9"/>
      <c r="B3220" s="3"/>
      <c r="C3220" s="13"/>
      <c r="D3220" s="3"/>
      <c r="E3220" s="3"/>
      <c r="F3220" s="3"/>
      <c r="G3220" s="3"/>
      <c r="H3220" s="3"/>
      <c r="I3220" s="3"/>
      <c r="J3220" s="3"/>
      <c r="K3220" s="3"/>
      <c r="L3220" s="3"/>
    </row>
    <row r="3221" spans="1:12">
      <c r="A3221" s="9"/>
      <c r="B3221" s="3"/>
      <c r="C3221" s="13"/>
      <c r="D3221" s="3"/>
      <c r="E3221" s="3"/>
      <c r="F3221" s="3"/>
      <c r="G3221" s="3"/>
      <c r="H3221" s="3"/>
      <c r="I3221" s="3"/>
      <c r="J3221" s="3"/>
      <c r="K3221" s="3"/>
      <c r="L3221" s="3"/>
    </row>
    <row r="3222" spans="1:12">
      <c r="A3222" s="9"/>
      <c r="B3222" s="3"/>
      <c r="C3222" s="13"/>
      <c r="D3222" s="3"/>
      <c r="E3222" s="3"/>
      <c r="F3222" s="3"/>
      <c r="G3222" s="3"/>
      <c r="H3222" s="3"/>
      <c r="I3222" s="3"/>
      <c r="J3222" s="3"/>
      <c r="K3222" s="3"/>
      <c r="L3222" s="3"/>
    </row>
    <row r="3223" spans="1:12">
      <c r="A3223" s="9"/>
      <c r="B3223" s="3"/>
      <c r="C3223" s="13"/>
      <c r="D3223" s="3"/>
      <c r="E3223" s="3"/>
      <c r="F3223" s="3"/>
      <c r="G3223" s="3"/>
      <c r="H3223" s="3"/>
      <c r="I3223" s="3"/>
      <c r="J3223" s="3"/>
      <c r="K3223" s="3"/>
      <c r="L3223" s="3"/>
    </row>
    <row r="3224" spans="1:12">
      <c r="A3224" s="9"/>
      <c r="B3224" s="3"/>
      <c r="C3224" s="13"/>
      <c r="D3224" s="3"/>
      <c r="E3224" s="3"/>
      <c r="F3224" s="3"/>
      <c r="G3224" s="3"/>
      <c r="H3224" s="3"/>
      <c r="I3224" s="3"/>
      <c r="J3224" s="3"/>
      <c r="K3224" s="3"/>
      <c r="L3224" s="3"/>
    </row>
    <row r="3225" spans="1:12">
      <c r="A3225" s="9"/>
      <c r="B3225" s="3"/>
      <c r="C3225" s="13"/>
      <c r="D3225" s="3"/>
      <c r="E3225" s="3"/>
      <c r="F3225" s="3"/>
      <c r="G3225" s="3"/>
      <c r="H3225" s="3"/>
      <c r="I3225" s="3"/>
      <c r="J3225" s="3"/>
      <c r="K3225" s="3"/>
      <c r="L3225" s="3"/>
    </row>
    <row r="3226" spans="1:12">
      <c r="A3226" s="9"/>
      <c r="B3226" s="3"/>
      <c r="C3226" s="13"/>
      <c r="D3226" s="3"/>
      <c r="E3226" s="3"/>
      <c r="F3226" s="3"/>
      <c r="G3226" s="3"/>
      <c r="H3226" s="3"/>
      <c r="I3226" s="3"/>
      <c r="J3226" s="3"/>
      <c r="K3226" s="3"/>
      <c r="L3226" s="3"/>
    </row>
    <row r="3227" spans="1:12">
      <c r="A3227" s="9"/>
      <c r="B3227" s="3"/>
      <c r="C3227" s="13"/>
      <c r="D3227" s="3"/>
      <c r="E3227" s="3"/>
      <c r="F3227" s="3"/>
      <c r="G3227" s="3"/>
      <c r="H3227" s="3"/>
      <c r="I3227" s="3"/>
      <c r="J3227" s="3"/>
      <c r="K3227" s="3"/>
      <c r="L3227" s="3"/>
    </row>
    <row r="3228" spans="1:12">
      <c r="A3228" s="9"/>
      <c r="B3228" s="3"/>
      <c r="C3228" s="13"/>
      <c r="D3228" s="3"/>
      <c r="E3228" s="3"/>
      <c r="F3228" s="3"/>
      <c r="G3228" s="3"/>
      <c r="H3228" s="3"/>
      <c r="I3228" s="3"/>
      <c r="J3228" s="3"/>
      <c r="K3228" s="3"/>
      <c r="L3228" s="3"/>
    </row>
    <row r="3229" spans="1:12">
      <c r="A3229" s="9"/>
      <c r="B3229" s="3"/>
      <c r="C3229" s="13"/>
      <c r="D3229" s="3"/>
      <c r="E3229" s="3"/>
      <c r="F3229" s="3"/>
      <c r="G3229" s="3"/>
      <c r="H3229" s="3"/>
      <c r="I3229" s="3"/>
      <c r="J3229" s="3"/>
      <c r="K3229" s="3"/>
      <c r="L3229" s="3"/>
    </row>
    <row r="3230" spans="1:12">
      <c r="A3230" s="9"/>
      <c r="B3230" s="3"/>
      <c r="C3230" s="13"/>
      <c r="D3230" s="3"/>
      <c r="E3230" s="3"/>
      <c r="F3230" s="3"/>
      <c r="G3230" s="3"/>
      <c r="H3230" s="3"/>
      <c r="I3230" s="3"/>
      <c r="J3230" s="3"/>
      <c r="K3230" s="3"/>
      <c r="L3230" s="3"/>
    </row>
    <row r="3231" spans="1:12">
      <c r="A3231" s="9"/>
      <c r="B3231" s="3"/>
      <c r="C3231" s="13"/>
      <c r="D3231" s="3"/>
      <c r="E3231" s="3"/>
      <c r="F3231" s="3"/>
      <c r="G3231" s="3"/>
      <c r="H3231" s="3"/>
      <c r="I3231" s="3"/>
      <c r="J3231" s="3"/>
      <c r="K3231" s="3"/>
      <c r="L3231" s="3"/>
    </row>
    <row r="3232" spans="1:12">
      <c r="A3232" s="9"/>
      <c r="B3232" s="3"/>
      <c r="C3232" s="13"/>
      <c r="D3232" s="3"/>
      <c r="E3232" s="3"/>
      <c r="F3232" s="3"/>
      <c r="G3232" s="3"/>
      <c r="H3232" s="3"/>
      <c r="I3232" s="3"/>
      <c r="J3232" s="3"/>
      <c r="K3232" s="3"/>
      <c r="L3232" s="3"/>
    </row>
    <row r="3233" spans="1:12">
      <c r="A3233" s="9"/>
      <c r="B3233" s="3"/>
      <c r="C3233" s="13"/>
      <c r="D3233" s="3"/>
      <c r="E3233" s="3"/>
      <c r="F3233" s="3"/>
      <c r="G3233" s="3"/>
      <c r="H3233" s="3"/>
      <c r="I3233" s="3"/>
      <c r="J3233" s="3"/>
      <c r="K3233" s="3"/>
      <c r="L3233" s="3"/>
    </row>
    <row r="3234" spans="1:12">
      <c r="A3234" s="9"/>
      <c r="B3234" s="3"/>
      <c r="C3234" s="13"/>
      <c r="D3234" s="3"/>
      <c r="E3234" s="3"/>
      <c r="F3234" s="3"/>
      <c r="G3234" s="3"/>
      <c r="H3234" s="3"/>
      <c r="I3234" s="3"/>
      <c r="J3234" s="3"/>
      <c r="K3234" s="3"/>
      <c r="L3234" s="3"/>
    </row>
    <row r="3235" spans="1:12">
      <c r="A3235" s="9"/>
      <c r="B3235" s="3"/>
      <c r="C3235" s="13"/>
      <c r="D3235" s="3"/>
      <c r="E3235" s="3"/>
      <c r="F3235" s="3"/>
      <c r="G3235" s="3"/>
      <c r="H3235" s="3"/>
      <c r="I3235" s="3"/>
      <c r="J3235" s="3"/>
      <c r="K3235" s="3"/>
      <c r="L3235" s="3"/>
    </row>
    <row r="3236" spans="1:12">
      <c r="A3236" s="9"/>
      <c r="B3236" s="3"/>
      <c r="C3236" s="13"/>
      <c r="D3236" s="3"/>
      <c r="E3236" s="3"/>
      <c r="F3236" s="3"/>
      <c r="G3236" s="3"/>
      <c r="H3236" s="3"/>
      <c r="I3236" s="3"/>
      <c r="J3236" s="3"/>
      <c r="K3236" s="3"/>
      <c r="L3236" s="3"/>
    </row>
    <row r="3237" spans="1:12">
      <c r="A3237" s="9"/>
      <c r="B3237" s="3"/>
      <c r="C3237" s="13"/>
      <c r="D3237" s="3"/>
      <c r="E3237" s="3"/>
      <c r="F3237" s="3"/>
      <c r="G3237" s="3"/>
      <c r="H3237" s="3"/>
      <c r="I3237" s="3"/>
      <c r="J3237" s="3"/>
      <c r="K3237" s="3"/>
      <c r="L3237" s="3"/>
    </row>
    <row r="3238" spans="1:12">
      <c r="A3238" s="9"/>
      <c r="B3238" s="3"/>
      <c r="C3238" s="13"/>
      <c r="D3238" s="3"/>
      <c r="E3238" s="3"/>
      <c r="F3238" s="3"/>
      <c r="G3238" s="3"/>
      <c r="H3238" s="3"/>
      <c r="I3238" s="3"/>
      <c r="J3238" s="3"/>
      <c r="K3238" s="3"/>
      <c r="L3238" s="3"/>
    </row>
    <row r="3239" spans="1:12">
      <c r="A3239" s="9"/>
      <c r="B3239" s="3"/>
      <c r="C3239" s="13"/>
      <c r="D3239" s="3"/>
      <c r="E3239" s="3"/>
      <c r="F3239" s="3"/>
      <c r="G3239" s="3"/>
      <c r="H3239" s="3"/>
      <c r="I3239" s="3"/>
      <c r="J3239" s="3"/>
      <c r="K3239" s="3"/>
      <c r="L3239" s="3"/>
    </row>
    <row r="3240" spans="1:12">
      <c r="A3240" s="9"/>
      <c r="B3240" s="3"/>
      <c r="C3240" s="13"/>
      <c r="D3240" s="3"/>
      <c r="E3240" s="3"/>
      <c r="F3240" s="3"/>
      <c r="G3240" s="3"/>
      <c r="H3240" s="3"/>
      <c r="I3240" s="3"/>
      <c r="J3240" s="3"/>
      <c r="K3240" s="3"/>
      <c r="L3240" s="3"/>
    </row>
    <row r="3241" spans="1:12">
      <c r="A3241" s="9"/>
      <c r="B3241" s="3"/>
      <c r="C3241" s="13"/>
      <c r="D3241" s="3"/>
      <c r="E3241" s="3"/>
      <c r="F3241" s="3"/>
      <c r="G3241" s="3"/>
      <c r="H3241" s="3"/>
      <c r="I3241" s="3"/>
      <c r="J3241" s="3"/>
      <c r="K3241" s="3"/>
      <c r="L3241" s="3"/>
    </row>
    <row r="3242" spans="1:12">
      <c r="A3242" s="9"/>
      <c r="B3242" s="3"/>
      <c r="C3242" s="13"/>
      <c r="D3242" s="3"/>
      <c r="E3242" s="3"/>
      <c r="F3242" s="3"/>
      <c r="G3242" s="3"/>
      <c r="H3242" s="3"/>
      <c r="I3242" s="3"/>
      <c r="J3242" s="3"/>
      <c r="K3242" s="3"/>
      <c r="L3242" s="3"/>
    </row>
    <row r="3243" spans="1:12">
      <c r="A3243" s="9"/>
      <c r="B3243" s="3"/>
      <c r="C3243" s="13"/>
      <c r="D3243" s="3"/>
      <c r="E3243" s="3"/>
      <c r="F3243" s="3"/>
      <c r="G3243" s="3"/>
      <c r="H3243" s="3"/>
      <c r="I3243" s="3"/>
      <c r="J3243" s="3"/>
      <c r="K3243" s="3"/>
      <c r="L3243" s="3"/>
    </row>
    <row r="3244" spans="1:12">
      <c r="A3244" s="9"/>
      <c r="B3244" s="3"/>
      <c r="C3244" s="13"/>
      <c r="D3244" s="3"/>
      <c r="E3244" s="3"/>
      <c r="F3244" s="3"/>
      <c r="G3244" s="3"/>
      <c r="H3244" s="3"/>
      <c r="I3244" s="3"/>
      <c r="J3244" s="3"/>
      <c r="K3244" s="3"/>
      <c r="L3244" s="3"/>
    </row>
    <row r="3245" spans="1:12">
      <c r="A3245" s="9"/>
      <c r="B3245" s="3"/>
      <c r="C3245" s="13"/>
      <c r="D3245" s="3"/>
      <c r="E3245" s="3"/>
      <c r="F3245" s="3"/>
      <c r="G3245" s="3"/>
      <c r="H3245" s="3"/>
      <c r="I3245" s="3"/>
      <c r="J3245" s="3"/>
      <c r="K3245" s="3"/>
      <c r="L3245" s="3"/>
    </row>
    <row r="3246" spans="1:12">
      <c r="A3246" s="9"/>
      <c r="B3246" s="3"/>
      <c r="C3246" s="13"/>
      <c r="D3246" s="3"/>
      <c r="E3246" s="3"/>
      <c r="F3246" s="3"/>
      <c r="G3246" s="3"/>
      <c r="H3246" s="3"/>
      <c r="I3246" s="3"/>
      <c r="J3246" s="3"/>
      <c r="K3246" s="3"/>
      <c r="L3246" s="3"/>
    </row>
    <row r="3247" spans="1:12">
      <c r="A3247" s="9"/>
      <c r="B3247" s="3"/>
      <c r="C3247" s="13"/>
      <c r="D3247" s="3"/>
      <c r="E3247" s="3"/>
      <c r="F3247" s="3"/>
      <c r="G3247" s="3"/>
      <c r="H3247" s="3"/>
      <c r="I3247" s="3"/>
      <c r="J3247" s="3"/>
      <c r="K3247" s="3"/>
      <c r="L3247" s="3"/>
    </row>
    <row r="3248" spans="1:12">
      <c r="A3248" s="9"/>
      <c r="B3248" s="3"/>
      <c r="C3248" s="13"/>
      <c r="D3248" s="3"/>
      <c r="E3248" s="3"/>
      <c r="F3248" s="3"/>
      <c r="G3248" s="3"/>
      <c r="H3248" s="3"/>
      <c r="I3248" s="3"/>
      <c r="J3248" s="3"/>
      <c r="K3248" s="3"/>
      <c r="L3248" s="3"/>
    </row>
    <row r="3249" spans="1:12">
      <c r="A3249" s="9"/>
      <c r="B3249" s="3"/>
      <c r="C3249" s="13"/>
      <c r="D3249" s="3"/>
      <c r="E3249" s="3"/>
      <c r="F3249" s="3"/>
      <c r="G3249" s="3"/>
      <c r="H3249" s="3"/>
      <c r="I3249" s="3"/>
      <c r="J3249" s="3"/>
      <c r="K3249" s="3"/>
      <c r="L3249" s="3"/>
    </row>
    <row r="3250" spans="1:12">
      <c r="A3250" s="9"/>
      <c r="B3250" s="3"/>
      <c r="C3250" s="13"/>
      <c r="D3250" s="3"/>
      <c r="E3250" s="3"/>
      <c r="F3250" s="3"/>
      <c r="G3250" s="3"/>
      <c r="H3250" s="3"/>
      <c r="I3250" s="3"/>
      <c r="J3250" s="3"/>
      <c r="K3250" s="3"/>
      <c r="L3250" s="3"/>
    </row>
    <row r="3251" spans="1:12">
      <c r="A3251" s="9"/>
      <c r="B3251" s="3"/>
      <c r="C3251" s="13"/>
      <c r="D3251" s="3"/>
      <c r="E3251" s="3"/>
      <c r="F3251" s="3"/>
      <c r="G3251" s="3"/>
      <c r="H3251" s="3"/>
      <c r="I3251" s="3"/>
      <c r="J3251" s="3"/>
      <c r="K3251" s="3"/>
      <c r="L3251" s="3"/>
    </row>
    <row r="3252" spans="1:12">
      <c r="A3252" s="9"/>
      <c r="B3252" s="3"/>
      <c r="C3252" s="13"/>
      <c r="D3252" s="3"/>
      <c r="E3252" s="3"/>
      <c r="F3252" s="3"/>
      <c r="G3252" s="3"/>
      <c r="H3252" s="3"/>
      <c r="I3252" s="3"/>
      <c r="J3252" s="3"/>
      <c r="K3252" s="3"/>
      <c r="L3252" s="3"/>
    </row>
    <row r="3253" spans="1:12">
      <c r="A3253" s="9"/>
      <c r="B3253" s="3"/>
      <c r="C3253" s="13"/>
      <c r="D3253" s="3"/>
      <c r="E3253" s="3"/>
      <c r="F3253" s="3"/>
      <c r="G3253" s="3"/>
      <c r="H3253" s="3"/>
      <c r="I3253" s="3"/>
      <c r="J3253" s="3"/>
      <c r="K3253" s="3"/>
      <c r="L3253" s="3"/>
    </row>
    <row r="3254" spans="1:12">
      <c r="A3254" s="9"/>
      <c r="B3254" s="3"/>
      <c r="C3254" s="13"/>
      <c r="D3254" s="3"/>
      <c r="E3254" s="3"/>
      <c r="F3254" s="3"/>
      <c r="G3254" s="3"/>
      <c r="H3254" s="3"/>
      <c r="I3254" s="3"/>
      <c r="J3254" s="3"/>
      <c r="K3254" s="3"/>
      <c r="L3254" s="3"/>
    </row>
    <row r="3255" spans="1:12">
      <c r="A3255" s="9"/>
      <c r="B3255" s="3"/>
      <c r="C3255" s="13"/>
      <c r="D3255" s="3"/>
      <c r="E3255" s="3"/>
      <c r="F3255" s="3"/>
      <c r="G3255" s="3"/>
      <c r="H3255" s="3"/>
      <c r="I3255" s="3"/>
      <c r="J3255" s="3"/>
      <c r="K3255" s="3"/>
      <c r="L3255" s="3"/>
    </row>
    <row r="3256" spans="1:12">
      <c r="A3256" s="9"/>
      <c r="B3256" s="3"/>
      <c r="C3256" s="13"/>
      <c r="D3256" s="3"/>
      <c r="E3256" s="3"/>
      <c r="F3256" s="3"/>
      <c r="G3256" s="3"/>
      <c r="H3256" s="3"/>
      <c r="I3256" s="3"/>
      <c r="J3256" s="3"/>
      <c r="K3256" s="3"/>
      <c r="L3256" s="3"/>
    </row>
    <row r="3257" spans="1:12">
      <c r="A3257" s="9"/>
      <c r="B3257" s="3"/>
      <c r="C3257" s="13"/>
      <c r="D3257" s="3"/>
      <c r="E3257" s="3"/>
      <c r="F3257" s="3"/>
      <c r="G3257" s="3"/>
      <c r="H3257" s="3"/>
      <c r="I3257" s="3"/>
      <c r="J3257" s="3"/>
      <c r="K3257" s="3"/>
      <c r="L3257" s="3"/>
    </row>
    <row r="3258" spans="1:12">
      <c r="A3258" s="9"/>
      <c r="B3258" s="3"/>
      <c r="C3258" s="13"/>
      <c r="D3258" s="3"/>
      <c r="E3258" s="3"/>
      <c r="F3258" s="3"/>
      <c r="G3258" s="3"/>
      <c r="H3258" s="3"/>
      <c r="I3258" s="3"/>
      <c r="J3258" s="3"/>
      <c r="K3258" s="3"/>
      <c r="L3258" s="3"/>
    </row>
    <row r="3259" spans="1:12">
      <c r="A3259" s="9"/>
      <c r="B3259" s="3"/>
      <c r="C3259" s="13"/>
      <c r="D3259" s="3"/>
      <c r="E3259" s="3"/>
      <c r="F3259" s="3"/>
      <c r="G3259" s="3"/>
      <c r="H3259" s="3"/>
      <c r="I3259" s="3"/>
      <c r="J3259" s="3"/>
      <c r="K3259" s="3"/>
      <c r="L3259" s="3"/>
    </row>
    <row r="3260" spans="1:12">
      <c r="A3260" s="9"/>
      <c r="B3260" s="3"/>
      <c r="C3260" s="13"/>
      <c r="D3260" s="3"/>
      <c r="E3260" s="3"/>
      <c r="F3260" s="3"/>
      <c r="G3260" s="3"/>
      <c r="H3260" s="3"/>
      <c r="I3260" s="3"/>
      <c r="J3260" s="3"/>
      <c r="K3260" s="3"/>
      <c r="L3260" s="3"/>
    </row>
    <row r="3261" spans="1:12">
      <c r="A3261" s="9"/>
      <c r="B3261" s="3"/>
      <c r="C3261" s="13"/>
      <c r="D3261" s="3"/>
      <c r="E3261" s="3"/>
      <c r="F3261" s="3"/>
      <c r="G3261" s="3"/>
      <c r="H3261" s="3"/>
      <c r="I3261" s="3"/>
      <c r="J3261" s="3"/>
      <c r="K3261" s="3"/>
      <c r="L3261" s="3"/>
    </row>
    <row r="3262" spans="1:12">
      <c r="A3262" s="9"/>
      <c r="B3262" s="3"/>
      <c r="C3262" s="13"/>
      <c r="D3262" s="3"/>
      <c r="E3262" s="3"/>
      <c r="F3262" s="3"/>
      <c r="G3262" s="3"/>
      <c r="H3262" s="3"/>
      <c r="I3262" s="3"/>
      <c r="J3262" s="3"/>
      <c r="K3262" s="3"/>
      <c r="L3262" s="3"/>
    </row>
    <row r="3263" spans="1:12">
      <c r="A3263" s="9"/>
      <c r="B3263" s="3"/>
      <c r="C3263" s="13"/>
      <c r="D3263" s="3"/>
      <c r="E3263" s="3"/>
      <c r="F3263" s="3"/>
      <c r="G3263" s="3"/>
      <c r="H3263" s="3"/>
      <c r="I3263" s="3"/>
      <c r="J3263" s="3"/>
      <c r="K3263" s="3"/>
      <c r="L3263" s="3"/>
    </row>
    <row r="3264" spans="1:12">
      <c r="A3264" s="9"/>
      <c r="B3264" s="3"/>
      <c r="C3264" s="13"/>
      <c r="D3264" s="3"/>
      <c r="E3264" s="3"/>
      <c r="F3264" s="3"/>
      <c r="G3264" s="3"/>
      <c r="H3264" s="3"/>
      <c r="I3264" s="3"/>
      <c r="J3264" s="3"/>
      <c r="K3264" s="3"/>
      <c r="L3264" s="3"/>
    </row>
    <row r="3265" spans="1:12">
      <c r="A3265" s="9"/>
      <c r="B3265" s="3"/>
      <c r="C3265" s="13"/>
      <c r="D3265" s="3"/>
      <c r="E3265" s="3"/>
      <c r="F3265" s="3"/>
      <c r="G3265" s="3"/>
      <c r="H3265" s="3"/>
      <c r="I3265" s="3"/>
      <c r="J3265" s="3"/>
      <c r="K3265" s="3"/>
      <c r="L3265" s="3"/>
    </row>
    <row r="3266" spans="1:12">
      <c r="A3266" s="9"/>
      <c r="B3266" s="3"/>
      <c r="C3266" s="13"/>
      <c r="D3266" s="3"/>
      <c r="E3266" s="3"/>
      <c r="F3266" s="3"/>
      <c r="G3266" s="3"/>
      <c r="H3266" s="3"/>
      <c r="I3266" s="3"/>
      <c r="J3266" s="3"/>
      <c r="K3266" s="3"/>
      <c r="L3266" s="3"/>
    </row>
    <row r="3267" spans="1:12">
      <c r="A3267" s="9"/>
      <c r="B3267" s="3"/>
      <c r="C3267" s="13"/>
      <c r="D3267" s="3"/>
      <c r="E3267" s="3"/>
      <c r="F3267" s="3"/>
      <c r="G3267" s="3"/>
      <c r="H3267" s="3"/>
      <c r="I3267" s="3"/>
      <c r="J3267" s="3"/>
      <c r="K3267" s="3"/>
      <c r="L3267" s="3"/>
    </row>
    <row r="3268" spans="1:12">
      <c r="A3268" s="9"/>
      <c r="B3268" s="3"/>
      <c r="C3268" s="13"/>
      <c r="D3268" s="3"/>
      <c r="E3268" s="3"/>
      <c r="F3268" s="3"/>
      <c r="G3268" s="3"/>
      <c r="H3268" s="3"/>
      <c r="I3268" s="3"/>
      <c r="J3268" s="3"/>
      <c r="K3268" s="3"/>
      <c r="L3268" s="3"/>
    </row>
    <row r="3269" spans="1:12">
      <c r="A3269" s="9"/>
      <c r="B3269" s="3"/>
      <c r="C3269" s="13"/>
      <c r="D3269" s="3"/>
      <c r="E3269" s="3"/>
      <c r="F3269" s="3"/>
      <c r="G3269" s="3"/>
      <c r="H3269" s="3"/>
      <c r="I3269" s="3"/>
      <c r="J3269" s="3"/>
      <c r="K3269" s="3"/>
      <c r="L3269" s="3"/>
    </row>
    <row r="3270" spans="1:12">
      <c r="A3270" s="9"/>
      <c r="B3270" s="3"/>
      <c r="C3270" s="13"/>
      <c r="D3270" s="3"/>
      <c r="E3270" s="3"/>
      <c r="F3270" s="3"/>
      <c r="G3270" s="3"/>
      <c r="H3270" s="3"/>
      <c r="I3270" s="3"/>
      <c r="J3270" s="3"/>
      <c r="K3270" s="3"/>
      <c r="L3270" s="3"/>
    </row>
    <row r="3271" spans="1:12">
      <c r="A3271" s="9"/>
      <c r="B3271" s="3"/>
      <c r="C3271" s="13"/>
      <c r="D3271" s="3"/>
      <c r="E3271" s="3"/>
      <c r="F3271" s="3"/>
      <c r="G3271" s="3"/>
      <c r="H3271" s="3"/>
      <c r="I3271" s="3"/>
      <c r="J3271" s="3"/>
      <c r="K3271" s="3"/>
      <c r="L3271" s="3"/>
    </row>
    <row r="3272" spans="1:12">
      <c r="A3272" s="9"/>
      <c r="B3272" s="3"/>
      <c r="C3272" s="13"/>
      <c r="D3272" s="3"/>
      <c r="E3272" s="3"/>
      <c r="F3272" s="3"/>
      <c r="G3272" s="3"/>
      <c r="H3272" s="3"/>
      <c r="I3272" s="3"/>
      <c r="J3272" s="3"/>
      <c r="K3272" s="3"/>
      <c r="L3272" s="3"/>
    </row>
    <row r="3273" spans="1:12">
      <c r="A3273" s="9"/>
      <c r="B3273" s="3"/>
      <c r="C3273" s="13"/>
      <c r="D3273" s="3"/>
      <c r="E3273" s="3"/>
      <c r="F3273" s="3"/>
      <c r="G3273" s="3"/>
      <c r="H3273" s="3"/>
      <c r="I3273" s="3"/>
      <c r="J3273" s="3"/>
      <c r="K3273" s="3"/>
      <c r="L3273" s="3"/>
    </row>
    <row r="3274" spans="1:12">
      <c r="A3274" s="9"/>
      <c r="B3274" s="3"/>
      <c r="C3274" s="13"/>
      <c r="D3274" s="3"/>
      <c r="E3274" s="3"/>
      <c r="F3274" s="3"/>
      <c r="G3274" s="3"/>
      <c r="H3274" s="3"/>
      <c r="I3274" s="3"/>
      <c r="J3274" s="3"/>
      <c r="K3274" s="3"/>
      <c r="L3274" s="3"/>
    </row>
    <row r="3275" spans="1:12">
      <c r="A3275" s="9"/>
      <c r="B3275" s="3"/>
      <c r="C3275" s="13"/>
      <c r="D3275" s="3"/>
      <c r="E3275" s="3"/>
      <c r="F3275" s="3"/>
      <c r="G3275" s="3"/>
      <c r="H3275" s="3"/>
      <c r="I3275" s="3"/>
      <c r="J3275" s="3"/>
      <c r="K3275" s="3"/>
      <c r="L3275" s="3"/>
    </row>
    <row r="3276" spans="1:12">
      <c r="A3276" s="9"/>
      <c r="B3276" s="3"/>
      <c r="C3276" s="13"/>
      <c r="D3276" s="3"/>
      <c r="E3276" s="3"/>
      <c r="F3276" s="3"/>
      <c r="G3276" s="3"/>
      <c r="H3276" s="3"/>
      <c r="I3276" s="3"/>
      <c r="J3276" s="3"/>
      <c r="K3276" s="3"/>
      <c r="L3276" s="3"/>
    </row>
    <row r="3277" spans="1:12">
      <c r="A3277" s="9"/>
      <c r="B3277" s="3"/>
      <c r="C3277" s="13"/>
      <c r="D3277" s="3"/>
      <c r="E3277" s="3"/>
      <c r="F3277" s="3"/>
      <c r="G3277" s="3"/>
      <c r="H3277" s="3"/>
      <c r="I3277" s="3"/>
      <c r="J3277" s="3"/>
      <c r="K3277" s="3"/>
      <c r="L3277" s="3"/>
    </row>
    <row r="3278" spans="1:12">
      <c r="A3278" s="9"/>
      <c r="B3278" s="3"/>
      <c r="C3278" s="13"/>
      <c r="D3278" s="3"/>
      <c r="E3278" s="3"/>
      <c r="F3278" s="3"/>
      <c r="G3278" s="3"/>
      <c r="H3278" s="3"/>
      <c r="I3278" s="3"/>
      <c r="J3278" s="3"/>
      <c r="K3278" s="3"/>
      <c r="L3278" s="3"/>
    </row>
    <row r="3279" spans="1:12">
      <c r="A3279" s="9"/>
      <c r="B3279" s="3"/>
      <c r="C3279" s="13"/>
      <c r="D3279" s="3"/>
      <c r="E3279" s="3"/>
      <c r="F3279" s="3"/>
      <c r="G3279" s="3"/>
      <c r="H3279" s="3"/>
      <c r="I3279" s="3"/>
      <c r="J3279" s="3"/>
      <c r="K3279" s="3"/>
      <c r="L3279" s="3"/>
    </row>
    <row r="3280" spans="1:12">
      <c r="A3280" s="9"/>
      <c r="B3280" s="3"/>
      <c r="C3280" s="13"/>
      <c r="D3280" s="3"/>
      <c r="E3280" s="3"/>
      <c r="F3280" s="3"/>
      <c r="G3280" s="3"/>
      <c r="H3280" s="3"/>
      <c r="I3280" s="3"/>
      <c r="J3280" s="3"/>
      <c r="K3280" s="3"/>
      <c r="L3280" s="3"/>
    </row>
    <row r="3281" spans="1:12">
      <c r="A3281" s="9"/>
      <c r="B3281" s="3"/>
      <c r="C3281" s="13"/>
      <c r="D3281" s="3"/>
      <c r="E3281" s="3"/>
      <c r="F3281" s="3"/>
      <c r="G3281" s="3"/>
      <c r="H3281" s="3"/>
      <c r="I3281" s="3"/>
      <c r="J3281" s="3"/>
      <c r="K3281" s="3"/>
      <c r="L3281" s="3"/>
    </row>
    <row r="3282" spans="1:12">
      <c r="A3282" s="9"/>
      <c r="B3282" s="3"/>
      <c r="C3282" s="13"/>
      <c r="D3282" s="3"/>
      <c r="E3282" s="3"/>
      <c r="F3282" s="3"/>
      <c r="G3282" s="3"/>
      <c r="H3282" s="3"/>
      <c r="I3282" s="3"/>
      <c r="J3282" s="3"/>
      <c r="K3282" s="3"/>
      <c r="L3282" s="3"/>
    </row>
    <row r="3283" spans="1:12">
      <c r="A3283" s="9"/>
      <c r="B3283" s="3"/>
      <c r="C3283" s="13"/>
      <c r="D3283" s="3"/>
      <c r="E3283" s="3"/>
      <c r="F3283" s="3"/>
      <c r="G3283" s="3"/>
      <c r="H3283" s="3"/>
      <c r="I3283" s="3"/>
      <c r="J3283" s="3"/>
      <c r="K3283" s="3"/>
      <c r="L3283" s="3"/>
    </row>
    <row r="3284" spans="1:12">
      <c r="A3284" s="9"/>
      <c r="B3284" s="3"/>
      <c r="C3284" s="13"/>
      <c r="D3284" s="3"/>
      <c r="E3284" s="3"/>
      <c r="F3284" s="3"/>
      <c r="G3284" s="3"/>
      <c r="H3284" s="3"/>
      <c r="I3284" s="3"/>
      <c r="J3284" s="3"/>
      <c r="K3284" s="3"/>
      <c r="L3284" s="3"/>
    </row>
    <row r="3285" spans="1:12">
      <c r="A3285" s="9"/>
      <c r="B3285" s="3"/>
      <c r="C3285" s="13"/>
      <c r="D3285" s="3"/>
      <c r="E3285" s="3"/>
      <c r="F3285" s="3"/>
      <c r="G3285" s="3"/>
      <c r="H3285" s="3"/>
      <c r="I3285" s="3"/>
      <c r="J3285" s="3"/>
      <c r="K3285" s="3"/>
      <c r="L3285" s="3"/>
    </row>
    <row r="3286" spans="1:12">
      <c r="A3286" s="9"/>
      <c r="B3286" s="3"/>
      <c r="C3286" s="13"/>
      <c r="D3286" s="3"/>
      <c r="E3286" s="3"/>
      <c r="F3286" s="3"/>
      <c r="G3286" s="3"/>
      <c r="H3286" s="3"/>
      <c r="I3286" s="3"/>
      <c r="J3286" s="3"/>
      <c r="K3286" s="3"/>
      <c r="L3286" s="3"/>
    </row>
    <row r="3287" spans="1:12">
      <c r="A3287" s="9"/>
      <c r="B3287" s="3"/>
      <c r="C3287" s="13"/>
      <c r="D3287" s="3"/>
      <c r="E3287" s="3"/>
      <c r="F3287" s="3"/>
      <c r="G3287" s="3"/>
      <c r="H3287" s="3"/>
      <c r="I3287" s="3"/>
      <c r="J3287" s="3"/>
      <c r="K3287" s="3"/>
      <c r="L3287" s="3"/>
    </row>
    <row r="3288" spans="1:12">
      <c r="A3288" s="9"/>
      <c r="B3288" s="3"/>
      <c r="C3288" s="13"/>
      <c r="D3288" s="3"/>
      <c r="E3288" s="3"/>
      <c r="F3288" s="3"/>
      <c r="G3288" s="3"/>
      <c r="H3288" s="3"/>
      <c r="I3288" s="3"/>
      <c r="J3288" s="3"/>
      <c r="K3288" s="3"/>
      <c r="L3288" s="3"/>
    </row>
    <row r="3289" spans="1:12">
      <c r="A3289" s="9"/>
      <c r="B3289" s="3"/>
      <c r="C3289" s="13"/>
      <c r="D3289" s="3"/>
      <c r="E3289" s="3"/>
      <c r="F3289" s="3"/>
      <c r="G3289" s="3"/>
      <c r="H3289" s="3"/>
      <c r="I3289" s="3"/>
      <c r="J3289" s="3"/>
      <c r="K3289" s="3"/>
      <c r="L3289" s="3"/>
    </row>
    <row r="3290" spans="1:12">
      <c r="A3290" s="9"/>
      <c r="B3290" s="3"/>
      <c r="C3290" s="13"/>
      <c r="D3290" s="3"/>
      <c r="E3290" s="3"/>
      <c r="F3290" s="3"/>
      <c r="G3290" s="3"/>
      <c r="H3290" s="3"/>
      <c r="I3290" s="3"/>
      <c r="J3290" s="3"/>
      <c r="K3290" s="3"/>
      <c r="L3290" s="3"/>
    </row>
    <row r="3291" spans="1:12">
      <c r="A3291" s="9"/>
      <c r="B3291" s="3"/>
      <c r="C3291" s="13"/>
      <c r="D3291" s="3"/>
      <c r="E3291" s="3"/>
      <c r="F3291" s="3"/>
      <c r="G3291" s="3"/>
      <c r="H3291" s="3"/>
      <c r="I3291" s="3"/>
      <c r="J3291" s="3"/>
      <c r="K3291" s="3"/>
      <c r="L3291" s="3"/>
    </row>
    <row r="3292" spans="1:12">
      <c r="A3292" s="9"/>
      <c r="B3292" s="3"/>
      <c r="C3292" s="13"/>
      <c r="D3292" s="3"/>
      <c r="E3292" s="3"/>
      <c r="F3292" s="3"/>
      <c r="G3292" s="3"/>
      <c r="H3292" s="3"/>
      <c r="I3292" s="3"/>
      <c r="J3292" s="3"/>
      <c r="K3292" s="3"/>
      <c r="L3292" s="3"/>
    </row>
    <row r="3293" spans="1:12">
      <c r="A3293" s="9"/>
      <c r="B3293" s="3"/>
      <c r="C3293" s="13"/>
      <c r="D3293" s="3"/>
      <c r="E3293" s="3"/>
      <c r="F3293" s="3"/>
      <c r="G3293" s="3"/>
      <c r="H3293" s="3"/>
      <c r="I3293" s="3"/>
      <c r="J3293" s="3"/>
      <c r="K3293" s="3"/>
      <c r="L3293" s="3"/>
    </row>
    <row r="3294" spans="1:12">
      <c r="A3294" s="9"/>
      <c r="B3294" s="3"/>
      <c r="C3294" s="13"/>
      <c r="D3294" s="3"/>
      <c r="E3294" s="3"/>
      <c r="F3294" s="3"/>
      <c r="G3294" s="3"/>
      <c r="H3294" s="3"/>
      <c r="I3294" s="3"/>
      <c r="J3294" s="3"/>
      <c r="K3294" s="3"/>
      <c r="L3294" s="3"/>
    </row>
    <row r="3295" spans="1:12">
      <c r="A3295" s="9"/>
      <c r="B3295" s="3"/>
      <c r="C3295" s="13"/>
      <c r="D3295" s="3"/>
      <c r="E3295" s="3"/>
      <c r="F3295" s="3"/>
      <c r="G3295" s="3"/>
      <c r="H3295" s="3"/>
      <c r="I3295" s="3"/>
      <c r="J3295" s="3"/>
      <c r="K3295" s="3"/>
      <c r="L3295" s="3"/>
    </row>
    <row r="3296" spans="1:12">
      <c r="A3296" s="9"/>
      <c r="B3296" s="3"/>
      <c r="C3296" s="13"/>
      <c r="D3296" s="3"/>
      <c r="E3296" s="3"/>
      <c r="F3296" s="3"/>
      <c r="G3296" s="3"/>
      <c r="H3296" s="3"/>
      <c r="I3296" s="3"/>
      <c r="J3296" s="3"/>
      <c r="K3296" s="3"/>
      <c r="L3296" s="3"/>
    </row>
    <row r="3297" spans="1:12">
      <c r="A3297" s="9"/>
      <c r="B3297" s="3"/>
      <c r="C3297" s="13"/>
      <c r="D3297" s="3"/>
      <c r="E3297" s="3"/>
      <c r="F3297" s="3"/>
      <c r="G3297" s="3"/>
      <c r="H3297" s="3"/>
      <c r="I3297" s="3"/>
      <c r="J3297" s="3"/>
      <c r="K3297" s="3"/>
      <c r="L3297" s="3"/>
    </row>
    <row r="3298" spans="1:12">
      <c r="A3298" s="9"/>
      <c r="B3298" s="3"/>
      <c r="C3298" s="13"/>
      <c r="D3298" s="3"/>
      <c r="E3298" s="3"/>
      <c r="F3298" s="3"/>
      <c r="G3298" s="3"/>
      <c r="H3298" s="3"/>
      <c r="I3298" s="3"/>
      <c r="J3298" s="3"/>
      <c r="K3298" s="3"/>
      <c r="L3298" s="3"/>
    </row>
    <row r="3299" spans="1:12">
      <c r="A3299" s="9"/>
      <c r="B3299" s="3"/>
      <c r="C3299" s="13"/>
      <c r="D3299" s="3"/>
      <c r="E3299" s="3"/>
      <c r="F3299" s="3"/>
      <c r="G3299" s="3"/>
      <c r="H3299" s="3"/>
      <c r="I3299" s="3"/>
      <c r="J3299" s="3"/>
      <c r="K3299" s="3"/>
      <c r="L3299" s="3"/>
    </row>
    <row r="3300" spans="1:12">
      <c r="A3300" s="9"/>
      <c r="B3300" s="3"/>
      <c r="C3300" s="13"/>
      <c r="D3300" s="3"/>
      <c r="E3300" s="3"/>
      <c r="F3300" s="3"/>
      <c r="G3300" s="3"/>
      <c r="H3300" s="3"/>
      <c r="I3300" s="3"/>
      <c r="J3300" s="3"/>
      <c r="K3300" s="3"/>
      <c r="L3300" s="3"/>
    </row>
    <row r="3301" spans="1:12">
      <c r="A3301" s="9"/>
      <c r="B3301" s="3"/>
      <c r="C3301" s="13"/>
      <c r="D3301" s="3"/>
      <c r="E3301" s="3"/>
      <c r="F3301" s="3"/>
      <c r="G3301" s="3"/>
      <c r="H3301" s="3"/>
      <c r="I3301" s="3"/>
      <c r="J3301" s="3"/>
      <c r="K3301" s="3"/>
      <c r="L3301" s="3"/>
    </row>
    <row r="3302" spans="1:12">
      <c r="A3302" s="9"/>
      <c r="B3302" s="3"/>
      <c r="C3302" s="13"/>
      <c r="D3302" s="3"/>
      <c r="E3302" s="3"/>
      <c r="F3302" s="3"/>
      <c r="G3302" s="3"/>
      <c r="H3302" s="3"/>
      <c r="I3302" s="3"/>
      <c r="J3302" s="3"/>
      <c r="K3302" s="3"/>
      <c r="L3302" s="3"/>
    </row>
    <row r="3303" spans="1:12">
      <c r="A3303" s="9"/>
      <c r="B3303" s="3"/>
      <c r="C3303" s="13"/>
      <c r="D3303" s="3"/>
      <c r="E3303" s="3"/>
      <c r="F3303" s="3"/>
      <c r="G3303" s="3"/>
      <c r="H3303" s="3"/>
      <c r="I3303" s="3"/>
      <c r="J3303" s="3"/>
      <c r="K3303" s="3"/>
      <c r="L3303" s="3"/>
    </row>
    <row r="3304" spans="1:12">
      <c r="A3304" s="9"/>
      <c r="B3304" s="3"/>
      <c r="C3304" s="13"/>
      <c r="D3304" s="3"/>
      <c r="E3304" s="3"/>
      <c r="F3304" s="3"/>
      <c r="G3304" s="3"/>
      <c r="H3304" s="3"/>
      <c r="I3304" s="3"/>
      <c r="J3304" s="3"/>
      <c r="K3304" s="3"/>
      <c r="L3304" s="3"/>
    </row>
    <row r="3305" spans="1:12">
      <c r="A3305" s="9"/>
      <c r="B3305" s="3"/>
      <c r="C3305" s="13"/>
      <c r="D3305" s="3"/>
      <c r="E3305" s="3"/>
      <c r="F3305" s="3"/>
      <c r="G3305" s="3"/>
      <c r="H3305" s="3"/>
      <c r="I3305" s="3"/>
      <c r="J3305" s="3"/>
      <c r="K3305" s="3"/>
      <c r="L3305" s="3"/>
    </row>
    <row r="3306" spans="1:12">
      <c r="A3306" s="9"/>
      <c r="B3306" s="3"/>
      <c r="C3306" s="13"/>
      <c r="D3306" s="3"/>
      <c r="E3306" s="3"/>
      <c r="F3306" s="3"/>
      <c r="G3306" s="3"/>
      <c r="H3306" s="3"/>
      <c r="I3306" s="3"/>
      <c r="J3306" s="3"/>
      <c r="K3306" s="3"/>
      <c r="L3306" s="3"/>
    </row>
    <row r="3307" spans="1:12">
      <c r="A3307" s="9"/>
      <c r="B3307" s="3"/>
      <c r="C3307" s="13"/>
      <c r="D3307" s="3"/>
      <c r="E3307" s="3"/>
      <c r="F3307" s="3"/>
      <c r="G3307" s="3"/>
      <c r="H3307" s="3"/>
      <c r="I3307" s="3"/>
      <c r="J3307" s="3"/>
      <c r="K3307" s="3"/>
      <c r="L3307" s="3"/>
    </row>
    <row r="3308" spans="1:12">
      <c r="A3308" s="9"/>
      <c r="B3308" s="3"/>
      <c r="C3308" s="13"/>
      <c r="D3308" s="3"/>
      <c r="E3308" s="3"/>
      <c r="F3308" s="3"/>
      <c r="G3308" s="3"/>
      <c r="H3308" s="3"/>
      <c r="I3308" s="3"/>
      <c r="J3308" s="3"/>
      <c r="K3308" s="3"/>
      <c r="L3308" s="3"/>
    </row>
    <row r="3309" spans="1:12">
      <c r="A3309" s="9"/>
      <c r="B3309" s="3"/>
      <c r="C3309" s="13"/>
      <c r="D3309" s="3"/>
      <c r="E3309" s="3"/>
      <c r="F3309" s="3"/>
      <c r="G3309" s="3"/>
      <c r="H3309" s="3"/>
      <c r="I3309" s="3"/>
      <c r="J3309" s="3"/>
      <c r="K3309" s="3"/>
      <c r="L3309" s="3"/>
    </row>
    <row r="3310" spans="1:12">
      <c r="A3310" s="9"/>
      <c r="B3310" s="3"/>
      <c r="C3310" s="13"/>
      <c r="D3310" s="3"/>
      <c r="E3310" s="3"/>
      <c r="F3310" s="3"/>
      <c r="G3310" s="3"/>
      <c r="H3310" s="3"/>
      <c r="I3310" s="3"/>
      <c r="J3310" s="3"/>
      <c r="K3310" s="3"/>
      <c r="L3310" s="3"/>
    </row>
    <row r="3311" spans="1:12">
      <c r="A3311" s="9"/>
      <c r="B3311" s="3"/>
      <c r="C3311" s="13"/>
      <c r="D3311" s="3"/>
      <c r="E3311" s="3"/>
      <c r="F3311" s="3"/>
      <c r="G3311" s="3"/>
      <c r="H3311" s="3"/>
      <c r="I3311" s="3"/>
      <c r="J3311" s="3"/>
      <c r="K3311" s="3"/>
      <c r="L3311" s="3"/>
    </row>
    <row r="3312" spans="1:12">
      <c r="A3312" s="9"/>
      <c r="B3312" s="3"/>
      <c r="C3312" s="13"/>
      <c r="D3312" s="3"/>
      <c r="E3312" s="3"/>
      <c r="F3312" s="3"/>
      <c r="G3312" s="3"/>
      <c r="H3312" s="3"/>
      <c r="I3312" s="3"/>
      <c r="J3312" s="3"/>
      <c r="K3312" s="3"/>
      <c r="L3312" s="3"/>
    </row>
    <row r="3313" spans="1:12">
      <c r="A3313" s="9"/>
      <c r="B3313" s="3"/>
      <c r="C3313" s="13"/>
      <c r="D3313" s="3"/>
      <c r="E3313" s="3"/>
      <c r="F3313" s="3"/>
      <c r="G3313" s="3"/>
      <c r="H3313" s="3"/>
      <c r="I3313" s="3"/>
      <c r="J3313" s="3"/>
      <c r="K3313" s="3"/>
      <c r="L3313" s="3"/>
    </row>
    <row r="3314" spans="1:12">
      <c r="A3314" s="9"/>
      <c r="B3314" s="3"/>
      <c r="C3314" s="13"/>
      <c r="D3314" s="3"/>
      <c r="E3314" s="3"/>
      <c r="F3314" s="3"/>
      <c r="G3314" s="3"/>
      <c r="H3314" s="3"/>
      <c r="I3314" s="3"/>
      <c r="J3314" s="3"/>
      <c r="K3314" s="3"/>
      <c r="L3314" s="3"/>
    </row>
    <row r="3315" spans="1:12">
      <c r="A3315" s="9"/>
      <c r="B3315" s="3"/>
      <c r="C3315" s="13"/>
      <c r="D3315" s="3"/>
      <c r="E3315" s="3"/>
      <c r="F3315" s="3"/>
      <c r="G3315" s="3"/>
      <c r="H3315" s="3"/>
      <c r="I3315" s="3"/>
      <c r="J3315" s="3"/>
      <c r="K3315" s="3"/>
      <c r="L3315" s="3"/>
    </row>
    <row r="3316" spans="1:12">
      <c r="A3316" s="9"/>
      <c r="B3316" s="3"/>
      <c r="C3316" s="13"/>
      <c r="D3316" s="3"/>
      <c r="E3316" s="3"/>
      <c r="F3316" s="3"/>
      <c r="G3316" s="3"/>
      <c r="H3316" s="3"/>
      <c r="I3316" s="3"/>
      <c r="J3316" s="3"/>
      <c r="K3316" s="3"/>
      <c r="L3316" s="3"/>
    </row>
    <row r="3317" spans="1:12">
      <c r="A3317" s="9"/>
      <c r="B3317" s="3"/>
      <c r="C3317" s="13"/>
      <c r="D3317" s="3"/>
      <c r="E3317" s="3"/>
      <c r="F3317" s="3"/>
      <c r="G3317" s="3"/>
      <c r="H3317" s="3"/>
      <c r="I3317" s="3"/>
      <c r="J3317" s="3"/>
      <c r="K3317" s="3"/>
      <c r="L3317" s="3"/>
    </row>
    <row r="3318" spans="1:12">
      <c r="A3318" s="9"/>
      <c r="B3318" s="3"/>
      <c r="C3318" s="13"/>
      <c r="D3318" s="3"/>
      <c r="E3318" s="3"/>
      <c r="F3318" s="3"/>
      <c r="G3318" s="3"/>
      <c r="H3318" s="3"/>
      <c r="I3318" s="3"/>
      <c r="J3318" s="3"/>
      <c r="K3318" s="3"/>
      <c r="L3318" s="3"/>
    </row>
    <row r="3319" spans="1:12">
      <c r="A3319" s="9"/>
      <c r="B3319" s="3"/>
      <c r="C3319" s="13"/>
      <c r="D3319" s="3"/>
      <c r="E3319" s="3"/>
      <c r="F3319" s="3"/>
      <c r="G3319" s="3"/>
      <c r="H3319" s="3"/>
      <c r="I3319" s="3"/>
      <c r="J3319" s="3"/>
      <c r="K3319" s="3"/>
      <c r="L3319" s="3"/>
    </row>
    <row r="3320" spans="1:12">
      <c r="A3320" s="9"/>
      <c r="B3320" s="3"/>
      <c r="C3320" s="13"/>
      <c r="D3320" s="3"/>
      <c r="E3320" s="3"/>
      <c r="F3320" s="3"/>
      <c r="G3320" s="3"/>
      <c r="H3320" s="3"/>
      <c r="I3320" s="3"/>
      <c r="J3320" s="3"/>
      <c r="K3320" s="3"/>
      <c r="L3320" s="3"/>
    </row>
    <row r="3321" spans="1:12">
      <c r="A3321" s="9"/>
      <c r="B3321" s="3"/>
      <c r="C3321" s="13"/>
      <c r="D3321" s="3"/>
      <c r="E3321" s="3"/>
      <c r="F3321" s="3"/>
      <c r="G3321" s="3"/>
      <c r="H3321" s="3"/>
      <c r="I3321" s="3"/>
      <c r="J3321" s="3"/>
      <c r="K3321" s="3"/>
      <c r="L3321" s="3"/>
    </row>
    <row r="3322" spans="1:12">
      <c r="A3322" s="9"/>
      <c r="B3322" s="3"/>
      <c r="C3322" s="13"/>
      <c r="D3322" s="3"/>
      <c r="E3322" s="3"/>
      <c r="F3322" s="3"/>
      <c r="G3322" s="3"/>
      <c r="H3322" s="3"/>
      <c r="I3322" s="3"/>
      <c r="J3322" s="3"/>
      <c r="K3322" s="3"/>
      <c r="L3322" s="3"/>
    </row>
    <row r="3323" spans="1:12">
      <c r="A3323" s="9"/>
      <c r="B3323" s="3"/>
      <c r="C3323" s="13"/>
      <c r="D3323" s="3"/>
      <c r="E3323" s="3"/>
      <c r="F3323" s="3"/>
      <c r="G3323" s="3"/>
      <c r="H3323" s="3"/>
      <c r="I3323" s="3"/>
      <c r="J3323" s="3"/>
      <c r="K3323" s="3"/>
      <c r="L3323" s="3"/>
    </row>
    <row r="3324" spans="1:12">
      <c r="A3324" s="9"/>
      <c r="B3324" s="3"/>
      <c r="C3324" s="13"/>
      <c r="D3324" s="3"/>
      <c r="E3324" s="3"/>
      <c r="F3324" s="3"/>
      <c r="G3324" s="3"/>
      <c r="H3324" s="3"/>
      <c r="I3324" s="3"/>
      <c r="J3324" s="3"/>
      <c r="K3324" s="3"/>
      <c r="L3324" s="3"/>
    </row>
    <row r="3325" spans="1:12">
      <c r="A3325" s="9"/>
      <c r="B3325" s="3"/>
      <c r="C3325" s="13"/>
      <c r="D3325" s="3"/>
      <c r="E3325" s="3"/>
      <c r="F3325" s="3"/>
      <c r="G3325" s="3"/>
      <c r="H3325" s="3"/>
      <c r="I3325" s="3"/>
      <c r="J3325" s="3"/>
      <c r="K3325" s="3"/>
      <c r="L3325" s="3"/>
    </row>
    <row r="3326" spans="1:12">
      <c r="A3326" s="9"/>
      <c r="B3326" s="3"/>
      <c r="C3326" s="13"/>
      <c r="D3326" s="3"/>
      <c r="E3326" s="3"/>
      <c r="F3326" s="3"/>
      <c r="G3326" s="3"/>
      <c r="H3326" s="3"/>
      <c r="I3326" s="3"/>
      <c r="J3326" s="3"/>
      <c r="K3326" s="3"/>
      <c r="L3326" s="3"/>
    </row>
    <row r="3327" spans="1:12">
      <c r="A3327" s="9"/>
      <c r="B3327" s="3"/>
      <c r="C3327" s="13"/>
      <c r="D3327" s="3"/>
      <c r="E3327" s="3"/>
      <c r="F3327" s="3"/>
      <c r="G3327" s="3"/>
      <c r="H3327" s="3"/>
      <c r="I3327" s="3"/>
      <c r="J3327" s="3"/>
      <c r="K3327" s="3"/>
      <c r="L3327" s="3"/>
    </row>
    <row r="3328" spans="1:12">
      <c r="A3328" s="9"/>
      <c r="B3328" s="3"/>
      <c r="C3328" s="13"/>
      <c r="D3328" s="3"/>
      <c r="E3328" s="3"/>
      <c r="F3328" s="3"/>
      <c r="G3328" s="3"/>
      <c r="H3328" s="3"/>
      <c r="I3328" s="3"/>
      <c r="J3328" s="3"/>
      <c r="K3328" s="3"/>
      <c r="L3328" s="3"/>
    </row>
    <row r="3329" spans="1:12">
      <c r="A3329" s="9"/>
      <c r="B3329" s="3"/>
      <c r="C3329" s="13"/>
      <c r="D3329" s="3"/>
      <c r="E3329" s="3"/>
      <c r="F3329" s="3"/>
      <c r="G3329" s="3"/>
      <c r="H3329" s="3"/>
      <c r="I3329" s="3"/>
      <c r="J3329" s="3"/>
      <c r="K3329" s="3"/>
      <c r="L3329" s="3"/>
    </row>
    <row r="3330" spans="1:12">
      <c r="A3330" s="9"/>
      <c r="B3330" s="3"/>
      <c r="C3330" s="13"/>
      <c r="D3330" s="3"/>
      <c r="E3330" s="3"/>
      <c r="F3330" s="3"/>
      <c r="G3330" s="3"/>
      <c r="H3330" s="3"/>
      <c r="I3330" s="3"/>
      <c r="J3330" s="3"/>
      <c r="K3330" s="3"/>
      <c r="L3330" s="3"/>
    </row>
    <row r="3331" spans="1:12">
      <c r="A3331" s="9"/>
      <c r="B3331" s="3"/>
      <c r="C3331" s="13"/>
      <c r="D3331" s="3"/>
      <c r="E3331" s="3"/>
      <c r="F3331" s="3"/>
      <c r="G3331" s="3"/>
      <c r="H3331" s="3"/>
      <c r="I3331" s="3"/>
      <c r="J3331" s="3"/>
      <c r="K3331" s="3"/>
      <c r="L3331" s="3"/>
    </row>
    <row r="3332" spans="1:12">
      <c r="A3332" s="9"/>
      <c r="B3332" s="3"/>
      <c r="C3332" s="13"/>
      <c r="D3332" s="3"/>
      <c r="E3332" s="3"/>
      <c r="F3332" s="3"/>
      <c r="G3332" s="3"/>
      <c r="H3332" s="3"/>
      <c r="I3332" s="3"/>
      <c r="J3332" s="3"/>
      <c r="K3332" s="3"/>
      <c r="L3332" s="3"/>
    </row>
    <row r="3333" spans="1:12">
      <c r="A3333" s="9"/>
      <c r="B3333" s="3"/>
      <c r="C3333" s="13"/>
      <c r="D3333" s="3"/>
      <c r="E3333" s="3"/>
      <c r="F3333" s="3"/>
      <c r="G3333" s="3"/>
      <c r="H3333" s="3"/>
      <c r="I3333" s="3"/>
      <c r="J3333" s="3"/>
      <c r="K3333" s="3"/>
      <c r="L3333" s="3"/>
    </row>
    <row r="3334" spans="1:12">
      <c r="A3334" s="9"/>
      <c r="B3334" s="3"/>
      <c r="C3334" s="13"/>
      <c r="D3334" s="3"/>
      <c r="E3334" s="3"/>
      <c r="F3334" s="3"/>
      <c r="G3334" s="3"/>
      <c r="H3334" s="3"/>
      <c r="I3334" s="3"/>
      <c r="J3334" s="3"/>
      <c r="K3334" s="3"/>
      <c r="L3334" s="3"/>
    </row>
    <row r="3335" spans="1:12">
      <c r="A3335" s="9"/>
      <c r="B3335" s="3"/>
      <c r="C3335" s="13"/>
      <c r="D3335" s="3"/>
      <c r="E3335" s="3"/>
      <c r="F3335" s="3"/>
      <c r="G3335" s="3"/>
      <c r="H3335" s="3"/>
      <c r="I3335" s="3"/>
      <c r="J3335" s="3"/>
      <c r="K3335" s="3"/>
      <c r="L3335" s="3"/>
    </row>
    <row r="3336" spans="1:12">
      <c r="A3336" s="9"/>
      <c r="B3336" s="3"/>
      <c r="C3336" s="13"/>
      <c r="D3336" s="3"/>
      <c r="E3336" s="3"/>
      <c r="F3336" s="3"/>
      <c r="G3336" s="3"/>
      <c r="H3336" s="3"/>
      <c r="I3336" s="3"/>
      <c r="J3336" s="3"/>
      <c r="K3336" s="3"/>
      <c r="L3336" s="3"/>
    </row>
    <row r="3337" spans="1:12">
      <c r="A3337" s="9"/>
      <c r="B3337" s="3"/>
      <c r="C3337" s="13"/>
      <c r="D3337" s="3"/>
      <c r="E3337" s="3"/>
      <c r="F3337" s="3"/>
      <c r="G3337" s="3"/>
      <c r="H3337" s="3"/>
      <c r="I3337" s="3"/>
      <c r="J3337" s="3"/>
      <c r="K3337" s="3"/>
      <c r="L3337" s="3"/>
    </row>
    <row r="3338" spans="1:12">
      <c r="A3338" s="9"/>
      <c r="B3338" s="3"/>
      <c r="C3338" s="13"/>
      <c r="D3338" s="3"/>
      <c r="E3338" s="3"/>
      <c r="F3338" s="3"/>
      <c r="G3338" s="3"/>
      <c r="H3338" s="3"/>
      <c r="I3338" s="3"/>
      <c r="J3338" s="3"/>
      <c r="K3338" s="3"/>
      <c r="L3338" s="3"/>
    </row>
    <row r="3339" spans="1:12">
      <c r="A3339" s="9"/>
      <c r="B3339" s="3"/>
      <c r="C3339" s="13"/>
      <c r="D3339" s="3"/>
      <c r="E3339" s="3"/>
      <c r="F3339" s="3"/>
      <c r="G3339" s="3"/>
      <c r="H3339" s="3"/>
      <c r="I3339" s="3"/>
      <c r="J3339" s="3"/>
      <c r="K3339" s="3"/>
      <c r="L3339" s="3"/>
    </row>
    <row r="3340" spans="1:12">
      <c r="A3340" s="9"/>
      <c r="B3340" s="3"/>
      <c r="C3340" s="13"/>
      <c r="D3340" s="3"/>
      <c r="E3340" s="3"/>
      <c r="F3340" s="3"/>
      <c r="G3340" s="3"/>
      <c r="H3340" s="3"/>
      <c r="I3340" s="3"/>
      <c r="J3340" s="3"/>
      <c r="K3340" s="3"/>
      <c r="L3340" s="3"/>
    </row>
    <row r="3341" spans="1:12">
      <c r="A3341" s="9"/>
      <c r="B3341" s="3"/>
      <c r="C3341" s="13"/>
      <c r="D3341" s="3"/>
      <c r="E3341" s="3"/>
      <c r="F3341" s="3"/>
      <c r="G3341" s="3"/>
      <c r="H3341" s="3"/>
      <c r="I3341" s="3"/>
      <c r="J3341" s="3"/>
      <c r="K3341" s="3"/>
      <c r="L3341" s="3"/>
    </row>
    <row r="3342" spans="1:12">
      <c r="A3342" s="9"/>
      <c r="B3342" s="3"/>
      <c r="C3342" s="13"/>
      <c r="D3342" s="3"/>
      <c r="E3342" s="3"/>
      <c r="F3342" s="3"/>
      <c r="G3342" s="3"/>
      <c r="H3342" s="3"/>
      <c r="I3342" s="3"/>
      <c r="J3342" s="3"/>
      <c r="K3342" s="3"/>
      <c r="L3342" s="3"/>
    </row>
    <row r="3343" spans="1:12">
      <c r="A3343" s="9"/>
      <c r="B3343" s="3"/>
      <c r="C3343" s="13"/>
      <c r="D3343" s="3"/>
      <c r="E3343" s="3"/>
      <c r="F3343" s="3"/>
      <c r="G3343" s="3"/>
      <c r="H3343" s="3"/>
      <c r="I3343" s="3"/>
      <c r="J3343" s="3"/>
      <c r="K3343" s="3"/>
      <c r="L3343" s="3"/>
    </row>
    <row r="3344" spans="1:12">
      <c r="A3344" s="9"/>
      <c r="B3344" s="3"/>
      <c r="C3344" s="13"/>
      <c r="D3344" s="3"/>
      <c r="E3344" s="3"/>
      <c r="F3344" s="3"/>
      <c r="G3344" s="3"/>
      <c r="H3344" s="3"/>
      <c r="I3344" s="3"/>
      <c r="J3344" s="3"/>
      <c r="K3344" s="3"/>
      <c r="L3344" s="3"/>
    </row>
    <row r="3345" spans="1:12">
      <c r="A3345" s="9"/>
      <c r="B3345" s="3"/>
      <c r="C3345" s="13"/>
      <c r="D3345" s="3"/>
      <c r="E3345" s="3"/>
      <c r="F3345" s="3"/>
      <c r="G3345" s="3"/>
      <c r="H3345" s="3"/>
      <c r="I3345" s="3"/>
      <c r="J3345" s="3"/>
      <c r="K3345" s="3"/>
      <c r="L3345" s="3"/>
    </row>
    <row r="3346" spans="1:12">
      <c r="A3346" s="9"/>
      <c r="B3346" s="3"/>
      <c r="C3346" s="13"/>
      <c r="D3346" s="3"/>
      <c r="E3346" s="3"/>
      <c r="F3346" s="3"/>
      <c r="G3346" s="3"/>
      <c r="H3346" s="3"/>
      <c r="I3346" s="3"/>
      <c r="J3346" s="3"/>
      <c r="K3346" s="3"/>
      <c r="L3346" s="3"/>
    </row>
    <row r="3347" spans="1:12">
      <c r="A3347" s="9"/>
      <c r="B3347" s="3"/>
      <c r="C3347" s="13"/>
      <c r="D3347" s="3"/>
      <c r="E3347" s="3"/>
      <c r="F3347" s="3"/>
      <c r="G3347" s="3"/>
      <c r="H3347" s="3"/>
      <c r="I3347" s="3"/>
      <c r="J3347" s="3"/>
      <c r="K3347" s="3"/>
      <c r="L3347" s="3"/>
    </row>
    <row r="3348" spans="1:12">
      <c r="A3348" s="9"/>
      <c r="B3348" s="3"/>
      <c r="C3348" s="13"/>
      <c r="D3348" s="3"/>
      <c r="E3348" s="3"/>
      <c r="F3348" s="3"/>
      <c r="G3348" s="3"/>
      <c r="H3348" s="3"/>
      <c r="I3348" s="3"/>
      <c r="J3348" s="3"/>
      <c r="K3348" s="3"/>
      <c r="L3348" s="3"/>
    </row>
    <row r="3349" spans="1:12">
      <c r="A3349" s="9"/>
      <c r="B3349" s="3"/>
      <c r="C3349" s="13"/>
      <c r="D3349" s="3"/>
      <c r="E3349" s="3"/>
      <c r="F3349" s="3"/>
      <c r="G3349" s="3"/>
      <c r="H3349" s="3"/>
      <c r="I3349" s="3"/>
      <c r="J3349" s="3"/>
      <c r="K3349" s="3"/>
      <c r="L3349" s="3"/>
    </row>
    <row r="3350" spans="1:12">
      <c r="A3350" s="9"/>
      <c r="B3350" s="3"/>
      <c r="C3350" s="13"/>
      <c r="D3350" s="3"/>
      <c r="E3350" s="3"/>
      <c r="F3350" s="3"/>
      <c r="G3350" s="3"/>
      <c r="H3350" s="3"/>
      <c r="I3350" s="3"/>
      <c r="J3350" s="3"/>
      <c r="K3350" s="3"/>
      <c r="L3350" s="3"/>
    </row>
    <row r="3351" spans="1:12">
      <c r="A3351" s="9"/>
      <c r="B3351" s="3"/>
      <c r="C3351" s="13"/>
      <c r="D3351" s="3"/>
      <c r="E3351" s="3"/>
      <c r="F3351" s="3"/>
      <c r="G3351" s="3"/>
      <c r="H3351" s="3"/>
      <c r="I3351" s="3"/>
      <c r="J3351" s="3"/>
      <c r="K3351" s="3"/>
      <c r="L3351" s="3"/>
    </row>
    <row r="3352" spans="1:12">
      <c r="A3352" s="9"/>
      <c r="B3352" s="3"/>
      <c r="C3352" s="13"/>
      <c r="D3352" s="3"/>
      <c r="E3352" s="3"/>
      <c r="F3352" s="3"/>
      <c r="G3352" s="3"/>
      <c r="H3352" s="3"/>
      <c r="I3352" s="3"/>
      <c r="J3352" s="3"/>
      <c r="K3352" s="3"/>
      <c r="L3352" s="3"/>
    </row>
    <row r="3353" spans="1:12">
      <c r="A3353" s="9"/>
      <c r="B3353" s="3"/>
      <c r="C3353" s="13"/>
      <c r="D3353" s="3"/>
      <c r="E3353" s="3"/>
      <c r="F3353" s="3"/>
      <c r="G3353" s="3"/>
      <c r="H3353" s="3"/>
      <c r="I3353" s="3"/>
      <c r="J3353" s="3"/>
      <c r="K3353" s="3"/>
      <c r="L3353" s="3"/>
    </row>
    <row r="3354" spans="1:12">
      <c r="A3354" s="9"/>
      <c r="B3354" s="3"/>
      <c r="C3354" s="13"/>
      <c r="D3354" s="3"/>
      <c r="E3354" s="3"/>
      <c r="F3354" s="3"/>
      <c r="G3354" s="3"/>
      <c r="H3354" s="3"/>
      <c r="I3354" s="3"/>
      <c r="J3354" s="3"/>
      <c r="K3354" s="3"/>
      <c r="L3354" s="3"/>
    </row>
    <row r="3355" spans="1:12">
      <c r="A3355" s="9"/>
      <c r="B3355" s="3"/>
      <c r="C3355" s="13"/>
      <c r="D3355" s="3"/>
      <c r="E3355" s="3"/>
      <c r="F3355" s="3"/>
      <c r="G3355" s="3"/>
      <c r="H3355" s="3"/>
      <c r="I3355" s="3"/>
      <c r="J3355" s="3"/>
      <c r="K3355" s="3"/>
      <c r="L3355" s="3"/>
    </row>
    <row r="3356" spans="1:12">
      <c r="A3356" s="9"/>
      <c r="B3356" s="3"/>
      <c r="C3356" s="13"/>
      <c r="D3356" s="3"/>
      <c r="E3356" s="3"/>
      <c r="F3356" s="3"/>
      <c r="G3356" s="3"/>
      <c r="H3356" s="3"/>
      <c r="I3356" s="3"/>
      <c r="J3356" s="3"/>
      <c r="K3356" s="3"/>
      <c r="L3356" s="3"/>
    </row>
    <row r="3357" spans="1:12">
      <c r="A3357" s="9"/>
      <c r="B3357" s="3"/>
      <c r="C3357" s="13"/>
      <c r="D3357" s="3"/>
      <c r="E3357" s="3"/>
      <c r="F3357" s="3"/>
      <c r="G3357" s="3"/>
      <c r="H3357" s="3"/>
      <c r="I3357" s="3"/>
      <c r="J3357" s="3"/>
      <c r="K3357" s="3"/>
      <c r="L3357" s="3"/>
    </row>
    <row r="3358" spans="1:12">
      <c r="A3358" s="9"/>
      <c r="B3358" s="3"/>
      <c r="C3358" s="13"/>
      <c r="D3358" s="3"/>
      <c r="E3358" s="3"/>
      <c r="F3358" s="3"/>
      <c r="G3358" s="3"/>
      <c r="H3358" s="3"/>
      <c r="I3358" s="3"/>
      <c r="J3358" s="3"/>
      <c r="K3358" s="3"/>
      <c r="L3358" s="3"/>
    </row>
    <row r="3359" spans="1:12">
      <c r="A3359" s="9"/>
      <c r="B3359" s="3"/>
      <c r="C3359" s="13"/>
      <c r="D3359" s="3"/>
      <c r="E3359" s="3"/>
      <c r="F3359" s="3"/>
      <c r="G3359" s="3"/>
      <c r="H3359" s="3"/>
      <c r="I3359" s="3"/>
      <c r="J3359" s="3"/>
      <c r="K3359" s="3"/>
      <c r="L3359" s="3"/>
    </row>
    <row r="3360" spans="1:12">
      <c r="A3360" s="9"/>
      <c r="B3360" s="3"/>
      <c r="C3360" s="13"/>
      <c r="D3360" s="3"/>
      <c r="E3360" s="3"/>
      <c r="F3360" s="3"/>
      <c r="G3360" s="3"/>
      <c r="H3360" s="3"/>
      <c r="I3360" s="3"/>
      <c r="J3360" s="3"/>
      <c r="K3360" s="3"/>
      <c r="L3360" s="3"/>
    </row>
    <row r="3361" spans="1:12">
      <c r="A3361" s="9"/>
      <c r="B3361" s="3"/>
      <c r="C3361" s="13"/>
      <c r="D3361" s="3"/>
      <c r="E3361" s="3"/>
      <c r="F3361" s="3"/>
      <c r="G3361" s="3"/>
      <c r="H3361" s="3"/>
      <c r="I3361" s="3"/>
      <c r="J3361" s="3"/>
      <c r="K3361" s="3"/>
      <c r="L3361" s="3"/>
    </row>
    <row r="3362" spans="1:12">
      <c r="A3362" s="9"/>
      <c r="B3362" s="3"/>
      <c r="C3362" s="13"/>
      <c r="D3362" s="3"/>
      <c r="E3362" s="3"/>
      <c r="F3362" s="3"/>
      <c r="G3362" s="3"/>
      <c r="H3362" s="3"/>
      <c r="I3362" s="3"/>
      <c r="J3362" s="3"/>
      <c r="K3362" s="3"/>
      <c r="L3362" s="3"/>
    </row>
    <row r="3363" spans="1:12">
      <c r="A3363" s="9"/>
      <c r="B3363" s="3"/>
      <c r="C3363" s="13"/>
      <c r="D3363" s="3"/>
      <c r="E3363" s="3"/>
      <c r="F3363" s="3"/>
      <c r="G3363" s="3"/>
      <c r="H3363" s="3"/>
      <c r="I3363" s="3"/>
      <c r="J3363" s="3"/>
      <c r="K3363" s="3"/>
      <c r="L3363" s="3"/>
    </row>
    <row r="3364" spans="1:12">
      <c r="A3364" s="9"/>
      <c r="B3364" s="3"/>
      <c r="C3364" s="13"/>
      <c r="D3364" s="3"/>
      <c r="E3364" s="3"/>
      <c r="F3364" s="3"/>
      <c r="G3364" s="3"/>
      <c r="H3364" s="3"/>
      <c r="I3364" s="3"/>
      <c r="J3364" s="3"/>
      <c r="K3364" s="3"/>
      <c r="L3364" s="3"/>
    </row>
    <row r="3365" spans="1:12">
      <c r="A3365" s="9"/>
      <c r="B3365" s="3"/>
      <c r="C3365" s="13"/>
      <c r="D3365" s="3"/>
      <c r="E3365" s="3"/>
      <c r="F3365" s="3"/>
      <c r="G3365" s="3"/>
      <c r="H3365" s="3"/>
      <c r="I3365" s="3"/>
      <c r="J3365" s="3"/>
      <c r="K3365" s="3"/>
      <c r="L3365" s="3"/>
    </row>
    <row r="3366" spans="1:12">
      <c r="A3366" s="9"/>
      <c r="B3366" s="3"/>
      <c r="C3366" s="13"/>
      <c r="D3366" s="3"/>
      <c r="E3366" s="3"/>
      <c r="F3366" s="3"/>
      <c r="G3366" s="3"/>
      <c r="H3366" s="3"/>
      <c r="I3366" s="3"/>
      <c r="J3366" s="3"/>
      <c r="K3366" s="3"/>
      <c r="L3366" s="3"/>
    </row>
    <row r="3367" spans="1:12">
      <c r="A3367" s="9"/>
      <c r="B3367" s="3"/>
      <c r="C3367" s="13"/>
      <c r="D3367" s="3"/>
      <c r="E3367" s="3"/>
      <c r="F3367" s="3"/>
      <c r="G3367" s="3"/>
      <c r="H3367" s="3"/>
      <c r="I3367" s="3"/>
      <c r="J3367" s="3"/>
      <c r="K3367" s="3"/>
      <c r="L3367" s="3"/>
    </row>
    <row r="3368" spans="1:12">
      <c r="A3368" s="9"/>
      <c r="B3368" s="3"/>
      <c r="C3368" s="13"/>
      <c r="D3368" s="3"/>
      <c r="E3368" s="3"/>
      <c r="F3368" s="3"/>
      <c r="G3368" s="3"/>
      <c r="H3368" s="3"/>
      <c r="I3368" s="3"/>
      <c r="J3368" s="3"/>
      <c r="K3368" s="3"/>
      <c r="L3368" s="3"/>
    </row>
    <row r="3369" spans="1:12">
      <c r="A3369" s="9"/>
      <c r="B3369" s="3"/>
      <c r="C3369" s="13"/>
      <c r="D3369" s="3"/>
      <c r="E3369" s="3"/>
      <c r="F3369" s="3"/>
      <c r="G3369" s="3"/>
      <c r="H3369" s="3"/>
      <c r="I3369" s="3"/>
      <c r="J3369" s="3"/>
      <c r="K3369" s="3"/>
      <c r="L3369" s="3"/>
    </row>
    <row r="3370" spans="1:12">
      <c r="A3370" s="9"/>
      <c r="B3370" s="3"/>
      <c r="C3370" s="13"/>
      <c r="D3370" s="3"/>
      <c r="E3370" s="3"/>
      <c r="F3370" s="3"/>
      <c r="G3370" s="3"/>
      <c r="H3370" s="3"/>
      <c r="I3370" s="3"/>
      <c r="J3370" s="3"/>
      <c r="K3370" s="3"/>
      <c r="L3370" s="3"/>
    </row>
    <row r="3371" spans="1:12">
      <c r="A3371" s="9"/>
      <c r="B3371" s="3"/>
      <c r="C3371" s="13"/>
      <c r="D3371" s="3"/>
      <c r="E3371" s="3"/>
      <c r="F3371" s="3"/>
      <c r="G3371" s="3"/>
      <c r="H3371" s="3"/>
      <c r="I3371" s="3"/>
      <c r="J3371" s="3"/>
      <c r="K3371" s="3"/>
      <c r="L3371" s="3"/>
    </row>
    <row r="3372" spans="1:12">
      <c r="A3372" s="9"/>
      <c r="B3372" s="3"/>
      <c r="C3372" s="13"/>
      <c r="D3372" s="3"/>
      <c r="E3372" s="3"/>
      <c r="F3372" s="3"/>
      <c r="G3372" s="3"/>
      <c r="H3372" s="3"/>
      <c r="I3372" s="3"/>
      <c r="J3372" s="3"/>
      <c r="K3372" s="3"/>
      <c r="L3372" s="3"/>
    </row>
    <row r="3373" spans="1:12">
      <c r="A3373" s="9"/>
      <c r="B3373" s="3"/>
      <c r="C3373" s="13"/>
      <c r="D3373" s="3"/>
      <c r="E3373" s="3"/>
      <c r="F3373" s="3"/>
      <c r="G3373" s="3"/>
      <c r="H3373" s="3"/>
      <c r="I3373" s="3"/>
      <c r="J3373" s="3"/>
      <c r="K3373" s="3"/>
      <c r="L3373" s="3"/>
    </row>
    <row r="3374" spans="1:12">
      <c r="A3374" s="9"/>
      <c r="B3374" s="3"/>
      <c r="C3374" s="13"/>
      <c r="D3374" s="3"/>
      <c r="E3374" s="3"/>
      <c r="F3374" s="3"/>
      <c r="G3374" s="3"/>
      <c r="H3374" s="3"/>
      <c r="I3374" s="3"/>
      <c r="J3374" s="3"/>
      <c r="K3374" s="3"/>
      <c r="L3374" s="3"/>
    </row>
    <row r="3375" spans="1:12">
      <c r="A3375" s="9"/>
      <c r="B3375" s="3"/>
      <c r="C3375" s="13"/>
      <c r="D3375" s="3"/>
      <c r="E3375" s="3"/>
      <c r="F3375" s="3"/>
      <c r="G3375" s="3"/>
      <c r="H3375" s="3"/>
      <c r="I3375" s="3"/>
      <c r="J3375" s="3"/>
      <c r="K3375" s="3"/>
      <c r="L3375" s="3"/>
    </row>
    <row r="3376" spans="1:12">
      <c r="A3376" s="9"/>
      <c r="B3376" s="3"/>
      <c r="C3376" s="13"/>
      <c r="D3376" s="3"/>
      <c r="E3376" s="3"/>
      <c r="F3376" s="3"/>
      <c r="G3376" s="3"/>
      <c r="H3376" s="3"/>
      <c r="I3376" s="3"/>
      <c r="J3376" s="3"/>
      <c r="K3376" s="3"/>
      <c r="L3376" s="3"/>
    </row>
    <row r="3377" spans="1:12">
      <c r="A3377" s="9"/>
      <c r="B3377" s="3"/>
      <c r="C3377" s="13"/>
      <c r="D3377" s="3"/>
      <c r="E3377" s="3"/>
      <c r="F3377" s="3"/>
      <c r="G3377" s="3"/>
      <c r="H3377" s="3"/>
      <c r="I3377" s="3"/>
      <c r="J3377" s="3"/>
      <c r="K3377" s="3"/>
      <c r="L3377" s="3"/>
    </row>
    <row r="3378" spans="1:12">
      <c r="A3378" s="9"/>
      <c r="B3378" s="3"/>
      <c r="C3378" s="13"/>
      <c r="D3378" s="3"/>
      <c r="E3378" s="3"/>
      <c r="F3378" s="3"/>
      <c r="G3378" s="3"/>
      <c r="H3378" s="3"/>
      <c r="I3378" s="3"/>
      <c r="J3378" s="3"/>
      <c r="K3378" s="3"/>
      <c r="L3378" s="3"/>
    </row>
    <row r="3379" spans="1:12">
      <c r="A3379" s="9"/>
      <c r="B3379" s="3"/>
      <c r="C3379" s="13"/>
      <c r="D3379" s="3"/>
      <c r="E3379" s="3"/>
      <c r="F3379" s="3"/>
      <c r="G3379" s="3"/>
      <c r="H3379" s="3"/>
      <c r="I3379" s="3"/>
      <c r="J3379" s="3"/>
      <c r="K3379" s="3"/>
      <c r="L3379" s="3"/>
    </row>
    <row r="3380" spans="1:12">
      <c r="A3380" s="9"/>
      <c r="B3380" s="3"/>
      <c r="C3380" s="13"/>
      <c r="D3380" s="3"/>
      <c r="E3380" s="3"/>
      <c r="F3380" s="3"/>
      <c r="G3380" s="3"/>
      <c r="H3380" s="3"/>
      <c r="I3380" s="3"/>
      <c r="J3380" s="3"/>
      <c r="K3380" s="3"/>
      <c r="L3380" s="3"/>
    </row>
    <row r="3381" spans="1:12">
      <c r="A3381" s="9"/>
      <c r="B3381" s="3"/>
      <c r="C3381" s="13"/>
      <c r="D3381" s="3"/>
      <c r="E3381" s="3"/>
      <c r="F3381" s="3"/>
      <c r="G3381" s="3"/>
      <c r="H3381" s="3"/>
      <c r="I3381" s="3"/>
      <c r="J3381" s="3"/>
      <c r="K3381" s="3"/>
      <c r="L3381" s="3"/>
    </row>
    <row r="3382" spans="1:12">
      <c r="A3382" s="9"/>
      <c r="B3382" s="3"/>
      <c r="C3382" s="13"/>
      <c r="D3382" s="3"/>
      <c r="E3382" s="3"/>
      <c r="F3382" s="3"/>
      <c r="G3382" s="3"/>
      <c r="H3382" s="3"/>
      <c r="I3382" s="3"/>
      <c r="J3382" s="3"/>
      <c r="K3382" s="3"/>
      <c r="L3382" s="3"/>
    </row>
    <row r="3383" spans="1:12">
      <c r="A3383" s="9"/>
      <c r="B3383" s="3"/>
      <c r="C3383" s="13"/>
      <c r="D3383" s="3"/>
      <c r="E3383" s="3"/>
      <c r="F3383" s="3"/>
      <c r="G3383" s="3"/>
      <c r="H3383" s="3"/>
      <c r="I3383" s="3"/>
      <c r="J3383" s="3"/>
      <c r="K3383" s="3"/>
      <c r="L3383" s="3"/>
    </row>
    <row r="3384" spans="1:12">
      <c r="A3384" s="9"/>
      <c r="B3384" s="3"/>
      <c r="C3384" s="13"/>
      <c r="D3384" s="3"/>
      <c r="E3384" s="3"/>
      <c r="F3384" s="3"/>
      <c r="G3384" s="3"/>
      <c r="H3384" s="3"/>
      <c r="I3384" s="3"/>
      <c r="J3384" s="3"/>
      <c r="K3384" s="3"/>
      <c r="L3384" s="3"/>
    </row>
    <row r="3385" spans="1:12">
      <c r="A3385" s="9"/>
      <c r="B3385" s="3"/>
      <c r="C3385" s="13"/>
      <c r="D3385" s="3"/>
      <c r="E3385" s="3"/>
      <c r="F3385" s="3"/>
      <c r="G3385" s="3"/>
      <c r="H3385" s="3"/>
      <c r="I3385" s="3"/>
      <c r="J3385" s="3"/>
      <c r="K3385" s="3"/>
      <c r="L3385" s="3"/>
    </row>
    <row r="3386" spans="1:12">
      <c r="A3386" s="9"/>
      <c r="B3386" s="3"/>
      <c r="C3386" s="13"/>
      <c r="D3386" s="3"/>
      <c r="E3386" s="3"/>
      <c r="F3386" s="3"/>
      <c r="G3386" s="3"/>
      <c r="H3386" s="3"/>
      <c r="I3386" s="3"/>
      <c r="J3386" s="3"/>
      <c r="K3386" s="3"/>
      <c r="L3386" s="3"/>
    </row>
    <row r="3387" spans="1:12">
      <c r="A3387" s="9"/>
      <c r="B3387" s="3"/>
      <c r="C3387" s="13"/>
      <c r="D3387" s="3"/>
      <c r="E3387" s="3"/>
      <c r="F3387" s="3"/>
      <c r="G3387" s="3"/>
      <c r="H3387" s="3"/>
      <c r="I3387" s="3"/>
      <c r="J3387" s="3"/>
      <c r="K3387" s="3"/>
      <c r="L3387" s="3"/>
    </row>
    <row r="3388" spans="1:12">
      <c r="A3388" s="9"/>
      <c r="B3388" s="3"/>
      <c r="C3388" s="13"/>
      <c r="D3388" s="3"/>
      <c r="E3388" s="3"/>
      <c r="F3388" s="3"/>
      <c r="G3388" s="3"/>
      <c r="H3388" s="3"/>
      <c r="I3388" s="3"/>
      <c r="J3388" s="3"/>
      <c r="K3388" s="3"/>
      <c r="L3388" s="3"/>
    </row>
    <row r="3389" spans="1:12">
      <c r="A3389" s="9"/>
      <c r="B3389" s="3"/>
      <c r="C3389" s="13"/>
      <c r="D3389" s="3"/>
      <c r="E3389" s="3"/>
      <c r="F3389" s="3"/>
      <c r="G3389" s="3"/>
      <c r="H3389" s="3"/>
      <c r="I3389" s="3"/>
      <c r="J3389" s="3"/>
      <c r="K3389" s="3"/>
      <c r="L3389" s="3"/>
    </row>
    <row r="3390" spans="1:12">
      <c r="A3390" s="9"/>
      <c r="B3390" s="3"/>
      <c r="C3390" s="13"/>
      <c r="D3390" s="3"/>
      <c r="E3390" s="3"/>
      <c r="F3390" s="3"/>
      <c r="G3390" s="3"/>
      <c r="H3390" s="3"/>
      <c r="I3390" s="3"/>
      <c r="J3390" s="3"/>
      <c r="K3390" s="3"/>
      <c r="L3390" s="3"/>
    </row>
    <row r="3391" spans="1:12">
      <c r="A3391" s="9"/>
      <c r="B3391" s="3"/>
      <c r="C3391" s="13"/>
      <c r="D3391" s="3"/>
      <c r="E3391" s="3"/>
      <c r="F3391" s="3"/>
      <c r="G3391" s="3"/>
      <c r="H3391" s="3"/>
      <c r="I3391" s="3"/>
      <c r="J3391" s="3"/>
      <c r="K3391" s="3"/>
      <c r="L3391" s="3"/>
    </row>
    <row r="3392" spans="1:12">
      <c r="A3392" s="9"/>
      <c r="B3392" s="3"/>
      <c r="C3392" s="13"/>
      <c r="D3392" s="3"/>
      <c r="E3392" s="3"/>
      <c r="F3392" s="3"/>
      <c r="G3392" s="3"/>
      <c r="H3392" s="3"/>
      <c r="I3392" s="3"/>
      <c r="J3392" s="3"/>
      <c r="K3392" s="3"/>
      <c r="L3392" s="3"/>
    </row>
    <row r="3393" spans="1:12">
      <c r="A3393" s="9"/>
      <c r="B3393" s="3"/>
      <c r="C3393" s="13"/>
      <c r="D3393" s="3"/>
      <c r="E3393" s="3"/>
      <c r="F3393" s="3"/>
      <c r="G3393" s="3"/>
      <c r="H3393" s="3"/>
      <c r="I3393" s="3"/>
      <c r="J3393" s="3"/>
      <c r="K3393" s="3"/>
      <c r="L3393" s="3"/>
    </row>
    <row r="3394" spans="1:12">
      <c r="A3394" s="9"/>
      <c r="B3394" s="3"/>
      <c r="C3394" s="13"/>
      <c r="D3394" s="3"/>
      <c r="E3394" s="3"/>
      <c r="F3394" s="3"/>
      <c r="G3394" s="3"/>
      <c r="H3394" s="3"/>
      <c r="I3394" s="3"/>
      <c r="J3394" s="3"/>
      <c r="K3394" s="3"/>
      <c r="L3394" s="3"/>
    </row>
    <row r="3395" spans="1:12">
      <c r="A3395" s="9"/>
      <c r="B3395" s="3"/>
      <c r="C3395" s="13"/>
      <c r="D3395" s="3"/>
      <c r="E3395" s="3"/>
      <c r="F3395" s="3"/>
      <c r="G3395" s="3"/>
      <c r="H3395" s="3"/>
      <c r="I3395" s="3"/>
      <c r="J3395" s="3"/>
      <c r="K3395" s="3"/>
      <c r="L3395" s="3"/>
    </row>
    <row r="3396" spans="1:12">
      <c r="A3396" s="9"/>
      <c r="B3396" s="3"/>
      <c r="C3396" s="13"/>
      <c r="D3396" s="3"/>
      <c r="E3396" s="3"/>
      <c r="F3396" s="3"/>
      <c r="G3396" s="3"/>
      <c r="H3396" s="3"/>
      <c r="I3396" s="3"/>
      <c r="J3396" s="3"/>
      <c r="K3396" s="3"/>
      <c r="L3396" s="3"/>
    </row>
    <row r="3397" spans="1:12">
      <c r="A3397" s="9"/>
      <c r="B3397" s="3"/>
      <c r="C3397" s="13"/>
      <c r="D3397" s="3"/>
      <c r="E3397" s="3"/>
      <c r="F3397" s="3"/>
      <c r="G3397" s="3"/>
      <c r="H3397" s="3"/>
      <c r="I3397" s="3"/>
      <c r="J3397" s="3"/>
      <c r="K3397" s="3"/>
      <c r="L3397" s="3"/>
    </row>
    <row r="3398" spans="1:12">
      <c r="A3398" s="9"/>
      <c r="B3398" s="3"/>
      <c r="C3398" s="13"/>
      <c r="D3398" s="3"/>
      <c r="E3398" s="3"/>
      <c r="F3398" s="3"/>
      <c r="G3398" s="3"/>
      <c r="H3398" s="3"/>
      <c r="I3398" s="3"/>
      <c r="J3398" s="3"/>
      <c r="K3398" s="3"/>
      <c r="L3398" s="3"/>
    </row>
    <row r="3399" spans="1:12">
      <c r="A3399" s="9"/>
      <c r="B3399" s="3"/>
      <c r="C3399" s="13"/>
      <c r="D3399" s="3"/>
      <c r="E3399" s="3"/>
      <c r="F3399" s="3"/>
      <c r="G3399" s="3"/>
      <c r="H3399" s="3"/>
      <c r="I3399" s="3"/>
      <c r="J3399" s="3"/>
      <c r="K3399" s="3"/>
      <c r="L3399" s="3"/>
    </row>
    <row r="3400" spans="1:12">
      <c r="A3400" s="9"/>
      <c r="B3400" s="3"/>
      <c r="C3400" s="13"/>
      <c r="D3400" s="3"/>
      <c r="E3400" s="3"/>
      <c r="F3400" s="3"/>
      <c r="G3400" s="3"/>
      <c r="H3400" s="3"/>
      <c r="I3400" s="3"/>
      <c r="J3400" s="3"/>
      <c r="K3400" s="3"/>
      <c r="L3400" s="3"/>
    </row>
    <row r="3401" spans="1:12">
      <c r="A3401" s="9"/>
      <c r="B3401" s="3"/>
      <c r="C3401" s="13"/>
      <c r="D3401" s="3"/>
      <c r="E3401" s="3"/>
      <c r="F3401" s="3"/>
      <c r="G3401" s="3"/>
      <c r="H3401" s="3"/>
      <c r="I3401" s="3"/>
      <c r="J3401" s="3"/>
      <c r="K3401" s="3"/>
      <c r="L3401" s="3"/>
    </row>
    <row r="3402" spans="1:12">
      <c r="A3402" s="9"/>
      <c r="B3402" s="3"/>
      <c r="C3402" s="13"/>
      <c r="D3402" s="3"/>
      <c r="E3402" s="3"/>
      <c r="F3402" s="3"/>
      <c r="G3402" s="3"/>
      <c r="H3402" s="3"/>
      <c r="I3402" s="3"/>
      <c r="J3402" s="3"/>
      <c r="K3402" s="3"/>
      <c r="L3402" s="3"/>
    </row>
    <row r="3403" spans="1:12">
      <c r="A3403" s="9"/>
      <c r="B3403" s="3"/>
      <c r="C3403" s="13"/>
      <c r="D3403" s="3"/>
      <c r="E3403" s="3"/>
      <c r="F3403" s="3"/>
      <c r="G3403" s="3"/>
      <c r="H3403" s="3"/>
      <c r="I3403" s="3"/>
      <c r="J3403" s="3"/>
      <c r="K3403" s="3"/>
      <c r="L3403" s="3"/>
    </row>
    <row r="3404" spans="1:12">
      <c r="A3404" s="9"/>
      <c r="B3404" s="3"/>
      <c r="C3404" s="13"/>
      <c r="D3404" s="3"/>
      <c r="E3404" s="3"/>
      <c r="F3404" s="3"/>
      <c r="G3404" s="3"/>
      <c r="H3404" s="3"/>
      <c r="I3404" s="3"/>
      <c r="J3404" s="3"/>
      <c r="K3404" s="3"/>
      <c r="L3404" s="3"/>
    </row>
    <row r="3405" spans="1:12">
      <c r="A3405" s="9"/>
      <c r="B3405" s="3"/>
      <c r="C3405" s="13"/>
      <c r="D3405" s="3"/>
      <c r="E3405" s="3"/>
      <c r="F3405" s="3"/>
      <c r="G3405" s="3"/>
      <c r="H3405" s="3"/>
      <c r="I3405" s="3"/>
      <c r="J3405" s="3"/>
      <c r="K3405" s="3"/>
      <c r="L3405" s="3"/>
    </row>
    <row r="3406" spans="1:12">
      <c r="A3406" s="9"/>
      <c r="B3406" s="3"/>
      <c r="C3406" s="13"/>
      <c r="D3406" s="3"/>
      <c r="E3406" s="3"/>
      <c r="F3406" s="3"/>
      <c r="G3406" s="3"/>
      <c r="H3406" s="3"/>
      <c r="I3406" s="3"/>
      <c r="J3406" s="3"/>
      <c r="K3406" s="3"/>
      <c r="L3406" s="3"/>
    </row>
    <row r="3407" spans="1:12">
      <c r="A3407" s="9"/>
      <c r="B3407" s="3"/>
      <c r="C3407" s="13"/>
      <c r="D3407" s="3"/>
      <c r="E3407" s="3"/>
      <c r="F3407" s="3"/>
      <c r="G3407" s="3"/>
      <c r="H3407" s="3"/>
      <c r="I3407" s="3"/>
      <c r="J3407" s="3"/>
      <c r="K3407" s="3"/>
      <c r="L3407" s="3"/>
    </row>
    <row r="3408" spans="1:12">
      <c r="A3408" s="9"/>
      <c r="B3408" s="3"/>
      <c r="C3408" s="13"/>
      <c r="D3408" s="3"/>
      <c r="E3408" s="3"/>
      <c r="F3408" s="3"/>
      <c r="G3408" s="3"/>
      <c r="H3408" s="3"/>
      <c r="I3408" s="3"/>
      <c r="J3408" s="3"/>
      <c r="K3408" s="3"/>
      <c r="L3408" s="3"/>
    </row>
    <row r="3409" spans="1:12">
      <c r="A3409" s="9"/>
      <c r="B3409" s="3"/>
      <c r="C3409" s="13"/>
      <c r="D3409" s="3"/>
      <c r="E3409" s="3"/>
      <c r="F3409" s="3"/>
      <c r="G3409" s="3"/>
      <c r="H3409" s="3"/>
      <c r="I3409" s="3"/>
      <c r="J3409" s="3"/>
      <c r="K3409" s="3"/>
      <c r="L3409" s="3"/>
    </row>
    <row r="3410" spans="1:12">
      <c r="A3410" s="9"/>
      <c r="B3410" s="3"/>
      <c r="C3410" s="13"/>
      <c r="D3410" s="3"/>
      <c r="E3410" s="3"/>
      <c r="F3410" s="3"/>
      <c r="G3410" s="3"/>
      <c r="H3410" s="3"/>
      <c r="I3410" s="3"/>
      <c r="J3410" s="3"/>
      <c r="K3410" s="3"/>
      <c r="L3410" s="3"/>
    </row>
    <row r="3411" spans="1:12">
      <c r="A3411" s="9"/>
      <c r="B3411" s="3"/>
      <c r="C3411" s="13"/>
      <c r="D3411" s="3"/>
      <c r="E3411" s="3"/>
      <c r="F3411" s="3"/>
      <c r="G3411" s="3"/>
      <c r="H3411" s="3"/>
      <c r="I3411" s="3"/>
      <c r="J3411" s="3"/>
      <c r="K3411" s="3"/>
      <c r="L3411" s="3"/>
    </row>
    <row r="3412" spans="1:12">
      <c r="A3412" s="9"/>
      <c r="B3412" s="3"/>
      <c r="C3412" s="13"/>
      <c r="D3412" s="3"/>
      <c r="E3412" s="3"/>
      <c r="F3412" s="3"/>
      <c r="G3412" s="3"/>
      <c r="H3412" s="3"/>
      <c r="I3412" s="3"/>
      <c r="J3412" s="3"/>
      <c r="K3412" s="3"/>
      <c r="L3412" s="3"/>
    </row>
    <row r="3413" spans="1:12">
      <c r="A3413" s="9"/>
      <c r="B3413" s="3"/>
      <c r="C3413" s="13"/>
      <c r="D3413" s="3"/>
      <c r="E3413" s="3"/>
      <c r="F3413" s="3"/>
      <c r="G3413" s="3"/>
      <c r="H3413" s="3"/>
      <c r="I3413" s="3"/>
      <c r="J3413" s="3"/>
      <c r="K3413" s="3"/>
      <c r="L3413" s="3"/>
    </row>
    <row r="3414" spans="1:12">
      <c r="A3414" s="9"/>
      <c r="B3414" s="3"/>
      <c r="C3414" s="13"/>
      <c r="D3414" s="3"/>
      <c r="E3414" s="3"/>
      <c r="F3414" s="3"/>
      <c r="G3414" s="3"/>
      <c r="H3414" s="3"/>
      <c r="I3414" s="3"/>
      <c r="J3414" s="3"/>
      <c r="K3414" s="3"/>
      <c r="L3414" s="3"/>
    </row>
    <row r="3415" spans="1:12">
      <c r="A3415" s="9"/>
      <c r="B3415" s="3"/>
      <c r="C3415" s="13"/>
      <c r="D3415" s="3"/>
      <c r="E3415" s="3"/>
      <c r="F3415" s="3"/>
      <c r="G3415" s="3"/>
      <c r="H3415" s="3"/>
      <c r="I3415" s="3"/>
      <c r="J3415" s="3"/>
      <c r="K3415" s="3"/>
      <c r="L3415" s="3"/>
    </row>
    <row r="3416" spans="1:12">
      <c r="A3416" s="9"/>
      <c r="B3416" s="3"/>
      <c r="C3416" s="13"/>
      <c r="D3416" s="3"/>
      <c r="E3416" s="3"/>
      <c r="F3416" s="3"/>
      <c r="G3416" s="3"/>
      <c r="H3416" s="3"/>
      <c r="I3416" s="3"/>
      <c r="J3416" s="3"/>
      <c r="K3416" s="3"/>
      <c r="L3416" s="3"/>
    </row>
    <row r="3417" spans="1:12">
      <c r="A3417" s="9"/>
      <c r="B3417" s="3"/>
      <c r="C3417" s="13"/>
      <c r="D3417" s="3"/>
      <c r="E3417" s="3"/>
      <c r="F3417" s="3"/>
      <c r="G3417" s="3"/>
      <c r="H3417" s="3"/>
      <c r="I3417" s="3"/>
      <c r="J3417" s="3"/>
      <c r="K3417" s="3"/>
      <c r="L3417" s="3"/>
    </row>
    <row r="3418" spans="1:12">
      <c r="A3418" s="9"/>
      <c r="B3418" s="3"/>
      <c r="C3418" s="13"/>
      <c r="D3418" s="3"/>
      <c r="E3418" s="3"/>
      <c r="F3418" s="3"/>
      <c r="G3418" s="3"/>
      <c r="H3418" s="3"/>
      <c r="I3418" s="3"/>
      <c r="J3418" s="3"/>
      <c r="K3418" s="3"/>
      <c r="L3418" s="3"/>
    </row>
    <row r="3419" spans="1:12">
      <c r="A3419" s="9"/>
      <c r="B3419" s="3"/>
      <c r="C3419" s="13"/>
      <c r="D3419" s="3"/>
      <c r="E3419" s="3"/>
      <c r="F3419" s="3"/>
      <c r="G3419" s="3"/>
      <c r="H3419" s="3"/>
      <c r="I3419" s="3"/>
      <c r="J3419" s="3"/>
      <c r="K3419" s="3"/>
      <c r="L3419" s="3"/>
    </row>
    <row r="3420" spans="1:12">
      <c r="A3420" s="9"/>
      <c r="B3420" s="3"/>
      <c r="C3420" s="13"/>
      <c r="D3420" s="3"/>
      <c r="E3420" s="3"/>
      <c r="F3420" s="3"/>
      <c r="G3420" s="3"/>
      <c r="H3420" s="3"/>
      <c r="I3420" s="3"/>
      <c r="J3420" s="3"/>
      <c r="K3420" s="3"/>
      <c r="L3420" s="3"/>
    </row>
    <row r="3421" spans="1:12">
      <c r="A3421" s="9"/>
      <c r="B3421" s="3"/>
      <c r="C3421" s="13"/>
      <c r="D3421" s="3"/>
      <c r="E3421" s="3"/>
      <c r="F3421" s="3"/>
      <c r="G3421" s="3"/>
      <c r="H3421" s="3"/>
      <c r="I3421" s="3"/>
      <c r="J3421" s="3"/>
      <c r="K3421" s="3"/>
      <c r="L3421" s="3"/>
    </row>
    <row r="3422" spans="1:12">
      <c r="A3422" s="9"/>
      <c r="B3422" s="3"/>
      <c r="C3422" s="13"/>
      <c r="D3422" s="3"/>
      <c r="E3422" s="3"/>
      <c r="F3422" s="3"/>
      <c r="G3422" s="3"/>
      <c r="H3422" s="3"/>
      <c r="I3422" s="3"/>
      <c r="J3422" s="3"/>
      <c r="K3422" s="3"/>
      <c r="L3422" s="3"/>
    </row>
    <row r="3423" spans="1:12">
      <c r="A3423" s="9"/>
      <c r="B3423" s="3"/>
      <c r="C3423" s="13"/>
      <c r="D3423" s="3"/>
      <c r="E3423" s="3"/>
      <c r="F3423" s="3"/>
      <c r="G3423" s="3"/>
      <c r="H3423" s="3"/>
      <c r="I3423" s="3"/>
      <c r="J3423" s="3"/>
      <c r="K3423" s="3"/>
      <c r="L3423" s="3"/>
    </row>
    <row r="3424" spans="1:12">
      <c r="A3424" s="9"/>
      <c r="B3424" s="3"/>
      <c r="C3424" s="13"/>
      <c r="D3424" s="3"/>
      <c r="E3424" s="3"/>
      <c r="F3424" s="3"/>
      <c r="G3424" s="3"/>
      <c r="H3424" s="3"/>
      <c r="I3424" s="3"/>
      <c r="J3424" s="3"/>
      <c r="K3424" s="3"/>
      <c r="L3424" s="3"/>
    </row>
    <row r="3425" spans="1:12">
      <c r="A3425" s="9"/>
      <c r="B3425" s="3"/>
      <c r="C3425" s="13"/>
      <c r="D3425" s="3"/>
      <c r="E3425" s="3"/>
      <c r="F3425" s="3"/>
      <c r="G3425" s="3"/>
      <c r="H3425" s="3"/>
      <c r="I3425" s="3"/>
      <c r="J3425" s="3"/>
      <c r="K3425" s="3"/>
      <c r="L3425" s="3"/>
    </row>
    <row r="3426" spans="1:12">
      <c r="A3426" s="9"/>
      <c r="B3426" s="3"/>
      <c r="C3426" s="13"/>
      <c r="D3426" s="3"/>
      <c r="E3426" s="3"/>
      <c r="F3426" s="3"/>
      <c r="G3426" s="3"/>
      <c r="H3426" s="3"/>
      <c r="I3426" s="3"/>
      <c r="J3426" s="3"/>
      <c r="K3426" s="3"/>
      <c r="L3426" s="3"/>
    </row>
    <row r="3427" spans="1:12">
      <c r="A3427" s="9"/>
      <c r="B3427" s="3"/>
      <c r="C3427" s="13"/>
      <c r="D3427" s="3"/>
      <c r="E3427" s="3"/>
      <c r="F3427" s="3"/>
      <c r="G3427" s="3"/>
      <c r="H3427" s="3"/>
      <c r="I3427" s="3"/>
      <c r="J3427" s="3"/>
      <c r="K3427" s="3"/>
      <c r="L3427" s="3"/>
    </row>
    <row r="3428" spans="1:12">
      <c r="A3428" s="9"/>
      <c r="B3428" s="3"/>
      <c r="C3428" s="13"/>
      <c r="D3428" s="3"/>
      <c r="E3428" s="3"/>
      <c r="F3428" s="3"/>
      <c r="G3428" s="3"/>
      <c r="H3428" s="3"/>
      <c r="I3428" s="3"/>
      <c r="J3428" s="3"/>
      <c r="K3428" s="3"/>
      <c r="L3428" s="3"/>
    </row>
    <row r="3429" spans="1:12">
      <c r="A3429" s="9"/>
      <c r="B3429" s="3"/>
      <c r="C3429" s="13"/>
      <c r="D3429" s="3"/>
      <c r="E3429" s="3"/>
      <c r="F3429" s="3"/>
      <c r="G3429" s="3"/>
      <c r="H3429" s="3"/>
      <c r="I3429" s="3"/>
      <c r="J3429" s="3"/>
      <c r="K3429" s="3"/>
      <c r="L3429" s="3"/>
    </row>
    <row r="3430" spans="1:12">
      <c r="A3430" s="9"/>
      <c r="B3430" s="3"/>
      <c r="C3430" s="13"/>
      <c r="D3430" s="3"/>
      <c r="E3430" s="3"/>
      <c r="F3430" s="3"/>
      <c r="G3430" s="3"/>
      <c r="H3430" s="3"/>
      <c r="I3430" s="3"/>
      <c r="J3430" s="3"/>
      <c r="K3430" s="3"/>
      <c r="L3430" s="3"/>
    </row>
    <row r="3431" spans="1:12">
      <c r="A3431" s="9"/>
      <c r="B3431" s="3"/>
      <c r="C3431" s="13"/>
      <c r="D3431" s="3"/>
      <c r="E3431" s="3"/>
      <c r="F3431" s="3"/>
      <c r="G3431" s="3"/>
      <c r="H3431" s="3"/>
      <c r="I3431" s="3"/>
      <c r="J3431" s="3"/>
      <c r="K3431" s="3"/>
      <c r="L3431" s="3"/>
    </row>
    <row r="3432" spans="1:12">
      <c r="A3432" s="9"/>
      <c r="B3432" s="3"/>
      <c r="C3432" s="13"/>
      <c r="D3432" s="3"/>
      <c r="E3432" s="3"/>
      <c r="F3432" s="3"/>
      <c r="G3432" s="3"/>
      <c r="H3432" s="3"/>
      <c r="I3432" s="3"/>
      <c r="J3432" s="3"/>
      <c r="K3432" s="3"/>
      <c r="L3432" s="3"/>
    </row>
    <row r="3433" spans="1:12">
      <c r="A3433" s="9"/>
      <c r="B3433" s="3"/>
      <c r="C3433" s="13"/>
      <c r="D3433" s="3"/>
      <c r="E3433" s="3"/>
      <c r="F3433" s="3"/>
      <c r="G3433" s="3"/>
      <c r="H3433" s="3"/>
      <c r="I3433" s="3"/>
      <c r="J3433" s="3"/>
      <c r="K3433" s="3"/>
      <c r="L3433" s="3"/>
    </row>
    <row r="3434" spans="1:12">
      <c r="A3434" s="9"/>
      <c r="B3434" s="3"/>
      <c r="C3434" s="13"/>
      <c r="D3434" s="3"/>
      <c r="E3434" s="3"/>
      <c r="F3434" s="3"/>
      <c r="G3434" s="3"/>
      <c r="H3434" s="3"/>
      <c r="I3434" s="3"/>
      <c r="J3434" s="3"/>
      <c r="K3434" s="3"/>
      <c r="L3434" s="3"/>
    </row>
    <row r="3435" spans="1:12">
      <c r="A3435" s="9"/>
      <c r="B3435" s="3"/>
      <c r="C3435" s="13"/>
      <c r="D3435" s="3"/>
      <c r="E3435" s="3"/>
      <c r="F3435" s="3"/>
      <c r="G3435" s="3"/>
      <c r="H3435" s="3"/>
      <c r="I3435" s="3"/>
      <c r="J3435" s="3"/>
      <c r="K3435" s="3"/>
      <c r="L3435" s="3"/>
    </row>
    <row r="3436" spans="1:12">
      <c r="A3436" s="9"/>
      <c r="B3436" s="3"/>
      <c r="C3436" s="13"/>
      <c r="D3436" s="3"/>
      <c r="E3436" s="3"/>
      <c r="F3436" s="3"/>
      <c r="G3436" s="3"/>
      <c r="H3436" s="3"/>
      <c r="I3436" s="3"/>
      <c r="J3436" s="3"/>
      <c r="K3436" s="3"/>
      <c r="L3436" s="3"/>
    </row>
    <row r="3437" spans="1:12">
      <c r="A3437" s="9"/>
      <c r="B3437" s="3"/>
      <c r="C3437" s="13"/>
      <c r="D3437" s="3"/>
      <c r="E3437" s="3"/>
      <c r="F3437" s="3"/>
      <c r="G3437" s="3"/>
      <c r="H3437" s="3"/>
      <c r="I3437" s="3"/>
      <c r="J3437" s="3"/>
      <c r="K3437" s="3"/>
      <c r="L3437" s="3"/>
    </row>
    <row r="3438" spans="1:12">
      <c r="A3438" s="9"/>
      <c r="B3438" s="3"/>
      <c r="C3438" s="13"/>
      <c r="D3438" s="3"/>
      <c r="E3438" s="3"/>
      <c r="F3438" s="3"/>
      <c r="G3438" s="3"/>
      <c r="H3438" s="3"/>
      <c r="I3438" s="3"/>
      <c r="J3438" s="3"/>
      <c r="K3438" s="3"/>
      <c r="L3438" s="3"/>
    </row>
    <row r="3439" spans="1:12">
      <c r="A3439" s="9"/>
      <c r="B3439" s="3"/>
      <c r="C3439" s="13"/>
      <c r="D3439" s="3"/>
      <c r="E3439" s="3"/>
      <c r="F3439" s="3"/>
      <c r="G3439" s="3"/>
      <c r="H3439" s="3"/>
      <c r="I3439" s="3"/>
      <c r="J3439" s="3"/>
      <c r="K3439" s="3"/>
      <c r="L3439" s="3"/>
    </row>
    <row r="3440" spans="1:12">
      <c r="A3440" s="9"/>
      <c r="B3440" s="3"/>
      <c r="C3440" s="13"/>
      <c r="D3440" s="3"/>
      <c r="E3440" s="3"/>
      <c r="F3440" s="3"/>
      <c r="G3440" s="3"/>
      <c r="H3440" s="3"/>
      <c r="I3440" s="3"/>
      <c r="J3440" s="3"/>
      <c r="K3440" s="3"/>
      <c r="L3440" s="3"/>
    </row>
    <row r="3441" spans="1:12">
      <c r="A3441" s="9"/>
      <c r="B3441" s="3"/>
      <c r="C3441" s="13"/>
      <c r="D3441" s="3"/>
      <c r="E3441" s="3"/>
      <c r="F3441" s="3"/>
      <c r="G3441" s="3"/>
      <c r="H3441" s="3"/>
      <c r="I3441" s="3"/>
      <c r="J3441" s="3"/>
      <c r="K3441" s="3"/>
      <c r="L3441" s="3"/>
    </row>
    <row r="3442" spans="1:12">
      <c r="A3442" s="9"/>
      <c r="B3442" s="3"/>
      <c r="C3442" s="13"/>
      <c r="D3442" s="3"/>
      <c r="E3442" s="3"/>
      <c r="F3442" s="3"/>
      <c r="G3442" s="3"/>
      <c r="H3442" s="3"/>
      <c r="I3442" s="3"/>
      <c r="J3442" s="3"/>
      <c r="K3442" s="3"/>
      <c r="L3442" s="3"/>
    </row>
    <row r="3443" spans="1:12">
      <c r="A3443" s="9"/>
      <c r="B3443" s="3"/>
      <c r="C3443" s="13"/>
      <c r="D3443" s="3"/>
      <c r="E3443" s="3"/>
      <c r="F3443" s="3"/>
      <c r="G3443" s="3"/>
      <c r="H3443" s="3"/>
      <c r="I3443" s="3"/>
      <c r="J3443" s="3"/>
      <c r="K3443" s="3"/>
      <c r="L3443" s="3"/>
    </row>
    <row r="3444" spans="1:12">
      <c r="A3444" s="9"/>
      <c r="B3444" s="3"/>
      <c r="C3444" s="13"/>
      <c r="D3444" s="3"/>
      <c r="E3444" s="3"/>
      <c r="F3444" s="3"/>
      <c r="G3444" s="3"/>
      <c r="H3444" s="3"/>
      <c r="I3444" s="3"/>
      <c r="J3444" s="3"/>
      <c r="K3444" s="3"/>
      <c r="L3444" s="3"/>
    </row>
    <row r="3445" spans="1:12">
      <c r="A3445" s="9"/>
      <c r="B3445" s="3"/>
      <c r="C3445" s="13"/>
      <c r="D3445" s="3"/>
      <c r="E3445" s="3"/>
      <c r="F3445" s="3"/>
      <c r="G3445" s="3"/>
      <c r="H3445" s="3"/>
      <c r="I3445" s="3"/>
      <c r="J3445" s="3"/>
      <c r="K3445" s="3"/>
      <c r="L3445" s="3"/>
    </row>
    <row r="3446" spans="1:12">
      <c r="A3446" s="9"/>
      <c r="B3446" s="3"/>
      <c r="C3446" s="13"/>
      <c r="D3446" s="3"/>
      <c r="E3446" s="3"/>
      <c r="F3446" s="3"/>
      <c r="G3446" s="3"/>
      <c r="H3446" s="3"/>
      <c r="I3446" s="3"/>
      <c r="J3446" s="3"/>
      <c r="K3446" s="3"/>
      <c r="L3446" s="3"/>
    </row>
    <row r="3447" spans="1:12">
      <c r="A3447" s="9"/>
      <c r="B3447" s="3"/>
      <c r="C3447" s="13"/>
      <c r="D3447" s="3"/>
      <c r="E3447" s="3"/>
      <c r="F3447" s="3"/>
      <c r="G3447" s="3"/>
      <c r="H3447" s="3"/>
      <c r="I3447" s="3"/>
      <c r="J3447" s="3"/>
      <c r="K3447" s="3"/>
      <c r="L3447" s="3"/>
    </row>
    <row r="3448" spans="1:12">
      <c r="A3448" s="9"/>
      <c r="B3448" s="3"/>
      <c r="C3448" s="13"/>
      <c r="D3448" s="3"/>
      <c r="E3448" s="3"/>
      <c r="F3448" s="3"/>
      <c r="G3448" s="3"/>
      <c r="H3448" s="3"/>
      <c r="I3448" s="3"/>
      <c r="J3448" s="3"/>
      <c r="K3448" s="3"/>
      <c r="L3448" s="3"/>
    </row>
    <row r="3449" spans="1:12">
      <c r="A3449" s="9"/>
      <c r="B3449" s="3"/>
      <c r="C3449" s="13"/>
      <c r="D3449" s="3"/>
      <c r="E3449" s="3"/>
      <c r="F3449" s="3"/>
      <c r="G3449" s="3"/>
      <c r="H3449" s="3"/>
      <c r="I3449" s="3"/>
      <c r="J3449" s="3"/>
      <c r="K3449" s="3"/>
      <c r="L3449" s="3"/>
    </row>
    <row r="3450" spans="1:12">
      <c r="A3450" s="9"/>
      <c r="B3450" s="3"/>
      <c r="C3450" s="13"/>
      <c r="D3450" s="3"/>
      <c r="E3450" s="3"/>
      <c r="F3450" s="3"/>
      <c r="G3450" s="3"/>
      <c r="H3450" s="3"/>
      <c r="I3450" s="3"/>
      <c r="J3450" s="3"/>
      <c r="K3450" s="3"/>
      <c r="L3450" s="3"/>
    </row>
    <row r="3451" spans="1:12">
      <c r="A3451" s="9"/>
      <c r="B3451" s="3"/>
      <c r="C3451" s="13"/>
      <c r="D3451" s="3"/>
      <c r="E3451" s="3"/>
      <c r="F3451" s="3"/>
      <c r="G3451" s="3"/>
      <c r="H3451" s="3"/>
      <c r="I3451" s="3"/>
      <c r="J3451" s="3"/>
      <c r="K3451" s="3"/>
      <c r="L3451" s="3"/>
    </row>
    <row r="3452" spans="1:12">
      <c r="A3452" s="9"/>
      <c r="B3452" s="3"/>
      <c r="C3452" s="13"/>
      <c r="D3452" s="3"/>
      <c r="E3452" s="3"/>
      <c r="F3452" s="3"/>
      <c r="G3452" s="3"/>
      <c r="H3452" s="3"/>
      <c r="I3452" s="3"/>
      <c r="J3452" s="3"/>
      <c r="K3452" s="3"/>
      <c r="L3452" s="3"/>
    </row>
    <row r="3453" spans="1:12">
      <c r="A3453" s="9"/>
      <c r="B3453" s="3"/>
      <c r="C3453" s="13"/>
      <c r="D3453" s="3"/>
      <c r="E3453" s="3"/>
      <c r="F3453" s="3"/>
      <c r="G3453" s="3"/>
      <c r="H3453" s="3"/>
      <c r="I3453" s="3"/>
      <c r="J3453" s="3"/>
      <c r="K3453" s="3"/>
      <c r="L3453" s="3"/>
    </row>
    <row r="3454" spans="1:12">
      <c r="A3454" s="9"/>
      <c r="B3454" s="3"/>
      <c r="C3454" s="13"/>
      <c r="D3454" s="3"/>
      <c r="E3454" s="3"/>
      <c r="F3454" s="3"/>
      <c r="G3454" s="3"/>
      <c r="H3454" s="3"/>
      <c r="I3454" s="3"/>
      <c r="J3454" s="3"/>
      <c r="K3454" s="3"/>
      <c r="L3454" s="3"/>
    </row>
    <row r="3455" spans="1:12">
      <c r="A3455" s="9"/>
      <c r="B3455" s="3"/>
      <c r="C3455" s="13"/>
      <c r="D3455" s="3"/>
      <c r="E3455" s="3"/>
      <c r="F3455" s="3"/>
      <c r="G3455" s="3"/>
      <c r="H3455" s="3"/>
      <c r="I3455" s="3"/>
      <c r="J3455" s="3"/>
      <c r="K3455" s="3"/>
      <c r="L3455" s="3"/>
    </row>
    <row r="3456" spans="1:12">
      <c r="A3456" s="9"/>
      <c r="B3456" s="3"/>
      <c r="C3456" s="13"/>
      <c r="D3456" s="3"/>
      <c r="E3456" s="3"/>
      <c r="F3456" s="3"/>
      <c r="G3456" s="3"/>
      <c r="H3456" s="3"/>
      <c r="I3456" s="3"/>
      <c r="J3456" s="3"/>
      <c r="K3456" s="3"/>
      <c r="L3456" s="3"/>
    </row>
    <row r="3457" spans="1:12">
      <c r="A3457" s="9"/>
      <c r="B3457" s="3"/>
      <c r="C3457" s="13"/>
      <c r="D3457" s="3"/>
      <c r="E3457" s="3"/>
      <c r="F3457" s="3"/>
      <c r="G3457" s="3"/>
      <c r="H3457" s="3"/>
      <c r="I3457" s="3"/>
      <c r="J3457" s="3"/>
      <c r="K3457" s="3"/>
      <c r="L3457" s="3"/>
    </row>
    <row r="3458" spans="1:12">
      <c r="A3458" s="9"/>
      <c r="B3458" s="3"/>
      <c r="C3458" s="13"/>
      <c r="D3458" s="3"/>
      <c r="E3458" s="3"/>
      <c r="F3458" s="3"/>
      <c r="G3458" s="3"/>
      <c r="H3458" s="3"/>
      <c r="I3458" s="3"/>
      <c r="J3458" s="3"/>
      <c r="K3458" s="3"/>
      <c r="L3458" s="3"/>
    </row>
    <row r="3459" spans="1:12">
      <c r="A3459" s="9"/>
      <c r="B3459" s="3"/>
      <c r="C3459" s="13"/>
      <c r="D3459" s="3"/>
      <c r="E3459" s="3"/>
      <c r="F3459" s="3"/>
      <c r="G3459" s="3"/>
      <c r="H3459" s="3"/>
      <c r="I3459" s="3"/>
      <c r="J3459" s="3"/>
      <c r="K3459" s="3"/>
      <c r="L3459" s="3"/>
    </row>
    <row r="3460" spans="1:12">
      <c r="A3460" s="9"/>
      <c r="B3460" s="3"/>
      <c r="C3460" s="13"/>
      <c r="D3460" s="3"/>
      <c r="E3460" s="3"/>
      <c r="F3460" s="3"/>
      <c r="G3460" s="3"/>
      <c r="H3460" s="3"/>
      <c r="I3460" s="3"/>
      <c r="J3460" s="3"/>
      <c r="K3460" s="3"/>
      <c r="L3460" s="3"/>
    </row>
    <row r="3461" spans="1:12">
      <c r="A3461" s="9"/>
      <c r="B3461" s="3"/>
      <c r="C3461" s="13"/>
      <c r="D3461" s="3"/>
      <c r="E3461" s="3"/>
      <c r="F3461" s="3"/>
      <c r="G3461" s="3"/>
      <c r="H3461" s="3"/>
      <c r="I3461" s="3"/>
      <c r="J3461" s="3"/>
      <c r="K3461" s="3"/>
      <c r="L3461" s="3"/>
    </row>
    <row r="3462" spans="1:12">
      <c r="A3462" s="9"/>
      <c r="B3462" s="3"/>
      <c r="C3462" s="13"/>
      <c r="D3462" s="3"/>
      <c r="E3462" s="3"/>
      <c r="F3462" s="3"/>
      <c r="G3462" s="3"/>
      <c r="H3462" s="3"/>
      <c r="I3462" s="3"/>
      <c r="J3462" s="3"/>
      <c r="K3462" s="3"/>
      <c r="L3462" s="3"/>
    </row>
    <row r="3463" spans="1:12">
      <c r="A3463" s="9"/>
      <c r="B3463" s="3"/>
      <c r="C3463" s="13"/>
      <c r="D3463" s="3"/>
      <c r="E3463" s="3"/>
      <c r="F3463" s="3"/>
      <c r="G3463" s="3"/>
      <c r="H3463" s="3"/>
      <c r="I3463" s="3"/>
      <c r="J3463" s="3"/>
      <c r="K3463" s="3"/>
      <c r="L3463" s="3"/>
    </row>
    <row r="3464" spans="1:12">
      <c r="A3464" s="9"/>
      <c r="B3464" s="3"/>
      <c r="C3464" s="13"/>
      <c r="D3464" s="3"/>
      <c r="E3464" s="3"/>
      <c r="F3464" s="3"/>
      <c r="G3464" s="3"/>
      <c r="H3464" s="3"/>
      <c r="I3464" s="3"/>
      <c r="J3464" s="3"/>
      <c r="K3464" s="3"/>
      <c r="L3464" s="3"/>
    </row>
    <row r="3465" spans="1:12">
      <c r="A3465" s="9"/>
      <c r="B3465" s="3"/>
      <c r="C3465" s="13"/>
      <c r="D3465" s="3"/>
      <c r="E3465" s="3"/>
      <c r="F3465" s="3"/>
      <c r="G3465" s="3"/>
      <c r="H3465" s="3"/>
      <c r="I3465" s="3"/>
      <c r="J3465" s="3"/>
      <c r="K3465" s="3"/>
      <c r="L3465" s="3"/>
    </row>
    <row r="3466" spans="1:12">
      <c r="A3466" s="9"/>
      <c r="B3466" s="3"/>
      <c r="C3466" s="13"/>
      <c r="D3466" s="3"/>
      <c r="E3466" s="3"/>
      <c r="F3466" s="3"/>
      <c r="G3466" s="3"/>
      <c r="H3466" s="3"/>
      <c r="I3466" s="3"/>
      <c r="J3466" s="3"/>
      <c r="K3466" s="3"/>
      <c r="L3466" s="3"/>
    </row>
    <row r="3467" spans="1:12">
      <c r="A3467" s="9"/>
      <c r="B3467" s="3"/>
      <c r="C3467" s="13"/>
      <c r="D3467" s="3"/>
      <c r="E3467" s="3"/>
      <c r="F3467" s="3"/>
      <c r="G3467" s="3"/>
      <c r="H3467" s="3"/>
      <c r="I3467" s="3"/>
      <c r="J3467" s="3"/>
      <c r="K3467" s="3"/>
      <c r="L3467" s="3"/>
    </row>
    <row r="3468" spans="1:12">
      <c r="A3468" s="9"/>
      <c r="B3468" s="3"/>
      <c r="C3468" s="13"/>
      <c r="D3468" s="3"/>
      <c r="E3468" s="3"/>
      <c r="F3468" s="3"/>
      <c r="G3468" s="3"/>
      <c r="H3468" s="3"/>
      <c r="I3468" s="3"/>
      <c r="J3468" s="3"/>
      <c r="K3468" s="3"/>
      <c r="L3468" s="3"/>
    </row>
    <row r="3469" spans="1:12">
      <c r="A3469" s="9"/>
      <c r="B3469" s="3"/>
      <c r="C3469" s="13"/>
      <c r="D3469" s="3"/>
      <c r="E3469" s="3"/>
      <c r="F3469" s="3"/>
      <c r="G3469" s="3"/>
      <c r="H3469" s="3"/>
      <c r="I3469" s="3"/>
      <c r="J3469" s="3"/>
      <c r="K3469" s="3"/>
      <c r="L3469" s="3"/>
    </row>
    <row r="3470" spans="1:12">
      <c r="A3470" s="9"/>
      <c r="B3470" s="3"/>
      <c r="C3470" s="13"/>
      <c r="D3470" s="3"/>
      <c r="E3470" s="3"/>
      <c r="F3470" s="3"/>
      <c r="G3470" s="3"/>
      <c r="H3470" s="3"/>
      <c r="I3470" s="3"/>
      <c r="J3470" s="3"/>
      <c r="K3470" s="3"/>
      <c r="L3470" s="3"/>
    </row>
    <row r="3471" spans="1:12">
      <c r="A3471" s="9"/>
      <c r="B3471" s="3"/>
      <c r="C3471" s="13"/>
      <c r="D3471" s="3"/>
      <c r="E3471" s="3"/>
      <c r="F3471" s="3"/>
      <c r="G3471" s="3"/>
      <c r="H3471" s="3"/>
      <c r="I3471" s="3"/>
      <c r="J3471" s="3"/>
      <c r="K3471" s="3"/>
      <c r="L3471" s="3"/>
    </row>
    <row r="3472" spans="1:12">
      <c r="A3472" s="9"/>
      <c r="B3472" s="3"/>
      <c r="C3472" s="13"/>
      <c r="D3472" s="3"/>
      <c r="E3472" s="3"/>
      <c r="F3472" s="3"/>
      <c r="G3472" s="3"/>
      <c r="H3472" s="3"/>
      <c r="I3472" s="3"/>
      <c r="J3472" s="3"/>
      <c r="K3472" s="3"/>
      <c r="L3472" s="3"/>
    </row>
    <row r="3473" spans="1:12">
      <c r="A3473" s="9"/>
      <c r="B3473" s="3"/>
      <c r="C3473" s="13"/>
      <c r="D3473" s="3"/>
      <c r="E3473" s="3"/>
      <c r="F3473" s="3"/>
      <c r="G3473" s="3"/>
      <c r="H3473" s="3"/>
      <c r="I3473" s="3"/>
      <c r="J3473" s="3"/>
      <c r="K3473" s="3"/>
      <c r="L3473" s="3"/>
    </row>
    <row r="3474" spans="1:12">
      <c r="A3474" s="9"/>
      <c r="B3474" s="3"/>
      <c r="C3474" s="13"/>
      <c r="D3474" s="3"/>
      <c r="E3474" s="3"/>
      <c r="F3474" s="3"/>
      <c r="G3474" s="3"/>
      <c r="H3474" s="3"/>
      <c r="I3474" s="3"/>
      <c r="J3474" s="3"/>
      <c r="K3474" s="3"/>
      <c r="L3474" s="3"/>
    </row>
    <row r="3475" spans="1:12">
      <c r="A3475" s="9"/>
      <c r="B3475" s="3"/>
      <c r="C3475" s="13"/>
      <c r="D3475" s="3"/>
      <c r="E3475" s="3"/>
      <c r="F3475" s="3"/>
      <c r="G3475" s="3"/>
      <c r="H3475" s="3"/>
      <c r="I3475" s="3"/>
      <c r="J3475" s="3"/>
      <c r="K3475" s="3"/>
      <c r="L3475" s="3"/>
    </row>
    <row r="3476" spans="1:12">
      <c r="A3476" s="9"/>
      <c r="B3476" s="3"/>
      <c r="C3476" s="13"/>
      <c r="D3476" s="3"/>
      <c r="E3476" s="3"/>
      <c r="F3476" s="3"/>
      <c r="G3476" s="3"/>
      <c r="H3476" s="3"/>
      <c r="I3476" s="3"/>
      <c r="J3476" s="3"/>
      <c r="K3476" s="3"/>
      <c r="L3476" s="3"/>
    </row>
    <row r="3477" spans="1:12">
      <c r="A3477" s="9"/>
      <c r="B3477" s="3"/>
      <c r="C3477" s="13"/>
      <c r="D3477" s="3"/>
      <c r="E3477" s="3"/>
      <c r="F3477" s="3"/>
      <c r="G3477" s="3"/>
      <c r="H3477" s="3"/>
      <c r="I3477" s="3"/>
      <c r="J3477" s="3"/>
      <c r="K3477" s="3"/>
      <c r="L3477" s="3"/>
    </row>
    <row r="3478" spans="1:12">
      <c r="A3478" s="9"/>
      <c r="B3478" s="3"/>
      <c r="C3478" s="13"/>
      <c r="D3478" s="3"/>
      <c r="E3478" s="3"/>
      <c r="F3478" s="3"/>
      <c r="G3478" s="3"/>
      <c r="H3478" s="3"/>
      <c r="I3478" s="3"/>
      <c r="J3478" s="3"/>
      <c r="K3478" s="3"/>
      <c r="L3478" s="3"/>
    </row>
    <row r="3479" spans="1:12">
      <c r="A3479" s="9"/>
      <c r="B3479" s="3"/>
      <c r="C3479" s="13"/>
      <c r="D3479" s="3"/>
      <c r="E3479" s="3"/>
      <c r="F3479" s="3"/>
      <c r="G3479" s="3"/>
      <c r="H3479" s="3"/>
      <c r="I3479" s="3"/>
      <c r="J3479" s="3"/>
      <c r="K3479" s="3"/>
      <c r="L3479" s="3"/>
    </row>
    <row r="3480" spans="1:12">
      <c r="A3480" s="9"/>
      <c r="B3480" s="3"/>
      <c r="C3480" s="13"/>
      <c r="D3480" s="3"/>
      <c r="E3480" s="3"/>
      <c r="F3480" s="3"/>
      <c r="G3480" s="3"/>
      <c r="H3480" s="3"/>
      <c r="I3480" s="3"/>
      <c r="J3480" s="3"/>
      <c r="K3480" s="3"/>
      <c r="L3480" s="3"/>
    </row>
    <row r="3481" spans="1:12">
      <c r="A3481" s="9"/>
      <c r="B3481" s="3"/>
      <c r="C3481" s="13"/>
      <c r="D3481" s="3"/>
      <c r="E3481" s="3"/>
      <c r="F3481" s="3"/>
      <c r="G3481" s="3"/>
      <c r="H3481" s="3"/>
      <c r="I3481" s="3"/>
      <c r="J3481" s="3"/>
      <c r="K3481" s="3"/>
      <c r="L3481" s="3"/>
    </row>
    <row r="3482" spans="1:12">
      <c r="A3482" s="9"/>
      <c r="B3482" s="3"/>
      <c r="C3482" s="13"/>
      <c r="D3482" s="3"/>
      <c r="E3482" s="3"/>
      <c r="F3482" s="3"/>
      <c r="G3482" s="3"/>
      <c r="H3482" s="3"/>
      <c r="I3482" s="3"/>
      <c r="J3482" s="3"/>
      <c r="K3482" s="3"/>
      <c r="L3482" s="3"/>
    </row>
    <row r="3483" spans="1:12">
      <c r="A3483" s="9"/>
      <c r="B3483" s="3"/>
      <c r="C3483" s="13"/>
      <c r="D3483" s="3"/>
      <c r="E3483" s="3"/>
      <c r="F3483" s="3"/>
      <c r="G3483" s="3"/>
      <c r="H3483" s="3"/>
      <c r="I3483" s="3"/>
      <c r="J3483" s="3"/>
      <c r="K3483" s="3"/>
      <c r="L3483" s="3"/>
    </row>
    <row r="3484" spans="1:12">
      <c r="A3484" s="9"/>
      <c r="B3484" s="3"/>
      <c r="C3484" s="13"/>
      <c r="D3484" s="3"/>
      <c r="E3484" s="3"/>
      <c r="F3484" s="3"/>
      <c r="G3484" s="3"/>
      <c r="H3484" s="3"/>
      <c r="I3484" s="3"/>
      <c r="J3484" s="3"/>
      <c r="K3484" s="3"/>
      <c r="L3484" s="3"/>
    </row>
    <row r="3485" spans="1:12">
      <c r="A3485" s="9"/>
      <c r="B3485" s="3"/>
      <c r="C3485" s="13"/>
      <c r="D3485" s="3"/>
      <c r="E3485" s="3"/>
      <c r="F3485" s="3"/>
      <c r="G3485" s="3"/>
      <c r="H3485" s="3"/>
      <c r="I3485" s="3"/>
      <c r="J3485" s="3"/>
      <c r="K3485" s="3"/>
      <c r="L3485" s="3"/>
    </row>
    <row r="3486" spans="1:12">
      <c r="A3486" s="9"/>
      <c r="B3486" s="3"/>
      <c r="C3486" s="13"/>
      <c r="D3486" s="3"/>
      <c r="E3486" s="3"/>
      <c r="F3486" s="3"/>
      <c r="G3486" s="3"/>
      <c r="H3486" s="3"/>
      <c r="I3486" s="3"/>
      <c r="J3486" s="3"/>
      <c r="K3486" s="3"/>
      <c r="L3486" s="3"/>
    </row>
    <row r="3487" spans="1:12">
      <c r="A3487" s="9"/>
      <c r="B3487" s="3"/>
      <c r="C3487" s="13"/>
      <c r="D3487" s="3"/>
      <c r="E3487" s="3"/>
      <c r="F3487" s="3"/>
      <c r="G3487" s="3"/>
      <c r="H3487" s="3"/>
      <c r="I3487" s="3"/>
      <c r="J3487" s="3"/>
      <c r="K3487" s="3"/>
      <c r="L3487" s="3"/>
    </row>
    <row r="3488" spans="1:12">
      <c r="A3488" s="9"/>
      <c r="B3488" s="3"/>
      <c r="C3488" s="13"/>
      <c r="D3488" s="3"/>
      <c r="E3488" s="3"/>
      <c r="F3488" s="3"/>
      <c r="G3488" s="3"/>
      <c r="H3488" s="3"/>
      <c r="I3488" s="3"/>
      <c r="J3488" s="3"/>
      <c r="K3488" s="3"/>
      <c r="L3488" s="3"/>
    </row>
    <row r="3489" spans="1:12">
      <c r="A3489" s="9"/>
      <c r="B3489" s="3"/>
      <c r="C3489" s="13"/>
      <c r="D3489" s="3"/>
      <c r="E3489" s="3"/>
      <c r="F3489" s="3"/>
      <c r="G3489" s="3"/>
      <c r="H3489" s="3"/>
      <c r="I3489" s="3"/>
      <c r="J3489" s="3"/>
      <c r="K3489" s="3"/>
      <c r="L3489" s="3"/>
    </row>
    <row r="3490" spans="1:12">
      <c r="A3490" s="9"/>
      <c r="B3490" s="3"/>
      <c r="C3490" s="13"/>
      <c r="D3490" s="3"/>
      <c r="E3490" s="3"/>
      <c r="F3490" s="3"/>
      <c r="G3490" s="3"/>
      <c r="H3490" s="3"/>
      <c r="I3490" s="3"/>
      <c r="J3490" s="3"/>
      <c r="K3490" s="3"/>
      <c r="L3490" s="3"/>
    </row>
    <row r="3491" spans="1:12">
      <c r="A3491" s="9"/>
      <c r="B3491" s="3"/>
      <c r="C3491" s="13"/>
      <c r="D3491" s="3"/>
      <c r="E3491" s="3"/>
      <c r="F3491" s="3"/>
      <c r="G3491" s="3"/>
      <c r="H3491" s="3"/>
      <c r="I3491" s="3"/>
      <c r="J3491" s="3"/>
      <c r="K3491" s="3"/>
      <c r="L3491" s="3"/>
    </row>
    <row r="3492" spans="1:12">
      <c r="A3492" s="9"/>
      <c r="B3492" s="3"/>
      <c r="C3492" s="13"/>
      <c r="D3492" s="3"/>
      <c r="E3492" s="3"/>
      <c r="F3492" s="3"/>
      <c r="G3492" s="3"/>
      <c r="H3492" s="3"/>
      <c r="I3492" s="3"/>
      <c r="J3492" s="3"/>
      <c r="K3492" s="3"/>
      <c r="L3492" s="3"/>
    </row>
    <row r="3493" spans="1:12">
      <c r="A3493" s="9"/>
      <c r="B3493" s="3"/>
      <c r="C3493" s="13"/>
      <c r="D3493" s="3"/>
      <c r="E3493" s="3"/>
      <c r="F3493" s="3"/>
      <c r="G3493" s="3"/>
      <c r="H3493" s="3"/>
      <c r="I3493" s="3"/>
      <c r="J3493" s="3"/>
      <c r="K3493" s="3"/>
      <c r="L3493" s="3"/>
    </row>
    <row r="3494" spans="1:12">
      <c r="A3494" s="9"/>
      <c r="B3494" s="3"/>
      <c r="C3494" s="13"/>
      <c r="D3494" s="3"/>
      <c r="E3494" s="3"/>
      <c r="F3494" s="3"/>
      <c r="G3494" s="3"/>
      <c r="H3494" s="3"/>
      <c r="I3494" s="3"/>
      <c r="J3494" s="3"/>
      <c r="K3494" s="3"/>
      <c r="L3494" s="3"/>
    </row>
    <row r="3495" spans="1:12">
      <c r="A3495" s="9"/>
      <c r="B3495" s="3"/>
      <c r="C3495" s="13"/>
      <c r="D3495" s="3"/>
      <c r="E3495" s="3"/>
      <c r="F3495" s="3"/>
      <c r="G3495" s="3"/>
      <c r="H3495" s="3"/>
      <c r="I3495" s="3"/>
      <c r="J3495" s="3"/>
      <c r="K3495" s="3"/>
      <c r="L3495" s="3"/>
    </row>
    <row r="3496" spans="1:12">
      <c r="A3496" s="9"/>
      <c r="B3496" s="3"/>
      <c r="C3496" s="13"/>
      <c r="D3496" s="3"/>
      <c r="E3496" s="3"/>
      <c r="F3496" s="3"/>
      <c r="G3496" s="3"/>
      <c r="H3496" s="3"/>
      <c r="I3496" s="3"/>
      <c r="J3496" s="3"/>
      <c r="K3496" s="3"/>
      <c r="L3496" s="3"/>
    </row>
    <row r="3497" spans="1:12">
      <c r="A3497" s="9"/>
      <c r="B3497" s="3"/>
      <c r="C3497" s="13"/>
      <c r="D3497" s="3"/>
      <c r="E3497" s="3"/>
      <c r="F3497" s="3"/>
      <c r="G3497" s="3"/>
      <c r="H3497" s="3"/>
      <c r="I3497" s="3"/>
      <c r="J3497" s="3"/>
      <c r="K3497" s="3"/>
      <c r="L3497" s="3"/>
    </row>
    <row r="3498" spans="1:12">
      <c r="A3498" s="9"/>
      <c r="B3498" s="3"/>
      <c r="C3498" s="13"/>
      <c r="D3498" s="3"/>
      <c r="E3498" s="3"/>
      <c r="F3498" s="3"/>
      <c r="G3498" s="3"/>
      <c r="H3498" s="3"/>
      <c r="I3498" s="3"/>
      <c r="J3498" s="3"/>
      <c r="K3498" s="3"/>
      <c r="L3498" s="3"/>
    </row>
    <row r="3499" spans="1:12">
      <c r="A3499" s="9"/>
      <c r="B3499" s="3"/>
      <c r="C3499" s="13"/>
      <c r="D3499" s="3"/>
      <c r="E3499" s="3"/>
      <c r="F3499" s="3"/>
      <c r="G3499" s="3"/>
      <c r="H3499" s="3"/>
      <c r="I3499" s="3"/>
      <c r="J3499" s="3"/>
      <c r="K3499" s="3"/>
      <c r="L3499" s="3"/>
    </row>
    <row r="3500" spans="1:12">
      <c r="A3500" s="9"/>
      <c r="B3500" s="3"/>
      <c r="C3500" s="13"/>
      <c r="D3500" s="3"/>
      <c r="E3500" s="3"/>
      <c r="F3500" s="3"/>
      <c r="G3500" s="3"/>
      <c r="H3500" s="3"/>
      <c r="I3500" s="3"/>
      <c r="J3500" s="3"/>
      <c r="K3500" s="3"/>
      <c r="L3500" s="3"/>
    </row>
    <row r="3501" spans="1:12">
      <c r="A3501" s="9"/>
      <c r="B3501" s="3"/>
      <c r="C3501" s="13"/>
      <c r="D3501" s="3"/>
      <c r="E3501" s="3"/>
      <c r="F3501" s="3"/>
      <c r="G3501" s="3"/>
      <c r="H3501" s="3"/>
      <c r="I3501" s="3"/>
      <c r="J3501" s="3"/>
      <c r="K3501" s="3"/>
      <c r="L3501" s="3"/>
    </row>
    <row r="3502" spans="1:12">
      <c r="A3502" s="9"/>
      <c r="B3502" s="3"/>
      <c r="C3502" s="13"/>
      <c r="D3502" s="3"/>
      <c r="E3502" s="3"/>
      <c r="F3502" s="3"/>
      <c r="G3502" s="3"/>
      <c r="H3502" s="3"/>
      <c r="I3502" s="3"/>
      <c r="J3502" s="3"/>
      <c r="K3502" s="3"/>
      <c r="L3502" s="3"/>
    </row>
    <row r="3503" spans="1:12">
      <c r="A3503" s="9"/>
      <c r="B3503" s="3"/>
      <c r="C3503" s="13"/>
      <c r="D3503" s="3"/>
      <c r="E3503" s="3"/>
      <c r="F3503" s="3"/>
      <c r="G3503" s="3"/>
      <c r="H3503" s="3"/>
      <c r="I3503" s="3"/>
      <c r="J3503" s="3"/>
      <c r="K3503" s="3"/>
      <c r="L3503" s="3"/>
    </row>
    <row r="3504" spans="1:12">
      <c r="A3504" s="9"/>
      <c r="B3504" s="3"/>
      <c r="C3504" s="13"/>
      <c r="D3504" s="3"/>
      <c r="E3504" s="3"/>
      <c r="F3504" s="3"/>
      <c r="G3504" s="3"/>
      <c r="H3504" s="3"/>
      <c r="I3504" s="3"/>
      <c r="J3504" s="3"/>
      <c r="K3504" s="3"/>
      <c r="L3504" s="3"/>
    </row>
    <row r="3505" spans="1:12">
      <c r="A3505" s="9"/>
      <c r="B3505" s="3"/>
      <c r="C3505" s="13"/>
      <c r="D3505" s="3"/>
      <c r="E3505" s="3"/>
      <c r="F3505" s="3"/>
      <c r="G3505" s="3"/>
      <c r="H3505" s="3"/>
      <c r="I3505" s="3"/>
      <c r="J3505" s="3"/>
      <c r="K3505" s="3"/>
      <c r="L3505" s="3"/>
    </row>
    <row r="3506" spans="1:12">
      <c r="A3506" s="9"/>
      <c r="B3506" s="3"/>
      <c r="C3506" s="13"/>
      <c r="D3506" s="3"/>
      <c r="E3506" s="3"/>
      <c r="F3506" s="3"/>
      <c r="G3506" s="3"/>
      <c r="H3506" s="3"/>
      <c r="I3506" s="3"/>
      <c r="J3506" s="3"/>
      <c r="K3506" s="3"/>
      <c r="L3506" s="3"/>
    </row>
    <row r="3507" spans="1:12">
      <c r="A3507" s="9"/>
      <c r="B3507" s="3"/>
      <c r="C3507" s="13"/>
      <c r="D3507" s="3"/>
      <c r="E3507" s="3"/>
      <c r="F3507" s="3"/>
      <c r="G3507" s="3"/>
      <c r="H3507" s="3"/>
      <c r="I3507" s="3"/>
      <c r="J3507" s="3"/>
      <c r="K3507" s="3"/>
      <c r="L3507" s="3"/>
    </row>
    <row r="3508" spans="1:12">
      <c r="A3508" s="9"/>
      <c r="B3508" s="3"/>
      <c r="C3508" s="13"/>
      <c r="D3508" s="3"/>
      <c r="E3508" s="3"/>
      <c r="F3508" s="3"/>
      <c r="G3508" s="3"/>
      <c r="H3508" s="3"/>
      <c r="I3508" s="3"/>
      <c r="J3508" s="3"/>
      <c r="K3508" s="3"/>
      <c r="L3508" s="3"/>
    </row>
    <row r="3509" spans="1:12">
      <c r="A3509" s="9"/>
      <c r="B3509" s="3"/>
      <c r="C3509" s="13"/>
      <c r="D3509" s="3"/>
      <c r="E3509" s="3"/>
      <c r="F3509" s="3"/>
      <c r="G3509" s="3"/>
      <c r="H3509" s="3"/>
      <c r="I3509" s="3"/>
      <c r="J3509" s="3"/>
      <c r="K3509" s="3"/>
      <c r="L3509" s="3"/>
    </row>
    <row r="3510" spans="1:12">
      <c r="A3510" s="9"/>
      <c r="B3510" s="3"/>
      <c r="C3510" s="13"/>
      <c r="D3510" s="3"/>
      <c r="E3510" s="3"/>
      <c r="F3510" s="3"/>
      <c r="G3510" s="3"/>
      <c r="H3510" s="3"/>
      <c r="I3510" s="3"/>
      <c r="J3510" s="3"/>
      <c r="K3510" s="3"/>
      <c r="L3510" s="3"/>
    </row>
    <row r="3511" spans="1:12">
      <c r="A3511" s="9"/>
      <c r="B3511" s="3"/>
      <c r="C3511" s="13"/>
      <c r="D3511" s="3"/>
      <c r="E3511" s="3"/>
      <c r="F3511" s="3"/>
      <c r="G3511" s="3"/>
      <c r="H3511" s="3"/>
      <c r="I3511" s="3"/>
      <c r="J3511" s="3"/>
      <c r="K3511" s="3"/>
      <c r="L3511" s="3"/>
    </row>
    <row r="3512" spans="1:12">
      <c r="A3512" s="9"/>
      <c r="B3512" s="3"/>
      <c r="C3512" s="13"/>
      <c r="D3512" s="3"/>
      <c r="E3512" s="3"/>
      <c r="F3512" s="3"/>
      <c r="G3512" s="3"/>
      <c r="H3512" s="3"/>
      <c r="I3512" s="3"/>
      <c r="J3512" s="3"/>
      <c r="K3512" s="3"/>
      <c r="L3512" s="3"/>
    </row>
    <row r="3513" spans="1:12">
      <c r="A3513" s="9"/>
      <c r="B3513" s="3"/>
      <c r="C3513" s="13"/>
      <c r="D3513" s="3"/>
      <c r="E3513" s="3"/>
      <c r="F3513" s="3"/>
      <c r="G3513" s="3"/>
      <c r="H3513" s="3"/>
      <c r="I3513" s="3"/>
      <c r="J3513" s="3"/>
      <c r="K3513" s="3"/>
      <c r="L3513" s="3"/>
    </row>
    <row r="3514" spans="1:12">
      <c r="A3514" s="9"/>
      <c r="B3514" s="3"/>
      <c r="C3514" s="13"/>
      <c r="D3514" s="3"/>
      <c r="E3514" s="3"/>
      <c r="F3514" s="3"/>
      <c r="G3514" s="3"/>
      <c r="H3514" s="3"/>
      <c r="I3514" s="3"/>
      <c r="J3514" s="3"/>
      <c r="K3514" s="3"/>
      <c r="L3514" s="3"/>
    </row>
    <row r="3515" spans="1:12">
      <c r="A3515" s="9"/>
      <c r="B3515" s="3"/>
      <c r="C3515" s="13"/>
      <c r="D3515" s="3"/>
      <c r="E3515" s="3"/>
      <c r="F3515" s="3"/>
      <c r="G3515" s="3"/>
      <c r="H3515" s="3"/>
      <c r="I3515" s="3"/>
      <c r="J3515" s="3"/>
      <c r="K3515" s="3"/>
      <c r="L3515" s="3"/>
    </row>
    <row r="3516" spans="1:12">
      <c r="A3516" s="9"/>
      <c r="B3516" s="3"/>
      <c r="C3516" s="13"/>
      <c r="D3516" s="3"/>
      <c r="E3516" s="3"/>
      <c r="F3516" s="3"/>
      <c r="G3516" s="3"/>
      <c r="H3516" s="3"/>
      <c r="I3516" s="3"/>
      <c r="J3516" s="3"/>
      <c r="K3516" s="3"/>
      <c r="L3516" s="3"/>
    </row>
    <row r="3517" spans="1:12">
      <c r="A3517" s="9"/>
      <c r="B3517" s="3"/>
      <c r="C3517" s="13"/>
      <c r="D3517" s="3"/>
      <c r="E3517" s="3"/>
      <c r="F3517" s="3"/>
      <c r="G3517" s="3"/>
      <c r="H3517" s="3"/>
      <c r="I3517" s="3"/>
      <c r="J3517" s="3"/>
      <c r="K3517" s="3"/>
      <c r="L3517" s="3"/>
    </row>
    <row r="3518" spans="1:12">
      <c r="A3518" s="9"/>
      <c r="B3518" s="3"/>
      <c r="C3518" s="13"/>
      <c r="D3518" s="3"/>
      <c r="E3518" s="3"/>
      <c r="F3518" s="3"/>
      <c r="G3518" s="3"/>
      <c r="H3518" s="3"/>
      <c r="I3518" s="3"/>
      <c r="J3518" s="3"/>
      <c r="K3518" s="3"/>
      <c r="L3518" s="3"/>
    </row>
    <row r="3519" spans="1:12">
      <c r="A3519" s="9"/>
      <c r="B3519" s="3"/>
      <c r="C3519" s="13"/>
      <c r="D3519" s="3"/>
      <c r="E3519" s="3"/>
      <c r="F3519" s="3"/>
      <c r="G3519" s="3"/>
      <c r="H3519" s="3"/>
      <c r="I3519" s="3"/>
      <c r="J3519" s="3"/>
      <c r="K3519" s="3"/>
      <c r="L3519" s="3"/>
    </row>
    <row r="3520" spans="1:12">
      <c r="A3520" s="9"/>
      <c r="B3520" s="3"/>
      <c r="C3520" s="13"/>
      <c r="D3520" s="3"/>
      <c r="E3520" s="3"/>
      <c r="F3520" s="3"/>
      <c r="G3520" s="3"/>
      <c r="H3520" s="3"/>
      <c r="I3520" s="3"/>
      <c r="J3520" s="3"/>
      <c r="K3520" s="3"/>
      <c r="L3520" s="3"/>
    </row>
    <row r="3521" spans="1:12">
      <c r="A3521" s="9"/>
      <c r="B3521" s="3"/>
      <c r="C3521" s="13"/>
      <c r="D3521" s="3"/>
      <c r="E3521" s="3"/>
      <c r="F3521" s="3"/>
      <c r="G3521" s="3"/>
      <c r="H3521" s="3"/>
      <c r="I3521" s="3"/>
      <c r="J3521" s="3"/>
      <c r="K3521" s="3"/>
      <c r="L3521" s="3"/>
    </row>
    <row r="3522" spans="1:12">
      <c r="A3522" s="9"/>
      <c r="B3522" s="3"/>
      <c r="C3522" s="13"/>
      <c r="D3522" s="3"/>
      <c r="E3522" s="3"/>
      <c r="F3522" s="3"/>
      <c r="G3522" s="3"/>
      <c r="H3522" s="3"/>
      <c r="I3522" s="3"/>
      <c r="J3522" s="3"/>
      <c r="K3522" s="3"/>
      <c r="L3522" s="3"/>
    </row>
    <row r="3523" spans="1:12">
      <c r="A3523" s="9"/>
      <c r="B3523" s="3"/>
      <c r="C3523" s="13"/>
      <c r="D3523" s="3"/>
      <c r="E3523" s="3"/>
      <c r="F3523" s="3"/>
      <c r="G3523" s="3"/>
      <c r="H3523" s="3"/>
      <c r="I3523" s="3"/>
      <c r="J3523" s="3"/>
      <c r="K3523" s="3"/>
      <c r="L3523" s="3"/>
    </row>
    <row r="3524" spans="1:12">
      <c r="A3524" s="9"/>
      <c r="B3524" s="3"/>
      <c r="C3524" s="13"/>
      <c r="D3524" s="3"/>
      <c r="E3524" s="3"/>
      <c r="F3524" s="3"/>
      <c r="G3524" s="3"/>
      <c r="H3524" s="3"/>
      <c r="I3524" s="3"/>
      <c r="J3524" s="3"/>
      <c r="K3524" s="3"/>
      <c r="L3524" s="3"/>
    </row>
    <row r="3525" spans="1:12">
      <c r="A3525" s="9"/>
      <c r="B3525" s="3"/>
      <c r="C3525" s="13"/>
      <c r="D3525" s="3"/>
      <c r="E3525" s="3"/>
      <c r="F3525" s="3"/>
      <c r="G3525" s="3"/>
      <c r="H3525" s="3"/>
      <c r="I3525" s="3"/>
      <c r="J3525" s="3"/>
      <c r="K3525" s="3"/>
      <c r="L3525" s="3"/>
    </row>
    <row r="3526" spans="1:12">
      <c r="A3526" s="9"/>
      <c r="B3526" s="3"/>
      <c r="C3526" s="13"/>
      <c r="D3526" s="3"/>
      <c r="E3526" s="3"/>
      <c r="F3526" s="3"/>
      <c r="G3526" s="3"/>
      <c r="H3526" s="3"/>
      <c r="I3526" s="3"/>
      <c r="J3526" s="3"/>
      <c r="K3526" s="3"/>
      <c r="L3526" s="3"/>
    </row>
    <row r="3527" spans="1:12">
      <c r="A3527" s="9"/>
      <c r="B3527" s="3"/>
      <c r="C3527" s="13"/>
      <c r="D3527" s="3"/>
      <c r="E3527" s="3"/>
      <c r="F3527" s="3"/>
      <c r="G3527" s="3"/>
      <c r="H3527" s="3"/>
      <c r="I3527" s="3"/>
      <c r="J3527" s="3"/>
      <c r="K3527" s="3"/>
      <c r="L3527" s="3"/>
    </row>
    <row r="3528" spans="1:12">
      <c r="A3528" s="9"/>
      <c r="B3528" s="3"/>
      <c r="C3528" s="13"/>
      <c r="D3528" s="3"/>
      <c r="E3528" s="3"/>
      <c r="F3528" s="3"/>
      <c r="G3528" s="3"/>
      <c r="H3528" s="3"/>
      <c r="I3528" s="3"/>
      <c r="J3528" s="3"/>
      <c r="K3528" s="3"/>
      <c r="L3528" s="3"/>
    </row>
    <row r="3529" spans="1:12">
      <c r="A3529" s="9"/>
      <c r="B3529" s="3"/>
      <c r="C3529" s="13"/>
      <c r="D3529" s="3"/>
      <c r="E3529" s="3"/>
      <c r="F3529" s="3"/>
      <c r="G3529" s="3"/>
      <c r="H3529" s="3"/>
      <c r="I3529" s="3"/>
      <c r="J3529" s="3"/>
      <c r="K3529" s="3"/>
      <c r="L3529" s="3"/>
    </row>
    <row r="3530" spans="1:12">
      <c r="A3530" s="9"/>
      <c r="B3530" s="3"/>
      <c r="C3530" s="13"/>
      <c r="D3530" s="3"/>
      <c r="E3530" s="3"/>
      <c r="F3530" s="3"/>
      <c r="G3530" s="3"/>
      <c r="H3530" s="3"/>
      <c r="I3530" s="3"/>
      <c r="J3530" s="3"/>
      <c r="K3530" s="3"/>
      <c r="L3530" s="3"/>
    </row>
    <row r="3531" spans="1:12">
      <c r="A3531" s="9"/>
      <c r="B3531" s="3"/>
      <c r="C3531" s="13"/>
      <c r="D3531" s="3"/>
      <c r="E3531" s="3"/>
      <c r="F3531" s="3"/>
      <c r="G3531" s="3"/>
      <c r="H3531" s="3"/>
      <c r="I3531" s="3"/>
      <c r="J3531" s="3"/>
      <c r="K3531" s="3"/>
      <c r="L3531" s="3"/>
    </row>
    <row r="3532" spans="1:12">
      <c r="A3532" s="9"/>
      <c r="B3532" s="3"/>
      <c r="C3532" s="13"/>
      <c r="D3532" s="3"/>
      <c r="E3532" s="3"/>
      <c r="F3532" s="3"/>
      <c r="G3532" s="3"/>
      <c r="H3532" s="3"/>
      <c r="I3532" s="3"/>
      <c r="J3532" s="3"/>
      <c r="K3532" s="3"/>
      <c r="L3532" s="3"/>
    </row>
    <row r="3533" spans="1:12">
      <c r="A3533" s="9"/>
      <c r="B3533" s="3"/>
      <c r="C3533" s="13"/>
      <c r="D3533" s="3"/>
      <c r="E3533" s="3"/>
      <c r="F3533" s="3"/>
      <c r="G3533" s="3"/>
      <c r="H3533" s="3"/>
      <c r="I3533" s="3"/>
      <c r="J3533" s="3"/>
      <c r="K3533" s="3"/>
      <c r="L3533" s="3"/>
    </row>
    <row r="3534" spans="1:12">
      <c r="A3534" s="9"/>
      <c r="B3534" s="3"/>
      <c r="C3534" s="13"/>
      <c r="D3534" s="3"/>
      <c r="E3534" s="3"/>
      <c r="F3534" s="3"/>
      <c r="G3534" s="3"/>
      <c r="H3534" s="3"/>
      <c r="I3534" s="3"/>
      <c r="J3534" s="3"/>
      <c r="K3534" s="3"/>
      <c r="L3534" s="3"/>
    </row>
    <row r="3535" spans="1:12">
      <c r="A3535" s="9"/>
      <c r="B3535" s="3"/>
      <c r="C3535" s="13"/>
      <c r="D3535" s="3"/>
      <c r="E3535" s="3"/>
      <c r="F3535" s="3"/>
      <c r="G3535" s="3"/>
      <c r="H3535" s="3"/>
      <c r="I3535" s="3"/>
      <c r="J3535" s="3"/>
      <c r="K3535" s="3"/>
      <c r="L3535" s="3"/>
    </row>
    <row r="3536" spans="1:12">
      <c r="A3536" s="9"/>
      <c r="B3536" s="3"/>
      <c r="C3536" s="13"/>
      <c r="D3536" s="3"/>
      <c r="E3536" s="3"/>
      <c r="F3536" s="3"/>
      <c r="G3536" s="3"/>
      <c r="H3536" s="3"/>
      <c r="I3536" s="3"/>
      <c r="J3536" s="3"/>
      <c r="K3536" s="3"/>
      <c r="L3536" s="3"/>
    </row>
    <row r="3537" spans="1:12">
      <c r="A3537" s="9"/>
      <c r="B3537" s="3"/>
      <c r="C3537" s="13"/>
      <c r="D3537" s="3"/>
      <c r="E3537" s="3"/>
      <c r="F3537" s="3"/>
      <c r="G3537" s="3"/>
      <c r="H3537" s="3"/>
      <c r="I3537" s="3"/>
      <c r="J3537" s="3"/>
      <c r="K3537" s="3"/>
      <c r="L3537" s="3"/>
    </row>
    <row r="3538" spans="1:12">
      <c r="A3538" s="9"/>
      <c r="B3538" s="3"/>
      <c r="C3538" s="13"/>
      <c r="D3538" s="3"/>
      <c r="E3538" s="3"/>
      <c r="F3538" s="3"/>
      <c r="G3538" s="3"/>
      <c r="H3538" s="3"/>
      <c r="I3538" s="3"/>
      <c r="J3538" s="3"/>
      <c r="K3538" s="3"/>
      <c r="L3538" s="3"/>
    </row>
    <row r="3539" spans="1:12">
      <c r="A3539" s="9"/>
      <c r="B3539" s="3"/>
      <c r="C3539" s="13"/>
      <c r="D3539" s="3"/>
      <c r="E3539" s="3"/>
      <c r="F3539" s="3"/>
      <c r="G3539" s="3"/>
      <c r="H3539" s="3"/>
      <c r="I3539" s="3"/>
      <c r="J3539" s="3"/>
      <c r="K3539" s="3"/>
      <c r="L3539" s="3"/>
    </row>
    <row r="3540" spans="1:12">
      <c r="A3540" s="9"/>
      <c r="B3540" s="3"/>
      <c r="C3540" s="13"/>
      <c r="D3540" s="3"/>
      <c r="E3540" s="3"/>
      <c r="F3540" s="3"/>
      <c r="G3540" s="3"/>
      <c r="H3540" s="3"/>
      <c r="I3540" s="3"/>
      <c r="J3540" s="3"/>
      <c r="K3540" s="3"/>
      <c r="L3540" s="3"/>
    </row>
    <row r="3541" spans="1:12">
      <c r="A3541" s="9"/>
      <c r="B3541" s="3"/>
      <c r="C3541" s="13"/>
      <c r="D3541" s="3"/>
      <c r="E3541" s="3"/>
      <c r="F3541" s="3"/>
      <c r="G3541" s="3"/>
      <c r="H3541" s="3"/>
      <c r="I3541" s="3"/>
      <c r="J3541" s="3"/>
      <c r="K3541" s="3"/>
      <c r="L3541" s="3"/>
    </row>
    <row r="3542" spans="1:12">
      <c r="A3542" s="9"/>
      <c r="B3542" s="3"/>
      <c r="C3542" s="13"/>
      <c r="D3542" s="3"/>
      <c r="E3542" s="3"/>
      <c r="F3542" s="3"/>
      <c r="G3542" s="3"/>
      <c r="H3542" s="3"/>
      <c r="I3542" s="3"/>
      <c r="J3542" s="3"/>
      <c r="K3542" s="3"/>
      <c r="L3542" s="3"/>
    </row>
    <row r="3543" spans="1:12">
      <c r="A3543" s="9"/>
      <c r="B3543" s="3"/>
      <c r="C3543" s="13"/>
      <c r="D3543" s="3"/>
      <c r="E3543" s="3"/>
      <c r="F3543" s="3"/>
      <c r="G3543" s="3"/>
      <c r="H3543" s="3"/>
      <c r="I3543" s="3"/>
      <c r="J3543" s="3"/>
      <c r="K3543" s="3"/>
      <c r="L3543" s="3"/>
    </row>
    <row r="3544" spans="1:12">
      <c r="A3544" s="9"/>
      <c r="B3544" s="3"/>
      <c r="C3544" s="13"/>
      <c r="D3544" s="3"/>
      <c r="E3544" s="3"/>
      <c r="F3544" s="3"/>
      <c r="G3544" s="3"/>
      <c r="H3544" s="3"/>
      <c r="I3544" s="3"/>
      <c r="J3544" s="3"/>
      <c r="K3544" s="3"/>
      <c r="L3544" s="3"/>
    </row>
    <row r="3545" spans="1:12">
      <c r="A3545" s="9"/>
      <c r="B3545" s="3"/>
      <c r="C3545" s="13"/>
      <c r="D3545" s="3"/>
      <c r="E3545" s="3"/>
      <c r="F3545" s="3"/>
      <c r="G3545" s="3"/>
      <c r="H3545" s="3"/>
      <c r="I3545" s="3"/>
      <c r="J3545" s="3"/>
      <c r="K3545" s="3"/>
      <c r="L3545" s="3"/>
    </row>
    <row r="3546" spans="1:12">
      <c r="A3546" s="9"/>
      <c r="B3546" s="3"/>
      <c r="C3546" s="13"/>
      <c r="D3546" s="3"/>
      <c r="E3546" s="3"/>
      <c r="F3546" s="3"/>
      <c r="G3546" s="3"/>
      <c r="H3546" s="3"/>
      <c r="I3546" s="3"/>
      <c r="J3546" s="3"/>
      <c r="K3546" s="3"/>
      <c r="L3546" s="3"/>
    </row>
    <row r="3547" spans="1:12">
      <c r="A3547" s="9"/>
      <c r="B3547" s="3"/>
      <c r="C3547" s="13"/>
      <c r="D3547" s="3"/>
      <c r="E3547" s="3"/>
      <c r="F3547" s="3"/>
      <c r="G3547" s="3"/>
      <c r="H3547" s="3"/>
      <c r="I3547" s="3"/>
      <c r="J3547" s="3"/>
      <c r="K3547" s="3"/>
      <c r="L3547" s="3"/>
    </row>
    <row r="3548" spans="1:12">
      <c r="A3548" s="9"/>
      <c r="B3548" s="3"/>
      <c r="C3548" s="13"/>
      <c r="D3548" s="3"/>
      <c r="E3548" s="3"/>
      <c r="F3548" s="3"/>
      <c r="G3548" s="3"/>
      <c r="H3548" s="3"/>
      <c r="I3548" s="3"/>
      <c r="J3548" s="3"/>
      <c r="K3548" s="3"/>
      <c r="L3548" s="3"/>
    </row>
    <row r="3549" spans="1:12">
      <c r="A3549" s="9"/>
      <c r="B3549" s="3"/>
      <c r="C3549" s="13"/>
      <c r="D3549" s="3"/>
      <c r="E3549" s="3"/>
      <c r="F3549" s="3"/>
      <c r="G3549" s="3"/>
      <c r="H3549" s="3"/>
      <c r="I3549" s="3"/>
      <c r="J3549" s="3"/>
      <c r="K3549" s="3"/>
      <c r="L3549" s="3"/>
    </row>
    <row r="3550" spans="1:12">
      <c r="A3550" s="9"/>
      <c r="B3550" s="3"/>
      <c r="C3550" s="13"/>
      <c r="D3550" s="3"/>
      <c r="E3550" s="3"/>
      <c r="F3550" s="3"/>
      <c r="G3550" s="3"/>
      <c r="H3550" s="3"/>
      <c r="I3550" s="3"/>
      <c r="J3550" s="3"/>
      <c r="K3550" s="3"/>
      <c r="L3550" s="3"/>
    </row>
    <row r="3551" spans="1:12">
      <c r="A3551" s="9"/>
      <c r="B3551" s="3"/>
      <c r="C3551" s="13"/>
      <c r="D3551" s="3"/>
      <c r="E3551" s="3"/>
      <c r="F3551" s="3"/>
      <c r="G3551" s="3"/>
      <c r="H3551" s="3"/>
      <c r="I3551" s="3"/>
      <c r="J3551" s="3"/>
      <c r="K3551" s="3"/>
      <c r="L3551" s="3"/>
    </row>
    <row r="3552" spans="1:12">
      <c r="A3552" s="9"/>
      <c r="B3552" s="3"/>
      <c r="C3552" s="13"/>
      <c r="D3552" s="3"/>
      <c r="E3552" s="3"/>
      <c r="F3552" s="3"/>
      <c r="G3552" s="3"/>
      <c r="H3552" s="3"/>
      <c r="I3552" s="3"/>
      <c r="J3552" s="3"/>
      <c r="K3552" s="3"/>
      <c r="L3552" s="3"/>
    </row>
    <row r="3553" spans="1:12">
      <c r="A3553" s="9"/>
      <c r="B3553" s="3"/>
      <c r="C3553" s="13"/>
      <c r="D3553" s="3"/>
      <c r="E3553" s="3"/>
      <c r="F3553" s="3"/>
      <c r="G3553" s="3"/>
      <c r="H3553" s="3"/>
      <c r="I3553" s="3"/>
      <c r="J3553" s="3"/>
      <c r="K3553" s="3"/>
      <c r="L3553" s="3"/>
    </row>
    <row r="3554" spans="1:12">
      <c r="A3554" s="9"/>
      <c r="B3554" s="3"/>
      <c r="C3554" s="13"/>
      <c r="D3554" s="3"/>
      <c r="E3554" s="3"/>
      <c r="F3554" s="3"/>
      <c r="G3554" s="3"/>
      <c r="H3554" s="3"/>
      <c r="I3554" s="3"/>
      <c r="J3554" s="3"/>
      <c r="K3554" s="3"/>
      <c r="L3554" s="3"/>
    </row>
    <row r="3555" spans="1:12">
      <c r="A3555" s="9"/>
      <c r="B3555" s="3"/>
      <c r="C3555" s="13"/>
      <c r="D3555" s="3"/>
      <c r="E3555" s="3"/>
      <c r="F3555" s="3"/>
      <c r="G3555" s="3"/>
      <c r="H3555" s="3"/>
      <c r="I3555" s="3"/>
      <c r="J3555" s="3"/>
      <c r="K3555" s="3"/>
      <c r="L3555" s="3"/>
    </row>
    <row r="3556" spans="1:12">
      <c r="A3556" s="9"/>
      <c r="B3556" s="3"/>
      <c r="C3556" s="13"/>
      <c r="D3556" s="3"/>
      <c r="E3556" s="3"/>
      <c r="F3556" s="3"/>
      <c r="G3556" s="3"/>
      <c r="H3556" s="3"/>
      <c r="I3556" s="3"/>
      <c r="J3556" s="3"/>
      <c r="K3556" s="3"/>
      <c r="L3556" s="3"/>
    </row>
    <row r="3557" spans="1:12">
      <c r="A3557" s="9"/>
      <c r="B3557" s="3"/>
      <c r="C3557" s="13"/>
      <c r="D3557" s="3"/>
      <c r="E3557" s="3"/>
      <c r="F3557" s="3"/>
      <c r="G3557" s="3"/>
      <c r="H3557" s="3"/>
      <c r="I3557" s="3"/>
      <c r="J3557" s="3"/>
      <c r="K3557" s="3"/>
      <c r="L3557" s="3"/>
    </row>
    <row r="3558" spans="1:12">
      <c r="A3558" s="9"/>
      <c r="B3558" s="3"/>
      <c r="C3558" s="13"/>
      <c r="D3558" s="3"/>
      <c r="E3558" s="3"/>
      <c r="F3558" s="3"/>
      <c r="G3558" s="3"/>
      <c r="H3558" s="3"/>
      <c r="I3558" s="3"/>
      <c r="J3558" s="3"/>
      <c r="K3558" s="3"/>
      <c r="L3558" s="3"/>
    </row>
    <row r="3559" spans="1:12">
      <c r="A3559" s="9"/>
      <c r="B3559" s="3"/>
      <c r="C3559" s="13"/>
      <c r="D3559" s="3"/>
      <c r="E3559" s="3"/>
      <c r="F3559" s="3"/>
      <c r="G3559" s="3"/>
      <c r="H3559" s="3"/>
      <c r="I3559" s="3"/>
      <c r="J3559" s="3"/>
      <c r="K3559" s="3"/>
      <c r="L3559" s="3"/>
    </row>
    <row r="3560" spans="1:12">
      <c r="A3560" s="9"/>
      <c r="B3560" s="3"/>
      <c r="C3560" s="13"/>
      <c r="D3560" s="3"/>
      <c r="E3560" s="3"/>
      <c r="F3560" s="3"/>
      <c r="G3560" s="3"/>
      <c r="H3560" s="3"/>
      <c r="I3560" s="3"/>
      <c r="J3560" s="3"/>
      <c r="K3560" s="3"/>
      <c r="L3560" s="3"/>
    </row>
    <row r="3561" spans="1:12">
      <c r="A3561" s="9"/>
      <c r="B3561" s="3"/>
      <c r="C3561" s="13"/>
      <c r="D3561" s="3"/>
      <c r="E3561" s="3"/>
      <c r="F3561" s="3"/>
      <c r="G3561" s="3"/>
      <c r="H3561" s="3"/>
      <c r="I3561" s="3"/>
      <c r="J3561" s="3"/>
      <c r="K3561" s="3"/>
      <c r="L3561" s="3"/>
    </row>
    <row r="3562" spans="1:12">
      <c r="A3562" s="9"/>
      <c r="B3562" s="3"/>
      <c r="C3562" s="13"/>
      <c r="D3562" s="3"/>
      <c r="E3562" s="3"/>
      <c r="F3562" s="3"/>
      <c r="G3562" s="3"/>
      <c r="H3562" s="3"/>
      <c r="I3562" s="3"/>
      <c r="J3562" s="3"/>
      <c r="K3562" s="3"/>
      <c r="L3562" s="3"/>
    </row>
    <row r="3563" spans="1:12">
      <c r="A3563" s="9"/>
      <c r="B3563" s="3"/>
      <c r="C3563" s="13"/>
      <c r="D3563" s="3"/>
      <c r="E3563" s="3"/>
      <c r="F3563" s="3"/>
      <c r="G3563" s="3"/>
      <c r="H3563" s="3"/>
      <c r="I3563" s="3"/>
      <c r="J3563" s="3"/>
      <c r="K3563" s="3"/>
      <c r="L3563" s="3"/>
    </row>
    <row r="3564" spans="1:12">
      <c r="A3564" s="9"/>
      <c r="B3564" s="3"/>
      <c r="C3564" s="13"/>
      <c r="D3564" s="3"/>
      <c r="E3564" s="3"/>
      <c r="F3564" s="3"/>
      <c r="G3564" s="3"/>
      <c r="H3564" s="3"/>
      <c r="I3564" s="3"/>
      <c r="J3564" s="3"/>
      <c r="K3564" s="3"/>
      <c r="L3564" s="3"/>
    </row>
    <row r="3565" spans="1:12">
      <c r="A3565" s="9"/>
      <c r="B3565" s="3"/>
      <c r="C3565" s="13"/>
      <c r="D3565" s="3"/>
      <c r="E3565" s="3"/>
      <c r="F3565" s="3"/>
      <c r="G3565" s="3"/>
      <c r="H3565" s="3"/>
      <c r="I3565" s="3"/>
      <c r="J3565" s="3"/>
      <c r="K3565" s="3"/>
      <c r="L3565" s="3"/>
    </row>
    <row r="3566" spans="1:12">
      <c r="A3566" s="9"/>
      <c r="B3566" s="3"/>
      <c r="C3566" s="13"/>
      <c r="D3566" s="3"/>
      <c r="E3566" s="3"/>
      <c r="F3566" s="3"/>
      <c r="G3566" s="3"/>
      <c r="H3566" s="3"/>
      <c r="I3566" s="3"/>
      <c r="J3566" s="3"/>
      <c r="K3566" s="3"/>
      <c r="L3566" s="3"/>
    </row>
    <row r="3567" spans="1:12">
      <c r="A3567" s="9"/>
      <c r="B3567" s="3"/>
      <c r="C3567" s="13"/>
      <c r="D3567" s="3"/>
      <c r="E3567" s="3"/>
      <c r="F3567" s="3"/>
      <c r="G3567" s="3"/>
      <c r="H3567" s="3"/>
      <c r="I3567" s="3"/>
      <c r="J3567" s="3"/>
      <c r="K3567" s="3"/>
      <c r="L3567" s="3"/>
    </row>
    <row r="3568" spans="1:12">
      <c r="A3568" s="9"/>
      <c r="B3568" s="3"/>
      <c r="C3568" s="13"/>
      <c r="D3568" s="3"/>
      <c r="E3568" s="3"/>
      <c r="F3568" s="3"/>
      <c r="G3568" s="3"/>
      <c r="H3568" s="3"/>
      <c r="I3568" s="3"/>
      <c r="J3568" s="3"/>
      <c r="K3568" s="3"/>
      <c r="L3568" s="3"/>
    </row>
    <row r="3569" spans="1:12">
      <c r="A3569" s="9"/>
      <c r="B3569" s="3"/>
      <c r="C3569" s="13"/>
      <c r="D3569" s="3"/>
      <c r="E3569" s="3"/>
      <c r="F3569" s="3"/>
      <c r="G3569" s="3"/>
      <c r="H3569" s="3"/>
      <c r="I3569" s="3"/>
      <c r="J3569" s="3"/>
      <c r="K3569" s="3"/>
      <c r="L3569" s="3"/>
    </row>
    <row r="3570" spans="1:12">
      <c r="A3570" s="9"/>
      <c r="B3570" s="3"/>
      <c r="C3570" s="13"/>
      <c r="D3570" s="3"/>
      <c r="E3570" s="3"/>
      <c r="F3570" s="3"/>
      <c r="G3570" s="3"/>
      <c r="H3570" s="3"/>
      <c r="I3570" s="3"/>
      <c r="J3570" s="3"/>
      <c r="K3570" s="3"/>
      <c r="L3570" s="3"/>
    </row>
    <row r="3571" spans="1:12">
      <c r="A3571" s="9"/>
      <c r="B3571" s="3"/>
      <c r="C3571" s="13"/>
      <c r="D3571" s="3"/>
      <c r="E3571" s="3"/>
      <c r="F3571" s="3"/>
      <c r="G3571" s="3"/>
      <c r="H3571" s="3"/>
      <c r="I3571" s="3"/>
      <c r="J3571" s="3"/>
      <c r="K3571" s="3"/>
      <c r="L3571" s="3"/>
    </row>
    <row r="3572" spans="1:12">
      <c r="A3572" s="9"/>
      <c r="B3572" s="3"/>
      <c r="C3572" s="13"/>
      <c r="D3572" s="3"/>
      <c r="E3572" s="3"/>
      <c r="F3572" s="3"/>
      <c r="G3572" s="3"/>
      <c r="H3572" s="3"/>
      <c r="I3572" s="3"/>
      <c r="J3572" s="3"/>
      <c r="K3572" s="3"/>
      <c r="L3572" s="3"/>
    </row>
    <row r="3573" spans="1:12">
      <c r="A3573" s="9"/>
      <c r="B3573" s="3"/>
      <c r="C3573" s="13"/>
      <c r="D3573" s="3"/>
      <c r="E3573" s="3"/>
      <c r="F3573" s="3"/>
      <c r="G3573" s="3"/>
      <c r="H3573" s="3"/>
      <c r="I3573" s="3"/>
      <c r="J3573" s="3"/>
      <c r="K3573" s="3"/>
      <c r="L3573" s="3"/>
    </row>
    <row r="3574" spans="1:12">
      <c r="A3574" s="9"/>
      <c r="B3574" s="3"/>
      <c r="C3574" s="13"/>
      <c r="D3574" s="3"/>
      <c r="E3574" s="3"/>
      <c r="F3574" s="3"/>
      <c r="G3574" s="3"/>
      <c r="H3574" s="3"/>
      <c r="I3574" s="3"/>
      <c r="J3574" s="3"/>
      <c r="K3574" s="3"/>
      <c r="L3574" s="3"/>
    </row>
    <row r="3575" spans="1:12">
      <c r="A3575" s="9"/>
      <c r="B3575" s="3"/>
      <c r="C3575" s="13"/>
      <c r="D3575" s="3"/>
      <c r="E3575" s="3"/>
      <c r="F3575" s="3"/>
      <c r="G3575" s="3"/>
      <c r="H3575" s="3"/>
      <c r="I3575" s="3"/>
      <c r="J3575" s="3"/>
      <c r="K3575" s="3"/>
      <c r="L3575" s="3"/>
    </row>
    <row r="3576" spans="1:12">
      <c r="A3576" s="9"/>
      <c r="B3576" s="3"/>
      <c r="C3576" s="13"/>
      <c r="D3576" s="3"/>
      <c r="E3576" s="3"/>
      <c r="F3576" s="3"/>
      <c r="G3576" s="3"/>
      <c r="H3576" s="3"/>
      <c r="I3576" s="3"/>
      <c r="J3576" s="3"/>
      <c r="K3576" s="3"/>
      <c r="L3576" s="3"/>
    </row>
    <row r="3577" spans="1:12">
      <c r="A3577" s="9"/>
      <c r="B3577" s="3"/>
      <c r="C3577" s="13"/>
      <c r="D3577" s="3"/>
      <c r="E3577" s="3"/>
      <c r="F3577" s="3"/>
      <c r="G3577" s="3"/>
      <c r="H3577" s="3"/>
      <c r="I3577" s="3"/>
      <c r="J3577" s="3"/>
      <c r="K3577" s="3"/>
      <c r="L3577" s="3"/>
    </row>
    <row r="3578" spans="1:12">
      <c r="A3578" s="9"/>
      <c r="B3578" s="3"/>
      <c r="C3578" s="13"/>
      <c r="D3578" s="3"/>
      <c r="E3578" s="3"/>
      <c r="F3578" s="3"/>
      <c r="G3578" s="3"/>
      <c r="H3578" s="3"/>
      <c r="I3578" s="3"/>
      <c r="J3578" s="3"/>
      <c r="K3578" s="3"/>
      <c r="L3578" s="3"/>
    </row>
    <row r="3579" spans="1:12">
      <c r="A3579" s="9"/>
      <c r="B3579" s="3"/>
      <c r="C3579" s="13"/>
      <c r="D3579" s="3"/>
      <c r="E3579" s="3"/>
      <c r="F3579" s="3"/>
      <c r="G3579" s="3"/>
      <c r="H3579" s="3"/>
      <c r="I3579" s="3"/>
      <c r="J3579" s="3"/>
      <c r="K3579" s="3"/>
      <c r="L3579" s="3"/>
    </row>
    <row r="3580" spans="1:12">
      <c r="A3580" s="9"/>
      <c r="B3580" s="3"/>
      <c r="C3580" s="13"/>
      <c r="D3580" s="3"/>
      <c r="E3580" s="3"/>
      <c r="F3580" s="3"/>
      <c r="G3580" s="3"/>
      <c r="H3580" s="3"/>
      <c r="I3580" s="3"/>
      <c r="J3580" s="3"/>
      <c r="K3580" s="3"/>
      <c r="L3580" s="3"/>
    </row>
    <row r="3581" spans="1:12">
      <c r="A3581" s="9"/>
      <c r="B3581" s="3"/>
      <c r="C3581" s="13"/>
      <c r="D3581" s="3"/>
      <c r="E3581" s="3"/>
      <c r="F3581" s="3"/>
      <c r="G3581" s="3"/>
      <c r="H3581" s="3"/>
      <c r="I3581" s="3"/>
      <c r="J3581" s="3"/>
      <c r="K3581" s="3"/>
      <c r="L3581" s="3"/>
    </row>
    <row r="3582" spans="1:12">
      <c r="A3582" s="9"/>
      <c r="B3582" s="3"/>
      <c r="C3582" s="13"/>
      <c r="D3582" s="3"/>
      <c r="E3582" s="3"/>
      <c r="F3582" s="3"/>
      <c r="G3582" s="3"/>
      <c r="H3582" s="3"/>
      <c r="I3582" s="3"/>
      <c r="J3582" s="3"/>
      <c r="K3582" s="3"/>
      <c r="L3582" s="3"/>
    </row>
    <row r="3583" spans="1:12">
      <c r="A3583" s="9"/>
      <c r="B3583" s="3"/>
      <c r="C3583" s="13"/>
      <c r="D3583" s="3"/>
      <c r="E3583" s="3"/>
      <c r="F3583" s="3"/>
      <c r="G3583" s="3"/>
      <c r="H3583" s="3"/>
      <c r="I3583" s="3"/>
      <c r="J3583" s="3"/>
      <c r="K3583" s="3"/>
      <c r="L3583" s="3"/>
    </row>
    <row r="3584" spans="1:12">
      <c r="A3584" s="9"/>
      <c r="B3584" s="3"/>
      <c r="C3584" s="13"/>
      <c r="D3584" s="3"/>
      <c r="E3584" s="3"/>
      <c r="F3584" s="3"/>
      <c r="G3584" s="3"/>
      <c r="H3584" s="3"/>
      <c r="I3584" s="3"/>
      <c r="J3584" s="3"/>
      <c r="K3584" s="3"/>
      <c r="L3584" s="3"/>
    </row>
    <row r="3585" spans="1:12">
      <c r="A3585" s="9"/>
      <c r="B3585" s="3"/>
      <c r="C3585" s="13"/>
      <c r="D3585" s="3"/>
      <c r="E3585" s="3"/>
      <c r="F3585" s="3"/>
      <c r="G3585" s="3"/>
      <c r="H3585" s="3"/>
      <c r="I3585" s="3"/>
      <c r="J3585" s="3"/>
      <c r="K3585" s="3"/>
      <c r="L3585" s="3"/>
    </row>
    <row r="3586" spans="1:12">
      <c r="A3586" s="9"/>
      <c r="B3586" s="3"/>
      <c r="C3586" s="13"/>
      <c r="D3586" s="3"/>
      <c r="E3586" s="3"/>
      <c r="F3586" s="3"/>
      <c r="G3586" s="3"/>
      <c r="H3586" s="3"/>
      <c r="I3586" s="3"/>
      <c r="J3586" s="3"/>
      <c r="K3586" s="3"/>
      <c r="L3586" s="3"/>
    </row>
    <row r="3587" spans="1:12">
      <c r="A3587" s="9"/>
      <c r="B3587" s="3"/>
      <c r="C3587" s="13"/>
      <c r="D3587" s="3"/>
      <c r="E3587" s="3"/>
      <c r="F3587" s="3"/>
      <c r="G3587" s="3"/>
      <c r="H3587" s="3"/>
      <c r="I3587" s="3"/>
      <c r="J3587" s="3"/>
      <c r="K3587" s="3"/>
      <c r="L3587" s="3"/>
    </row>
    <row r="3588" spans="1:12">
      <c r="A3588" s="9"/>
      <c r="B3588" s="3"/>
      <c r="C3588" s="13"/>
      <c r="D3588" s="3"/>
      <c r="E3588" s="3"/>
      <c r="F3588" s="3"/>
      <c r="G3588" s="3"/>
      <c r="H3588" s="3"/>
      <c r="I3588" s="3"/>
      <c r="J3588" s="3"/>
      <c r="K3588" s="3"/>
      <c r="L3588" s="3"/>
    </row>
    <row r="3589" spans="1:12">
      <c r="A3589" s="9"/>
      <c r="B3589" s="3"/>
      <c r="C3589" s="13"/>
      <c r="D3589" s="3"/>
      <c r="E3589" s="3"/>
      <c r="F3589" s="3"/>
      <c r="G3589" s="3"/>
      <c r="H3589" s="3"/>
      <c r="I3589" s="3"/>
      <c r="J3589" s="3"/>
      <c r="K3589" s="3"/>
      <c r="L3589" s="3"/>
    </row>
    <row r="3590" spans="1:12">
      <c r="A3590" s="9"/>
      <c r="B3590" s="3"/>
      <c r="C3590" s="13"/>
      <c r="D3590" s="3"/>
      <c r="E3590" s="3"/>
      <c r="F3590" s="3"/>
      <c r="G3590" s="3"/>
      <c r="H3590" s="3"/>
      <c r="I3590" s="3"/>
      <c r="J3590" s="3"/>
      <c r="K3590" s="3"/>
      <c r="L3590" s="3"/>
    </row>
    <row r="3591" spans="1:12">
      <c r="A3591" s="9"/>
      <c r="B3591" s="3"/>
      <c r="C3591" s="13"/>
      <c r="D3591" s="3"/>
      <c r="E3591" s="3"/>
      <c r="F3591" s="3"/>
      <c r="G3591" s="3"/>
      <c r="H3591" s="3"/>
      <c r="I3591" s="3"/>
      <c r="J3591" s="3"/>
      <c r="K3591" s="3"/>
      <c r="L3591" s="3"/>
    </row>
    <row r="3592" spans="1:12">
      <c r="A3592" s="9"/>
      <c r="B3592" s="3"/>
      <c r="C3592" s="13"/>
      <c r="D3592" s="3"/>
      <c r="E3592" s="3"/>
      <c r="F3592" s="3"/>
      <c r="G3592" s="3"/>
      <c r="H3592" s="3"/>
      <c r="I3592" s="3"/>
      <c r="J3592" s="3"/>
      <c r="K3592" s="3"/>
      <c r="L3592" s="3"/>
    </row>
    <row r="3593" spans="1:12">
      <c r="A3593" s="9"/>
      <c r="B3593" s="3"/>
      <c r="C3593" s="13"/>
      <c r="D3593" s="3"/>
      <c r="E3593" s="3"/>
      <c r="F3593" s="3"/>
      <c r="G3593" s="3"/>
      <c r="H3593" s="3"/>
      <c r="I3593" s="3"/>
      <c r="J3593" s="3"/>
      <c r="K3593" s="3"/>
      <c r="L3593" s="3"/>
    </row>
    <row r="3594" spans="1:12">
      <c r="A3594" s="9"/>
      <c r="B3594" s="3"/>
      <c r="C3594" s="13"/>
      <c r="D3594" s="3"/>
      <c r="E3594" s="3"/>
      <c r="F3594" s="3"/>
      <c r="G3594" s="3"/>
      <c r="H3594" s="3"/>
      <c r="I3594" s="3"/>
      <c r="J3594" s="3"/>
      <c r="K3594" s="3"/>
      <c r="L3594" s="3"/>
    </row>
    <row r="3595" spans="1:12">
      <c r="A3595" s="9"/>
      <c r="B3595" s="3"/>
      <c r="C3595" s="13"/>
      <c r="D3595" s="3"/>
      <c r="E3595" s="3"/>
      <c r="F3595" s="3"/>
      <c r="G3595" s="3"/>
      <c r="H3595" s="3"/>
      <c r="I3595" s="3"/>
      <c r="J3595" s="3"/>
      <c r="K3595" s="3"/>
      <c r="L3595" s="3"/>
    </row>
    <row r="3596" spans="1:12">
      <c r="A3596" s="9"/>
      <c r="B3596" s="3"/>
      <c r="C3596" s="13"/>
      <c r="D3596" s="3"/>
      <c r="E3596" s="3"/>
      <c r="F3596" s="3"/>
      <c r="G3596" s="3"/>
      <c r="H3596" s="3"/>
      <c r="I3596" s="3"/>
      <c r="J3596" s="3"/>
      <c r="K3596" s="3"/>
      <c r="L3596" s="3"/>
    </row>
    <row r="3597" spans="1:12">
      <c r="A3597" s="9"/>
      <c r="B3597" s="3"/>
      <c r="C3597" s="13"/>
      <c r="D3597" s="3"/>
      <c r="E3597" s="3"/>
      <c r="F3597" s="3"/>
      <c r="G3597" s="3"/>
      <c r="H3597" s="3"/>
      <c r="I3597" s="3"/>
      <c r="J3597" s="3"/>
      <c r="K3597" s="3"/>
      <c r="L3597" s="3"/>
    </row>
    <row r="3598" spans="1:12">
      <c r="A3598" s="9"/>
      <c r="B3598" s="3"/>
      <c r="C3598" s="13"/>
      <c r="D3598" s="3"/>
      <c r="E3598" s="3"/>
      <c r="F3598" s="3"/>
      <c r="G3598" s="3"/>
      <c r="H3598" s="3"/>
      <c r="I3598" s="3"/>
      <c r="J3598" s="3"/>
      <c r="K3598" s="3"/>
      <c r="L3598" s="3"/>
    </row>
    <row r="3599" spans="1:12">
      <c r="A3599" s="9"/>
      <c r="B3599" s="3"/>
      <c r="C3599" s="13"/>
      <c r="D3599" s="3"/>
      <c r="E3599" s="3"/>
      <c r="F3599" s="3"/>
      <c r="G3599" s="3"/>
      <c r="H3599" s="3"/>
      <c r="I3599" s="3"/>
      <c r="J3599" s="3"/>
      <c r="K3599" s="3"/>
      <c r="L3599" s="3"/>
    </row>
    <row r="3600" spans="1:12">
      <c r="A3600" s="9"/>
      <c r="B3600" s="3"/>
      <c r="C3600" s="13"/>
      <c r="D3600" s="3"/>
      <c r="E3600" s="3"/>
      <c r="F3600" s="3"/>
      <c r="G3600" s="3"/>
      <c r="H3600" s="3"/>
      <c r="I3600" s="3"/>
      <c r="J3600" s="3"/>
      <c r="K3600" s="3"/>
      <c r="L3600" s="3"/>
    </row>
    <row r="3601" spans="1:12">
      <c r="A3601" s="9"/>
      <c r="B3601" s="3"/>
      <c r="C3601" s="13"/>
      <c r="D3601" s="3"/>
      <c r="E3601" s="3"/>
      <c r="F3601" s="3"/>
      <c r="G3601" s="3"/>
      <c r="H3601" s="3"/>
      <c r="I3601" s="3"/>
      <c r="J3601" s="3"/>
      <c r="K3601" s="3"/>
      <c r="L3601" s="3"/>
    </row>
    <row r="3602" spans="1:12">
      <c r="A3602" s="9"/>
      <c r="B3602" s="3"/>
      <c r="C3602" s="13"/>
      <c r="D3602" s="3"/>
      <c r="E3602" s="3"/>
      <c r="F3602" s="3"/>
      <c r="G3602" s="3"/>
      <c r="H3602" s="3"/>
      <c r="I3602" s="3"/>
      <c r="J3602" s="3"/>
      <c r="K3602" s="3"/>
      <c r="L3602" s="3"/>
    </row>
    <row r="3603" spans="1:12">
      <c r="A3603" s="9"/>
      <c r="B3603" s="3"/>
      <c r="C3603" s="13"/>
      <c r="D3603" s="3"/>
      <c r="E3603" s="3"/>
      <c r="F3603" s="3"/>
      <c r="G3603" s="3"/>
      <c r="H3603" s="3"/>
      <c r="I3603" s="3"/>
      <c r="J3603" s="3"/>
      <c r="K3603" s="3"/>
      <c r="L3603" s="3"/>
    </row>
    <row r="3604" spans="1:12">
      <c r="A3604" s="9"/>
      <c r="B3604" s="3"/>
      <c r="C3604" s="13"/>
      <c r="D3604" s="3"/>
      <c r="E3604" s="3"/>
      <c r="F3604" s="3"/>
      <c r="G3604" s="3"/>
      <c r="H3604" s="3"/>
      <c r="I3604" s="3"/>
      <c r="J3604" s="3"/>
      <c r="K3604" s="3"/>
      <c r="L3604" s="3"/>
    </row>
    <row r="3605" spans="1:12">
      <c r="A3605" s="9"/>
      <c r="B3605" s="3"/>
      <c r="C3605" s="13"/>
      <c r="D3605" s="3"/>
      <c r="E3605" s="3"/>
      <c r="F3605" s="3"/>
      <c r="G3605" s="3"/>
      <c r="H3605" s="3"/>
      <c r="I3605" s="3"/>
      <c r="J3605" s="3"/>
      <c r="K3605" s="3"/>
      <c r="L3605" s="3"/>
    </row>
    <row r="3606" spans="1:12">
      <c r="A3606" s="9"/>
      <c r="B3606" s="3"/>
      <c r="C3606" s="13"/>
      <c r="D3606" s="3"/>
      <c r="E3606" s="3"/>
      <c r="F3606" s="3"/>
      <c r="G3606" s="3"/>
      <c r="H3606" s="3"/>
      <c r="I3606" s="3"/>
      <c r="J3606" s="3"/>
      <c r="K3606" s="3"/>
      <c r="L3606" s="3"/>
    </row>
    <row r="3607" spans="1:12">
      <c r="A3607" s="9"/>
      <c r="B3607" s="3"/>
      <c r="C3607" s="13"/>
      <c r="D3607" s="3"/>
      <c r="E3607" s="3"/>
      <c r="F3607" s="3"/>
      <c r="G3607" s="3"/>
      <c r="H3607" s="3"/>
      <c r="I3607" s="3"/>
      <c r="J3607" s="3"/>
      <c r="K3607" s="3"/>
      <c r="L3607" s="3"/>
    </row>
    <row r="3608" spans="1:12">
      <c r="A3608" s="9"/>
      <c r="B3608" s="3"/>
      <c r="C3608" s="13"/>
      <c r="D3608" s="3"/>
      <c r="E3608" s="3"/>
      <c r="F3608" s="3"/>
      <c r="G3608" s="3"/>
      <c r="H3608" s="3"/>
      <c r="I3608" s="3"/>
      <c r="J3608" s="3"/>
      <c r="K3608" s="3"/>
      <c r="L3608" s="3"/>
    </row>
    <row r="3609" spans="1:12">
      <c r="A3609" s="9"/>
      <c r="B3609" s="3"/>
      <c r="C3609" s="13"/>
      <c r="D3609" s="3"/>
      <c r="E3609" s="3"/>
      <c r="F3609" s="3"/>
      <c r="G3609" s="3"/>
      <c r="H3609" s="3"/>
      <c r="I3609" s="3"/>
      <c r="J3609" s="3"/>
      <c r="K3609" s="3"/>
      <c r="L3609" s="3"/>
    </row>
    <row r="3610" spans="1:12">
      <c r="A3610" s="9"/>
      <c r="B3610" s="3"/>
      <c r="C3610" s="13"/>
      <c r="D3610" s="3"/>
      <c r="E3610" s="3"/>
      <c r="F3610" s="3"/>
      <c r="G3610" s="3"/>
      <c r="H3610" s="3"/>
      <c r="I3610" s="3"/>
      <c r="J3610" s="3"/>
      <c r="K3610" s="3"/>
      <c r="L3610" s="3"/>
    </row>
    <row r="3611" spans="1:12">
      <c r="A3611" s="9"/>
      <c r="B3611" s="3"/>
      <c r="C3611" s="13"/>
      <c r="D3611" s="3"/>
      <c r="E3611" s="3"/>
      <c r="F3611" s="3"/>
      <c r="G3611" s="3"/>
      <c r="H3611" s="3"/>
      <c r="I3611" s="3"/>
      <c r="J3611" s="3"/>
      <c r="K3611" s="3"/>
      <c r="L3611" s="3"/>
    </row>
    <row r="3612" spans="1:12">
      <c r="A3612" s="9"/>
      <c r="B3612" s="3"/>
      <c r="C3612" s="13"/>
      <c r="D3612" s="3"/>
      <c r="E3612" s="3"/>
      <c r="F3612" s="3"/>
      <c r="G3612" s="3"/>
      <c r="H3612" s="3"/>
      <c r="I3612" s="3"/>
      <c r="J3612" s="3"/>
      <c r="K3612" s="3"/>
      <c r="L3612" s="3"/>
    </row>
    <row r="3613" spans="1:12">
      <c r="A3613" s="9"/>
      <c r="B3613" s="3"/>
      <c r="C3613" s="13"/>
      <c r="D3613" s="3"/>
      <c r="E3613" s="3"/>
      <c r="F3613" s="3"/>
      <c r="G3613" s="3"/>
      <c r="H3613" s="3"/>
      <c r="I3613" s="3"/>
      <c r="J3613" s="3"/>
      <c r="K3613" s="3"/>
      <c r="L3613" s="3"/>
    </row>
    <row r="3614" spans="1:12">
      <c r="A3614" s="9"/>
      <c r="B3614" s="3"/>
      <c r="C3614" s="13"/>
      <c r="D3614" s="3"/>
      <c r="E3614" s="3"/>
      <c r="F3614" s="3"/>
      <c r="G3614" s="3"/>
      <c r="H3614" s="3"/>
      <c r="I3614" s="3"/>
      <c r="J3614" s="3"/>
      <c r="K3614" s="3"/>
      <c r="L3614" s="3"/>
    </row>
    <row r="3615" spans="1:12">
      <c r="A3615" s="9"/>
      <c r="B3615" s="3"/>
      <c r="C3615" s="13"/>
      <c r="D3615" s="3"/>
      <c r="E3615" s="3"/>
      <c r="F3615" s="3"/>
      <c r="G3615" s="3"/>
      <c r="H3615" s="3"/>
      <c r="I3615" s="3"/>
      <c r="J3615" s="3"/>
      <c r="K3615" s="3"/>
      <c r="L3615" s="3"/>
    </row>
    <row r="3616" spans="1:12">
      <c r="A3616" s="9"/>
      <c r="B3616" s="3"/>
      <c r="C3616" s="13"/>
      <c r="D3616" s="3"/>
      <c r="E3616" s="3"/>
      <c r="F3616" s="3"/>
      <c r="G3616" s="3"/>
      <c r="H3616" s="3"/>
      <c r="I3616" s="3"/>
      <c r="J3616" s="3"/>
      <c r="K3616" s="3"/>
      <c r="L3616" s="3"/>
    </row>
    <row r="3617" spans="1:12">
      <c r="A3617" s="9"/>
      <c r="B3617" s="3"/>
      <c r="C3617" s="13"/>
      <c r="D3617" s="3"/>
      <c r="E3617" s="3"/>
      <c r="F3617" s="3"/>
      <c r="G3617" s="3"/>
      <c r="H3617" s="3"/>
      <c r="I3617" s="3"/>
      <c r="J3617" s="3"/>
      <c r="K3617" s="3"/>
      <c r="L3617" s="3"/>
    </row>
    <row r="3618" spans="1:12">
      <c r="A3618" s="9"/>
      <c r="B3618" s="3"/>
      <c r="C3618" s="13"/>
      <c r="D3618" s="3"/>
      <c r="E3618" s="3"/>
      <c r="F3618" s="3"/>
      <c r="G3618" s="3"/>
      <c r="H3618" s="3"/>
      <c r="I3618" s="3"/>
      <c r="J3618" s="3"/>
      <c r="K3618" s="3"/>
      <c r="L3618" s="3"/>
    </row>
    <row r="3619" spans="1:12">
      <c r="A3619" s="9"/>
      <c r="B3619" s="3"/>
      <c r="C3619" s="13"/>
      <c r="D3619" s="3"/>
      <c r="E3619" s="3"/>
      <c r="F3619" s="3"/>
      <c r="G3619" s="3"/>
      <c r="H3619" s="3"/>
      <c r="I3619" s="3"/>
      <c r="J3619" s="3"/>
      <c r="K3619" s="3"/>
      <c r="L3619" s="3"/>
    </row>
    <row r="3620" spans="1:12">
      <c r="A3620" s="9"/>
      <c r="B3620" s="3"/>
      <c r="C3620" s="13"/>
      <c r="D3620" s="3"/>
      <c r="E3620" s="3"/>
      <c r="F3620" s="3"/>
      <c r="G3620" s="3"/>
      <c r="H3620" s="3"/>
      <c r="I3620" s="3"/>
      <c r="J3620" s="3"/>
      <c r="K3620" s="3"/>
      <c r="L3620" s="3"/>
    </row>
    <row r="3621" spans="1:12">
      <c r="A3621" s="9"/>
      <c r="B3621" s="3"/>
      <c r="C3621" s="13"/>
      <c r="D3621" s="3"/>
      <c r="E3621" s="3"/>
      <c r="F3621" s="3"/>
      <c r="G3621" s="3"/>
      <c r="H3621" s="3"/>
      <c r="I3621" s="3"/>
      <c r="J3621" s="3"/>
      <c r="K3621" s="3"/>
      <c r="L3621" s="3"/>
    </row>
    <row r="3622" spans="1:12">
      <c r="A3622" s="9"/>
      <c r="B3622" s="3"/>
      <c r="C3622" s="13"/>
      <c r="D3622" s="3"/>
      <c r="E3622" s="3"/>
      <c r="F3622" s="3"/>
      <c r="G3622" s="3"/>
      <c r="H3622" s="3"/>
      <c r="I3622" s="3"/>
      <c r="J3622" s="3"/>
      <c r="K3622" s="3"/>
      <c r="L3622" s="3"/>
    </row>
    <row r="3623" spans="1:12">
      <c r="A3623" s="9"/>
      <c r="B3623" s="3"/>
      <c r="C3623" s="13"/>
      <c r="D3623" s="3"/>
      <c r="E3623" s="3"/>
      <c r="F3623" s="3"/>
      <c r="G3623" s="3"/>
      <c r="H3623" s="3"/>
      <c r="I3623" s="3"/>
      <c r="J3623" s="3"/>
      <c r="K3623" s="3"/>
      <c r="L3623" s="3"/>
    </row>
    <row r="3624" spans="1:12">
      <c r="A3624" s="9"/>
      <c r="B3624" s="3"/>
      <c r="C3624" s="13"/>
      <c r="D3624" s="3"/>
      <c r="E3624" s="3"/>
      <c r="F3624" s="3"/>
      <c r="G3624" s="3"/>
      <c r="H3624" s="3"/>
      <c r="I3624" s="3"/>
      <c r="J3624" s="3"/>
      <c r="K3624" s="3"/>
      <c r="L3624" s="3"/>
    </row>
    <row r="3625" spans="1:12">
      <c r="A3625" s="9"/>
      <c r="B3625" s="3"/>
      <c r="C3625" s="13"/>
      <c r="D3625" s="3"/>
      <c r="E3625" s="3"/>
      <c r="F3625" s="3"/>
      <c r="G3625" s="3"/>
      <c r="H3625" s="3"/>
      <c r="I3625" s="3"/>
      <c r="J3625" s="3"/>
      <c r="K3625" s="3"/>
      <c r="L3625" s="3"/>
    </row>
    <row r="3626" spans="1:12">
      <c r="A3626" s="9"/>
      <c r="B3626" s="3"/>
      <c r="C3626" s="13"/>
      <c r="D3626" s="3"/>
      <c r="E3626" s="3"/>
      <c r="F3626" s="3"/>
      <c r="G3626" s="3"/>
      <c r="H3626" s="3"/>
      <c r="I3626" s="3"/>
      <c r="J3626" s="3"/>
      <c r="K3626" s="3"/>
      <c r="L3626" s="3"/>
    </row>
    <row r="3627" spans="1:12">
      <c r="A3627" s="9"/>
      <c r="B3627" s="3"/>
      <c r="C3627" s="13"/>
      <c r="D3627" s="3"/>
      <c r="E3627" s="3"/>
      <c r="F3627" s="3"/>
      <c r="G3627" s="3"/>
      <c r="H3627" s="3"/>
      <c r="I3627" s="3"/>
      <c r="J3627" s="3"/>
      <c r="K3627" s="3"/>
      <c r="L3627" s="3"/>
    </row>
    <row r="3628" spans="1:12">
      <c r="A3628" s="9"/>
      <c r="B3628" s="3"/>
      <c r="C3628" s="13"/>
      <c r="D3628" s="3"/>
      <c r="E3628" s="3"/>
      <c r="F3628" s="3"/>
      <c r="G3628" s="3"/>
      <c r="H3628" s="3"/>
      <c r="I3628" s="3"/>
      <c r="J3628" s="3"/>
      <c r="K3628" s="3"/>
      <c r="L3628" s="3"/>
    </row>
    <row r="3629" spans="1:12">
      <c r="A3629" s="9"/>
      <c r="B3629" s="3"/>
      <c r="C3629" s="13"/>
      <c r="D3629" s="3"/>
      <c r="E3629" s="3"/>
      <c r="F3629" s="3"/>
      <c r="G3629" s="3"/>
      <c r="H3629" s="3"/>
      <c r="I3629" s="3"/>
      <c r="J3629" s="3"/>
      <c r="K3629" s="3"/>
      <c r="L3629" s="3"/>
    </row>
    <row r="3630" spans="1:12">
      <c r="A3630" s="9"/>
      <c r="B3630" s="3"/>
      <c r="C3630" s="13"/>
      <c r="D3630" s="3"/>
      <c r="E3630" s="3"/>
      <c r="F3630" s="3"/>
      <c r="G3630" s="3"/>
      <c r="H3630" s="3"/>
      <c r="I3630" s="3"/>
      <c r="J3630" s="3"/>
      <c r="K3630" s="3"/>
      <c r="L3630" s="3"/>
    </row>
    <row r="3631" spans="1:12">
      <c r="A3631" s="9"/>
      <c r="B3631" s="3"/>
      <c r="C3631" s="13"/>
      <c r="D3631" s="3"/>
      <c r="E3631" s="3"/>
      <c r="F3631" s="3"/>
      <c r="G3631" s="3"/>
      <c r="H3631" s="3"/>
      <c r="I3631" s="3"/>
      <c r="J3631" s="3"/>
      <c r="K3631" s="3"/>
      <c r="L3631" s="3"/>
    </row>
    <row r="3632" spans="1:12">
      <c r="A3632" s="9"/>
      <c r="B3632" s="3"/>
      <c r="C3632" s="13"/>
      <c r="D3632" s="3"/>
      <c r="E3632" s="3"/>
      <c r="F3632" s="3"/>
      <c r="G3632" s="3"/>
      <c r="H3632" s="3"/>
      <c r="I3632" s="3"/>
      <c r="J3632" s="3"/>
      <c r="K3632" s="3"/>
      <c r="L3632" s="3"/>
    </row>
    <row r="3633" spans="1:12">
      <c r="A3633" s="9"/>
      <c r="B3633" s="3"/>
      <c r="C3633" s="13"/>
      <c r="D3633" s="3"/>
      <c r="E3633" s="3"/>
      <c r="F3633" s="3"/>
      <c r="G3633" s="3"/>
      <c r="H3633" s="3"/>
      <c r="I3633" s="3"/>
      <c r="J3633" s="3"/>
      <c r="K3633" s="3"/>
      <c r="L3633" s="3"/>
    </row>
    <row r="3634" spans="1:12">
      <c r="A3634" s="9"/>
      <c r="B3634" s="3"/>
      <c r="C3634" s="13"/>
      <c r="D3634" s="3"/>
      <c r="E3634" s="3"/>
      <c r="F3634" s="3"/>
      <c r="G3634" s="3"/>
      <c r="H3634" s="3"/>
      <c r="I3634" s="3"/>
      <c r="J3634" s="3"/>
      <c r="K3634" s="3"/>
      <c r="L3634" s="3"/>
    </row>
    <row r="3635" spans="1:12">
      <c r="A3635" s="9"/>
      <c r="B3635" s="3"/>
      <c r="C3635" s="13"/>
      <c r="D3635" s="3"/>
      <c r="E3635" s="3"/>
      <c r="F3635" s="3"/>
      <c r="G3635" s="3"/>
      <c r="H3635" s="3"/>
      <c r="I3635" s="3"/>
      <c r="J3635" s="3"/>
      <c r="K3635" s="3"/>
      <c r="L3635" s="3"/>
    </row>
    <row r="3636" spans="1:12">
      <c r="A3636" s="9"/>
      <c r="B3636" s="3"/>
      <c r="C3636" s="13"/>
      <c r="D3636" s="3"/>
      <c r="E3636" s="3"/>
      <c r="F3636" s="3"/>
      <c r="G3636" s="3"/>
      <c r="H3636" s="3"/>
      <c r="I3636" s="3"/>
      <c r="J3636" s="3"/>
      <c r="K3636" s="3"/>
      <c r="L3636" s="3"/>
    </row>
    <row r="3637" spans="1:12">
      <c r="A3637" s="9"/>
      <c r="B3637" s="3"/>
      <c r="C3637" s="13"/>
      <c r="D3637" s="3"/>
      <c r="E3637" s="3"/>
      <c r="F3637" s="3"/>
      <c r="G3637" s="3"/>
      <c r="H3637" s="3"/>
      <c r="I3637" s="3"/>
      <c r="J3637" s="3"/>
      <c r="K3637" s="3"/>
      <c r="L3637" s="3"/>
    </row>
    <row r="3638" spans="1:12">
      <c r="A3638" s="9"/>
      <c r="B3638" s="3"/>
      <c r="C3638" s="13"/>
      <c r="D3638" s="3"/>
      <c r="E3638" s="3"/>
      <c r="F3638" s="3"/>
      <c r="G3638" s="3"/>
      <c r="H3638" s="3"/>
      <c r="I3638" s="3"/>
      <c r="J3638" s="3"/>
      <c r="K3638" s="3"/>
      <c r="L3638" s="3"/>
    </row>
    <row r="3639" spans="1:12">
      <c r="A3639" s="9"/>
      <c r="B3639" s="3"/>
      <c r="C3639" s="13"/>
      <c r="D3639" s="3"/>
      <c r="E3639" s="3"/>
      <c r="F3639" s="3"/>
      <c r="G3639" s="3"/>
      <c r="H3639" s="3"/>
      <c r="I3639" s="3"/>
      <c r="J3639" s="3"/>
      <c r="K3639" s="3"/>
      <c r="L3639" s="3"/>
    </row>
    <row r="3640" spans="1:12">
      <c r="A3640" s="9"/>
      <c r="B3640" s="3"/>
      <c r="C3640" s="13"/>
      <c r="D3640" s="3"/>
      <c r="E3640" s="3"/>
      <c r="F3640" s="3"/>
      <c r="G3640" s="3"/>
      <c r="H3640" s="3"/>
      <c r="I3640" s="3"/>
      <c r="J3640" s="3"/>
      <c r="K3640" s="3"/>
      <c r="L3640" s="3"/>
    </row>
    <row r="3641" spans="1:12">
      <c r="A3641" s="9"/>
      <c r="B3641" s="3"/>
      <c r="C3641" s="13"/>
      <c r="D3641" s="3"/>
      <c r="E3641" s="3"/>
      <c r="F3641" s="3"/>
      <c r="G3641" s="3"/>
      <c r="H3641" s="3"/>
      <c r="I3641" s="3"/>
      <c r="J3641" s="3"/>
      <c r="K3641" s="3"/>
      <c r="L3641" s="3"/>
    </row>
    <row r="3642" spans="1:12">
      <c r="A3642" s="9"/>
      <c r="B3642" s="3"/>
      <c r="C3642" s="13"/>
      <c r="D3642" s="3"/>
      <c r="E3642" s="3"/>
      <c r="F3642" s="3"/>
      <c r="G3642" s="3"/>
      <c r="H3642" s="3"/>
      <c r="I3642" s="3"/>
      <c r="J3642" s="3"/>
      <c r="K3642" s="3"/>
      <c r="L3642" s="3"/>
    </row>
    <row r="3643" spans="1:12">
      <c r="A3643" s="9"/>
      <c r="B3643" s="3"/>
      <c r="C3643" s="13"/>
      <c r="D3643" s="3"/>
      <c r="E3643" s="3"/>
      <c r="F3643" s="3"/>
      <c r="G3643" s="3"/>
      <c r="H3643" s="3"/>
      <c r="I3643" s="3"/>
      <c r="J3643" s="3"/>
      <c r="K3643" s="3"/>
      <c r="L3643" s="3"/>
    </row>
    <row r="3644" spans="1:12">
      <c r="A3644" s="9"/>
      <c r="B3644" s="3"/>
      <c r="C3644" s="13"/>
      <c r="D3644" s="3"/>
      <c r="E3644" s="3"/>
      <c r="F3644" s="3"/>
      <c r="G3644" s="3"/>
      <c r="H3644" s="3"/>
      <c r="I3644" s="3"/>
      <c r="J3644" s="3"/>
      <c r="K3644" s="3"/>
      <c r="L3644" s="3"/>
    </row>
    <row r="3645" spans="1:12">
      <c r="A3645" s="9"/>
      <c r="B3645" s="3"/>
      <c r="C3645" s="13"/>
      <c r="D3645" s="3"/>
      <c r="E3645" s="3"/>
      <c r="F3645" s="3"/>
      <c r="G3645" s="3"/>
      <c r="H3645" s="3"/>
      <c r="I3645" s="3"/>
      <c r="J3645" s="3"/>
      <c r="K3645" s="3"/>
      <c r="L3645" s="3"/>
    </row>
    <row r="3646" spans="1:12">
      <c r="A3646" s="9"/>
      <c r="B3646" s="3"/>
      <c r="C3646" s="13"/>
      <c r="D3646" s="3"/>
      <c r="E3646" s="3"/>
      <c r="F3646" s="3"/>
      <c r="G3646" s="3"/>
      <c r="H3646" s="3"/>
      <c r="I3646" s="3"/>
      <c r="J3646" s="3"/>
      <c r="K3646" s="3"/>
      <c r="L3646" s="3"/>
    </row>
    <row r="3647" spans="1:12">
      <c r="A3647" s="9"/>
      <c r="B3647" s="3"/>
      <c r="C3647" s="13"/>
      <c r="D3647" s="3"/>
      <c r="E3647" s="3"/>
      <c r="F3647" s="3"/>
      <c r="G3647" s="3"/>
      <c r="H3647" s="3"/>
      <c r="I3647" s="3"/>
      <c r="J3647" s="3"/>
      <c r="K3647" s="3"/>
      <c r="L3647" s="3"/>
    </row>
    <row r="3648" spans="1:12">
      <c r="A3648" s="9"/>
      <c r="B3648" s="3"/>
      <c r="C3648" s="13"/>
      <c r="D3648" s="3"/>
      <c r="E3648" s="3"/>
      <c r="F3648" s="3"/>
      <c r="G3648" s="3"/>
      <c r="H3648" s="3"/>
      <c r="I3648" s="3"/>
      <c r="J3648" s="3"/>
      <c r="K3648" s="3"/>
      <c r="L3648" s="3"/>
    </row>
    <row r="3649" spans="1:12">
      <c r="A3649" s="9"/>
      <c r="B3649" s="3"/>
      <c r="C3649" s="13"/>
      <c r="D3649" s="3"/>
      <c r="E3649" s="3"/>
      <c r="F3649" s="3"/>
      <c r="G3649" s="3"/>
      <c r="H3649" s="3"/>
      <c r="I3649" s="3"/>
      <c r="J3649" s="3"/>
      <c r="K3649" s="3"/>
      <c r="L3649" s="3"/>
    </row>
    <row r="3650" spans="1:12">
      <c r="A3650" s="9"/>
      <c r="B3650" s="3"/>
      <c r="C3650" s="13"/>
      <c r="D3650" s="3"/>
      <c r="E3650" s="3"/>
      <c r="F3650" s="3"/>
      <c r="G3650" s="3"/>
      <c r="H3650" s="3"/>
      <c r="I3650" s="3"/>
      <c r="J3650" s="3"/>
      <c r="K3650" s="3"/>
      <c r="L3650" s="3"/>
    </row>
    <row r="3651" spans="1:12">
      <c r="A3651" s="9"/>
      <c r="B3651" s="3"/>
      <c r="C3651" s="13"/>
      <c r="D3651" s="3"/>
      <c r="E3651" s="3"/>
      <c r="F3651" s="3"/>
      <c r="G3651" s="3"/>
      <c r="H3651" s="3"/>
      <c r="I3651" s="3"/>
      <c r="J3651" s="3"/>
      <c r="K3651" s="3"/>
      <c r="L3651" s="3"/>
    </row>
    <row r="3652" spans="1:12">
      <c r="A3652" s="9"/>
      <c r="B3652" s="3"/>
      <c r="C3652" s="13"/>
      <c r="D3652" s="3"/>
      <c r="E3652" s="3"/>
      <c r="F3652" s="3"/>
      <c r="G3652" s="3"/>
      <c r="H3652" s="3"/>
      <c r="I3652" s="3"/>
      <c r="J3652" s="3"/>
      <c r="K3652" s="3"/>
      <c r="L3652" s="3"/>
    </row>
    <row r="3653" spans="1:12">
      <c r="A3653" s="9"/>
      <c r="B3653" s="3"/>
      <c r="C3653" s="13"/>
      <c r="D3653" s="3"/>
      <c r="E3653" s="3"/>
      <c r="F3653" s="3"/>
      <c r="G3653" s="3"/>
      <c r="H3653" s="3"/>
      <c r="I3653" s="3"/>
      <c r="J3653" s="3"/>
      <c r="K3653" s="3"/>
      <c r="L3653" s="3"/>
    </row>
    <row r="3654" spans="1:12">
      <c r="A3654" s="9"/>
      <c r="B3654" s="3"/>
      <c r="C3654" s="13"/>
      <c r="D3654" s="3"/>
      <c r="E3654" s="3"/>
      <c r="F3654" s="3"/>
      <c r="G3654" s="3"/>
      <c r="H3654" s="3"/>
      <c r="I3654" s="3"/>
      <c r="J3654" s="3"/>
      <c r="K3654" s="3"/>
      <c r="L3654" s="3"/>
    </row>
    <row r="3655" spans="1:12">
      <c r="A3655" s="9"/>
      <c r="B3655" s="3"/>
      <c r="C3655" s="13"/>
      <c r="D3655" s="3"/>
      <c r="E3655" s="3"/>
      <c r="F3655" s="3"/>
      <c r="G3655" s="3"/>
      <c r="H3655" s="3"/>
      <c r="I3655" s="3"/>
      <c r="J3655" s="3"/>
      <c r="K3655" s="3"/>
      <c r="L3655" s="3"/>
    </row>
    <row r="3656" spans="1:12">
      <c r="A3656" s="9"/>
      <c r="B3656" s="3"/>
      <c r="C3656" s="13"/>
      <c r="D3656" s="3"/>
      <c r="E3656" s="3"/>
      <c r="F3656" s="3"/>
      <c r="G3656" s="3"/>
      <c r="H3656" s="3"/>
      <c r="I3656" s="3"/>
      <c r="J3656" s="3"/>
      <c r="K3656" s="3"/>
      <c r="L3656" s="3"/>
    </row>
    <row r="3657" spans="1:12">
      <c r="A3657" s="9"/>
      <c r="B3657" s="3"/>
      <c r="C3657" s="13"/>
      <c r="D3657" s="3"/>
      <c r="E3657" s="3"/>
      <c r="F3657" s="3"/>
      <c r="G3657" s="3"/>
      <c r="H3657" s="3"/>
      <c r="I3657" s="3"/>
      <c r="J3657" s="3"/>
      <c r="K3657" s="3"/>
      <c r="L3657" s="3"/>
    </row>
    <row r="3658" spans="1:12">
      <c r="A3658" s="9"/>
      <c r="B3658" s="3"/>
      <c r="C3658" s="13"/>
      <c r="D3658" s="3"/>
      <c r="E3658" s="3"/>
      <c r="F3658" s="3"/>
      <c r="G3658" s="3"/>
      <c r="H3658" s="3"/>
      <c r="I3658" s="3"/>
      <c r="J3658" s="3"/>
      <c r="K3658" s="3"/>
      <c r="L3658" s="3"/>
    </row>
    <row r="3659" spans="1:12">
      <c r="A3659" s="9"/>
      <c r="B3659" s="3"/>
      <c r="C3659" s="13"/>
      <c r="D3659" s="3"/>
      <c r="E3659" s="3"/>
      <c r="F3659" s="3"/>
      <c r="G3659" s="3"/>
      <c r="H3659" s="3"/>
      <c r="I3659" s="3"/>
      <c r="J3659" s="3"/>
      <c r="K3659" s="3"/>
      <c r="L3659" s="3"/>
    </row>
    <row r="3660" spans="1:12">
      <c r="A3660" s="9"/>
      <c r="B3660" s="3"/>
      <c r="C3660" s="13"/>
      <c r="D3660" s="3"/>
      <c r="E3660" s="3"/>
      <c r="F3660" s="3"/>
      <c r="G3660" s="3"/>
      <c r="H3660" s="3"/>
      <c r="I3660" s="3"/>
      <c r="J3660" s="3"/>
      <c r="K3660" s="3"/>
      <c r="L3660" s="3"/>
    </row>
    <row r="3661" spans="1:12">
      <c r="A3661" s="9"/>
      <c r="B3661" s="3"/>
      <c r="C3661" s="13"/>
      <c r="D3661" s="3"/>
      <c r="E3661" s="3"/>
      <c r="F3661" s="3"/>
      <c r="G3661" s="3"/>
      <c r="H3661" s="3"/>
      <c r="I3661" s="3"/>
      <c r="J3661" s="3"/>
      <c r="K3661" s="3"/>
      <c r="L3661" s="3"/>
    </row>
    <row r="3662" spans="1:12">
      <c r="A3662" s="9"/>
      <c r="B3662" s="3"/>
      <c r="C3662" s="13"/>
      <c r="D3662" s="3"/>
      <c r="E3662" s="3"/>
      <c r="F3662" s="3"/>
      <c r="G3662" s="3"/>
      <c r="H3662" s="3"/>
      <c r="I3662" s="3"/>
      <c r="J3662" s="3"/>
      <c r="K3662" s="3"/>
      <c r="L3662" s="3"/>
    </row>
    <row r="3663" spans="1:12">
      <c r="A3663" s="9"/>
      <c r="B3663" s="3"/>
      <c r="C3663" s="13"/>
      <c r="D3663" s="3"/>
      <c r="E3663" s="3"/>
      <c r="F3663" s="3"/>
      <c r="G3663" s="3"/>
      <c r="H3663" s="3"/>
      <c r="I3663" s="3"/>
      <c r="J3663" s="3"/>
      <c r="K3663" s="3"/>
      <c r="L3663" s="3"/>
    </row>
    <row r="3664" spans="1:12">
      <c r="A3664" s="9"/>
      <c r="B3664" s="3"/>
      <c r="C3664" s="13"/>
      <c r="D3664" s="3"/>
      <c r="E3664" s="3"/>
      <c r="F3664" s="3"/>
      <c r="G3664" s="3"/>
      <c r="H3664" s="3"/>
      <c r="I3664" s="3"/>
      <c r="J3664" s="3"/>
      <c r="K3664" s="3"/>
      <c r="L3664" s="3"/>
    </row>
    <row r="3665" spans="1:12">
      <c r="A3665" s="9"/>
      <c r="B3665" s="3"/>
      <c r="C3665" s="13"/>
      <c r="D3665" s="3"/>
      <c r="E3665" s="3"/>
      <c r="F3665" s="3"/>
      <c r="G3665" s="3"/>
      <c r="H3665" s="3"/>
      <c r="I3665" s="3"/>
      <c r="J3665" s="3"/>
      <c r="K3665" s="3"/>
      <c r="L3665" s="3"/>
    </row>
    <row r="3666" spans="1:12">
      <c r="A3666" s="9"/>
      <c r="B3666" s="3"/>
      <c r="C3666" s="13"/>
      <c r="D3666" s="3"/>
      <c r="E3666" s="3"/>
      <c r="F3666" s="3"/>
      <c r="G3666" s="3"/>
      <c r="H3666" s="3"/>
      <c r="I3666" s="3"/>
      <c r="J3666" s="3"/>
      <c r="K3666" s="3"/>
      <c r="L3666" s="3"/>
    </row>
    <row r="3667" spans="1:12">
      <c r="A3667" s="9"/>
      <c r="B3667" s="3"/>
      <c r="C3667" s="13"/>
      <c r="D3667" s="3"/>
      <c r="E3667" s="3"/>
      <c r="F3667" s="3"/>
      <c r="G3667" s="3"/>
      <c r="H3667" s="3"/>
      <c r="I3667" s="3"/>
      <c r="J3667" s="3"/>
      <c r="K3667" s="3"/>
      <c r="L3667" s="3"/>
    </row>
    <row r="3668" spans="1:12">
      <c r="A3668" s="9"/>
      <c r="B3668" s="3"/>
      <c r="C3668" s="13"/>
      <c r="D3668" s="3"/>
      <c r="E3668" s="3"/>
      <c r="F3668" s="3"/>
      <c r="G3668" s="3"/>
      <c r="H3668" s="3"/>
      <c r="I3668" s="3"/>
      <c r="J3668" s="3"/>
      <c r="K3668" s="3"/>
      <c r="L3668" s="3"/>
    </row>
    <row r="3669" spans="1:12">
      <c r="A3669" s="9"/>
      <c r="B3669" s="3"/>
      <c r="C3669" s="13"/>
      <c r="D3669" s="3"/>
      <c r="E3669" s="3"/>
      <c r="F3669" s="3"/>
      <c r="G3669" s="3"/>
      <c r="H3669" s="3"/>
      <c r="I3669" s="3"/>
      <c r="J3669" s="3"/>
      <c r="K3669" s="3"/>
      <c r="L3669" s="3"/>
    </row>
    <row r="3670" spans="1:12">
      <c r="A3670" s="9"/>
      <c r="B3670" s="3"/>
      <c r="C3670" s="13"/>
      <c r="D3670" s="3"/>
      <c r="E3670" s="3"/>
      <c r="F3670" s="3"/>
      <c r="G3670" s="3"/>
      <c r="H3670" s="3"/>
      <c r="I3670" s="3"/>
      <c r="J3670" s="3"/>
      <c r="K3670" s="3"/>
      <c r="L3670" s="3"/>
    </row>
    <row r="3671" spans="1:12">
      <c r="A3671" s="9"/>
      <c r="B3671" s="3"/>
      <c r="C3671" s="13"/>
      <c r="D3671" s="3"/>
      <c r="E3671" s="3"/>
      <c r="F3671" s="3"/>
      <c r="G3671" s="3"/>
      <c r="H3671" s="3"/>
      <c r="I3671" s="3"/>
      <c r="J3671" s="3"/>
      <c r="K3671" s="3"/>
      <c r="L3671" s="3"/>
    </row>
    <row r="3672" spans="1:12">
      <c r="A3672" s="9"/>
      <c r="B3672" s="3"/>
      <c r="C3672" s="13"/>
      <c r="D3672" s="3"/>
      <c r="E3672" s="3"/>
      <c r="F3672" s="3"/>
      <c r="G3672" s="3"/>
      <c r="H3672" s="3"/>
      <c r="I3672" s="3"/>
      <c r="J3672" s="3"/>
      <c r="K3672" s="3"/>
      <c r="L3672" s="3"/>
    </row>
    <row r="3673" spans="1:12">
      <c r="A3673" s="9"/>
      <c r="B3673" s="3"/>
      <c r="C3673" s="13"/>
      <c r="D3673" s="3"/>
      <c r="E3673" s="3"/>
      <c r="F3673" s="3"/>
      <c r="G3673" s="3"/>
      <c r="H3673" s="3"/>
      <c r="I3673" s="3"/>
      <c r="J3673" s="3"/>
      <c r="K3673" s="3"/>
      <c r="L3673" s="3"/>
    </row>
    <row r="3674" spans="1:12">
      <c r="A3674" s="9"/>
      <c r="B3674" s="3"/>
      <c r="C3674" s="13"/>
      <c r="D3674" s="3"/>
      <c r="E3674" s="3"/>
      <c r="F3674" s="3"/>
      <c r="G3674" s="3"/>
      <c r="H3674" s="3"/>
      <c r="I3674" s="3"/>
      <c r="J3674" s="3"/>
      <c r="K3674" s="3"/>
      <c r="L3674" s="3"/>
    </row>
    <row r="3675" spans="1:12">
      <c r="A3675" s="9"/>
      <c r="B3675" s="3"/>
      <c r="C3675" s="13"/>
      <c r="D3675" s="3"/>
      <c r="E3675" s="3"/>
      <c r="F3675" s="3"/>
      <c r="G3675" s="3"/>
      <c r="H3675" s="3"/>
      <c r="I3675" s="3"/>
      <c r="J3675" s="3"/>
      <c r="K3675" s="3"/>
      <c r="L3675" s="3"/>
    </row>
    <row r="3676" spans="1:12">
      <c r="A3676" s="9"/>
      <c r="B3676" s="3"/>
      <c r="C3676" s="13"/>
      <c r="D3676" s="3"/>
      <c r="E3676" s="3"/>
      <c r="F3676" s="3"/>
      <c r="G3676" s="3"/>
      <c r="H3676" s="3"/>
      <c r="I3676" s="3"/>
      <c r="J3676" s="3"/>
      <c r="K3676" s="3"/>
      <c r="L3676" s="3"/>
    </row>
    <row r="3677" spans="1:12">
      <c r="A3677" s="9"/>
      <c r="B3677" s="3"/>
      <c r="C3677" s="13"/>
      <c r="D3677" s="3"/>
      <c r="E3677" s="3"/>
      <c r="F3677" s="3"/>
      <c r="G3677" s="3"/>
      <c r="H3677" s="3"/>
      <c r="I3677" s="3"/>
      <c r="J3677" s="3"/>
      <c r="K3677" s="3"/>
      <c r="L3677" s="3"/>
    </row>
    <row r="3678" spans="1:12">
      <c r="A3678" s="9"/>
      <c r="B3678" s="3"/>
      <c r="C3678" s="13"/>
      <c r="D3678" s="3"/>
      <c r="E3678" s="3"/>
      <c r="F3678" s="3"/>
      <c r="G3678" s="3"/>
      <c r="H3678" s="3"/>
      <c r="I3678" s="3"/>
      <c r="J3678" s="3"/>
      <c r="K3678" s="3"/>
      <c r="L3678" s="3"/>
    </row>
    <row r="3679" spans="1:12">
      <c r="A3679" s="9"/>
      <c r="B3679" s="3"/>
      <c r="C3679" s="13"/>
      <c r="D3679" s="3"/>
      <c r="E3679" s="3"/>
      <c r="F3679" s="3"/>
      <c r="G3679" s="3"/>
      <c r="H3679" s="3"/>
      <c r="I3679" s="3"/>
      <c r="J3679" s="3"/>
      <c r="K3679" s="3"/>
      <c r="L3679" s="3"/>
    </row>
    <row r="3680" spans="1:12">
      <c r="A3680" s="9"/>
      <c r="B3680" s="3"/>
      <c r="C3680" s="13"/>
      <c r="D3680" s="3"/>
      <c r="E3680" s="3"/>
      <c r="F3680" s="3"/>
      <c r="G3680" s="3"/>
      <c r="H3680" s="3"/>
      <c r="I3680" s="3"/>
      <c r="J3680" s="3"/>
      <c r="K3680" s="3"/>
      <c r="L3680" s="3"/>
    </row>
    <row r="3681" spans="1:12">
      <c r="A3681" s="9"/>
      <c r="B3681" s="3"/>
      <c r="C3681" s="13"/>
      <c r="D3681" s="3"/>
      <c r="E3681" s="3"/>
      <c r="F3681" s="3"/>
      <c r="G3681" s="3"/>
      <c r="H3681" s="3"/>
      <c r="I3681" s="3"/>
      <c r="J3681" s="3"/>
      <c r="K3681" s="3"/>
      <c r="L3681" s="3"/>
    </row>
    <row r="3682" spans="1:12">
      <c r="A3682" s="9"/>
      <c r="B3682" s="3"/>
      <c r="C3682" s="13"/>
      <c r="D3682" s="3"/>
      <c r="E3682" s="3"/>
      <c r="F3682" s="3"/>
      <c r="G3682" s="3"/>
      <c r="H3682" s="3"/>
      <c r="I3682" s="3"/>
      <c r="J3682" s="3"/>
      <c r="K3682" s="3"/>
      <c r="L3682" s="3"/>
    </row>
    <row r="3683" spans="1:12">
      <c r="A3683" s="9"/>
      <c r="B3683" s="3"/>
      <c r="C3683" s="13"/>
      <c r="D3683" s="3"/>
      <c r="E3683" s="3"/>
      <c r="F3683" s="3"/>
      <c r="G3683" s="3"/>
      <c r="H3683" s="3"/>
      <c r="I3683" s="3"/>
      <c r="J3683" s="3"/>
      <c r="K3683" s="3"/>
      <c r="L3683" s="3"/>
    </row>
    <row r="3684" spans="1:12">
      <c r="A3684" s="9"/>
      <c r="B3684" s="3"/>
      <c r="C3684" s="13"/>
      <c r="D3684" s="3"/>
      <c r="E3684" s="3"/>
      <c r="F3684" s="3"/>
      <c r="G3684" s="3"/>
      <c r="H3684" s="3"/>
      <c r="I3684" s="3"/>
      <c r="J3684" s="3"/>
      <c r="K3684" s="3"/>
      <c r="L3684" s="3"/>
    </row>
    <row r="3685" spans="1:12">
      <c r="A3685" s="9"/>
      <c r="B3685" s="3"/>
      <c r="C3685" s="13"/>
      <c r="D3685" s="3"/>
      <c r="E3685" s="3"/>
      <c r="F3685" s="3"/>
      <c r="G3685" s="3"/>
      <c r="H3685" s="3"/>
      <c r="I3685" s="3"/>
      <c r="J3685" s="3"/>
      <c r="K3685" s="3"/>
      <c r="L3685" s="3"/>
    </row>
    <row r="3686" spans="1:12">
      <c r="A3686" s="9"/>
      <c r="B3686" s="3"/>
      <c r="C3686" s="13"/>
      <c r="D3686" s="3"/>
      <c r="E3686" s="3"/>
      <c r="F3686" s="3"/>
      <c r="G3686" s="3"/>
      <c r="H3686" s="3"/>
      <c r="I3686" s="3"/>
      <c r="J3686" s="3"/>
      <c r="K3686" s="3"/>
      <c r="L3686" s="3"/>
    </row>
    <row r="3687" spans="1:12">
      <c r="A3687" s="9"/>
      <c r="B3687" s="3"/>
      <c r="C3687" s="13"/>
      <c r="D3687" s="3"/>
      <c r="E3687" s="3"/>
      <c r="F3687" s="3"/>
      <c r="G3687" s="3"/>
      <c r="H3687" s="3"/>
      <c r="I3687" s="3"/>
      <c r="J3687" s="3"/>
      <c r="K3687" s="3"/>
      <c r="L3687" s="3"/>
    </row>
    <row r="3688" spans="1:12">
      <c r="A3688" s="9"/>
      <c r="B3688" s="3"/>
      <c r="C3688" s="13"/>
      <c r="D3688" s="3"/>
      <c r="E3688" s="3"/>
      <c r="F3688" s="3"/>
      <c r="G3688" s="3"/>
      <c r="H3688" s="3"/>
      <c r="I3688" s="3"/>
      <c r="J3688" s="3"/>
      <c r="K3688" s="3"/>
      <c r="L3688" s="3"/>
    </row>
    <row r="3689" spans="1:12">
      <c r="A3689" s="9"/>
      <c r="B3689" s="3"/>
      <c r="C3689" s="13"/>
      <c r="D3689" s="3"/>
      <c r="E3689" s="3"/>
      <c r="F3689" s="3"/>
      <c r="G3689" s="3"/>
      <c r="H3689" s="3"/>
      <c r="I3689" s="3"/>
      <c r="J3689" s="3"/>
      <c r="K3689" s="3"/>
      <c r="L3689" s="3"/>
    </row>
    <row r="3690" spans="1:12">
      <c r="A3690" s="9"/>
      <c r="B3690" s="3"/>
      <c r="C3690" s="13"/>
      <c r="D3690" s="3"/>
      <c r="E3690" s="3"/>
      <c r="F3690" s="3"/>
      <c r="G3690" s="3"/>
      <c r="H3690" s="3"/>
      <c r="I3690" s="3"/>
      <c r="J3690" s="3"/>
      <c r="K3690" s="3"/>
      <c r="L3690" s="3"/>
    </row>
    <row r="3691" spans="1:12">
      <c r="A3691" s="9"/>
      <c r="B3691" s="3"/>
      <c r="C3691" s="13"/>
      <c r="D3691" s="3"/>
      <c r="E3691" s="3"/>
      <c r="F3691" s="3"/>
      <c r="G3691" s="3"/>
      <c r="H3691" s="3"/>
      <c r="I3691" s="3"/>
      <c r="J3691" s="3"/>
      <c r="K3691" s="3"/>
      <c r="L3691" s="3"/>
    </row>
    <row r="3692" spans="1:12">
      <c r="A3692" s="9"/>
      <c r="B3692" s="3"/>
      <c r="C3692" s="13"/>
      <c r="D3692" s="3"/>
      <c r="E3692" s="3"/>
      <c r="F3692" s="3"/>
      <c r="G3692" s="3"/>
      <c r="H3692" s="3"/>
      <c r="I3692" s="3"/>
      <c r="J3692" s="3"/>
      <c r="K3692" s="3"/>
      <c r="L3692" s="3"/>
    </row>
    <row r="3693" spans="1:12">
      <c r="A3693" s="9"/>
      <c r="B3693" s="3"/>
      <c r="C3693" s="13"/>
      <c r="D3693" s="3"/>
      <c r="E3693" s="3"/>
      <c r="F3693" s="3"/>
      <c r="G3693" s="3"/>
      <c r="H3693" s="3"/>
      <c r="I3693" s="3"/>
      <c r="J3693" s="3"/>
      <c r="K3693" s="3"/>
      <c r="L3693" s="3"/>
    </row>
    <row r="3694" spans="1:12">
      <c r="A3694" s="9"/>
      <c r="B3694" s="3"/>
      <c r="C3694" s="13"/>
      <c r="D3694" s="3"/>
      <c r="E3694" s="3"/>
      <c r="F3694" s="3"/>
      <c r="G3694" s="3"/>
      <c r="H3694" s="3"/>
      <c r="I3694" s="3"/>
      <c r="J3694" s="3"/>
      <c r="K3694" s="3"/>
      <c r="L3694" s="3"/>
    </row>
    <row r="3695" spans="1:12">
      <c r="A3695" s="9"/>
      <c r="B3695" s="3"/>
      <c r="C3695" s="13"/>
      <c r="D3695" s="3"/>
      <c r="E3695" s="3"/>
      <c r="F3695" s="3"/>
      <c r="G3695" s="3"/>
      <c r="H3695" s="3"/>
      <c r="I3695" s="3"/>
      <c r="J3695" s="3"/>
      <c r="K3695" s="3"/>
      <c r="L3695" s="3"/>
    </row>
    <row r="3696" spans="1:12">
      <c r="A3696" s="9"/>
      <c r="B3696" s="3"/>
      <c r="C3696" s="13"/>
      <c r="D3696" s="3"/>
      <c r="E3696" s="3"/>
      <c r="F3696" s="3"/>
      <c r="G3696" s="3"/>
      <c r="H3696" s="3"/>
      <c r="I3696" s="3"/>
      <c r="J3696" s="3"/>
      <c r="K3696" s="3"/>
      <c r="L3696" s="3"/>
    </row>
    <row r="3697" spans="1:12">
      <c r="A3697" s="9"/>
      <c r="B3697" s="3"/>
      <c r="C3697" s="13"/>
      <c r="D3697" s="3"/>
      <c r="E3697" s="3"/>
      <c r="F3697" s="3"/>
      <c r="G3697" s="3"/>
      <c r="H3697" s="3"/>
      <c r="I3697" s="3"/>
      <c r="J3697" s="3"/>
      <c r="K3697" s="3"/>
      <c r="L3697" s="3"/>
    </row>
    <row r="3698" spans="1:12">
      <c r="A3698" s="9"/>
      <c r="B3698" s="3"/>
      <c r="C3698" s="13"/>
      <c r="D3698" s="3"/>
      <c r="E3698" s="3"/>
      <c r="F3698" s="3"/>
      <c r="G3698" s="3"/>
      <c r="H3698" s="3"/>
      <c r="I3698" s="3"/>
      <c r="J3698" s="3"/>
      <c r="K3698" s="3"/>
      <c r="L3698" s="3"/>
    </row>
    <row r="3699" spans="1:12">
      <c r="A3699" s="9"/>
      <c r="B3699" s="3"/>
      <c r="C3699" s="13"/>
      <c r="D3699" s="3"/>
      <c r="E3699" s="3"/>
      <c r="F3699" s="3"/>
      <c r="G3699" s="3"/>
      <c r="H3699" s="3"/>
      <c r="I3699" s="3"/>
      <c r="J3699" s="3"/>
      <c r="K3699" s="3"/>
      <c r="L3699" s="3"/>
    </row>
    <row r="3700" spans="1:12">
      <c r="A3700" s="9"/>
      <c r="B3700" s="3"/>
      <c r="C3700" s="13"/>
      <c r="D3700" s="3"/>
      <c r="E3700" s="3"/>
      <c r="F3700" s="3"/>
      <c r="G3700" s="3"/>
      <c r="H3700" s="3"/>
      <c r="I3700" s="3"/>
      <c r="J3700" s="3"/>
      <c r="K3700" s="3"/>
      <c r="L3700" s="3"/>
    </row>
    <row r="3701" spans="1:12">
      <c r="A3701" s="9"/>
      <c r="B3701" s="3"/>
      <c r="C3701" s="13"/>
      <c r="D3701" s="3"/>
      <c r="E3701" s="3"/>
      <c r="F3701" s="3"/>
      <c r="G3701" s="3"/>
      <c r="H3701" s="3"/>
      <c r="I3701" s="3"/>
      <c r="J3701" s="3"/>
      <c r="K3701" s="3"/>
      <c r="L3701" s="3"/>
    </row>
    <row r="3702" spans="1:12">
      <c r="A3702" s="9"/>
      <c r="B3702" s="3"/>
      <c r="C3702" s="13"/>
      <c r="D3702" s="3"/>
      <c r="E3702" s="3"/>
      <c r="F3702" s="3"/>
      <c r="G3702" s="3"/>
      <c r="H3702" s="3"/>
      <c r="I3702" s="3"/>
      <c r="J3702" s="3"/>
      <c r="K3702" s="3"/>
      <c r="L3702" s="3"/>
    </row>
    <row r="3703" spans="1:12">
      <c r="A3703" s="9"/>
      <c r="B3703" s="3"/>
      <c r="C3703" s="13"/>
      <c r="D3703" s="3"/>
      <c r="E3703" s="3"/>
      <c r="F3703" s="3"/>
      <c r="G3703" s="3"/>
      <c r="H3703" s="3"/>
      <c r="I3703" s="3"/>
      <c r="J3703" s="3"/>
      <c r="K3703" s="3"/>
      <c r="L3703" s="3"/>
    </row>
    <row r="3704" spans="1:12">
      <c r="A3704" s="9"/>
      <c r="B3704" s="3"/>
      <c r="C3704" s="13"/>
      <c r="D3704" s="3"/>
      <c r="E3704" s="3"/>
      <c r="F3704" s="3"/>
      <c r="G3704" s="3"/>
      <c r="H3704" s="3"/>
      <c r="I3704" s="3"/>
      <c r="J3704" s="3"/>
      <c r="K3704" s="3"/>
      <c r="L3704" s="3"/>
    </row>
    <row r="3705" spans="1:12">
      <c r="A3705" s="9"/>
      <c r="B3705" s="3"/>
      <c r="C3705" s="13"/>
      <c r="D3705" s="3"/>
      <c r="E3705" s="3"/>
      <c r="F3705" s="3"/>
      <c r="G3705" s="3"/>
      <c r="H3705" s="3"/>
      <c r="I3705" s="3"/>
      <c r="J3705" s="3"/>
      <c r="K3705" s="3"/>
      <c r="L3705" s="3"/>
    </row>
    <row r="3706" spans="1:12">
      <c r="A3706" s="9"/>
      <c r="B3706" s="3"/>
      <c r="C3706" s="13"/>
      <c r="D3706" s="3"/>
      <c r="E3706" s="3"/>
      <c r="F3706" s="3"/>
      <c r="G3706" s="3"/>
      <c r="H3706" s="3"/>
      <c r="I3706" s="3"/>
      <c r="J3706" s="3"/>
      <c r="K3706" s="3"/>
      <c r="L3706" s="3"/>
    </row>
    <row r="3707" spans="1:12">
      <c r="A3707" s="9"/>
      <c r="B3707" s="3"/>
      <c r="C3707" s="13"/>
      <c r="D3707" s="3"/>
      <c r="E3707" s="3"/>
      <c r="F3707" s="3"/>
      <c r="G3707" s="3"/>
      <c r="H3707" s="3"/>
      <c r="I3707" s="3"/>
      <c r="J3707" s="3"/>
      <c r="K3707" s="3"/>
      <c r="L3707" s="3"/>
    </row>
    <row r="3708" spans="1:12">
      <c r="A3708" s="9"/>
      <c r="B3708" s="3"/>
      <c r="C3708" s="13"/>
      <c r="D3708" s="3"/>
      <c r="E3708" s="3"/>
      <c r="F3708" s="3"/>
      <c r="G3708" s="3"/>
      <c r="H3708" s="3"/>
      <c r="I3708" s="3"/>
      <c r="J3708" s="3"/>
      <c r="K3708" s="3"/>
      <c r="L3708" s="3"/>
    </row>
    <row r="3709" spans="1:12">
      <c r="A3709" s="9"/>
      <c r="B3709" s="3"/>
      <c r="C3709" s="13"/>
      <c r="D3709" s="3"/>
      <c r="E3709" s="3"/>
      <c r="F3709" s="3"/>
      <c r="G3709" s="3"/>
      <c r="H3709" s="3"/>
      <c r="I3709" s="3"/>
      <c r="J3709" s="3"/>
      <c r="K3709" s="3"/>
      <c r="L3709" s="3"/>
    </row>
    <row r="3710" spans="1:12">
      <c r="A3710" s="9"/>
      <c r="B3710" s="3"/>
      <c r="C3710" s="13"/>
      <c r="D3710" s="3"/>
      <c r="E3710" s="3"/>
      <c r="F3710" s="3"/>
      <c r="G3710" s="3"/>
      <c r="H3710" s="3"/>
      <c r="I3710" s="3"/>
      <c r="J3710" s="3"/>
      <c r="K3710" s="3"/>
      <c r="L3710" s="3"/>
    </row>
    <row r="3711" spans="1:12">
      <c r="A3711" s="9"/>
      <c r="B3711" s="3"/>
      <c r="C3711" s="13"/>
      <c r="D3711" s="3"/>
      <c r="E3711" s="3"/>
      <c r="F3711" s="3"/>
      <c r="G3711" s="3"/>
      <c r="H3711" s="3"/>
      <c r="I3711" s="3"/>
      <c r="J3711" s="3"/>
      <c r="K3711" s="3"/>
      <c r="L3711" s="3"/>
    </row>
    <row r="3712" spans="1:12">
      <c r="A3712" s="9"/>
      <c r="B3712" s="3"/>
      <c r="C3712" s="13"/>
      <c r="D3712" s="3"/>
      <c r="E3712" s="3"/>
      <c r="F3712" s="3"/>
      <c r="G3712" s="3"/>
      <c r="H3712" s="3"/>
      <c r="I3712" s="3"/>
      <c r="J3712" s="3"/>
      <c r="K3712" s="3"/>
      <c r="L3712" s="3"/>
    </row>
    <row r="3713" spans="1:12">
      <c r="A3713" s="9"/>
      <c r="B3713" s="3"/>
      <c r="C3713" s="13"/>
      <c r="D3713" s="3"/>
      <c r="E3713" s="3"/>
      <c r="F3713" s="3"/>
      <c r="G3713" s="3"/>
      <c r="H3713" s="3"/>
      <c r="I3713" s="3"/>
      <c r="J3713" s="3"/>
      <c r="K3713" s="3"/>
      <c r="L3713" s="3"/>
    </row>
    <row r="3714" spans="1:12">
      <c r="A3714" s="9"/>
      <c r="B3714" s="3"/>
      <c r="C3714" s="13"/>
      <c r="D3714" s="3"/>
      <c r="E3714" s="3"/>
      <c r="F3714" s="3"/>
      <c r="G3714" s="3"/>
      <c r="H3714" s="3"/>
      <c r="I3714" s="3"/>
      <c r="J3714" s="3"/>
      <c r="K3714" s="3"/>
      <c r="L3714" s="3"/>
    </row>
    <row r="3715" spans="1:12">
      <c r="A3715" s="9"/>
      <c r="B3715" s="3"/>
      <c r="C3715" s="13"/>
      <c r="D3715" s="3"/>
      <c r="E3715" s="3"/>
      <c r="F3715" s="3"/>
      <c r="G3715" s="3"/>
      <c r="H3715" s="3"/>
      <c r="I3715" s="3"/>
      <c r="J3715" s="3"/>
      <c r="K3715" s="3"/>
      <c r="L3715" s="3"/>
    </row>
    <row r="3716" spans="1:12">
      <c r="A3716" s="9"/>
      <c r="B3716" s="3"/>
      <c r="C3716" s="13"/>
      <c r="D3716" s="3"/>
      <c r="E3716" s="3"/>
      <c r="F3716" s="3"/>
      <c r="G3716" s="3"/>
      <c r="H3716" s="3"/>
      <c r="I3716" s="3"/>
      <c r="J3716" s="3"/>
      <c r="K3716" s="3"/>
      <c r="L3716" s="3"/>
    </row>
    <row r="3717" spans="1:12">
      <c r="A3717" s="9"/>
      <c r="B3717" s="3"/>
      <c r="C3717" s="13"/>
      <c r="D3717" s="3"/>
      <c r="E3717" s="3"/>
      <c r="F3717" s="3"/>
      <c r="G3717" s="3"/>
      <c r="H3717" s="3"/>
      <c r="I3717" s="3"/>
      <c r="J3717" s="3"/>
      <c r="K3717" s="3"/>
      <c r="L3717" s="3"/>
    </row>
    <row r="3718" spans="1:12">
      <c r="A3718" s="9"/>
      <c r="B3718" s="3"/>
      <c r="C3718" s="13"/>
      <c r="D3718" s="3"/>
      <c r="E3718" s="3"/>
      <c r="F3718" s="3"/>
      <c r="G3718" s="3"/>
      <c r="H3718" s="3"/>
      <c r="I3718" s="3"/>
      <c r="J3718" s="3"/>
      <c r="K3718" s="3"/>
      <c r="L3718" s="3"/>
    </row>
    <row r="3719" spans="1:12">
      <c r="A3719" s="9"/>
      <c r="B3719" s="3"/>
      <c r="C3719" s="13"/>
      <c r="D3719" s="3"/>
      <c r="E3719" s="3"/>
      <c r="F3719" s="3"/>
      <c r="G3719" s="3"/>
      <c r="H3719" s="3"/>
      <c r="I3719" s="3"/>
      <c r="J3719" s="3"/>
      <c r="K3719" s="3"/>
      <c r="L3719" s="3"/>
    </row>
    <row r="3720" spans="1:12">
      <c r="A3720" s="9"/>
      <c r="B3720" s="3"/>
      <c r="C3720" s="13"/>
      <c r="D3720" s="3"/>
      <c r="E3720" s="3"/>
      <c r="F3720" s="3"/>
      <c r="G3720" s="3"/>
      <c r="H3720" s="3"/>
      <c r="I3720" s="3"/>
      <c r="J3720" s="3"/>
      <c r="K3720" s="3"/>
      <c r="L3720" s="3"/>
    </row>
    <row r="3721" spans="1:12">
      <c r="A3721" s="9"/>
      <c r="B3721" s="3"/>
      <c r="C3721" s="13"/>
      <c r="D3721" s="3"/>
      <c r="E3721" s="3"/>
      <c r="F3721" s="3"/>
      <c r="G3721" s="3"/>
      <c r="H3721" s="3"/>
      <c r="I3721" s="3"/>
      <c r="J3721" s="3"/>
      <c r="K3721" s="3"/>
      <c r="L3721" s="3"/>
    </row>
    <row r="3722" spans="1:12">
      <c r="A3722" s="9"/>
      <c r="B3722" s="3"/>
      <c r="C3722" s="13"/>
      <c r="D3722" s="3"/>
      <c r="E3722" s="3"/>
      <c r="F3722" s="3"/>
      <c r="G3722" s="3"/>
      <c r="H3722" s="3"/>
      <c r="I3722" s="3"/>
      <c r="J3722" s="3"/>
      <c r="K3722" s="3"/>
      <c r="L3722" s="3"/>
    </row>
    <row r="3723" spans="1:12">
      <c r="A3723" s="9"/>
      <c r="B3723" s="3"/>
      <c r="C3723" s="13"/>
      <c r="D3723" s="3"/>
      <c r="E3723" s="3"/>
      <c r="F3723" s="3"/>
      <c r="G3723" s="3"/>
      <c r="H3723" s="3"/>
      <c r="I3723" s="3"/>
      <c r="J3723" s="3"/>
      <c r="K3723" s="3"/>
      <c r="L3723" s="3"/>
    </row>
    <row r="3724" spans="1:12">
      <c r="A3724" s="9"/>
      <c r="B3724" s="3"/>
      <c r="C3724" s="13"/>
      <c r="D3724" s="3"/>
      <c r="E3724" s="3"/>
      <c r="F3724" s="3"/>
      <c r="G3724" s="3"/>
      <c r="H3724" s="3"/>
      <c r="I3724" s="3"/>
      <c r="J3724" s="3"/>
      <c r="K3724" s="3"/>
      <c r="L3724" s="3"/>
    </row>
    <row r="3725" spans="1:12">
      <c r="A3725" s="9"/>
      <c r="B3725" s="3"/>
      <c r="C3725" s="13"/>
      <c r="D3725" s="3"/>
      <c r="E3725" s="3"/>
      <c r="F3725" s="3"/>
      <c r="G3725" s="3"/>
      <c r="H3725" s="3"/>
      <c r="I3725" s="3"/>
      <c r="J3725" s="3"/>
      <c r="K3725" s="3"/>
      <c r="L3725" s="3"/>
    </row>
    <row r="3726" spans="1:12">
      <c r="A3726" s="9"/>
      <c r="B3726" s="3"/>
      <c r="C3726" s="13"/>
      <c r="D3726" s="3"/>
      <c r="E3726" s="3"/>
      <c r="F3726" s="3"/>
      <c r="G3726" s="3"/>
      <c r="H3726" s="3"/>
      <c r="I3726" s="3"/>
      <c r="J3726" s="3"/>
      <c r="K3726" s="3"/>
      <c r="L3726" s="3"/>
    </row>
    <row r="3727" spans="1:12">
      <c r="A3727" s="9"/>
      <c r="B3727" s="3"/>
      <c r="C3727" s="13"/>
      <c r="D3727" s="3"/>
      <c r="E3727" s="3"/>
      <c r="F3727" s="3"/>
      <c r="G3727" s="3"/>
      <c r="H3727" s="3"/>
      <c r="I3727" s="3"/>
      <c r="J3727" s="3"/>
      <c r="K3727" s="3"/>
      <c r="L3727" s="3"/>
    </row>
    <row r="3728" spans="1:12">
      <c r="A3728" s="9"/>
      <c r="B3728" s="3"/>
      <c r="C3728" s="13"/>
      <c r="D3728" s="3"/>
      <c r="E3728" s="3"/>
      <c r="F3728" s="3"/>
      <c r="G3728" s="3"/>
      <c r="H3728" s="3"/>
      <c r="I3728" s="3"/>
      <c r="J3728" s="3"/>
      <c r="K3728" s="3"/>
      <c r="L3728" s="3"/>
    </row>
    <row r="3729" spans="1:12">
      <c r="A3729" s="9"/>
      <c r="B3729" s="3"/>
      <c r="C3729" s="13"/>
      <c r="D3729" s="3"/>
      <c r="E3729" s="3"/>
      <c r="F3729" s="3"/>
      <c r="G3729" s="3"/>
      <c r="H3729" s="3"/>
      <c r="I3729" s="3"/>
      <c r="J3729" s="3"/>
      <c r="K3729" s="3"/>
      <c r="L3729" s="3"/>
    </row>
    <row r="3730" spans="1:12">
      <c r="A3730" s="9"/>
      <c r="B3730" s="3"/>
      <c r="C3730" s="13"/>
      <c r="D3730" s="3"/>
      <c r="E3730" s="3"/>
      <c r="F3730" s="3"/>
      <c r="G3730" s="3"/>
      <c r="H3730" s="3"/>
      <c r="I3730" s="3"/>
      <c r="J3730" s="3"/>
      <c r="K3730" s="3"/>
      <c r="L3730" s="3"/>
    </row>
    <row r="3731" spans="1:12">
      <c r="A3731" s="9"/>
      <c r="B3731" s="3"/>
      <c r="C3731" s="13"/>
      <c r="D3731" s="3"/>
      <c r="E3731" s="3"/>
      <c r="F3731" s="3"/>
      <c r="G3731" s="3"/>
      <c r="H3731" s="3"/>
      <c r="I3731" s="3"/>
      <c r="J3731" s="3"/>
      <c r="K3731" s="3"/>
      <c r="L3731" s="3"/>
    </row>
    <row r="3732" spans="1:12">
      <c r="A3732" s="9"/>
      <c r="B3732" s="3"/>
      <c r="C3732" s="13"/>
      <c r="D3732" s="3"/>
      <c r="E3732" s="3"/>
      <c r="F3732" s="3"/>
      <c r="G3732" s="3"/>
      <c r="H3732" s="3"/>
      <c r="I3732" s="3"/>
      <c r="J3732" s="3"/>
      <c r="K3732" s="3"/>
      <c r="L3732" s="3"/>
    </row>
    <row r="3733" spans="1:12">
      <c r="A3733" s="9"/>
      <c r="B3733" s="3"/>
      <c r="C3733" s="13"/>
      <c r="D3733" s="3"/>
      <c r="E3733" s="3"/>
      <c r="F3733" s="3"/>
      <c r="G3733" s="3"/>
      <c r="H3733" s="3"/>
      <c r="I3733" s="3"/>
      <c r="J3733" s="3"/>
      <c r="K3733" s="3"/>
      <c r="L3733" s="3"/>
    </row>
    <row r="3734" spans="1:12">
      <c r="A3734" s="9"/>
      <c r="B3734" s="3"/>
      <c r="C3734" s="13"/>
      <c r="D3734" s="3"/>
      <c r="E3734" s="3"/>
      <c r="F3734" s="3"/>
      <c r="G3734" s="3"/>
      <c r="H3734" s="3"/>
      <c r="I3734" s="3"/>
      <c r="J3734" s="3"/>
      <c r="K3734" s="3"/>
      <c r="L3734" s="3"/>
    </row>
    <row r="3735" spans="1:12">
      <c r="A3735" s="9"/>
      <c r="B3735" s="3"/>
      <c r="C3735" s="13"/>
      <c r="D3735" s="3"/>
      <c r="E3735" s="3"/>
      <c r="F3735" s="3"/>
      <c r="G3735" s="3"/>
      <c r="H3735" s="3"/>
      <c r="I3735" s="3"/>
      <c r="J3735" s="3"/>
      <c r="K3735" s="3"/>
      <c r="L3735" s="3"/>
    </row>
    <row r="3736" spans="1:12">
      <c r="A3736" s="9"/>
      <c r="B3736" s="3"/>
      <c r="C3736" s="13"/>
      <c r="D3736" s="3"/>
      <c r="E3736" s="3"/>
      <c r="F3736" s="3"/>
      <c r="G3736" s="3"/>
      <c r="H3736" s="3"/>
      <c r="I3736" s="3"/>
      <c r="J3736" s="3"/>
      <c r="K3736" s="3"/>
      <c r="L3736" s="3"/>
    </row>
    <row r="3737" spans="1:12">
      <c r="A3737" s="9"/>
      <c r="B3737" s="3"/>
      <c r="C3737" s="13"/>
      <c r="D3737" s="3"/>
      <c r="E3737" s="3"/>
      <c r="F3737" s="3"/>
      <c r="G3737" s="3"/>
      <c r="H3737" s="3"/>
      <c r="I3737" s="3"/>
      <c r="J3737" s="3"/>
      <c r="K3737" s="3"/>
      <c r="L3737" s="3"/>
    </row>
    <row r="3738" spans="1:12">
      <c r="A3738" s="9"/>
      <c r="B3738" s="3"/>
      <c r="C3738" s="13"/>
      <c r="D3738" s="3"/>
      <c r="E3738" s="3"/>
      <c r="F3738" s="3"/>
      <c r="G3738" s="3"/>
      <c r="H3738" s="3"/>
      <c r="I3738" s="3"/>
      <c r="J3738" s="3"/>
      <c r="K3738" s="3"/>
      <c r="L3738" s="3"/>
    </row>
    <row r="3739" spans="1:12">
      <c r="A3739" s="9"/>
      <c r="B3739" s="3"/>
      <c r="C3739" s="13"/>
      <c r="D3739" s="3"/>
      <c r="E3739" s="3"/>
      <c r="F3739" s="3"/>
      <c r="G3739" s="3"/>
      <c r="H3739" s="3"/>
      <c r="I3739" s="3"/>
      <c r="J3739" s="3"/>
      <c r="K3739" s="3"/>
      <c r="L3739" s="3"/>
    </row>
    <row r="3740" spans="1:12">
      <c r="A3740" s="9"/>
      <c r="B3740" s="3"/>
      <c r="C3740" s="13"/>
      <c r="D3740" s="3"/>
      <c r="E3740" s="3"/>
      <c r="F3740" s="3"/>
      <c r="G3740" s="3"/>
      <c r="H3740" s="3"/>
      <c r="I3740" s="3"/>
      <c r="J3740" s="3"/>
      <c r="K3740" s="3"/>
      <c r="L3740" s="3"/>
    </row>
    <row r="3741" spans="1:12">
      <c r="A3741" s="9"/>
      <c r="B3741" s="3"/>
      <c r="C3741" s="13"/>
      <c r="D3741" s="3"/>
      <c r="E3741" s="3"/>
      <c r="F3741" s="3"/>
      <c r="G3741" s="3"/>
      <c r="H3741" s="3"/>
      <c r="I3741" s="3"/>
      <c r="J3741" s="3"/>
      <c r="K3741" s="3"/>
      <c r="L3741" s="3"/>
    </row>
    <row r="3742" spans="1:12">
      <c r="A3742" s="9"/>
      <c r="B3742" s="3"/>
      <c r="C3742" s="13"/>
      <c r="D3742" s="3"/>
      <c r="E3742" s="3"/>
      <c r="F3742" s="3"/>
      <c r="G3742" s="3"/>
      <c r="H3742" s="3"/>
      <c r="I3742" s="3"/>
      <c r="J3742" s="3"/>
      <c r="K3742" s="3"/>
      <c r="L3742" s="3"/>
    </row>
    <row r="3743" spans="1:12">
      <c r="A3743" s="9"/>
      <c r="B3743" s="3"/>
      <c r="C3743" s="13"/>
      <c r="D3743" s="3"/>
      <c r="E3743" s="3"/>
      <c r="F3743" s="3"/>
      <c r="G3743" s="3"/>
      <c r="H3743" s="3"/>
      <c r="I3743" s="3"/>
      <c r="J3743" s="3"/>
      <c r="K3743" s="3"/>
      <c r="L3743" s="3"/>
    </row>
    <row r="3744" spans="1:12">
      <c r="A3744" s="9"/>
      <c r="B3744" s="3"/>
      <c r="C3744" s="13"/>
      <c r="D3744" s="3"/>
      <c r="E3744" s="3"/>
      <c r="F3744" s="3"/>
      <c r="G3744" s="3"/>
      <c r="H3744" s="3"/>
      <c r="I3744" s="3"/>
      <c r="J3744" s="3"/>
      <c r="K3744" s="3"/>
      <c r="L3744" s="3"/>
    </row>
    <row r="3745" spans="1:12">
      <c r="A3745" s="9"/>
      <c r="B3745" s="3"/>
      <c r="C3745" s="13"/>
      <c r="D3745" s="3"/>
      <c r="E3745" s="3"/>
      <c r="F3745" s="3"/>
      <c r="G3745" s="3"/>
      <c r="H3745" s="3"/>
      <c r="I3745" s="3"/>
      <c r="J3745" s="3"/>
      <c r="K3745" s="3"/>
      <c r="L3745" s="3"/>
    </row>
    <row r="3746" spans="1:12">
      <c r="A3746" s="9"/>
      <c r="B3746" s="3"/>
      <c r="C3746" s="13"/>
      <c r="D3746" s="3"/>
      <c r="E3746" s="3"/>
      <c r="F3746" s="3"/>
      <c r="G3746" s="3"/>
      <c r="H3746" s="3"/>
      <c r="I3746" s="3"/>
      <c r="J3746" s="3"/>
      <c r="K3746" s="3"/>
      <c r="L3746" s="3"/>
    </row>
    <row r="3747" spans="1:12">
      <c r="A3747" s="9"/>
      <c r="B3747" s="3"/>
      <c r="C3747" s="13"/>
      <c r="D3747" s="3"/>
      <c r="E3747" s="3"/>
      <c r="F3747" s="3"/>
      <c r="G3747" s="3"/>
      <c r="H3747" s="3"/>
      <c r="I3747" s="3"/>
      <c r="J3747" s="3"/>
      <c r="K3747" s="3"/>
      <c r="L3747" s="3"/>
    </row>
    <row r="3748" spans="1:12">
      <c r="A3748" s="9"/>
      <c r="B3748" s="3"/>
      <c r="C3748" s="13"/>
      <c r="D3748" s="3"/>
      <c r="E3748" s="3"/>
      <c r="F3748" s="3"/>
      <c r="G3748" s="3"/>
      <c r="H3748" s="3"/>
      <c r="I3748" s="3"/>
      <c r="J3748" s="3"/>
      <c r="K3748" s="3"/>
      <c r="L3748" s="3"/>
    </row>
    <row r="3749" spans="1:12">
      <c r="A3749" s="9"/>
      <c r="B3749" s="3"/>
      <c r="C3749" s="13"/>
      <c r="D3749" s="3"/>
      <c r="E3749" s="3"/>
      <c r="F3749" s="3"/>
      <c r="G3749" s="3"/>
      <c r="H3749" s="3"/>
      <c r="I3749" s="3"/>
      <c r="J3749" s="3"/>
      <c r="K3749" s="3"/>
      <c r="L3749" s="3"/>
    </row>
    <row r="3750" spans="1:12">
      <c r="A3750" s="9"/>
      <c r="B3750" s="3"/>
      <c r="C3750" s="13"/>
      <c r="D3750" s="3"/>
      <c r="E3750" s="3"/>
      <c r="F3750" s="3"/>
      <c r="G3750" s="3"/>
      <c r="H3750" s="3"/>
      <c r="I3750" s="3"/>
      <c r="J3750" s="3"/>
      <c r="K3750" s="3"/>
      <c r="L3750" s="3"/>
    </row>
    <row r="3751" spans="1:12">
      <c r="A3751" s="9"/>
      <c r="B3751" s="3"/>
      <c r="C3751" s="13"/>
      <c r="D3751" s="3"/>
      <c r="E3751" s="3"/>
      <c r="F3751" s="3"/>
      <c r="G3751" s="3"/>
      <c r="H3751" s="3"/>
      <c r="I3751" s="3"/>
      <c r="J3751" s="3"/>
      <c r="K3751" s="3"/>
      <c r="L3751" s="3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0"/>
  <dimension ref="A1:AD49"/>
  <sheetViews>
    <sheetView workbookViewId="0">
      <selection activeCell="C2" sqref="C2:AD1048576"/>
    </sheetView>
  </sheetViews>
  <sheetFormatPr defaultRowHeight="13.5"/>
  <cols>
    <col min="3" max="30" width="9" style="287"/>
  </cols>
  <sheetData>
    <row r="1" spans="1:30">
      <c r="A1" s="60" t="s">
        <v>315</v>
      </c>
      <c r="B1" s="60" t="s">
        <v>767</v>
      </c>
      <c r="C1" s="60" t="s">
        <v>788</v>
      </c>
      <c r="D1" s="60" t="s">
        <v>788</v>
      </c>
      <c r="E1" s="60" t="s">
        <v>320</v>
      </c>
      <c r="F1" s="60" t="s">
        <v>320</v>
      </c>
      <c r="G1" s="60" t="s">
        <v>320</v>
      </c>
      <c r="H1" s="60" t="s">
        <v>321</v>
      </c>
      <c r="I1" s="60" t="s">
        <v>321</v>
      </c>
      <c r="J1" s="60" t="s">
        <v>321</v>
      </c>
      <c r="K1" s="60" t="s">
        <v>321</v>
      </c>
      <c r="L1" s="60" t="s">
        <v>321</v>
      </c>
      <c r="M1" s="60" t="s">
        <v>314</v>
      </c>
      <c r="N1" s="60" t="s">
        <v>314</v>
      </c>
      <c r="O1" s="60" t="s">
        <v>314</v>
      </c>
      <c r="P1" s="60" t="s">
        <v>314</v>
      </c>
      <c r="Q1" s="60" t="s">
        <v>314</v>
      </c>
      <c r="R1" s="60" t="s">
        <v>314</v>
      </c>
      <c r="S1" s="60" t="s">
        <v>314</v>
      </c>
      <c r="T1" s="60" t="s">
        <v>314</v>
      </c>
      <c r="U1" s="60" t="s">
        <v>314</v>
      </c>
      <c r="V1" s="61" t="s">
        <v>314</v>
      </c>
      <c r="W1"/>
      <c r="X1"/>
      <c r="Y1"/>
      <c r="Z1"/>
      <c r="AA1"/>
      <c r="AB1"/>
      <c r="AC1"/>
      <c r="AD1"/>
    </row>
    <row r="2" spans="1:30">
      <c r="A2" s="363" t="s">
        <v>299</v>
      </c>
      <c r="B2" s="59" t="s">
        <v>317</v>
      </c>
      <c r="C2" s="287">
        <v>250</v>
      </c>
      <c r="D2" s="287">
        <v>250</v>
      </c>
      <c r="E2" s="287">
        <v>250</v>
      </c>
      <c r="F2" s="287">
        <v>250</v>
      </c>
      <c r="G2" s="287">
        <v>250</v>
      </c>
      <c r="H2" s="287">
        <v>250</v>
      </c>
      <c r="I2" s="287">
        <v>250</v>
      </c>
      <c r="J2" s="287">
        <v>250</v>
      </c>
      <c r="K2" s="287">
        <v>250</v>
      </c>
      <c r="L2" s="287">
        <v>250</v>
      </c>
      <c r="M2" s="287">
        <v>250</v>
      </c>
      <c r="N2" s="287">
        <v>250</v>
      </c>
      <c r="O2" s="287">
        <v>250</v>
      </c>
      <c r="P2" s="287">
        <v>250</v>
      </c>
      <c r="Q2" s="287">
        <v>250</v>
      </c>
      <c r="R2" s="287">
        <v>250</v>
      </c>
      <c r="S2" s="287">
        <v>250</v>
      </c>
      <c r="T2" s="287">
        <v>250</v>
      </c>
      <c r="U2" s="287">
        <v>250</v>
      </c>
      <c r="V2" s="287">
        <v>250</v>
      </c>
    </row>
    <row r="3" spans="1:30">
      <c r="A3" s="364"/>
      <c r="B3" s="4" t="s">
        <v>318</v>
      </c>
      <c r="C3" s="287">
        <v>250</v>
      </c>
      <c r="D3" s="287">
        <v>250</v>
      </c>
      <c r="E3" s="287">
        <v>250</v>
      </c>
      <c r="F3" s="287">
        <v>250</v>
      </c>
      <c r="G3" s="287">
        <v>250</v>
      </c>
      <c r="H3" s="287">
        <v>250</v>
      </c>
      <c r="I3" s="287">
        <v>250</v>
      </c>
      <c r="J3" s="287">
        <v>250</v>
      </c>
      <c r="K3" s="287">
        <v>250</v>
      </c>
      <c r="L3" s="287">
        <v>250</v>
      </c>
      <c r="M3" s="287">
        <v>250</v>
      </c>
      <c r="N3" s="287">
        <v>250</v>
      </c>
      <c r="O3" s="287">
        <v>250</v>
      </c>
      <c r="P3" s="287">
        <v>250</v>
      </c>
      <c r="Q3" s="287">
        <v>250</v>
      </c>
      <c r="R3" s="287">
        <v>250</v>
      </c>
      <c r="S3" s="287">
        <v>250</v>
      </c>
      <c r="T3" s="287">
        <v>250</v>
      </c>
      <c r="U3" s="287">
        <v>250</v>
      </c>
      <c r="V3" s="287">
        <v>250</v>
      </c>
    </row>
    <row r="4" spans="1:30">
      <c r="A4" s="364"/>
      <c r="B4" s="4" t="s">
        <v>319</v>
      </c>
      <c r="C4" s="287">
        <v>250</v>
      </c>
      <c r="D4" s="287">
        <v>250</v>
      </c>
      <c r="E4" s="287">
        <v>250</v>
      </c>
      <c r="F4" s="287">
        <v>250</v>
      </c>
      <c r="G4" s="287">
        <v>250</v>
      </c>
      <c r="H4" s="287">
        <v>250</v>
      </c>
      <c r="I4" s="287">
        <v>250</v>
      </c>
      <c r="J4" s="287">
        <v>250</v>
      </c>
      <c r="K4" s="287">
        <v>250</v>
      </c>
      <c r="L4" s="287">
        <v>250</v>
      </c>
      <c r="M4" s="287">
        <v>250</v>
      </c>
      <c r="N4" s="287">
        <v>250</v>
      </c>
      <c r="O4" s="287">
        <v>250</v>
      </c>
      <c r="P4" s="287">
        <v>250</v>
      </c>
      <c r="Q4" s="287">
        <v>250</v>
      </c>
      <c r="R4" s="287">
        <v>250</v>
      </c>
      <c r="S4" s="287">
        <v>250</v>
      </c>
      <c r="T4" s="287">
        <v>250</v>
      </c>
      <c r="U4" s="287">
        <v>250</v>
      </c>
      <c r="V4" s="287">
        <v>250</v>
      </c>
    </row>
    <row r="5" spans="1:30">
      <c r="A5" s="363" t="s">
        <v>298</v>
      </c>
      <c r="B5" s="59" t="s">
        <v>317</v>
      </c>
      <c r="C5" s="287">
        <v>250</v>
      </c>
      <c r="D5" s="287">
        <v>250</v>
      </c>
      <c r="E5" s="287">
        <v>250</v>
      </c>
      <c r="F5" s="287">
        <v>250</v>
      </c>
      <c r="G5" s="287">
        <v>250</v>
      </c>
      <c r="H5" s="287">
        <v>250</v>
      </c>
      <c r="I5" s="287">
        <v>250</v>
      </c>
      <c r="J5" s="287">
        <v>250</v>
      </c>
      <c r="K5" s="287">
        <v>250</v>
      </c>
      <c r="L5" s="287">
        <v>250</v>
      </c>
      <c r="M5" s="287">
        <v>250</v>
      </c>
      <c r="N5" s="287">
        <v>250</v>
      </c>
      <c r="O5" s="287">
        <v>250</v>
      </c>
      <c r="P5" s="287">
        <v>250</v>
      </c>
      <c r="Q5" s="287">
        <v>250</v>
      </c>
      <c r="R5" s="287">
        <v>250</v>
      </c>
      <c r="S5" s="287">
        <v>250</v>
      </c>
      <c r="T5" s="287">
        <v>250</v>
      </c>
      <c r="U5" s="287">
        <v>250</v>
      </c>
      <c r="V5" s="287">
        <v>250</v>
      </c>
    </row>
    <row r="6" spans="1:30">
      <c r="A6" s="364"/>
      <c r="B6" s="4" t="s">
        <v>318</v>
      </c>
      <c r="C6" s="287">
        <v>250</v>
      </c>
      <c r="D6" s="287">
        <v>250</v>
      </c>
      <c r="E6" s="287">
        <v>250</v>
      </c>
      <c r="F6" s="287">
        <v>250</v>
      </c>
      <c r="G6" s="287">
        <v>250</v>
      </c>
      <c r="H6" s="287">
        <v>250</v>
      </c>
      <c r="I6" s="287">
        <v>250</v>
      </c>
      <c r="J6" s="287">
        <v>250</v>
      </c>
      <c r="K6" s="287">
        <v>250</v>
      </c>
      <c r="L6" s="287">
        <v>250</v>
      </c>
      <c r="M6" s="287">
        <v>250</v>
      </c>
      <c r="N6" s="287">
        <v>250</v>
      </c>
      <c r="O6" s="287">
        <v>250</v>
      </c>
      <c r="P6" s="287">
        <v>250</v>
      </c>
      <c r="Q6" s="287">
        <v>250</v>
      </c>
      <c r="R6" s="287">
        <v>250</v>
      </c>
      <c r="S6" s="287">
        <v>250</v>
      </c>
      <c r="T6" s="287">
        <v>250</v>
      </c>
      <c r="U6" s="287">
        <v>250</v>
      </c>
      <c r="V6" s="287">
        <v>250</v>
      </c>
    </row>
    <row r="7" spans="1:30">
      <c r="A7" s="364"/>
      <c r="B7" s="4" t="s">
        <v>319</v>
      </c>
      <c r="C7" s="287">
        <v>250</v>
      </c>
      <c r="D7" s="287">
        <v>250</v>
      </c>
      <c r="E7" s="287">
        <v>250</v>
      </c>
      <c r="F7" s="287">
        <v>250</v>
      </c>
      <c r="G7" s="287">
        <v>250</v>
      </c>
      <c r="H7" s="287">
        <v>250</v>
      </c>
      <c r="I7" s="287">
        <v>250</v>
      </c>
      <c r="J7" s="287">
        <v>250</v>
      </c>
      <c r="K7" s="287">
        <v>250</v>
      </c>
      <c r="L7" s="287">
        <v>250</v>
      </c>
      <c r="M7" s="287">
        <v>250</v>
      </c>
      <c r="N7" s="287">
        <v>250</v>
      </c>
      <c r="O7" s="287">
        <v>250</v>
      </c>
      <c r="P7" s="287">
        <v>250</v>
      </c>
      <c r="Q7" s="287">
        <v>250</v>
      </c>
      <c r="R7" s="287">
        <v>250</v>
      </c>
      <c r="S7" s="287">
        <v>250</v>
      </c>
      <c r="T7" s="287">
        <v>250</v>
      </c>
      <c r="U7" s="287">
        <v>250</v>
      </c>
      <c r="V7" s="287">
        <v>250</v>
      </c>
    </row>
    <row r="8" spans="1:30">
      <c r="A8" s="363" t="s">
        <v>300</v>
      </c>
      <c r="B8" s="59" t="s">
        <v>317</v>
      </c>
      <c r="C8" s="287">
        <v>25.565799713134766</v>
      </c>
      <c r="D8" s="287">
        <v>25.549900054931641</v>
      </c>
      <c r="E8" s="287">
        <v>25.541999816894531</v>
      </c>
      <c r="F8" s="287">
        <v>25.515899658203125</v>
      </c>
      <c r="G8" s="287">
        <v>25.551700592041016</v>
      </c>
      <c r="H8" s="287">
        <v>25.561800003051758</v>
      </c>
      <c r="I8" s="287">
        <v>25.555299758911133</v>
      </c>
      <c r="J8" s="287">
        <v>25.538600921630859</v>
      </c>
      <c r="K8" s="287">
        <v>25.559099197387695</v>
      </c>
      <c r="L8" s="287">
        <v>25.543800354003906</v>
      </c>
      <c r="M8" s="287">
        <v>25.554300308227539</v>
      </c>
      <c r="N8" s="287">
        <v>25.502099990844727</v>
      </c>
      <c r="O8" s="287">
        <v>25.54680061340332</v>
      </c>
      <c r="P8" s="287">
        <v>25.52400016784668</v>
      </c>
      <c r="Q8" s="287">
        <v>25.542800903320312</v>
      </c>
      <c r="R8" s="287">
        <v>25.551000595092773</v>
      </c>
      <c r="S8" s="287">
        <v>25.554899215698242</v>
      </c>
      <c r="T8" s="287">
        <v>25.535499572753906</v>
      </c>
      <c r="U8" s="287">
        <v>25.554800033569336</v>
      </c>
      <c r="V8" s="287">
        <v>25.513099670410156</v>
      </c>
    </row>
    <row r="9" spans="1:30">
      <c r="A9" s="364"/>
      <c r="B9" s="4" t="s">
        <v>318</v>
      </c>
      <c r="C9" s="287">
        <v>25.609699249267578</v>
      </c>
      <c r="D9" s="287">
        <v>25.558099746704102</v>
      </c>
      <c r="E9" s="287">
        <v>25.530899047851563</v>
      </c>
      <c r="F9" s="287">
        <v>25.519800186157227</v>
      </c>
      <c r="G9" s="287">
        <v>25.581899642944336</v>
      </c>
      <c r="H9" s="287">
        <v>25.52440071105957</v>
      </c>
      <c r="I9" s="287">
        <v>25.612600326538086</v>
      </c>
      <c r="J9" s="287">
        <v>25.534700393676758</v>
      </c>
      <c r="K9" s="287">
        <v>25.532400131225586</v>
      </c>
      <c r="L9" s="287">
        <v>25.57349967956543</v>
      </c>
      <c r="M9" s="287">
        <v>25.528499603271484</v>
      </c>
      <c r="N9" s="287">
        <v>25.513900756835937</v>
      </c>
      <c r="O9" s="287">
        <v>25.584699630737305</v>
      </c>
      <c r="P9" s="287">
        <v>25.570100784301758</v>
      </c>
      <c r="Q9" s="287">
        <v>25.578300476074219</v>
      </c>
      <c r="R9" s="287">
        <v>25.585500717163086</v>
      </c>
      <c r="S9" s="287">
        <v>25.518699645996094</v>
      </c>
      <c r="T9" s="287">
        <v>25.575399398803711</v>
      </c>
      <c r="U9" s="287">
        <v>25.623600006103516</v>
      </c>
      <c r="V9" s="287">
        <v>25.555400848388672</v>
      </c>
    </row>
    <row r="10" spans="1:30">
      <c r="A10" s="364"/>
      <c r="B10" s="4" t="s">
        <v>319</v>
      </c>
      <c r="C10" s="287">
        <v>25.257699966430664</v>
      </c>
      <c r="D10" s="287">
        <v>25.24220085144043</v>
      </c>
      <c r="E10" s="287">
        <v>25.198600769042969</v>
      </c>
      <c r="F10" s="287">
        <v>25.26569938659668</v>
      </c>
      <c r="G10" s="287">
        <v>25.199600219726563</v>
      </c>
      <c r="H10" s="287">
        <v>25.259199142456055</v>
      </c>
      <c r="I10" s="287">
        <v>25.199800491333008</v>
      </c>
      <c r="J10" s="287">
        <v>25.212499618530273</v>
      </c>
      <c r="K10" s="287">
        <v>25.257299423217773</v>
      </c>
      <c r="L10" s="287">
        <v>25.23430061340332</v>
      </c>
      <c r="M10" s="287">
        <v>25.191299438476563</v>
      </c>
      <c r="N10" s="287">
        <v>25.220100402832031</v>
      </c>
      <c r="O10" s="287">
        <v>25.237899780273437</v>
      </c>
      <c r="P10" s="287">
        <v>25.248500823974609</v>
      </c>
      <c r="Q10" s="287">
        <v>25.187200546264648</v>
      </c>
      <c r="R10" s="287">
        <v>25.202299118041992</v>
      </c>
      <c r="S10" s="287">
        <v>25.211099624633789</v>
      </c>
      <c r="T10" s="287">
        <v>25.273700714111328</v>
      </c>
      <c r="U10" s="287">
        <v>25.225500106811523</v>
      </c>
      <c r="V10" s="287">
        <v>25.201000213623047</v>
      </c>
    </row>
    <row r="11" spans="1:30">
      <c r="A11" s="363" t="s">
        <v>301</v>
      </c>
      <c r="B11" s="59" t="s">
        <v>317</v>
      </c>
      <c r="C11" s="287">
        <v>5</v>
      </c>
      <c r="D11" s="287">
        <v>5</v>
      </c>
      <c r="E11" s="287">
        <v>5</v>
      </c>
      <c r="F11" s="287">
        <v>5</v>
      </c>
      <c r="G11" s="287">
        <v>5</v>
      </c>
      <c r="H11" s="287">
        <v>5</v>
      </c>
      <c r="I11" s="287">
        <v>5</v>
      </c>
      <c r="J11" s="287">
        <v>5</v>
      </c>
      <c r="K11" s="287">
        <v>5</v>
      </c>
      <c r="L11" s="287">
        <v>5</v>
      </c>
      <c r="M11" s="287">
        <v>5</v>
      </c>
      <c r="N11" s="287">
        <v>5</v>
      </c>
      <c r="O11" s="287">
        <v>5</v>
      </c>
      <c r="P11" s="287">
        <v>5</v>
      </c>
      <c r="Q11" s="287">
        <v>5</v>
      </c>
      <c r="R11" s="287">
        <v>5</v>
      </c>
      <c r="S11" s="287">
        <v>5</v>
      </c>
      <c r="T11" s="287">
        <v>5</v>
      </c>
      <c r="U11" s="287">
        <v>5</v>
      </c>
      <c r="V11" s="287">
        <v>5</v>
      </c>
    </row>
    <row r="12" spans="1:30">
      <c r="A12" s="364"/>
      <c r="B12" s="4" t="s">
        <v>318</v>
      </c>
      <c r="C12" s="287">
        <v>5</v>
      </c>
      <c r="D12" s="287">
        <v>5</v>
      </c>
      <c r="E12" s="287">
        <v>5</v>
      </c>
      <c r="F12" s="287">
        <v>5</v>
      </c>
      <c r="G12" s="287">
        <v>5</v>
      </c>
      <c r="H12" s="287">
        <v>5</v>
      </c>
      <c r="I12" s="287">
        <v>5</v>
      </c>
      <c r="J12" s="287">
        <v>5</v>
      </c>
      <c r="K12" s="287">
        <v>5</v>
      </c>
      <c r="L12" s="287">
        <v>5</v>
      </c>
      <c r="M12" s="287">
        <v>5</v>
      </c>
      <c r="N12" s="287">
        <v>5</v>
      </c>
      <c r="O12" s="287">
        <v>5</v>
      </c>
      <c r="P12" s="287">
        <v>5</v>
      </c>
      <c r="Q12" s="287">
        <v>5</v>
      </c>
      <c r="R12" s="287">
        <v>5</v>
      </c>
      <c r="S12" s="287">
        <v>5</v>
      </c>
      <c r="T12" s="287">
        <v>5</v>
      </c>
      <c r="U12" s="287">
        <v>5</v>
      </c>
      <c r="V12" s="287">
        <v>5</v>
      </c>
    </row>
    <row r="13" spans="1:30">
      <c r="A13" s="364"/>
      <c r="B13" s="4" t="s">
        <v>319</v>
      </c>
      <c r="C13" s="287">
        <v>5</v>
      </c>
      <c r="D13" s="287">
        <v>5</v>
      </c>
      <c r="E13" s="287">
        <v>5</v>
      </c>
      <c r="F13" s="287">
        <v>5</v>
      </c>
      <c r="G13" s="287">
        <v>5</v>
      </c>
      <c r="H13" s="287">
        <v>5</v>
      </c>
      <c r="I13" s="287">
        <v>5</v>
      </c>
      <c r="J13" s="287">
        <v>5</v>
      </c>
      <c r="K13" s="287">
        <v>5</v>
      </c>
      <c r="L13" s="287">
        <v>5</v>
      </c>
      <c r="M13" s="287">
        <v>5</v>
      </c>
      <c r="N13" s="287">
        <v>5</v>
      </c>
      <c r="O13" s="287">
        <v>5</v>
      </c>
      <c r="P13" s="287">
        <v>5</v>
      </c>
      <c r="Q13" s="287">
        <v>5</v>
      </c>
      <c r="R13" s="287">
        <v>5</v>
      </c>
      <c r="S13" s="287">
        <v>5</v>
      </c>
      <c r="T13" s="287">
        <v>5</v>
      </c>
      <c r="U13" s="287">
        <v>5</v>
      </c>
      <c r="V13" s="287">
        <v>5</v>
      </c>
    </row>
    <row r="14" spans="1:30">
      <c r="A14" s="363" t="s">
        <v>302</v>
      </c>
      <c r="B14" s="59" t="s">
        <v>317</v>
      </c>
      <c r="C14" s="287">
        <v>5</v>
      </c>
      <c r="D14" s="287">
        <v>5</v>
      </c>
      <c r="E14" s="287">
        <v>5</v>
      </c>
      <c r="F14" s="287">
        <v>5</v>
      </c>
      <c r="G14" s="287">
        <v>5</v>
      </c>
      <c r="H14" s="287">
        <v>5</v>
      </c>
      <c r="I14" s="287">
        <v>5</v>
      </c>
      <c r="J14" s="287">
        <v>5</v>
      </c>
      <c r="K14" s="287">
        <v>5</v>
      </c>
      <c r="L14" s="287">
        <v>5</v>
      </c>
      <c r="M14" s="287">
        <v>5</v>
      </c>
      <c r="N14" s="287">
        <v>5</v>
      </c>
      <c r="O14" s="287">
        <v>5</v>
      </c>
      <c r="P14" s="287">
        <v>5</v>
      </c>
      <c r="Q14" s="287">
        <v>5</v>
      </c>
      <c r="R14" s="287">
        <v>5</v>
      </c>
      <c r="S14" s="287">
        <v>5</v>
      </c>
      <c r="T14" s="287">
        <v>5</v>
      </c>
      <c r="U14" s="287">
        <v>5</v>
      </c>
      <c r="V14" s="287">
        <v>5</v>
      </c>
    </row>
    <row r="15" spans="1:30">
      <c r="A15" s="364"/>
      <c r="B15" s="4" t="s">
        <v>318</v>
      </c>
      <c r="C15" s="287">
        <v>5</v>
      </c>
      <c r="D15" s="287">
        <v>5</v>
      </c>
      <c r="E15" s="287">
        <v>5</v>
      </c>
      <c r="F15" s="287">
        <v>5</v>
      </c>
      <c r="G15" s="287">
        <v>5</v>
      </c>
      <c r="H15" s="287">
        <v>5</v>
      </c>
      <c r="I15" s="287">
        <v>5</v>
      </c>
      <c r="J15" s="287">
        <v>5</v>
      </c>
      <c r="K15" s="287">
        <v>5</v>
      </c>
      <c r="L15" s="287">
        <v>5</v>
      </c>
      <c r="M15" s="287">
        <v>5</v>
      </c>
      <c r="N15" s="287">
        <v>5</v>
      </c>
      <c r="O15" s="287">
        <v>5</v>
      </c>
      <c r="P15" s="287">
        <v>5</v>
      </c>
      <c r="Q15" s="287">
        <v>5</v>
      </c>
      <c r="R15" s="287">
        <v>5</v>
      </c>
      <c r="S15" s="287">
        <v>5</v>
      </c>
      <c r="T15" s="287">
        <v>5</v>
      </c>
      <c r="U15" s="287">
        <v>5</v>
      </c>
      <c r="V15" s="287">
        <v>5</v>
      </c>
    </row>
    <row r="16" spans="1:30">
      <c r="A16" s="364"/>
      <c r="B16" s="4" t="s">
        <v>319</v>
      </c>
      <c r="C16" s="287">
        <v>5</v>
      </c>
      <c r="D16" s="287">
        <v>5</v>
      </c>
      <c r="E16" s="287">
        <v>5</v>
      </c>
      <c r="F16" s="287">
        <v>5</v>
      </c>
      <c r="G16" s="287">
        <v>5</v>
      </c>
      <c r="H16" s="287">
        <v>5</v>
      </c>
      <c r="I16" s="287">
        <v>5</v>
      </c>
      <c r="J16" s="287">
        <v>5</v>
      </c>
      <c r="K16" s="287">
        <v>5</v>
      </c>
      <c r="L16" s="287">
        <v>5</v>
      </c>
      <c r="M16" s="287">
        <v>5</v>
      </c>
      <c r="N16" s="287">
        <v>5</v>
      </c>
      <c r="O16" s="287">
        <v>5</v>
      </c>
      <c r="P16" s="287">
        <v>5</v>
      </c>
      <c r="Q16" s="287">
        <v>5</v>
      </c>
      <c r="R16" s="287">
        <v>5</v>
      </c>
      <c r="S16" s="287">
        <v>5</v>
      </c>
      <c r="T16" s="287">
        <v>5</v>
      </c>
      <c r="U16" s="287">
        <v>5</v>
      </c>
      <c r="V16" s="287">
        <v>5</v>
      </c>
    </row>
    <row r="17" spans="1:22">
      <c r="A17" s="363" t="s">
        <v>303</v>
      </c>
      <c r="B17" s="59" t="s">
        <v>317</v>
      </c>
      <c r="C17" s="287">
        <v>2.1809999942779541</v>
      </c>
      <c r="D17" s="287">
        <v>2.1693000793457031</v>
      </c>
      <c r="E17" s="287">
        <v>2.1098001003265381</v>
      </c>
      <c r="F17" s="287">
        <v>2.0929999351501465</v>
      </c>
      <c r="G17" s="287">
        <v>2.0905001163482666</v>
      </c>
      <c r="H17" s="287">
        <v>2.0885999202728271</v>
      </c>
      <c r="I17" s="287">
        <v>2.0850000381469727</v>
      </c>
      <c r="J17" s="287">
        <v>2.0845000743865967</v>
      </c>
      <c r="K17" s="287">
        <v>2.0820000171661377</v>
      </c>
      <c r="L17" s="287">
        <v>2.0801999568939209</v>
      </c>
      <c r="M17" s="287">
        <v>2.0743000507354736</v>
      </c>
      <c r="N17" s="287">
        <v>2.0782999992370605</v>
      </c>
      <c r="O17" s="287">
        <v>2.0734999179840088</v>
      </c>
      <c r="P17" s="287">
        <v>2.0745999813079834</v>
      </c>
      <c r="Q17" s="287">
        <v>2.0747001171112061</v>
      </c>
      <c r="R17" s="287">
        <v>2.0724000930786133</v>
      </c>
      <c r="S17" s="287">
        <v>2.0710000991821289</v>
      </c>
      <c r="T17" s="287">
        <v>2.072700023651123</v>
      </c>
      <c r="U17" s="287">
        <v>2.0727999210357666</v>
      </c>
      <c r="V17" s="287">
        <v>2.0748999118804932</v>
      </c>
    </row>
    <row r="18" spans="1:22">
      <c r="A18" s="364"/>
      <c r="B18" s="4" t="s">
        <v>318</v>
      </c>
      <c r="C18" s="287">
        <v>1.9524999856948853</v>
      </c>
      <c r="D18" s="287">
        <v>1.9007999897003174</v>
      </c>
      <c r="E18" s="287">
        <v>1.917199969291687</v>
      </c>
      <c r="F18" s="287">
        <v>1.9160000085830688</v>
      </c>
      <c r="G18" s="287">
        <v>1.9153000116348267</v>
      </c>
      <c r="H18" s="287">
        <v>1.8907999992370605</v>
      </c>
      <c r="I18" s="287">
        <v>1.9376000165939331</v>
      </c>
      <c r="J18" s="287">
        <v>1.9347000122070313</v>
      </c>
      <c r="K18" s="287">
        <v>1.8959000110626221</v>
      </c>
      <c r="L18" s="287">
        <v>1.9271999597549438</v>
      </c>
      <c r="M18" s="287">
        <v>1.8781000375747681</v>
      </c>
      <c r="N18" s="287">
        <v>1.8747999668121338</v>
      </c>
      <c r="O18" s="287">
        <v>1.8701000213623047</v>
      </c>
      <c r="P18" s="287">
        <v>1.8839999437332153</v>
      </c>
      <c r="Q18" s="287">
        <v>1.9003000259399414</v>
      </c>
      <c r="R18" s="287">
        <v>1.888700008392334</v>
      </c>
      <c r="S18" s="287">
        <v>1.8716000318527222</v>
      </c>
      <c r="T18" s="287">
        <v>1.8779000043869019</v>
      </c>
      <c r="U18" s="287">
        <v>1.8763999938964844</v>
      </c>
      <c r="V18" s="287">
        <v>1.8640999794006348</v>
      </c>
    </row>
    <row r="19" spans="1:22">
      <c r="A19" s="364"/>
      <c r="B19" s="4" t="s">
        <v>319</v>
      </c>
      <c r="C19" s="287">
        <v>1.926300048828125</v>
      </c>
      <c r="D19" s="287">
        <v>1.8988000154495239</v>
      </c>
      <c r="E19" s="287">
        <v>1.8609000444412231</v>
      </c>
      <c r="F19" s="287">
        <v>1.839400053024292</v>
      </c>
      <c r="G19" s="287">
        <v>1.8154000043869019</v>
      </c>
      <c r="H19" s="287">
        <v>1.6806000471115112</v>
      </c>
      <c r="I19" s="287">
        <v>1.6662000417709351</v>
      </c>
      <c r="J19" s="287">
        <v>1.6588000059127808</v>
      </c>
      <c r="K19" s="287">
        <v>1.6557999849319458</v>
      </c>
      <c r="L19" s="287">
        <v>1.6395000219345093</v>
      </c>
      <c r="M19" s="287">
        <v>1.4660999774932861</v>
      </c>
      <c r="N19" s="287">
        <v>1.4543999433517456</v>
      </c>
      <c r="O19" s="287">
        <v>1.4503999948501587</v>
      </c>
      <c r="P19" s="287">
        <v>1.4119999408721924</v>
      </c>
      <c r="Q19" s="287">
        <v>1.451200008392334</v>
      </c>
      <c r="R19" s="287">
        <v>1.3661999702453613</v>
      </c>
      <c r="S19" s="287">
        <v>1.2937999963760376</v>
      </c>
      <c r="T19" s="287">
        <v>1.278499960899353</v>
      </c>
      <c r="U19" s="287">
        <v>1.2790000438690186</v>
      </c>
      <c r="V19" s="287">
        <v>1.2825000286102295</v>
      </c>
    </row>
    <row r="20" spans="1:22">
      <c r="A20" s="363" t="s">
        <v>304</v>
      </c>
      <c r="B20" s="59" t="s">
        <v>317</v>
      </c>
      <c r="C20" s="287">
        <v>1</v>
      </c>
      <c r="D20" s="287">
        <v>1</v>
      </c>
      <c r="E20" s="287">
        <v>1</v>
      </c>
      <c r="F20" s="287">
        <v>1</v>
      </c>
      <c r="G20" s="287">
        <v>1</v>
      </c>
      <c r="H20" s="287">
        <v>1</v>
      </c>
      <c r="I20" s="287">
        <v>1</v>
      </c>
      <c r="J20" s="287">
        <v>1</v>
      </c>
      <c r="K20" s="287">
        <v>1</v>
      </c>
      <c r="L20" s="287">
        <v>1</v>
      </c>
      <c r="M20" s="287">
        <v>1</v>
      </c>
      <c r="N20" s="287">
        <v>1</v>
      </c>
      <c r="O20" s="287">
        <v>1</v>
      </c>
      <c r="P20" s="287">
        <v>1</v>
      </c>
      <c r="Q20" s="287">
        <v>1</v>
      </c>
      <c r="R20" s="287">
        <v>1</v>
      </c>
      <c r="S20" s="287">
        <v>1</v>
      </c>
      <c r="T20" s="287">
        <v>1</v>
      </c>
      <c r="U20" s="287">
        <v>1</v>
      </c>
      <c r="V20" s="287">
        <v>1</v>
      </c>
    </row>
    <row r="21" spans="1:22">
      <c r="A21" s="364"/>
      <c r="B21" s="4" t="s">
        <v>318</v>
      </c>
      <c r="C21" s="287">
        <v>2</v>
      </c>
      <c r="D21" s="287">
        <v>2</v>
      </c>
      <c r="E21" s="287">
        <v>2</v>
      </c>
      <c r="F21" s="287">
        <v>2</v>
      </c>
      <c r="G21" s="287">
        <v>2</v>
      </c>
      <c r="H21" s="287">
        <v>2</v>
      </c>
      <c r="I21" s="287">
        <v>2</v>
      </c>
      <c r="J21" s="287">
        <v>2</v>
      </c>
      <c r="K21" s="287">
        <v>2</v>
      </c>
      <c r="L21" s="287">
        <v>2</v>
      </c>
      <c r="M21" s="287">
        <v>2</v>
      </c>
      <c r="N21" s="287">
        <v>2</v>
      </c>
      <c r="O21" s="287">
        <v>2</v>
      </c>
      <c r="P21" s="287">
        <v>2</v>
      </c>
      <c r="Q21" s="287">
        <v>2</v>
      </c>
      <c r="R21" s="287">
        <v>2</v>
      </c>
      <c r="S21" s="287">
        <v>2</v>
      </c>
      <c r="T21" s="287">
        <v>2</v>
      </c>
      <c r="U21" s="287">
        <v>2</v>
      </c>
      <c r="V21" s="287">
        <v>2</v>
      </c>
    </row>
    <row r="22" spans="1:22">
      <c r="A22" s="364"/>
      <c r="B22" s="4" t="s">
        <v>319</v>
      </c>
      <c r="C22" s="287">
        <v>12</v>
      </c>
      <c r="D22" s="287">
        <v>12</v>
      </c>
      <c r="E22" s="287">
        <v>12</v>
      </c>
      <c r="F22" s="287">
        <v>12</v>
      </c>
      <c r="G22" s="287">
        <v>12</v>
      </c>
      <c r="H22" s="287">
        <v>12</v>
      </c>
      <c r="I22" s="287">
        <v>12</v>
      </c>
      <c r="J22" s="287">
        <v>12</v>
      </c>
      <c r="K22" s="287">
        <v>12</v>
      </c>
      <c r="L22" s="287">
        <v>12</v>
      </c>
      <c r="M22" s="287">
        <v>12</v>
      </c>
      <c r="N22" s="287">
        <v>12</v>
      </c>
      <c r="O22" s="287">
        <v>12</v>
      </c>
      <c r="P22" s="287">
        <v>12</v>
      </c>
      <c r="Q22" s="287">
        <v>12</v>
      </c>
      <c r="R22" s="287">
        <v>12</v>
      </c>
      <c r="S22" s="287">
        <v>12</v>
      </c>
      <c r="T22" s="287">
        <v>12</v>
      </c>
      <c r="U22" s="287">
        <v>12</v>
      </c>
      <c r="V22" s="287">
        <v>12</v>
      </c>
    </row>
    <row r="23" spans="1:22">
      <c r="A23" s="363" t="s">
        <v>305</v>
      </c>
      <c r="B23" s="59" t="s">
        <v>317</v>
      </c>
      <c r="C23" s="287">
        <v>60</v>
      </c>
      <c r="D23" s="287">
        <v>60</v>
      </c>
      <c r="E23" s="287">
        <v>60</v>
      </c>
      <c r="F23" s="287">
        <v>60</v>
      </c>
      <c r="G23" s="287">
        <v>60</v>
      </c>
      <c r="H23" s="287">
        <v>60</v>
      </c>
      <c r="I23" s="287">
        <v>60</v>
      </c>
      <c r="J23" s="287">
        <v>60</v>
      </c>
      <c r="K23" s="287">
        <v>60</v>
      </c>
      <c r="L23" s="287">
        <v>60</v>
      </c>
      <c r="M23" s="287">
        <v>60</v>
      </c>
      <c r="N23" s="287">
        <v>60</v>
      </c>
      <c r="O23" s="287">
        <v>60</v>
      </c>
      <c r="P23" s="287">
        <v>60</v>
      </c>
      <c r="Q23" s="287">
        <v>60</v>
      </c>
      <c r="R23" s="287">
        <v>60</v>
      </c>
      <c r="S23" s="287">
        <v>60</v>
      </c>
      <c r="T23" s="287">
        <v>60</v>
      </c>
      <c r="U23" s="287">
        <v>60</v>
      </c>
      <c r="V23" s="287">
        <v>60</v>
      </c>
    </row>
    <row r="24" spans="1:22">
      <c r="A24" s="364"/>
      <c r="B24" s="4" t="s">
        <v>318</v>
      </c>
      <c r="C24" s="287">
        <v>60</v>
      </c>
      <c r="D24" s="287">
        <v>60</v>
      </c>
      <c r="E24" s="287">
        <v>60</v>
      </c>
      <c r="F24" s="287">
        <v>60</v>
      </c>
      <c r="G24" s="287">
        <v>60</v>
      </c>
      <c r="H24" s="287">
        <v>60</v>
      </c>
      <c r="I24" s="287">
        <v>60</v>
      </c>
      <c r="J24" s="287">
        <v>60</v>
      </c>
      <c r="K24" s="287">
        <v>60</v>
      </c>
      <c r="L24" s="287">
        <v>60</v>
      </c>
      <c r="M24" s="287">
        <v>60</v>
      </c>
      <c r="N24" s="287">
        <v>60</v>
      </c>
      <c r="O24" s="287">
        <v>60</v>
      </c>
      <c r="P24" s="287">
        <v>60</v>
      </c>
      <c r="Q24" s="287">
        <v>60</v>
      </c>
      <c r="R24" s="287">
        <v>60</v>
      </c>
      <c r="S24" s="287">
        <v>60</v>
      </c>
      <c r="T24" s="287">
        <v>60</v>
      </c>
      <c r="U24" s="287">
        <v>60</v>
      </c>
      <c r="V24" s="287">
        <v>60</v>
      </c>
    </row>
    <row r="25" spans="1:22">
      <c r="A25" s="364"/>
      <c r="B25" s="4" t="s">
        <v>319</v>
      </c>
      <c r="C25" s="287">
        <v>60</v>
      </c>
      <c r="D25" s="287">
        <v>60</v>
      </c>
      <c r="E25" s="287">
        <v>60</v>
      </c>
      <c r="F25" s="287">
        <v>60</v>
      </c>
      <c r="G25" s="287">
        <v>60</v>
      </c>
      <c r="H25" s="287">
        <v>60</v>
      </c>
      <c r="I25" s="287">
        <v>60</v>
      </c>
      <c r="J25" s="287">
        <v>60</v>
      </c>
      <c r="K25" s="287">
        <v>60</v>
      </c>
      <c r="L25" s="287">
        <v>60</v>
      </c>
      <c r="M25" s="287">
        <v>60</v>
      </c>
      <c r="N25" s="287">
        <v>60</v>
      </c>
      <c r="O25" s="287">
        <v>60</v>
      </c>
      <c r="P25" s="287">
        <v>60</v>
      </c>
      <c r="Q25" s="287">
        <v>60</v>
      </c>
      <c r="R25" s="287">
        <v>60</v>
      </c>
      <c r="S25" s="287">
        <v>60</v>
      </c>
      <c r="T25" s="287">
        <v>60</v>
      </c>
      <c r="U25" s="287">
        <v>60</v>
      </c>
      <c r="V25" s="287">
        <v>60</v>
      </c>
    </row>
    <row r="26" spans="1:22">
      <c r="A26" s="363" t="s">
        <v>306</v>
      </c>
      <c r="B26" s="59" t="s">
        <v>317</v>
      </c>
      <c r="C26" s="287">
        <v>0</v>
      </c>
      <c r="D26" s="287">
        <v>0</v>
      </c>
      <c r="E26" s="287">
        <v>0</v>
      </c>
      <c r="F26" s="287">
        <v>0</v>
      </c>
      <c r="G26" s="287">
        <v>0</v>
      </c>
      <c r="H26" s="287">
        <v>0</v>
      </c>
      <c r="I26" s="287">
        <v>0</v>
      </c>
      <c r="J26" s="287">
        <v>0</v>
      </c>
      <c r="K26" s="287">
        <v>0</v>
      </c>
      <c r="L26" s="287">
        <v>0</v>
      </c>
      <c r="M26" s="287">
        <v>60</v>
      </c>
      <c r="N26" s="287">
        <v>60</v>
      </c>
      <c r="O26" s="287">
        <v>60</v>
      </c>
      <c r="P26" s="287">
        <v>60</v>
      </c>
      <c r="Q26" s="287">
        <v>60</v>
      </c>
      <c r="R26" s="287">
        <v>60</v>
      </c>
      <c r="S26" s="287">
        <v>60</v>
      </c>
      <c r="T26" s="287">
        <v>60</v>
      </c>
      <c r="U26" s="287">
        <v>60</v>
      </c>
      <c r="V26" s="287">
        <v>60</v>
      </c>
    </row>
    <row r="27" spans="1:22">
      <c r="A27" s="364"/>
      <c r="B27" s="4" t="s">
        <v>318</v>
      </c>
      <c r="C27" s="287">
        <v>0</v>
      </c>
      <c r="D27" s="287">
        <v>0</v>
      </c>
      <c r="E27" s="287">
        <v>0</v>
      </c>
      <c r="F27" s="287">
        <v>0</v>
      </c>
      <c r="G27" s="287">
        <v>0</v>
      </c>
      <c r="H27" s="287">
        <v>0</v>
      </c>
      <c r="I27" s="287">
        <v>0</v>
      </c>
      <c r="J27" s="287">
        <v>0</v>
      </c>
      <c r="K27" s="287">
        <v>0</v>
      </c>
      <c r="L27" s="287">
        <v>0</v>
      </c>
      <c r="M27" s="287">
        <v>60</v>
      </c>
      <c r="N27" s="287">
        <v>60</v>
      </c>
      <c r="O27" s="287">
        <v>60</v>
      </c>
      <c r="P27" s="287">
        <v>60</v>
      </c>
      <c r="Q27" s="287">
        <v>60</v>
      </c>
      <c r="R27" s="287">
        <v>60</v>
      </c>
      <c r="S27" s="287">
        <v>60</v>
      </c>
      <c r="T27" s="287">
        <v>60</v>
      </c>
      <c r="U27" s="287">
        <v>60</v>
      </c>
      <c r="V27" s="287">
        <v>60</v>
      </c>
    </row>
    <row r="28" spans="1:22">
      <c r="A28" s="364"/>
      <c r="B28" s="4" t="s">
        <v>319</v>
      </c>
      <c r="C28" s="287">
        <v>0</v>
      </c>
      <c r="D28" s="287">
        <v>0</v>
      </c>
      <c r="E28" s="287">
        <v>0</v>
      </c>
      <c r="F28" s="287">
        <v>0</v>
      </c>
      <c r="G28" s="287">
        <v>0</v>
      </c>
      <c r="H28" s="287">
        <v>0</v>
      </c>
      <c r="I28" s="287">
        <v>0</v>
      </c>
      <c r="J28" s="287">
        <v>0</v>
      </c>
      <c r="K28" s="287">
        <v>0</v>
      </c>
      <c r="L28" s="287">
        <v>0</v>
      </c>
      <c r="M28" s="287">
        <v>60</v>
      </c>
      <c r="N28" s="287">
        <v>60</v>
      </c>
      <c r="O28" s="287">
        <v>60</v>
      </c>
      <c r="P28" s="287">
        <v>60</v>
      </c>
      <c r="Q28" s="287">
        <v>60</v>
      </c>
      <c r="R28" s="287">
        <v>60</v>
      </c>
      <c r="S28" s="287">
        <v>60</v>
      </c>
      <c r="T28" s="287">
        <v>60</v>
      </c>
      <c r="U28" s="287">
        <v>60</v>
      </c>
      <c r="V28" s="287">
        <v>60</v>
      </c>
    </row>
    <row r="29" spans="1:22">
      <c r="A29" s="363" t="s">
        <v>307</v>
      </c>
      <c r="B29" s="59" t="s">
        <v>317</v>
      </c>
      <c r="C29" s="287">
        <v>58.642398834228516</v>
      </c>
      <c r="D29" s="287">
        <v>58.163700103759766</v>
      </c>
      <c r="E29" s="287">
        <v>56.228000640869141</v>
      </c>
      <c r="F29" s="287">
        <v>55.553600311279297</v>
      </c>
      <c r="G29" s="287">
        <v>55.416500091552734</v>
      </c>
      <c r="H29" s="287">
        <v>55.39849853515625</v>
      </c>
      <c r="I29" s="287">
        <v>55.502799987792969</v>
      </c>
      <c r="J29" s="287">
        <v>55.305099487304688</v>
      </c>
      <c r="K29" s="287">
        <v>55.248600006103516</v>
      </c>
      <c r="L29" s="287">
        <v>55.39739990234375</v>
      </c>
      <c r="M29" s="287">
        <v>55.058998107910156</v>
      </c>
      <c r="N29" s="287">
        <v>55.083698272705078</v>
      </c>
      <c r="O29" s="287">
        <v>55.0447998046875</v>
      </c>
      <c r="P29" s="287">
        <v>54.966201782226563</v>
      </c>
      <c r="Q29" s="287">
        <v>55.037498474121094</v>
      </c>
      <c r="R29" s="287">
        <v>55.167999267578125</v>
      </c>
      <c r="S29" s="287">
        <v>54.981201171875</v>
      </c>
      <c r="T29" s="287">
        <v>54.942100524902344</v>
      </c>
      <c r="U29" s="287">
        <v>55.0343017578125</v>
      </c>
      <c r="V29" s="287">
        <v>54.998699188232422</v>
      </c>
    </row>
    <row r="30" spans="1:22">
      <c r="A30" s="364"/>
      <c r="B30" s="4" t="s">
        <v>318</v>
      </c>
      <c r="C30" s="287">
        <v>62.62969970703125</v>
      </c>
      <c r="D30" s="287">
        <v>65.640296936035156</v>
      </c>
      <c r="E30" s="287">
        <v>65.518600463867187</v>
      </c>
      <c r="F30" s="287">
        <v>65.162803649902344</v>
      </c>
      <c r="G30" s="287">
        <v>65.391799926757813</v>
      </c>
      <c r="H30" s="287">
        <v>66.164299011230469</v>
      </c>
      <c r="I30" s="287">
        <v>62.299301147460938</v>
      </c>
      <c r="J30" s="287">
        <v>63.253898620605469</v>
      </c>
      <c r="K30" s="287">
        <v>65.970703125</v>
      </c>
      <c r="L30" s="287">
        <v>62.405300140380859</v>
      </c>
      <c r="M30" s="287">
        <v>65.338600158691406</v>
      </c>
      <c r="N30" s="287">
        <v>65.131202697753906</v>
      </c>
      <c r="O30" s="287">
        <v>65.193496704101563</v>
      </c>
      <c r="P30" s="287">
        <v>64.940101623535156</v>
      </c>
      <c r="Q30" s="287">
        <v>63.390598297119141</v>
      </c>
      <c r="R30" s="287">
        <v>61.950298309326172</v>
      </c>
      <c r="S30" s="287">
        <v>64.651603698730469</v>
      </c>
      <c r="T30" s="287">
        <v>63.138301849365234</v>
      </c>
      <c r="U30" s="287">
        <v>62.004600524902344</v>
      </c>
      <c r="V30" s="287">
        <v>62.044300079345703</v>
      </c>
    </row>
    <row r="31" spans="1:22">
      <c r="A31" s="364"/>
      <c r="B31" s="4" t="s">
        <v>319</v>
      </c>
      <c r="C31" s="287">
        <v>67.048797607421875</v>
      </c>
      <c r="D31" s="287">
        <v>66.817596435546875</v>
      </c>
      <c r="E31" s="287">
        <v>66.395401000976562</v>
      </c>
      <c r="F31" s="287">
        <v>65.714401245117187</v>
      </c>
      <c r="G31" s="287">
        <v>65.309700012207031</v>
      </c>
      <c r="H31" s="287">
        <v>63.064998626708984</v>
      </c>
      <c r="I31" s="287">
        <v>62.911800384521484</v>
      </c>
      <c r="J31" s="287">
        <v>63.051101684570313</v>
      </c>
      <c r="K31" s="287">
        <v>62.573699951171875</v>
      </c>
      <c r="L31" s="287">
        <v>62.523200988769531</v>
      </c>
      <c r="M31" s="287">
        <v>62.063098907470703</v>
      </c>
      <c r="N31" s="287">
        <v>62.086498260498047</v>
      </c>
      <c r="O31" s="287">
        <v>62.021800994873047</v>
      </c>
      <c r="P31" s="287">
        <v>62.051799774169922</v>
      </c>
      <c r="Q31" s="287">
        <v>62.292598724365234</v>
      </c>
      <c r="R31" s="287">
        <v>62.012599945068359</v>
      </c>
      <c r="S31" s="287">
        <v>61.837799072265625</v>
      </c>
      <c r="T31" s="287">
        <v>62.154598236083984</v>
      </c>
      <c r="U31" s="287">
        <v>62.072101593017578</v>
      </c>
      <c r="V31" s="287">
        <v>62.102901458740234</v>
      </c>
    </row>
    <row r="32" spans="1:22">
      <c r="A32" s="363" t="s">
        <v>308</v>
      </c>
      <c r="B32" s="59" t="s">
        <v>317</v>
      </c>
      <c r="C32" s="287" t="s">
        <v>570</v>
      </c>
      <c r="D32" s="287" t="s">
        <v>570</v>
      </c>
      <c r="E32" s="287" t="s">
        <v>570</v>
      </c>
      <c r="F32" s="287" t="s">
        <v>570</v>
      </c>
      <c r="G32" s="287" t="s">
        <v>570</v>
      </c>
      <c r="H32" s="287" t="s">
        <v>570</v>
      </c>
      <c r="I32" s="287" t="s">
        <v>570</v>
      </c>
      <c r="J32" s="287" t="s">
        <v>570</v>
      </c>
      <c r="K32" s="287" t="s">
        <v>570</v>
      </c>
      <c r="L32" s="287" t="s">
        <v>570</v>
      </c>
      <c r="M32" s="287" t="s">
        <v>570</v>
      </c>
      <c r="N32" s="287" t="s">
        <v>570</v>
      </c>
      <c r="O32" s="287" t="s">
        <v>570</v>
      </c>
      <c r="P32" s="287" t="s">
        <v>570</v>
      </c>
      <c r="Q32" s="287" t="s">
        <v>570</v>
      </c>
      <c r="R32" s="287" t="s">
        <v>570</v>
      </c>
      <c r="S32" s="287" t="s">
        <v>570</v>
      </c>
      <c r="T32" s="287" t="s">
        <v>570</v>
      </c>
      <c r="U32" s="287" t="s">
        <v>570</v>
      </c>
      <c r="V32" s="287" t="s">
        <v>570</v>
      </c>
    </row>
    <row r="33" spans="1:22">
      <c r="A33" s="364"/>
      <c r="B33" s="4" t="s">
        <v>318</v>
      </c>
      <c r="C33" s="287" t="s">
        <v>570</v>
      </c>
      <c r="D33" s="287" t="s">
        <v>570</v>
      </c>
      <c r="E33" s="287" t="s">
        <v>570</v>
      </c>
      <c r="F33" s="287" t="s">
        <v>570</v>
      </c>
      <c r="G33" s="287" t="s">
        <v>570</v>
      </c>
      <c r="H33" s="287" t="s">
        <v>570</v>
      </c>
      <c r="I33" s="287" t="s">
        <v>570</v>
      </c>
      <c r="J33" s="287" t="s">
        <v>570</v>
      </c>
      <c r="K33" s="287" t="s">
        <v>570</v>
      </c>
      <c r="L33" s="287" t="s">
        <v>570</v>
      </c>
      <c r="M33" s="287" t="s">
        <v>570</v>
      </c>
      <c r="N33" s="287" t="s">
        <v>570</v>
      </c>
      <c r="O33" s="287" t="s">
        <v>570</v>
      </c>
      <c r="P33" s="287" t="s">
        <v>570</v>
      </c>
      <c r="Q33" s="287" t="s">
        <v>570</v>
      </c>
      <c r="R33" s="287" t="s">
        <v>570</v>
      </c>
      <c r="S33" s="287" t="s">
        <v>570</v>
      </c>
      <c r="T33" s="287" t="s">
        <v>570</v>
      </c>
      <c r="U33" s="287" t="s">
        <v>570</v>
      </c>
      <c r="V33" s="287" t="s">
        <v>570</v>
      </c>
    </row>
    <row r="34" spans="1:22">
      <c r="A34" s="364"/>
      <c r="B34" s="4" t="s">
        <v>319</v>
      </c>
      <c r="C34" s="287" t="s">
        <v>570</v>
      </c>
      <c r="D34" s="287" t="s">
        <v>570</v>
      </c>
      <c r="E34" s="287" t="s">
        <v>570</v>
      </c>
      <c r="F34" s="287" t="s">
        <v>570</v>
      </c>
      <c r="G34" s="287" t="s">
        <v>570</v>
      </c>
      <c r="H34" s="287" t="s">
        <v>570</v>
      </c>
      <c r="I34" s="287" t="s">
        <v>570</v>
      </c>
      <c r="J34" s="287" t="s">
        <v>570</v>
      </c>
      <c r="K34" s="287" t="s">
        <v>570</v>
      </c>
      <c r="L34" s="287" t="s">
        <v>570</v>
      </c>
      <c r="M34" s="287" t="s">
        <v>570</v>
      </c>
      <c r="N34" s="287" t="s">
        <v>570</v>
      </c>
      <c r="O34" s="287" t="s">
        <v>570</v>
      </c>
      <c r="P34" s="287" t="s">
        <v>570</v>
      </c>
      <c r="Q34" s="287" t="s">
        <v>570</v>
      </c>
      <c r="R34" s="287" t="s">
        <v>570</v>
      </c>
      <c r="S34" s="287" t="s">
        <v>570</v>
      </c>
      <c r="T34" s="287" t="s">
        <v>570</v>
      </c>
      <c r="U34" s="287" t="s">
        <v>570</v>
      </c>
      <c r="V34" s="287" t="s">
        <v>570</v>
      </c>
    </row>
    <row r="35" spans="1:22">
      <c r="A35" s="363" t="s">
        <v>310</v>
      </c>
      <c r="B35" s="59" t="s">
        <v>317</v>
      </c>
      <c r="C35" s="287" t="s">
        <v>570</v>
      </c>
      <c r="D35" s="287" t="s">
        <v>570</v>
      </c>
      <c r="E35" s="287" t="s">
        <v>570</v>
      </c>
      <c r="F35" s="287" t="s">
        <v>570</v>
      </c>
      <c r="G35" s="287" t="s">
        <v>570</v>
      </c>
      <c r="H35" s="287" t="s">
        <v>570</v>
      </c>
      <c r="I35" s="287" t="s">
        <v>570</v>
      </c>
      <c r="J35" s="287" t="s">
        <v>570</v>
      </c>
      <c r="K35" s="287" t="s">
        <v>570</v>
      </c>
      <c r="L35" s="287" t="s">
        <v>570</v>
      </c>
      <c r="M35" s="287" t="s">
        <v>570</v>
      </c>
      <c r="N35" s="287" t="s">
        <v>570</v>
      </c>
      <c r="O35" s="287" t="s">
        <v>570</v>
      </c>
      <c r="P35" s="287" t="s">
        <v>570</v>
      </c>
      <c r="Q35" s="287" t="s">
        <v>570</v>
      </c>
      <c r="R35" s="287" t="s">
        <v>570</v>
      </c>
      <c r="S35" s="287" t="s">
        <v>570</v>
      </c>
      <c r="T35" s="287" t="s">
        <v>570</v>
      </c>
      <c r="U35" s="287" t="s">
        <v>570</v>
      </c>
      <c r="V35" s="287" t="s">
        <v>570</v>
      </c>
    </row>
    <row r="36" spans="1:22">
      <c r="A36" s="364"/>
      <c r="B36" s="4" t="s">
        <v>318</v>
      </c>
      <c r="C36" s="287" t="s">
        <v>570</v>
      </c>
      <c r="D36" s="287" t="s">
        <v>570</v>
      </c>
      <c r="E36" s="287" t="s">
        <v>570</v>
      </c>
      <c r="F36" s="287" t="s">
        <v>570</v>
      </c>
      <c r="G36" s="287" t="s">
        <v>570</v>
      </c>
      <c r="H36" s="287" t="s">
        <v>570</v>
      </c>
      <c r="I36" s="287" t="s">
        <v>570</v>
      </c>
      <c r="J36" s="287" t="s">
        <v>570</v>
      </c>
      <c r="K36" s="287" t="s">
        <v>570</v>
      </c>
      <c r="L36" s="287" t="s">
        <v>570</v>
      </c>
      <c r="M36" s="287" t="s">
        <v>570</v>
      </c>
      <c r="N36" s="287" t="s">
        <v>570</v>
      </c>
      <c r="O36" s="287" t="s">
        <v>570</v>
      </c>
      <c r="P36" s="287" t="s">
        <v>570</v>
      </c>
      <c r="Q36" s="287" t="s">
        <v>570</v>
      </c>
      <c r="R36" s="287" t="s">
        <v>570</v>
      </c>
      <c r="S36" s="287" t="s">
        <v>570</v>
      </c>
      <c r="T36" s="287" t="s">
        <v>570</v>
      </c>
      <c r="U36" s="287" t="s">
        <v>570</v>
      </c>
      <c r="V36" s="287" t="s">
        <v>570</v>
      </c>
    </row>
    <row r="37" spans="1:22">
      <c r="A37" s="364"/>
      <c r="B37" s="4" t="s">
        <v>319</v>
      </c>
      <c r="C37" s="287" t="s">
        <v>570</v>
      </c>
      <c r="D37" s="287" t="s">
        <v>570</v>
      </c>
      <c r="E37" s="287" t="s">
        <v>570</v>
      </c>
      <c r="F37" s="287" t="s">
        <v>570</v>
      </c>
      <c r="G37" s="287" t="s">
        <v>570</v>
      </c>
      <c r="H37" s="287" t="s">
        <v>570</v>
      </c>
      <c r="I37" s="287" t="s">
        <v>570</v>
      </c>
      <c r="J37" s="287" t="s">
        <v>570</v>
      </c>
      <c r="K37" s="287" t="s">
        <v>570</v>
      </c>
      <c r="L37" s="287" t="s">
        <v>570</v>
      </c>
      <c r="M37" s="287" t="s">
        <v>570</v>
      </c>
      <c r="N37" s="287" t="s">
        <v>570</v>
      </c>
      <c r="O37" s="287" t="s">
        <v>570</v>
      </c>
      <c r="P37" s="287" t="s">
        <v>570</v>
      </c>
      <c r="Q37" s="287" t="s">
        <v>570</v>
      </c>
      <c r="R37" s="287" t="s">
        <v>570</v>
      </c>
      <c r="S37" s="287" t="s">
        <v>570</v>
      </c>
      <c r="T37" s="287" t="s">
        <v>570</v>
      </c>
      <c r="U37" s="287" t="s">
        <v>570</v>
      </c>
      <c r="V37" s="287" t="s">
        <v>570</v>
      </c>
    </row>
    <row r="38" spans="1:22">
      <c r="A38" s="363" t="s">
        <v>309</v>
      </c>
      <c r="B38" s="59" t="s">
        <v>317</v>
      </c>
      <c r="C38" s="287" t="s">
        <v>570</v>
      </c>
      <c r="D38" s="287" t="s">
        <v>570</v>
      </c>
      <c r="E38" s="287" t="s">
        <v>570</v>
      </c>
      <c r="F38" s="287" t="s">
        <v>570</v>
      </c>
      <c r="G38" s="287" t="s">
        <v>570</v>
      </c>
      <c r="H38" s="287" t="s">
        <v>570</v>
      </c>
      <c r="I38" s="287" t="s">
        <v>570</v>
      </c>
      <c r="J38" s="287" t="s">
        <v>570</v>
      </c>
      <c r="K38" s="287" t="s">
        <v>570</v>
      </c>
      <c r="L38" s="287" t="s">
        <v>570</v>
      </c>
      <c r="M38" s="287" t="s">
        <v>570</v>
      </c>
      <c r="N38" s="287" t="s">
        <v>570</v>
      </c>
      <c r="O38" s="287" t="s">
        <v>570</v>
      </c>
      <c r="P38" s="287" t="s">
        <v>570</v>
      </c>
      <c r="Q38" s="287" t="s">
        <v>570</v>
      </c>
      <c r="R38" s="287" t="s">
        <v>570</v>
      </c>
      <c r="S38" s="287" t="s">
        <v>570</v>
      </c>
      <c r="T38" s="287" t="s">
        <v>570</v>
      </c>
      <c r="U38" s="287" t="s">
        <v>570</v>
      </c>
      <c r="V38" s="287" t="s">
        <v>570</v>
      </c>
    </row>
    <row r="39" spans="1:22">
      <c r="A39" s="364"/>
      <c r="B39" s="4" t="s">
        <v>318</v>
      </c>
      <c r="C39" s="287" t="s">
        <v>570</v>
      </c>
      <c r="D39" s="287" t="s">
        <v>570</v>
      </c>
      <c r="E39" s="287" t="s">
        <v>570</v>
      </c>
      <c r="F39" s="287" t="s">
        <v>570</v>
      </c>
      <c r="G39" s="287" t="s">
        <v>570</v>
      </c>
      <c r="H39" s="287" t="s">
        <v>570</v>
      </c>
      <c r="I39" s="287" t="s">
        <v>570</v>
      </c>
      <c r="J39" s="287" t="s">
        <v>570</v>
      </c>
      <c r="K39" s="287" t="s">
        <v>570</v>
      </c>
      <c r="L39" s="287" t="s">
        <v>570</v>
      </c>
      <c r="M39" s="287" t="s">
        <v>570</v>
      </c>
      <c r="N39" s="287" t="s">
        <v>570</v>
      </c>
      <c r="O39" s="287" t="s">
        <v>570</v>
      </c>
      <c r="P39" s="287" t="s">
        <v>570</v>
      </c>
      <c r="Q39" s="287" t="s">
        <v>570</v>
      </c>
      <c r="R39" s="287" t="s">
        <v>570</v>
      </c>
      <c r="S39" s="287" t="s">
        <v>570</v>
      </c>
      <c r="T39" s="287" t="s">
        <v>570</v>
      </c>
      <c r="U39" s="287" t="s">
        <v>570</v>
      </c>
      <c r="V39" s="287" t="s">
        <v>570</v>
      </c>
    </row>
    <row r="40" spans="1:22">
      <c r="A40" s="364"/>
      <c r="B40" s="4" t="s">
        <v>319</v>
      </c>
      <c r="C40" s="287" t="s">
        <v>570</v>
      </c>
      <c r="D40" s="287" t="s">
        <v>570</v>
      </c>
      <c r="E40" s="287" t="s">
        <v>570</v>
      </c>
      <c r="F40" s="287" t="s">
        <v>570</v>
      </c>
      <c r="G40" s="287" t="s">
        <v>570</v>
      </c>
      <c r="H40" s="287" t="s">
        <v>570</v>
      </c>
      <c r="I40" s="287" t="s">
        <v>570</v>
      </c>
      <c r="J40" s="287" t="s">
        <v>570</v>
      </c>
      <c r="K40" s="287" t="s">
        <v>570</v>
      </c>
      <c r="L40" s="287" t="s">
        <v>570</v>
      </c>
      <c r="M40" s="287" t="s">
        <v>570</v>
      </c>
      <c r="N40" s="287" t="s">
        <v>570</v>
      </c>
      <c r="O40" s="287" t="s">
        <v>570</v>
      </c>
      <c r="P40" s="287" t="s">
        <v>570</v>
      </c>
      <c r="Q40" s="287" t="s">
        <v>570</v>
      </c>
      <c r="R40" s="287" t="s">
        <v>570</v>
      </c>
      <c r="S40" s="287" t="s">
        <v>570</v>
      </c>
      <c r="T40" s="287" t="s">
        <v>570</v>
      </c>
      <c r="U40" s="287" t="s">
        <v>570</v>
      </c>
      <c r="V40" s="287" t="s">
        <v>570</v>
      </c>
    </row>
    <row r="41" spans="1:22">
      <c r="A41" s="363" t="s">
        <v>311</v>
      </c>
      <c r="B41" s="59" t="s">
        <v>317</v>
      </c>
      <c r="C41" s="287" t="s">
        <v>753</v>
      </c>
      <c r="D41" s="287" t="s">
        <v>753</v>
      </c>
      <c r="E41" s="287" t="s">
        <v>753</v>
      </c>
      <c r="F41" s="287" t="s">
        <v>753</v>
      </c>
      <c r="G41" s="287" t="s">
        <v>753</v>
      </c>
      <c r="H41" s="287" t="s">
        <v>753</v>
      </c>
      <c r="I41" s="287" t="s">
        <v>753</v>
      </c>
      <c r="J41" s="287" t="s">
        <v>753</v>
      </c>
      <c r="K41" s="287" t="s">
        <v>753</v>
      </c>
      <c r="L41" s="287" t="s">
        <v>753</v>
      </c>
      <c r="M41" s="287" t="s">
        <v>753</v>
      </c>
      <c r="N41" s="287" t="s">
        <v>753</v>
      </c>
      <c r="O41" s="287" t="s">
        <v>753</v>
      </c>
      <c r="P41" s="287" t="s">
        <v>753</v>
      </c>
      <c r="Q41" s="287" t="s">
        <v>753</v>
      </c>
      <c r="R41" s="287" t="s">
        <v>753</v>
      </c>
      <c r="S41" s="287" t="s">
        <v>753</v>
      </c>
      <c r="T41" s="287" t="s">
        <v>753</v>
      </c>
      <c r="U41" s="287" t="s">
        <v>753</v>
      </c>
      <c r="V41" s="287" t="s">
        <v>753</v>
      </c>
    </row>
    <row r="42" spans="1:22">
      <c r="A42" s="364"/>
      <c r="B42" s="4" t="s">
        <v>318</v>
      </c>
      <c r="C42" s="287" t="s">
        <v>753</v>
      </c>
      <c r="D42" s="287" t="s">
        <v>753</v>
      </c>
      <c r="E42" s="287" t="s">
        <v>753</v>
      </c>
      <c r="F42" s="287" t="s">
        <v>753</v>
      </c>
      <c r="G42" s="287" t="s">
        <v>753</v>
      </c>
      <c r="H42" s="287" t="s">
        <v>753</v>
      </c>
      <c r="I42" s="287" t="s">
        <v>753</v>
      </c>
      <c r="J42" s="287" t="s">
        <v>753</v>
      </c>
      <c r="K42" s="287" t="s">
        <v>753</v>
      </c>
      <c r="L42" s="287" t="s">
        <v>753</v>
      </c>
      <c r="M42" s="287" t="s">
        <v>753</v>
      </c>
      <c r="N42" s="287" t="s">
        <v>753</v>
      </c>
      <c r="O42" s="287" t="s">
        <v>753</v>
      </c>
      <c r="P42" s="287" t="s">
        <v>753</v>
      </c>
      <c r="Q42" s="287" t="s">
        <v>753</v>
      </c>
      <c r="R42" s="287" t="s">
        <v>753</v>
      </c>
      <c r="S42" s="287" t="s">
        <v>753</v>
      </c>
      <c r="T42" s="287" t="s">
        <v>753</v>
      </c>
      <c r="U42" s="287" t="s">
        <v>753</v>
      </c>
      <c r="V42" s="287" t="s">
        <v>753</v>
      </c>
    </row>
    <row r="43" spans="1:22">
      <c r="A43" s="364"/>
      <c r="B43" s="4" t="s">
        <v>319</v>
      </c>
      <c r="C43" s="287" t="s">
        <v>753</v>
      </c>
      <c r="D43" s="287" t="s">
        <v>753</v>
      </c>
      <c r="E43" s="287" t="s">
        <v>753</v>
      </c>
      <c r="F43" s="287" t="s">
        <v>753</v>
      </c>
      <c r="G43" s="287" t="s">
        <v>753</v>
      </c>
      <c r="H43" s="287" t="s">
        <v>753</v>
      </c>
      <c r="I43" s="287" t="s">
        <v>753</v>
      </c>
      <c r="J43" s="287" t="s">
        <v>753</v>
      </c>
      <c r="K43" s="287" t="s">
        <v>753</v>
      </c>
      <c r="L43" s="287" t="s">
        <v>753</v>
      </c>
      <c r="M43" s="287" t="s">
        <v>753</v>
      </c>
      <c r="N43" s="287" t="s">
        <v>753</v>
      </c>
      <c r="O43" s="287" t="s">
        <v>753</v>
      </c>
      <c r="P43" s="287" t="s">
        <v>753</v>
      </c>
      <c r="Q43" s="287" t="s">
        <v>753</v>
      </c>
      <c r="R43" s="287" t="s">
        <v>753</v>
      </c>
      <c r="S43" s="287" t="s">
        <v>753</v>
      </c>
      <c r="T43" s="287" t="s">
        <v>753</v>
      </c>
      <c r="U43" s="287" t="s">
        <v>753</v>
      </c>
      <c r="V43" s="287" t="s">
        <v>753</v>
      </c>
    </row>
    <row r="44" spans="1:22">
      <c r="A44" s="363" t="s">
        <v>312</v>
      </c>
      <c r="B44" s="59" t="s">
        <v>317</v>
      </c>
      <c r="C44" s="287" t="s">
        <v>753</v>
      </c>
      <c r="D44" s="287" t="s">
        <v>753</v>
      </c>
      <c r="E44" s="287" t="s">
        <v>753</v>
      </c>
      <c r="F44" s="287" t="s">
        <v>753</v>
      </c>
      <c r="G44" s="287" t="s">
        <v>753</v>
      </c>
      <c r="H44" s="287" t="s">
        <v>753</v>
      </c>
      <c r="I44" s="287" t="s">
        <v>753</v>
      </c>
      <c r="J44" s="287" t="s">
        <v>753</v>
      </c>
      <c r="K44" s="287" t="s">
        <v>753</v>
      </c>
      <c r="L44" s="287" t="s">
        <v>753</v>
      </c>
      <c r="M44" s="287" t="s">
        <v>753</v>
      </c>
      <c r="N44" s="287" t="s">
        <v>753</v>
      </c>
      <c r="O44" s="287" t="s">
        <v>753</v>
      </c>
      <c r="P44" s="287" t="s">
        <v>753</v>
      </c>
      <c r="Q44" s="287" t="s">
        <v>753</v>
      </c>
      <c r="R44" s="287" t="s">
        <v>753</v>
      </c>
      <c r="S44" s="287" t="s">
        <v>753</v>
      </c>
      <c r="T44" s="287" t="s">
        <v>753</v>
      </c>
      <c r="U44" s="287" t="s">
        <v>753</v>
      </c>
      <c r="V44" s="287" t="s">
        <v>753</v>
      </c>
    </row>
    <row r="45" spans="1:22">
      <c r="A45" s="364"/>
      <c r="B45" s="4" t="s">
        <v>318</v>
      </c>
      <c r="C45" s="287" t="s">
        <v>753</v>
      </c>
      <c r="D45" s="287" t="s">
        <v>753</v>
      </c>
      <c r="E45" s="287" t="s">
        <v>753</v>
      </c>
      <c r="F45" s="287" t="s">
        <v>753</v>
      </c>
      <c r="G45" s="287" t="s">
        <v>753</v>
      </c>
      <c r="H45" s="287" t="s">
        <v>753</v>
      </c>
      <c r="I45" s="287" t="s">
        <v>753</v>
      </c>
      <c r="J45" s="287" t="s">
        <v>753</v>
      </c>
      <c r="K45" s="287" t="s">
        <v>753</v>
      </c>
      <c r="L45" s="287" t="s">
        <v>753</v>
      </c>
      <c r="M45" s="287" t="s">
        <v>753</v>
      </c>
      <c r="N45" s="287" t="s">
        <v>753</v>
      </c>
      <c r="O45" s="287" t="s">
        <v>753</v>
      </c>
      <c r="P45" s="287" t="s">
        <v>753</v>
      </c>
      <c r="Q45" s="287" t="s">
        <v>753</v>
      </c>
      <c r="R45" s="287" t="s">
        <v>753</v>
      </c>
      <c r="S45" s="287" t="s">
        <v>753</v>
      </c>
      <c r="T45" s="287" t="s">
        <v>753</v>
      </c>
      <c r="U45" s="287" t="s">
        <v>753</v>
      </c>
      <c r="V45" s="287" t="s">
        <v>753</v>
      </c>
    </row>
    <row r="46" spans="1:22">
      <c r="A46" s="364"/>
      <c r="B46" s="4" t="s">
        <v>319</v>
      </c>
      <c r="C46" s="287" t="s">
        <v>753</v>
      </c>
      <c r="D46" s="287" t="s">
        <v>753</v>
      </c>
      <c r="E46" s="287" t="s">
        <v>753</v>
      </c>
      <c r="F46" s="287" t="s">
        <v>753</v>
      </c>
      <c r="G46" s="287" t="s">
        <v>753</v>
      </c>
      <c r="H46" s="287" t="s">
        <v>753</v>
      </c>
      <c r="I46" s="287" t="s">
        <v>753</v>
      </c>
      <c r="J46" s="287" t="s">
        <v>753</v>
      </c>
      <c r="K46" s="287" t="s">
        <v>753</v>
      </c>
      <c r="L46" s="287" t="s">
        <v>753</v>
      </c>
      <c r="M46" s="287" t="s">
        <v>753</v>
      </c>
      <c r="N46" s="287" t="s">
        <v>753</v>
      </c>
      <c r="O46" s="287" t="s">
        <v>753</v>
      </c>
      <c r="P46" s="287" t="s">
        <v>753</v>
      </c>
      <c r="Q46" s="287" t="s">
        <v>753</v>
      </c>
      <c r="R46" s="287" t="s">
        <v>753</v>
      </c>
      <c r="S46" s="287" t="s">
        <v>753</v>
      </c>
      <c r="T46" s="287" t="s">
        <v>753</v>
      </c>
      <c r="U46" s="287" t="s">
        <v>753</v>
      </c>
      <c r="V46" s="287" t="s">
        <v>753</v>
      </c>
    </row>
    <row r="47" spans="1:22">
      <c r="A47" s="363" t="s">
        <v>313</v>
      </c>
      <c r="B47" s="59" t="s">
        <v>317</v>
      </c>
      <c r="C47" s="287" t="s">
        <v>754</v>
      </c>
      <c r="D47" s="287" t="s">
        <v>754</v>
      </c>
      <c r="E47" s="287" t="s">
        <v>754</v>
      </c>
      <c r="F47" s="287" t="s">
        <v>754</v>
      </c>
      <c r="G47" s="287" t="s">
        <v>754</v>
      </c>
      <c r="H47" s="287" t="s">
        <v>754</v>
      </c>
      <c r="I47" s="287" t="s">
        <v>754</v>
      </c>
      <c r="J47" s="287" t="s">
        <v>754</v>
      </c>
      <c r="K47" s="287" t="s">
        <v>754</v>
      </c>
      <c r="L47" s="287" t="s">
        <v>754</v>
      </c>
      <c r="M47" s="287" t="s">
        <v>754</v>
      </c>
      <c r="N47" s="287" t="s">
        <v>754</v>
      </c>
      <c r="O47" s="287" t="s">
        <v>754</v>
      </c>
      <c r="P47" s="287" t="s">
        <v>754</v>
      </c>
      <c r="Q47" s="287" t="s">
        <v>754</v>
      </c>
      <c r="R47" s="287" t="s">
        <v>754</v>
      </c>
      <c r="S47" s="287" t="s">
        <v>754</v>
      </c>
      <c r="T47" s="287" t="s">
        <v>754</v>
      </c>
      <c r="U47" s="287" t="s">
        <v>754</v>
      </c>
      <c r="V47" s="287" t="s">
        <v>754</v>
      </c>
    </row>
    <row r="48" spans="1:22">
      <c r="A48" s="364"/>
      <c r="B48" s="4" t="s">
        <v>318</v>
      </c>
      <c r="C48" s="287" t="s">
        <v>754</v>
      </c>
      <c r="D48" s="287" t="s">
        <v>754</v>
      </c>
      <c r="E48" s="287" t="s">
        <v>754</v>
      </c>
      <c r="F48" s="287" t="s">
        <v>754</v>
      </c>
      <c r="G48" s="287" t="s">
        <v>754</v>
      </c>
      <c r="H48" s="287" t="s">
        <v>754</v>
      </c>
      <c r="I48" s="287" t="s">
        <v>754</v>
      </c>
      <c r="J48" s="287" t="s">
        <v>754</v>
      </c>
      <c r="K48" s="287" t="s">
        <v>754</v>
      </c>
      <c r="L48" s="287" t="s">
        <v>754</v>
      </c>
      <c r="M48" s="287" t="s">
        <v>754</v>
      </c>
      <c r="N48" s="287" t="s">
        <v>754</v>
      </c>
      <c r="O48" s="287" t="s">
        <v>754</v>
      </c>
      <c r="P48" s="287" t="s">
        <v>754</v>
      </c>
      <c r="Q48" s="287" t="s">
        <v>754</v>
      </c>
      <c r="R48" s="287" t="s">
        <v>754</v>
      </c>
      <c r="S48" s="287" t="s">
        <v>754</v>
      </c>
      <c r="T48" s="287" t="s">
        <v>754</v>
      </c>
      <c r="U48" s="287" t="s">
        <v>754</v>
      </c>
      <c r="V48" s="287" t="s">
        <v>754</v>
      </c>
    </row>
    <row r="49" spans="1:22">
      <c r="A49" s="364"/>
      <c r="B49" s="4" t="s">
        <v>319</v>
      </c>
      <c r="C49" s="287" t="s">
        <v>754</v>
      </c>
      <c r="D49" s="287" t="s">
        <v>754</v>
      </c>
      <c r="E49" s="287" t="s">
        <v>754</v>
      </c>
      <c r="F49" s="287" t="s">
        <v>754</v>
      </c>
      <c r="G49" s="287" t="s">
        <v>754</v>
      </c>
      <c r="H49" s="287" t="s">
        <v>754</v>
      </c>
      <c r="I49" s="287" t="s">
        <v>754</v>
      </c>
      <c r="J49" s="287" t="s">
        <v>754</v>
      </c>
      <c r="K49" s="287" t="s">
        <v>754</v>
      </c>
      <c r="L49" s="287" t="s">
        <v>754</v>
      </c>
      <c r="M49" s="287" t="s">
        <v>754</v>
      </c>
      <c r="N49" s="287" t="s">
        <v>754</v>
      </c>
      <c r="O49" s="287" t="s">
        <v>754</v>
      </c>
      <c r="P49" s="287" t="s">
        <v>754</v>
      </c>
      <c r="Q49" s="287" t="s">
        <v>754</v>
      </c>
      <c r="R49" s="287" t="s">
        <v>754</v>
      </c>
      <c r="S49" s="287" t="s">
        <v>754</v>
      </c>
      <c r="T49" s="287" t="s">
        <v>754</v>
      </c>
      <c r="U49" s="287" t="s">
        <v>754</v>
      </c>
      <c r="V49" s="287" t="s">
        <v>754</v>
      </c>
    </row>
  </sheetData>
  <mergeCells count="16"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  <mergeCell ref="A17:A19"/>
    <mergeCell ref="A2:A4"/>
    <mergeCell ref="A5:A7"/>
    <mergeCell ref="A8:A10"/>
    <mergeCell ref="A11:A13"/>
    <mergeCell ref="A14:A16"/>
  </mergeCells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5"/>
  <dimension ref="A1:AE2122"/>
  <sheetViews>
    <sheetView topLeftCell="J1" workbookViewId="0">
      <pane ySplit="1" topLeftCell="A2" activePane="bottomLeft" state="frozen"/>
      <selection pane="bottomLeft" activeCell="B2" sqref="B2:AD1048576"/>
    </sheetView>
  </sheetViews>
  <sheetFormatPr defaultRowHeight="13.5"/>
  <cols>
    <col min="1" max="1" width="3.625" customWidth="1"/>
    <col min="2" max="2" width="20.625" customWidth="1"/>
    <col min="3" max="30" width="10.625" customWidth="1"/>
  </cols>
  <sheetData>
    <row r="1" spans="1:31">
      <c r="A1" s="13" t="s">
        <v>265</v>
      </c>
      <c r="B1" s="9" t="s">
        <v>266</v>
      </c>
      <c r="C1" s="36" t="s">
        <v>267</v>
      </c>
      <c r="D1" s="36" t="s">
        <v>268</v>
      </c>
      <c r="E1" s="36" t="s">
        <v>269</v>
      </c>
      <c r="F1" s="36" t="s">
        <v>270</v>
      </c>
      <c r="G1" s="36" t="s">
        <v>271</v>
      </c>
      <c r="H1" s="36" t="s">
        <v>272</v>
      </c>
      <c r="I1" s="36" t="s">
        <v>273</v>
      </c>
      <c r="J1" s="36" t="s">
        <v>274</v>
      </c>
      <c r="K1" s="36" t="s">
        <v>275</v>
      </c>
      <c r="L1" s="36" t="s">
        <v>276</v>
      </c>
      <c r="M1" s="36" t="s">
        <v>277</v>
      </c>
      <c r="N1" s="36" t="s">
        <v>278</v>
      </c>
      <c r="O1" s="36" t="s">
        <v>279</v>
      </c>
      <c r="P1" s="36" t="s">
        <v>280</v>
      </c>
      <c r="Q1" s="36" t="s">
        <v>281</v>
      </c>
      <c r="R1" s="36" t="s">
        <v>282</v>
      </c>
      <c r="S1" s="36" t="s">
        <v>283</v>
      </c>
      <c r="T1" s="36" t="s">
        <v>284</v>
      </c>
      <c r="U1" s="36" t="s">
        <v>285</v>
      </c>
      <c r="V1" s="36" t="s">
        <v>286</v>
      </c>
      <c r="W1" s="36" t="s">
        <v>287</v>
      </c>
      <c r="X1" s="36" t="s">
        <v>288</v>
      </c>
      <c r="Y1" s="36" t="s">
        <v>289</v>
      </c>
      <c r="Z1" s="36" t="s">
        <v>290</v>
      </c>
      <c r="AA1" s="36" t="s">
        <v>291</v>
      </c>
      <c r="AB1" s="36" t="s">
        <v>292</v>
      </c>
      <c r="AC1" s="36" t="s">
        <v>293</v>
      </c>
      <c r="AD1" s="35" t="s">
        <v>294</v>
      </c>
      <c r="AE1" t="s">
        <v>294</v>
      </c>
    </row>
    <row r="2" spans="1:31">
      <c r="A2" s="42" t="s">
        <v>161</v>
      </c>
      <c r="B2" s="55">
        <v>44419.530856481484</v>
      </c>
      <c r="C2" s="38">
        <v>50.293700000000001</v>
      </c>
      <c r="D2" s="40">
        <v>50.291899999999998</v>
      </c>
      <c r="E2" s="40">
        <v>50.296599999999998</v>
      </c>
      <c r="F2" s="41">
        <v>5.0095799999999997</v>
      </c>
      <c r="G2" s="41">
        <v>5.0017699999999996</v>
      </c>
      <c r="H2" s="41">
        <v>5.00366</v>
      </c>
      <c r="I2" s="40">
        <v>359.93200000000002</v>
      </c>
      <c r="J2" s="40">
        <v>359.928</v>
      </c>
      <c r="K2" s="40">
        <v>359.97500000000002</v>
      </c>
      <c r="L2" s="40">
        <v>251.95</v>
      </c>
      <c r="M2" s="40">
        <v>251.548</v>
      </c>
      <c r="N2" s="39">
        <v>251.667</v>
      </c>
      <c r="O2" s="39">
        <v>-0.29659999999999997</v>
      </c>
      <c r="P2" s="39">
        <v>-0.31540000000000001</v>
      </c>
      <c r="Q2" s="39">
        <v>-0.1079</v>
      </c>
      <c r="R2" s="37">
        <v>0.99999000000000005</v>
      </c>
      <c r="S2" s="37">
        <v>0.99999000000000005</v>
      </c>
      <c r="T2" s="37">
        <v>1</v>
      </c>
      <c r="U2" s="39">
        <v>119.92400000000001</v>
      </c>
      <c r="V2" s="39">
        <v>120.235</v>
      </c>
      <c r="W2" s="39">
        <v>119.839</v>
      </c>
      <c r="X2" s="37">
        <v>7.9100000000000004E-3</v>
      </c>
      <c r="Y2" s="37">
        <v>8.9300000000000004E-3</v>
      </c>
      <c r="Z2" s="37">
        <v>8.7500000000000008E-3</v>
      </c>
      <c r="AA2" s="37">
        <v>3.5100000000000001E-3</v>
      </c>
      <c r="AB2" s="37">
        <v>3.3E-3</v>
      </c>
      <c r="AC2" s="37">
        <v>4.1799999999999997E-3</v>
      </c>
      <c r="AD2" s="39">
        <v>49.997999999999998</v>
      </c>
    </row>
    <row r="3" spans="1:31">
      <c r="A3" s="42" t="s">
        <v>162</v>
      </c>
      <c r="B3" s="55">
        <v>44419.531087962961</v>
      </c>
      <c r="C3" s="38">
        <v>99.978099999999998</v>
      </c>
      <c r="D3" s="40">
        <v>99.992199999999997</v>
      </c>
      <c r="E3" s="40">
        <v>100.024</v>
      </c>
      <c r="F3" s="41">
        <v>5.0097399999999999</v>
      </c>
      <c r="G3" s="41">
        <v>5.0014099999999999</v>
      </c>
      <c r="H3" s="41">
        <v>5.00373</v>
      </c>
      <c r="I3" s="40">
        <v>359.92899999999997</v>
      </c>
      <c r="J3" s="40">
        <v>359.91699999999997</v>
      </c>
      <c r="K3" s="40">
        <v>359.96899999999999</v>
      </c>
      <c r="L3" s="40">
        <v>500.86399999999998</v>
      </c>
      <c r="M3" s="40">
        <v>500.10199999999998</v>
      </c>
      <c r="N3" s="39">
        <v>500.495</v>
      </c>
      <c r="O3" s="39">
        <v>-0.61839999999999995</v>
      </c>
      <c r="P3" s="39">
        <v>-0.71879999999999999</v>
      </c>
      <c r="Q3" s="39">
        <v>-0.26800000000000002</v>
      </c>
      <c r="R3" s="37">
        <v>0.99999000000000005</v>
      </c>
      <c r="S3" s="37">
        <v>0.99999000000000005</v>
      </c>
      <c r="T3" s="37">
        <v>1</v>
      </c>
      <c r="U3" s="39">
        <v>119.93</v>
      </c>
      <c r="V3" s="39">
        <v>120.24</v>
      </c>
      <c r="W3" s="39">
        <v>119.82899999999999</v>
      </c>
      <c r="X3" s="37">
        <v>1.542E-2</v>
      </c>
      <c r="Y3" s="37">
        <v>1.8460000000000001E-2</v>
      </c>
      <c r="Z3" s="37">
        <v>1.4710000000000001E-2</v>
      </c>
      <c r="AA3" s="37">
        <v>3.6099999999999999E-3</v>
      </c>
      <c r="AB3" s="37">
        <v>3.13E-3</v>
      </c>
      <c r="AC3" s="37">
        <v>4.2900000000000004E-3</v>
      </c>
      <c r="AD3" s="39">
        <v>49.997999999999998</v>
      </c>
    </row>
    <row r="4" spans="1:31">
      <c r="A4" s="42" t="s">
        <v>163</v>
      </c>
      <c r="B4" s="55">
        <v>44419.531342592592</v>
      </c>
      <c r="C4" s="38">
        <v>149.977</v>
      </c>
      <c r="D4" s="40">
        <v>149.97900000000001</v>
      </c>
      <c r="E4" s="40">
        <v>150.01</v>
      </c>
      <c r="F4" s="41">
        <v>5.0097100000000001</v>
      </c>
      <c r="G4" s="41">
        <v>5.0014599999999998</v>
      </c>
      <c r="H4" s="41">
        <v>5.0037399999999996</v>
      </c>
      <c r="I4" s="40">
        <v>359.93900000000002</v>
      </c>
      <c r="J4" s="40">
        <v>359.94099999999997</v>
      </c>
      <c r="K4" s="40">
        <v>359.98099999999999</v>
      </c>
      <c r="L4" s="40">
        <v>751.34199999999998</v>
      </c>
      <c r="M4" s="40">
        <v>750.11500000000001</v>
      </c>
      <c r="N4" s="39">
        <v>750.61400000000003</v>
      </c>
      <c r="O4" s="39">
        <v>-0.79569999999999996</v>
      </c>
      <c r="P4" s="39">
        <v>-0.7621</v>
      </c>
      <c r="Q4" s="39">
        <v>-0.24199999999999999</v>
      </c>
      <c r="R4" s="37">
        <v>0.99999000000000005</v>
      </c>
      <c r="S4" s="37">
        <v>0.99999000000000005</v>
      </c>
      <c r="T4" s="37">
        <v>1</v>
      </c>
      <c r="U4" s="39">
        <v>119.91500000000001</v>
      </c>
      <c r="V4" s="39">
        <v>120.247</v>
      </c>
      <c r="W4" s="39">
        <v>119.837</v>
      </c>
      <c r="X4" s="37">
        <v>3.2460000000000003E-2</v>
      </c>
      <c r="Y4" s="37">
        <v>3.397E-2</v>
      </c>
      <c r="Z4" s="37">
        <v>3.3700000000000001E-2</v>
      </c>
      <c r="AA4" s="37">
        <v>3.3700000000000002E-3</v>
      </c>
      <c r="AB4" s="37">
        <v>3.2799999999999999E-3</v>
      </c>
      <c r="AC4" s="37">
        <v>2.5400000000000002E-3</v>
      </c>
      <c r="AD4" s="39">
        <v>49.997999999999998</v>
      </c>
    </row>
    <row r="5" spans="1:31">
      <c r="A5" s="42" t="s">
        <v>164</v>
      </c>
      <c r="B5" s="55">
        <v>44419.531574074077</v>
      </c>
      <c r="C5" s="38">
        <v>199.959</v>
      </c>
      <c r="D5" s="40">
        <v>199.947</v>
      </c>
      <c r="E5" s="40">
        <v>199.96799999999999</v>
      </c>
      <c r="F5" s="41">
        <v>5.0097199999999997</v>
      </c>
      <c r="G5" s="41">
        <v>5.0016499999999997</v>
      </c>
      <c r="H5" s="41">
        <v>5.0037099999999999</v>
      </c>
      <c r="I5" s="40">
        <v>359.95400000000001</v>
      </c>
      <c r="J5" s="40">
        <v>359.96</v>
      </c>
      <c r="K5" s="40">
        <v>359.99200000000002</v>
      </c>
      <c r="L5" s="40">
        <v>1001.74</v>
      </c>
      <c r="M5" s="40">
        <v>1000.07</v>
      </c>
      <c r="N5" s="39">
        <v>1000.58</v>
      </c>
      <c r="O5" s="39">
        <v>-0.79039999999999999</v>
      </c>
      <c r="P5" s="39">
        <v>-0.69550000000000001</v>
      </c>
      <c r="Q5" s="39">
        <v>-0.13370000000000001</v>
      </c>
      <c r="R5" s="37">
        <v>1</v>
      </c>
      <c r="S5" s="37">
        <v>1</v>
      </c>
      <c r="T5" s="37">
        <v>1</v>
      </c>
      <c r="U5" s="39">
        <v>119.90900000000001</v>
      </c>
      <c r="V5" s="39">
        <v>120.25</v>
      </c>
      <c r="W5" s="39">
        <v>119.839</v>
      </c>
      <c r="X5" s="37">
        <v>3.4500000000000003E-2</v>
      </c>
      <c r="Y5" s="37">
        <v>3.5970000000000002E-2</v>
      </c>
      <c r="Z5" s="37">
        <v>3.6560000000000002E-2</v>
      </c>
      <c r="AA5" s="37">
        <v>3.3E-3</v>
      </c>
      <c r="AB5" s="37">
        <v>3.4299999999999999E-3</v>
      </c>
      <c r="AC5" s="37">
        <v>2.8800000000000002E-3</v>
      </c>
      <c r="AD5" s="39">
        <v>49.997999999999998</v>
      </c>
    </row>
    <row r="6" spans="1:31">
      <c r="A6" s="42" t="s">
        <v>165</v>
      </c>
      <c r="B6" s="55">
        <v>44419.531817129631</v>
      </c>
      <c r="C6" s="38">
        <v>249.91800000000001</v>
      </c>
      <c r="D6" s="40">
        <v>249.90100000000001</v>
      </c>
      <c r="E6" s="40">
        <v>249.90600000000001</v>
      </c>
      <c r="F6" s="41">
        <v>5.0097300000000002</v>
      </c>
      <c r="G6" s="41">
        <v>5.0015599999999996</v>
      </c>
      <c r="H6" s="41">
        <v>5.0038099999999996</v>
      </c>
      <c r="I6" s="40">
        <v>359.96499999999997</v>
      </c>
      <c r="J6" s="40">
        <v>359.97300000000001</v>
      </c>
      <c r="K6" s="40">
        <v>7.6299999999999996E-3</v>
      </c>
      <c r="L6" s="40">
        <v>1252.02</v>
      </c>
      <c r="M6" s="40">
        <v>1249.8900000000001</v>
      </c>
      <c r="N6" s="39">
        <v>1250.48</v>
      </c>
      <c r="O6" s="39">
        <v>-0.745</v>
      </c>
      <c r="P6" s="39">
        <v>-0.58130000000000004</v>
      </c>
      <c r="Q6" s="39">
        <v>0.16653999999999999</v>
      </c>
      <c r="R6" s="37">
        <v>1</v>
      </c>
      <c r="S6" s="37">
        <v>1</v>
      </c>
      <c r="T6" s="37">
        <v>1</v>
      </c>
      <c r="U6" s="39">
        <v>119.91</v>
      </c>
      <c r="V6" s="39">
        <v>120.251</v>
      </c>
      <c r="W6" s="39">
        <v>119.83799999999999</v>
      </c>
      <c r="X6" s="37">
        <v>3.4439999999999998E-2</v>
      </c>
      <c r="Y6" s="37">
        <v>3.61E-2</v>
      </c>
      <c r="Z6" s="37">
        <v>3.6799999999999999E-2</v>
      </c>
      <c r="AA6" s="37">
        <v>3.2799999999999999E-3</v>
      </c>
      <c r="AB6" s="37">
        <v>3.31E-3</v>
      </c>
      <c r="AC6" s="37">
        <v>4.3499999999999997E-3</v>
      </c>
      <c r="AD6" s="39">
        <v>49.997999999999998</v>
      </c>
    </row>
    <row r="7" spans="1:31">
      <c r="A7" s="42" t="s">
        <v>166</v>
      </c>
      <c r="B7" s="55">
        <v>44419.532048611109</v>
      </c>
      <c r="C7" s="38">
        <v>219.95</v>
      </c>
      <c r="D7" s="40">
        <v>219.93</v>
      </c>
      <c r="E7" s="40">
        <v>219.947</v>
      </c>
      <c r="F7" s="41">
        <v>5.00969</v>
      </c>
      <c r="G7" s="41">
        <v>5.0018099999999999</v>
      </c>
      <c r="H7" s="41">
        <v>5.0036500000000004</v>
      </c>
      <c r="I7" s="40">
        <v>359.96</v>
      </c>
      <c r="J7" s="40">
        <v>359.96499999999997</v>
      </c>
      <c r="K7" s="40">
        <v>2.31E-3</v>
      </c>
      <c r="L7" s="40">
        <v>1101.8800000000001</v>
      </c>
      <c r="M7" s="40">
        <v>1100.04</v>
      </c>
      <c r="N7" s="39">
        <v>1100.53</v>
      </c>
      <c r="O7" s="39">
        <v>-0.76090000000000002</v>
      </c>
      <c r="P7" s="39">
        <v>-0.6542</v>
      </c>
      <c r="Q7" s="39">
        <v>4.4420000000000001E-2</v>
      </c>
      <c r="R7" s="37">
        <v>1</v>
      </c>
      <c r="S7" s="37">
        <v>1</v>
      </c>
      <c r="T7" s="37">
        <v>1</v>
      </c>
      <c r="U7" s="39">
        <v>119.90900000000001</v>
      </c>
      <c r="V7" s="39">
        <v>120.25</v>
      </c>
      <c r="W7" s="39">
        <v>119.839</v>
      </c>
      <c r="X7" s="37">
        <v>3.4389999999999997E-2</v>
      </c>
      <c r="Y7" s="37">
        <v>3.662E-2</v>
      </c>
      <c r="Z7" s="37">
        <v>3.4770000000000002E-2</v>
      </c>
      <c r="AA7" s="37">
        <v>3.5100000000000001E-3</v>
      </c>
      <c r="AB7" s="37">
        <v>3.31E-3</v>
      </c>
      <c r="AC7" s="37">
        <v>4.28E-3</v>
      </c>
      <c r="AD7" s="39">
        <v>49.997999999999998</v>
      </c>
    </row>
    <row r="8" spans="1:31">
      <c r="A8" s="42" t="s">
        <v>167</v>
      </c>
      <c r="B8" s="55">
        <v>44419.532326388886</v>
      </c>
      <c r="C8" s="38">
        <v>219.934</v>
      </c>
      <c r="D8" s="40">
        <v>219.923</v>
      </c>
      <c r="E8" s="40">
        <v>219.94300000000001</v>
      </c>
      <c r="F8" s="41">
        <v>2.4979999999999999E-2</v>
      </c>
      <c r="G8" s="41">
        <v>2.495E-2</v>
      </c>
      <c r="H8" s="41">
        <v>2.5010000000000001E-2</v>
      </c>
      <c r="I8" s="40">
        <v>359.99099999999999</v>
      </c>
      <c r="J8" s="40">
        <v>1.7899999999999999E-2</v>
      </c>
      <c r="K8" s="40">
        <v>1.8589999999999999E-2</v>
      </c>
      <c r="L8" s="40">
        <v>5.4947600000000003</v>
      </c>
      <c r="M8" s="40">
        <v>5.4887699999999997</v>
      </c>
      <c r="N8" s="39">
        <v>5.5007200000000003</v>
      </c>
      <c r="O8" s="39">
        <v>-6.9999999999999999E-4</v>
      </c>
      <c r="P8" s="39">
        <v>1.7099999999999999E-3</v>
      </c>
      <c r="Q8" s="39">
        <v>1.7799999999999999E-3</v>
      </c>
      <c r="R8" s="37">
        <v>1</v>
      </c>
      <c r="S8" s="37">
        <v>1</v>
      </c>
      <c r="T8" s="37">
        <v>1</v>
      </c>
      <c r="U8" s="39">
        <v>119.91</v>
      </c>
      <c r="V8" s="39">
        <v>120.25</v>
      </c>
      <c r="W8" s="39">
        <v>119.839</v>
      </c>
      <c r="X8" s="37">
        <v>3.4290000000000001E-2</v>
      </c>
      <c r="Y8" s="37">
        <v>3.5139999999999998E-2</v>
      </c>
      <c r="Z8" s="37">
        <v>3.6760000000000001E-2</v>
      </c>
      <c r="AA8" s="37">
        <v>1.2E-4</v>
      </c>
      <c r="AB8" s="37">
        <v>1.1E-4</v>
      </c>
      <c r="AC8" s="37">
        <v>1.1E-4</v>
      </c>
      <c r="AD8" s="39">
        <v>49.997999999999998</v>
      </c>
    </row>
    <row r="9" spans="1:31">
      <c r="A9" s="42" t="s">
        <v>168</v>
      </c>
      <c r="B9" s="55">
        <v>44419.532569444447</v>
      </c>
      <c r="C9" s="38">
        <v>219.94900000000001</v>
      </c>
      <c r="D9" s="40">
        <v>219.93199999999999</v>
      </c>
      <c r="E9" s="40">
        <v>219.94499999999999</v>
      </c>
      <c r="F9" s="41">
        <v>2.50162</v>
      </c>
      <c r="G9" s="41">
        <v>2.49777</v>
      </c>
      <c r="H9" s="41">
        <v>2.5005500000000001</v>
      </c>
      <c r="I9" s="40">
        <v>359.97300000000001</v>
      </c>
      <c r="J9" s="40">
        <v>359.96800000000002</v>
      </c>
      <c r="K9" s="40">
        <v>6.7499999999999999E-3</v>
      </c>
      <c r="L9" s="40">
        <v>550.23199999999997</v>
      </c>
      <c r="M9" s="40">
        <v>549.34100000000001</v>
      </c>
      <c r="N9" s="39">
        <v>549.98599999999999</v>
      </c>
      <c r="O9" s="39">
        <v>-0.25530000000000003</v>
      </c>
      <c r="P9" s="39">
        <v>-0.30359999999999998</v>
      </c>
      <c r="Q9" s="39">
        <v>6.4839999999999995E-2</v>
      </c>
      <c r="R9" s="37">
        <v>1</v>
      </c>
      <c r="S9" s="37">
        <v>1</v>
      </c>
      <c r="T9" s="37">
        <v>1</v>
      </c>
      <c r="U9" s="39">
        <v>119.908</v>
      </c>
      <c r="V9" s="39">
        <v>120.251</v>
      </c>
      <c r="W9" s="39">
        <v>119.84</v>
      </c>
      <c r="X9" s="37">
        <v>3.4079999999999999E-2</v>
      </c>
      <c r="Y9" s="37">
        <v>3.5400000000000001E-2</v>
      </c>
      <c r="Z9" s="37">
        <v>3.6159999999999998E-2</v>
      </c>
      <c r="AA9" s="37">
        <v>9.3000000000000005E-4</v>
      </c>
      <c r="AB9" s="37">
        <v>6.9999999999999999E-4</v>
      </c>
      <c r="AC9" s="37">
        <v>9.1E-4</v>
      </c>
      <c r="AD9" s="39">
        <v>49.997999999999998</v>
      </c>
    </row>
    <row r="10" spans="1:31">
      <c r="A10" s="42" t="s">
        <v>169</v>
      </c>
      <c r="B10" s="55">
        <v>44419.532812500001</v>
      </c>
      <c r="C10" s="38">
        <v>219.946</v>
      </c>
      <c r="D10" s="40">
        <v>219.93</v>
      </c>
      <c r="E10" s="40">
        <v>219.94499999999999</v>
      </c>
      <c r="F10" s="41">
        <v>4.0040300000000002</v>
      </c>
      <c r="G10" s="41">
        <v>4</v>
      </c>
      <c r="H10" s="41">
        <v>4.0018000000000002</v>
      </c>
      <c r="I10" s="40">
        <v>359.97500000000002</v>
      </c>
      <c r="J10" s="40">
        <v>359.99599999999998</v>
      </c>
      <c r="K10" s="40">
        <v>1.976E-2</v>
      </c>
      <c r="L10" s="40">
        <v>880.67200000000003</v>
      </c>
      <c r="M10" s="40">
        <v>879.72299999999996</v>
      </c>
      <c r="N10" s="39">
        <v>880.17899999999997</v>
      </c>
      <c r="O10" s="39">
        <v>-0.373</v>
      </c>
      <c r="P10" s="39">
        <v>-5.6000000000000001E-2</v>
      </c>
      <c r="Q10" s="39">
        <v>0.30362</v>
      </c>
      <c r="R10" s="37">
        <v>1</v>
      </c>
      <c r="S10" s="37">
        <v>1</v>
      </c>
      <c r="T10" s="37">
        <v>1</v>
      </c>
      <c r="U10" s="39">
        <v>119.90900000000001</v>
      </c>
      <c r="V10" s="39">
        <v>120.251</v>
      </c>
      <c r="W10" s="39">
        <v>119.83799999999999</v>
      </c>
      <c r="X10" s="37">
        <v>3.4340000000000002E-2</v>
      </c>
      <c r="Y10" s="37">
        <v>3.6580000000000001E-2</v>
      </c>
      <c r="Z10" s="37">
        <v>3.5959999999999999E-2</v>
      </c>
      <c r="AA10" s="37">
        <v>2.8700000000000002E-3</v>
      </c>
      <c r="AB10" s="37">
        <v>5.1999999999999998E-3</v>
      </c>
      <c r="AC10" s="37">
        <v>3.0500000000000002E-3</v>
      </c>
      <c r="AD10" s="39">
        <v>49.997999999999998</v>
      </c>
    </row>
    <row r="11" spans="1:31">
      <c r="A11" s="42" t="s">
        <v>170</v>
      </c>
      <c r="B11" s="55">
        <v>44419.533043981479</v>
      </c>
      <c r="C11" s="38">
        <v>219.947</v>
      </c>
      <c r="D11" s="40">
        <v>219.93</v>
      </c>
      <c r="E11" s="40">
        <v>219.94300000000001</v>
      </c>
      <c r="F11" s="41">
        <v>5.0050999999999997</v>
      </c>
      <c r="G11" s="41">
        <v>4.9991500000000002</v>
      </c>
      <c r="H11" s="41">
        <v>5.0021100000000001</v>
      </c>
      <c r="I11" s="40">
        <v>359.97199999999998</v>
      </c>
      <c r="J11" s="40">
        <v>359.988</v>
      </c>
      <c r="K11" s="40">
        <v>1.8700000000000001E-2</v>
      </c>
      <c r="L11" s="40">
        <v>1100.8499999999999</v>
      </c>
      <c r="M11" s="40">
        <v>1099.46</v>
      </c>
      <c r="N11" s="39">
        <v>1100.18</v>
      </c>
      <c r="O11" s="39">
        <v>-0.53339999999999999</v>
      </c>
      <c r="P11" s="39">
        <v>-0.22770000000000001</v>
      </c>
      <c r="Q11" s="39">
        <v>0.35913</v>
      </c>
      <c r="R11" s="37">
        <v>1</v>
      </c>
      <c r="S11" s="37">
        <v>1</v>
      </c>
      <c r="T11" s="37">
        <v>1</v>
      </c>
      <c r="U11" s="39">
        <v>119.91</v>
      </c>
      <c r="V11" s="39">
        <v>120.25</v>
      </c>
      <c r="W11" s="39">
        <v>119.839</v>
      </c>
      <c r="X11" s="37">
        <v>3.4329999999999999E-2</v>
      </c>
      <c r="Y11" s="37">
        <v>3.6549999999999999E-2</v>
      </c>
      <c r="Z11" s="37">
        <v>3.5790000000000002E-2</v>
      </c>
      <c r="AA11" s="37">
        <v>2.5899999999999999E-3</v>
      </c>
      <c r="AB11" s="37">
        <v>2.6800000000000001E-3</v>
      </c>
      <c r="AC11" s="37">
        <v>3.5799999999999998E-3</v>
      </c>
      <c r="AD11" s="39">
        <v>49.997999999999998</v>
      </c>
    </row>
    <row r="12" spans="1:31">
      <c r="A12" s="42" t="s">
        <v>171</v>
      </c>
      <c r="B12" s="55">
        <v>44419.53329861111</v>
      </c>
      <c r="C12" s="38">
        <v>219.95099999999999</v>
      </c>
      <c r="D12" s="40">
        <v>219.93299999999999</v>
      </c>
      <c r="E12" s="40">
        <v>219.94499999999999</v>
      </c>
      <c r="F12" s="41">
        <v>6.0061799999999996</v>
      </c>
      <c r="G12" s="41">
        <v>6.00082</v>
      </c>
      <c r="H12" s="41">
        <v>6.0034900000000002</v>
      </c>
      <c r="I12" s="40">
        <v>359.96699999999998</v>
      </c>
      <c r="J12" s="40">
        <v>359.976</v>
      </c>
      <c r="K12" s="40">
        <v>2.9479999999999999E-2</v>
      </c>
      <c r="L12" s="40">
        <v>1321.06</v>
      </c>
      <c r="M12" s="40">
        <v>1319.78</v>
      </c>
      <c r="N12" s="39">
        <v>1320.43</v>
      </c>
      <c r="O12" s="39">
        <v>-0.75349999999999995</v>
      </c>
      <c r="P12" s="39">
        <v>-0.53180000000000005</v>
      </c>
      <c r="Q12" s="39">
        <v>0.67942999999999998</v>
      </c>
      <c r="R12" s="37">
        <v>1</v>
      </c>
      <c r="S12" s="37">
        <v>1</v>
      </c>
      <c r="T12" s="37">
        <v>1</v>
      </c>
      <c r="U12" s="39">
        <v>119.90900000000001</v>
      </c>
      <c r="V12" s="39">
        <v>120.25</v>
      </c>
      <c r="W12" s="39">
        <v>119.839</v>
      </c>
      <c r="X12" s="37">
        <v>3.5119999999999998E-2</v>
      </c>
      <c r="Y12" s="37">
        <v>3.603E-2</v>
      </c>
      <c r="Z12" s="37">
        <v>3.5889999999999998E-2</v>
      </c>
      <c r="AA12" s="37">
        <v>2.0400000000000001E-3</v>
      </c>
      <c r="AB12" s="37">
        <v>1.1000000000000001E-3</v>
      </c>
      <c r="AC12" s="37">
        <v>4.79E-3</v>
      </c>
      <c r="AD12" s="39">
        <v>49.997999999999998</v>
      </c>
    </row>
    <row r="13" spans="1:31">
      <c r="A13" s="42" t="s">
        <v>172</v>
      </c>
      <c r="B13" s="55">
        <v>44419.53361111111</v>
      </c>
      <c r="C13" s="38">
        <v>249.916</v>
      </c>
      <c r="D13" s="40">
        <v>249.898</v>
      </c>
      <c r="E13" s="40">
        <v>249.90100000000001</v>
      </c>
      <c r="F13" s="41">
        <v>5.0045099999999998</v>
      </c>
      <c r="G13" s="41">
        <v>4.9983700000000004</v>
      </c>
      <c r="H13" s="41">
        <v>5.00223</v>
      </c>
      <c r="I13" s="40">
        <v>359.97500000000002</v>
      </c>
      <c r="J13" s="40">
        <v>359.98899999999998</v>
      </c>
      <c r="K13" s="40">
        <v>2.3630000000000002E-2</v>
      </c>
      <c r="L13" s="40">
        <v>1250.71</v>
      </c>
      <c r="M13" s="40">
        <v>1249.08</v>
      </c>
      <c r="N13" s="39">
        <v>1250.06</v>
      </c>
      <c r="O13" s="39">
        <v>-0.52170000000000005</v>
      </c>
      <c r="P13" s="39">
        <v>-0.2278</v>
      </c>
      <c r="Q13" s="39">
        <v>0.51554999999999995</v>
      </c>
      <c r="R13" s="37">
        <v>1</v>
      </c>
      <c r="S13" s="37">
        <v>1</v>
      </c>
      <c r="T13" s="37">
        <v>1</v>
      </c>
      <c r="U13" s="39">
        <v>119.91</v>
      </c>
      <c r="V13" s="39">
        <v>120.25</v>
      </c>
      <c r="W13" s="39">
        <v>119.839</v>
      </c>
      <c r="X13" s="37">
        <v>3.4819999999999997E-2</v>
      </c>
      <c r="Y13" s="37">
        <v>3.6799999999999999E-2</v>
      </c>
      <c r="Z13" s="37">
        <v>3.5720000000000002E-2</v>
      </c>
      <c r="AA13" s="37">
        <v>3.2499999999999999E-3</v>
      </c>
      <c r="AB13" s="37">
        <v>2.1700000000000001E-3</v>
      </c>
      <c r="AC13" s="37">
        <v>2.0799999999999998E-3</v>
      </c>
      <c r="AD13" s="39">
        <v>49.997999999999998</v>
      </c>
    </row>
    <row r="14" spans="1:31">
      <c r="A14" s="42" t="s">
        <v>173</v>
      </c>
      <c r="B14" s="55">
        <v>44419.53392361111</v>
      </c>
      <c r="C14" s="38">
        <v>249.90899999999999</v>
      </c>
      <c r="D14" s="40">
        <v>249.89099999999999</v>
      </c>
      <c r="E14" s="40">
        <v>249.89599999999999</v>
      </c>
      <c r="F14" s="41">
        <v>5.0041099999999998</v>
      </c>
      <c r="G14" s="41">
        <v>4.9975199999999997</v>
      </c>
      <c r="H14" s="41">
        <v>5.0022200000000003</v>
      </c>
      <c r="I14" s="40">
        <v>29.970199999999998</v>
      </c>
      <c r="J14" s="40">
        <v>29.986000000000001</v>
      </c>
      <c r="K14" s="40">
        <v>30.028400000000001</v>
      </c>
      <c r="L14" s="40">
        <v>1083.3499999999999</v>
      </c>
      <c r="M14" s="40">
        <v>1081.67</v>
      </c>
      <c r="N14" s="39">
        <v>1082.25</v>
      </c>
      <c r="O14" s="39">
        <v>624.72500000000002</v>
      </c>
      <c r="P14" s="39">
        <v>624.15599999999995</v>
      </c>
      <c r="Q14" s="39">
        <v>625.55600000000004</v>
      </c>
      <c r="R14" s="37">
        <v>0.86628000000000005</v>
      </c>
      <c r="S14" s="37">
        <v>0.86614000000000002</v>
      </c>
      <c r="T14" s="37">
        <v>0.86577000000000004</v>
      </c>
      <c r="U14" s="39">
        <v>119.908</v>
      </c>
      <c r="V14" s="39">
        <v>120.25</v>
      </c>
      <c r="W14" s="39">
        <v>119.84</v>
      </c>
      <c r="X14" s="37">
        <v>3.3980000000000003E-2</v>
      </c>
      <c r="Y14" s="37">
        <v>3.5729999999999998E-2</v>
      </c>
      <c r="Z14" s="37">
        <v>3.6080000000000001E-2</v>
      </c>
      <c r="AA14" s="37">
        <v>3.7299999999999998E-3</v>
      </c>
      <c r="AB14" s="37">
        <v>2.8400000000000001E-3</v>
      </c>
      <c r="AC14" s="37">
        <v>5.1799999999999997E-3</v>
      </c>
      <c r="AD14" s="39">
        <v>49.997999999999998</v>
      </c>
    </row>
    <row r="15" spans="1:31">
      <c r="A15" s="42" t="s">
        <v>174</v>
      </c>
      <c r="B15" s="55">
        <v>44419.534236111111</v>
      </c>
      <c r="C15" s="38">
        <v>249.90600000000001</v>
      </c>
      <c r="D15" s="40">
        <v>249.89</v>
      </c>
      <c r="E15" s="40">
        <v>249.89</v>
      </c>
      <c r="F15" s="41">
        <v>5.0043899999999999</v>
      </c>
      <c r="G15" s="41">
        <v>4.9971800000000002</v>
      </c>
      <c r="H15" s="41">
        <v>5.0019600000000004</v>
      </c>
      <c r="I15" s="40">
        <v>59.968600000000002</v>
      </c>
      <c r="J15" s="40">
        <v>59.9833</v>
      </c>
      <c r="K15" s="40">
        <v>60.052500000000002</v>
      </c>
      <c r="L15" s="40">
        <v>625.90599999999995</v>
      </c>
      <c r="M15" s="40">
        <v>624.68899999999996</v>
      </c>
      <c r="N15" s="39">
        <v>623.97799999999995</v>
      </c>
      <c r="O15" s="39">
        <v>1082.73</v>
      </c>
      <c r="P15" s="39">
        <v>1081.26</v>
      </c>
      <c r="Q15" s="39">
        <v>1083.05</v>
      </c>
      <c r="R15" s="37">
        <v>0.50046999999999997</v>
      </c>
      <c r="S15" s="37">
        <v>0.50024999999999997</v>
      </c>
      <c r="T15" s="37">
        <v>0.49919999999999998</v>
      </c>
      <c r="U15" s="39">
        <v>119.907</v>
      </c>
      <c r="V15" s="39">
        <v>120.249</v>
      </c>
      <c r="W15" s="39">
        <v>119.842</v>
      </c>
      <c r="X15" s="37">
        <v>3.3709999999999997E-2</v>
      </c>
      <c r="Y15" s="37">
        <v>3.5220000000000001E-2</v>
      </c>
      <c r="Z15" s="37">
        <v>3.6240000000000001E-2</v>
      </c>
      <c r="AA15" s="37">
        <v>3.48E-3</v>
      </c>
      <c r="AB15" s="37">
        <v>3.2799999999999999E-3</v>
      </c>
      <c r="AC15" s="37">
        <v>4.5599999999999998E-3</v>
      </c>
      <c r="AD15" s="39">
        <v>49.997999999999998</v>
      </c>
    </row>
    <row r="16" spans="1:31">
      <c r="A16" s="42" t="s">
        <v>175</v>
      </c>
      <c r="B16" s="55">
        <v>44419.534560185188</v>
      </c>
      <c r="C16" s="38">
        <v>249.89699999999999</v>
      </c>
      <c r="D16" s="40">
        <v>249.88800000000001</v>
      </c>
      <c r="E16" s="40">
        <v>249.88900000000001</v>
      </c>
      <c r="F16" s="41">
        <v>5.0041599999999997</v>
      </c>
      <c r="G16" s="41">
        <v>4.9992900000000002</v>
      </c>
      <c r="H16" s="41">
        <v>5.0019099999999996</v>
      </c>
      <c r="I16" s="40">
        <v>89.969099999999997</v>
      </c>
      <c r="J16" s="40">
        <v>89.978999999999999</v>
      </c>
      <c r="K16" s="40">
        <v>90.021000000000001</v>
      </c>
      <c r="L16" s="40">
        <v>0.67298999999999998</v>
      </c>
      <c r="M16" s="40">
        <v>0.45733000000000001</v>
      </c>
      <c r="N16" s="39">
        <v>-0.45889999999999997</v>
      </c>
      <c r="O16" s="39">
        <v>1250.52</v>
      </c>
      <c r="P16" s="39">
        <v>1249.26</v>
      </c>
      <c r="Q16" s="39">
        <v>1249.92</v>
      </c>
      <c r="R16" s="37">
        <v>5.2999999999999998E-4</v>
      </c>
      <c r="S16" s="37">
        <v>3.6000000000000002E-4</v>
      </c>
      <c r="T16" s="37">
        <v>-2.9999999999999997E-4</v>
      </c>
      <c r="U16" s="39">
        <v>119.908</v>
      </c>
      <c r="V16" s="39">
        <v>120.249</v>
      </c>
      <c r="W16" s="39">
        <v>119.842</v>
      </c>
      <c r="X16" s="37">
        <v>3.4320000000000003E-2</v>
      </c>
      <c r="Y16" s="37">
        <v>3.5569999999999997E-2</v>
      </c>
      <c r="Z16" s="37">
        <v>3.6510000000000001E-2</v>
      </c>
      <c r="AA16" s="37">
        <v>3.15E-3</v>
      </c>
      <c r="AB16" s="37">
        <v>3.0799999999999998E-3</v>
      </c>
      <c r="AC16" s="37">
        <v>2.3E-3</v>
      </c>
      <c r="AD16" s="39">
        <v>49.997999999999998</v>
      </c>
    </row>
    <row r="17" spans="1:30">
      <c r="A17" s="42" t="s">
        <v>176</v>
      </c>
      <c r="B17" s="55">
        <v>44419.534872685188</v>
      </c>
      <c r="C17" s="38">
        <v>249.869</v>
      </c>
      <c r="D17" s="40">
        <v>249.87100000000001</v>
      </c>
      <c r="E17" s="40">
        <v>249.87200000000001</v>
      </c>
      <c r="F17" s="41">
        <v>5.0037500000000001</v>
      </c>
      <c r="G17" s="41">
        <v>4.9967300000000003</v>
      </c>
      <c r="H17" s="41">
        <v>5.0019600000000004</v>
      </c>
      <c r="I17" s="40">
        <v>179.976</v>
      </c>
      <c r="J17" s="40">
        <v>179.99100000000001</v>
      </c>
      <c r="K17" s="40">
        <v>180.04599999999999</v>
      </c>
      <c r="L17" s="40">
        <v>-1250.2</v>
      </c>
      <c r="M17" s="40">
        <v>-1248.5</v>
      </c>
      <c r="N17" s="39">
        <v>-1249.8</v>
      </c>
      <c r="O17" s="39">
        <v>0.50617000000000001</v>
      </c>
      <c r="P17" s="39">
        <v>0.18024999999999999</v>
      </c>
      <c r="Q17" s="39">
        <v>-1.0086999999999999</v>
      </c>
      <c r="R17" s="37">
        <v>-1</v>
      </c>
      <c r="S17" s="37">
        <v>-1</v>
      </c>
      <c r="T17" s="37">
        <v>-1</v>
      </c>
      <c r="U17" s="39">
        <v>119.908</v>
      </c>
      <c r="V17" s="39">
        <v>120.251</v>
      </c>
      <c r="W17" s="39">
        <v>119.84</v>
      </c>
      <c r="X17" s="37">
        <v>3.3849999999999998E-2</v>
      </c>
      <c r="Y17" s="37">
        <v>3.5880000000000002E-2</v>
      </c>
      <c r="Z17" s="37">
        <v>3.5979999999999998E-2</v>
      </c>
      <c r="AA17" s="37">
        <v>3.0699999999999998E-3</v>
      </c>
      <c r="AB17" s="37">
        <v>3.1099999999999999E-3</v>
      </c>
      <c r="AC17" s="37">
        <v>4.3299999999999996E-3</v>
      </c>
      <c r="AD17" s="39">
        <v>49.997999999999998</v>
      </c>
    </row>
    <row r="18" spans="1:30">
      <c r="A18" s="42" t="s">
        <v>177</v>
      </c>
      <c r="B18" s="55">
        <v>44419.535196759258</v>
      </c>
      <c r="C18" s="38">
        <v>249.89</v>
      </c>
      <c r="D18" s="40">
        <v>249.88399999999999</v>
      </c>
      <c r="E18" s="40">
        <v>249.881</v>
      </c>
      <c r="F18" s="41">
        <v>5.0039499999999997</v>
      </c>
      <c r="G18" s="41">
        <v>4.9992099999999997</v>
      </c>
      <c r="H18" s="41">
        <v>5.0018200000000004</v>
      </c>
      <c r="I18" s="40">
        <v>269.97500000000002</v>
      </c>
      <c r="J18" s="40">
        <v>269.98700000000002</v>
      </c>
      <c r="K18" s="40">
        <v>270.024</v>
      </c>
      <c r="L18" s="40">
        <v>-0.54079999999999995</v>
      </c>
      <c r="M18" s="40">
        <v>-0.2732</v>
      </c>
      <c r="N18" s="39">
        <v>0.53500999999999999</v>
      </c>
      <c r="O18" s="39">
        <v>-1250.4000000000001</v>
      </c>
      <c r="P18" s="39">
        <v>-1249.2</v>
      </c>
      <c r="Q18" s="39">
        <v>-1249.8</v>
      </c>
      <c r="R18" s="37">
        <v>-4.0000000000000002E-4</v>
      </c>
      <c r="S18" s="37">
        <v>-2.0000000000000001E-4</v>
      </c>
      <c r="T18" s="37">
        <v>4.2000000000000002E-4</v>
      </c>
      <c r="U18" s="39">
        <v>119.911</v>
      </c>
      <c r="V18" s="39">
        <v>120.251</v>
      </c>
      <c r="W18" s="39">
        <v>119.837</v>
      </c>
      <c r="X18" s="37">
        <v>3.3939999999999998E-2</v>
      </c>
      <c r="Y18" s="37">
        <v>3.6299999999999999E-2</v>
      </c>
      <c r="Z18" s="37">
        <v>3.5950000000000003E-2</v>
      </c>
      <c r="AA18" s="37">
        <v>3.5100000000000001E-3</v>
      </c>
      <c r="AB18" s="37">
        <v>2.9099999999999998E-3</v>
      </c>
      <c r="AC18" s="37">
        <v>3.64E-3</v>
      </c>
      <c r="AD18" s="39">
        <v>49.997999999999998</v>
      </c>
    </row>
    <row r="19" spans="1:30">
      <c r="A19" s="42" t="s">
        <v>178</v>
      </c>
      <c r="B19" s="55">
        <v>44419.535520833335</v>
      </c>
      <c r="C19" s="38">
        <v>249.898</v>
      </c>
      <c r="D19" s="40">
        <v>249.88800000000001</v>
      </c>
      <c r="E19" s="40">
        <v>249.88300000000001</v>
      </c>
      <c r="F19" s="41">
        <v>5.0038900000000002</v>
      </c>
      <c r="G19" s="41">
        <v>4.9973900000000002</v>
      </c>
      <c r="H19" s="41">
        <v>5.0020100000000003</v>
      </c>
      <c r="I19" s="40">
        <v>299.97199999999998</v>
      </c>
      <c r="J19" s="40">
        <v>299.98500000000001</v>
      </c>
      <c r="K19" s="40">
        <v>300.02100000000002</v>
      </c>
      <c r="L19" s="40">
        <v>624.71600000000001</v>
      </c>
      <c r="M19" s="40">
        <v>624.11900000000003</v>
      </c>
      <c r="N19" s="39">
        <v>625.36900000000003</v>
      </c>
      <c r="O19" s="39">
        <v>-1083.2</v>
      </c>
      <c r="P19" s="39">
        <v>-1081.5999999999999</v>
      </c>
      <c r="Q19" s="39">
        <v>-1082.2</v>
      </c>
      <c r="R19" s="37">
        <v>0.49958000000000002</v>
      </c>
      <c r="S19" s="37">
        <v>0.49976999999999999</v>
      </c>
      <c r="T19" s="37">
        <v>0.50031999999999999</v>
      </c>
      <c r="U19" s="39">
        <v>119.911</v>
      </c>
      <c r="V19" s="39">
        <v>120.251</v>
      </c>
      <c r="W19" s="39">
        <v>119.837</v>
      </c>
      <c r="X19" s="37">
        <v>3.3669999999999999E-2</v>
      </c>
      <c r="Y19" s="37">
        <v>3.5310000000000001E-2</v>
      </c>
      <c r="Z19" s="37">
        <v>3.7109999999999997E-2</v>
      </c>
      <c r="AA19" s="37">
        <v>3.5300000000000002E-3</v>
      </c>
      <c r="AB19" s="37">
        <v>2.7799999999999999E-3</v>
      </c>
      <c r="AC19" s="37">
        <v>3.4299999999999999E-3</v>
      </c>
      <c r="AD19" s="39">
        <v>49.997999999999998</v>
      </c>
    </row>
    <row r="20" spans="1:30">
      <c r="A20" s="42" t="s">
        <v>179</v>
      </c>
      <c r="B20" s="55">
        <v>44419.535833333335</v>
      </c>
      <c r="C20" s="38">
        <v>249.905</v>
      </c>
      <c r="D20" s="40">
        <v>249.89099999999999</v>
      </c>
      <c r="E20" s="40">
        <v>249.88499999999999</v>
      </c>
      <c r="F20" s="41">
        <v>5.0043100000000003</v>
      </c>
      <c r="G20" s="41">
        <v>4.9971300000000003</v>
      </c>
      <c r="H20" s="41">
        <v>5.0020899999999999</v>
      </c>
      <c r="I20" s="40">
        <v>329.971</v>
      </c>
      <c r="J20" s="40">
        <v>329.98399999999998</v>
      </c>
      <c r="K20" s="40">
        <v>330.03300000000002</v>
      </c>
      <c r="L20" s="40">
        <v>1082.74</v>
      </c>
      <c r="M20" s="40">
        <v>1081.27</v>
      </c>
      <c r="N20" s="39">
        <v>1082.8499999999999</v>
      </c>
      <c r="O20" s="39">
        <v>-625.84</v>
      </c>
      <c r="P20" s="39">
        <v>-624.66</v>
      </c>
      <c r="Q20" s="39">
        <v>-624.33000000000004</v>
      </c>
      <c r="R20" s="37">
        <v>0.86577000000000004</v>
      </c>
      <c r="S20" s="37">
        <v>0.86587999999999998</v>
      </c>
      <c r="T20" s="37">
        <v>0.86631999999999998</v>
      </c>
      <c r="U20" s="39">
        <v>119.911</v>
      </c>
      <c r="V20" s="39">
        <v>120.251</v>
      </c>
      <c r="W20" s="39">
        <v>119.837</v>
      </c>
      <c r="X20" s="37">
        <v>3.4229999999999997E-2</v>
      </c>
      <c r="Y20" s="37">
        <v>3.7060000000000003E-2</v>
      </c>
      <c r="Z20" s="37">
        <v>3.6260000000000001E-2</v>
      </c>
      <c r="AA20" s="37">
        <v>3.2799999999999999E-3</v>
      </c>
      <c r="AB20" s="37">
        <v>3.0599999999999998E-3</v>
      </c>
      <c r="AC20" s="37">
        <v>4.1399999999999996E-3</v>
      </c>
      <c r="AD20" s="39">
        <v>49.997999999999998</v>
      </c>
    </row>
    <row r="21" spans="1:30">
      <c r="A21" s="42" t="s">
        <v>180</v>
      </c>
      <c r="B21" s="55">
        <v>44419.536215277774</v>
      </c>
      <c r="C21" s="38">
        <v>249.864</v>
      </c>
      <c r="D21" s="40">
        <v>249.863</v>
      </c>
      <c r="E21" s="40">
        <v>249.84700000000001</v>
      </c>
      <c r="F21" s="41">
        <v>5.0103999999999997</v>
      </c>
      <c r="G21" s="41">
        <v>5.0028899999999998</v>
      </c>
      <c r="H21" s="41">
        <v>5.0043600000000001</v>
      </c>
      <c r="I21" s="40">
        <v>0.13936000000000001</v>
      </c>
      <c r="J21" s="40">
        <v>0.14312</v>
      </c>
      <c r="K21" s="40">
        <v>0.20791000000000001</v>
      </c>
      <c r="L21" s="40">
        <v>1251.92</v>
      </c>
      <c r="M21" s="40">
        <v>1250.03</v>
      </c>
      <c r="N21" s="39">
        <v>1250.31</v>
      </c>
      <c r="O21" s="39">
        <v>3.0451000000000001</v>
      </c>
      <c r="P21" s="39">
        <v>3.12256</v>
      </c>
      <c r="Q21" s="39">
        <v>4.5371899999999998</v>
      </c>
      <c r="R21" s="37">
        <v>0.99999000000000005</v>
      </c>
      <c r="S21" s="37">
        <v>0.99999000000000005</v>
      </c>
      <c r="T21" s="37">
        <v>0.99999000000000005</v>
      </c>
      <c r="U21" s="39">
        <v>119.907</v>
      </c>
      <c r="V21" s="39">
        <v>120.242</v>
      </c>
      <c r="W21" s="39">
        <v>119.849</v>
      </c>
      <c r="X21" s="37">
        <v>3.372E-2</v>
      </c>
      <c r="Y21" s="37">
        <v>3.6110000000000003E-2</v>
      </c>
      <c r="Z21" s="37">
        <v>3.7069999999999999E-2</v>
      </c>
      <c r="AA21" s="37">
        <v>2.8900000000000002E-3</v>
      </c>
      <c r="AB21" s="37">
        <v>1.81E-3</v>
      </c>
      <c r="AC21" s="37">
        <v>6.7000000000000002E-3</v>
      </c>
      <c r="AD21" s="39">
        <v>44.997999999999998</v>
      </c>
    </row>
    <row r="22" spans="1:30">
      <c r="A22" s="42" t="s">
        <v>181</v>
      </c>
      <c r="B22" s="55">
        <v>44419.536574074074</v>
      </c>
      <c r="C22" s="38">
        <v>249.91800000000001</v>
      </c>
      <c r="D22" s="40">
        <v>249.90199999999999</v>
      </c>
      <c r="E22" s="40">
        <v>249.892</v>
      </c>
      <c r="F22" s="41">
        <v>5.0059300000000002</v>
      </c>
      <c r="G22" s="41">
        <v>5.0001100000000003</v>
      </c>
      <c r="H22" s="41">
        <v>5.0019400000000003</v>
      </c>
      <c r="I22" s="40">
        <v>359.98099999999999</v>
      </c>
      <c r="J22" s="40">
        <v>359.98899999999998</v>
      </c>
      <c r="K22" s="40">
        <v>3.3189999999999997E-2</v>
      </c>
      <c r="L22" s="40">
        <v>1251.07</v>
      </c>
      <c r="M22" s="40">
        <v>1249.53</v>
      </c>
      <c r="N22" s="39">
        <v>1249.94</v>
      </c>
      <c r="O22" s="39">
        <v>-0.41599999999999998</v>
      </c>
      <c r="P22" s="39">
        <v>-0.22409999999999999</v>
      </c>
      <c r="Q22" s="39">
        <v>0.72409999999999997</v>
      </c>
      <c r="R22" s="37">
        <v>1</v>
      </c>
      <c r="S22" s="37">
        <v>1</v>
      </c>
      <c r="T22" s="37">
        <v>1</v>
      </c>
      <c r="U22" s="39">
        <v>119.90900000000001</v>
      </c>
      <c r="V22" s="39">
        <v>120.25</v>
      </c>
      <c r="W22" s="39">
        <v>119.839</v>
      </c>
      <c r="X22" s="37">
        <v>3.3590000000000002E-2</v>
      </c>
      <c r="Y22" s="37">
        <v>3.5000000000000003E-2</v>
      </c>
      <c r="Z22" s="37">
        <v>3.5040000000000002E-2</v>
      </c>
      <c r="AA22" s="37">
        <v>3.0400000000000002E-3</v>
      </c>
      <c r="AB22" s="37">
        <v>2.2100000000000002E-3</v>
      </c>
      <c r="AC22" s="37">
        <v>4.8700000000000002E-3</v>
      </c>
      <c r="AD22" s="39">
        <v>49.997999999999998</v>
      </c>
    </row>
    <row r="23" spans="1:30">
      <c r="A23" s="42" t="s">
        <v>182</v>
      </c>
      <c r="B23" s="55">
        <v>44419.536921296298</v>
      </c>
      <c r="C23" s="38">
        <v>249.916</v>
      </c>
      <c r="D23" s="40">
        <v>249.892</v>
      </c>
      <c r="E23" s="40">
        <v>249.88300000000001</v>
      </c>
      <c r="F23" s="41">
        <v>5.0009800000000002</v>
      </c>
      <c r="G23" s="41">
        <v>4.9943799999999996</v>
      </c>
      <c r="H23" s="41">
        <v>4.9992000000000001</v>
      </c>
      <c r="I23" s="40">
        <v>359.846</v>
      </c>
      <c r="J23" s="40">
        <v>359.85500000000002</v>
      </c>
      <c r="K23" s="40">
        <v>359.88900000000001</v>
      </c>
      <c r="L23" s="40">
        <v>1249.82</v>
      </c>
      <c r="M23" s="40">
        <v>1248.05</v>
      </c>
      <c r="N23" s="39">
        <v>1249.21</v>
      </c>
      <c r="O23" s="39">
        <v>-3.3593000000000002</v>
      </c>
      <c r="P23" s="39">
        <v>-3.1577000000000002</v>
      </c>
      <c r="Q23" s="39">
        <v>-2.4186999999999999</v>
      </c>
      <c r="R23" s="37">
        <v>0.99999000000000005</v>
      </c>
      <c r="S23" s="37">
        <v>0.99999000000000005</v>
      </c>
      <c r="T23" s="37">
        <v>0.99999000000000005</v>
      </c>
      <c r="U23" s="39">
        <v>119.911</v>
      </c>
      <c r="V23" s="39">
        <v>120.261</v>
      </c>
      <c r="W23" s="39">
        <v>119.827</v>
      </c>
      <c r="X23" s="37">
        <v>3.2340000000000001E-2</v>
      </c>
      <c r="Y23" s="37">
        <v>3.499E-2</v>
      </c>
      <c r="Z23" s="37">
        <v>3.5749999999999997E-2</v>
      </c>
      <c r="AA23" s="37">
        <v>3.2200000000000002E-3</v>
      </c>
      <c r="AB23" s="37">
        <v>2.1199999999999999E-3</v>
      </c>
      <c r="AC23" s="37">
        <v>5.2300000000000003E-3</v>
      </c>
      <c r="AD23" s="39">
        <v>54.999000000000002</v>
      </c>
    </row>
    <row r="24" spans="1:30">
      <c r="A24" s="42" t="s">
        <v>183</v>
      </c>
      <c r="B24" s="55">
        <v>44419.537268518521</v>
      </c>
      <c r="C24" s="38">
        <v>249.875</v>
      </c>
      <c r="D24" s="40">
        <v>249.84399999999999</v>
      </c>
      <c r="E24" s="40">
        <v>249.839</v>
      </c>
      <c r="F24" s="41">
        <v>4.9958999999999998</v>
      </c>
      <c r="G24" s="41">
        <v>4.9891199999999998</v>
      </c>
      <c r="H24" s="41">
        <v>4.99627</v>
      </c>
      <c r="I24" s="40">
        <v>359.72899999999998</v>
      </c>
      <c r="J24" s="40">
        <v>359.73700000000002</v>
      </c>
      <c r="K24" s="40">
        <v>359.77</v>
      </c>
      <c r="L24" s="40">
        <v>1248.3399999999999</v>
      </c>
      <c r="M24" s="40">
        <v>1246.49</v>
      </c>
      <c r="N24" s="39">
        <v>1248.25</v>
      </c>
      <c r="O24" s="39">
        <v>-5.9019000000000004</v>
      </c>
      <c r="P24" s="39">
        <v>-5.7222999999999997</v>
      </c>
      <c r="Q24" s="39">
        <v>-4.9931000000000001</v>
      </c>
      <c r="R24" s="37">
        <v>0.99997999999999998</v>
      </c>
      <c r="S24" s="37">
        <v>0.99997999999999998</v>
      </c>
      <c r="T24" s="37">
        <v>0.99999000000000005</v>
      </c>
      <c r="U24" s="39">
        <v>119.911</v>
      </c>
      <c r="V24" s="39">
        <v>120.271</v>
      </c>
      <c r="W24" s="39">
        <v>119.816</v>
      </c>
      <c r="X24" s="37">
        <v>3.2070000000000001E-2</v>
      </c>
      <c r="Y24" s="37">
        <v>3.2750000000000001E-2</v>
      </c>
      <c r="Z24" s="37">
        <v>3.6080000000000001E-2</v>
      </c>
      <c r="AA24" s="37">
        <v>2.8600000000000001E-3</v>
      </c>
      <c r="AB24" s="37">
        <v>2.2000000000000001E-3</v>
      </c>
      <c r="AC24" s="37">
        <v>5.5799999999999999E-3</v>
      </c>
      <c r="AD24" s="39">
        <v>59.997999999999998</v>
      </c>
    </row>
    <row r="25" spans="1:30">
      <c r="A25" s="42" t="s">
        <v>184</v>
      </c>
      <c r="B25" s="55">
        <v>44419.537627314814</v>
      </c>
      <c r="C25" s="38">
        <v>249.79900000000001</v>
      </c>
      <c r="D25" s="40">
        <v>249.76599999999999</v>
      </c>
      <c r="E25" s="40">
        <v>249.756</v>
      </c>
      <c r="F25" s="41">
        <v>4.9910199999999998</v>
      </c>
      <c r="G25" s="41">
        <v>4.9840799999999996</v>
      </c>
      <c r="H25" s="41">
        <v>4.9931299999999998</v>
      </c>
      <c r="I25" s="40">
        <v>359.62900000000002</v>
      </c>
      <c r="J25" s="40">
        <v>359.637</v>
      </c>
      <c r="K25" s="40">
        <v>359.67099999999999</v>
      </c>
      <c r="L25" s="40">
        <v>1246.73</v>
      </c>
      <c r="M25" s="40">
        <v>1244.83</v>
      </c>
      <c r="N25" s="39">
        <v>1247.04</v>
      </c>
      <c r="O25" s="39">
        <v>-8.0678000000000001</v>
      </c>
      <c r="P25" s="39">
        <v>-7.8863000000000003</v>
      </c>
      <c r="Q25" s="39">
        <v>-7.1577000000000002</v>
      </c>
      <c r="R25" s="37">
        <v>0.99997000000000003</v>
      </c>
      <c r="S25" s="37">
        <v>0.99997999999999998</v>
      </c>
      <c r="T25" s="37">
        <v>0.99997999999999998</v>
      </c>
      <c r="U25" s="39">
        <v>119.91200000000001</v>
      </c>
      <c r="V25" s="39">
        <v>120.282</v>
      </c>
      <c r="W25" s="39">
        <v>119.804</v>
      </c>
      <c r="X25" s="37">
        <v>3.2509999999999997E-2</v>
      </c>
      <c r="Y25" s="37">
        <v>3.022E-2</v>
      </c>
      <c r="Z25" s="37">
        <v>3.5860000000000003E-2</v>
      </c>
      <c r="AA25" s="37">
        <v>2.65E-3</v>
      </c>
      <c r="AB25" s="37">
        <v>2.0500000000000002E-3</v>
      </c>
      <c r="AC25" s="37">
        <v>6.0200000000000002E-3</v>
      </c>
      <c r="AD25" s="39">
        <v>64.998999999999995</v>
      </c>
    </row>
    <row r="26" spans="1:30">
      <c r="A26" s="9"/>
      <c r="B26" s="3"/>
      <c r="C26" s="1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1:30">
      <c r="A27" s="9"/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1:30">
      <c r="A28" s="9"/>
      <c r="B28" s="3"/>
      <c r="C28" s="1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1:30">
      <c r="A29" s="9"/>
      <c r="B29" s="3"/>
      <c r="C29" s="1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1:30">
      <c r="A30" s="9"/>
      <c r="B30" s="3"/>
      <c r="C30" s="1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30">
      <c r="A31" s="9"/>
      <c r="B31" s="3"/>
      <c r="C31" s="1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30">
      <c r="A32" s="9"/>
      <c r="B32" s="3"/>
      <c r="C32" s="1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9"/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9"/>
      <c r="B34" s="3"/>
      <c r="C34" s="1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>
      <c r="A35" s="9"/>
      <c r="B35" s="3"/>
      <c r="C35" s="1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>
      <c r="A36" s="9"/>
      <c r="B36" s="3"/>
      <c r="C36" s="1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>
      <c r="A37" s="9"/>
      <c r="B37" s="3"/>
      <c r="C37" s="1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>
      <c r="A38" s="9"/>
      <c r="B38" s="3"/>
      <c r="C38" s="1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>
      <c r="A39" s="9"/>
      <c r="B39" s="3"/>
      <c r="C39" s="1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>
      <c r="A40" s="9"/>
      <c r="B40" s="3"/>
      <c r="C40" s="1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>
      <c r="A41" s="9"/>
      <c r="B41" s="3"/>
      <c r="C41" s="1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>
      <c r="A42" s="9"/>
      <c r="B42" s="3"/>
      <c r="C42" s="1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>
      <c r="A43" s="9"/>
      <c r="B43" s="3"/>
      <c r="C43" s="1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>
      <c r="A44" s="9"/>
      <c r="B44" s="3"/>
      <c r="C44" s="1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>
      <c r="A45" s="9"/>
      <c r="B45" s="3"/>
      <c r="C45" s="1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>
      <c r="A46" s="9"/>
      <c r="B46" s="3"/>
      <c r="C46" s="1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>
      <c r="A47" s="9"/>
      <c r="B47" s="3"/>
      <c r="C47" s="1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>
      <c r="A48" s="9"/>
      <c r="B48" s="3"/>
      <c r="C48" s="1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>
      <c r="A49" s="9"/>
      <c r="B49" s="3"/>
      <c r="C49" s="1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>
      <c r="A50" s="9"/>
      <c r="B50" s="3"/>
      <c r="C50" s="1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>
      <c r="A51" s="9"/>
      <c r="B51" s="3"/>
      <c r="C51" s="1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>
      <c r="A52" s="9"/>
      <c r="B52" s="3"/>
      <c r="C52" s="1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>
      <c r="A53" s="9"/>
      <c r="B53" s="3"/>
      <c r="C53" s="1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>
      <c r="A54" s="9"/>
      <c r="B54" s="3"/>
      <c r="C54" s="1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>
      <c r="A55" s="9"/>
      <c r="B55" s="3"/>
      <c r="C55" s="1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>
      <c r="A56" s="9"/>
      <c r="B56" s="3"/>
      <c r="C56" s="1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>
      <c r="A57" s="9"/>
      <c r="B57" s="3"/>
      <c r="C57" s="1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>
      <c r="A58" s="9"/>
      <c r="B58" s="3"/>
      <c r="C58" s="1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>
      <c r="A59" s="9"/>
      <c r="B59" s="3"/>
      <c r="C59" s="1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>
      <c r="A60" s="9"/>
      <c r="B60" s="3"/>
      <c r="C60" s="1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>
      <c r="A61" s="9"/>
      <c r="B61" s="3"/>
      <c r="C61" s="1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>
      <c r="A62" s="9"/>
      <c r="B62" s="3"/>
      <c r="C62" s="1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>
      <c r="A63" s="9"/>
      <c r="B63" s="3"/>
      <c r="C63" s="1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>
      <c r="A64" s="9"/>
      <c r="B64" s="3"/>
      <c r="C64" s="1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>
      <c r="A65" s="9"/>
      <c r="B65" s="3"/>
      <c r="C65" s="1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>
      <c r="A66" s="9"/>
      <c r="B66" s="3"/>
      <c r="C66" s="1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>
      <c r="A67" s="9"/>
      <c r="B67" s="3"/>
      <c r="C67" s="1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>
      <c r="A68" s="9"/>
      <c r="B68" s="3"/>
      <c r="C68" s="1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>
      <c r="A69" s="9"/>
      <c r="B69" s="3"/>
      <c r="C69" s="1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>
      <c r="A70" s="9"/>
      <c r="B70" s="3"/>
      <c r="C70" s="1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>
      <c r="A71" s="9"/>
      <c r="B71" s="3"/>
      <c r="C71" s="1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>
      <c r="A72" s="9"/>
      <c r="B72" s="3"/>
      <c r="C72" s="1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>
      <c r="A73" s="9"/>
      <c r="B73" s="3"/>
      <c r="C73" s="1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9"/>
      <c r="B74" s="3"/>
      <c r="C74" s="1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9"/>
      <c r="B75" s="3"/>
      <c r="C75" s="1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9"/>
      <c r="B76" s="3"/>
      <c r="C76" s="1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9"/>
      <c r="B77" s="3"/>
      <c r="C77" s="1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9"/>
      <c r="B78" s="3"/>
      <c r="C78" s="13"/>
      <c r="D78" s="3"/>
      <c r="E78" s="3"/>
      <c r="F78" s="3"/>
      <c r="G78" s="3"/>
      <c r="H78" s="3"/>
      <c r="I78" s="3"/>
      <c r="J78" s="3"/>
      <c r="K78" s="3"/>
      <c r="L78" s="3"/>
    </row>
    <row r="79" spans="1:13">
      <c r="A79" s="9"/>
      <c r="B79" s="3"/>
      <c r="C79" s="13"/>
      <c r="D79" s="3"/>
      <c r="E79" s="3"/>
      <c r="F79" s="3"/>
      <c r="G79" s="3"/>
      <c r="H79" s="3"/>
      <c r="I79" s="3"/>
      <c r="J79" s="3"/>
      <c r="K79" s="3"/>
      <c r="L79" s="3"/>
    </row>
    <row r="80" spans="1:13">
      <c r="A80" s="9"/>
      <c r="B80" s="3"/>
      <c r="C80" s="13"/>
      <c r="D80" s="3"/>
      <c r="E80" s="3"/>
      <c r="F80" s="3"/>
      <c r="G80" s="3"/>
      <c r="H80" s="3"/>
      <c r="I80" s="3"/>
      <c r="J80" s="3"/>
      <c r="K80" s="3"/>
      <c r="L80" s="3"/>
    </row>
    <row r="81" spans="1:12">
      <c r="A81" s="9"/>
      <c r="B81" s="3"/>
      <c r="C81" s="13"/>
      <c r="D81" s="3"/>
      <c r="E81" s="3"/>
      <c r="F81" s="3"/>
      <c r="G81" s="3"/>
      <c r="H81" s="3"/>
      <c r="I81" s="3"/>
      <c r="J81" s="3"/>
      <c r="K81" s="3"/>
      <c r="L81" s="3"/>
    </row>
    <row r="82" spans="1:12">
      <c r="A82" s="9"/>
      <c r="B82" s="3"/>
      <c r="C82" s="13"/>
      <c r="D82" s="3"/>
      <c r="E82" s="3"/>
      <c r="F82" s="3"/>
      <c r="G82" s="3"/>
      <c r="H82" s="3"/>
      <c r="I82" s="3"/>
      <c r="J82" s="3"/>
      <c r="K82" s="3"/>
      <c r="L82" s="3"/>
    </row>
    <row r="83" spans="1:12">
      <c r="A83" s="9"/>
      <c r="B83" s="3"/>
      <c r="C83" s="13"/>
      <c r="D83" s="3"/>
      <c r="E83" s="3"/>
      <c r="F83" s="3"/>
      <c r="G83" s="3"/>
      <c r="H83" s="3"/>
      <c r="I83" s="3"/>
      <c r="J83" s="3"/>
      <c r="K83" s="3"/>
      <c r="L83" s="3"/>
    </row>
    <row r="84" spans="1:12">
      <c r="A84" s="9"/>
      <c r="B84" s="3"/>
      <c r="C84" s="13"/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A85" s="9"/>
      <c r="B85" s="3"/>
      <c r="C85" s="13"/>
      <c r="D85" s="3"/>
      <c r="E85" s="3"/>
      <c r="F85" s="3"/>
      <c r="G85" s="3"/>
      <c r="H85" s="3"/>
      <c r="I85" s="3"/>
      <c r="J85" s="3"/>
      <c r="K85" s="3"/>
      <c r="L85" s="3"/>
    </row>
    <row r="86" spans="1:12">
      <c r="A86" s="9"/>
      <c r="B86" s="3"/>
      <c r="C86" s="13"/>
      <c r="D86" s="3"/>
      <c r="E86" s="3"/>
      <c r="F86" s="3"/>
      <c r="G86" s="3"/>
      <c r="H86" s="3"/>
      <c r="I86" s="3"/>
      <c r="J86" s="3"/>
      <c r="K86" s="3"/>
      <c r="L86" s="3"/>
    </row>
    <row r="87" spans="1:12">
      <c r="A87" s="9"/>
      <c r="B87" s="3"/>
      <c r="C87" s="13"/>
      <c r="D87" s="3"/>
      <c r="E87" s="3"/>
      <c r="F87" s="3"/>
      <c r="G87" s="3"/>
      <c r="H87" s="3"/>
      <c r="I87" s="3"/>
      <c r="J87" s="3"/>
      <c r="K87" s="3"/>
      <c r="L87" s="3"/>
    </row>
    <row r="88" spans="1:12">
      <c r="A88" s="9"/>
      <c r="B88" s="3"/>
      <c r="C88" s="13"/>
      <c r="D88" s="3"/>
      <c r="E88" s="3"/>
      <c r="F88" s="3"/>
      <c r="G88" s="3"/>
      <c r="H88" s="3"/>
      <c r="I88" s="3"/>
      <c r="J88" s="3"/>
      <c r="K88" s="3"/>
      <c r="L88" s="3"/>
    </row>
    <row r="89" spans="1:12">
      <c r="A89" s="9"/>
      <c r="B89" s="3"/>
      <c r="C89" s="13"/>
      <c r="D89" s="3"/>
      <c r="E89" s="3"/>
      <c r="F89" s="3"/>
      <c r="G89" s="3"/>
      <c r="H89" s="3"/>
      <c r="I89" s="3"/>
      <c r="J89" s="3"/>
      <c r="K89" s="3"/>
      <c r="L89" s="3"/>
    </row>
    <row r="90" spans="1:12">
      <c r="A90" s="9"/>
      <c r="B90" s="3"/>
      <c r="C90" s="13"/>
      <c r="D90" s="3"/>
      <c r="E90" s="3"/>
      <c r="F90" s="3"/>
      <c r="G90" s="3"/>
      <c r="H90" s="3"/>
      <c r="I90" s="3"/>
      <c r="J90" s="3"/>
      <c r="K90" s="3"/>
      <c r="L90" s="3"/>
    </row>
    <row r="91" spans="1:12">
      <c r="A91" s="9"/>
      <c r="B91" s="3"/>
      <c r="C91" s="13"/>
      <c r="D91" s="3"/>
      <c r="E91" s="3"/>
      <c r="F91" s="3"/>
      <c r="G91" s="3"/>
      <c r="H91" s="3"/>
      <c r="I91" s="3"/>
      <c r="J91" s="3"/>
      <c r="K91" s="3"/>
      <c r="L91" s="3"/>
    </row>
    <row r="92" spans="1:12">
      <c r="A92" s="9"/>
      <c r="B92" s="3"/>
      <c r="C92" s="13"/>
      <c r="D92" s="3"/>
      <c r="E92" s="3"/>
      <c r="F92" s="3"/>
      <c r="G92" s="3"/>
      <c r="H92" s="3"/>
      <c r="I92" s="3"/>
      <c r="J92" s="3"/>
      <c r="K92" s="3"/>
      <c r="L92" s="3"/>
    </row>
    <row r="93" spans="1:12">
      <c r="A93" s="9"/>
      <c r="B93" s="3"/>
      <c r="C93" s="13"/>
      <c r="D93" s="3"/>
      <c r="E93" s="3"/>
      <c r="F93" s="3"/>
      <c r="G93" s="3"/>
      <c r="H93" s="3"/>
      <c r="I93" s="3"/>
      <c r="J93" s="3"/>
      <c r="K93" s="3"/>
      <c r="L93" s="3"/>
    </row>
    <row r="94" spans="1:12">
      <c r="A94" s="9"/>
      <c r="B94" s="3"/>
      <c r="C94" s="13"/>
      <c r="D94" s="3"/>
      <c r="E94" s="3"/>
      <c r="F94" s="3"/>
      <c r="G94" s="3"/>
      <c r="H94" s="3"/>
      <c r="I94" s="3"/>
      <c r="J94" s="3"/>
      <c r="K94" s="3"/>
      <c r="L94" s="3"/>
    </row>
    <row r="95" spans="1:12">
      <c r="A95" s="9"/>
      <c r="B95" s="3"/>
      <c r="C95" s="13"/>
      <c r="D95" s="3"/>
      <c r="E95" s="3"/>
      <c r="F95" s="3"/>
      <c r="G95" s="3"/>
      <c r="H95" s="3"/>
      <c r="I95" s="3"/>
      <c r="J95" s="3"/>
      <c r="K95" s="3"/>
      <c r="L95" s="3"/>
    </row>
    <row r="96" spans="1:12">
      <c r="A96" s="9"/>
      <c r="B96" s="3"/>
      <c r="C96" s="13"/>
      <c r="D96" s="3"/>
      <c r="E96" s="3"/>
      <c r="F96" s="3"/>
      <c r="G96" s="3"/>
      <c r="H96" s="3"/>
      <c r="I96" s="3"/>
      <c r="J96" s="3"/>
      <c r="K96" s="3"/>
      <c r="L96" s="3"/>
    </row>
    <row r="97" spans="1:12">
      <c r="A97" s="9"/>
      <c r="B97" s="3"/>
      <c r="C97" s="13"/>
      <c r="D97" s="3"/>
      <c r="E97" s="3"/>
      <c r="F97" s="3"/>
      <c r="G97" s="3"/>
      <c r="H97" s="3"/>
      <c r="I97" s="3"/>
      <c r="J97" s="3"/>
      <c r="K97" s="3"/>
      <c r="L97" s="3"/>
    </row>
    <row r="98" spans="1:12">
      <c r="A98" s="9"/>
      <c r="B98" s="3"/>
      <c r="C98" s="13"/>
      <c r="D98" s="3"/>
      <c r="E98" s="3"/>
      <c r="F98" s="3"/>
      <c r="G98" s="3"/>
      <c r="H98" s="3"/>
      <c r="I98" s="3"/>
      <c r="J98" s="3"/>
      <c r="K98" s="3"/>
      <c r="L98" s="3"/>
    </row>
    <row r="99" spans="1:12">
      <c r="A99" s="9"/>
      <c r="B99" s="3"/>
      <c r="C99" s="13"/>
      <c r="D99" s="3"/>
      <c r="E99" s="3"/>
      <c r="F99" s="3"/>
      <c r="G99" s="3"/>
      <c r="H99" s="3"/>
      <c r="I99" s="3"/>
      <c r="J99" s="3"/>
      <c r="K99" s="3"/>
      <c r="L99" s="3"/>
    </row>
    <row r="100" spans="1:12">
      <c r="A100" s="9"/>
      <c r="B100" s="3"/>
      <c r="C100" s="13"/>
      <c r="D100" s="3"/>
      <c r="E100" s="3"/>
      <c r="F100" s="3"/>
      <c r="G100" s="3"/>
      <c r="H100" s="3"/>
      <c r="I100" s="3"/>
      <c r="J100" s="3"/>
      <c r="K100" s="3"/>
      <c r="L100" s="3"/>
    </row>
    <row r="101" spans="1:12">
      <c r="A101" s="9"/>
      <c r="B101" s="3"/>
      <c r="C101" s="13"/>
      <c r="D101" s="3"/>
      <c r="E101" s="3"/>
      <c r="F101" s="3"/>
      <c r="G101" s="3"/>
      <c r="H101" s="3"/>
      <c r="I101" s="3"/>
      <c r="J101" s="3"/>
      <c r="K101" s="3"/>
      <c r="L101" s="3"/>
    </row>
    <row r="102" spans="1:12">
      <c r="A102" s="9"/>
      <c r="B102" s="3"/>
      <c r="C102" s="13"/>
      <c r="D102" s="3"/>
      <c r="E102" s="3"/>
      <c r="F102" s="3"/>
      <c r="G102" s="3"/>
      <c r="H102" s="3"/>
      <c r="I102" s="3"/>
      <c r="J102" s="3"/>
      <c r="K102" s="3"/>
      <c r="L102" s="3"/>
    </row>
    <row r="103" spans="1:12">
      <c r="A103" s="9"/>
      <c r="B103" s="3"/>
      <c r="C103" s="13"/>
      <c r="D103" s="3"/>
      <c r="E103" s="3"/>
      <c r="F103" s="3"/>
      <c r="G103" s="3"/>
      <c r="H103" s="3"/>
      <c r="I103" s="3"/>
      <c r="J103" s="3"/>
      <c r="K103" s="3"/>
      <c r="L103" s="3"/>
    </row>
    <row r="104" spans="1:12">
      <c r="A104" s="9"/>
      <c r="B104" s="3"/>
      <c r="C104" s="13"/>
      <c r="D104" s="3"/>
      <c r="E104" s="3"/>
      <c r="F104" s="3"/>
      <c r="G104" s="3"/>
      <c r="H104" s="3"/>
      <c r="I104" s="3"/>
      <c r="J104" s="3"/>
      <c r="K104" s="3"/>
      <c r="L104" s="3"/>
    </row>
    <row r="105" spans="1:12">
      <c r="A105" s="9"/>
      <c r="B105" s="3"/>
      <c r="C105" s="13"/>
      <c r="D105" s="3"/>
      <c r="E105" s="3"/>
      <c r="F105" s="3"/>
      <c r="G105" s="3"/>
      <c r="H105" s="3"/>
      <c r="I105" s="3"/>
      <c r="J105" s="3"/>
      <c r="K105" s="3"/>
      <c r="L105" s="3"/>
    </row>
    <row r="106" spans="1:12">
      <c r="A106" s="9"/>
      <c r="B106" s="3"/>
      <c r="C106" s="13"/>
      <c r="D106" s="3"/>
      <c r="E106" s="3"/>
      <c r="F106" s="3"/>
      <c r="G106" s="3"/>
      <c r="H106" s="3"/>
      <c r="I106" s="3"/>
      <c r="J106" s="3"/>
      <c r="K106" s="3"/>
      <c r="L106" s="3"/>
    </row>
    <row r="107" spans="1:12">
      <c r="A107" s="9"/>
      <c r="B107" s="3"/>
      <c r="C107" s="13"/>
      <c r="D107" s="3"/>
      <c r="E107" s="3"/>
      <c r="F107" s="3"/>
      <c r="G107" s="3"/>
      <c r="H107" s="3"/>
      <c r="I107" s="3"/>
      <c r="J107" s="3"/>
      <c r="K107" s="3"/>
      <c r="L107" s="3"/>
    </row>
    <row r="108" spans="1:12">
      <c r="A108" s="9"/>
      <c r="B108" s="3"/>
      <c r="C108" s="13"/>
      <c r="D108" s="3"/>
      <c r="E108" s="3"/>
      <c r="F108" s="3"/>
      <c r="G108" s="3"/>
      <c r="H108" s="3"/>
      <c r="I108" s="3"/>
      <c r="J108" s="3"/>
      <c r="K108" s="3"/>
      <c r="L108" s="3"/>
    </row>
    <row r="109" spans="1:12">
      <c r="A109" s="9"/>
      <c r="B109" s="3"/>
      <c r="C109" s="13"/>
      <c r="D109" s="3"/>
      <c r="E109" s="3"/>
      <c r="F109" s="3"/>
      <c r="G109" s="3"/>
      <c r="H109" s="3"/>
      <c r="I109" s="3"/>
      <c r="J109" s="3"/>
      <c r="K109" s="3"/>
      <c r="L109" s="3"/>
    </row>
    <row r="110" spans="1:12">
      <c r="A110" s="9"/>
      <c r="B110" s="3"/>
      <c r="C110" s="13"/>
      <c r="D110" s="3"/>
      <c r="E110" s="3"/>
      <c r="F110" s="3"/>
      <c r="G110" s="3"/>
      <c r="H110" s="3"/>
      <c r="I110" s="3"/>
      <c r="J110" s="3"/>
      <c r="K110" s="3"/>
      <c r="L110" s="3"/>
    </row>
    <row r="111" spans="1:12">
      <c r="A111" s="9"/>
      <c r="B111" s="3"/>
      <c r="C111" s="13"/>
      <c r="D111" s="3"/>
      <c r="E111" s="3"/>
      <c r="F111" s="3"/>
      <c r="G111" s="3"/>
      <c r="H111" s="3"/>
      <c r="I111" s="3"/>
      <c r="J111" s="3"/>
      <c r="K111" s="3"/>
      <c r="L111" s="3"/>
    </row>
    <row r="112" spans="1:12">
      <c r="A112" s="9"/>
      <c r="B112" s="3"/>
      <c r="C112" s="13"/>
      <c r="D112" s="3"/>
      <c r="E112" s="3"/>
      <c r="F112" s="3"/>
      <c r="G112" s="3"/>
      <c r="H112" s="3"/>
      <c r="I112" s="3"/>
      <c r="J112" s="3"/>
      <c r="K112" s="3"/>
      <c r="L112" s="3"/>
    </row>
    <row r="113" spans="1:12">
      <c r="A113" s="9"/>
      <c r="B113" s="3"/>
      <c r="C113" s="13"/>
      <c r="D113" s="3"/>
      <c r="E113" s="3"/>
      <c r="F113" s="3"/>
      <c r="G113" s="3"/>
      <c r="H113" s="3"/>
      <c r="I113" s="3"/>
      <c r="J113" s="3"/>
      <c r="K113" s="3"/>
      <c r="L113" s="3"/>
    </row>
    <row r="114" spans="1:12">
      <c r="A114" s="9"/>
      <c r="B114" s="3"/>
      <c r="C114" s="13"/>
      <c r="D114" s="3"/>
      <c r="E114" s="3"/>
      <c r="F114" s="3"/>
      <c r="G114" s="3"/>
      <c r="H114" s="3"/>
      <c r="I114" s="3"/>
      <c r="J114" s="3"/>
      <c r="K114" s="3"/>
      <c r="L114" s="3"/>
    </row>
    <row r="115" spans="1:12">
      <c r="A115" s="9"/>
      <c r="B115" s="3"/>
      <c r="C115" s="13"/>
      <c r="D115" s="3"/>
      <c r="E115" s="3"/>
      <c r="F115" s="3"/>
      <c r="G115" s="3"/>
      <c r="H115" s="3"/>
      <c r="I115" s="3"/>
      <c r="J115" s="3"/>
      <c r="K115" s="3"/>
      <c r="L115" s="3"/>
    </row>
    <row r="116" spans="1:12">
      <c r="A116" s="9"/>
      <c r="B116" s="3"/>
      <c r="C116" s="13"/>
      <c r="D116" s="3"/>
      <c r="E116" s="3"/>
      <c r="F116" s="3"/>
      <c r="G116" s="3"/>
      <c r="H116" s="3"/>
      <c r="I116" s="3"/>
      <c r="J116" s="3"/>
      <c r="K116" s="3"/>
      <c r="L116" s="3"/>
    </row>
    <row r="117" spans="1:12">
      <c r="A117" s="9"/>
      <c r="B117" s="3"/>
      <c r="C117" s="13"/>
      <c r="D117" s="3"/>
      <c r="E117" s="3"/>
      <c r="F117" s="3"/>
      <c r="G117" s="3"/>
      <c r="H117" s="3"/>
      <c r="I117" s="3"/>
      <c r="J117" s="3"/>
      <c r="K117" s="3"/>
      <c r="L117" s="3"/>
    </row>
    <row r="118" spans="1:12">
      <c r="A118" s="9"/>
      <c r="B118" s="3"/>
      <c r="C118" s="13"/>
      <c r="D118" s="3"/>
      <c r="E118" s="3"/>
      <c r="F118" s="3"/>
      <c r="G118" s="3"/>
      <c r="H118" s="3"/>
      <c r="I118" s="3"/>
      <c r="J118" s="3"/>
      <c r="K118" s="3"/>
      <c r="L118" s="3"/>
    </row>
    <row r="119" spans="1:12">
      <c r="A119" s="9"/>
      <c r="B119" s="3"/>
      <c r="C119" s="13"/>
      <c r="D119" s="3"/>
      <c r="E119" s="3"/>
      <c r="F119" s="3"/>
      <c r="G119" s="3"/>
      <c r="H119" s="3"/>
      <c r="I119" s="3"/>
      <c r="J119" s="3"/>
      <c r="K119" s="3"/>
      <c r="L119" s="3"/>
    </row>
    <row r="120" spans="1:12">
      <c r="A120" s="9"/>
      <c r="B120" s="3"/>
      <c r="C120" s="13"/>
      <c r="D120" s="3"/>
      <c r="E120" s="3"/>
      <c r="F120" s="3"/>
      <c r="G120" s="3"/>
      <c r="H120" s="3"/>
      <c r="I120" s="3"/>
      <c r="J120" s="3"/>
      <c r="K120" s="3"/>
      <c r="L120" s="3"/>
    </row>
    <row r="121" spans="1:12">
      <c r="A121" s="9"/>
      <c r="B121" s="3"/>
      <c r="C121" s="13"/>
      <c r="D121" s="3"/>
      <c r="E121" s="3"/>
      <c r="F121" s="3"/>
      <c r="G121" s="3"/>
      <c r="H121" s="3"/>
      <c r="I121" s="3"/>
      <c r="J121" s="3"/>
      <c r="K121" s="3"/>
      <c r="L121" s="3"/>
    </row>
    <row r="122" spans="1:12">
      <c r="A122" s="9"/>
      <c r="B122" s="3"/>
      <c r="C122" s="13"/>
      <c r="D122" s="3"/>
      <c r="E122" s="3"/>
      <c r="F122" s="3"/>
      <c r="G122" s="3"/>
      <c r="H122" s="3"/>
      <c r="I122" s="3"/>
      <c r="J122" s="3"/>
      <c r="K122" s="3"/>
      <c r="L122" s="3"/>
    </row>
    <row r="123" spans="1:12">
      <c r="A123" s="9"/>
      <c r="B123" s="3"/>
      <c r="C123" s="13"/>
      <c r="D123" s="3"/>
      <c r="E123" s="3"/>
      <c r="F123" s="3"/>
      <c r="G123" s="3"/>
      <c r="H123" s="3"/>
      <c r="I123" s="3"/>
      <c r="J123" s="3"/>
      <c r="K123" s="3"/>
      <c r="L123" s="3"/>
    </row>
    <row r="124" spans="1:12">
      <c r="A124" s="9"/>
      <c r="B124" s="3"/>
      <c r="C124" s="13"/>
      <c r="D124" s="3"/>
      <c r="E124" s="3"/>
      <c r="F124" s="3"/>
      <c r="G124" s="3"/>
      <c r="H124" s="3"/>
      <c r="I124" s="3"/>
      <c r="J124" s="3"/>
      <c r="K124" s="3"/>
      <c r="L124" s="3"/>
    </row>
    <row r="125" spans="1:12">
      <c r="A125" s="9"/>
      <c r="B125" s="3"/>
      <c r="C125" s="13"/>
      <c r="D125" s="3"/>
      <c r="E125" s="3"/>
      <c r="F125" s="3"/>
      <c r="G125" s="3"/>
      <c r="H125" s="3"/>
      <c r="I125" s="3"/>
      <c r="J125" s="3"/>
      <c r="K125" s="3"/>
      <c r="L125" s="3"/>
    </row>
    <row r="126" spans="1:12">
      <c r="A126" s="9"/>
      <c r="B126" s="3"/>
      <c r="C126" s="13"/>
      <c r="D126" s="3"/>
      <c r="E126" s="3"/>
      <c r="F126" s="3"/>
      <c r="G126" s="3"/>
      <c r="H126" s="3"/>
      <c r="I126" s="3"/>
      <c r="J126" s="3"/>
      <c r="K126" s="3"/>
      <c r="L126" s="3"/>
    </row>
    <row r="127" spans="1:12">
      <c r="A127" s="9"/>
      <c r="B127" s="3"/>
      <c r="C127" s="13"/>
      <c r="D127" s="3"/>
      <c r="E127" s="3"/>
      <c r="F127" s="3"/>
      <c r="G127" s="3"/>
      <c r="H127" s="3"/>
      <c r="I127" s="3"/>
      <c r="J127" s="3"/>
      <c r="K127" s="3"/>
      <c r="L127" s="3"/>
    </row>
    <row r="128" spans="1:12">
      <c r="A128" s="9"/>
      <c r="B128" s="3"/>
      <c r="C128" s="13"/>
      <c r="D128" s="3"/>
      <c r="E128" s="3"/>
      <c r="F128" s="3"/>
      <c r="G128" s="3"/>
      <c r="H128" s="3"/>
      <c r="I128" s="3"/>
      <c r="J128" s="3"/>
      <c r="K128" s="3"/>
      <c r="L128" s="3"/>
    </row>
    <row r="129" spans="1:12">
      <c r="A129" s="9"/>
      <c r="B129" s="3"/>
      <c r="C129" s="13"/>
      <c r="D129" s="3"/>
      <c r="E129" s="3"/>
      <c r="F129" s="3"/>
      <c r="G129" s="3"/>
      <c r="H129" s="3"/>
      <c r="I129" s="3"/>
      <c r="J129" s="3"/>
      <c r="K129" s="3"/>
      <c r="L129" s="3"/>
    </row>
    <row r="130" spans="1:12">
      <c r="A130" s="9"/>
      <c r="B130" s="3"/>
      <c r="C130" s="13"/>
      <c r="D130" s="3"/>
      <c r="E130" s="3"/>
      <c r="F130" s="3"/>
      <c r="G130" s="3"/>
      <c r="H130" s="3"/>
      <c r="I130" s="3"/>
      <c r="J130" s="3"/>
      <c r="K130" s="3"/>
      <c r="L130" s="3"/>
    </row>
    <row r="131" spans="1:12">
      <c r="A131" s="9"/>
      <c r="B131" s="3"/>
      <c r="C131" s="13"/>
      <c r="D131" s="3"/>
      <c r="E131" s="3"/>
      <c r="F131" s="3"/>
      <c r="G131" s="3"/>
      <c r="H131" s="3"/>
      <c r="I131" s="3"/>
      <c r="J131" s="3"/>
      <c r="K131" s="3"/>
      <c r="L131" s="3"/>
    </row>
    <row r="132" spans="1:12">
      <c r="A132" s="9"/>
      <c r="B132" s="3"/>
      <c r="C132" s="13"/>
      <c r="D132" s="3"/>
      <c r="E132" s="3"/>
      <c r="F132" s="3"/>
      <c r="G132" s="3"/>
      <c r="H132" s="3"/>
      <c r="I132" s="3"/>
      <c r="J132" s="3"/>
      <c r="K132" s="3"/>
      <c r="L132" s="3"/>
    </row>
    <row r="133" spans="1:12">
      <c r="A133" s="9"/>
      <c r="B133" s="3"/>
      <c r="C133" s="13"/>
      <c r="D133" s="3"/>
      <c r="E133" s="3"/>
      <c r="F133" s="3"/>
      <c r="G133" s="3"/>
      <c r="H133" s="3"/>
      <c r="I133" s="3"/>
      <c r="J133" s="3"/>
      <c r="K133" s="3"/>
      <c r="L133" s="3"/>
    </row>
    <row r="134" spans="1:12">
      <c r="A134" s="9"/>
      <c r="B134" s="3"/>
      <c r="C134" s="13"/>
      <c r="D134" s="3"/>
      <c r="E134" s="3"/>
      <c r="F134" s="3"/>
      <c r="G134" s="3"/>
      <c r="H134" s="3"/>
      <c r="I134" s="3"/>
      <c r="J134" s="3"/>
      <c r="K134" s="3"/>
      <c r="L134" s="3"/>
    </row>
    <row r="135" spans="1:12">
      <c r="A135" s="9"/>
      <c r="B135" s="3"/>
      <c r="C135" s="13"/>
      <c r="D135" s="3"/>
      <c r="E135" s="3"/>
      <c r="F135" s="3"/>
      <c r="G135" s="3"/>
      <c r="H135" s="3"/>
      <c r="I135" s="3"/>
      <c r="J135" s="3"/>
      <c r="K135" s="3"/>
      <c r="L135" s="3"/>
    </row>
    <row r="136" spans="1:12">
      <c r="A136" s="9"/>
      <c r="B136" s="3"/>
      <c r="C136" s="13"/>
      <c r="D136" s="3"/>
      <c r="E136" s="3"/>
      <c r="F136" s="3"/>
      <c r="G136" s="3"/>
      <c r="H136" s="3"/>
      <c r="I136" s="3"/>
      <c r="J136" s="3"/>
      <c r="K136" s="3"/>
      <c r="L136" s="3"/>
    </row>
    <row r="137" spans="1:12">
      <c r="A137" s="9"/>
      <c r="B137" s="3"/>
      <c r="C137" s="13"/>
      <c r="D137" s="3"/>
      <c r="E137" s="3"/>
      <c r="F137" s="3"/>
      <c r="G137" s="3"/>
      <c r="H137" s="3"/>
      <c r="I137" s="3"/>
      <c r="J137" s="3"/>
      <c r="K137" s="3"/>
      <c r="L137" s="3"/>
    </row>
    <row r="138" spans="1:12">
      <c r="A138" s="9"/>
      <c r="B138" s="3"/>
      <c r="C138" s="13"/>
      <c r="D138" s="3"/>
      <c r="E138" s="3"/>
      <c r="F138" s="3"/>
      <c r="G138" s="3"/>
      <c r="H138" s="3"/>
      <c r="I138" s="3"/>
      <c r="J138" s="3"/>
      <c r="K138" s="3"/>
      <c r="L138" s="3"/>
    </row>
    <row r="139" spans="1:12">
      <c r="A139" s="9"/>
      <c r="B139" s="3"/>
      <c r="C139" s="13"/>
      <c r="D139" s="3"/>
      <c r="E139" s="3"/>
      <c r="F139" s="3"/>
      <c r="G139" s="3"/>
      <c r="H139" s="3"/>
      <c r="I139" s="3"/>
      <c r="J139" s="3"/>
      <c r="K139" s="3"/>
      <c r="L139" s="3"/>
    </row>
    <row r="140" spans="1:12">
      <c r="A140" s="9"/>
      <c r="B140" s="3"/>
      <c r="C140" s="13"/>
      <c r="D140" s="3"/>
      <c r="E140" s="3"/>
      <c r="F140" s="3"/>
      <c r="G140" s="3"/>
      <c r="H140" s="3"/>
      <c r="I140" s="3"/>
      <c r="J140" s="3"/>
      <c r="K140" s="3"/>
      <c r="L140" s="3"/>
    </row>
    <row r="141" spans="1:12">
      <c r="A141" s="9"/>
      <c r="B141" s="3"/>
      <c r="C141" s="13"/>
      <c r="D141" s="3"/>
      <c r="E141" s="3"/>
      <c r="F141" s="3"/>
      <c r="G141" s="3"/>
      <c r="H141" s="3"/>
      <c r="I141" s="3"/>
      <c r="J141" s="3"/>
      <c r="K141" s="3"/>
      <c r="L141" s="3"/>
    </row>
    <row r="142" spans="1:12">
      <c r="A142" s="9"/>
      <c r="B142" s="3"/>
      <c r="C142" s="13"/>
      <c r="D142" s="3"/>
      <c r="E142" s="3"/>
      <c r="F142" s="3"/>
      <c r="G142" s="3"/>
      <c r="H142" s="3"/>
      <c r="I142" s="3"/>
      <c r="J142" s="3"/>
      <c r="K142" s="3"/>
      <c r="L142" s="3"/>
    </row>
    <row r="143" spans="1:12">
      <c r="A143" s="9"/>
      <c r="B143" s="3"/>
      <c r="C143" s="13"/>
      <c r="D143" s="3"/>
      <c r="E143" s="3"/>
      <c r="F143" s="3"/>
      <c r="G143" s="3"/>
      <c r="H143" s="3"/>
      <c r="I143" s="3"/>
      <c r="J143" s="3"/>
      <c r="K143" s="3"/>
      <c r="L143" s="3"/>
    </row>
    <row r="144" spans="1:12">
      <c r="A144" s="9"/>
      <c r="B144" s="3"/>
      <c r="C144" s="13"/>
      <c r="D144" s="3"/>
      <c r="E144" s="3"/>
      <c r="F144" s="3"/>
      <c r="G144" s="3"/>
      <c r="H144" s="3"/>
      <c r="I144" s="3"/>
      <c r="J144" s="3"/>
      <c r="K144" s="3"/>
      <c r="L144" s="3"/>
    </row>
    <row r="145" spans="1:12">
      <c r="A145" s="9"/>
      <c r="B145" s="3"/>
      <c r="C145" s="13"/>
      <c r="D145" s="3"/>
      <c r="E145" s="3"/>
      <c r="F145" s="3"/>
      <c r="G145" s="3"/>
      <c r="H145" s="3"/>
      <c r="I145" s="3"/>
      <c r="J145" s="3"/>
      <c r="K145" s="3"/>
      <c r="L145" s="3"/>
    </row>
    <row r="146" spans="1:12">
      <c r="A146" s="9"/>
      <c r="B146" s="3"/>
      <c r="C146" s="13"/>
      <c r="D146" s="3"/>
      <c r="E146" s="3"/>
      <c r="F146" s="3"/>
      <c r="G146" s="3"/>
      <c r="H146" s="3"/>
      <c r="I146" s="3"/>
      <c r="J146" s="3"/>
      <c r="K146" s="3"/>
      <c r="L146" s="3"/>
    </row>
    <row r="147" spans="1:12">
      <c r="A147" s="9"/>
      <c r="B147" s="3"/>
      <c r="C147" s="13"/>
      <c r="D147" s="3"/>
      <c r="E147" s="3"/>
      <c r="F147" s="3"/>
      <c r="G147" s="3"/>
      <c r="H147" s="3"/>
      <c r="I147" s="3"/>
      <c r="J147" s="3"/>
      <c r="K147" s="3"/>
      <c r="L147" s="3"/>
    </row>
    <row r="148" spans="1:12">
      <c r="A148" s="9"/>
      <c r="B148" s="3"/>
      <c r="C148" s="13"/>
      <c r="D148" s="3"/>
      <c r="E148" s="3"/>
      <c r="F148" s="3"/>
      <c r="G148" s="3"/>
      <c r="H148" s="3"/>
      <c r="I148" s="3"/>
      <c r="J148" s="3"/>
      <c r="K148" s="3"/>
      <c r="L148" s="3"/>
    </row>
    <row r="149" spans="1:12">
      <c r="A149" s="9"/>
      <c r="B149" s="3"/>
      <c r="C149" s="13"/>
      <c r="D149" s="3"/>
      <c r="E149" s="3"/>
      <c r="F149" s="3"/>
      <c r="G149" s="3"/>
      <c r="H149" s="3"/>
      <c r="I149" s="3"/>
      <c r="J149" s="3"/>
      <c r="K149" s="3"/>
      <c r="L149" s="3"/>
    </row>
    <row r="150" spans="1:12">
      <c r="A150" s="9"/>
      <c r="B150" s="3"/>
      <c r="C150" s="13"/>
      <c r="D150" s="3"/>
      <c r="E150" s="3"/>
      <c r="F150" s="3"/>
      <c r="G150" s="3"/>
      <c r="H150" s="3"/>
      <c r="I150" s="3"/>
      <c r="J150" s="3"/>
      <c r="K150" s="3"/>
      <c r="L150" s="3"/>
    </row>
    <row r="151" spans="1:12">
      <c r="A151" s="9"/>
      <c r="B151" s="3"/>
      <c r="C151" s="13"/>
      <c r="D151" s="3"/>
      <c r="E151" s="3"/>
      <c r="F151" s="3"/>
      <c r="G151" s="3"/>
      <c r="H151" s="3"/>
      <c r="I151" s="3"/>
      <c r="J151" s="3"/>
      <c r="K151" s="3"/>
      <c r="L151" s="3"/>
    </row>
    <row r="152" spans="1:12">
      <c r="A152" s="9"/>
      <c r="B152" s="3"/>
      <c r="C152" s="13"/>
      <c r="D152" s="3"/>
      <c r="E152" s="3"/>
      <c r="F152" s="3"/>
      <c r="G152" s="3"/>
      <c r="H152" s="3"/>
      <c r="I152" s="3"/>
      <c r="J152" s="3"/>
      <c r="K152" s="3"/>
      <c r="L152" s="3"/>
    </row>
    <row r="153" spans="1:12">
      <c r="A153" s="9"/>
      <c r="B153" s="3"/>
      <c r="C153" s="13"/>
      <c r="D153" s="3"/>
      <c r="E153" s="3"/>
      <c r="F153" s="3"/>
      <c r="G153" s="3"/>
      <c r="H153" s="3"/>
      <c r="I153" s="3"/>
      <c r="J153" s="3"/>
      <c r="K153" s="3"/>
      <c r="L153" s="3"/>
    </row>
    <row r="154" spans="1:12">
      <c r="A154" s="9"/>
      <c r="B154" s="3"/>
      <c r="C154" s="13"/>
      <c r="D154" s="3"/>
      <c r="E154" s="3"/>
      <c r="F154" s="3"/>
      <c r="G154" s="3"/>
      <c r="H154" s="3"/>
      <c r="I154" s="3"/>
      <c r="J154" s="3"/>
      <c r="K154" s="3"/>
      <c r="L154" s="3"/>
    </row>
    <row r="155" spans="1:12">
      <c r="A155" s="9"/>
      <c r="B155" s="3"/>
      <c r="C155" s="13"/>
      <c r="D155" s="3"/>
      <c r="E155" s="3"/>
      <c r="F155" s="3"/>
      <c r="G155" s="3"/>
      <c r="H155" s="3"/>
      <c r="I155" s="3"/>
      <c r="J155" s="3"/>
      <c r="K155" s="3"/>
      <c r="L155" s="3"/>
    </row>
    <row r="156" spans="1:12">
      <c r="A156" s="9"/>
      <c r="B156" s="3"/>
      <c r="C156" s="13"/>
      <c r="D156" s="3"/>
      <c r="E156" s="3"/>
      <c r="F156" s="3"/>
      <c r="G156" s="3"/>
      <c r="H156" s="3"/>
      <c r="I156" s="3"/>
      <c r="J156" s="3"/>
      <c r="K156" s="3"/>
      <c r="L156" s="3"/>
    </row>
    <row r="157" spans="1:12">
      <c r="A157" s="9"/>
      <c r="B157" s="3"/>
      <c r="C157" s="13"/>
      <c r="D157" s="3"/>
      <c r="E157" s="3"/>
      <c r="F157" s="3"/>
      <c r="G157" s="3"/>
      <c r="H157" s="3"/>
      <c r="I157" s="3"/>
      <c r="J157" s="3"/>
      <c r="K157" s="3"/>
      <c r="L157" s="3"/>
    </row>
    <row r="158" spans="1:12">
      <c r="A158" s="9"/>
      <c r="B158" s="3"/>
      <c r="C158" s="13"/>
      <c r="D158" s="3"/>
      <c r="E158" s="3"/>
      <c r="F158" s="3"/>
      <c r="G158" s="3"/>
      <c r="H158" s="3"/>
      <c r="I158" s="3"/>
      <c r="J158" s="3"/>
      <c r="K158" s="3"/>
      <c r="L158" s="3"/>
    </row>
    <row r="159" spans="1:12">
      <c r="A159" s="9"/>
      <c r="B159" s="3"/>
      <c r="C159" s="13"/>
      <c r="D159" s="3"/>
      <c r="E159" s="3"/>
      <c r="F159" s="3"/>
      <c r="G159" s="3"/>
      <c r="H159" s="3"/>
      <c r="I159" s="3"/>
      <c r="J159" s="3"/>
      <c r="K159" s="3"/>
      <c r="L159" s="3"/>
    </row>
    <row r="160" spans="1:12">
      <c r="A160" s="9"/>
      <c r="B160" s="3"/>
      <c r="C160" s="13"/>
      <c r="D160" s="3"/>
      <c r="E160" s="3"/>
      <c r="F160" s="3"/>
      <c r="G160" s="3"/>
      <c r="H160" s="3"/>
      <c r="I160" s="3"/>
      <c r="J160" s="3"/>
      <c r="K160" s="3"/>
      <c r="L160" s="3"/>
    </row>
    <row r="161" spans="1:12">
      <c r="A161" s="9"/>
      <c r="B161" s="3"/>
      <c r="C161" s="13"/>
      <c r="D161" s="3"/>
      <c r="E161" s="3"/>
      <c r="F161" s="3"/>
      <c r="G161" s="3"/>
      <c r="H161" s="3"/>
      <c r="I161" s="3"/>
      <c r="J161" s="3"/>
      <c r="K161" s="3"/>
      <c r="L161" s="3"/>
    </row>
    <row r="162" spans="1:12">
      <c r="A162" s="9"/>
      <c r="B162" s="3"/>
      <c r="C162" s="13"/>
      <c r="D162" s="3"/>
      <c r="E162" s="3"/>
      <c r="F162" s="3"/>
      <c r="G162" s="3"/>
      <c r="H162" s="3"/>
      <c r="I162" s="3"/>
      <c r="J162" s="3"/>
      <c r="K162" s="3"/>
      <c r="L162" s="3"/>
    </row>
    <row r="163" spans="1:12">
      <c r="A163" s="9"/>
      <c r="B163" s="3"/>
      <c r="C163" s="13"/>
      <c r="D163" s="3"/>
      <c r="E163" s="3"/>
      <c r="F163" s="3"/>
      <c r="G163" s="3"/>
      <c r="H163" s="3"/>
      <c r="I163" s="3"/>
      <c r="J163" s="3"/>
      <c r="K163" s="3"/>
      <c r="L163" s="3"/>
    </row>
    <row r="164" spans="1:12">
      <c r="A164" s="9"/>
      <c r="B164" s="3"/>
      <c r="C164" s="13"/>
      <c r="D164" s="3"/>
      <c r="E164" s="3"/>
      <c r="F164" s="3"/>
      <c r="G164" s="3"/>
      <c r="H164" s="3"/>
      <c r="I164" s="3"/>
      <c r="J164" s="3"/>
      <c r="K164" s="3"/>
      <c r="L164" s="3"/>
    </row>
    <row r="165" spans="1:12">
      <c r="A165" s="9"/>
      <c r="B165" s="3"/>
      <c r="C165" s="13"/>
      <c r="D165" s="3"/>
      <c r="E165" s="3"/>
      <c r="F165" s="3"/>
      <c r="G165" s="3"/>
      <c r="H165" s="3"/>
      <c r="I165" s="3"/>
      <c r="J165" s="3"/>
      <c r="K165" s="3"/>
      <c r="L165" s="3"/>
    </row>
    <row r="166" spans="1:12">
      <c r="A166" s="9"/>
      <c r="B166" s="3"/>
      <c r="C166" s="13"/>
      <c r="D166" s="3"/>
      <c r="E166" s="3"/>
      <c r="F166" s="3"/>
      <c r="G166" s="3"/>
      <c r="H166" s="3"/>
      <c r="I166" s="3"/>
      <c r="J166" s="3"/>
      <c r="K166" s="3"/>
      <c r="L166" s="3"/>
    </row>
    <row r="167" spans="1:12">
      <c r="A167" s="9"/>
      <c r="B167" s="3"/>
      <c r="C167" s="13"/>
      <c r="D167" s="3"/>
      <c r="E167" s="3"/>
      <c r="F167" s="3"/>
      <c r="G167" s="3"/>
      <c r="H167" s="3"/>
      <c r="I167" s="3"/>
      <c r="J167" s="3"/>
      <c r="K167" s="3"/>
      <c r="L167" s="3"/>
    </row>
    <row r="168" spans="1:12">
      <c r="A168" s="9"/>
      <c r="B168" s="3"/>
      <c r="C168" s="13"/>
      <c r="D168" s="3"/>
      <c r="E168" s="3"/>
      <c r="F168" s="3"/>
      <c r="G168" s="3"/>
      <c r="H168" s="3"/>
      <c r="I168" s="3"/>
      <c r="J168" s="3"/>
      <c r="K168" s="3"/>
      <c r="L168" s="3"/>
    </row>
    <row r="169" spans="1:12">
      <c r="A169" s="9"/>
      <c r="B169" s="3"/>
      <c r="C169" s="13"/>
      <c r="D169" s="3"/>
      <c r="E169" s="3"/>
      <c r="F169" s="3"/>
      <c r="G169" s="3"/>
      <c r="H169" s="3"/>
      <c r="I169" s="3"/>
      <c r="J169" s="3"/>
      <c r="K169" s="3"/>
      <c r="L169" s="3"/>
    </row>
    <row r="170" spans="1:12">
      <c r="A170" s="9"/>
      <c r="B170" s="3"/>
      <c r="C170" s="13"/>
      <c r="D170" s="3"/>
      <c r="E170" s="3"/>
      <c r="F170" s="3"/>
      <c r="G170" s="3"/>
      <c r="H170" s="3"/>
      <c r="I170" s="3"/>
      <c r="J170" s="3"/>
      <c r="K170" s="3"/>
      <c r="L170" s="3"/>
    </row>
    <row r="171" spans="1:12">
      <c r="A171" s="9"/>
      <c r="B171" s="3"/>
      <c r="C171" s="13"/>
      <c r="D171" s="3"/>
      <c r="E171" s="3"/>
      <c r="F171" s="3"/>
      <c r="G171" s="3"/>
      <c r="H171" s="3"/>
      <c r="I171" s="3"/>
      <c r="J171" s="3"/>
      <c r="K171" s="3"/>
      <c r="L171" s="3"/>
    </row>
    <row r="172" spans="1:12">
      <c r="A172" s="9"/>
      <c r="B172" s="3"/>
      <c r="C172" s="13"/>
      <c r="D172" s="3"/>
      <c r="E172" s="3"/>
      <c r="F172" s="3"/>
      <c r="G172" s="3"/>
      <c r="H172" s="3"/>
      <c r="I172" s="3"/>
      <c r="J172" s="3"/>
      <c r="K172" s="3"/>
      <c r="L172" s="3"/>
    </row>
    <row r="173" spans="1:12">
      <c r="A173" s="9"/>
      <c r="B173" s="3"/>
      <c r="C173" s="13"/>
      <c r="D173" s="3"/>
      <c r="E173" s="3"/>
      <c r="F173" s="3"/>
      <c r="G173" s="3"/>
      <c r="H173" s="3"/>
      <c r="I173" s="3"/>
      <c r="J173" s="3"/>
      <c r="K173" s="3"/>
      <c r="L173" s="3"/>
    </row>
    <row r="174" spans="1:12">
      <c r="A174" s="9"/>
      <c r="B174" s="3"/>
      <c r="C174" s="13"/>
      <c r="D174" s="3"/>
      <c r="E174" s="3"/>
      <c r="F174" s="3"/>
      <c r="G174" s="3"/>
      <c r="H174" s="3"/>
      <c r="I174" s="3"/>
      <c r="J174" s="3"/>
      <c r="K174" s="3"/>
      <c r="L174" s="3"/>
    </row>
    <row r="175" spans="1:12">
      <c r="A175" s="9"/>
      <c r="B175" s="3"/>
      <c r="C175" s="13"/>
      <c r="D175" s="3"/>
      <c r="E175" s="3"/>
      <c r="F175" s="3"/>
      <c r="G175" s="3"/>
      <c r="H175" s="3"/>
      <c r="I175" s="3"/>
      <c r="J175" s="3"/>
      <c r="K175" s="3"/>
      <c r="L175" s="3"/>
    </row>
    <row r="176" spans="1:12">
      <c r="A176" s="9"/>
      <c r="B176" s="3"/>
      <c r="C176" s="13"/>
      <c r="D176" s="3"/>
      <c r="E176" s="3"/>
      <c r="F176" s="3"/>
      <c r="G176" s="3"/>
      <c r="H176" s="3"/>
      <c r="I176" s="3"/>
      <c r="J176" s="3"/>
      <c r="K176" s="3"/>
      <c r="L176" s="3"/>
    </row>
    <row r="177" spans="1:12">
      <c r="A177" s="9"/>
      <c r="B177" s="3"/>
      <c r="C177" s="13"/>
      <c r="D177" s="3"/>
      <c r="E177" s="3"/>
      <c r="F177" s="3"/>
      <c r="G177" s="3"/>
      <c r="H177" s="3"/>
      <c r="I177" s="3"/>
      <c r="J177" s="3"/>
      <c r="K177" s="3"/>
      <c r="L177" s="3"/>
    </row>
    <row r="178" spans="1:12">
      <c r="A178" s="9"/>
      <c r="B178" s="3"/>
      <c r="C178" s="13"/>
      <c r="D178" s="3"/>
      <c r="E178" s="3"/>
      <c r="F178" s="3"/>
      <c r="G178" s="3"/>
      <c r="H178" s="3"/>
      <c r="I178" s="3"/>
      <c r="J178" s="3"/>
      <c r="K178" s="3"/>
      <c r="L178" s="3"/>
    </row>
    <row r="179" spans="1:12">
      <c r="A179" s="9"/>
      <c r="B179" s="3"/>
      <c r="C179" s="13"/>
      <c r="D179" s="3"/>
      <c r="E179" s="3"/>
      <c r="F179" s="3"/>
      <c r="G179" s="3"/>
      <c r="H179" s="3"/>
      <c r="I179" s="3"/>
      <c r="J179" s="3"/>
      <c r="K179" s="3"/>
      <c r="L179" s="3"/>
    </row>
    <row r="180" spans="1:12">
      <c r="A180" s="9"/>
      <c r="B180" s="3"/>
      <c r="C180" s="13"/>
      <c r="D180" s="3"/>
      <c r="E180" s="3"/>
      <c r="F180" s="3"/>
      <c r="G180" s="3"/>
      <c r="H180" s="3"/>
      <c r="I180" s="3"/>
      <c r="J180" s="3"/>
      <c r="K180" s="3"/>
      <c r="L180" s="3"/>
    </row>
    <row r="181" spans="1:12">
      <c r="A181" s="9"/>
      <c r="B181" s="3"/>
      <c r="C181" s="13"/>
      <c r="D181" s="3"/>
      <c r="E181" s="3"/>
      <c r="F181" s="3"/>
      <c r="G181" s="3"/>
      <c r="H181" s="3"/>
      <c r="I181" s="3"/>
      <c r="J181" s="3"/>
      <c r="K181" s="3"/>
      <c r="L181" s="3"/>
    </row>
    <row r="182" spans="1:12">
      <c r="A182" s="9"/>
      <c r="B182" s="3"/>
      <c r="C182" s="13"/>
      <c r="D182" s="3"/>
      <c r="E182" s="3"/>
      <c r="F182" s="3"/>
      <c r="G182" s="3"/>
      <c r="H182" s="3"/>
      <c r="I182" s="3"/>
      <c r="J182" s="3"/>
      <c r="K182" s="3"/>
      <c r="L182" s="3"/>
    </row>
    <row r="183" spans="1:12">
      <c r="A183" s="9"/>
      <c r="B183" s="3"/>
      <c r="C183" s="13"/>
      <c r="D183" s="3"/>
      <c r="E183" s="3"/>
      <c r="F183" s="3"/>
      <c r="G183" s="3"/>
      <c r="H183" s="3"/>
      <c r="I183" s="3"/>
      <c r="J183" s="3"/>
      <c r="K183" s="3"/>
      <c r="L183" s="3"/>
    </row>
    <row r="184" spans="1:12">
      <c r="A184" s="9"/>
      <c r="B184" s="3"/>
      <c r="C184" s="13"/>
      <c r="D184" s="3"/>
      <c r="E184" s="3"/>
      <c r="F184" s="3"/>
      <c r="G184" s="3"/>
      <c r="H184" s="3"/>
      <c r="I184" s="3"/>
      <c r="J184" s="3"/>
      <c r="K184" s="3"/>
      <c r="L184" s="3"/>
    </row>
    <row r="185" spans="1:12">
      <c r="A185" s="9"/>
      <c r="B185" s="3"/>
      <c r="C185" s="13"/>
      <c r="D185" s="3"/>
      <c r="E185" s="3"/>
      <c r="F185" s="3"/>
      <c r="G185" s="3"/>
      <c r="H185" s="3"/>
      <c r="I185" s="3"/>
      <c r="J185" s="3"/>
      <c r="K185" s="3"/>
      <c r="L185" s="3"/>
    </row>
    <row r="186" spans="1:12">
      <c r="A186" s="9"/>
      <c r="B186" s="3"/>
      <c r="C186" s="13"/>
      <c r="D186" s="3"/>
      <c r="E186" s="3"/>
      <c r="F186" s="3"/>
      <c r="G186" s="3"/>
      <c r="H186" s="3"/>
      <c r="I186" s="3"/>
      <c r="J186" s="3"/>
      <c r="K186" s="3"/>
      <c r="L186" s="3"/>
    </row>
    <row r="187" spans="1:12">
      <c r="A187" s="9"/>
      <c r="B187" s="3"/>
      <c r="C187" s="13"/>
      <c r="D187" s="3"/>
      <c r="E187" s="3"/>
      <c r="F187" s="3"/>
      <c r="G187" s="3"/>
      <c r="H187" s="3"/>
      <c r="I187" s="3"/>
      <c r="J187" s="3"/>
      <c r="K187" s="3"/>
      <c r="L187" s="3"/>
    </row>
    <row r="188" spans="1:12">
      <c r="A188" s="9"/>
      <c r="B188" s="3"/>
      <c r="C188" s="13"/>
      <c r="D188" s="3"/>
      <c r="E188" s="3"/>
      <c r="F188" s="3"/>
      <c r="G188" s="3"/>
      <c r="H188" s="3"/>
      <c r="I188" s="3"/>
      <c r="J188" s="3"/>
      <c r="K188" s="3"/>
      <c r="L188" s="3"/>
    </row>
    <row r="189" spans="1:12">
      <c r="A189" s="9"/>
      <c r="B189" s="3"/>
      <c r="C189" s="13"/>
      <c r="D189" s="3"/>
      <c r="E189" s="3"/>
      <c r="F189" s="3"/>
      <c r="G189" s="3"/>
      <c r="H189" s="3"/>
      <c r="I189" s="3"/>
      <c r="J189" s="3"/>
      <c r="K189" s="3"/>
      <c r="L189" s="3"/>
    </row>
    <row r="190" spans="1:12">
      <c r="A190" s="9"/>
      <c r="B190" s="3"/>
      <c r="C190" s="13"/>
      <c r="D190" s="3"/>
      <c r="E190" s="3"/>
      <c r="F190" s="3"/>
      <c r="G190" s="3"/>
      <c r="H190" s="3"/>
      <c r="I190" s="3"/>
      <c r="J190" s="3"/>
      <c r="K190" s="3"/>
      <c r="L190" s="3"/>
    </row>
    <row r="191" spans="1:12">
      <c r="A191" s="9"/>
      <c r="B191" s="3"/>
      <c r="C191" s="13"/>
      <c r="D191" s="3"/>
      <c r="E191" s="3"/>
      <c r="F191" s="3"/>
      <c r="G191" s="3"/>
      <c r="H191" s="3"/>
      <c r="I191" s="3"/>
      <c r="J191" s="3"/>
      <c r="K191" s="3"/>
      <c r="L191" s="3"/>
    </row>
    <row r="192" spans="1:12">
      <c r="A192" s="9"/>
      <c r="B192" s="3"/>
      <c r="C192" s="13"/>
      <c r="D192" s="3"/>
      <c r="E192" s="3"/>
      <c r="F192" s="3"/>
      <c r="G192" s="3"/>
      <c r="H192" s="3"/>
      <c r="I192" s="3"/>
      <c r="J192" s="3"/>
      <c r="K192" s="3"/>
      <c r="L192" s="3"/>
    </row>
    <row r="193" spans="1:12">
      <c r="A193" s="9"/>
      <c r="B193" s="3"/>
      <c r="C193" s="13"/>
      <c r="D193" s="3"/>
      <c r="E193" s="3"/>
      <c r="F193" s="3"/>
      <c r="G193" s="3"/>
      <c r="H193" s="3"/>
      <c r="I193" s="3"/>
      <c r="J193" s="3"/>
      <c r="K193" s="3"/>
      <c r="L193" s="3"/>
    </row>
    <row r="194" spans="1:12">
      <c r="A194" s="9"/>
      <c r="B194" s="3"/>
      <c r="C194" s="13"/>
      <c r="D194" s="3"/>
      <c r="E194" s="3"/>
      <c r="F194" s="3"/>
      <c r="G194" s="3"/>
      <c r="H194" s="3"/>
      <c r="I194" s="3"/>
      <c r="J194" s="3"/>
      <c r="K194" s="3"/>
      <c r="L194" s="3"/>
    </row>
    <row r="195" spans="1:12">
      <c r="A195" s="9"/>
      <c r="B195" s="3"/>
      <c r="C195" s="13"/>
      <c r="D195" s="3"/>
      <c r="E195" s="3"/>
      <c r="F195" s="3"/>
      <c r="G195" s="3"/>
      <c r="H195" s="3"/>
      <c r="I195" s="3"/>
      <c r="J195" s="3"/>
      <c r="K195" s="3"/>
      <c r="L195" s="3"/>
    </row>
    <row r="196" spans="1:12">
      <c r="A196" s="9"/>
      <c r="B196" s="3"/>
      <c r="C196" s="13"/>
      <c r="D196" s="3"/>
      <c r="E196" s="3"/>
      <c r="F196" s="3"/>
      <c r="G196" s="3"/>
      <c r="H196" s="3"/>
      <c r="I196" s="3"/>
      <c r="J196" s="3"/>
      <c r="K196" s="3"/>
      <c r="L196" s="3"/>
    </row>
    <row r="197" spans="1:12">
      <c r="A197" s="9"/>
      <c r="B197" s="3"/>
      <c r="C197" s="13"/>
      <c r="D197" s="3"/>
      <c r="E197" s="3"/>
      <c r="F197" s="3"/>
      <c r="G197" s="3"/>
      <c r="H197" s="3"/>
      <c r="I197" s="3"/>
      <c r="J197" s="3"/>
      <c r="K197" s="3"/>
      <c r="L197" s="3"/>
    </row>
    <row r="198" spans="1:12">
      <c r="A198" s="9"/>
      <c r="B198" s="3"/>
      <c r="C198" s="13"/>
      <c r="D198" s="3"/>
      <c r="E198" s="3"/>
      <c r="F198" s="3"/>
      <c r="G198" s="3"/>
      <c r="H198" s="3"/>
      <c r="I198" s="3"/>
      <c r="J198" s="3"/>
      <c r="K198" s="3"/>
      <c r="L198" s="3"/>
    </row>
    <row r="199" spans="1:12">
      <c r="A199" s="9"/>
      <c r="B199" s="3"/>
      <c r="C199" s="13"/>
      <c r="D199" s="3"/>
      <c r="E199" s="3"/>
      <c r="F199" s="3"/>
      <c r="G199" s="3"/>
      <c r="H199" s="3"/>
      <c r="I199" s="3"/>
      <c r="J199" s="3"/>
      <c r="K199" s="3"/>
      <c r="L199" s="3"/>
    </row>
    <row r="200" spans="1:12">
      <c r="A200" s="9"/>
      <c r="B200" s="3"/>
      <c r="C200" s="13"/>
      <c r="D200" s="3"/>
      <c r="E200" s="3"/>
      <c r="F200" s="3"/>
      <c r="G200" s="3"/>
      <c r="H200" s="3"/>
      <c r="I200" s="3"/>
      <c r="J200" s="3"/>
      <c r="K200" s="3"/>
      <c r="L200" s="3"/>
    </row>
    <row r="201" spans="1:12">
      <c r="A201" s="9"/>
      <c r="B201" s="3"/>
      <c r="C201" s="13"/>
      <c r="D201" s="3"/>
      <c r="E201" s="3"/>
      <c r="F201" s="3"/>
      <c r="G201" s="3"/>
      <c r="H201" s="3"/>
      <c r="I201" s="3"/>
      <c r="J201" s="3"/>
      <c r="K201" s="3"/>
      <c r="L201" s="3"/>
    </row>
    <row r="202" spans="1:12">
      <c r="A202" s="9"/>
      <c r="B202" s="3"/>
      <c r="C202" s="13"/>
      <c r="D202" s="3"/>
      <c r="E202" s="3"/>
      <c r="F202" s="3"/>
      <c r="G202" s="3"/>
      <c r="H202" s="3"/>
      <c r="I202" s="3"/>
      <c r="J202" s="3"/>
      <c r="K202" s="3"/>
      <c r="L202" s="3"/>
    </row>
    <row r="203" spans="1:12">
      <c r="A203" s="9"/>
      <c r="B203" s="3"/>
      <c r="C203" s="13"/>
      <c r="D203" s="3"/>
      <c r="E203" s="3"/>
      <c r="F203" s="3"/>
      <c r="G203" s="3"/>
      <c r="H203" s="3"/>
      <c r="I203" s="3"/>
      <c r="J203" s="3"/>
      <c r="K203" s="3"/>
      <c r="L203" s="3"/>
    </row>
    <row r="204" spans="1:12">
      <c r="A204" s="9"/>
      <c r="B204" s="3"/>
      <c r="C204" s="13"/>
      <c r="D204" s="3"/>
      <c r="E204" s="3"/>
      <c r="F204" s="3"/>
      <c r="G204" s="3"/>
      <c r="H204" s="3"/>
      <c r="I204" s="3"/>
      <c r="J204" s="3"/>
      <c r="K204" s="3"/>
      <c r="L204" s="3"/>
    </row>
    <row r="205" spans="1:12">
      <c r="A205" s="9"/>
      <c r="B205" s="3"/>
      <c r="C205" s="13"/>
      <c r="D205" s="3"/>
      <c r="E205" s="3"/>
      <c r="F205" s="3"/>
      <c r="G205" s="3"/>
      <c r="H205" s="3"/>
      <c r="I205" s="3"/>
      <c r="J205" s="3"/>
      <c r="K205" s="3"/>
      <c r="L205" s="3"/>
    </row>
    <row r="206" spans="1:12">
      <c r="A206" s="9"/>
      <c r="B206" s="3"/>
      <c r="C206" s="13"/>
      <c r="D206" s="3"/>
      <c r="E206" s="3"/>
      <c r="F206" s="3"/>
      <c r="G206" s="3"/>
      <c r="H206" s="3"/>
      <c r="I206" s="3"/>
      <c r="J206" s="3"/>
      <c r="K206" s="3"/>
      <c r="L206" s="3"/>
    </row>
    <row r="207" spans="1:12">
      <c r="A207" s="9"/>
      <c r="B207" s="3"/>
      <c r="C207" s="13"/>
      <c r="D207" s="3"/>
      <c r="E207" s="3"/>
      <c r="F207" s="3"/>
      <c r="G207" s="3"/>
      <c r="H207" s="3"/>
      <c r="I207" s="3"/>
      <c r="J207" s="3"/>
      <c r="K207" s="3"/>
      <c r="L207" s="3"/>
    </row>
    <row r="208" spans="1:12">
      <c r="A208" s="9"/>
      <c r="B208" s="3"/>
      <c r="C208" s="13"/>
      <c r="D208" s="3"/>
      <c r="E208" s="3"/>
      <c r="F208" s="3"/>
      <c r="G208" s="3"/>
      <c r="H208" s="3"/>
      <c r="I208" s="3"/>
      <c r="J208" s="3"/>
      <c r="K208" s="3"/>
      <c r="L208" s="3"/>
    </row>
    <row r="209" spans="1:12">
      <c r="A209" s="9"/>
      <c r="B209" s="3"/>
      <c r="C209" s="13"/>
      <c r="D209" s="3"/>
      <c r="E209" s="3"/>
      <c r="F209" s="3"/>
      <c r="G209" s="3"/>
      <c r="H209" s="3"/>
      <c r="I209" s="3"/>
      <c r="J209" s="3"/>
      <c r="K209" s="3"/>
      <c r="L209" s="3"/>
    </row>
    <row r="210" spans="1:12">
      <c r="A210" s="9"/>
      <c r="B210" s="3"/>
      <c r="C210" s="13"/>
      <c r="D210" s="3"/>
      <c r="E210" s="3"/>
      <c r="F210" s="3"/>
      <c r="G210" s="3"/>
      <c r="H210" s="3"/>
      <c r="I210" s="3"/>
      <c r="J210" s="3"/>
      <c r="K210" s="3"/>
      <c r="L210" s="3"/>
    </row>
    <row r="211" spans="1:12">
      <c r="A211" s="9"/>
      <c r="B211" s="3"/>
      <c r="C211" s="13"/>
      <c r="D211" s="3"/>
      <c r="E211" s="3"/>
      <c r="F211" s="3"/>
      <c r="G211" s="3"/>
      <c r="H211" s="3"/>
      <c r="I211" s="3"/>
      <c r="J211" s="3"/>
      <c r="K211" s="3"/>
      <c r="L211" s="3"/>
    </row>
    <row r="212" spans="1:12">
      <c r="A212" s="9"/>
      <c r="B212" s="3"/>
      <c r="C212" s="13"/>
      <c r="D212" s="3"/>
      <c r="E212" s="3"/>
      <c r="F212" s="3"/>
      <c r="G212" s="3"/>
      <c r="H212" s="3"/>
      <c r="I212" s="3"/>
      <c r="J212" s="3"/>
      <c r="K212" s="3"/>
      <c r="L212" s="3"/>
    </row>
    <row r="213" spans="1:12">
      <c r="A213" s="9"/>
      <c r="B213" s="3"/>
      <c r="C213" s="13"/>
      <c r="D213" s="3"/>
      <c r="E213" s="3"/>
      <c r="F213" s="3"/>
      <c r="G213" s="3"/>
      <c r="H213" s="3"/>
      <c r="I213" s="3"/>
      <c r="J213" s="3"/>
      <c r="K213" s="3"/>
      <c r="L213" s="3"/>
    </row>
    <row r="214" spans="1:12">
      <c r="A214" s="9"/>
      <c r="B214" s="3"/>
      <c r="C214" s="13"/>
      <c r="D214" s="3"/>
      <c r="E214" s="3"/>
      <c r="F214" s="3"/>
      <c r="G214" s="3"/>
      <c r="H214" s="3"/>
      <c r="I214" s="3"/>
      <c r="J214" s="3"/>
      <c r="K214" s="3"/>
      <c r="L214" s="3"/>
    </row>
    <row r="215" spans="1:12">
      <c r="A215" s="9"/>
      <c r="B215" s="3"/>
      <c r="C215" s="13"/>
      <c r="D215" s="3"/>
      <c r="E215" s="3"/>
      <c r="F215" s="3"/>
      <c r="G215" s="3"/>
      <c r="H215" s="3"/>
      <c r="I215" s="3"/>
      <c r="J215" s="3"/>
      <c r="K215" s="3"/>
      <c r="L215" s="3"/>
    </row>
    <row r="216" spans="1:12">
      <c r="A216" s="9"/>
      <c r="B216" s="3"/>
      <c r="C216" s="13"/>
      <c r="D216" s="3"/>
      <c r="E216" s="3"/>
      <c r="F216" s="3"/>
      <c r="G216" s="3"/>
      <c r="H216" s="3"/>
      <c r="I216" s="3"/>
      <c r="J216" s="3"/>
      <c r="K216" s="3"/>
      <c r="L216" s="3"/>
    </row>
    <row r="217" spans="1:12">
      <c r="A217" s="9"/>
      <c r="B217" s="3"/>
      <c r="C217" s="13"/>
      <c r="D217" s="3"/>
      <c r="E217" s="3"/>
      <c r="F217" s="3"/>
      <c r="G217" s="3"/>
      <c r="H217" s="3"/>
      <c r="I217" s="3"/>
      <c r="J217" s="3"/>
      <c r="K217" s="3"/>
      <c r="L217" s="3"/>
    </row>
    <row r="218" spans="1:12">
      <c r="A218" s="9"/>
      <c r="B218" s="3"/>
      <c r="C218" s="13"/>
      <c r="D218" s="3"/>
      <c r="E218" s="3"/>
      <c r="F218" s="3"/>
      <c r="G218" s="3"/>
      <c r="H218" s="3"/>
      <c r="I218" s="3"/>
      <c r="J218" s="3"/>
      <c r="K218" s="3"/>
      <c r="L218" s="3"/>
    </row>
    <row r="219" spans="1:12">
      <c r="A219" s="9"/>
      <c r="B219" s="3"/>
      <c r="C219" s="13"/>
      <c r="D219" s="3"/>
      <c r="E219" s="3"/>
      <c r="F219" s="3"/>
      <c r="G219" s="3"/>
      <c r="H219" s="3"/>
      <c r="I219" s="3"/>
      <c r="J219" s="3"/>
      <c r="K219" s="3"/>
      <c r="L219" s="3"/>
    </row>
    <row r="220" spans="1:12">
      <c r="A220" s="9"/>
      <c r="B220" s="3"/>
      <c r="C220" s="13"/>
      <c r="D220" s="3"/>
      <c r="E220" s="3"/>
      <c r="F220" s="3"/>
      <c r="G220" s="3"/>
      <c r="H220" s="3"/>
      <c r="I220" s="3"/>
      <c r="J220" s="3"/>
      <c r="K220" s="3"/>
      <c r="L220" s="3"/>
    </row>
    <row r="221" spans="1:12">
      <c r="A221" s="9"/>
      <c r="B221" s="3"/>
      <c r="C221" s="13"/>
      <c r="D221" s="3"/>
      <c r="E221" s="3"/>
      <c r="F221" s="3"/>
      <c r="G221" s="3"/>
      <c r="H221" s="3"/>
      <c r="I221" s="3"/>
      <c r="J221" s="3"/>
      <c r="K221" s="3"/>
      <c r="L221" s="3"/>
    </row>
    <row r="222" spans="1:12">
      <c r="A222" s="9"/>
      <c r="B222" s="3"/>
      <c r="C222" s="13"/>
      <c r="D222" s="3"/>
      <c r="E222" s="3"/>
      <c r="F222" s="3"/>
      <c r="G222" s="3"/>
      <c r="H222" s="3"/>
      <c r="I222" s="3"/>
      <c r="J222" s="3"/>
      <c r="K222" s="3"/>
      <c r="L222" s="3"/>
    </row>
    <row r="223" spans="1:12">
      <c r="A223" s="9"/>
      <c r="B223" s="3"/>
      <c r="C223" s="13"/>
      <c r="D223" s="3"/>
      <c r="E223" s="3"/>
      <c r="F223" s="3"/>
      <c r="G223" s="3"/>
      <c r="H223" s="3"/>
      <c r="I223" s="3"/>
      <c r="J223" s="3"/>
      <c r="K223" s="3"/>
      <c r="L223" s="3"/>
    </row>
    <row r="224" spans="1:12">
      <c r="A224" s="9"/>
      <c r="B224" s="3"/>
      <c r="C224" s="13"/>
      <c r="D224" s="3"/>
      <c r="E224" s="3"/>
      <c r="F224" s="3"/>
      <c r="G224" s="3"/>
      <c r="H224" s="3"/>
      <c r="I224" s="3"/>
      <c r="J224" s="3"/>
      <c r="K224" s="3"/>
      <c r="L224" s="3"/>
    </row>
    <row r="225" spans="1:12">
      <c r="A225" s="9"/>
      <c r="B225" s="3"/>
      <c r="C225" s="13"/>
      <c r="D225" s="3"/>
      <c r="E225" s="3"/>
      <c r="F225" s="3"/>
      <c r="G225" s="3"/>
      <c r="H225" s="3"/>
      <c r="I225" s="3"/>
      <c r="J225" s="3"/>
      <c r="K225" s="3"/>
      <c r="L225" s="3"/>
    </row>
    <row r="226" spans="1:12">
      <c r="A226" s="9"/>
      <c r="B226" s="3"/>
      <c r="C226" s="13"/>
      <c r="D226" s="3"/>
      <c r="E226" s="3"/>
      <c r="F226" s="3"/>
      <c r="G226" s="3"/>
      <c r="H226" s="3"/>
      <c r="I226" s="3"/>
      <c r="J226" s="3"/>
      <c r="K226" s="3"/>
      <c r="L226" s="3"/>
    </row>
    <row r="227" spans="1:12">
      <c r="A227" s="9"/>
      <c r="B227" s="3"/>
      <c r="C227" s="13"/>
      <c r="D227" s="3"/>
      <c r="E227" s="3"/>
      <c r="F227" s="3"/>
      <c r="G227" s="3"/>
      <c r="H227" s="3"/>
      <c r="I227" s="3"/>
      <c r="J227" s="3"/>
      <c r="K227" s="3"/>
      <c r="L227" s="3"/>
    </row>
    <row r="228" spans="1:12">
      <c r="A228" s="9"/>
      <c r="B228" s="3"/>
      <c r="C228" s="13"/>
      <c r="D228" s="3"/>
      <c r="E228" s="3"/>
      <c r="F228" s="3"/>
      <c r="G228" s="3"/>
      <c r="H228" s="3"/>
      <c r="I228" s="3"/>
      <c r="J228" s="3"/>
      <c r="K228" s="3"/>
      <c r="L228" s="3"/>
    </row>
    <row r="229" spans="1:12">
      <c r="A229" s="9"/>
      <c r="B229" s="3"/>
      <c r="C229" s="13"/>
      <c r="D229" s="3"/>
      <c r="E229" s="3"/>
      <c r="F229" s="3"/>
      <c r="G229" s="3"/>
      <c r="H229" s="3"/>
      <c r="I229" s="3"/>
      <c r="J229" s="3"/>
      <c r="K229" s="3"/>
      <c r="L229" s="3"/>
    </row>
    <row r="230" spans="1:12">
      <c r="A230" s="9"/>
      <c r="B230" s="3"/>
      <c r="C230" s="13"/>
      <c r="D230" s="3"/>
      <c r="E230" s="3"/>
      <c r="F230" s="3"/>
      <c r="G230" s="3"/>
      <c r="H230" s="3"/>
      <c r="I230" s="3"/>
      <c r="J230" s="3"/>
      <c r="K230" s="3"/>
      <c r="L230" s="3"/>
    </row>
    <row r="231" spans="1:12">
      <c r="A231" s="9"/>
      <c r="B231" s="3"/>
      <c r="C231" s="13"/>
      <c r="D231" s="3"/>
      <c r="E231" s="3"/>
      <c r="F231" s="3"/>
      <c r="G231" s="3"/>
      <c r="H231" s="3"/>
      <c r="I231" s="3"/>
      <c r="J231" s="3"/>
      <c r="K231" s="3"/>
      <c r="L231" s="3"/>
    </row>
    <row r="232" spans="1:12">
      <c r="A232" s="9"/>
      <c r="B232" s="3"/>
      <c r="C232" s="13"/>
      <c r="D232" s="3"/>
      <c r="E232" s="3"/>
      <c r="F232" s="3"/>
      <c r="G232" s="3"/>
      <c r="H232" s="3"/>
      <c r="I232" s="3"/>
      <c r="J232" s="3"/>
      <c r="K232" s="3"/>
      <c r="L232" s="3"/>
    </row>
    <row r="233" spans="1:12">
      <c r="A233" s="9"/>
      <c r="B233" s="3"/>
      <c r="C233" s="13"/>
      <c r="D233" s="3"/>
      <c r="E233" s="3"/>
      <c r="F233" s="3"/>
      <c r="G233" s="3"/>
      <c r="H233" s="3"/>
      <c r="I233" s="3"/>
      <c r="J233" s="3"/>
      <c r="K233" s="3"/>
      <c r="L233" s="3"/>
    </row>
    <row r="234" spans="1:12">
      <c r="A234" s="9"/>
      <c r="B234" s="3"/>
      <c r="C234" s="13"/>
      <c r="D234" s="3"/>
      <c r="E234" s="3"/>
      <c r="F234" s="3"/>
      <c r="G234" s="3"/>
      <c r="H234" s="3"/>
      <c r="I234" s="3"/>
      <c r="J234" s="3"/>
      <c r="K234" s="3"/>
      <c r="L234" s="3"/>
    </row>
    <row r="235" spans="1:12">
      <c r="A235" s="9"/>
      <c r="B235" s="3"/>
      <c r="C235" s="13"/>
      <c r="D235" s="3"/>
      <c r="E235" s="3"/>
      <c r="F235" s="3"/>
      <c r="G235" s="3"/>
      <c r="H235" s="3"/>
      <c r="I235" s="3"/>
      <c r="J235" s="3"/>
      <c r="K235" s="3"/>
      <c r="L235" s="3"/>
    </row>
    <row r="236" spans="1:12">
      <c r="A236" s="9"/>
      <c r="B236" s="3"/>
      <c r="C236" s="13"/>
      <c r="D236" s="3"/>
      <c r="E236" s="3"/>
      <c r="F236" s="3"/>
      <c r="G236" s="3"/>
      <c r="H236" s="3"/>
      <c r="I236" s="3"/>
      <c r="J236" s="3"/>
      <c r="K236" s="3"/>
      <c r="L236" s="3"/>
    </row>
    <row r="237" spans="1:12">
      <c r="A237" s="9"/>
      <c r="B237" s="3"/>
      <c r="C237" s="13"/>
      <c r="D237" s="3"/>
      <c r="E237" s="3"/>
      <c r="F237" s="3"/>
      <c r="G237" s="3"/>
      <c r="H237" s="3"/>
      <c r="I237" s="3"/>
      <c r="J237" s="3"/>
      <c r="K237" s="3"/>
      <c r="L237" s="3"/>
    </row>
    <row r="238" spans="1:12">
      <c r="A238" s="9"/>
      <c r="B238" s="3"/>
      <c r="C238" s="13"/>
      <c r="D238" s="3"/>
      <c r="E238" s="3"/>
      <c r="F238" s="3"/>
      <c r="G238" s="3"/>
      <c r="H238" s="3"/>
      <c r="I238" s="3"/>
      <c r="J238" s="3"/>
      <c r="K238" s="3"/>
      <c r="L238" s="3"/>
    </row>
    <row r="239" spans="1:12">
      <c r="A239" s="9"/>
      <c r="B239" s="3"/>
      <c r="C239" s="13"/>
      <c r="D239" s="3"/>
      <c r="E239" s="3"/>
      <c r="F239" s="3"/>
      <c r="G239" s="3"/>
      <c r="H239" s="3"/>
      <c r="I239" s="3"/>
      <c r="J239" s="3"/>
      <c r="K239" s="3"/>
      <c r="L239" s="3"/>
    </row>
    <row r="240" spans="1:12">
      <c r="A240" s="9"/>
      <c r="B240" s="3"/>
      <c r="C240" s="13"/>
      <c r="D240" s="3"/>
      <c r="E240" s="3"/>
      <c r="F240" s="3"/>
      <c r="G240" s="3"/>
      <c r="H240" s="3"/>
      <c r="I240" s="3"/>
      <c r="J240" s="3"/>
      <c r="K240" s="3"/>
      <c r="L240" s="3"/>
    </row>
    <row r="241" spans="1:12">
      <c r="A241" s="9"/>
      <c r="B241" s="3"/>
      <c r="C241" s="13"/>
      <c r="D241" s="3"/>
      <c r="E241" s="3"/>
      <c r="F241" s="3"/>
      <c r="G241" s="3"/>
      <c r="H241" s="3"/>
      <c r="I241" s="3"/>
      <c r="J241" s="3"/>
      <c r="K241" s="3"/>
      <c r="L241" s="3"/>
    </row>
    <row r="242" spans="1:12">
      <c r="A242" s="9"/>
      <c r="B242" s="3"/>
      <c r="C242" s="13"/>
      <c r="D242" s="3"/>
      <c r="E242" s="3"/>
      <c r="F242" s="3"/>
      <c r="G242" s="3"/>
      <c r="H242" s="3"/>
      <c r="I242" s="3"/>
      <c r="J242" s="3"/>
      <c r="K242" s="3"/>
      <c r="L242" s="3"/>
    </row>
    <row r="243" spans="1:12">
      <c r="A243" s="9"/>
      <c r="B243" s="3"/>
      <c r="C243" s="13"/>
      <c r="D243" s="3"/>
      <c r="E243" s="3"/>
      <c r="F243" s="3"/>
      <c r="G243" s="3"/>
      <c r="H243" s="3"/>
      <c r="I243" s="3"/>
      <c r="J243" s="3"/>
      <c r="K243" s="3"/>
      <c r="L243" s="3"/>
    </row>
    <row r="244" spans="1:12">
      <c r="A244" s="9"/>
      <c r="B244" s="3"/>
      <c r="C244" s="13"/>
      <c r="D244" s="3"/>
      <c r="E244" s="3"/>
      <c r="F244" s="3"/>
      <c r="G244" s="3"/>
      <c r="H244" s="3"/>
      <c r="I244" s="3"/>
      <c r="J244" s="3"/>
      <c r="K244" s="3"/>
      <c r="L244" s="3"/>
    </row>
    <row r="245" spans="1:12">
      <c r="A245" s="9"/>
      <c r="B245" s="3"/>
      <c r="C245" s="13"/>
      <c r="D245" s="3"/>
      <c r="E245" s="3"/>
      <c r="F245" s="3"/>
      <c r="G245" s="3"/>
      <c r="H245" s="3"/>
      <c r="I245" s="3"/>
      <c r="J245" s="3"/>
      <c r="K245" s="3"/>
      <c r="L245" s="3"/>
    </row>
    <row r="246" spans="1:12">
      <c r="A246" s="9"/>
      <c r="B246" s="3"/>
      <c r="C246" s="13"/>
      <c r="D246" s="3"/>
      <c r="E246" s="3"/>
      <c r="F246" s="3"/>
      <c r="G246" s="3"/>
      <c r="H246" s="3"/>
      <c r="I246" s="3"/>
      <c r="J246" s="3"/>
      <c r="K246" s="3"/>
      <c r="L246" s="3"/>
    </row>
    <row r="247" spans="1:12">
      <c r="A247" s="9"/>
      <c r="B247" s="3"/>
      <c r="C247" s="13"/>
      <c r="D247" s="3"/>
      <c r="E247" s="3"/>
      <c r="F247" s="3"/>
      <c r="G247" s="3"/>
      <c r="H247" s="3"/>
      <c r="I247" s="3"/>
      <c r="J247" s="3"/>
      <c r="K247" s="3"/>
      <c r="L247" s="3"/>
    </row>
    <row r="248" spans="1:12">
      <c r="A248" s="9"/>
      <c r="B248" s="3"/>
      <c r="C248" s="13"/>
      <c r="D248" s="3"/>
      <c r="E248" s="3"/>
      <c r="F248" s="3"/>
      <c r="G248" s="3"/>
      <c r="H248" s="3"/>
      <c r="I248" s="3"/>
      <c r="J248" s="3"/>
      <c r="K248" s="3"/>
      <c r="L248" s="3"/>
    </row>
    <row r="249" spans="1:12">
      <c r="A249" s="9"/>
      <c r="B249" s="3"/>
      <c r="C249" s="13"/>
      <c r="D249" s="3"/>
      <c r="E249" s="3"/>
      <c r="F249" s="3"/>
      <c r="G249" s="3"/>
      <c r="H249" s="3"/>
      <c r="I249" s="3"/>
      <c r="J249" s="3"/>
      <c r="K249" s="3"/>
      <c r="L249" s="3"/>
    </row>
    <row r="250" spans="1:12">
      <c r="A250" s="9"/>
      <c r="B250" s="3"/>
      <c r="C250" s="13"/>
      <c r="D250" s="3"/>
      <c r="E250" s="3"/>
      <c r="F250" s="3"/>
      <c r="G250" s="3"/>
      <c r="H250" s="3"/>
      <c r="I250" s="3"/>
      <c r="J250" s="3"/>
      <c r="K250" s="3"/>
      <c r="L250" s="3"/>
    </row>
    <row r="251" spans="1:12">
      <c r="A251" s="9"/>
      <c r="B251" s="3"/>
      <c r="C251" s="13"/>
      <c r="D251" s="3"/>
      <c r="E251" s="3"/>
      <c r="F251" s="3"/>
      <c r="G251" s="3"/>
      <c r="H251" s="3"/>
      <c r="I251" s="3"/>
      <c r="J251" s="3"/>
      <c r="K251" s="3"/>
      <c r="L251" s="3"/>
    </row>
    <row r="252" spans="1:12">
      <c r="A252" s="9"/>
      <c r="B252" s="3"/>
      <c r="C252" s="13"/>
      <c r="D252" s="3"/>
      <c r="E252" s="3"/>
      <c r="F252" s="3"/>
      <c r="G252" s="3"/>
      <c r="H252" s="3"/>
      <c r="I252" s="3"/>
      <c r="J252" s="3"/>
      <c r="K252" s="3"/>
      <c r="L252" s="3"/>
    </row>
    <row r="253" spans="1:12">
      <c r="A253" s="9"/>
      <c r="B253" s="3"/>
      <c r="C253" s="13"/>
      <c r="D253" s="3"/>
      <c r="E253" s="3"/>
      <c r="F253" s="3"/>
      <c r="G253" s="3"/>
      <c r="H253" s="3"/>
      <c r="I253" s="3"/>
      <c r="J253" s="3"/>
      <c r="K253" s="3"/>
      <c r="L253" s="3"/>
    </row>
    <row r="254" spans="1:12">
      <c r="A254" s="9"/>
      <c r="B254" s="3"/>
      <c r="C254" s="13"/>
      <c r="D254" s="3"/>
      <c r="E254" s="3"/>
      <c r="F254" s="3"/>
      <c r="G254" s="3"/>
      <c r="H254" s="3"/>
      <c r="I254" s="3"/>
      <c r="J254" s="3"/>
      <c r="K254" s="3"/>
      <c r="L254" s="3"/>
    </row>
    <row r="255" spans="1:12">
      <c r="A255" s="9"/>
      <c r="B255" s="3"/>
      <c r="C255" s="13"/>
      <c r="D255" s="3"/>
      <c r="E255" s="3"/>
      <c r="F255" s="3"/>
      <c r="G255" s="3"/>
      <c r="H255" s="3"/>
      <c r="I255" s="3"/>
      <c r="J255" s="3"/>
      <c r="K255" s="3"/>
      <c r="L255" s="3"/>
    </row>
    <row r="256" spans="1:12">
      <c r="A256" s="9"/>
      <c r="B256" s="3"/>
      <c r="C256" s="13"/>
      <c r="D256" s="3"/>
      <c r="E256" s="3"/>
      <c r="F256" s="3"/>
      <c r="G256" s="3"/>
      <c r="H256" s="3"/>
      <c r="I256" s="3"/>
      <c r="J256" s="3"/>
      <c r="K256" s="3"/>
      <c r="L256" s="3"/>
    </row>
    <row r="257" spans="1:12">
      <c r="A257" s="9"/>
      <c r="B257" s="3"/>
      <c r="C257" s="13"/>
      <c r="D257" s="3"/>
      <c r="E257" s="3"/>
      <c r="F257" s="3"/>
      <c r="G257" s="3"/>
      <c r="H257" s="3"/>
      <c r="I257" s="3"/>
      <c r="J257" s="3"/>
      <c r="K257" s="3"/>
      <c r="L257" s="3"/>
    </row>
    <row r="258" spans="1:12">
      <c r="A258" s="9"/>
      <c r="B258" s="3"/>
      <c r="C258" s="13"/>
      <c r="D258" s="3"/>
      <c r="E258" s="3"/>
      <c r="F258" s="3"/>
      <c r="G258" s="3"/>
      <c r="H258" s="3"/>
      <c r="I258" s="3"/>
      <c r="J258" s="3"/>
      <c r="K258" s="3"/>
      <c r="L258" s="3"/>
    </row>
    <row r="259" spans="1:12">
      <c r="A259" s="9"/>
      <c r="B259" s="3"/>
      <c r="C259" s="13"/>
      <c r="D259" s="3"/>
      <c r="E259" s="3"/>
      <c r="F259" s="3"/>
      <c r="G259" s="3"/>
      <c r="H259" s="3"/>
      <c r="I259" s="3"/>
      <c r="J259" s="3"/>
      <c r="K259" s="3"/>
      <c r="L259" s="3"/>
    </row>
    <row r="260" spans="1:12">
      <c r="A260" s="9"/>
      <c r="B260" s="3"/>
      <c r="C260" s="13"/>
      <c r="D260" s="3"/>
      <c r="E260" s="3"/>
      <c r="F260" s="3"/>
      <c r="G260" s="3"/>
      <c r="H260" s="3"/>
      <c r="I260" s="3"/>
      <c r="J260" s="3"/>
      <c r="K260" s="3"/>
      <c r="L260" s="3"/>
    </row>
    <row r="261" spans="1:12">
      <c r="A261" s="9"/>
      <c r="B261" s="3"/>
      <c r="C261" s="13"/>
      <c r="D261" s="3"/>
      <c r="E261" s="3"/>
      <c r="F261" s="3"/>
      <c r="G261" s="3"/>
      <c r="H261" s="3"/>
      <c r="I261" s="3"/>
      <c r="J261" s="3"/>
      <c r="K261" s="3"/>
      <c r="L261" s="3"/>
    </row>
    <row r="262" spans="1:12">
      <c r="A262" s="9"/>
      <c r="B262" s="3"/>
      <c r="C262" s="13"/>
      <c r="D262" s="3"/>
      <c r="E262" s="3"/>
      <c r="F262" s="3"/>
      <c r="G262" s="3"/>
      <c r="H262" s="3"/>
      <c r="I262" s="3"/>
      <c r="J262" s="3"/>
      <c r="K262" s="3"/>
      <c r="L262" s="3"/>
    </row>
    <row r="263" spans="1:12">
      <c r="A263" s="9"/>
      <c r="B263" s="3"/>
      <c r="C263" s="13"/>
      <c r="D263" s="3"/>
      <c r="E263" s="3"/>
      <c r="F263" s="3"/>
      <c r="G263" s="3"/>
      <c r="H263" s="3"/>
      <c r="I263" s="3"/>
      <c r="J263" s="3"/>
      <c r="K263" s="3"/>
      <c r="L263" s="3"/>
    </row>
    <row r="264" spans="1:12">
      <c r="A264" s="9"/>
      <c r="B264" s="3"/>
      <c r="C264" s="13"/>
      <c r="D264" s="3"/>
      <c r="E264" s="3"/>
      <c r="F264" s="3"/>
      <c r="G264" s="3"/>
      <c r="H264" s="3"/>
      <c r="I264" s="3"/>
      <c r="J264" s="3"/>
      <c r="K264" s="3"/>
      <c r="L264" s="3"/>
    </row>
    <row r="265" spans="1:12">
      <c r="A265" s="9"/>
      <c r="B265" s="3"/>
      <c r="C265" s="13"/>
      <c r="D265" s="3"/>
      <c r="E265" s="3"/>
      <c r="F265" s="3"/>
      <c r="G265" s="3"/>
      <c r="H265" s="3"/>
      <c r="I265" s="3"/>
      <c r="J265" s="3"/>
      <c r="K265" s="3"/>
      <c r="L265" s="3"/>
    </row>
    <row r="266" spans="1:12">
      <c r="A266" s="9"/>
      <c r="B266" s="3"/>
      <c r="C266" s="13"/>
      <c r="D266" s="3"/>
      <c r="E266" s="3"/>
      <c r="F266" s="3"/>
      <c r="G266" s="3"/>
      <c r="H266" s="3"/>
      <c r="I266" s="3"/>
      <c r="J266" s="3"/>
      <c r="K266" s="3"/>
      <c r="L266" s="3"/>
    </row>
    <row r="267" spans="1:12">
      <c r="A267" s="9"/>
      <c r="B267" s="3"/>
      <c r="C267" s="13"/>
      <c r="D267" s="3"/>
      <c r="E267" s="3"/>
      <c r="F267" s="3"/>
      <c r="G267" s="3"/>
      <c r="H267" s="3"/>
      <c r="I267" s="3"/>
      <c r="J267" s="3"/>
      <c r="K267" s="3"/>
      <c r="L267" s="3"/>
    </row>
    <row r="268" spans="1:12">
      <c r="A268" s="9"/>
      <c r="B268" s="3"/>
      <c r="C268" s="13"/>
      <c r="D268" s="3"/>
      <c r="E268" s="3"/>
      <c r="F268" s="3"/>
      <c r="G268" s="3"/>
      <c r="H268" s="3"/>
      <c r="I268" s="3"/>
      <c r="J268" s="3"/>
      <c r="K268" s="3"/>
      <c r="L268" s="3"/>
    </row>
    <row r="269" spans="1:12">
      <c r="A269" s="9"/>
      <c r="B269" s="3"/>
      <c r="C269" s="13"/>
      <c r="D269" s="3"/>
      <c r="E269" s="3"/>
      <c r="F269" s="3"/>
      <c r="G269" s="3"/>
      <c r="H269" s="3"/>
      <c r="I269" s="3"/>
      <c r="J269" s="3"/>
      <c r="K269" s="3"/>
      <c r="L269" s="3"/>
    </row>
    <row r="270" spans="1:12">
      <c r="A270" s="9"/>
      <c r="B270" s="3"/>
      <c r="C270" s="13"/>
      <c r="D270" s="3"/>
      <c r="E270" s="3"/>
      <c r="F270" s="3"/>
      <c r="G270" s="3"/>
      <c r="H270" s="3"/>
      <c r="I270" s="3"/>
      <c r="J270" s="3"/>
      <c r="K270" s="3"/>
      <c r="L270" s="3"/>
    </row>
    <row r="271" spans="1:12">
      <c r="A271" s="9"/>
      <c r="B271" s="3"/>
      <c r="C271" s="13"/>
      <c r="D271" s="3"/>
      <c r="E271" s="3"/>
      <c r="F271" s="3"/>
      <c r="G271" s="3"/>
      <c r="H271" s="3"/>
      <c r="I271" s="3"/>
      <c r="J271" s="3"/>
      <c r="K271" s="3"/>
      <c r="L271" s="3"/>
    </row>
    <row r="272" spans="1:12">
      <c r="A272" s="9"/>
      <c r="B272" s="3"/>
      <c r="C272" s="13"/>
      <c r="D272" s="3"/>
      <c r="E272" s="3"/>
      <c r="F272" s="3"/>
      <c r="G272" s="3"/>
      <c r="H272" s="3"/>
      <c r="I272" s="3"/>
      <c r="J272" s="3"/>
      <c r="K272" s="3"/>
      <c r="L272" s="3"/>
    </row>
    <row r="273" spans="1:12">
      <c r="A273" s="9"/>
      <c r="B273" s="3"/>
      <c r="C273" s="13"/>
      <c r="D273" s="3"/>
      <c r="E273" s="3"/>
      <c r="F273" s="3"/>
      <c r="G273" s="3"/>
      <c r="H273" s="3"/>
      <c r="I273" s="3"/>
      <c r="J273" s="3"/>
      <c r="K273" s="3"/>
      <c r="L273" s="3"/>
    </row>
    <row r="274" spans="1:12">
      <c r="A274" s="9"/>
      <c r="B274" s="3"/>
      <c r="C274" s="13"/>
      <c r="D274" s="3"/>
      <c r="E274" s="3"/>
      <c r="F274" s="3"/>
      <c r="G274" s="3"/>
      <c r="H274" s="3"/>
      <c r="I274" s="3"/>
      <c r="J274" s="3"/>
      <c r="K274" s="3"/>
      <c r="L274" s="3"/>
    </row>
    <row r="275" spans="1:12">
      <c r="A275" s="9"/>
      <c r="B275" s="3"/>
      <c r="C275" s="13"/>
      <c r="D275" s="3"/>
      <c r="E275" s="3"/>
      <c r="F275" s="3"/>
      <c r="G275" s="3"/>
      <c r="H275" s="3"/>
      <c r="I275" s="3"/>
      <c r="J275" s="3"/>
      <c r="K275" s="3"/>
      <c r="L275" s="3"/>
    </row>
    <row r="276" spans="1:12">
      <c r="A276" s="9"/>
      <c r="B276" s="3"/>
      <c r="C276" s="13"/>
      <c r="D276" s="3"/>
      <c r="E276" s="3"/>
      <c r="F276" s="3"/>
      <c r="G276" s="3"/>
      <c r="H276" s="3"/>
      <c r="I276" s="3"/>
      <c r="J276" s="3"/>
      <c r="K276" s="3"/>
      <c r="L276" s="3"/>
    </row>
    <row r="277" spans="1:12">
      <c r="A277" s="9"/>
      <c r="B277" s="3"/>
      <c r="C277" s="13"/>
      <c r="D277" s="3"/>
      <c r="E277" s="3"/>
      <c r="F277" s="3"/>
      <c r="G277" s="3"/>
      <c r="H277" s="3"/>
      <c r="I277" s="3"/>
      <c r="J277" s="3"/>
      <c r="K277" s="3"/>
      <c r="L277" s="3"/>
    </row>
    <row r="278" spans="1:12">
      <c r="A278" s="9"/>
      <c r="B278" s="3"/>
      <c r="C278" s="13"/>
      <c r="D278" s="3"/>
      <c r="E278" s="3"/>
      <c r="F278" s="3"/>
      <c r="G278" s="3"/>
      <c r="H278" s="3"/>
      <c r="I278" s="3"/>
      <c r="J278" s="3"/>
      <c r="K278" s="3"/>
      <c r="L278" s="3"/>
    </row>
    <row r="279" spans="1:12">
      <c r="A279" s="9"/>
      <c r="B279" s="3"/>
      <c r="C279" s="13"/>
      <c r="D279" s="3"/>
      <c r="E279" s="3"/>
      <c r="F279" s="3"/>
      <c r="G279" s="3"/>
      <c r="H279" s="3"/>
      <c r="I279" s="3"/>
      <c r="J279" s="3"/>
      <c r="K279" s="3"/>
      <c r="L279" s="3"/>
    </row>
    <row r="280" spans="1:12">
      <c r="A280" s="9"/>
      <c r="B280" s="3"/>
      <c r="C280" s="13"/>
      <c r="D280" s="3"/>
      <c r="E280" s="3"/>
      <c r="F280" s="3"/>
      <c r="G280" s="3"/>
      <c r="H280" s="3"/>
      <c r="I280" s="3"/>
      <c r="J280" s="3"/>
      <c r="K280" s="3"/>
      <c r="L280" s="3"/>
    </row>
    <row r="281" spans="1:12">
      <c r="A281" s="9"/>
      <c r="B281" s="3"/>
      <c r="C281" s="13"/>
      <c r="D281" s="3"/>
      <c r="E281" s="3"/>
      <c r="F281" s="3"/>
      <c r="G281" s="3"/>
      <c r="H281" s="3"/>
      <c r="I281" s="3"/>
      <c r="J281" s="3"/>
      <c r="K281" s="3"/>
      <c r="L281" s="3"/>
    </row>
    <row r="282" spans="1:12">
      <c r="A282" s="9"/>
      <c r="B282" s="3"/>
      <c r="C282" s="13"/>
      <c r="D282" s="3"/>
      <c r="E282" s="3"/>
      <c r="F282" s="3"/>
      <c r="G282" s="3"/>
      <c r="H282" s="3"/>
      <c r="I282" s="3"/>
      <c r="J282" s="3"/>
      <c r="K282" s="3"/>
      <c r="L282" s="3"/>
    </row>
    <row r="283" spans="1:12">
      <c r="A283" s="9"/>
      <c r="B283" s="3"/>
      <c r="C283" s="13"/>
      <c r="D283" s="3"/>
      <c r="E283" s="3"/>
      <c r="F283" s="3"/>
      <c r="G283" s="3"/>
      <c r="H283" s="3"/>
      <c r="I283" s="3"/>
      <c r="J283" s="3"/>
      <c r="K283" s="3"/>
      <c r="L283" s="3"/>
    </row>
    <row r="284" spans="1:12">
      <c r="A284" s="9"/>
      <c r="B284" s="3"/>
      <c r="C284" s="13"/>
      <c r="D284" s="3"/>
      <c r="E284" s="3"/>
      <c r="F284" s="3"/>
      <c r="G284" s="3"/>
      <c r="H284" s="3"/>
      <c r="I284" s="3"/>
      <c r="J284" s="3"/>
      <c r="K284" s="3"/>
      <c r="L284" s="3"/>
    </row>
    <row r="285" spans="1:12">
      <c r="A285" s="9"/>
      <c r="B285" s="3"/>
      <c r="C285" s="13"/>
      <c r="D285" s="3"/>
      <c r="E285" s="3"/>
      <c r="F285" s="3"/>
      <c r="G285" s="3"/>
      <c r="H285" s="3"/>
      <c r="I285" s="3"/>
      <c r="J285" s="3"/>
      <c r="K285" s="3"/>
      <c r="L285" s="3"/>
    </row>
    <row r="286" spans="1:12">
      <c r="A286" s="9"/>
      <c r="B286" s="3"/>
      <c r="C286" s="13"/>
      <c r="D286" s="3"/>
      <c r="E286" s="3"/>
      <c r="F286" s="3"/>
      <c r="G286" s="3"/>
      <c r="H286" s="3"/>
      <c r="I286" s="3"/>
      <c r="J286" s="3"/>
      <c r="K286" s="3"/>
      <c r="L286" s="3"/>
    </row>
    <row r="287" spans="1:12">
      <c r="A287" s="9"/>
      <c r="B287" s="3"/>
      <c r="C287" s="13"/>
      <c r="D287" s="3"/>
      <c r="E287" s="3"/>
      <c r="F287" s="3"/>
      <c r="G287" s="3"/>
      <c r="H287" s="3"/>
      <c r="I287" s="3"/>
      <c r="J287" s="3"/>
      <c r="K287" s="3"/>
      <c r="L287" s="3"/>
    </row>
    <row r="288" spans="1:12">
      <c r="A288" s="9"/>
      <c r="B288" s="3"/>
      <c r="C288" s="13"/>
      <c r="D288" s="3"/>
      <c r="E288" s="3"/>
      <c r="F288" s="3"/>
      <c r="G288" s="3"/>
      <c r="H288" s="3"/>
      <c r="I288" s="3"/>
      <c r="J288" s="3"/>
      <c r="K288" s="3"/>
      <c r="L288" s="3"/>
    </row>
    <row r="289" spans="1:12">
      <c r="A289" s="9"/>
      <c r="B289" s="3"/>
      <c r="C289" s="13"/>
      <c r="D289" s="3"/>
      <c r="E289" s="3"/>
      <c r="F289" s="3"/>
      <c r="G289" s="3"/>
      <c r="H289" s="3"/>
      <c r="I289" s="3"/>
      <c r="J289" s="3"/>
      <c r="K289" s="3"/>
      <c r="L289" s="3"/>
    </row>
    <row r="290" spans="1:12">
      <c r="A290" s="9"/>
      <c r="B290" s="3"/>
      <c r="C290" s="13"/>
      <c r="D290" s="3"/>
      <c r="E290" s="3"/>
      <c r="F290" s="3"/>
      <c r="G290" s="3"/>
      <c r="H290" s="3"/>
      <c r="I290" s="3"/>
      <c r="J290" s="3"/>
      <c r="K290" s="3"/>
      <c r="L290" s="3"/>
    </row>
    <row r="291" spans="1:12">
      <c r="A291" s="9"/>
      <c r="B291" s="3"/>
      <c r="C291" s="13"/>
      <c r="D291" s="3"/>
      <c r="E291" s="3"/>
      <c r="F291" s="3"/>
      <c r="G291" s="3"/>
      <c r="H291" s="3"/>
      <c r="I291" s="3"/>
      <c r="J291" s="3"/>
      <c r="K291" s="3"/>
      <c r="L291" s="3"/>
    </row>
    <row r="292" spans="1:12">
      <c r="A292" s="9"/>
      <c r="B292" s="3"/>
      <c r="C292" s="13"/>
      <c r="D292" s="3"/>
      <c r="E292" s="3"/>
      <c r="F292" s="3"/>
      <c r="G292" s="3"/>
      <c r="H292" s="3"/>
      <c r="I292" s="3"/>
      <c r="J292" s="3"/>
      <c r="K292" s="3"/>
      <c r="L292" s="3"/>
    </row>
    <row r="293" spans="1:12">
      <c r="A293" s="9"/>
      <c r="B293" s="3"/>
      <c r="C293" s="13"/>
      <c r="D293" s="3"/>
      <c r="E293" s="3"/>
      <c r="F293" s="3"/>
      <c r="G293" s="3"/>
      <c r="H293" s="3"/>
      <c r="I293" s="3"/>
      <c r="J293" s="3"/>
      <c r="K293" s="3"/>
      <c r="L293" s="3"/>
    </row>
    <row r="294" spans="1:12">
      <c r="A294" s="9"/>
      <c r="B294" s="3"/>
      <c r="C294" s="13"/>
      <c r="D294" s="3"/>
      <c r="E294" s="3"/>
      <c r="F294" s="3"/>
      <c r="G294" s="3"/>
      <c r="H294" s="3"/>
      <c r="I294" s="3"/>
      <c r="J294" s="3"/>
      <c r="K294" s="3"/>
      <c r="L294" s="3"/>
    </row>
    <row r="295" spans="1:12">
      <c r="A295" s="9"/>
      <c r="B295" s="3"/>
      <c r="C295" s="13"/>
      <c r="D295" s="3"/>
      <c r="E295" s="3"/>
      <c r="F295" s="3"/>
      <c r="G295" s="3"/>
      <c r="H295" s="3"/>
      <c r="I295" s="3"/>
      <c r="J295" s="3"/>
      <c r="K295" s="3"/>
      <c r="L295" s="3"/>
    </row>
    <row r="296" spans="1:12">
      <c r="A296" s="9"/>
      <c r="B296" s="3"/>
      <c r="C296" s="13"/>
      <c r="D296" s="3"/>
      <c r="E296" s="3"/>
      <c r="F296" s="3"/>
      <c r="G296" s="3"/>
      <c r="H296" s="3"/>
      <c r="I296" s="3"/>
      <c r="J296" s="3"/>
      <c r="K296" s="3"/>
      <c r="L296" s="3"/>
    </row>
    <row r="297" spans="1:12">
      <c r="A297" s="9"/>
      <c r="B297" s="3"/>
      <c r="C297" s="13"/>
      <c r="D297" s="3"/>
      <c r="E297" s="3"/>
      <c r="F297" s="3"/>
      <c r="G297" s="3"/>
      <c r="H297" s="3"/>
      <c r="I297" s="3"/>
      <c r="J297" s="3"/>
      <c r="K297" s="3"/>
      <c r="L297" s="3"/>
    </row>
    <row r="298" spans="1:12">
      <c r="A298" s="9"/>
      <c r="B298" s="3"/>
      <c r="C298" s="13"/>
      <c r="D298" s="3"/>
      <c r="E298" s="3"/>
      <c r="F298" s="3"/>
      <c r="G298" s="3"/>
      <c r="H298" s="3"/>
      <c r="I298" s="3"/>
      <c r="J298" s="3"/>
      <c r="K298" s="3"/>
      <c r="L298" s="3"/>
    </row>
    <row r="299" spans="1:12">
      <c r="A299" s="9"/>
      <c r="B299" s="3"/>
      <c r="C299" s="13"/>
      <c r="D299" s="3"/>
      <c r="E299" s="3"/>
      <c r="F299" s="3"/>
      <c r="G299" s="3"/>
      <c r="H299" s="3"/>
      <c r="I299" s="3"/>
      <c r="J299" s="3"/>
      <c r="K299" s="3"/>
      <c r="L299" s="3"/>
    </row>
    <row r="300" spans="1:12">
      <c r="A300" s="9"/>
      <c r="B300" s="3"/>
      <c r="C300" s="13"/>
      <c r="D300" s="3"/>
      <c r="E300" s="3"/>
      <c r="F300" s="3"/>
      <c r="G300" s="3"/>
      <c r="H300" s="3"/>
      <c r="I300" s="3"/>
      <c r="J300" s="3"/>
      <c r="K300" s="3"/>
      <c r="L300" s="3"/>
    </row>
    <row r="301" spans="1:12">
      <c r="A301" s="9"/>
      <c r="B301" s="3"/>
      <c r="C301" s="13"/>
      <c r="D301" s="3"/>
      <c r="E301" s="3"/>
      <c r="F301" s="3"/>
      <c r="G301" s="3"/>
      <c r="H301" s="3"/>
      <c r="I301" s="3"/>
      <c r="J301" s="3"/>
      <c r="K301" s="3"/>
      <c r="L301" s="3"/>
    </row>
    <row r="302" spans="1:12">
      <c r="A302" s="9"/>
      <c r="B302" s="3"/>
      <c r="C302" s="13"/>
      <c r="D302" s="3"/>
      <c r="E302" s="3"/>
      <c r="F302" s="3"/>
      <c r="G302" s="3"/>
      <c r="H302" s="3"/>
      <c r="I302" s="3"/>
      <c r="J302" s="3"/>
      <c r="K302" s="3"/>
      <c r="L302" s="3"/>
    </row>
    <row r="303" spans="1:12">
      <c r="A303" s="9"/>
      <c r="B303" s="3"/>
      <c r="C303" s="13"/>
      <c r="D303" s="3"/>
      <c r="E303" s="3"/>
      <c r="F303" s="3"/>
      <c r="G303" s="3"/>
      <c r="H303" s="3"/>
      <c r="I303" s="3"/>
      <c r="J303" s="3"/>
      <c r="K303" s="3"/>
      <c r="L303" s="3"/>
    </row>
    <row r="304" spans="1:12">
      <c r="A304" s="9"/>
      <c r="B304" s="3"/>
      <c r="C304" s="13"/>
      <c r="D304" s="3"/>
      <c r="E304" s="3"/>
      <c r="F304" s="3"/>
      <c r="G304" s="3"/>
      <c r="H304" s="3"/>
      <c r="I304" s="3"/>
      <c r="J304" s="3"/>
      <c r="K304" s="3"/>
      <c r="L304" s="3"/>
    </row>
    <row r="305" spans="1:12">
      <c r="A305" s="9"/>
      <c r="B305" s="3"/>
      <c r="C305" s="13"/>
      <c r="D305" s="3"/>
      <c r="E305" s="3"/>
      <c r="F305" s="3"/>
      <c r="G305" s="3"/>
      <c r="H305" s="3"/>
      <c r="I305" s="3"/>
      <c r="J305" s="3"/>
      <c r="K305" s="3"/>
      <c r="L305" s="3"/>
    </row>
    <row r="306" spans="1:12">
      <c r="A306" s="9"/>
      <c r="B306" s="3"/>
      <c r="C306" s="13"/>
      <c r="D306" s="3"/>
      <c r="E306" s="3"/>
      <c r="F306" s="3"/>
      <c r="G306" s="3"/>
      <c r="H306" s="3"/>
      <c r="I306" s="3"/>
      <c r="J306" s="3"/>
      <c r="K306" s="3"/>
      <c r="L306" s="3"/>
    </row>
    <row r="307" spans="1:12">
      <c r="A307" s="9"/>
      <c r="B307" s="3"/>
      <c r="C307" s="13"/>
      <c r="D307" s="3"/>
      <c r="E307" s="3"/>
      <c r="F307" s="3"/>
      <c r="G307" s="3"/>
      <c r="H307" s="3"/>
      <c r="I307" s="3"/>
      <c r="J307" s="3"/>
      <c r="K307" s="3"/>
      <c r="L307" s="3"/>
    </row>
    <row r="308" spans="1:12">
      <c r="A308" s="9"/>
      <c r="B308" s="3"/>
      <c r="C308" s="13"/>
      <c r="D308" s="3"/>
      <c r="E308" s="3"/>
      <c r="F308" s="3"/>
      <c r="G308" s="3"/>
      <c r="H308" s="3"/>
      <c r="I308" s="3"/>
      <c r="J308" s="3"/>
      <c r="K308" s="3"/>
      <c r="L308" s="3"/>
    </row>
    <row r="309" spans="1:12">
      <c r="A309" s="9"/>
      <c r="B309" s="3"/>
      <c r="C309" s="13"/>
      <c r="D309" s="3"/>
      <c r="E309" s="3"/>
      <c r="F309" s="3"/>
      <c r="G309" s="3"/>
      <c r="H309" s="3"/>
      <c r="I309" s="3"/>
      <c r="J309" s="3"/>
      <c r="K309" s="3"/>
      <c r="L309" s="3"/>
    </row>
    <row r="310" spans="1:12">
      <c r="A310" s="9"/>
      <c r="B310" s="3"/>
      <c r="C310" s="13"/>
      <c r="D310" s="3"/>
      <c r="E310" s="3"/>
      <c r="F310" s="3"/>
      <c r="G310" s="3"/>
      <c r="H310" s="3"/>
      <c r="I310" s="3"/>
      <c r="J310" s="3"/>
      <c r="K310" s="3"/>
      <c r="L310" s="3"/>
    </row>
    <row r="311" spans="1:12">
      <c r="A311" s="9"/>
      <c r="B311" s="3"/>
      <c r="C311" s="13"/>
      <c r="D311" s="3"/>
      <c r="E311" s="3"/>
      <c r="F311" s="3"/>
      <c r="G311" s="3"/>
      <c r="H311" s="3"/>
      <c r="I311" s="3"/>
      <c r="J311" s="3"/>
      <c r="K311" s="3"/>
      <c r="L311" s="3"/>
    </row>
    <row r="312" spans="1:12">
      <c r="A312" s="9"/>
      <c r="B312" s="3"/>
      <c r="C312" s="13"/>
      <c r="D312" s="3"/>
      <c r="E312" s="3"/>
      <c r="F312" s="3"/>
      <c r="G312" s="3"/>
      <c r="H312" s="3"/>
      <c r="I312" s="3"/>
      <c r="J312" s="3"/>
      <c r="K312" s="3"/>
      <c r="L312" s="3"/>
    </row>
    <row r="313" spans="1:12">
      <c r="A313" s="9"/>
      <c r="B313" s="3"/>
      <c r="C313" s="13"/>
      <c r="D313" s="3"/>
      <c r="E313" s="3"/>
      <c r="F313" s="3"/>
      <c r="G313" s="3"/>
      <c r="H313" s="3"/>
      <c r="I313" s="3"/>
      <c r="J313" s="3"/>
      <c r="K313" s="3"/>
      <c r="L313" s="3"/>
    </row>
    <row r="314" spans="1:12">
      <c r="A314" s="9"/>
      <c r="B314" s="3"/>
      <c r="C314" s="13"/>
      <c r="D314" s="3"/>
      <c r="E314" s="3"/>
      <c r="F314" s="3"/>
      <c r="G314" s="3"/>
      <c r="H314" s="3"/>
      <c r="I314" s="3"/>
      <c r="J314" s="3"/>
      <c r="K314" s="3"/>
      <c r="L314" s="3"/>
    </row>
    <row r="315" spans="1:12">
      <c r="A315" s="9"/>
      <c r="B315" s="3"/>
      <c r="C315" s="13"/>
      <c r="D315" s="3"/>
      <c r="E315" s="3"/>
      <c r="F315" s="3"/>
      <c r="G315" s="3"/>
      <c r="H315" s="3"/>
      <c r="I315" s="3"/>
      <c r="J315" s="3"/>
      <c r="K315" s="3"/>
      <c r="L315" s="3"/>
    </row>
    <row r="316" spans="1:12">
      <c r="A316" s="9"/>
      <c r="B316" s="3"/>
      <c r="C316" s="13"/>
      <c r="D316" s="3"/>
      <c r="E316" s="3"/>
      <c r="F316" s="3"/>
      <c r="G316" s="3"/>
      <c r="H316" s="3"/>
      <c r="I316" s="3"/>
      <c r="J316" s="3"/>
      <c r="K316" s="3"/>
      <c r="L316" s="3"/>
    </row>
    <row r="317" spans="1:12">
      <c r="A317" s="9"/>
      <c r="B317" s="3"/>
      <c r="C317" s="13"/>
      <c r="D317" s="3"/>
      <c r="E317" s="3"/>
      <c r="F317" s="3"/>
      <c r="G317" s="3"/>
      <c r="H317" s="3"/>
      <c r="I317" s="3"/>
      <c r="J317" s="3"/>
      <c r="K317" s="3"/>
      <c r="L317" s="3"/>
    </row>
    <row r="318" spans="1:12">
      <c r="A318" s="9"/>
      <c r="B318" s="3"/>
      <c r="C318" s="13"/>
      <c r="D318" s="3"/>
      <c r="E318" s="3"/>
      <c r="F318" s="3"/>
      <c r="G318" s="3"/>
      <c r="H318" s="3"/>
      <c r="I318" s="3"/>
      <c r="J318" s="3"/>
      <c r="K318" s="3"/>
      <c r="L318" s="3"/>
    </row>
    <row r="319" spans="1:12">
      <c r="A319" s="9"/>
      <c r="B319" s="3"/>
      <c r="C319" s="13"/>
      <c r="D319" s="3"/>
      <c r="E319" s="3"/>
      <c r="F319" s="3"/>
      <c r="G319" s="3"/>
      <c r="H319" s="3"/>
      <c r="I319" s="3"/>
      <c r="J319" s="3"/>
      <c r="K319" s="3"/>
      <c r="L319" s="3"/>
    </row>
    <row r="320" spans="1:12">
      <c r="A320" s="9"/>
      <c r="B320" s="3"/>
      <c r="C320" s="13"/>
      <c r="D320" s="3"/>
      <c r="E320" s="3"/>
      <c r="F320" s="3"/>
      <c r="G320" s="3"/>
      <c r="H320" s="3"/>
      <c r="I320" s="3"/>
      <c r="J320" s="3"/>
      <c r="K320" s="3"/>
      <c r="L320" s="3"/>
    </row>
    <row r="321" spans="1:12">
      <c r="A321" s="9"/>
      <c r="B321" s="3"/>
      <c r="C321" s="13"/>
      <c r="D321" s="3"/>
      <c r="E321" s="3"/>
      <c r="F321" s="3"/>
      <c r="G321" s="3"/>
      <c r="H321" s="3"/>
      <c r="I321" s="3"/>
      <c r="J321" s="3"/>
      <c r="K321" s="3"/>
      <c r="L321" s="3"/>
    </row>
    <row r="322" spans="1:12">
      <c r="A322" s="9"/>
      <c r="B322" s="3"/>
      <c r="C322" s="13"/>
      <c r="D322" s="3"/>
      <c r="E322" s="3"/>
      <c r="F322" s="3"/>
      <c r="G322" s="3"/>
      <c r="H322" s="3"/>
      <c r="I322" s="3"/>
      <c r="J322" s="3"/>
      <c r="K322" s="3"/>
      <c r="L322" s="3"/>
    </row>
    <row r="323" spans="1:12">
      <c r="A323" s="9"/>
      <c r="B323" s="3"/>
      <c r="C323" s="13"/>
      <c r="D323" s="3"/>
      <c r="E323" s="3"/>
      <c r="F323" s="3"/>
      <c r="G323" s="3"/>
      <c r="H323" s="3"/>
      <c r="I323" s="3"/>
      <c r="J323" s="3"/>
      <c r="K323" s="3"/>
      <c r="L323" s="3"/>
    </row>
    <row r="324" spans="1:12">
      <c r="A324" s="9"/>
      <c r="B324" s="3"/>
      <c r="C324" s="13"/>
      <c r="D324" s="3"/>
      <c r="E324" s="3"/>
      <c r="F324" s="3"/>
      <c r="G324" s="3"/>
      <c r="H324" s="3"/>
      <c r="I324" s="3"/>
      <c r="J324" s="3"/>
      <c r="K324" s="3"/>
      <c r="L324" s="3"/>
    </row>
    <row r="325" spans="1:12">
      <c r="A325" s="9"/>
      <c r="B325" s="3"/>
      <c r="C325" s="13"/>
      <c r="D325" s="3"/>
      <c r="E325" s="3"/>
      <c r="F325" s="3"/>
      <c r="G325" s="3"/>
      <c r="H325" s="3"/>
      <c r="I325" s="3"/>
      <c r="J325" s="3"/>
      <c r="K325" s="3"/>
      <c r="L325" s="3"/>
    </row>
    <row r="326" spans="1:12">
      <c r="A326" s="9"/>
      <c r="B326" s="3"/>
      <c r="C326" s="13"/>
      <c r="D326" s="3"/>
      <c r="E326" s="3"/>
      <c r="F326" s="3"/>
      <c r="G326" s="3"/>
      <c r="H326" s="3"/>
      <c r="I326" s="3"/>
      <c r="J326" s="3"/>
      <c r="K326" s="3"/>
      <c r="L326" s="3"/>
    </row>
    <row r="327" spans="1:12">
      <c r="A327" s="9"/>
      <c r="B327" s="3"/>
      <c r="C327" s="13"/>
      <c r="D327" s="3"/>
      <c r="E327" s="3"/>
      <c r="F327" s="3"/>
      <c r="G327" s="3"/>
      <c r="H327" s="3"/>
      <c r="I327" s="3"/>
      <c r="J327" s="3"/>
      <c r="K327" s="3"/>
      <c r="L327" s="3"/>
    </row>
    <row r="328" spans="1:12">
      <c r="A328" s="9"/>
      <c r="B328" s="3"/>
      <c r="C328" s="13"/>
      <c r="D328" s="3"/>
      <c r="E328" s="3"/>
      <c r="F328" s="3"/>
      <c r="G328" s="3"/>
      <c r="H328" s="3"/>
      <c r="I328" s="3"/>
      <c r="J328" s="3"/>
      <c r="K328" s="3"/>
      <c r="L328" s="3"/>
    </row>
    <row r="329" spans="1:12">
      <c r="A329" s="9"/>
      <c r="B329" s="3"/>
      <c r="C329" s="13"/>
      <c r="D329" s="3"/>
      <c r="E329" s="3"/>
      <c r="F329" s="3"/>
      <c r="G329" s="3"/>
      <c r="H329" s="3"/>
      <c r="I329" s="3"/>
      <c r="J329" s="3"/>
      <c r="K329" s="3"/>
      <c r="L329" s="3"/>
    </row>
    <row r="330" spans="1:12">
      <c r="A330" s="9"/>
      <c r="B330" s="3"/>
      <c r="C330" s="13"/>
      <c r="D330" s="3"/>
      <c r="E330" s="3"/>
      <c r="F330" s="3"/>
      <c r="G330" s="3"/>
      <c r="H330" s="3"/>
      <c r="I330" s="3"/>
      <c r="J330" s="3"/>
      <c r="K330" s="3"/>
      <c r="L330" s="3"/>
    </row>
    <row r="331" spans="1:12">
      <c r="A331" s="9"/>
      <c r="B331" s="3"/>
      <c r="C331" s="13"/>
      <c r="D331" s="3"/>
      <c r="E331" s="3"/>
      <c r="F331" s="3"/>
      <c r="G331" s="3"/>
      <c r="H331" s="3"/>
      <c r="I331" s="3"/>
      <c r="J331" s="3"/>
      <c r="K331" s="3"/>
      <c r="L331" s="3"/>
    </row>
    <row r="332" spans="1:12">
      <c r="A332" s="9"/>
      <c r="B332" s="3"/>
      <c r="C332" s="13"/>
      <c r="D332" s="3"/>
      <c r="E332" s="3"/>
      <c r="F332" s="3"/>
      <c r="G332" s="3"/>
      <c r="H332" s="3"/>
      <c r="I332" s="3"/>
      <c r="J332" s="3"/>
      <c r="K332" s="3"/>
      <c r="L332" s="3"/>
    </row>
    <row r="333" spans="1:12">
      <c r="A333" s="9"/>
      <c r="B333" s="3"/>
      <c r="C333" s="13"/>
      <c r="D333" s="3"/>
      <c r="E333" s="3"/>
      <c r="F333" s="3"/>
      <c r="G333" s="3"/>
      <c r="H333" s="3"/>
      <c r="I333" s="3"/>
      <c r="J333" s="3"/>
      <c r="K333" s="3"/>
      <c r="L333" s="3"/>
    </row>
    <row r="334" spans="1:12">
      <c r="A334" s="9"/>
      <c r="B334" s="3"/>
      <c r="C334" s="13"/>
      <c r="D334" s="3"/>
      <c r="E334" s="3"/>
      <c r="F334" s="3"/>
      <c r="G334" s="3"/>
      <c r="H334" s="3"/>
      <c r="I334" s="3"/>
      <c r="J334" s="3"/>
      <c r="K334" s="3"/>
      <c r="L334" s="3"/>
    </row>
    <row r="335" spans="1:12">
      <c r="A335" s="9"/>
      <c r="B335" s="3"/>
      <c r="C335" s="13"/>
      <c r="D335" s="3"/>
      <c r="E335" s="3"/>
      <c r="F335" s="3"/>
      <c r="G335" s="3"/>
      <c r="H335" s="3"/>
      <c r="I335" s="3"/>
      <c r="J335" s="3"/>
      <c r="K335" s="3"/>
      <c r="L335" s="3"/>
    </row>
    <row r="336" spans="1:12">
      <c r="A336" s="9"/>
      <c r="B336" s="3"/>
      <c r="C336" s="13"/>
      <c r="D336" s="3"/>
      <c r="E336" s="3"/>
      <c r="F336" s="3"/>
      <c r="G336" s="3"/>
      <c r="H336" s="3"/>
      <c r="I336" s="3"/>
      <c r="J336" s="3"/>
      <c r="K336" s="3"/>
      <c r="L336" s="3"/>
    </row>
    <row r="337" spans="1:12">
      <c r="A337" s="9"/>
      <c r="B337" s="3"/>
      <c r="C337" s="13"/>
      <c r="D337" s="3"/>
      <c r="E337" s="3"/>
      <c r="F337" s="3"/>
      <c r="G337" s="3"/>
      <c r="H337" s="3"/>
      <c r="I337" s="3"/>
      <c r="J337" s="3"/>
      <c r="K337" s="3"/>
      <c r="L337" s="3"/>
    </row>
    <row r="338" spans="1:12">
      <c r="A338" s="9"/>
      <c r="B338" s="3"/>
      <c r="C338" s="13"/>
      <c r="D338" s="3"/>
      <c r="E338" s="3"/>
      <c r="F338" s="3"/>
      <c r="G338" s="3"/>
      <c r="H338" s="3"/>
      <c r="I338" s="3"/>
      <c r="J338" s="3"/>
      <c r="K338" s="3"/>
      <c r="L338" s="3"/>
    </row>
    <row r="339" spans="1:12">
      <c r="A339" s="9"/>
      <c r="B339" s="3"/>
      <c r="C339" s="13"/>
      <c r="D339" s="3"/>
      <c r="E339" s="3"/>
      <c r="F339" s="3"/>
      <c r="G339" s="3"/>
      <c r="H339" s="3"/>
      <c r="I339" s="3"/>
      <c r="J339" s="3"/>
      <c r="K339" s="3"/>
      <c r="L339" s="3"/>
    </row>
    <row r="340" spans="1:12">
      <c r="A340" s="9"/>
      <c r="B340" s="3"/>
      <c r="C340" s="13"/>
      <c r="D340" s="3"/>
      <c r="E340" s="3"/>
      <c r="F340" s="3"/>
      <c r="G340" s="3"/>
      <c r="H340" s="3"/>
      <c r="I340" s="3"/>
      <c r="J340" s="3"/>
      <c r="K340" s="3"/>
      <c r="L340" s="3"/>
    </row>
    <row r="341" spans="1:12">
      <c r="A341" s="9"/>
      <c r="B341" s="3"/>
      <c r="C341" s="13"/>
      <c r="D341" s="3"/>
      <c r="E341" s="3"/>
      <c r="F341" s="3"/>
      <c r="G341" s="3"/>
      <c r="H341" s="3"/>
      <c r="I341" s="3"/>
      <c r="J341" s="3"/>
      <c r="K341" s="3"/>
      <c r="L341" s="3"/>
    </row>
    <row r="342" spans="1:12">
      <c r="A342" s="9"/>
      <c r="B342" s="3"/>
      <c r="C342" s="13"/>
      <c r="D342" s="3"/>
      <c r="E342" s="3"/>
      <c r="F342" s="3"/>
      <c r="G342" s="3"/>
      <c r="H342" s="3"/>
      <c r="I342" s="3"/>
      <c r="J342" s="3"/>
      <c r="K342" s="3"/>
      <c r="L342" s="3"/>
    </row>
    <row r="343" spans="1:12">
      <c r="A343" s="9"/>
      <c r="B343" s="3"/>
      <c r="C343" s="13"/>
      <c r="D343" s="3"/>
      <c r="E343" s="3"/>
      <c r="F343" s="3"/>
      <c r="G343" s="3"/>
      <c r="H343" s="3"/>
      <c r="I343" s="3"/>
      <c r="J343" s="3"/>
      <c r="K343" s="3"/>
      <c r="L343" s="3"/>
    </row>
    <row r="344" spans="1:12">
      <c r="A344" s="9"/>
      <c r="B344" s="3"/>
      <c r="C344" s="13"/>
      <c r="D344" s="3"/>
      <c r="E344" s="3"/>
      <c r="F344" s="3"/>
      <c r="G344" s="3"/>
      <c r="H344" s="3"/>
      <c r="I344" s="3"/>
      <c r="J344" s="3"/>
      <c r="K344" s="3"/>
      <c r="L344" s="3"/>
    </row>
    <row r="345" spans="1:12">
      <c r="A345" s="9"/>
      <c r="B345" s="3"/>
      <c r="C345" s="13"/>
      <c r="D345" s="3"/>
      <c r="E345" s="3"/>
      <c r="F345" s="3"/>
      <c r="G345" s="3"/>
      <c r="H345" s="3"/>
      <c r="I345" s="3"/>
      <c r="J345" s="3"/>
      <c r="K345" s="3"/>
      <c r="L345" s="3"/>
    </row>
    <row r="346" spans="1:12">
      <c r="A346" s="9"/>
      <c r="B346" s="3"/>
      <c r="C346" s="13"/>
      <c r="D346" s="3"/>
      <c r="E346" s="3"/>
      <c r="F346" s="3"/>
      <c r="G346" s="3"/>
      <c r="H346" s="3"/>
      <c r="I346" s="3"/>
      <c r="J346" s="3"/>
      <c r="K346" s="3"/>
      <c r="L346" s="3"/>
    </row>
    <row r="347" spans="1:12">
      <c r="A347" s="9"/>
      <c r="B347" s="3"/>
      <c r="C347" s="13"/>
      <c r="D347" s="3"/>
      <c r="E347" s="3"/>
      <c r="F347" s="3"/>
      <c r="G347" s="3"/>
      <c r="H347" s="3"/>
      <c r="I347" s="3"/>
      <c r="J347" s="3"/>
      <c r="K347" s="3"/>
      <c r="L347" s="3"/>
    </row>
    <row r="348" spans="1:12">
      <c r="A348" s="9"/>
      <c r="B348" s="3"/>
      <c r="C348" s="13"/>
      <c r="D348" s="3"/>
      <c r="E348" s="3"/>
      <c r="F348" s="3"/>
      <c r="G348" s="3"/>
      <c r="H348" s="3"/>
      <c r="I348" s="3"/>
      <c r="J348" s="3"/>
      <c r="K348" s="3"/>
      <c r="L348" s="3"/>
    </row>
    <row r="349" spans="1:12">
      <c r="A349" s="9"/>
      <c r="B349" s="3"/>
      <c r="C349" s="13"/>
      <c r="D349" s="3"/>
      <c r="E349" s="3"/>
      <c r="F349" s="3"/>
      <c r="G349" s="3"/>
      <c r="H349" s="3"/>
      <c r="I349" s="3"/>
      <c r="J349" s="3"/>
      <c r="K349" s="3"/>
      <c r="L349" s="3"/>
    </row>
    <row r="350" spans="1:12">
      <c r="A350" s="9"/>
      <c r="B350" s="3"/>
      <c r="C350" s="13"/>
      <c r="D350" s="3"/>
      <c r="E350" s="3"/>
      <c r="F350" s="3"/>
      <c r="G350" s="3"/>
      <c r="H350" s="3"/>
      <c r="I350" s="3"/>
      <c r="J350" s="3"/>
      <c r="K350" s="3"/>
      <c r="L350" s="3"/>
    </row>
    <row r="351" spans="1:12">
      <c r="A351" s="9"/>
      <c r="B351" s="3"/>
      <c r="C351" s="13"/>
      <c r="D351" s="3"/>
      <c r="E351" s="3"/>
      <c r="F351" s="3"/>
      <c r="G351" s="3"/>
      <c r="H351" s="3"/>
      <c r="I351" s="3"/>
      <c r="J351" s="3"/>
      <c r="K351" s="3"/>
      <c r="L351" s="3"/>
    </row>
    <row r="352" spans="1:12">
      <c r="A352" s="9"/>
      <c r="B352" s="3"/>
      <c r="C352" s="13"/>
      <c r="D352" s="3"/>
      <c r="E352" s="3"/>
      <c r="F352" s="3"/>
      <c r="G352" s="3"/>
      <c r="H352" s="3"/>
      <c r="I352" s="3"/>
      <c r="J352" s="3"/>
      <c r="K352" s="3"/>
      <c r="L352" s="3"/>
    </row>
    <row r="353" spans="1:12">
      <c r="A353" s="9"/>
      <c r="B353" s="3"/>
      <c r="C353" s="13"/>
      <c r="D353" s="3"/>
      <c r="E353" s="3"/>
      <c r="F353" s="3"/>
      <c r="G353" s="3"/>
      <c r="H353" s="3"/>
      <c r="I353" s="3"/>
      <c r="J353" s="3"/>
      <c r="K353" s="3"/>
      <c r="L353" s="3"/>
    </row>
    <row r="354" spans="1:12">
      <c r="A354" s="9"/>
      <c r="B354" s="3"/>
      <c r="C354" s="13"/>
      <c r="D354" s="3"/>
      <c r="E354" s="3"/>
      <c r="F354" s="3"/>
      <c r="G354" s="3"/>
      <c r="H354" s="3"/>
      <c r="I354" s="3"/>
      <c r="J354" s="3"/>
      <c r="K354" s="3"/>
      <c r="L354" s="3"/>
    </row>
    <row r="355" spans="1:12">
      <c r="A355" s="9"/>
      <c r="B355" s="3"/>
      <c r="C355" s="13"/>
      <c r="D355" s="3"/>
      <c r="E355" s="3"/>
      <c r="F355" s="3"/>
      <c r="G355" s="3"/>
      <c r="H355" s="3"/>
      <c r="I355" s="3"/>
      <c r="J355" s="3"/>
      <c r="K355" s="3"/>
      <c r="L355" s="3"/>
    </row>
    <row r="356" spans="1:12">
      <c r="A356" s="9"/>
      <c r="B356" s="3"/>
      <c r="C356" s="13"/>
      <c r="D356" s="3"/>
      <c r="E356" s="3"/>
      <c r="F356" s="3"/>
      <c r="G356" s="3"/>
      <c r="H356" s="3"/>
      <c r="I356" s="3"/>
      <c r="J356" s="3"/>
      <c r="K356" s="3"/>
      <c r="L356" s="3"/>
    </row>
    <row r="357" spans="1:12">
      <c r="A357" s="9"/>
      <c r="B357" s="3"/>
      <c r="C357" s="13"/>
      <c r="D357" s="3"/>
      <c r="E357" s="3"/>
      <c r="F357" s="3"/>
      <c r="G357" s="3"/>
      <c r="H357" s="3"/>
      <c r="I357" s="3"/>
      <c r="J357" s="3"/>
      <c r="K357" s="3"/>
      <c r="L357" s="3"/>
    </row>
    <row r="358" spans="1:12">
      <c r="A358" s="9"/>
      <c r="B358" s="3"/>
      <c r="C358" s="13"/>
      <c r="D358" s="3"/>
      <c r="E358" s="3"/>
      <c r="F358" s="3"/>
      <c r="G358" s="3"/>
      <c r="H358" s="3"/>
      <c r="I358" s="3"/>
      <c r="J358" s="3"/>
      <c r="K358" s="3"/>
      <c r="L358" s="3"/>
    </row>
    <row r="359" spans="1:12">
      <c r="A359" s="9"/>
      <c r="B359" s="3"/>
      <c r="C359" s="13"/>
      <c r="D359" s="3"/>
      <c r="E359" s="3"/>
      <c r="F359" s="3"/>
      <c r="G359" s="3"/>
      <c r="H359" s="3"/>
      <c r="I359" s="3"/>
      <c r="J359" s="3"/>
      <c r="K359" s="3"/>
      <c r="L359" s="3"/>
    </row>
    <row r="360" spans="1:12">
      <c r="A360" s="9"/>
      <c r="B360" s="3"/>
      <c r="C360" s="13"/>
      <c r="D360" s="3"/>
      <c r="E360" s="3"/>
      <c r="F360" s="3"/>
      <c r="G360" s="3"/>
      <c r="H360" s="3"/>
      <c r="I360" s="3"/>
      <c r="J360" s="3"/>
      <c r="K360" s="3"/>
      <c r="L360" s="3"/>
    </row>
    <row r="361" spans="1:12">
      <c r="A361" s="9"/>
      <c r="B361" s="3"/>
      <c r="C361" s="13"/>
      <c r="D361" s="3"/>
      <c r="E361" s="3"/>
      <c r="F361" s="3"/>
      <c r="G361" s="3"/>
      <c r="H361" s="3"/>
      <c r="I361" s="3"/>
      <c r="J361" s="3"/>
      <c r="K361" s="3"/>
      <c r="L361" s="3"/>
    </row>
    <row r="362" spans="1:12">
      <c r="A362" s="9"/>
      <c r="B362" s="3"/>
      <c r="C362" s="13"/>
      <c r="D362" s="3"/>
      <c r="E362" s="3"/>
      <c r="F362" s="3"/>
      <c r="G362" s="3"/>
      <c r="H362" s="3"/>
      <c r="I362" s="3"/>
      <c r="J362" s="3"/>
      <c r="K362" s="3"/>
      <c r="L362" s="3"/>
    </row>
    <row r="363" spans="1:12">
      <c r="A363" s="9"/>
      <c r="B363" s="3"/>
      <c r="C363" s="13"/>
      <c r="D363" s="3"/>
      <c r="E363" s="3"/>
      <c r="F363" s="3"/>
      <c r="G363" s="3"/>
      <c r="H363" s="3"/>
      <c r="I363" s="3"/>
      <c r="J363" s="3"/>
      <c r="K363" s="3"/>
      <c r="L363" s="3"/>
    </row>
    <row r="364" spans="1:12">
      <c r="A364" s="9"/>
      <c r="B364" s="3"/>
      <c r="C364" s="13"/>
      <c r="D364" s="3"/>
      <c r="E364" s="3"/>
      <c r="F364" s="3"/>
      <c r="G364" s="3"/>
      <c r="H364" s="3"/>
      <c r="I364" s="3"/>
      <c r="J364" s="3"/>
      <c r="K364" s="3"/>
      <c r="L364" s="3"/>
    </row>
    <row r="365" spans="1:12">
      <c r="A365" s="9"/>
      <c r="B365" s="3"/>
      <c r="C365" s="13"/>
      <c r="D365" s="3"/>
      <c r="E365" s="3"/>
      <c r="F365" s="3"/>
      <c r="G365" s="3"/>
      <c r="H365" s="3"/>
      <c r="I365" s="3"/>
      <c r="J365" s="3"/>
      <c r="K365" s="3"/>
      <c r="L365" s="3"/>
    </row>
    <row r="366" spans="1:12">
      <c r="A366" s="9"/>
      <c r="B366" s="3"/>
      <c r="C366" s="13"/>
      <c r="D366" s="3"/>
      <c r="E366" s="3"/>
      <c r="F366" s="3"/>
      <c r="G366" s="3"/>
      <c r="H366" s="3"/>
      <c r="I366" s="3"/>
      <c r="J366" s="3"/>
      <c r="K366" s="3"/>
      <c r="L366" s="3"/>
    </row>
    <row r="367" spans="1:12">
      <c r="A367" s="9"/>
      <c r="B367" s="3"/>
      <c r="C367" s="13"/>
      <c r="D367" s="3"/>
      <c r="E367" s="3"/>
      <c r="F367" s="3"/>
      <c r="G367" s="3"/>
      <c r="H367" s="3"/>
      <c r="I367" s="3"/>
      <c r="J367" s="3"/>
      <c r="K367" s="3"/>
      <c r="L367" s="3"/>
    </row>
    <row r="368" spans="1:12">
      <c r="A368" s="9"/>
      <c r="B368" s="3"/>
      <c r="C368" s="13"/>
      <c r="D368" s="3"/>
      <c r="E368" s="3"/>
      <c r="F368" s="3"/>
      <c r="G368" s="3"/>
      <c r="H368" s="3"/>
      <c r="I368" s="3"/>
      <c r="J368" s="3"/>
      <c r="K368" s="3"/>
      <c r="L368" s="3"/>
    </row>
    <row r="369" spans="1:12">
      <c r="A369" s="9"/>
      <c r="B369" s="3"/>
      <c r="C369" s="13"/>
      <c r="D369" s="3"/>
      <c r="E369" s="3"/>
      <c r="F369" s="3"/>
      <c r="G369" s="3"/>
      <c r="H369" s="3"/>
      <c r="I369" s="3"/>
      <c r="J369" s="3"/>
      <c r="K369" s="3"/>
      <c r="L369" s="3"/>
    </row>
    <row r="370" spans="1:12">
      <c r="A370" s="9"/>
      <c r="B370" s="3"/>
      <c r="C370" s="13"/>
      <c r="D370" s="3"/>
      <c r="E370" s="3"/>
      <c r="F370" s="3"/>
      <c r="G370" s="3"/>
      <c r="H370" s="3"/>
      <c r="I370" s="3"/>
      <c r="J370" s="3"/>
      <c r="K370" s="3"/>
      <c r="L370" s="3"/>
    </row>
    <row r="371" spans="1:12">
      <c r="A371" s="9"/>
      <c r="B371" s="3"/>
      <c r="C371" s="13"/>
      <c r="D371" s="3"/>
      <c r="E371" s="3"/>
      <c r="F371" s="3"/>
      <c r="G371" s="3"/>
      <c r="H371" s="3"/>
      <c r="I371" s="3"/>
      <c r="J371" s="3"/>
      <c r="K371" s="3"/>
      <c r="L371" s="3"/>
    </row>
    <row r="372" spans="1:12">
      <c r="A372" s="9"/>
      <c r="B372" s="3"/>
      <c r="C372" s="13"/>
      <c r="D372" s="3"/>
      <c r="E372" s="3"/>
      <c r="F372" s="3"/>
      <c r="G372" s="3"/>
      <c r="H372" s="3"/>
      <c r="I372" s="3"/>
      <c r="J372" s="3"/>
      <c r="K372" s="3"/>
      <c r="L372" s="3"/>
    </row>
    <row r="373" spans="1:12">
      <c r="A373" s="9"/>
      <c r="B373" s="3"/>
      <c r="C373" s="13"/>
      <c r="D373" s="3"/>
      <c r="E373" s="3"/>
      <c r="F373" s="3"/>
      <c r="G373" s="3"/>
      <c r="H373" s="3"/>
      <c r="I373" s="3"/>
      <c r="J373" s="3"/>
      <c r="K373" s="3"/>
      <c r="L373" s="3"/>
    </row>
    <row r="374" spans="1:12">
      <c r="A374" s="9"/>
      <c r="B374" s="3"/>
      <c r="C374" s="13"/>
      <c r="D374" s="3"/>
      <c r="E374" s="3"/>
      <c r="F374" s="3"/>
      <c r="G374" s="3"/>
      <c r="H374" s="3"/>
      <c r="I374" s="3"/>
      <c r="J374" s="3"/>
      <c r="K374" s="3"/>
      <c r="L374" s="3"/>
    </row>
    <row r="375" spans="1:12">
      <c r="A375" s="9"/>
      <c r="B375" s="3"/>
      <c r="C375" s="13"/>
      <c r="D375" s="3"/>
      <c r="E375" s="3"/>
      <c r="F375" s="3"/>
      <c r="G375" s="3"/>
      <c r="H375" s="3"/>
      <c r="I375" s="3"/>
      <c r="J375" s="3"/>
      <c r="K375" s="3"/>
      <c r="L375" s="3"/>
    </row>
    <row r="376" spans="1:12">
      <c r="A376" s="9"/>
      <c r="B376" s="3"/>
      <c r="C376" s="13"/>
      <c r="D376" s="3"/>
      <c r="E376" s="3"/>
      <c r="F376" s="3"/>
      <c r="G376" s="3"/>
      <c r="H376" s="3"/>
      <c r="I376" s="3"/>
      <c r="J376" s="3"/>
      <c r="K376" s="3"/>
      <c r="L376" s="3"/>
    </row>
    <row r="377" spans="1:12">
      <c r="A377" s="9"/>
      <c r="B377" s="3"/>
      <c r="C377" s="13"/>
      <c r="D377" s="3"/>
      <c r="E377" s="3"/>
      <c r="F377" s="3"/>
      <c r="G377" s="3"/>
      <c r="H377" s="3"/>
      <c r="I377" s="3"/>
      <c r="J377" s="3"/>
      <c r="K377" s="3"/>
      <c r="L377" s="3"/>
    </row>
    <row r="378" spans="1:12">
      <c r="A378" s="9"/>
      <c r="B378" s="3"/>
      <c r="C378" s="13"/>
      <c r="D378" s="3"/>
      <c r="E378" s="3"/>
      <c r="F378" s="3"/>
      <c r="G378" s="3"/>
      <c r="H378" s="3"/>
      <c r="I378" s="3"/>
      <c r="J378" s="3"/>
      <c r="K378" s="3"/>
      <c r="L378" s="3"/>
    </row>
    <row r="379" spans="1:12">
      <c r="A379" s="9"/>
      <c r="B379" s="3"/>
      <c r="C379" s="13"/>
      <c r="D379" s="3"/>
      <c r="E379" s="3"/>
      <c r="F379" s="3"/>
      <c r="G379" s="3"/>
      <c r="H379" s="3"/>
      <c r="I379" s="3"/>
      <c r="J379" s="3"/>
      <c r="K379" s="3"/>
      <c r="L379" s="3"/>
    </row>
    <row r="380" spans="1:12">
      <c r="A380" s="9"/>
      <c r="B380" s="3"/>
      <c r="C380" s="13"/>
      <c r="D380" s="3"/>
      <c r="E380" s="3"/>
      <c r="F380" s="3"/>
      <c r="G380" s="3"/>
      <c r="H380" s="3"/>
      <c r="I380" s="3"/>
      <c r="J380" s="3"/>
      <c r="K380" s="3"/>
      <c r="L380" s="3"/>
    </row>
    <row r="381" spans="1:12">
      <c r="A381" s="9"/>
      <c r="B381" s="3"/>
      <c r="C381" s="13"/>
      <c r="D381" s="3"/>
      <c r="E381" s="3"/>
      <c r="F381" s="3"/>
      <c r="G381" s="3"/>
      <c r="H381" s="3"/>
      <c r="I381" s="3"/>
      <c r="J381" s="3"/>
      <c r="K381" s="3"/>
      <c r="L381" s="3"/>
    </row>
    <row r="382" spans="1:12">
      <c r="A382" s="9"/>
      <c r="B382" s="3"/>
      <c r="C382" s="13"/>
      <c r="D382" s="3"/>
      <c r="E382" s="3"/>
      <c r="F382" s="3"/>
      <c r="G382" s="3"/>
      <c r="H382" s="3"/>
      <c r="I382" s="3"/>
      <c r="J382" s="3"/>
      <c r="K382" s="3"/>
      <c r="L382" s="3"/>
    </row>
    <row r="383" spans="1:12">
      <c r="A383" s="9"/>
      <c r="B383" s="3"/>
      <c r="C383" s="13"/>
      <c r="D383" s="3"/>
      <c r="E383" s="3"/>
      <c r="F383" s="3"/>
      <c r="G383" s="3"/>
      <c r="H383" s="3"/>
      <c r="I383" s="3"/>
      <c r="J383" s="3"/>
      <c r="K383" s="3"/>
      <c r="L383" s="3"/>
    </row>
    <row r="384" spans="1:12">
      <c r="A384" s="9"/>
      <c r="B384" s="3"/>
      <c r="C384" s="13"/>
      <c r="D384" s="3"/>
      <c r="E384" s="3"/>
      <c r="F384" s="3"/>
      <c r="G384" s="3"/>
      <c r="H384" s="3"/>
      <c r="I384" s="3"/>
      <c r="J384" s="3"/>
      <c r="K384" s="3"/>
      <c r="L384" s="3"/>
    </row>
    <row r="385" spans="1:12">
      <c r="A385" s="9"/>
      <c r="B385" s="3"/>
      <c r="C385" s="13"/>
      <c r="D385" s="3"/>
      <c r="E385" s="3"/>
      <c r="F385" s="3"/>
      <c r="G385" s="3"/>
      <c r="H385" s="3"/>
      <c r="I385" s="3"/>
      <c r="J385" s="3"/>
      <c r="K385" s="3"/>
      <c r="L385" s="3"/>
    </row>
    <row r="386" spans="1:12">
      <c r="A386" s="9"/>
      <c r="B386" s="3"/>
      <c r="C386" s="13"/>
      <c r="D386" s="3"/>
      <c r="E386" s="3"/>
      <c r="F386" s="3"/>
      <c r="G386" s="3"/>
      <c r="H386" s="3"/>
      <c r="I386" s="3"/>
      <c r="J386" s="3"/>
      <c r="K386" s="3"/>
      <c r="L386" s="3"/>
    </row>
    <row r="387" spans="1:12">
      <c r="A387" s="9"/>
      <c r="B387" s="3"/>
      <c r="C387" s="13"/>
      <c r="D387" s="3"/>
      <c r="E387" s="3"/>
      <c r="F387" s="3"/>
      <c r="G387" s="3"/>
      <c r="H387" s="3"/>
      <c r="I387" s="3"/>
      <c r="J387" s="3"/>
      <c r="K387" s="3"/>
      <c r="L387" s="3"/>
    </row>
    <row r="388" spans="1:12">
      <c r="A388" s="9"/>
      <c r="B388" s="3"/>
      <c r="C388" s="13"/>
      <c r="D388" s="3"/>
      <c r="E388" s="3"/>
      <c r="F388" s="3"/>
      <c r="G388" s="3"/>
      <c r="H388" s="3"/>
      <c r="I388" s="3"/>
      <c r="J388" s="3"/>
      <c r="K388" s="3"/>
      <c r="L388" s="3"/>
    </row>
    <row r="389" spans="1:12">
      <c r="A389" s="9"/>
      <c r="B389" s="3"/>
      <c r="C389" s="13"/>
      <c r="D389" s="3"/>
      <c r="E389" s="3"/>
      <c r="F389" s="3"/>
      <c r="G389" s="3"/>
      <c r="H389" s="3"/>
      <c r="I389" s="3"/>
      <c r="J389" s="3"/>
      <c r="K389" s="3"/>
      <c r="L389" s="3"/>
    </row>
    <row r="390" spans="1:12">
      <c r="A390" s="9"/>
      <c r="B390" s="3"/>
      <c r="C390" s="13"/>
      <c r="D390" s="3"/>
      <c r="E390" s="3"/>
      <c r="F390" s="3"/>
      <c r="G390" s="3"/>
      <c r="H390" s="3"/>
      <c r="I390" s="3"/>
      <c r="J390" s="3"/>
      <c r="K390" s="3"/>
      <c r="L390" s="3"/>
    </row>
    <row r="391" spans="1:12">
      <c r="A391" s="9"/>
      <c r="B391" s="3"/>
      <c r="C391" s="13"/>
      <c r="D391" s="3"/>
      <c r="E391" s="3"/>
      <c r="F391" s="3"/>
      <c r="G391" s="3"/>
      <c r="H391" s="3"/>
      <c r="I391" s="3"/>
      <c r="J391" s="3"/>
      <c r="K391" s="3"/>
      <c r="L391" s="3"/>
    </row>
    <row r="392" spans="1:12">
      <c r="A392" s="9"/>
      <c r="B392" s="3"/>
      <c r="C392" s="13"/>
      <c r="D392" s="3"/>
      <c r="E392" s="3"/>
      <c r="F392" s="3"/>
      <c r="G392" s="3"/>
      <c r="H392" s="3"/>
      <c r="I392" s="3"/>
      <c r="J392" s="3"/>
      <c r="K392" s="3"/>
      <c r="L392" s="3"/>
    </row>
    <row r="393" spans="1:12">
      <c r="A393" s="9"/>
      <c r="B393" s="3"/>
      <c r="C393" s="13"/>
      <c r="D393" s="3"/>
      <c r="E393" s="3"/>
      <c r="F393" s="3"/>
      <c r="G393" s="3"/>
      <c r="H393" s="3"/>
      <c r="I393" s="3"/>
      <c r="J393" s="3"/>
      <c r="K393" s="3"/>
      <c r="L393" s="3"/>
    </row>
    <row r="394" spans="1:12">
      <c r="A394" s="9"/>
      <c r="B394" s="3"/>
      <c r="C394" s="13"/>
      <c r="D394" s="3"/>
      <c r="E394" s="3"/>
      <c r="F394" s="3"/>
      <c r="G394" s="3"/>
      <c r="H394" s="3"/>
      <c r="I394" s="3"/>
      <c r="J394" s="3"/>
      <c r="K394" s="3"/>
      <c r="L394" s="3"/>
    </row>
    <row r="395" spans="1:12">
      <c r="A395" s="9"/>
      <c r="B395" s="3"/>
      <c r="C395" s="13"/>
      <c r="D395" s="3"/>
      <c r="E395" s="3"/>
      <c r="F395" s="3"/>
      <c r="G395" s="3"/>
      <c r="H395" s="3"/>
      <c r="I395" s="3"/>
      <c r="J395" s="3"/>
      <c r="K395" s="3"/>
      <c r="L395" s="3"/>
    </row>
    <row r="396" spans="1:12">
      <c r="A396" s="9"/>
      <c r="B396" s="3"/>
      <c r="C396" s="13"/>
      <c r="D396" s="3"/>
      <c r="E396" s="3"/>
      <c r="F396" s="3"/>
      <c r="G396" s="3"/>
      <c r="H396" s="3"/>
      <c r="I396" s="3"/>
      <c r="J396" s="3"/>
      <c r="K396" s="3"/>
      <c r="L396" s="3"/>
    </row>
    <row r="397" spans="1:12">
      <c r="A397" s="9"/>
      <c r="B397" s="3"/>
      <c r="C397" s="13"/>
      <c r="D397" s="3"/>
      <c r="E397" s="3"/>
      <c r="F397" s="3"/>
      <c r="G397" s="3"/>
      <c r="H397" s="3"/>
      <c r="I397" s="3"/>
      <c r="J397" s="3"/>
      <c r="K397" s="3"/>
      <c r="L397" s="3"/>
    </row>
    <row r="398" spans="1:12">
      <c r="A398" s="9"/>
      <c r="B398" s="3"/>
      <c r="C398" s="13"/>
      <c r="D398" s="3"/>
      <c r="E398" s="3"/>
      <c r="F398" s="3"/>
      <c r="G398" s="3"/>
      <c r="H398" s="3"/>
      <c r="I398" s="3"/>
      <c r="J398" s="3"/>
      <c r="K398" s="3"/>
      <c r="L398" s="3"/>
    </row>
    <row r="399" spans="1:12">
      <c r="A399" s="9"/>
      <c r="B399" s="3"/>
      <c r="C399" s="13"/>
      <c r="D399" s="3"/>
      <c r="E399" s="3"/>
      <c r="F399" s="3"/>
      <c r="G399" s="3"/>
      <c r="H399" s="3"/>
      <c r="I399" s="3"/>
      <c r="J399" s="3"/>
      <c r="K399" s="3"/>
      <c r="L399" s="3"/>
    </row>
    <row r="400" spans="1:12">
      <c r="A400" s="9"/>
      <c r="B400" s="3"/>
      <c r="C400" s="13"/>
      <c r="D400" s="3"/>
      <c r="E400" s="3"/>
      <c r="F400" s="3"/>
      <c r="G400" s="3"/>
      <c r="H400" s="3"/>
      <c r="I400" s="3"/>
      <c r="J400" s="3"/>
      <c r="K400" s="3"/>
      <c r="L400" s="3"/>
    </row>
    <row r="401" spans="1:12">
      <c r="A401" s="9"/>
      <c r="B401" s="3"/>
      <c r="C401" s="13"/>
      <c r="D401" s="3"/>
      <c r="E401" s="3"/>
      <c r="F401" s="3"/>
      <c r="G401" s="3"/>
      <c r="H401" s="3"/>
      <c r="I401" s="3"/>
      <c r="J401" s="3"/>
      <c r="K401" s="3"/>
      <c r="L401" s="3"/>
    </row>
    <row r="402" spans="1:12">
      <c r="A402" s="9"/>
      <c r="B402" s="3"/>
      <c r="C402" s="13"/>
      <c r="D402" s="3"/>
      <c r="E402" s="3"/>
      <c r="F402" s="3"/>
      <c r="G402" s="3"/>
      <c r="H402" s="3"/>
      <c r="I402" s="3"/>
      <c r="J402" s="3"/>
      <c r="K402" s="3"/>
      <c r="L402" s="3"/>
    </row>
    <row r="403" spans="1:12">
      <c r="A403" s="9"/>
      <c r="B403" s="3"/>
      <c r="C403" s="13"/>
      <c r="D403" s="3"/>
      <c r="E403" s="3"/>
      <c r="F403" s="3"/>
      <c r="G403" s="3"/>
      <c r="H403" s="3"/>
      <c r="I403" s="3"/>
      <c r="J403" s="3"/>
      <c r="K403" s="3"/>
      <c r="L403" s="3"/>
    </row>
    <row r="404" spans="1:12">
      <c r="A404" s="9"/>
      <c r="B404" s="3"/>
      <c r="C404" s="13"/>
      <c r="D404" s="3"/>
      <c r="E404" s="3"/>
      <c r="F404" s="3"/>
      <c r="G404" s="3"/>
      <c r="H404" s="3"/>
      <c r="I404" s="3"/>
      <c r="J404" s="3"/>
      <c r="K404" s="3"/>
      <c r="L404" s="3"/>
    </row>
    <row r="405" spans="1:12">
      <c r="A405" s="9"/>
      <c r="B405" s="3"/>
      <c r="C405" s="13"/>
      <c r="D405" s="3"/>
      <c r="E405" s="3"/>
      <c r="F405" s="3"/>
      <c r="G405" s="3"/>
      <c r="H405" s="3"/>
      <c r="I405" s="3"/>
      <c r="J405" s="3"/>
      <c r="K405" s="3"/>
      <c r="L405" s="3"/>
    </row>
    <row r="406" spans="1:12">
      <c r="A406" s="9"/>
      <c r="B406" s="3"/>
      <c r="C406" s="13"/>
      <c r="D406" s="3"/>
      <c r="E406" s="3"/>
      <c r="F406" s="3"/>
      <c r="G406" s="3"/>
      <c r="H406" s="3"/>
      <c r="I406" s="3"/>
      <c r="J406" s="3"/>
      <c r="K406" s="3"/>
      <c r="L406" s="3"/>
    </row>
    <row r="407" spans="1:12">
      <c r="A407" s="9"/>
      <c r="B407" s="3"/>
      <c r="C407" s="13"/>
      <c r="D407" s="3"/>
      <c r="E407" s="3"/>
      <c r="F407" s="3"/>
      <c r="G407" s="3"/>
      <c r="H407" s="3"/>
      <c r="I407" s="3"/>
      <c r="J407" s="3"/>
      <c r="K407" s="3"/>
      <c r="L407" s="3"/>
    </row>
    <row r="408" spans="1:12">
      <c r="A408" s="9"/>
      <c r="B408" s="3"/>
      <c r="C408" s="13"/>
      <c r="D408" s="3"/>
      <c r="E408" s="3"/>
      <c r="F408" s="3"/>
      <c r="G408" s="3"/>
      <c r="H408" s="3"/>
      <c r="I408" s="3"/>
      <c r="J408" s="3"/>
      <c r="K408" s="3"/>
      <c r="L408" s="3"/>
    </row>
    <row r="409" spans="1:12">
      <c r="A409" s="9"/>
      <c r="B409" s="3"/>
      <c r="C409" s="13"/>
      <c r="D409" s="3"/>
      <c r="E409" s="3"/>
      <c r="F409" s="3"/>
      <c r="G409" s="3"/>
      <c r="H409" s="3"/>
      <c r="I409" s="3"/>
      <c r="J409" s="3"/>
      <c r="K409" s="3"/>
      <c r="L409" s="3"/>
    </row>
    <row r="410" spans="1:12">
      <c r="A410" s="9"/>
      <c r="B410" s="3"/>
      <c r="C410" s="13"/>
      <c r="D410" s="3"/>
      <c r="E410" s="3"/>
      <c r="F410" s="3"/>
      <c r="G410" s="3"/>
      <c r="H410" s="3"/>
      <c r="I410" s="3"/>
      <c r="J410" s="3"/>
      <c r="K410" s="3"/>
      <c r="L410" s="3"/>
    </row>
    <row r="411" spans="1:12">
      <c r="A411" s="9"/>
      <c r="B411" s="3"/>
      <c r="C411" s="13"/>
      <c r="D411" s="3"/>
      <c r="E411" s="3"/>
      <c r="F411" s="3"/>
      <c r="G411" s="3"/>
      <c r="H411" s="3"/>
      <c r="I411" s="3"/>
      <c r="J411" s="3"/>
      <c r="K411" s="3"/>
      <c r="L411" s="3"/>
    </row>
    <row r="412" spans="1:12">
      <c r="A412" s="9"/>
      <c r="B412" s="3"/>
      <c r="C412" s="13"/>
      <c r="D412" s="3"/>
      <c r="E412" s="3"/>
      <c r="F412" s="3"/>
      <c r="G412" s="3"/>
      <c r="H412" s="3"/>
      <c r="I412" s="3"/>
      <c r="J412" s="3"/>
      <c r="K412" s="3"/>
      <c r="L412" s="3"/>
    </row>
    <row r="413" spans="1:12">
      <c r="A413" s="9"/>
      <c r="B413" s="3"/>
      <c r="C413" s="13"/>
      <c r="D413" s="3"/>
      <c r="E413" s="3"/>
      <c r="F413" s="3"/>
      <c r="G413" s="3"/>
      <c r="H413" s="3"/>
      <c r="I413" s="3"/>
      <c r="J413" s="3"/>
      <c r="K413" s="3"/>
      <c r="L413" s="3"/>
    </row>
    <row r="414" spans="1:12">
      <c r="A414" s="9"/>
      <c r="B414" s="3"/>
      <c r="C414" s="13"/>
      <c r="D414" s="3"/>
      <c r="E414" s="3"/>
      <c r="F414" s="3"/>
      <c r="G414" s="3"/>
      <c r="H414" s="3"/>
      <c r="I414" s="3"/>
      <c r="J414" s="3"/>
      <c r="K414" s="3"/>
      <c r="L414" s="3"/>
    </row>
    <row r="415" spans="1:12">
      <c r="A415" s="9"/>
      <c r="B415" s="3"/>
      <c r="C415" s="13"/>
      <c r="D415" s="3"/>
      <c r="E415" s="3"/>
      <c r="F415" s="3"/>
      <c r="G415" s="3"/>
      <c r="H415" s="3"/>
      <c r="I415" s="3"/>
      <c r="J415" s="3"/>
      <c r="K415" s="3"/>
      <c r="L415" s="3"/>
    </row>
    <row r="416" spans="1:12">
      <c r="A416" s="9"/>
      <c r="B416" s="3"/>
      <c r="C416" s="13"/>
      <c r="D416" s="3"/>
      <c r="E416" s="3"/>
      <c r="F416" s="3"/>
      <c r="G416" s="3"/>
      <c r="H416" s="3"/>
      <c r="I416" s="3"/>
      <c r="J416" s="3"/>
      <c r="K416" s="3"/>
      <c r="L416" s="3"/>
    </row>
    <row r="417" spans="1:12">
      <c r="A417" s="9"/>
      <c r="B417" s="3"/>
      <c r="C417" s="13"/>
      <c r="D417" s="3"/>
      <c r="E417" s="3"/>
      <c r="F417" s="3"/>
      <c r="G417" s="3"/>
      <c r="H417" s="3"/>
      <c r="I417" s="3"/>
      <c r="J417" s="3"/>
      <c r="K417" s="3"/>
      <c r="L417" s="3"/>
    </row>
    <row r="418" spans="1:12">
      <c r="A418" s="9"/>
      <c r="B418" s="3"/>
      <c r="C418" s="13"/>
      <c r="D418" s="3"/>
      <c r="E418" s="3"/>
      <c r="F418" s="3"/>
      <c r="G418" s="3"/>
      <c r="H418" s="3"/>
      <c r="I418" s="3"/>
      <c r="J418" s="3"/>
      <c r="K418" s="3"/>
      <c r="L418" s="3"/>
    </row>
    <row r="419" spans="1:12">
      <c r="A419" s="9"/>
      <c r="B419" s="3"/>
      <c r="C419" s="13"/>
      <c r="D419" s="3"/>
      <c r="E419" s="3"/>
      <c r="F419" s="3"/>
      <c r="G419" s="3"/>
      <c r="H419" s="3"/>
      <c r="I419" s="3"/>
      <c r="J419" s="3"/>
      <c r="K419" s="3"/>
      <c r="L419" s="3"/>
    </row>
    <row r="420" spans="1:12">
      <c r="A420" s="9"/>
      <c r="B420" s="3"/>
      <c r="C420" s="13"/>
      <c r="D420" s="3"/>
      <c r="E420" s="3"/>
      <c r="F420" s="3"/>
      <c r="G420" s="3"/>
      <c r="H420" s="3"/>
      <c r="I420" s="3"/>
      <c r="J420" s="3"/>
      <c r="K420" s="3"/>
      <c r="L420" s="3"/>
    </row>
    <row r="421" spans="1:12">
      <c r="A421" s="9"/>
      <c r="B421" s="3"/>
      <c r="C421" s="13"/>
      <c r="D421" s="3"/>
      <c r="E421" s="3"/>
      <c r="F421" s="3"/>
      <c r="G421" s="3"/>
      <c r="H421" s="3"/>
      <c r="I421" s="3"/>
      <c r="J421" s="3"/>
      <c r="K421" s="3"/>
      <c r="L421" s="3"/>
    </row>
    <row r="422" spans="1:12">
      <c r="A422" s="9"/>
      <c r="B422" s="3"/>
      <c r="C422" s="13"/>
      <c r="D422" s="3"/>
      <c r="E422" s="3"/>
      <c r="F422" s="3"/>
      <c r="G422" s="3"/>
      <c r="H422" s="3"/>
      <c r="I422" s="3"/>
      <c r="J422" s="3"/>
      <c r="K422" s="3"/>
      <c r="L422" s="3"/>
    </row>
    <row r="423" spans="1:12">
      <c r="A423" s="9"/>
      <c r="B423" s="3"/>
      <c r="C423" s="13"/>
      <c r="D423" s="3"/>
      <c r="E423" s="3"/>
      <c r="F423" s="3"/>
      <c r="G423" s="3"/>
      <c r="H423" s="3"/>
      <c r="I423" s="3"/>
      <c r="J423" s="3"/>
      <c r="K423" s="3"/>
      <c r="L423" s="3"/>
    </row>
    <row r="424" spans="1:12">
      <c r="A424" s="9"/>
      <c r="B424" s="3"/>
      <c r="C424" s="13"/>
      <c r="D424" s="3"/>
      <c r="E424" s="3"/>
      <c r="F424" s="3"/>
      <c r="G424" s="3"/>
      <c r="H424" s="3"/>
      <c r="I424" s="3"/>
      <c r="J424" s="3"/>
      <c r="K424" s="3"/>
      <c r="L424" s="3"/>
    </row>
    <row r="425" spans="1:12">
      <c r="A425" s="9"/>
      <c r="B425" s="3"/>
      <c r="C425" s="13"/>
      <c r="D425" s="3"/>
      <c r="E425" s="3"/>
      <c r="F425" s="3"/>
      <c r="G425" s="3"/>
      <c r="H425" s="3"/>
      <c r="I425" s="3"/>
      <c r="J425" s="3"/>
      <c r="K425" s="3"/>
      <c r="L425" s="3"/>
    </row>
    <row r="426" spans="1:12">
      <c r="A426" s="9"/>
      <c r="B426" s="3"/>
      <c r="C426" s="13"/>
      <c r="D426" s="3"/>
      <c r="E426" s="3"/>
      <c r="F426" s="3"/>
      <c r="G426" s="3"/>
      <c r="H426" s="3"/>
      <c r="I426" s="3"/>
      <c r="J426" s="3"/>
      <c r="K426" s="3"/>
      <c r="L426" s="3"/>
    </row>
    <row r="427" spans="1:12">
      <c r="A427" s="9"/>
      <c r="B427" s="3"/>
      <c r="C427" s="13"/>
      <c r="D427" s="3"/>
      <c r="E427" s="3"/>
      <c r="F427" s="3"/>
      <c r="G427" s="3"/>
      <c r="H427" s="3"/>
      <c r="I427" s="3"/>
      <c r="J427" s="3"/>
      <c r="K427" s="3"/>
      <c r="L427" s="3"/>
    </row>
    <row r="428" spans="1:12">
      <c r="A428" s="9"/>
      <c r="B428" s="3"/>
      <c r="C428" s="13"/>
      <c r="D428" s="3"/>
      <c r="E428" s="3"/>
      <c r="F428" s="3"/>
      <c r="G428" s="3"/>
      <c r="H428" s="3"/>
      <c r="I428" s="3"/>
      <c r="J428" s="3"/>
      <c r="K428" s="3"/>
      <c r="L428" s="3"/>
    </row>
    <row r="429" spans="1:12">
      <c r="A429" s="9"/>
      <c r="B429" s="3"/>
      <c r="C429" s="13"/>
      <c r="D429" s="3"/>
      <c r="E429" s="3"/>
      <c r="F429" s="3"/>
      <c r="G429" s="3"/>
      <c r="H429" s="3"/>
      <c r="I429" s="3"/>
      <c r="J429" s="3"/>
      <c r="K429" s="3"/>
      <c r="L429" s="3"/>
    </row>
    <row r="430" spans="1:12">
      <c r="A430" s="9"/>
      <c r="B430" s="3"/>
      <c r="C430" s="13"/>
      <c r="D430" s="3"/>
      <c r="E430" s="3"/>
      <c r="F430" s="3"/>
      <c r="G430" s="3"/>
      <c r="H430" s="3"/>
      <c r="I430" s="3"/>
      <c r="J430" s="3"/>
      <c r="K430" s="3"/>
      <c r="L430" s="3"/>
    </row>
    <row r="431" spans="1:12">
      <c r="A431" s="9"/>
      <c r="B431" s="3"/>
      <c r="C431" s="13"/>
      <c r="D431" s="3"/>
      <c r="E431" s="3"/>
      <c r="F431" s="3"/>
      <c r="G431" s="3"/>
      <c r="H431" s="3"/>
      <c r="I431" s="3"/>
      <c r="J431" s="3"/>
      <c r="K431" s="3"/>
      <c r="L431" s="3"/>
    </row>
    <row r="432" spans="1:12">
      <c r="A432" s="9"/>
      <c r="B432" s="3"/>
      <c r="C432" s="13"/>
      <c r="D432" s="3"/>
      <c r="E432" s="3"/>
      <c r="F432" s="3"/>
      <c r="G432" s="3"/>
      <c r="H432" s="3"/>
      <c r="I432" s="3"/>
      <c r="J432" s="3"/>
      <c r="K432" s="3"/>
      <c r="L432" s="3"/>
    </row>
    <row r="433" spans="1:12">
      <c r="A433" s="9"/>
      <c r="B433" s="3"/>
      <c r="C433" s="13"/>
      <c r="D433" s="3"/>
      <c r="E433" s="3"/>
      <c r="F433" s="3"/>
      <c r="G433" s="3"/>
      <c r="H433" s="3"/>
      <c r="I433" s="3"/>
      <c r="J433" s="3"/>
      <c r="K433" s="3"/>
      <c r="L433" s="3"/>
    </row>
    <row r="434" spans="1:12">
      <c r="A434" s="9"/>
      <c r="B434" s="3"/>
      <c r="C434" s="13"/>
      <c r="D434" s="3"/>
      <c r="E434" s="3"/>
      <c r="F434" s="3"/>
      <c r="G434" s="3"/>
      <c r="H434" s="3"/>
      <c r="I434" s="3"/>
      <c r="J434" s="3"/>
      <c r="K434" s="3"/>
      <c r="L434" s="3"/>
    </row>
    <row r="435" spans="1:12">
      <c r="A435" s="9"/>
      <c r="B435" s="3"/>
      <c r="C435" s="13"/>
      <c r="D435" s="3"/>
      <c r="E435" s="3"/>
      <c r="F435" s="3"/>
      <c r="G435" s="3"/>
      <c r="H435" s="3"/>
      <c r="I435" s="3"/>
      <c r="J435" s="3"/>
      <c r="K435" s="3"/>
      <c r="L435" s="3"/>
    </row>
    <row r="436" spans="1:12">
      <c r="A436" s="9"/>
      <c r="B436" s="3"/>
      <c r="C436" s="13"/>
      <c r="D436" s="3"/>
      <c r="E436" s="3"/>
      <c r="F436" s="3"/>
      <c r="G436" s="3"/>
      <c r="H436" s="3"/>
      <c r="I436" s="3"/>
      <c r="J436" s="3"/>
      <c r="K436" s="3"/>
      <c r="L436" s="3"/>
    </row>
    <row r="437" spans="1:12">
      <c r="A437" s="9"/>
      <c r="B437" s="3"/>
      <c r="C437" s="13"/>
      <c r="D437" s="3"/>
      <c r="E437" s="3"/>
      <c r="F437" s="3"/>
      <c r="G437" s="3"/>
      <c r="H437" s="3"/>
      <c r="I437" s="3"/>
      <c r="J437" s="3"/>
      <c r="K437" s="3"/>
      <c r="L437" s="3"/>
    </row>
    <row r="438" spans="1:12">
      <c r="A438" s="9"/>
      <c r="B438" s="3"/>
      <c r="C438" s="13"/>
      <c r="D438" s="3"/>
      <c r="E438" s="3"/>
      <c r="F438" s="3"/>
      <c r="G438" s="3"/>
      <c r="H438" s="3"/>
      <c r="I438" s="3"/>
      <c r="J438" s="3"/>
      <c r="K438" s="3"/>
      <c r="L438" s="3"/>
    </row>
    <row r="439" spans="1:12">
      <c r="A439" s="9"/>
      <c r="B439" s="3"/>
      <c r="C439" s="13"/>
      <c r="D439" s="3"/>
      <c r="E439" s="3"/>
      <c r="F439" s="3"/>
      <c r="G439" s="3"/>
      <c r="H439" s="3"/>
      <c r="I439" s="3"/>
      <c r="J439" s="3"/>
      <c r="K439" s="3"/>
      <c r="L439" s="3"/>
    </row>
    <row r="440" spans="1:12">
      <c r="A440" s="9"/>
      <c r="B440" s="3"/>
      <c r="C440" s="13"/>
      <c r="D440" s="3"/>
      <c r="E440" s="3"/>
      <c r="F440" s="3"/>
      <c r="G440" s="3"/>
      <c r="H440" s="3"/>
      <c r="I440" s="3"/>
      <c r="J440" s="3"/>
      <c r="K440" s="3"/>
      <c r="L440" s="3"/>
    </row>
    <row r="441" spans="1:12">
      <c r="A441" s="9"/>
      <c r="B441" s="3"/>
      <c r="C441" s="13"/>
      <c r="D441" s="3"/>
      <c r="E441" s="3"/>
      <c r="F441" s="3"/>
      <c r="G441" s="3"/>
      <c r="H441" s="3"/>
      <c r="I441" s="3"/>
      <c r="J441" s="3"/>
      <c r="K441" s="3"/>
      <c r="L441" s="3"/>
    </row>
    <row r="442" spans="1:12">
      <c r="A442" s="9"/>
      <c r="B442" s="3"/>
      <c r="C442" s="13"/>
      <c r="D442" s="3"/>
      <c r="E442" s="3"/>
      <c r="F442" s="3"/>
      <c r="G442" s="3"/>
      <c r="H442" s="3"/>
      <c r="I442" s="3"/>
      <c r="J442" s="3"/>
      <c r="K442" s="3"/>
      <c r="L442" s="3"/>
    </row>
    <row r="443" spans="1:12">
      <c r="A443" s="9"/>
      <c r="B443" s="3"/>
      <c r="C443" s="13"/>
      <c r="D443" s="3"/>
      <c r="E443" s="3"/>
      <c r="F443" s="3"/>
      <c r="G443" s="3"/>
      <c r="H443" s="3"/>
      <c r="I443" s="3"/>
      <c r="J443" s="3"/>
      <c r="K443" s="3"/>
      <c r="L443" s="3"/>
    </row>
    <row r="444" spans="1:12">
      <c r="A444" s="9"/>
      <c r="B444" s="3"/>
      <c r="C444" s="13"/>
      <c r="D444" s="3"/>
      <c r="E444" s="3"/>
      <c r="F444" s="3"/>
      <c r="G444" s="3"/>
      <c r="H444" s="3"/>
      <c r="I444" s="3"/>
      <c r="J444" s="3"/>
      <c r="K444" s="3"/>
      <c r="L444" s="3"/>
    </row>
    <row r="445" spans="1:12">
      <c r="A445" s="9"/>
      <c r="B445" s="3"/>
      <c r="C445" s="13"/>
      <c r="D445" s="3"/>
      <c r="E445" s="3"/>
      <c r="F445" s="3"/>
      <c r="G445" s="3"/>
      <c r="H445" s="3"/>
      <c r="I445" s="3"/>
      <c r="J445" s="3"/>
      <c r="K445" s="3"/>
      <c r="L445" s="3"/>
    </row>
    <row r="446" spans="1:12">
      <c r="A446" s="9"/>
      <c r="B446" s="3"/>
      <c r="C446" s="13"/>
      <c r="D446" s="3"/>
      <c r="E446" s="3"/>
      <c r="F446" s="3"/>
      <c r="G446" s="3"/>
      <c r="H446" s="3"/>
      <c r="I446" s="3"/>
      <c r="J446" s="3"/>
      <c r="K446" s="3"/>
      <c r="L446" s="3"/>
    </row>
    <row r="447" spans="1:12">
      <c r="A447" s="9"/>
      <c r="B447" s="3"/>
      <c r="C447" s="13"/>
      <c r="D447" s="3"/>
      <c r="E447" s="3"/>
      <c r="F447" s="3"/>
      <c r="G447" s="3"/>
      <c r="H447" s="3"/>
      <c r="I447" s="3"/>
      <c r="J447" s="3"/>
      <c r="K447" s="3"/>
      <c r="L447" s="3"/>
    </row>
    <row r="448" spans="1:12">
      <c r="A448" s="9"/>
      <c r="B448" s="3"/>
      <c r="C448" s="13"/>
      <c r="D448" s="3"/>
      <c r="E448" s="3"/>
      <c r="F448" s="3"/>
      <c r="G448" s="3"/>
      <c r="H448" s="3"/>
      <c r="I448" s="3"/>
      <c r="J448" s="3"/>
      <c r="K448" s="3"/>
      <c r="L448" s="3"/>
    </row>
    <row r="449" spans="1:12">
      <c r="A449" s="9"/>
      <c r="B449" s="3"/>
      <c r="C449" s="13"/>
      <c r="D449" s="3"/>
      <c r="E449" s="3"/>
      <c r="F449" s="3"/>
      <c r="G449" s="3"/>
      <c r="H449" s="3"/>
      <c r="I449" s="3"/>
      <c r="J449" s="3"/>
      <c r="K449" s="3"/>
      <c r="L449" s="3"/>
    </row>
    <row r="450" spans="1:12">
      <c r="A450" s="9"/>
      <c r="B450" s="3"/>
      <c r="C450" s="13"/>
      <c r="D450" s="3"/>
      <c r="E450" s="3"/>
      <c r="F450" s="3"/>
      <c r="G450" s="3"/>
      <c r="H450" s="3"/>
      <c r="I450" s="3"/>
      <c r="J450" s="3"/>
      <c r="K450" s="3"/>
      <c r="L450" s="3"/>
    </row>
    <row r="451" spans="1:12">
      <c r="A451" s="9"/>
      <c r="B451" s="3"/>
      <c r="C451" s="13"/>
      <c r="D451" s="3"/>
      <c r="E451" s="3"/>
      <c r="F451" s="3"/>
      <c r="G451" s="3"/>
      <c r="H451" s="3"/>
      <c r="I451" s="3"/>
      <c r="J451" s="3"/>
      <c r="K451" s="3"/>
      <c r="L451" s="3"/>
    </row>
    <row r="452" spans="1:12">
      <c r="A452" s="9"/>
      <c r="B452" s="3"/>
      <c r="C452" s="13"/>
      <c r="D452" s="3"/>
      <c r="E452" s="3"/>
      <c r="F452" s="3"/>
      <c r="G452" s="3"/>
      <c r="H452" s="3"/>
      <c r="I452" s="3"/>
      <c r="J452" s="3"/>
      <c r="K452" s="3"/>
      <c r="L452" s="3"/>
    </row>
    <row r="453" spans="1:12">
      <c r="A453" s="9"/>
      <c r="B453" s="3"/>
      <c r="C453" s="13"/>
      <c r="D453" s="3"/>
      <c r="E453" s="3"/>
      <c r="F453" s="3"/>
      <c r="G453" s="3"/>
      <c r="H453" s="3"/>
      <c r="I453" s="3"/>
      <c r="J453" s="3"/>
      <c r="K453" s="3"/>
      <c r="L453" s="3"/>
    </row>
    <row r="454" spans="1:12">
      <c r="A454" s="9"/>
      <c r="B454" s="3"/>
      <c r="C454" s="13"/>
      <c r="D454" s="3"/>
      <c r="E454" s="3"/>
      <c r="F454" s="3"/>
      <c r="G454" s="3"/>
      <c r="H454" s="3"/>
      <c r="I454" s="3"/>
      <c r="J454" s="3"/>
      <c r="K454" s="3"/>
      <c r="L454" s="3"/>
    </row>
    <row r="455" spans="1:12">
      <c r="A455" s="9"/>
      <c r="B455" s="3"/>
      <c r="C455" s="13"/>
      <c r="D455" s="3"/>
      <c r="E455" s="3"/>
      <c r="F455" s="3"/>
      <c r="G455" s="3"/>
      <c r="H455" s="3"/>
      <c r="I455" s="3"/>
      <c r="J455" s="3"/>
      <c r="K455" s="3"/>
      <c r="L455" s="3"/>
    </row>
    <row r="456" spans="1:12">
      <c r="A456" s="9"/>
      <c r="B456" s="3"/>
      <c r="C456" s="13"/>
      <c r="D456" s="3"/>
      <c r="E456" s="3"/>
      <c r="F456" s="3"/>
      <c r="G456" s="3"/>
      <c r="H456" s="3"/>
      <c r="I456" s="3"/>
      <c r="J456" s="3"/>
      <c r="K456" s="3"/>
      <c r="L456" s="3"/>
    </row>
    <row r="457" spans="1:12">
      <c r="A457" s="9"/>
      <c r="B457" s="3"/>
      <c r="C457" s="13"/>
      <c r="D457" s="3"/>
      <c r="E457" s="3"/>
      <c r="F457" s="3"/>
      <c r="G457" s="3"/>
      <c r="H457" s="3"/>
      <c r="I457" s="3"/>
      <c r="J457" s="3"/>
      <c r="K457" s="3"/>
      <c r="L457" s="3"/>
    </row>
    <row r="458" spans="1:12">
      <c r="A458" s="9"/>
      <c r="B458" s="3"/>
      <c r="C458" s="13"/>
      <c r="D458" s="3"/>
      <c r="E458" s="3"/>
      <c r="F458" s="3"/>
      <c r="G458" s="3"/>
      <c r="H458" s="3"/>
      <c r="I458" s="3"/>
      <c r="J458" s="3"/>
      <c r="K458" s="3"/>
      <c r="L458" s="3"/>
    </row>
    <row r="459" spans="1:12">
      <c r="A459" s="9"/>
      <c r="B459" s="3"/>
      <c r="C459" s="13"/>
      <c r="D459" s="3"/>
      <c r="E459" s="3"/>
      <c r="F459" s="3"/>
      <c r="G459" s="3"/>
      <c r="H459" s="3"/>
      <c r="I459" s="3"/>
      <c r="J459" s="3"/>
      <c r="K459" s="3"/>
      <c r="L459" s="3"/>
    </row>
    <row r="460" spans="1:12">
      <c r="A460" s="9"/>
      <c r="B460" s="3"/>
      <c r="C460" s="13"/>
      <c r="D460" s="3"/>
      <c r="E460" s="3"/>
      <c r="F460" s="3"/>
      <c r="G460" s="3"/>
      <c r="H460" s="3"/>
      <c r="I460" s="3"/>
      <c r="J460" s="3"/>
      <c r="K460" s="3"/>
      <c r="L460" s="3"/>
    </row>
    <row r="461" spans="1:12">
      <c r="A461" s="9"/>
      <c r="B461" s="3"/>
      <c r="C461" s="13"/>
      <c r="D461" s="3"/>
      <c r="E461" s="3"/>
      <c r="F461" s="3"/>
      <c r="G461" s="3"/>
      <c r="H461" s="3"/>
      <c r="I461" s="3"/>
      <c r="J461" s="3"/>
      <c r="K461" s="3"/>
      <c r="L461" s="3"/>
    </row>
    <row r="462" spans="1:12">
      <c r="A462" s="9"/>
      <c r="B462" s="3"/>
      <c r="C462" s="13"/>
      <c r="D462" s="3"/>
      <c r="E462" s="3"/>
      <c r="F462" s="3"/>
      <c r="G462" s="3"/>
      <c r="H462" s="3"/>
      <c r="I462" s="3"/>
      <c r="J462" s="3"/>
      <c r="K462" s="3"/>
      <c r="L462" s="3"/>
    </row>
    <row r="463" spans="1:12">
      <c r="A463" s="9"/>
      <c r="B463" s="3"/>
      <c r="C463" s="13"/>
      <c r="D463" s="3"/>
      <c r="E463" s="3"/>
      <c r="F463" s="3"/>
      <c r="G463" s="3"/>
      <c r="H463" s="3"/>
      <c r="I463" s="3"/>
      <c r="J463" s="3"/>
      <c r="K463" s="3"/>
      <c r="L463" s="3"/>
    </row>
    <row r="464" spans="1:12">
      <c r="A464" s="9"/>
      <c r="B464" s="3"/>
      <c r="C464" s="13"/>
      <c r="D464" s="3"/>
      <c r="E464" s="3"/>
      <c r="F464" s="3"/>
      <c r="G464" s="3"/>
      <c r="H464" s="3"/>
      <c r="I464" s="3"/>
      <c r="J464" s="3"/>
      <c r="K464" s="3"/>
      <c r="L464" s="3"/>
    </row>
    <row r="465" spans="1:12">
      <c r="A465" s="9"/>
      <c r="B465" s="3"/>
      <c r="C465" s="13"/>
      <c r="D465" s="3"/>
      <c r="E465" s="3"/>
      <c r="F465" s="3"/>
      <c r="G465" s="3"/>
      <c r="H465" s="3"/>
      <c r="I465" s="3"/>
      <c r="J465" s="3"/>
      <c r="K465" s="3"/>
      <c r="L465" s="3"/>
    </row>
    <row r="466" spans="1:12">
      <c r="A466" s="9"/>
      <c r="B466" s="3"/>
      <c r="C466" s="13"/>
      <c r="D466" s="3"/>
      <c r="E466" s="3"/>
      <c r="F466" s="3"/>
      <c r="G466" s="3"/>
      <c r="H466" s="3"/>
      <c r="I466" s="3"/>
      <c r="J466" s="3"/>
      <c r="K466" s="3"/>
      <c r="L466" s="3"/>
    </row>
    <row r="467" spans="1:12">
      <c r="A467" s="9"/>
      <c r="B467" s="3"/>
      <c r="C467" s="13"/>
      <c r="D467" s="3"/>
      <c r="E467" s="3"/>
      <c r="F467" s="3"/>
      <c r="G467" s="3"/>
      <c r="H467" s="3"/>
      <c r="I467" s="3"/>
      <c r="J467" s="3"/>
      <c r="K467" s="3"/>
      <c r="L467" s="3"/>
    </row>
    <row r="468" spans="1:12">
      <c r="A468" s="9"/>
      <c r="B468" s="3"/>
      <c r="C468" s="13"/>
      <c r="D468" s="3"/>
      <c r="E468" s="3"/>
      <c r="F468" s="3"/>
      <c r="G468" s="3"/>
      <c r="H468" s="3"/>
      <c r="I468" s="3"/>
      <c r="J468" s="3"/>
      <c r="K468" s="3"/>
      <c r="L468" s="3"/>
    </row>
    <row r="469" spans="1:12">
      <c r="A469" s="9"/>
      <c r="B469" s="3"/>
      <c r="C469" s="13"/>
      <c r="D469" s="3"/>
      <c r="E469" s="3"/>
      <c r="F469" s="3"/>
      <c r="G469" s="3"/>
      <c r="H469" s="3"/>
      <c r="I469" s="3"/>
      <c r="J469" s="3"/>
      <c r="K469" s="3"/>
      <c r="L469" s="3"/>
    </row>
    <row r="470" spans="1:12">
      <c r="A470" s="9"/>
      <c r="B470" s="3"/>
      <c r="C470" s="13"/>
      <c r="D470" s="3"/>
      <c r="E470" s="3"/>
      <c r="F470" s="3"/>
      <c r="G470" s="3"/>
      <c r="H470" s="3"/>
      <c r="I470" s="3"/>
      <c r="J470" s="3"/>
      <c r="K470" s="3"/>
      <c r="L470" s="3"/>
    </row>
    <row r="471" spans="1:12">
      <c r="A471" s="9"/>
      <c r="B471" s="3"/>
      <c r="C471" s="13"/>
      <c r="D471" s="3"/>
      <c r="E471" s="3"/>
      <c r="F471" s="3"/>
      <c r="G471" s="3"/>
      <c r="H471" s="3"/>
      <c r="I471" s="3"/>
      <c r="J471" s="3"/>
      <c r="K471" s="3"/>
      <c r="L471" s="3"/>
    </row>
    <row r="472" spans="1:12">
      <c r="A472" s="9"/>
      <c r="B472" s="3"/>
      <c r="C472" s="13"/>
      <c r="D472" s="3"/>
      <c r="E472" s="3"/>
      <c r="F472" s="3"/>
      <c r="G472" s="3"/>
      <c r="H472" s="3"/>
      <c r="I472" s="3"/>
      <c r="J472" s="3"/>
      <c r="K472" s="3"/>
      <c r="L472" s="3"/>
    </row>
    <row r="473" spans="1:12">
      <c r="A473" s="9"/>
      <c r="B473" s="3"/>
      <c r="C473" s="13"/>
      <c r="D473" s="3"/>
      <c r="E473" s="3"/>
      <c r="F473" s="3"/>
      <c r="G473" s="3"/>
      <c r="H473" s="3"/>
      <c r="I473" s="3"/>
      <c r="J473" s="3"/>
      <c r="K473" s="3"/>
      <c r="L473" s="3"/>
    </row>
    <row r="474" spans="1:12">
      <c r="A474" s="9"/>
      <c r="B474" s="3"/>
      <c r="C474" s="13"/>
      <c r="D474" s="3"/>
      <c r="E474" s="3"/>
      <c r="F474" s="3"/>
      <c r="G474" s="3"/>
      <c r="H474" s="3"/>
      <c r="I474" s="3"/>
      <c r="J474" s="3"/>
      <c r="K474" s="3"/>
      <c r="L474" s="3"/>
    </row>
    <row r="475" spans="1:12">
      <c r="A475" s="9"/>
      <c r="B475" s="3"/>
      <c r="C475" s="13"/>
      <c r="D475" s="3"/>
      <c r="E475" s="3"/>
      <c r="F475" s="3"/>
      <c r="G475" s="3"/>
      <c r="H475" s="3"/>
      <c r="I475" s="3"/>
      <c r="J475" s="3"/>
      <c r="K475" s="3"/>
      <c r="L475" s="3"/>
    </row>
    <row r="476" spans="1:12">
      <c r="A476" s="9"/>
      <c r="B476" s="3"/>
      <c r="C476" s="13"/>
      <c r="D476" s="3"/>
      <c r="E476" s="3"/>
      <c r="F476" s="3"/>
      <c r="G476" s="3"/>
      <c r="H476" s="3"/>
      <c r="I476" s="3"/>
      <c r="J476" s="3"/>
      <c r="K476" s="3"/>
      <c r="L476" s="3"/>
    </row>
    <row r="477" spans="1:12">
      <c r="A477" s="9"/>
      <c r="B477" s="3"/>
      <c r="C477" s="13"/>
      <c r="D477" s="3"/>
      <c r="E477" s="3"/>
      <c r="F477" s="3"/>
      <c r="G477" s="3"/>
      <c r="H477" s="3"/>
      <c r="I477" s="3"/>
      <c r="J477" s="3"/>
      <c r="K477" s="3"/>
      <c r="L477" s="3"/>
    </row>
    <row r="478" spans="1:12">
      <c r="A478" s="9"/>
      <c r="B478" s="3"/>
      <c r="C478" s="13"/>
      <c r="D478" s="3"/>
      <c r="E478" s="3"/>
      <c r="F478" s="3"/>
      <c r="G478" s="3"/>
      <c r="H478" s="3"/>
      <c r="I478" s="3"/>
      <c r="J478" s="3"/>
      <c r="K478" s="3"/>
      <c r="L478" s="3"/>
    </row>
    <row r="479" spans="1:12">
      <c r="A479" s="9"/>
      <c r="B479" s="3"/>
      <c r="C479" s="13"/>
      <c r="D479" s="3"/>
      <c r="E479" s="3"/>
      <c r="F479" s="3"/>
      <c r="G479" s="3"/>
      <c r="H479" s="3"/>
      <c r="I479" s="3"/>
      <c r="J479" s="3"/>
      <c r="K479" s="3"/>
      <c r="L479" s="3"/>
    </row>
    <row r="480" spans="1:12">
      <c r="A480" s="9"/>
      <c r="B480" s="3"/>
      <c r="C480" s="13"/>
      <c r="D480" s="3"/>
      <c r="E480" s="3"/>
      <c r="F480" s="3"/>
      <c r="G480" s="3"/>
      <c r="H480" s="3"/>
      <c r="I480" s="3"/>
      <c r="J480" s="3"/>
      <c r="K480" s="3"/>
      <c r="L480" s="3"/>
    </row>
    <row r="481" spans="1:12">
      <c r="A481" s="9"/>
      <c r="B481" s="3"/>
      <c r="C481" s="13"/>
      <c r="D481" s="3"/>
      <c r="E481" s="3"/>
      <c r="F481" s="3"/>
      <c r="G481" s="3"/>
      <c r="H481" s="3"/>
      <c r="I481" s="3"/>
      <c r="J481" s="3"/>
      <c r="K481" s="3"/>
      <c r="L481" s="3"/>
    </row>
    <row r="482" spans="1:12">
      <c r="A482" s="9"/>
      <c r="B482" s="3"/>
      <c r="C482" s="13"/>
      <c r="D482" s="3"/>
      <c r="E482" s="3"/>
      <c r="F482" s="3"/>
      <c r="G482" s="3"/>
      <c r="H482" s="3"/>
      <c r="I482" s="3"/>
      <c r="J482" s="3"/>
      <c r="K482" s="3"/>
      <c r="L482" s="3"/>
    </row>
    <row r="483" spans="1:12">
      <c r="A483" s="9"/>
      <c r="B483" s="3"/>
      <c r="C483" s="13"/>
      <c r="D483" s="3"/>
      <c r="E483" s="3"/>
      <c r="F483" s="3"/>
      <c r="G483" s="3"/>
      <c r="H483" s="3"/>
      <c r="I483" s="3"/>
      <c r="J483" s="3"/>
      <c r="K483" s="3"/>
      <c r="L483" s="3"/>
    </row>
    <row r="484" spans="1:12">
      <c r="A484" s="9"/>
      <c r="B484" s="3"/>
      <c r="C484" s="13"/>
      <c r="D484" s="3"/>
      <c r="E484" s="3"/>
      <c r="F484" s="3"/>
      <c r="G484" s="3"/>
      <c r="H484" s="3"/>
      <c r="I484" s="3"/>
      <c r="J484" s="3"/>
      <c r="K484" s="3"/>
      <c r="L484" s="3"/>
    </row>
    <row r="485" spans="1:12">
      <c r="A485" s="9"/>
      <c r="B485" s="3"/>
      <c r="C485" s="13"/>
      <c r="D485" s="3"/>
      <c r="E485" s="3"/>
      <c r="F485" s="3"/>
      <c r="G485" s="3"/>
      <c r="H485" s="3"/>
      <c r="I485" s="3"/>
      <c r="J485" s="3"/>
      <c r="K485" s="3"/>
      <c r="L485" s="3"/>
    </row>
    <row r="486" spans="1:12">
      <c r="A486" s="9"/>
      <c r="B486" s="3"/>
      <c r="C486" s="13"/>
      <c r="D486" s="3"/>
      <c r="E486" s="3"/>
      <c r="F486" s="3"/>
      <c r="G486" s="3"/>
      <c r="H486" s="3"/>
      <c r="I486" s="3"/>
      <c r="J486" s="3"/>
      <c r="K486" s="3"/>
      <c r="L486" s="3"/>
    </row>
    <row r="487" spans="1:12">
      <c r="A487" s="9"/>
      <c r="B487" s="3"/>
      <c r="C487" s="13"/>
      <c r="D487" s="3"/>
      <c r="E487" s="3"/>
      <c r="F487" s="3"/>
      <c r="G487" s="3"/>
      <c r="H487" s="3"/>
      <c r="I487" s="3"/>
      <c r="J487" s="3"/>
      <c r="K487" s="3"/>
      <c r="L487" s="3"/>
    </row>
    <row r="488" spans="1:12">
      <c r="A488" s="9"/>
      <c r="B488" s="3"/>
      <c r="C488" s="13"/>
      <c r="D488" s="3"/>
      <c r="E488" s="3"/>
      <c r="F488" s="3"/>
      <c r="G488" s="3"/>
      <c r="H488" s="3"/>
      <c r="I488" s="3"/>
      <c r="J488" s="3"/>
      <c r="K488" s="3"/>
      <c r="L488" s="3"/>
    </row>
    <row r="489" spans="1:12">
      <c r="A489" s="9"/>
      <c r="B489" s="3"/>
      <c r="C489" s="13"/>
      <c r="D489" s="3"/>
      <c r="E489" s="3"/>
      <c r="F489" s="3"/>
      <c r="G489" s="3"/>
      <c r="H489" s="3"/>
      <c r="I489" s="3"/>
      <c r="J489" s="3"/>
      <c r="K489" s="3"/>
      <c r="L489" s="3"/>
    </row>
    <row r="490" spans="1:12">
      <c r="A490" s="9"/>
      <c r="B490" s="3"/>
      <c r="C490" s="13"/>
      <c r="D490" s="3"/>
      <c r="E490" s="3"/>
      <c r="F490" s="3"/>
      <c r="G490" s="3"/>
      <c r="H490" s="3"/>
      <c r="I490" s="3"/>
      <c r="J490" s="3"/>
      <c r="K490" s="3"/>
      <c r="L490" s="3"/>
    </row>
    <row r="491" spans="1:12">
      <c r="A491" s="9"/>
      <c r="B491" s="3"/>
      <c r="C491" s="13"/>
      <c r="D491" s="3"/>
      <c r="E491" s="3"/>
      <c r="F491" s="3"/>
      <c r="G491" s="3"/>
      <c r="H491" s="3"/>
      <c r="I491" s="3"/>
      <c r="J491" s="3"/>
      <c r="K491" s="3"/>
      <c r="L491" s="3"/>
    </row>
    <row r="492" spans="1:12">
      <c r="A492" s="9"/>
      <c r="B492" s="3"/>
      <c r="C492" s="13"/>
      <c r="D492" s="3"/>
      <c r="E492" s="3"/>
      <c r="F492" s="3"/>
      <c r="G492" s="3"/>
      <c r="H492" s="3"/>
      <c r="I492" s="3"/>
      <c r="J492" s="3"/>
      <c r="K492" s="3"/>
      <c r="L492" s="3"/>
    </row>
    <row r="493" spans="1:12">
      <c r="A493" s="9"/>
      <c r="B493" s="3"/>
      <c r="C493" s="13"/>
      <c r="D493" s="3"/>
      <c r="E493" s="3"/>
      <c r="F493" s="3"/>
      <c r="G493" s="3"/>
      <c r="H493" s="3"/>
      <c r="I493" s="3"/>
      <c r="J493" s="3"/>
      <c r="K493" s="3"/>
      <c r="L493" s="3"/>
    </row>
    <row r="494" spans="1:12">
      <c r="A494" s="9"/>
      <c r="B494" s="3"/>
      <c r="C494" s="13"/>
      <c r="D494" s="3"/>
      <c r="E494" s="3"/>
      <c r="F494" s="3"/>
      <c r="G494" s="3"/>
      <c r="H494" s="3"/>
      <c r="I494" s="3"/>
      <c r="J494" s="3"/>
      <c r="K494" s="3"/>
      <c r="L494" s="3"/>
    </row>
    <row r="495" spans="1:12">
      <c r="A495" s="9"/>
      <c r="B495" s="3"/>
      <c r="C495" s="13"/>
      <c r="D495" s="3"/>
      <c r="E495" s="3"/>
      <c r="F495" s="3"/>
      <c r="G495" s="3"/>
      <c r="H495" s="3"/>
      <c r="I495" s="3"/>
      <c r="J495" s="3"/>
      <c r="K495" s="3"/>
      <c r="L495" s="3"/>
    </row>
    <row r="496" spans="1:12">
      <c r="A496" s="9"/>
      <c r="B496" s="3"/>
      <c r="C496" s="13"/>
      <c r="D496" s="3"/>
      <c r="E496" s="3"/>
      <c r="F496" s="3"/>
      <c r="G496" s="3"/>
      <c r="H496" s="3"/>
      <c r="I496" s="3"/>
      <c r="J496" s="3"/>
      <c r="K496" s="3"/>
      <c r="L496" s="3"/>
    </row>
    <row r="497" spans="1:12">
      <c r="A497" s="9"/>
      <c r="B497" s="3"/>
      <c r="C497" s="13"/>
      <c r="D497" s="3"/>
      <c r="E497" s="3"/>
      <c r="F497" s="3"/>
      <c r="G497" s="3"/>
      <c r="H497" s="3"/>
      <c r="I497" s="3"/>
      <c r="J497" s="3"/>
      <c r="K497" s="3"/>
      <c r="L497" s="3"/>
    </row>
    <row r="498" spans="1:12">
      <c r="A498" s="9"/>
      <c r="B498" s="3"/>
      <c r="C498" s="13"/>
      <c r="D498" s="3"/>
      <c r="E498" s="3"/>
      <c r="F498" s="3"/>
      <c r="G498" s="3"/>
      <c r="H498" s="3"/>
      <c r="I498" s="3"/>
      <c r="J498" s="3"/>
      <c r="K498" s="3"/>
      <c r="L498" s="3"/>
    </row>
    <row r="499" spans="1:12">
      <c r="A499" s="9"/>
      <c r="B499" s="3"/>
      <c r="C499" s="13"/>
      <c r="D499" s="3"/>
      <c r="E499" s="3"/>
      <c r="F499" s="3"/>
      <c r="G499" s="3"/>
      <c r="H499" s="3"/>
      <c r="I499" s="3"/>
      <c r="J499" s="3"/>
      <c r="K499" s="3"/>
      <c r="L499" s="3"/>
    </row>
    <row r="500" spans="1:12">
      <c r="A500" s="9"/>
      <c r="B500" s="3"/>
      <c r="C500" s="13"/>
      <c r="D500" s="3"/>
      <c r="E500" s="3"/>
      <c r="F500" s="3"/>
      <c r="G500" s="3"/>
      <c r="H500" s="3"/>
      <c r="I500" s="3"/>
      <c r="J500" s="3"/>
      <c r="K500" s="3"/>
      <c r="L500" s="3"/>
    </row>
    <row r="501" spans="1:12">
      <c r="A501" s="9"/>
      <c r="B501" s="3"/>
      <c r="C501" s="13"/>
      <c r="D501" s="3"/>
      <c r="E501" s="3"/>
      <c r="F501" s="3"/>
      <c r="G501" s="3"/>
      <c r="H501" s="3"/>
      <c r="I501" s="3"/>
      <c r="J501" s="3"/>
      <c r="K501" s="3"/>
      <c r="L501" s="3"/>
    </row>
    <row r="502" spans="1:12">
      <c r="A502" s="9"/>
      <c r="B502" s="3"/>
      <c r="C502" s="13"/>
      <c r="D502" s="3"/>
      <c r="E502" s="3"/>
      <c r="F502" s="3"/>
      <c r="G502" s="3"/>
      <c r="H502" s="3"/>
      <c r="I502" s="3"/>
      <c r="J502" s="3"/>
      <c r="K502" s="3"/>
      <c r="L502" s="3"/>
    </row>
    <row r="503" spans="1:12">
      <c r="A503" s="9"/>
      <c r="B503" s="3"/>
      <c r="C503" s="13"/>
      <c r="D503" s="3"/>
      <c r="E503" s="3"/>
      <c r="F503" s="3"/>
      <c r="G503" s="3"/>
      <c r="H503" s="3"/>
      <c r="I503" s="3"/>
      <c r="J503" s="3"/>
      <c r="K503" s="3"/>
      <c r="L503" s="3"/>
    </row>
    <row r="504" spans="1:12">
      <c r="A504" s="9"/>
      <c r="B504" s="3"/>
      <c r="C504" s="13"/>
      <c r="D504" s="3"/>
      <c r="E504" s="3"/>
      <c r="F504" s="3"/>
      <c r="G504" s="3"/>
      <c r="H504" s="3"/>
      <c r="I504" s="3"/>
      <c r="J504" s="3"/>
      <c r="K504" s="3"/>
      <c r="L504" s="3"/>
    </row>
    <row r="505" spans="1:12">
      <c r="A505" s="9"/>
      <c r="B505" s="3"/>
      <c r="C505" s="13"/>
      <c r="D505" s="3"/>
      <c r="E505" s="3"/>
      <c r="F505" s="3"/>
      <c r="G505" s="3"/>
      <c r="H505" s="3"/>
      <c r="I505" s="3"/>
      <c r="J505" s="3"/>
      <c r="K505" s="3"/>
      <c r="L505" s="3"/>
    </row>
    <row r="506" spans="1:12">
      <c r="A506" s="9"/>
      <c r="B506" s="3"/>
      <c r="C506" s="13"/>
      <c r="D506" s="3"/>
      <c r="E506" s="3"/>
      <c r="F506" s="3"/>
      <c r="G506" s="3"/>
      <c r="H506" s="3"/>
      <c r="I506" s="3"/>
      <c r="J506" s="3"/>
      <c r="K506" s="3"/>
      <c r="L506" s="3"/>
    </row>
    <row r="507" spans="1:12">
      <c r="A507" s="9"/>
      <c r="B507" s="3"/>
      <c r="C507" s="13"/>
      <c r="D507" s="3"/>
      <c r="E507" s="3"/>
      <c r="F507" s="3"/>
      <c r="G507" s="3"/>
      <c r="H507" s="3"/>
      <c r="I507" s="3"/>
      <c r="J507" s="3"/>
      <c r="K507" s="3"/>
      <c r="L507" s="3"/>
    </row>
    <row r="508" spans="1:12">
      <c r="A508" s="9"/>
      <c r="B508" s="3"/>
      <c r="C508" s="13"/>
      <c r="D508" s="3"/>
      <c r="E508" s="3"/>
      <c r="F508" s="3"/>
      <c r="G508" s="3"/>
      <c r="H508" s="3"/>
      <c r="I508" s="3"/>
      <c r="J508" s="3"/>
      <c r="K508" s="3"/>
      <c r="L508" s="3"/>
    </row>
    <row r="509" spans="1:12">
      <c r="A509" s="9"/>
      <c r="B509" s="3"/>
      <c r="C509" s="13"/>
      <c r="D509" s="3"/>
      <c r="E509" s="3"/>
      <c r="F509" s="3"/>
      <c r="G509" s="3"/>
      <c r="H509" s="3"/>
      <c r="I509" s="3"/>
      <c r="J509" s="3"/>
      <c r="K509" s="3"/>
      <c r="L509" s="3"/>
    </row>
    <row r="510" spans="1:12">
      <c r="A510" s="9"/>
      <c r="B510" s="3"/>
      <c r="C510" s="13"/>
      <c r="D510" s="3"/>
      <c r="E510" s="3"/>
      <c r="F510" s="3"/>
      <c r="G510" s="3"/>
      <c r="H510" s="3"/>
      <c r="I510" s="3"/>
      <c r="J510" s="3"/>
      <c r="K510" s="3"/>
      <c r="L510" s="3"/>
    </row>
    <row r="511" spans="1:12">
      <c r="A511" s="9"/>
      <c r="B511" s="3"/>
      <c r="C511" s="13"/>
      <c r="D511" s="3"/>
      <c r="E511" s="3"/>
      <c r="F511" s="3"/>
      <c r="G511" s="3"/>
      <c r="H511" s="3"/>
      <c r="I511" s="3"/>
      <c r="J511" s="3"/>
      <c r="K511" s="3"/>
      <c r="L511" s="3"/>
    </row>
    <row r="512" spans="1:12">
      <c r="A512" s="9"/>
      <c r="B512" s="3"/>
      <c r="C512" s="13"/>
      <c r="D512" s="3"/>
      <c r="E512" s="3"/>
      <c r="F512" s="3"/>
      <c r="G512" s="3"/>
      <c r="H512" s="3"/>
      <c r="I512" s="3"/>
      <c r="J512" s="3"/>
      <c r="K512" s="3"/>
      <c r="L512" s="3"/>
    </row>
    <row r="513" spans="1:12">
      <c r="A513" s="9"/>
      <c r="B513" s="3"/>
      <c r="C513" s="13"/>
      <c r="D513" s="3"/>
      <c r="E513" s="3"/>
      <c r="F513" s="3"/>
      <c r="G513" s="3"/>
      <c r="H513" s="3"/>
      <c r="I513" s="3"/>
      <c r="J513" s="3"/>
      <c r="K513" s="3"/>
      <c r="L513" s="3"/>
    </row>
    <row r="514" spans="1:12">
      <c r="A514" s="9"/>
      <c r="B514" s="3"/>
      <c r="C514" s="13"/>
      <c r="D514" s="3"/>
      <c r="E514" s="3"/>
      <c r="F514" s="3"/>
      <c r="G514" s="3"/>
      <c r="H514" s="3"/>
      <c r="I514" s="3"/>
      <c r="J514" s="3"/>
      <c r="K514" s="3"/>
      <c r="L514" s="3"/>
    </row>
    <row r="515" spans="1:12">
      <c r="A515" s="9"/>
      <c r="B515" s="3"/>
      <c r="C515" s="13"/>
      <c r="D515" s="3"/>
      <c r="E515" s="3"/>
      <c r="F515" s="3"/>
      <c r="G515" s="3"/>
      <c r="H515" s="3"/>
      <c r="I515" s="3"/>
      <c r="J515" s="3"/>
      <c r="K515" s="3"/>
      <c r="L515" s="3"/>
    </row>
    <row r="516" spans="1:12">
      <c r="A516" s="9"/>
      <c r="B516" s="3"/>
      <c r="C516" s="13"/>
      <c r="D516" s="3"/>
      <c r="E516" s="3"/>
      <c r="F516" s="3"/>
      <c r="G516" s="3"/>
      <c r="H516" s="3"/>
      <c r="I516" s="3"/>
      <c r="J516" s="3"/>
      <c r="K516" s="3"/>
      <c r="L516" s="3"/>
    </row>
    <row r="517" spans="1:12">
      <c r="A517" s="9"/>
      <c r="B517" s="3"/>
      <c r="C517" s="13"/>
      <c r="D517" s="3"/>
      <c r="E517" s="3"/>
      <c r="F517" s="3"/>
      <c r="G517" s="3"/>
      <c r="H517" s="3"/>
      <c r="I517" s="3"/>
      <c r="J517" s="3"/>
      <c r="K517" s="3"/>
      <c r="L517" s="3"/>
    </row>
    <row r="518" spans="1:12">
      <c r="A518" s="9"/>
      <c r="B518" s="3"/>
      <c r="C518" s="13"/>
      <c r="D518" s="3"/>
      <c r="E518" s="3"/>
      <c r="F518" s="3"/>
      <c r="G518" s="3"/>
      <c r="H518" s="3"/>
      <c r="I518" s="3"/>
      <c r="J518" s="3"/>
      <c r="K518" s="3"/>
      <c r="L518" s="3"/>
    </row>
    <row r="519" spans="1:12">
      <c r="A519" s="9"/>
      <c r="B519" s="3"/>
      <c r="C519" s="13"/>
      <c r="D519" s="3"/>
      <c r="E519" s="3"/>
      <c r="F519" s="3"/>
      <c r="G519" s="3"/>
      <c r="H519" s="3"/>
      <c r="I519" s="3"/>
      <c r="J519" s="3"/>
      <c r="K519" s="3"/>
      <c r="L519" s="3"/>
    </row>
    <row r="520" spans="1:12">
      <c r="A520" s="9"/>
      <c r="B520" s="3"/>
      <c r="C520" s="13"/>
      <c r="D520" s="3"/>
      <c r="E520" s="3"/>
      <c r="F520" s="3"/>
      <c r="G520" s="3"/>
      <c r="H520" s="3"/>
      <c r="I520" s="3"/>
      <c r="J520" s="3"/>
      <c r="K520" s="3"/>
      <c r="L520" s="3"/>
    </row>
    <row r="521" spans="1:12">
      <c r="A521" s="9"/>
      <c r="B521" s="3"/>
      <c r="C521" s="13"/>
      <c r="D521" s="3"/>
      <c r="E521" s="3"/>
      <c r="F521" s="3"/>
      <c r="G521" s="3"/>
      <c r="H521" s="3"/>
      <c r="I521" s="3"/>
      <c r="J521" s="3"/>
      <c r="K521" s="3"/>
      <c r="L521" s="3"/>
    </row>
    <row r="522" spans="1:12">
      <c r="A522" s="9"/>
      <c r="B522" s="3"/>
      <c r="C522" s="13"/>
      <c r="D522" s="3"/>
      <c r="E522" s="3"/>
      <c r="F522" s="3"/>
      <c r="G522" s="3"/>
      <c r="H522" s="3"/>
      <c r="I522" s="3"/>
      <c r="J522" s="3"/>
      <c r="K522" s="3"/>
      <c r="L522" s="3"/>
    </row>
    <row r="523" spans="1:12">
      <c r="A523" s="9"/>
      <c r="B523" s="3"/>
      <c r="C523" s="13"/>
      <c r="D523" s="3"/>
      <c r="E523" s="3"/>
      <c r="F523" s="3"/>
      <c r="G523" s="3"/>
      <c r="H523" s="3"/>
      <c r="I523" s="3"/>
      <c r="J523" s="3"/>
      <c r="K523" s="3"/>
      <c r="L523" s="3"/>
    </row>
    <row r="524" spans="1:12">
      <c r="A524" s="9"/>
      <c r="B524" s="3"/>
      <c r="C524" s="13"/>
      <c r="D524" s="3"/>
      <c r="E524" s="3"/>
      <c r="F524" s="3"/>
      <c r="G524" s="3"/>
      <c r="H524" s="3"/>
      <c r="I524" s="3"/>
      <c r="J524" s="3"/>
      <c r="K524" s="3"/>
      <c r="L524" s="3"/>
    </row>
    <row r="525" spans="1:12">
      <c r="A525" s="9"/>
      <c r="B525" s="3"/>
      <c r="C525" s="13"/>
      <c r="D525" s="3"/>
      <c r="E525" s="3"/>
      <c r="F525" s="3"/>
      <c r="G525" s="3"/>
      <c r="H525" s="3"/>
      <c r="I525" s="3"/>
      <c r="J525" s="3"/>
      <c r="K525" s="3"/>
      <c r="L525" s="3"/>
    </row>
    <row r="526" spans="1:12">
      <c r="A526" s="9"/>
      <c r="B526" s="3"/>
      <c r="C526" s="13"/>
      <c r="D526" s="3"/>
      <c r="E526" s="3"/>
      <c r="F526" s="3"/>
      <c r="G526" s="3"/>
      <c r="H526" s="3"/>
      <c r="I526" s="3"/>
      <c r="J526" s="3"/>
      <c r="K526" s="3"/>
      <c r="L526" s="3"/>
    </row>
    <row r="527" spans="1:12">
      <c r="A527" s="9"/>
      <c r="B527" s="3"/>
      <c r="C527" s="13"/>
      <c r="D527" s="3"/>
      <c r="E527" s="3"/>
      <c r="F527" s="3"/>
      <c r="G527" s="3"/>
      <c r="H527" s="3"/>
      <c r="I527" s="3"/>
      <c r="J527" s="3"/>
      <c r="K527" s="3"/>
      <c r="L527" s="3"/>
    </row>
    <row r="528" spans="1:12">
      <c r="A528" s="9"/>
      <c r="B528" s="3"/>
      <c r="C528" s="13"/>
      <c r="D528" s="3"/>
      <c r="E528" s="3"/>
      <c r="F528" s="3"/>
      <c r="G528" s="3"/>
      <c r="H528" s="3"/>
      <c r="I528" s="3"/>
      <c r="J528" s="3"/>
      <c r="K528" s="3"/>
      <c r="L528" s="3"/>
    </row>
    <row r="529" spans="1:12">
      <c r="A529" s="9"/>
      <c r="B529" s="3"/>
      <c r="C529" s="13"/>
      <c r="D529" s="3"/>
      <c r="E529" s="3"/>
      <c r="F529" s="3"/>
      <c r="G529" s="3"/>
      <c r="H529" s="3"/>
      <c r="I529" s="3"/>
      <c r="J529" s="3"/>
      <c r="K529" s="3"/>
      <c r="L529" s="3"/>
    </row>
    <row r="530" spans="1:12">
      <c r="A530" s="9"/>
      <c r="B530" s="3"/>
      <c r="C530" s="13"/>
      <c r="D530" s="3"/>
      <c r="E530" s="3"/>
      <c r="F530" s="3"/>
      <c r="G530" s="3"/>
      <c r="H530" s="3"/>
      <c r="I530" s="3"/>
      <c r="J530" s="3"/>
      <c r="K530" s="3"/>
      <c r="L530" s="3"/>
    </row>
    <row r="531" spans="1:12">
      <c r="A531" s="9"/>
      <c r="B531" s="3"/>
      <c r="C531" s="13"/>
      <c r="D531" s="3"/>
      <c r="E531" s="3"/>
      <c r="F531" s="3"/>
      <c r="G531" s="3"/>
      <c r="H531" s="3"/>
      <c r="I531" s="3"/>
      <c r="J531" s="3"/>
      <c r="K531" s="3"/>
      <c r="L531" s="3"/>
    </row>
    <row r="532" spans="1:12">
      <c r="A532" s="9"/>
      <c r="B532" s="3"/>
      <c r="C532" s="13"/>
      <c r="D532" s="3"/>
      <c r="E532" s="3"/>
      <c r="F532" s="3"/>
      <c r="G532" s="3"/>
      <c r="H532" s="3"/>
      <c r="I532" s="3"/>
      <c r="J532" s="3"/>
      <c r="K532" s="3"/>
      <c r="L532" s="3"/>
    </row>
    <row r="533" spans="1:12">
      <c r="A533" s="9"/>
      <c r="B533" s="3"/>
      <c r="C533" s="13"/>
      <c r="D533" s="3"/>
      <c r="E533" s="3"/>
      <c r="F533" s="3"/>
      <c r="G533" s="3"/>
      <c r="H533" s="3"/>
      <c r="I533" s="3"/>
      <c r="J533" s="3"/>
      <c r="K533" s="3"/>
      <c r="L533" s="3"/>
    </row>
    <row r="534" spans="1:12">
      <c r="A534" s="9"/>
      <c r="B534" s="3"/>
      <c r="C534" s="13"/>
      <c r="D534" s="3"/>
      <c r="E534" s="3"/>
      <c r="F534" s="3"/>
      <c r="G534" s="3"/>
      <c r="H534" s="3"/>
      <c r="I534" s="3"/>
      <c r="J534" s="3"/>
      <c r="K534" s="3"/>
      <c r="L534" s="3"/>
    </row>
    <row r="535" spans="1:12">
      <c r="A535" s="9"/>
      <c r="B535" s="3"/>
      <c r="C535" s="13"/>
      <c r="D535" s="3"/>
      <c r="E535" s="3"/>
      <c r="F535" s="3"/>
      <c r="G535" s="3"/>
      <c r="H535" s="3"/>
      <c r="I535" s="3"/>
      <c r="J535" s="3"/>
      <c r="K535" s="3"/>
      <c r="L535" s="3"/>
    </row>
    <row r="536" spans="1:12">
      <c r="A536" s="9"/>
      <c r="B536" s="3"/>
      <c r="C536" s="13"/>
      <c r="D536" s="3"/>
      <c r="E536" s="3"/>
      <c r="F536" s="3"/>
      <c r="G536" s="3"/>
      <c r="H536" s="3"/>
      <c r="I536" s="3"/>
      <c r="J536" s="3"/>
      <c r="K536" s="3"/>
      <c r="L536" s="3"/>
    </row>
    <row r="537" spans="1:12">
      <c r="A537" s="9"/>
      <c r="B537" s="3"/>
      <c r="C537" s="13"/>
      <c r="D537" s="3"/>
      <c r="E537" s="3"/>
      <c r="F537" s="3"/>
      <c r="G537" s="3"/>
      <c r="H537" s="3"/>
      <c r="I537" s="3"/>
      <c r="J537" s="3"/>
      <c r="K537" s="3"/>
      <c r="L537" s="3"/>
    </row>
    <row r="538" spans="1:12">
      <c r="A538" s="9"/>
      <c r="B538" s="3"/>
      <c r="C538" s="13"/>
      <c r="D538" s="3"/>
      <c r="E538" s="3"/>
      <c r="F538" s="3"/>
      <c r="G538" s="3"/>
      <c r="H538" s="3"/>
      <c r="I538" s="3"/>
      <c r="J538" s="3"/>
      <c r="K538" s="3"/>
      <c r="L538" s="3"/>
    </row>
    <row r="539" spans="1:12">
      <c r="A539" s="9"/>
      <c r="B539" s="3"/>
      <c r="C539" s="13"/>
      <c r="D539" s="3"/>
      <c r="E539" s="3"/>
      <c r="F539" s="3"/>
      <c r="G539" s="3"/>
      <c r="H539" s="3"/>
      <c r="I539" s="3"/>
      <c r="J539" s="3"/>
      <c r="K539" s="3"/>
      <c r="L539" s="3"/>
    </row>
    <row r="540" spans="1:12">
      <c r="A540" s="9"/>
      <c r="B540" s="3"/>
      <c r="C540" s="13"/>
      <c r="D540" s="3"/>
      <c r="E540" s="3"/>
      <c r="F540" s="3"/>
      <c r="G540" s="3"/>
      <c r="H540" s="3"/>
      <c r="I540" s="3"/>
      <c r="J540" s="3"/>
      <c r="K540" s="3"/>
      <c r="L540" s="3"/>
    </row>
    <row r="541" spans="1:12">
      <c r="A541" s="9"/>
      <c r="B541" s="3"/>
      <c r="C541" s="13"/>
      <c r="D541" s="3"/>
      <c r="E541" s="3"/>
      <c r="F541" s="3"/>
      <c r="G541" s="3"/>
      <c r="H541" s="3"/>
      <c r="I541" s="3"/>
      <c r="J541" s="3"/>
      <c r="K541" s="3"/>
      <c r="L541" s="3"/>
    </row>
    <row r="542" spans="1:12">
      <c r="A542" s="9"/>
      <c r="B542" s="3"/>
      <c r="C542" s="13"/>
      <c r="D542" s="3"/>
      <c r="E542" s="3"/>
      <c r="F542" s="3"/>
      <c r="G542" s="3"/>
      <c r="H542" s="3"/>
      <c r="I542" s="3"/>
      <c r="J542" s="3"/>
      <c r="K542" s="3"/>
      <c r="L542" s="3"/>
    </row>
    <row r="543" spans="1:12">
      <c r="A543" s="9"/>
      <c r="B543" s="3"/>
      <c r="C543" s="13"/>
      <c r="D543" s="3"/>
      <c r="E543" s="3"/>
      <c r="F543" s="3"/>
      <c r="G543" s="3"/>
      <c r="H543" s="3"/>
      <c r="I543" s="3"/>
      <c r="J543" s="3"/>
      <c r="K543" s="3"/>
      <c r="L543" s="3"/>
    </row>
    <row r="544" spans="1:12">
      <c r="A544" s="9"/>
      <c r="B544" s="3"/>
      <c r="C544" s="13"/>
      <c r="D544" s="3"/>
      <c r="E544" s="3"/>
      <c r="F544" s="3"/>
      <c r="G544" s="3"/>
      <c r="H544" s="3"/>
      <c r="I544" s="3"/>
      <c r="J544" s="3"/>
      <c r="K544" s="3"/>
      <c r="L544" s="3"/>
    </row>
    <row r="545" spans="1:12">
      <c r="A545" s="9"/>
      <c r="B545" s="3"/>
      <c r="C545" s="13"/>
      <c r="D545" s="3"/>
      <c r="E545" s="3"/>
      <c r="F545" s="3"/>
      <c r="G545" s="3"/>
      <c r="H545" s="3"/>
      <c r="I545" s="3"/>
      <c r="J545" s="3"/>
      <c r="K545" s="3"/>
      <c r="L545" s="3"/>
    </row>
    <row r="546" spans="1:12">
      <c r="A546" s="9"/>
      <c r="B546" s="3"/>
      <c r="C546" s="13"/>
      <c r="D546" s="3"/>
      <c r="E546" s="3"/>
      <c r="F546" s="3"/>
      <c r="G546" s="3"/>
      <c r="H546" s="3"/>
      <c r="I546" s="3"/>
      <c r="J546" s="3"/>
      <c r="K546" s="3"/>
      <c r="L546" s="3"/>
    </row>
    <row r="547" spans="1:12">
      <c r="A547" s="9"/>
      <c r="B547" s="3"/>
      <c r="C547" s="13"/>
      <c r="D547" s="3"/>
      <c r="E547" s="3"/>
      <c r="F547" s="3"/>
      <c r="G547" s="3"/>
      <c r="H547" s="3"/>
      <c r="I547" s="3"/>
      <c r="J547" s="3"/>
      <c r="K547" s="3"/>
      <c r="L547" s="3"/>
    </row>
    <row r="548" spans="1:12">
      <c r="A548" s="9"/>
      <c r="B548" s="3"/>
      <c r="C548" s="13"/>
      <c r="D548" s="3"/>
      <c r="E548" s="3"/>
      <c r="F548" s="3"/>
      <c r="G548" s="3"/>
      <c r="H548" s="3"/>
      <c r="I548" s="3"/>
      <c r="J548" s="3"/>
      <c r="K548" s="3"/>
      <c r="L548" s="3"/>
    </row>
    <row r="549" spans="1:12">
      <c r="A549" s="9"/>
      <c r="B549" s="3"/>
      <c r="C549" s="13"/>
      <c r="D549" s="3"/>
      <c r="E549" s="3"/>
      <c r="F549" s="3"/>
      <c r="G549" s="3"/>
      <c r="H549" s="3"/>
      <c r="I549" s="3"/>
      <c r="J549" s="3"/>
      <c r="K549" s="3"/>
      <c r="L549" s="3"/>
    </row>
    <row r="550" spans="1:12">
      <c r="A550" s="9"/>
      <c r="B550" s="3"/>
      <c r="C550" s="13"/>
      <c r="D550" s="3"/>
      <c r="E550" s="3"/>
      <c r="F550" s="3"/>
      <c r="G550" s="3"/>
      <c r="H550" s="3"/>
      <c r="I550" s="3"/>
      <c r="J550" s="3"/>
      <c r="K550" s="3"/>
      <c r="L550" s="3"/>
    </row>
    <row r="551" spans="1:12">
      <c r="A551" s="9"/>
      <c r="B551" s="3"/>
      <c r="C551" s="13"/>
      <c r="D551" s="3"/>
      <c r="E551" s="3"/>
      <c r="F551" s="3"/>
      <c r="G551" s="3"/>
      <c r="H551" s="3"/>
      <c r="I551" s="3"/>
      <c r="J551" s="3"/>
      <c r="K551" s="3"/>
      <c r="L551" s="3"/>
    </row>
    <row r="552" spans="1:12">
      <c r="A552" s="9"/>
      <c r="B552" s="3"/>
      <c r="C552" s="13"/>
      <c r="D552" s="3"/>
      <c r="E552" s="3"/>
      <c r="F552" s="3"/>
      <c r="G552" s="3"/>
      <c r="H552" s="3"/>
      <c r="I552" s="3"/>
      <c r="J552" s="3"/>
      <c r="K552" s="3"/>
      <c r="L552" s="3"/>
    </row>
    <row r="553" spans="1:12">
      <c r="A553" s="9"/>
      <c r="B553" s="3"/>
      <c r="C553" s="13"/>
      <c r="D553" s="3"/>
      <c r="E553" s="3"/>
      <c r="F553" s="3"/>
      <c r="G553" s="3"/>
      <c r="H553" s="3"/>
      <c r="I553" s="3"/>
      <c r="J553" s="3"/>
      <c r="K553" s="3"/>
      <c r="L553" s="3"/>
    </row>
    <row r="554" spans="1:12">
      <c r="A554" s="9"/>
      <c r="B554" s="3"/>
      <c r="C554" s="13"/>
      <c r="D554" s="3"/>
      <c r="E554" s="3"/>
      <c r="F554" s="3"/>
      <c r="G554" s="3"/>
      <c r="H554" s="3"/>
      <c r="I554" s="3"/>
      <c r="J554" s="3"/>
      <c r="K554" s="3"/>
      <c r="L554" s="3"/>
    </row>
    <row r="555" spans="1:12">
      <c r="A555" s="9"/>
      <c r="B555" s="3"/>
      <c r="C555" s="13"/>
      <c r="D555" s="3"/>
      <c r="E555" s="3"/>
      <c r="F555" s="3"/>
      <c r="G555" s="3"/>
      <c r="H555" s="3"/>
      <c r="I555" s="3"/>
      <c r="J555" s="3"/>
      <c r="K555" s="3"/>
      <c r="L555" s="3"/>
    </row>
    <row r="556" spans="1:12">
      <c r="A556" s="9"/>
      <c r="B556" s="3"/>
      <c r="C556" s="13"/>
      <c r="D556" s="3"/>
      <c r="E556" s="3"/>
      <c r="F556" s="3"/>
      <c r="G556" s="3"/>
      <c r="H556" s="3"/>
      <c r="I556" s="3"/>
      <c r="J556" s="3"/>
      <c r="K556" s="3"/>
      <c r="L556" s="3"/>
    </row>
    <row r="557" spans="1:12">
      <c r="A557" s="9"/>
      <c r="B557" s="3"/>
      <c r="C557" s="13"/>
      <c r="D557" s="3"/>
      <c r="E557" s="3"/>
      <c r="F557" s="3"/>
      <c r="G557" s="3"/>
      <c r="H557" s="3"/>
      <c r="I557" s="3"/>
      <c r="J557" s="3"/>
      <c r="K557" s="3"/>
      <c r="L557" s="3"/>
    </row>
    <row r="558" spans="1:12">
      <c r="A558" s="9"/>
      <c r="B558" s="3"/>
      <c r="C558" s="13"/>
      <c r="D558" s="3"/>
      <c r="E558" s="3"/>
      <c r="F558" s="3"/>
      <c r="G558" s="3"/>
      <c r="H558" s="3"/>
      <c r="I558" s="3"/>
      <c r="J558" s="3"/>
      <c r="K558" s="3"/>
      <c r="L558" s="3"/>
    </row>
    <row r="559" spans="1:12">
      <c r="A559" s="9"/>
      <c r="B559" s="3"/>
      <c r="C559" s="13"/>
      <c r="D559" s="3"/>
      <c r="E559" s="3"/>
      <c r="F559" s="3"/>
      <c r="G559" s="3"/>
      <c r="H559" s="3"/>
      <c r="I559" s="3"/>
      <c r="J559" s="3"/>
      <c r="K559" s="3"/>
      <c r="L559" s="3"/>
    </row>
    <row r="560" spans="1:12">
      <c r="A560" s="9"/>
      <c r="B560" s="3"/>
      <c r="C560" s="13"/>
      <c r="D560" s="3"/>
      <c r="E560" s="3"/>
      <c r="F560" s="3"/>
      <c r="G560" s="3"/>
      <c r="H560" s="3"/>
      <c r="I560" s="3"/>
      <c r="J560" s="3"/>
      <c r="K560" s="3"/>
      <c r="L560" s="3"/>
    </row>
    <row r="561" spans="1:12">
      <c r="A561" s="9"/>
      <c r="B561" s="3"/>
      <c r="C561" s="13"/>
      <c r="D561" s="3"/>
      <c r="E561" s="3"/>
      <c r="F561" s="3"/>
      <c r="G561" s="3"/>
      <c r="H561" s="3"/>
      <c r="I561" s="3"/>
      <c r="J561" s="3"/>
      <c r="K561" s="3"/>
      <c r="L561" s="3"/>
    </row>
    <row r="562" spans="1:12">
      <c r="A562" s="9"/>
      <c r="B562" s="3"/>
      <c r="C562" s="13"/>
      <c r="D562" s="3"/>
      <c r="E562" s="3"/>
      <c r="F562" s="3"/>
      <c r="G562" s="3"/>
      <c r="H562" s="3"/>
      <c r="I562" s="3"/>
      <c r="J562" s="3"/>
      <c r="K562" s="3"/>
      <c r="L562" s="3"/>
    </row>
    <row r="563" spans="1:12">
      <c r="A563" s="9"/>
      <c r="B563" s="3"/>
      <c r="C563" s="13"/>
      <c r="D563" s="3"/>
      <c r="E563" s="3"/>
      <c r="F563" s="3"/>
      <c r="G563" s="3"/>
      <c r="H563" s="3"/>
      <c r="I563" s="3"/>
      <c r="J563" s="3"/>
      <c r="K563" s="3"/>
      <c r="L563" s="3"/>
    </row>
    <row r="564" spans="1:12">
      <c r="A564" s="9"/>
      <c r="B564" s="3"/>
      <c r="C564" s="13"/>
      <c r="D564" s="3"/>
      <c r="E564" s="3"/>
      <c r="F564" s="3"/>
      <c r="G564" s="3"/>
      <c r="H564" s="3"/>
      <c r="I564" s="3"/>
      <c r="J564" s="3"/>
      <c r="K564" s="3"/>
      <c r="L564" s="3"/>
    </row>
    <row r="565" spans="1:12">
      <c r="A565" s="9"/>
      <c r="B565" s="3"/>
      <c r="C565" s="13"/>
      <c r="D565" s="3"/>
      <c r="E565" s="3"/>
      <c r="F565" s="3"/>
      <c r="G565" s="3"/>
      <c r="H565" s="3"/>
      <c r="I565" s="3"/>
      <c r="J565" s="3"/>
      <c r="K565" s="3"/>
      <c r="L565" s="3"/>
    </row>
    <row r="566" spans="1:12">
      <c r="A566" s="9"/>
      <c r="B566" s="3"/>
      <c r="C566" s="13"/>
      <c r="D566" s="3"/>
      <c r="E566" s="3"/>
      <c r="F566" s="3"/>
      <c r="G566" s="3"/>
      <c r="H566" s="3"/>
      <c r="I566" s="3"/>
      <c r="J566" s="3"/>
      <c r="K566" s="3"/>
      <c r="L566" s="3"/>
    </row>
    <row r="567" spans="1:12">
      <c r="A567" s="9"/>
      <c r="B567" s="3"/>
      <c r="C567" s="13"/>
      <c r="D567" s="3"/>
      <c r="E567" s="3"/>
      <c r="F567" s="3"/>
      <c r="G567" s="3"/>
      <c r="H567" s="3"/>
      <c r="I567" s="3"/>
      <c r="J567" s="3"/>
      <c r="K567" s="3"/>
      <c r="L567" s="3"/>
    </row>
    <row r="568" spans="1:12">
      <c r="A568" s="9"/>
      <c r="B568" s="3"/>
      <c r="C568" s="13"/>
      <c r="D568" s="3"/>
      <c r="E568" s="3"/>
      <c r="F568" s="3"/>
      <c r="G568" s="3"/>
      <c r="H568" s="3"/>
      <c r="I568" s="3"/>
      <c r="J568" s="3"/>
      <c r="K568" s="3"/>
      <c r="L568" s="3"/>
    </row>
    <row r="569" spans="1:12">
      <c r="A569" s="9"/>
      <c r="B569" s="3"/>
      <c r="C569" s="13"/>
      <c r="D569" s="3"/>
      <c r="E569" s="3"/>
      <c r="F569" s="3"/>
      <c r="G569" s="3"/>
      <c r="H569" s="3"/>
      <c r="I569" s="3"/>
      <c r="J569" s="3"/>
      <c r="K569" s="3"/>
      <c r="L569" s="3"/>
    </row>
    <row r="570" spans="1:12">
      <c r="A570" s="9"/>
      <c r="B570" s="3"/>
      <c r="C570" s="13"/>
      <c r="D570" s="3"/>
      <c r="E570" s="3"/>
      <c r="F570" s="3"/>
      <c r="G570" s="3"/>
      <c r="H570" s="3"/>
      <c r="I570" s="3"/>
      <c r="J570" s="3"/>
      <c r="K570" s="3"/>
      <c r="L570" s="3"/>
    </row>
    <row r="571" spans="1:12">
      <c r="A571" s="9"/>
      <c r="B571" s="3"/>
      <c r="C571" s="13"/>
      <c r="D571" s="3"/>
      <c r="E571" s="3"/>
      <c r="F571" s="3"/>
      <c r="G571" s="3"/>
      <c r="H571" s="3"/>
      <c r="I571" s="3"/>
      <c r="J571" s="3"/>
      <c r="K571" s="3"/>
      <c r="L571" s="3"/>
    </row>
    <row r="572" spans="1:12">
      <c r="A572" s="9"/>
      <c r="B572" s="3"/>
      <c r="C572" s="13"/>
      <c r="D572" s="3"/>
      <c r="E572" s="3"/>
      <c r="F572" s="3"/>
      <c r="G572" s="3"/>
      <c r="H572" s="3"/>
      <c r="I572" s="3"/>
      <c r="J572" s="3"/>
      <c r="K572" s="3"/>
      <c r="L572" s="3"/>
    </row>
    <row r="573" spans="1:12">
      <c r="A573" s="9"/>
      <c r="B573" s="3"/>
      <c r="C573" s="13"/>
      <c r="D573" s="3"/>
      <c r="E573" s="3"/>
      <c r="F573" s="3"/>
      <c r="G573" s="3"/>
      <c r="H573" s="3"/>
      <c r="I573" s="3"/>
      <c r="J573" s="3"/>
      <c r="K573" s="3"/>
      <c r="L573" s="3"/>
    </row>
    <row r="574" spans="1:12">
      <c r="A574" s="9"/>
      <c r="B574" s="3"/>
      <c r="C574" s="13"/>
      <c r="D574" s="3"/>
      <c r="E574" s="3"/>
      <c r="F574" s="3"/>
      <c r="G574" s="3"/>
      <c r="H574" s="3"/>
      <c r="I574" s="3"/>
      <c r="J574" s="3"/>
      <c r="K574" s="3"/>
      <c r="L574" s="3"/>
    </row>
    <row r="575" spans="1:12">
      <c r="A575" s="9"/>
      <c r="B575" s="3"/>
      <c r="C575" s="13"/>
      <c r="D575" s="3"/>
      <c r="E575" s="3"/>
      <c r="F575" s="3"/>
      <c r="G575" s="3"/>
      <c r="H575" s="3"/>
      <c r="I575" s="3"/>
      <c r="J575" s="3"/>
      <c r="K575" s="3"/>
      <c r="L575" s="3"/>
    </row>
    <row r="576" spans="1:12">
      <c r="A576" s="9"/>
      <c r="B576" s="3"/>
      <c r="C576" s="13"/>
      <c r="D576" s="3"/>
      <c r="E576" s="3"/>
      <c r="F576" s="3"/>
      <c r="G576" s="3"/>
      <c r="H576" s="3"/>
      <c r="I576" s="3"/>
      <c r="J576" s="3"/>
      <c r="K576" s="3"/>
      <c r="L576" s="3"/>
    </row>
    <row r="577" spans="1:12">
      <c r="A577" s="9"/>
      <c r="B577" s="3"/>
      <c r="C577" s="13"/>
      <c r="D577" s="3"/>
      <c r="E577" s="3"/>
      <c r="F577" s="3"/>
      <c r="G577" s="3"/>
      <c r="H577" s="3"/>
      <c r="I577" s="3"/>
      <c r="J577" s="3"/>
      <c r="K577" s="3"/>
      <c r="L577" s="3"/>
    </row>
    <row r="578" spans="1:12">
      <c r="A578" s="9"/>
      <c r="B578" s="3"/>
      <c r="C578" s="13"/>
      <c r="D578" s="3"/>
      <c r="E578" s="3"/>
      <c r="F578" s="3"/>
      <c r="G578" s="3"/>
      <c r="H578" s="3"/>
      <c r="I578" s="3"/>
      <c r="J578" s="3"/>
      <c r="K578" s="3"/>
      <c r="L578" s="3"/>
    </row>
    <row r="579" spans="1:12">
      <c r="A579" s="9"/>
      <c r="B579" s="3"/>
      <c r="C579" s="13"/>
      <c r="D579" s="3"/>
      <c r="E579" s="3"/>
      <c r="F579" s="3"/>
      <c r="G579" s="3"/>
      <c r="H579" s="3"/>
      <c r="I579" s="3"/>
      <c r="J579" s="3"/>
      <c r="K579" s="3"/>
      <c r="L579" s="3"/>
    </row>
    <row r="580" spans="1:12">
      <c r="A580" s="9"/>
      <c r="B580" s="3"/>
      <c r="C580" s="13"/>
      <c r="D580" s="3"/>
      <c r="E580" s="3"/>
      <c r="F580" s="3"/>
      <c r="G580" s="3"/>
      <c r="H580" s="3"/>
      <c r="I580" s="3"/>
      <c r="J580" s="3"/>
      <c r="K580" s="3"/>
      <c r="L580" s="3"/>
    </row>
    <row r="581" spans="1:12">
      <c r="A581" s="9"/>
      <c r="B581" s="3"/>
      <c r="C581" s="13"/>
      <c r="D581" s="3"/>
      <c r="E581" s="3"/>
      <c r="F581" s="3"/>
      <c r="G581" s="3"/>
      <c r="H581" s="3"/>
      <c r="I581" s="3"/>
      <c r="J581" s="3"/>
      <c r="K581" s="3"/>
      <c r="L581" s="3"/>
    </row>
    <row r="582" spans="1:12">
      <c r="A582" s="9"/>
      <c r="B582" s="3"/>
      <c r="C582" s="13"/>
      <c r="D582" s="3"/>
      <c r="E582" s="3"/>
      <c r="F582" s="3"/>
      <c r="G582" s="3"/>
      <c r="H582" s="3"/>
      <c r="I582" s="3"/>
      <c r="J582" s="3"/>
      <c r="K582" s="3"/>
      <c r="L582" s="3"/>
    </row>
    <row r="583" spans="1:12">
      <c r="A583" s="9"/>
      <c r="B583" s="3"/>
      <c r="C583" s="13"/>
      <c r="D583" s="3"/>
      <c r="E583" s="3"/>
      <c r="F583" s="3"/>
      <c r="G583" s="3"/>
      <c r="H583" s="3"/>
      <c r="I583" s="3"/>
      <c r="J583" s="3"/>
      <c r="K583" s="3"/>
      <c r="L583" s="3"/>
    </row>
    <row r="584" spans="1:12">
      <c r="A584" s="9"/>
      <c r="B584" s="3"/>
      <c r="C584" s="13"/>
      <c r="D584" s="3"/>
      <c r="E584" s="3"/>
      <c r="F584" s="3"/>
      <c r="G584" s="3"/>
      <c r="H584" s="3"/>
      <c r="I584" s="3"/>
      <c r="J584" s="3"/>
      <c r="K584" s="3"/>
      <c r="L584" s="3"/>
    </row>
    <row r="585" spans="1:12">
      <c r="A585" s="9"/>
      <c r="B585" s="3"/>
      <c r="C585" s="13"/>
      <c r="D585" s="3"/>
      <c r="E585" s="3"/>
      <c r="F585" s="3"/>
      <c r="G585" s="3"/>
      <c r="H585" s="3"/>
      <c r="I585" s="3"/>
      <c r="J585" s="3"/>
      <c r="K585" s="3"/>
      <c r="L585" s="3"/>
    </row>
    <row r="586" spans="1:12">
      <c r="A586" s="9"/>
      <c r="B586" s="3"/>
      <c r="C586" s="13"/>
      <c r="D586" s="3"/>
      <c r="E586" s="3"/>
      <c r="F586" s="3"/>
      <c r="G586" s="3"/>
      <c r="H586" s="3"/>
      <c r="I586" s="3"/>
      <c r="J586" s="3"/>
      <c r="K586" s="3"/>
      <c r="L586" s="3"/>
    </row>
    <row r="587" spans="1:12">
      <c r="A587" s="9"/>
      <c r="B587" s="3"/>
      <c r="C587" s="13"/>
      <c r="D587" s="3"/>
      <c r="E587" s="3"/>
      <c r="F587" s="3"/>
      <c r="G587" s="3"/>
      <c r="H587" s="3"/>
      <c r="I587" s="3"/>
      <c r="J587" s="3"/>
      <c r="K587" s="3"/>
      <c r="L587" s="3"/>
    </row>
    <row r="588" spans="1:12">
      <c r="A588" s="9"/>
      <c r="B588" s="3"/>
      <c r="C588" s="13"/>
      <c r="D588" s="3"/>
      <c r="E588" s="3"/>
      <c r="F588" s="3"/>
      <c r="G588" s="3"/>
      <c r="H588" s="3"/>
      <c r="I588" s="3"/>
      <c r="J588" s="3"/>
      <c r="K588" s="3"/>
      <c r="L588" s="3"/>
    </row>
    <row r="589" spans="1:12">
      <c r="A589" s="9"/>
      <c r="B589" s="3"/>
      <c r="C589" s="13"/>
      <c r="D589" s="3"/>
      <c r="E589" s="3"/>
      <c r="F589" s="3"/>
      <c r="G589" s="3"/>
      <c r="H589" s="3"/>
      <c r="I589" s="3"/>
      <c r="J589" s="3"/>
      <c r="K589" s="3"/>
      <c r="L589" s="3"/>
    </row>
    <row r="590" spans="1:12">
      <c r="A590" s="9"/>
      <c r="B590" s="3"/>
      <c r="C590" s="13"/>
      <c r="D590" s="3"/>
      <c r="E590" s="3"/>
      <c r="F590" s="3"/>
      <c r="G590" s="3"/>
      <c r="H590" s="3"/>
      <c r="I590" s="3"/>
      <c r="J590" s="3"/>
      <c r="K590" s="3"/>
      <c r="L590" s="3"/>
    </row>
    <row r="591" spans="1:12">
      <c r="A591" s="9"/>
      <c r="B591" s="3"/>
      <c r="C591" s="13"/>
      <c r="D591" s="3"/>
      <c r="E591" s="3"/>
      <c r="F591" s="3"/>
      <c r="G591" s="3"/>
      <c r="H591" s="3"/>
      <c r="I591" s="3"/>
      <c r="J591" s="3"/>
      <c r="K591" s="3"/>
      <c r="L591" s="3"/>
    </row>
    <row r="592" spans="1:12">
      <c r="A592" s="9"/>
      <c r="B592" s="3"/>
      <c r="C592" s="13"/>
      <c r="D592" s="3"/>
      <c r="E592" s="3"/>
      <c r="F592" s="3"/>
      <c r="G592" s="3"/>
      <c r="H592" s="3"/>
      <c r="I592" s="3"/>
      <c r="J592" s="3"/>
      <c r="K592" s="3"/>
      <c r="L592" s="3"/>
    </row>
    <row r="593" spans="1:12">
      <c r="A593" s="9"/>
      <c r="B593" s="3"/>
      <c r="C593" s="13"/>
      <c r="D593" s="3"/>
      <c r="E593" s="3"/>
      <c r="F593" s="3"/>
      <c r="G593" s="3"/>
      <c r="H593" s="3"/>
      <c r="I593" s="3"/>
      <c r="J593" s="3"/>
      <c r="K593" s="3"/>
      <c r="L593" s="3"/>
    </row>
    <row r="594" spans="1:12">
      <c r="A594" s="9"/>
      <c r="B594" s="3"/>
      <c r="C594" s="13"/>
      <c r="D594" s="3"/>
      <c r="E594" s="3"/>
      <c r="F594" s="3"/>
      <c r="G594" s="3"/>
      <c r="H594" s="3"/>
      <c r="I594" s="3"/>
      <c r="J594" s="3"/>
      <c r="K594" s="3"/>
      <c r="L594" s="3"/>
    </row>
    <row r="595" spans="1:12">
      <c r="A595" s="9"/>
      <c r="B595" s="3"/>
      <c r="C595" s="13"/>
      <c r="D595" s="3"/>
      <c r="E595" s="3"/>
      <c r="F595" s="3"/>
      <c r="G595" s="3"/>
      <c r="H595" s="3"/>
      <c r="I595" s="3"/>
      <c r="J595" s="3"/>
      <c r="K595" s="3"/>
      <c r="L595" s="3"/>
    </row>
    <row r="596" spans="1:12">
      <c r="A596" s="9"/>
      <c r="B596" s="3"/>
      <c r="C596" s="13"/>
      <c r="D596" s="3"/>
      <c r="E596" s="3"/>
      <c r="F596" s="3"/>
      <c r="G596" s="3"/>
      <c r="H596" s="3"/>
      <c r="I596" s="3"/>
      <c r="J596" s="3"/>
      <c r="K596" s="3"/>
      <c r="L596" s="3"/>
    </row>
    <row r="597" spans="1:12">
      <c r="A597" s="9"/>
      <c r="B597" s="3"/>
      <c r="C597" s="13"/>
      <c r="D597" s="3"/>
      <c r="E597" s="3"/>
      <c r="F597" s="3"/>
      <c r="G597" s="3"/>
      <c r="H597" s="3"/>
      <c r="I597" s="3"/>
      <c r="J597" s="3"/>
      <c r="K597" s="3"/>
      <c r="L597" s="3"/>
    </row>
    <row r="598" spans="1:12">
      <c r="A598" s="9"/>
      <c r="B598" s="3"/>
      <c r="C598" s="13"/>
      <c r="D598" s="3"/>
      <c r="E598" s="3"/>
      <c r="F598" s="3"/>
      <c r="G598" s="3"/>
      <c r="H598" s="3"/>
      <c r="I598" s="3"/>
      <c r="J598" s="3"/>
      <c r="K598" s="3"/>
      <c r="L598" s="3"/>
    </row>
    <row r="599" spans="1:12">
      <c r="A599" s="9"/>
      <c r="B599" s="3"/>
      <c r="C599" s="13"/>
      <c r="D599" s="3"/>
      <c r="E599" s="3"/>
      <c r="F599" s="3"/>
      <c r="G599" s="3"/>
      <c r="H599" s="3"/>
      <c r="I599" s="3"/>
      <c r="J599" s="3"/>
      <c r="K599" s="3"/>
      <c r="L599" s="3"/>
    </row>
    <row r="600" spans="1:12">
      <c r="A600" s="9"/>
      <c r="B600" s="3"/>
      <c r="C600" s="13"/>
      <c r="D600" s="3"/>
      <c r="E600" s="3"/>
      <c r="F600" s="3"/>
      <c r="G600" s="3"/>
      <c r="H600" s="3"/>
      <c r="I600" s="3"/>
      <c r="J600" s="3"/>
      <c r="K600" s="3"/>
      <c r="L600" s="3"/>
    </row>
    <row r="601" spans="1:12">
      <c r="A601" s="9"/>
      <c r="B601" s="3"/>
      <c r="C601" s="13"/>
      <c r="D601" s="3"/>
      <c r="E601" s="3"/>
      <c r="F601" s="3"/>
      <c r="G601" s="3"/>
      <c r="H601" s="3"/>
      <c r="I601" s="3"/>
      <c r="J601" s="3"/>
      <c r="K601" s="3"/>
      <c r="L601" s="3"/>
    </row>
    <row r="602" spans="1:12">
      <c r="A602" s="9"/>
      <c r="B602" s="3"/>
      <c r="C602" s="13"/>
      <c r="D602" s="3"/>
      <c r="E602" s="3"/>
      <c r="F602" s="3"/>
      <c r="G602" s="3"/>
      <c r="H602" s="3"/>
      <c r="I602" s="3"/>
      <c r="J602" s="3"/>
      <c r="K602" s="3"/>
      <c r="L602" s="3"/>
    </row>
    <row r="603" spans="1:12">
      <c r="A603" s="9"/>
      <c r="B603" s="3"/>
      <c r="C603" s="13"/>
      <c r="D603" s="3"/>
      <c r="E603" s="3"/>
      <c r="F603" s="3"/>
      <c r="G603" s="3"/>
      <c r="H603" s="3"/>
      <c r="I603" s="3"/>
      <c r="J603" s="3"/>
      <c r="K603" s="3"/>
      <c r="L603" s="3"/>
    </row>
    <row r="604" spans="1:12">
      <c r="A604" s="9"/>
      <c r="B604" s="3"/>
      <c r="C604" s="13"/>
      <c r="D604" s="3"/>
      <c r="E604" s="3"/>
      <c r="F604" s="3"/>
      <c r="G604" s="3"/>
      <c r="H604" s="3"/>
      <c r="I604" s="3"/>
      <c r="J604" s="3"/>
      <c r="K604" s="3"/>
      <c r="L604" s="3"/>
    </row>
    <row r="605" spans="1:12">
      <c r="A605" s="9"/>
      <c r="B605" s="3"/>
      <c r="C605" s="13"/>
      <c r="D605" s="3"/>
      <c r="E605" s="3"/>
      <c r="F605" s="3"/>
      <c r="G605" s="3"/>
      <c r="H605" s="3"/>
      <c r="I605" s="3"/>
      <c r="J605" s="3"/>
      <c r="K605" s="3"/>
      <c r="L605" s="3"/>
    </row>
    <row r="606" spans="1:12">
      <c r="A606" s="9"/>
      <c r="B606" s="3"/>
      <c r="C606" s="13"/>
      <c r="D606" s="3"/>
      <c r="E606" s="3"/>
      <c r="F606" s="3"/>
      <c r="G606" s="3"/>
      <c r="H606" s="3"/>
      <c r="I606" s="3"/>
      <c r="J606" s="3"/>
      <c r="K606" s="3"/>
      <c r="L606" s="3"/>
    </row>
    <row r="607" spans="1:12">
      <c r="A607" s="9"/>
      <c r="B607" s="3"/>
      <c r="C607" s="13"/>
      <c r="D607" s="3"/>
      <c r="E607" s="3"/>
      <c r="F607" s="3"/>
      <c r="G607" s="3"/>
      <c r="H607" s="3"/>
      <c r="I607" s="3"/>
      <c r="J607" s="3"/>
      <c r="K607" s="3"/>
      <c r="L607" s="3"/>
    </row>
    <row r="608" spans="1:12">
      <c r="A608" s="9"/>
      <c r="B608" s="3"/>
      <c r="C608" s="13"/>
      <c r="D608" s="3"/>
      <c r="E608" s="3"/>
      <c r="F608" s="3"/>
      <c r="G608" s="3"/>
      <c r="H608" s="3"/>
      <c r="I608" s="3"/>
      <c r="J608" s="3"/>
      <c r="K608" s="3"/>
      <c r="L608" s="3"/>
    </row>
    <row r="609" spans="1:12">
      <c r="A609" s="9"/>
      <c r="B609" s="3"/>
      <c r="C609" s="13"/>
      <c r="D609" s="3"/>
      <c r="E609" s="3"/>
      <c r="F609" s="3"/>
      <c r="G609" s="3"/>
      <c r="H609" s="3"/>
      <c r="I609" s="3"/>
      <c r="J609" s="3"/>
      <c r="K609" s="3"/>
      <c r="L609" s="3"/>
    </row>
    <row r="610" spans="1:12">
      <c r="A610" s="9"/>
      <c r="B610" s="3"/>
      <c r="C610" s="13"/>
      <c r="D610" s="3"/>
      <c r="E610" s="3"/>
      <c r="F610" s="3"/>
      <c r="G610" s="3"/>
      <c r="H610" s="3"/>
      <c r="I610" s="3"/>
      <c r="J610" s="3"/>
      <c r="K610" s="3"/>
      <c r="L610" s="3"/>
    </row>
    <row r="611" spans="1:12">
      <c r="A611" s="9"/>
      <c r="B611" s="3"/>
      <c r="C611" s="13"/>
      <c r="D611" s="3"/>
      <c r="E611" s="3"/>
      <c r="F611" s="3"/>
      <c r="G611" s="3"/>
      <c r="H611" s="3"/>
      <c r="I611" s="3"/>
      <c r="J611" s="3"/>
      <c r="K611" s="3"/>
      <c r="L611" s="3"/>
    </row>
    <row r="612" spans="1:12">
      <c r="A612" s="9"/>
      <c r="B612" s="3"/>
      <c r="C612" s="13"/>
      <c r="D612" s="3"/>
      <c r="E612" s="3"/>
      <c r="F612" s="3"/>
      <c r="G612" s="3"/>
      <c r="H612" s="3"/>
      <c r="I612" s="3"/>
      <c r="J612" s="3"/>
      <c r="K612" s="3"/>
      <c r="L612" s="3"/>
    </row>
    <row r="613" spans="1:12">
      <c r="A613" s="9"/>
      <c r="B613" s="3"/>
      <c r="C613" s="13"/>
      <c r="D613" s="3"/>
      <c r="E613" s="3"/>
      <c r="F613" s="3"/>
      <c r="G613" s="3"/>
      <c r="H613" s="3"/>
      <c r="I613" s="3"/>
      <c r="J613" s="3"/>
      <c r="K613" s="3"/>
      <c r="L613" s="3"/>
    </row>
    <row r="614" spans="1:12">
      <c r="A614" s="9"/>
      <c r="B614" s="3"/>
      <c r="C614" s="13"/>
      <c r="D614" s="3"/>
      <c r="E614" s="3"/>
      <c r="F614" s="3"/>
      <c r="G614" s="3"/>
      <c r="H614" s="3"/>
      <c r="I614" s="3"/>
      <c r="J614" s="3"/>
      <c r="K614" s="3"/>
      <c r="L614" s="3"/>
    </row>
    <row r="615" spans="1:12">
      <c r="A615" s="9"/>
      <c r="B615" s="3"/>
      <c r="C615" s="13"/>
      <c r="D615" s="3"/>
      <c r="E615" s="3"/>
      <c r="F615" s="3"/>
      <c r="G615" s="3"/>
      <c r="H615" s="3"/>
      <c r="I615" s="3"/>
      <c r="J615" s="3"/>
      <c r="K615" s="3"/>
      <c r="L615" s="3"/>
    </row>
    <row r="616" spans="1:12">
      <c r="A616" s="9"/>
      <c r="B616" s="3"/>
      <c r="C616" s="13"/>
      <c r="D616" s="3"/>
      <c r="E616" s="3"/>
      <c r="F616" s="3"/>
      <c r="G616" s="3"/>
      <c r="H616" s="3"/>
      <c r="I616" s="3"/>
      <c r="J616" s="3"/>
      <c r="K616" s="3"/>
      <c r="L616" s="3"/>
    </row>
    <row r="617" spans="1:12">
      <c r="A617" s="9"/>
      <c r="B617" s="3"/>
      <c r="C617" s="13"/>
      <c r="D617" s="3"/>
      <c r="E617" s="3"/>
      <c r="F617" s="3"/>
      <c r="G617" s="3"/>
      <c r="H617" s="3"/>
      <c r="I617" s="3"/>
      <c r="J617" s="3"/>
      <c r="K617" s="3"/>
      <c r="L617" s="3"/>
    </row>
    <row r="618" spans="1:12">
      <c r="A618" s="9"/>
      <c r="B618" s="3"/>
      <c r="C618" s="13"/>
      <c r="D618" s="3"/>
      <c r="E618" s="3"/>
      <c r="F618" s="3"/>
      <c r="G618" s="3"/>
      <c r="H618" s="3"/>
      <c r="I618" s="3"/>
      <c r="J618" s="3"/>
      <c r="K618" s="3"/>
      <c r="L618" s="3"/>
    </row>
    <row r="619" spans="1:12">
      <c r="A619" s="9"/>
      <c r="B619" s="3"/>
      <c r="C619" s="13"/>
      <c r="D619" s="3"/>
      <c r="E619" s="3"/>
      <c r="F619" s="3"/>
      <c r="G619" s="3"/>
      <c r="H619" s="3"/>
      <c r="I619" s="3"/>
      <c r="J619" s="3"/>
      <c r="K619" s="3"/>
      <c r="L619" s="3"/>
    </row>
    <row r="620" spans="1:12">
      <c r="A620" s="9"/>
      <c r="B620" s="3"/>
      <c r="C620" s="13"/>
      <c r="D620" s="3"/>
      <c r="E620" s="3"/>
      <c r="F620" s="3"/>
      <c r="G620" s="3"/>
      <c r="H620" s="3"/>
      <c r="I620" s="3"/>
      <c r="J620" s="3"/>
      <c r="K620" s="3"/>
      <c r="L620" s="3"/>
    </row>
    <row r="621" spans="1:12">
      <c r="A621" s="9"/>
      <c r="B621" s="3"/>
      <c r="C621" s="13"/>
      <c r="D621" s="3"/>
      <c r="E621" s="3"/>
      <c r="F621" s="3"/>
      <c r="G621" s="3"/>
      <c r="H621" s="3"/>
      <c r="I621" s="3"/>
      <c r="J621" s="3"/>
      <c r="K621" s="3"/>
      <c r="L621" s="3"/>
    </row>
    <row r="622" spans="1:12">
      <c r="A622" s="9"/>
      <c r="B622" s="3"/>
      <c r="C622" s="13"/>
      <c r="D622" s="3"/>
      <c r="E622" s="3"/>
      <c r="F622" s="3"/>
      <c r="G622" s="3"/>
      <c r="H622" s="3"/>
      <c r="I622" s="3"/>
      <c r="J622" s="3"/>
      <c r="K622" s="3"/>
      <c r="L622" s="3"/>
    </row>
    <row r="623" spans="1:12">
      <c r="A623" s="9"/>
      <c r="B623" s="3"/>
      <c r="C623" s="13"/>
      <c r="D623" s="3"/>
      <c r="E623" s="3"/>
      <c r="F623" s="3"/>
      <c r="G623" s="3"/>
      <c r="H623" s="3"/>
      <c r="I623" s="3"/>
      <c r="J623" s="3"/>
      <c r="K623" s="3"/>
      <c r="L623" s="3"/>
    </row>
    <row r="624" spans="1:12">
      <c r="A624" s="9"/>
      <c r="B624" s="3"/>
      <c r="C624" s="13"/>
      <c r="D624" s="3"/>
      <c r="E624" s="3"/>
      <c r="F624" s="3"/>
      <c r="G624" s="3"/>
      <c r="H624" s="3"/>
      <c r="I624" s="3"/>
      <c r="J624" s="3"/>
      <c r="K624" s="3"/>
      <c r="L624" s="3"/>
    </row>
    <row r="625" spans="1:12">
      <c r="A625" s="9"/>
      <c r="B625" s="3"/>
      <c r="C625" s="13"/>
      <c r="D625" s="3"/>
      <c r="E625" s="3"/>
      <c r="F625" s="3"/>
      <c r="G625" s="3"/>
      <c r="H625" s="3"/>
      <c r="I625" s="3"/>
      <c r="J625" s="3"/>
      <c r="K625" s="3"/>
      <c r="L625" s="3"/>
    </row>
    <row r="626" spans="1:12">
      <c r="A626" s="9"/>
      <c r="B626" s="3"/>
      <c r="C626" s="13"/>
      <c r="D626" s="3"/>
      <c r="E626" s="3"/>
      <c r="F626" s="3"/>
      <c r="G626" s="3"/>
      <c r="H626" s="3"/>
      <c r="I626" s="3"/>
      <c r="J626" s="3"/>
      <c r="K626" s="3"/>
      <c r="L626" s="3"/>
    </row>
    <row r="627" spans="1:12">
      <c r="A627" s="9"/>
      <c r="B627" s="3"/>
      <c r="C627" s="13"/>
      <c r="D627" s="3"/>
      <c r="E627" s="3"/>
      <c r="F627" s="3"/>
      <c r="G627" s="3"/>
      <c r="H627" s="3"/>
      <c r="I627" s="3"/>
      <c r="J627" s="3"/>
      <c r="K627" s="3"/>
      <c r="L627" s="3"/>
    </row>
    <row r="628" spans="1:12">
      <c r="A628" s="9"/>
      <c r="B628" s="3"/>
      <c r="C628" s="13"/>
      <c r="D628" s="3"/>
      <c r="E628" s="3"/>
      <c r="F628" s="3"/>
      <c r="G628" s="3"/>
      <c r="H628" s="3"/>
      <c r="I628" s="3"/>
      <c r="J628" s="3"/>
      <c r="K628" s="3"/>
      <c r="L628" s="3"/>
    </row>
    <row r="629" spans="1:12">
      <c r="A629" s="9"/>
      <c r="B629" s="3"/>
      <c r="C629" s="13"/>
      <c r="D629" s="3"/>
      <c r="E629" s="3"/>
      <c r="F629" s="3"/>
      <c r="G629" s="3"/>
      <c r="H629" s="3"/>
      <c r="I629" s="3"/>
      <c r="J629" s="3"/>
      <c r="K629" s="3"/>
      <c r="L629" s="3"/>
    </row>
    <row r="630" spans="1:12">
      <c r="A630" s="9"/>
      <c r="B630" s="3"/>
      <c r="C630" s="13"/>
      <c r="D630" s="3"/>
      <c r="E630" s="3"/>
      <c r="F630" s="3"/>
      <c r="G630" s="3"/>
      <c r="H630" s="3"/>
      <c r="I630" s="3"/>
      <c r="J630" s="3"/>
      <c r="K630" s="3"/>
      <c r="L630" s="3"/>
    </row>
    <row r="631" spans="1:12">
      <c r="A631" s="9"/>
      <c r="B631" s="3"/>
      <c r="C631" s="13"/>
      <c r="D631" s="3"/>
      <c r="E631" s="3"/>
      <c r="F631" s="3"/>
      <c r="G631" s="3"/>
      <c r="H631" s="3"/>
      <c r="I631" s="3"/>
      <c r="J631" s="3"/>
      <c r="K631" s="3"/>
      <c r="L631" s="3"/>
    </row>
    <row r="632" spans="1:12">
      <c r="A632" s="9"/>
      <c r="B632" s="3"/>
      <c r="C632" s="13"/>
      <c r="D632" s="3"/>
      <c r="E632" s="3"/>
      <c r="F632" s="3"/>
      <c r="G632" s="3"/>
      <c r="H632" s="3"/>
      <c r="I632" s="3"/>
      <c r="J632" s="3"/>
      <c r="K632" s="3"/>
      <c r="L632" s="3"/>
    </row>
    <row r="633" spans="1:12">
      <c r="A633" s="9"/>
      <c r="B633" s="3"/>
      <c r="C633" s="13"/>
      <c r="D633" s="3"/>
      <c r="E633" s="3"/>
      <c r="F633" s="3"/>
      <c r="G633" s="3"/>
      <c r="H633" s="3"/>
      <c r="I633" s="3"/>
      <c r="J633" s="3"/>
      <c r="K633" s="3"/>
      <c r="L633" s="3"/>
    </row>
    <row r="634" spans="1:12">
      <c r="A634" s="9"/>
      <c r="B634" s="3"/>
      <c r="C634" s="13"/>
      <c r="D634" s="3"/>
      <c r="E634" s="3"/>
      <c r="F634" s="3"/>
      <c r="G634" s="3"/>
      <c r="H634" s="3"/>
      <c r="I634" s="3"/>
      <c r="J634" s="3"/>
      <c r="K634" s="3"/>
      <c r="L634" s="3"/>
    </row>
    <row r="635" spans="1:12">
      <c r="A635" s="9"/>
      <c r="B635" s="3"/>
      <c r="C635" s="13"/>
      <c r="D635" s="3"/>
      <c r="E635" s="3"/>
      <c r="F635" s="3"/>
      <c r="G635" s="3"/>
      <c r="H635" s="3"/>
      <c r="I635" s="3"/>
      <c r="J635" s="3"/>
      <c r="K635" s="3"/>
      <c r="L635" s="3"/>
    </row>
    <row r="636" spans="1:12">
      <c r="A636" s="9"/>
      <c r="B636" s="3"/>
      <c r="C636" s="13"/>
      <c r="D636" s="3"/>
      <c r="E636" s="3"/>
      <c r="F636" s="3"/>
      <c r="G636" s="3"/>
      <c r="H636" s="3"/>
      <c r="I636" s="3"/>
      <c r="J636" s="3"/>
      <c r="K636" s="3"/>
      <c r="L636" s="3"/>
    </row>
    <row r="637" spans="1:12">
      <c r="A637" s="9"/>
      <c r="B637" s="3"/>
      <c r="C637" s="13"/>
      <c r="D637" s="3"/>
      <c r="E637" s="3"/>
      <c r="F637" s="3"/>
      <c r="G637" s="3"/>
      <c r="H637" s="3"/>
      <c r="I637" s="3"/>
      <c r="J637" s="3"/>
      <c r="K637" s="3"/>
      <c r="L637" s="3"/>
    </row>
    <row r="638" spans="1:12">
      <c r="A638" s="9"/>
      <c r="B638" s="3"/>
      <c r="C638" s="13"/>
      <c r="D638" s="3"/>
      <c r="E638" s="3"/>
      <c r="F638" s="3"/>
      <c r="G638" s="3"/>
      <c r="H638" s="3"/>
      <c r="I638" s="3"/>
      <c r="J638" s="3"/>
      <c r="K638" s="3"/>
      <c r="L638" s="3"/>
    </row>
    <row r="639" spans="1:12">
      <c r="A639" s="9"/>
      <c r="B639" s="3"/>
      <c r="C639" s="13"/>
      <c r="D639" s="3"/>
      <c r="E639" s="3"/>
      <c r="F639" s="3"/>
      <c r="G639" s="3"/>
      <c r="H639" s="3"/>
      <c r="I639" s="3"/>
      <c r="J639" s="3"/>
      <c r="K639" s="3"/>
      <c r="L639" s="3"/>
    </row>
    <row r="640" spans="1:12">
      <c r="A640" s="9"/>
      <c r="B640" s="3"/>
      <c r="C640" s="13"/>
      <c r="D640" s="3"/>
      <c r="E640" s="3"/>
      <c r="F640" s="3"/>
      <c r="G640" s="3"/>
      <c r="H640" s="3"/>
      <c r="I640" s="3"/>
      <c r="J640" s="3"/>
      <c r="K640" s="3"/>
      <c r="L640" s="3"/>
    </row>
    <row r="641" spans="1:12">
      <c r="A641" s="9"/>
      <c r="B641" s="3"/>
      <c r="C641" s="13"/>
      <c r="D641" s="3"/>
      <c r="E641" s="3"/>
      <c r="F641" s="3"/>
      <c r="G641" s="3"/>
      <c r="H641" s="3"/>
      <c r="I641" s="3"/>
      <c r="J641" s="3"/>
      <c r="K641" s="3"/>
      <c r="L641" s="3"/>
    </row>
    <row r="642" spans="1:12">
      <c r="A642" s="9"/>
      <c r="B642" s="3"/>
      <c r="C642" s="13"/>
      <c r="D642" s="3"/>
      <c r="E642" s="3"/>
      <c r="F642" s="3"/>
      <c r="G642" s="3"/>
      <c r="H642" s="3"/>
      <c r="I642" s="3"/>
      <c r="J642" s="3"/>
      <c r="K642" s="3"/>
      <c r="L642" s="3"/>
    </row>
    <row r="643" spans="1:12">
      <c r="A643" s="9"/>
      <c r="B643" s="3"/>
      <c r="C643" s="13"/>
      <c r="D643" s="3"/>
      <c r="E643" s="3"/>
      <c r="F643" s="3"/>
      <c r="G643" s="3"/>
      <c r="H643" s="3"/>
      <c r="I643" s="3"/>
      <c r="J643" s="3"/>
      <c r="K643" s="3"/>
      <c r="L643" s="3"/>
    </row>
    <row r="644" spans="1:12">
      <c r="A644" s="9"/>
      <c r="B644" s="3"/>
      <c r="C644" s="13"/>
      <c r="D644" s="3"/>
      <c r="E644" s="3"/>
      <c r="F644" s="3"/>
      <c r="G644" s="3"/>
      <c r="H644" s="3"/>
      <c r="I644" s="3"/>
      <c r="J644" s="3"/>
      <c r="K644" s="3"/>
      <c r="L644" s="3"/>
    </row>
    <row r="645" spans="1:12">
      <c r="A645" s="9"/>
      <c r="B645" s="3"/>
      <c r="C645" s="13"/>
      <c r="D645" s="3"/>
      <c r="E645" s="3"/>
      <c r="F645" s="3"/>
      <c r="G645" s="3"/>
      <c r="H645" s="3"/>
      <c r="I645" s="3"/>
      <c r="J645" s="3"/>
      <c r="K645" s="3"/>
      <c r="L645" s="3"/>
    </row>
    <row r="646" spans="1:12">
      <c r="A646" s="9"/>
      <c r="B646" s="3"/>
      <c r="C646" s="13"/>
      <c r="D646" s="3"/>
      <c r="E646" s="3"/>
      <c r="F646" s="3"/>
      <c r="G646" s="3"/>
      <c r="H646" s="3"/>
      <c r="I646" s="3"/>
      <c r="J646" s="3"/>
      <c r="K646" s="3"/>
      <c r="L646" s="3"/>
    </row>
    <row r="647" spans="1:12">
      <c r="A647" s="9"/>
      <c r="B647" s="3"/>
      <c r="C647" s="13"/>
      <c r="D647" s="3"/>
      <c r="E647" s="3"/>
      <c r="F647" s="3"/>
      <c r="G647" s="3"/>
      <c r="H647" s="3"/>
      <c r="I647" s="3"/>
      <c r="J647" s="3"/>
      <c r="K647" s="3"/>
      <c r="L647" s="3"/>
    </row>
    <row r="648" spans="1:12">
      <c r="A648" s="9"/>
      <c r="B648" s="3"/>
      <c r="C648" s="13"/>
      <c r="D648" s="3"/>
      <c r="E648" s="3"/>
      <c r="F648" s="3"/>
      <c r="G648" s="3"/>
      <c r="H648" s="3"/>
      <c r="I648" s="3"/>
      <c r="J648" s="3"/>
      <c r="K648" s="3"/>
      <c r="L648" s="3"/>
    </row>
    <row r="649" spans="1:12">
      <c r="A649" s="9"/>
      <c r="B649" s="3"/>
      <c r="C649" s="13"/>
      <c r="D649" s="3"/>
      <c r="E649" s="3"/>
      <c r="F649" s="3"/>
      <c r="G649" s="3"/>
      <c r="H649" s="3"/>
      <c r="I649" s="3"/>
      <c r="J649" s="3"/>
      <c r="K649" s="3"/>
      <c r="L649" s="3"/>
    </row>
    <row r="650" spans="1:12">
      <c r="A650" s="9"/>
      <c r="B650" s="3"/>
      <c r="C650" s="13"/>
      <c r="D650" s="3"/>
      <c r="E650" s="3"/>
      <c r="F650" s="3"/>
      <c r="G650" s="3"/>
      <c r="H650" s="3"/>
      <c r="I650" s="3"/>
      <c r="J650" s="3"/>
      <c r="K650" s="3"/>
      <c r="L650" s="3"/>
    </row>
    <row r="651" spans="1:12">
      <c r="A651" s="9"/>
      <c r="B651" s="3"/>
      <c r="C651" s="13"/>
      <c r="D651" s="3"/>
      <c r="E651" s="3"/>
      <c r="F651" s="3"/>
      <c r="G651" s="3"/>
      <c r="H651" s="3"/>
      <c r="I651" s="3"/>
      <c r="J651" s="3"/>
      <c r="K651" s="3"/>
      <c r="L651" s="3"/>
    </row>
    <row r="652" spans="1:12">
      <c r="A652" s="9"/>
      <c r="B652" s="3"/>
      <c r="C652" s="13"/>
      <c r="D652" s="3"/>
      <c r="E652" s="3"/>
      <c r="F652" s="3"/>
      <c r="G652" s="3"/>
      <c r="H652" s="3"/>
      <c r="I652" s="3"/>
      <c r="J652" s="3"/>
      <c r="K652" s="3"/>
      <c r="L652" s="3"/>
    </row>
    <row r="653" spans="1:12">
      <c r="A653" s="9"/>
      <c r="B653" s="3"/>
      <c r="C653" s="13"/>
      <c r="D653" s="3"/>
      <c r="E653" s="3"/>
      <c r="F653" s="3"/>
      <c r="G653" s="3"/>
      <c r="H653" s="3"/>
      <c r="I653" s="3"/>
      <c r="J653" s="3"/>
      <c r="K653" s="3"/>
      <c r="L653" s="3"/>
    </row>
    <row r="654" spans="1:12">
      <c r="A654" s="9"/>
      <c r="B654" s="3"/>
      <c r="C654" s="13"/>
      <c r="D654" s="3"/>
      <c r="E654" s="3"/>
      <c r="F654" s="3"/>
      <c r="G654" s="3"/>
      <c r="H654" s="3"/>
      <c r="I654" s="3"/>
      <c r="J654" s="3"/>
      <c r="K654" s="3"/>
      <c r="L654" s="3"/>
    </row>
    <row r="655" spans="1:12">
      <c r="A655" s="9"/>
      <c r="B655" s="3"/>
      <c r="C655" s="13"/>
      <c r="D655" s="3"/>
      <c r="E655" s="3"/>
      <c r="F655" s="3"/>
      <c r="G655" s="3"/>
      <c r="H655" s="3"/>
      <c r="I655" s="3"/>
      <c r="J655" s="3"/>
      <c r="K655" s="3"/>
      <c r="L655" s="3"/>
    </row>
    <row r="656" spans="1:12">
      <c r="A656" s="9"/>
      <c r="B656" s="3"/>
      <c r="C656" s="13"/>
      <c r="D656" s="3"/>
      <c r="E656" s="3"/>
      <c r="F656" s="3"/>
      <c r="G656" s="3"/>
      <c r="H656" s="3"/>
      <c r="I656" s="3"/>
      <c r="J656" s="3"/>
      <c r="K656" s="3"/>
      <c r="L656" s="3"/>
    </row>
    <row r="657" spans="1:12">
      <c r="A657" s="9"/>
      <c r="B657" s="3"/>
      <c r="C657" s="13"/>
      <c r="D657" s="3"/>
      <c r="E657" s="3"/>
      <c r="F657" s="3"/>
      <c r="G657" s="3"/>
      <c r="H657" s="3"/>
      <c r="I657" s="3"/>
      <c r="J657" s="3"/>
      <c r="K657" s="3"/>
      <c r="L657" s="3"/>
    </row>
    <row r="658" spans="1:12">
      <c r="A658" s="9"/>
      <c r="B658" s="3"/>
      <c r="C658" s="13"/>
      <c r="D658" s="3"/>
      <c r="E658" s="3"/>
      <c r="F658" s="3"/>
      <c r="G658" s="3"/>
      <c r="H658" s="3"/>
      <c r="I658" s="3"/>
      <c r="J658" s="3"/>
      <c r="K658" s="3"/>
      <c r="L658" s="3"/>
    </row>
    <row r="659" spans="1:12">
      <c r="A659" s="9"/>
      <c r="B659" s="3"/>
      <c r="C659" s="13"/>
      <c r="D659" s="3"/>
      <c r="E659" s="3"/>
      <c r="F659" s="3"/>
      <c r="G659" s="3"/>
      <c r="H659" s="3"/>
      <c r="I659" s="3"/>
      <c r="J659" s="3"/>
      <c r="K659" s="3"/>
      <c r="L659" s="3"/>
    </row>
    <row r="660" spans="1:12">
      <c r="A660" s="9"/>
      <c r="B660" s="3"/>
      <c r="C660" s="13"/>
      <c r="D660" s="3"/>
      <c r="E660" s="3"/>
      <c r="F660" s="3"/>
      <c r="G660" s="3"/>
      <c r="H660" s="3"/>
      <c r="I660" s="3"/>
      <c r="J660" s="3"/>
      <c r="K660" s="3"/>
      <c r="L660" s="3"/>
    </row>
    <row r="661" spans="1:12">
      <c r="A661" s="9"/>
      <c r="B661" s="3"/>
      <c r="C661" s="13"/>
      <c r="D661" s="3"/>
      <c r="E661" s="3"/>
      <c r="F661" s="3"/>
      <c r="G661" s="3"/>
      <c r="H661" s="3"/>
      <c r="I661" s="3"/>
      <c r="J661" s="3"/>
      <c r="K661" s="3"/>
      <c r="L661" s="3"/>
    </row>
    <row r="662" spans="1:12">
      <c r="A662" s="9"/>
      <c r="B662" s="3"/>
      <c r="C662" s="13"/>
      <c r="D662" s="3"/>
      <c r="E662" s="3"/>
      <c r="F662" s="3"/>
      <c r="G662" s="3"/>
      <c r="H662" s="3"/>
      <c r="I662" s="3"/>
      <c r="J662" s="3"/>
      <c r="K662" s="3"/>
      <c r="L662" s="3"/>
    </row>
    <row r="663" spans="1:12">
      <c r="A663" s="9"/>
      <c r="B663" s="3"/>
      <c r="C663" s="13"/>
      <c r="D663" s="3"/>
      <c r="E663" s="3"/>
      <c r="F663" s="3"/>
      <c r="G663" s="3"/>
      <c r="H663" s="3"/>
      <c r="I663" s="3"/>
      <c r="J663" s="3"/>
      <c r="K663" s="3"/>
      <c r="L663" s="3"/>
    </row>
    <row r="664" spans="1:12">
      <c r="A664" s="9"/>
      <c r="B664" s="3"/>
      <c r="C664" s="13"/>
      <c r="D664" s="3"/>
      <c r="E664" s="3"/>
      <c r="F664" s="3"/>
      <c r="G664" s="3"/>
      <c r="H664" s="3"/>
      <c r="I664" s="3"/>
      <c r="J664" s="3"/>
      <c r="K664" s="3"/>
      <c r="L664" s="3"/>
    </row>
    <row r="665" spans="1:12">
      <c r="A665" s="9"/>
      <c r="B665" s="3"/>
      <c r="C665" s="13"/>
      <c r="D665" s="3"/>
      <c r="E665" s="3"/>
      <c r="F665" s="3"/>
      <c r="G665" s="3"/>
      <c r="H665" s="3"/>
      <c r="I665" s="3"/>
      <c r="J665" s="3"/>
      <c r="K665" s="3"/>
      <c r="L665" s="3"/>
    </row>
    <row r="666" spans="1:12">
      <c r="A666" s="9"/>
      <c r="B666" s="3"/>
      <c r="C666" s="13"/>
      <c r="D666" s="3"/>
      <c r="E666" s="3"/>
      <c r="F666" s="3"/>
      <c r="G666" s="3"/>
      <c r="H666" s="3"/>
      <c r="I666" s="3"/>
      <c r="J666" s="3"/>
      <c r="K666" s="3"/>
      <c r="L666" s="3"/>
    </row>
    <row r="667" spans="1:12">
      <c r="A667" s="9"/>
      <c r="B667" s="3"/>
      <c r="C667" s="13"/>
      <c r="D667" s="3"/>
      <c r="E667" s="3"/>
      <c r="F667" s="3"/>
      <c r="G667" s="3"/>
      <c r="H667" s="3"/>
      <c r="I667" s="3"/>
      <c r="J667" s="3"/>
      <c r="K667" s="3"/>
      <c r="L667" s="3"/>
    </row>
    <row r="668" spans="1:12">
      <c r="A668" s="9"/>
      <c r="B668" s="3"/>
      <c r="C668" s="13"/>
      <c r="D668" s="3"/>
      <c r="E668" s="3"/>
      <c r="F668" s="3"/>
      <c r="G668" s="3"/>
      <c r="H668" s="3"/>
      <c r="I668" s="3"/>
      <c r="J668" s="3"/>
      <c r="K668" s="3"/>
      <c r="L668" s="3"/>
    </row>
    <row r="669" spans="1:12">
      <c r="A669" s="9"/>
      <c r="B669" s="3"/>
      <c r="C669" s="13"/>
      <c r="D669" s="3"/>
      <c r="E669" s="3"/>
      <c r="F669" s="3"/>
      <c r="G669" s="3"/>
      <c r="H669" s="3"/>
      <c r="I669" s="3"/>
      <c r="J669" s="3"/>
      <c r="K669" s="3"/>
      <c r="L669" s="3"/>
    </row>
    <row r="670" spans="1:12">
      <c r="A670" s="9"/>
      <c r="B670" s="3"/>
      <c r="C670" s="13"/>
      <c r="D670" s="3"/>
      <c r="E670" s="3"/>
      <c r="F670" s="3"/>
      <c r="G670" s="3"/>
      <c r="H670" s="3"/>
      <c r="I670" s="3"/>
      <c r="J670" s="3"/>
      <c r="K670" s="3"/>
      <c r="L670" s="3"/>
    </row>
    <row r="671" spans="1:12">
      <c r="A671" s="9"/>
      <c r="B671" s="3"/>
      <c r="C671" s="13"/>
      <c r="D671" s="3"/>
      <c r="E671" s="3"/>
      <c r="F671" s="3"/>
      <c r="G671" s="3"/>
      <c r="H671" s="3"/>
      <c r="I671" s="3"/>
      <c r="J671" s="3"/>
      <c r="K671" s="3"/>
      <c r="L671" s="3"/>
    </row>
    <row r="672" spans="1:12">
      <c r="A672" s="9"/>
      <c r="B672" s="3"/>
      <c r="C672" s="13"/>
      <c r="D672" s="3"/>
      <c r="E672" s="3"/>
      <c r="F672" s="3"/>
      <c r="G672" s="3"/>
      <c r="H672" s="3"/>
      <c r="I672" s="3"/>
      <c r="J672" s="3"/>
      <c r="K672" s="3"/>
      <c r="L672" s="3"/>
    </row>
    <row r="673" spans="1:12">
      <c r="A673" s="9"/>
      <c r="B673" s="3"/>
      <c r="C673" s="13"/>
      <c r="D673" s="3"/>
      <c r="E673" s="3"/>
      <c r="F673" s="3"/>
      <c r="G673" s="3"/>
      <c r="H673" s="3"/>
      <c r="I673" s="3"/>
      <c r="J673" s="3"/>
      <c r="K673" s="3"/>
      <c r="L673" s="3"/>
    </row>
    <row r="674" spans="1:12">
      <c r="A674" s="9"/>
      <c r="B674" s="3"/>
      <c r="C674" s="13"/>
      <c r="D674" s="3"/>
      <c r="E674" s="3"/>
      <c r="F674" s="3"/>
      <c r="G674" s="3"/>
      <c r="H674" s="3"/>
      <c r="I674" s="3"/>
      <c r="J674" s="3"/>
      <c r="K674" s="3"/>
      <c r="L674" s="3"/>
    </row>
    <row r="675" spans="1:12">
      <c r="A675" s="9"/>
      <c r="B675" s="3"/>
      <c r="C675" s="13"/>
      <c r="D675" s="3"/>
      <c r="E675" s="3"/>
      <c r="F675" s="3"/>
      <c r="G675" s="3"/>
      <c r="H675" s="3"/>
      <c r="I675" s="3"/>
      <c r="J675" s="3"/>
      <c r="K675" s="3"/>
      <c r="L675" s="3"/>
    </row>
    <row r="676" spans="1:12">
      <c r="A676" s="9"/>
      <c r="B676" s="3"/>
      <c r="C676" s="13"/>
      <c r="D676" s="3"/>
      <c r="E676" s="3"/>
      <c r="F676" s="3"/>
      <c r="G676" s="3"/>
      <c r="H676" s="3"/>
      <c r="I676" s="3"/>
      <c r="J676" s="3"/>
      <c r="K676" s="3"/>
      <c r="L676" s="3"/>
    </row>
    <row r="677" spans="1:12">
      <c r="A677" s="9"/>
      <c r="B677" s="3"/>
      <c r="C677" s="13"/>
      <c r="D677" s="3"/>
      <c r="E677" s="3"/>
      <c r="F677" s="3"/>
      <c r="G677" s="3"/>
      <c r="H677" s="3"/>
      <c r="I677" s="3"/>
      <c r="J677" s="3"/>
      <c r="K677" s="3"/>
      <c r="L677" s="3"/>
    </row>
    <row r="678" spans="1:12">
      <c r="A678" s="9"/>
      <c r="B678" s="3"/>
      <c r="C678" s="13"/>
      <c r="D678" s="3"/>
      <c r="E678" s="3"/>
      <c r="F678" s="3"/>
      <c r="G678" s="3"/>
      <c r="H678" s="3"/>
      <c r="I678" s="3"/>
      <c r="J678" s="3"/>
      <c r="K678" s="3"/>
      <c r="L678" s="3"/>
    </row>
    <row r="679" spans="1:12">
      <c r="A679" s="9"/>
      <c r="B679" s="3"/>
      <c r="C679" s="13"/>
      <c r="D679" s="3"/>
      <c r="E679" s="3"/>
      <c r="F679" s="3"/>
      <c r="G679" s="3"/>
      <c r="H679" s="3"/>
      <c r="I679" s="3"/>
      <c r="J679" s="3"/>
      <c r="K679" s="3"/>
      <c r="L679" s="3"/>
    </row>
    <row r="680" spans="1:12">
      <c r="A680" s="9"/>
      <c r="B680" s="3"/>
      <c r="C680" s="13"/>
      <c r="D680" s="3"/>
      <c r="E680" s="3"/>
      <c r="F680" s="3"/>
      <c r="G680" s="3"/>
      <c r="H680" s="3"/>
      <c r="I680" s="3"/>
      <c r="J680" s="3"/>
      <c r="K680" s="3"/>
      <c r="L680" s="3"/>
    </row>
    <row r="681" spans="1:12">
      <c r="A681" s="9"/>
      <c r="B681" s="3"/>
      <c r="C681" s="13"/>
      <c r="D681" s="3"/>
      <c r="E681" s="3"/>
      <c r="F681" s="3"/>
      <c r="G681" s="3"/>
      <c r="H681" s="3"/>
      <c r="I681" s="3"/>
      <c r="J681" s="3"/>
      <c r="K681" s="3"/>
      <c r="L681" s="3"/>
    </row>
    <row r="682" spans="1:12">
      <c r="A682" s="9"/>
      <c r="B682" s="3"/>
      <c r="C682" s="13"/>
      <c r="D682" s="3"/>
      <c r="E682" s="3"/>
      <c r="F682" s="3"/>
      <c r="G682" s="3"/>
      <c r="H682" s="3"/>
      <c r="I682" s="3"/>
      <c r="J682" s="3"/>
      <c r="K682" s="3"/>
      <c r="L682" s="3"/>
    </row>
    <row r="683" spans="1:12">
      <c r="A683" s="9"/>
      <c r="B683" s="3"/>
      <c r="C683" s="13"/>
      <c r="D683" s="3"/>
      <c r="E683" s="3"/>
      <c r="F683" s="3"/>
      <c r="G683" s="3"/>
      <c r="H683" s="3"/>
      <c r="I683" s="3"/>
      <c r="J683" s="3"/>
      <c r="K683" s="3"/>
      <c r="L683" s="3"/>
    </row>
    <row r="684" spans="1:12">
      <c r="A684" s="9"/>
      <c r="B684" s="3"/>
      <c r="C684" s="13"/>
      <c r="D684" s="3"/>
      <c r="E684" s="3"/>
      <c r="F684" s="3"/>
      <c r="G684" s="3"/>
      <c r="H684" s="3"/>
      <c r="I684" s="3"/>
      <c r="J684" s="3"/>
      <c r="K684" s="3"/>
      <c r="L684" s="3"/>
    </row>
    <row r="685" spans="1:12">
      <c r="A685" s="9"/>
      <c r="B685" s="3"/>
      <c r="C685" s="13"/>
      <c r="D685" s="3"/>
      <c r="E685" s="3"/>
      <c r="F685" s="3"/>
      <c r="G685" s="3"/>
      <c r="H685" s="3"/>
      <c r="I685" s="3"/>
      <c r="J685" s="3"/>
      <c r="K685" s="3"/>
      <c r="L685" s="3"/>
    </row>
    <row r="686" spans="1:12">
      <c r="A686" s="9"/>
      <c r="B686" s="3"/>
      <c r="C686" s="13"/>
      <c r="D686" s="3"/>
      <c r="E686" s="3"/>
      <c r="F686" s="3"/>
      <c r="G686" s="3"/>
      <c r="H686" s="3"/>
      <c r="I686" s="3"/>
      <c r="J686" s="3"/>
      <c r="K686" s="3"/>
      <c r="L686" s="3"/>
    </row>
    <row r="687" spans="1:12">
      <c r="A687" s="9"/>
      <c r="B687" s="3"/>
      <c r="C687" s="13"/>
      <c r="D687" s="3"/>
      <c r="E687" s="3"/>
      <c r="F687" s="3"/>
      <c r="G687" s="3"/>
      <c r="H687" s="3"/>
      <c r="I687" s="3"/>
      <c r="J687" s="3"/>
      <c r="K687" s="3"/>
      <c r="L687" s="3"/>
    </row>
    <row r="688" spans="1:12">
      <c r="A688" s="9"/>
      <c r="B688" s="3"/>
      <c r="C688" s="13"/>
      <c r="D688" s="3"/>
      <c r="E688" s="3"/>
      <c r="F688" s="3"/>
      <c r="G688" s="3"/>
      <c r="H688" s="3"/>
      <c r="I688" s="3"/>
      <c r="J688" s="3"/>
      <c r="K688" s="3"/>
      <c r="L688" s="3"/>
    </row>
    <row r="689" spans="1:12">
      <c r="A689" s="9"/>
      <c r="B689" s="3"/>
      <c r="C689" s="13"/>
      <c r="D689" s="3"/>
      <c r="E689" s="3"/>
      <c r="F689" s="3"/>
      <c r="G689" s="3"/>
      <c r="H689" s="3"/>
      <c r="I689" s="3"/>
      <c r="J689" s="3"/>
      <c r="K689" s="3"/>
      <c r="L689" s="3"/>
    </row>
    <row r="690" spans="1:12">
      <c r="A690" s="9"/>
      <c r="B690" s="3"/>
      <c r="C690" s="13"/>
      <c r="D690" s="3"/>
      <c r="E690" s="3"/>
      <c r="F690" s="3"/>
      <c r="G690" s="3"/>
      <c r="H690" s="3"/>
      <c r="I690" s="3"/>
      <c r="J690" s="3"/>
      <c r="K690" s="3"/>
      <c r="L690" s="3"/>
    </row>
    <row r="691" spans="1:12">
      <c r="A691" s="9"/>
      <c r="B691" s="3"/>
      <c r="C691" s="13"/>
      <c r="D691" s="3"/>
      <c r="E691" s="3"/>
      <c r="F691" s="3"/>
      <c r="G691" s="3"/>
      <c r="H691" s="3"/>
      <c r="I691" s="3"/>
      <c r="J691" s="3"/>
      <c r="K691" s="3"/>
      <c r="L691" s="3"/>
    </row>
    <row r="692" spans="1:12">
      <c r="A692" s="9"/>
      <c r="B692" s="3"/>
      <c r="C692" s="13"/>
      <c r="D692" s="3"/>
      <c r="E692" s="3"/>
      <c r="F692" s="3"/>
      <c r="G692" s="3"/>
      <c r="H692" s="3"/>
      <c r="I692" s="3"/>
      <c r="J692" s="3"/>
      <c r="K692" s="3"/>
      <c r="L692" s="3"/>
    </row>
    <row r="693" spans="1:12">
      <c r="A693" s="9"/>
      <c r="B693" s="3"/>
      <c r="C693" s="13"/>
      <c r="D693" s="3"/>
      <c r="E693" s="3"/>
      <c r="F693" s="3"/>
      <c r="G693" s="3"/>
      <c r="H693" s="3"/>
      <c r="I693" s="3"/>
      <c r="J693" s="3"/>
      <c r="K693" s="3"/>
      <c r="L693" s="3"/>
    </row>
    <row r="694" spans="1:12">
      <c r="A694" s="9"/>
      <c r="B694" s="3"/>
      <c r="C694" s="13"/>
      <c r="D694" s="3"/>
      <c r="E694" s="3"/>
      <c r="F694" s="3"/>
      <c r="G694" s="3"/>
      <c r="H694" s="3"/>
      <c r="I694" s="3"/>
      <c r="J694" s="3"/>
      <c r="K694" s="3"/>
      <c r="L694" s="3"/>
    </row>
    <row r="695" spans="1:12">
      <c r="A695" s="9"/>
      <c r="B695" s="3"/>
      <c r="C695" s="13"/>
      <c r="D695" s="3"/>
      <c r="E695" s="3"/>
      <c r="F695" s="3"/>
      <c r="G695" s="3"/>
      <c r="H695" s="3"/>
      <c r="I695" s="3"/>
      <c r="J695" s="3"/>
      <c r="K695" s="3"/>
      <c r="L695" s="3"/>
    </row>
    <row r="696" spans="1:12">
      <c r="A696" s="9"/>
      <c r="B696" s="3"/>
      <c r="C696" s="13"/>
      <c r="D696" s="3"/>
      <c r="E696" s="3"/>
      <c r="F696" s="3"/>
      <c r="G696" s="3"/>
      <c r="H696" s="3"/>
      <c r="I696" s="3"/>
      <c r="J696" s="3"/>
      <c r="K696" s="3"/>
      <c r="L696" s="3"/>
    </row>
    <row r="697" spans="1:12">
      <c r="A697" s="9"/>
      <c r="B697" s="3"/>
      <c r="C697" s="13"/>
      <c r="D697" s="3"/>
      <c r="E697" s="3"/>
      <c r="F697" s="3"/>
      <c r="G697" s="3"/>
      <c r="H697" s="3"/>
      <c r="I697" s="3"/>
      <c r="J697" s="3"/>
      <c r="K697" s="3"/>
      <c r="L697" s="3"/>
    </row>
    <row r="698" spans="1:12">
      <c r="A698" s="9"/>
      <c r="B698" s="3"/>
      <c r="C698" s="13"/>
      <c r="D698" s="3"/>
      <c r="E698" s="3"/>
      <c r="F698" s="3"/>
      <c r="G698" s="3"/>
      <c r="H698" s="3"/>
      <c r="I698" s="3"/>
      <c r="J698" s="3"/>
      <c r="K698" s="3"/>
      <c r="L698" s="3"/>
    </row>
    <row r="699" spans="1:12">
      <c r="A699" s="9"/>
      <c r="B699" s="3"/>
      <c r="C699" s="13"/>
      <c r="D699" s="3"/>
      <c r="E699" s="3"/>
      <c r="F699" s="3"/>
      <c r="G699" s="3"/>
      <c r="H699" s="3"/>
      <c r="I699" s="3"/>
      <c r="J699" s="3"/>
      <c r="K699" s="3"/>
      <c r="L699" s="3"/>
    </row>
    <row r="700" spans="1:12">
      <c r="A700" s="9"/>
      <c r="B700" s="3"/>
      <c r="C700" s="13"/>
      <c r="D700" s="3"/>
      <c r="E700" s="3"/>
      <c r="F700" s="3"/>
      <c r="G700" s="3"/>
      <c r="H700" s="3"/>
      <c r="I700" s="3"/>
      <c r="J700" s="3"/>
      <c r="K700" s="3"/>
      <c r="L700" s="3"/>
    </row>
    <row r="701" spans="1:12">
      <c r="A701" s="9"/>
      <c r="B701" s="3"/>
      <c r="C701" s="13"/>
      <c r="D701" s="3"/>
      <c r="E701" s="3"/>
      <c r="F701" s="3"/>
      <c r="G701" s="3"/>
      <c r="H701" s="3"/>
      <c r="I701" s="3"/>
      <c r="J701" s="3"/>
      <c r="K701" s="3"/>
      <c r="L701" s="3"/>
    </row>
    <row r="702" spans="1:12">
      <c r="A702" s="9"/>
      <c r="B702" s="3"/>
      <c r="C702" s="13"/>
      <c r="D702" s="3"/>
      <c r="E702" s="3"/>
      <c r="F702" s="3"/>
      <c r="G702" s="3"/>
      <c r="H702" s="3"/>
      <c r="I702" s="3"/>
      <c r="J702" s="3"/>
      <c r="K702" s="3"/>
      <c r="L702" s="3"/>
    </row>
    <row r="703" spans="1:12">
      <c r="A703" s="9"/>
      <c r="B703" s="3"/>
      <c r="C703" s="13"/>
      <c r="D703" s="3"/>
      <c r="E703" s="3"/>
      <c r="F703" s="3"/>
      <c r="G703" s="3"/>
      <c r="H703" s="3"/>
      <c r="I703" s="3"/>
      <c r="J703" s="3"/>
      <c r="K703" s="3"/>
      <c r="L703" s="3"/>
    </row>
    <row r="704" spans="1:12">
      <c r="A704" s="9"/>
      <c r="B704" s="3"/>
      <c r="C704" s="13"/>
      <c r="D704" s="3"/>
      <c r="E704" s="3"/>
      <c r="F704" s="3"/>
      <c r="G704" s="3"/>
      <c r="H704" s="3"/>
      <c r="I704" s="3"/>
      <c r="J704" s="3"/>
      <c r="K704" s="3"/>
      <c r="L704" s="3"/>
    </row>
    <row r="705" spans="1:12">
      <c r="A705" s="9"/>
      <c r="B705" s="3"/>
      <c r="C705" s="13"/>
      <c r="D705" s="3"/>
      <c r="E705" s="3"/>
      <c r="F705" s="3"/>
      <c r="G705" s="3"/>
      <c r="H705" s="3"/>
      <c r="I705" s="3"/>
      <c r="J705" s="3"/>
      <c r="K705" s="3"/>
      <c r="L705" s="3"/>
    </row>
    <row r="706" spans="1:12">
      <c r="A706" s="9"/>
      <c r="B706" s="3"/>
      <c r="C706" s="13"/>
      <c r="D706" s="3"/>
      <c r="E706" s="3"/>
      <c r="F706" s="3"/>
      <c r="G706" s="3"/>
      <c r="H706" s="3"/>
      <c r="I706" s="3"/>
      <c r="J706" s="3"/>
      <c r="K706" s="3"/>
      <c r="L706" s="3"/>
    </row>
    <row r="707" spans="1:12">
      <c r="A707" s="9"/>
      <c r="B707" s="3"/>
      <c r="C707" s="13"/>
      <c r="D707" s="3"/>
      <c r="E707" s="3"/>
      <c r="F707" s="3"/>
      <c r="G707" s="3"/>
      <c r="H707" s="3"/>
      <c r="I707" s="3"/>
      <c r="J707" s="3"/>
      <c r="K707" s="3"/>
      <c r="L707" s="3"/>
    </row>
    <row r="708" spans="1:12">
      <c r="A708" s="9"/>
      <c r="B708" s="3"/>
      <c r="C708" s="13"/>
      <c r="D708" s="3"/>
      <c r="E708" s="3"/>
      <c r="F708" s="3"/>
      <c r="G708" s="3"/>
      <c r="H708" s="3"/>
      <c r="I708" s="3"/>
      <c r="J708" s="3"/>
      <c r="K708" s="3"/>
      <c r="L708" s="3"/>
    </row>
    <row r="709" spans="1:12">
      <c r="A709" s="9"/>
      <c r="B709" s="3"/>
      <c r="C709" s="13"/>
      <c r="D709" s="3"/>
      <c r="E709" s="3"/>
      <c r="F709" s="3"/>
      <c r="G709" s="3"/>
      <c r="H709" s="3"/>
      <c r="I709" s="3"/>
      <c r="J709" s="3"/>
      <c r="K709" s="3"/>
      <c r="L709" s="3"/>
    </row>
    <row r="710" spans="1:12">
      <c r="A710" s="9"/>
      <c r="B710" s="3"/>
      <c r="C710" s="13"/>
      <c r="D710" s="3"/>
      <c r="E710" s="3"/>
      <c r="F710" s="3"/>
      <c r="G710" s="3"/>
      <c r="H710" s="3"/>
      <c r="I710" s="3"/>
      <c r="J710" s="3"/>
      <c r="K710" s="3"/>
      <c r="L710" s="3"/>
    </row>
    <row r="711" spans="1:12">
      <c r="A711" s="9"/>
      <c r="B711" s="3"/>
      <c r="C711" s="13"/>
      <c r="D711" s="3"/>
      <c r="E711" s="3"/>
      <c r="F711" s="3"/>
      <c r="G711" s="3"/>
      <c r="H711" s="3"/>
      <c r="I711" s="3"/>
      <c r="J711" s="3"/>
      <c r="K711" s="3"/>
      <c r="L711" s="3"/>
    </row>
    <row r="712" spans="1:12">
      <c r="A712" s="9"/>
      <c r="B712" s="3"/>
      <c r="C712" s="13"/>
      <c r="D712" s="3"/>
      <c r="E712" s="3"/>
      <c r="F712" s="3"/>
      <c r="G712" s="3"/>
      <c r="H712" s="3"/>
      <c r="I712" s="3"/>
      <c r="J712" s="3"/>
      <c r="K712" s="3"/>
      <c r="L712" s="3"/>
    </row>
    <row r="713" spans="1:12">
      <c r="A713" s="9"/>
      <c r="B713" s="3"/>
      <c r="C713" s="13"/>
      <c r="D713" s="3"/>
      <c r="E713" s="3"/>
      <c r="F713" s="3"/>
      <c r="G713" s="3"/>
      <c r="H713" s="3"/>
      <c r="I713" s="3"/>
      <c r="J713" s="3"/>
      <c r="K713" s="3"/>
      <c r="L713" s="3"/>
    </row>
    <row r="714" spans="1:12">
      <c r="A714" s="9"/>
      <c r="B714" s="3"/>
      <c r="C714" s="13"/>
      <c r="D714" s="3"/>
      <c r="E714" s="3"/>
      <c r="F714" s="3"/>
      <c r="G714" s="3"/>
      <c r="H714" s="3"/>
      <c r="I714" s="3"/>
      <c r="J714" s="3"/>
      <c r="K714" s="3"/>
      <c r="L714" s="3"/>
    </row>
    <row r="715" spans="1:12">
      <c r="A715" s="9"/>
      <c r="B715" s="3"/>
      <c r="C715" s="13"/>
      <c r="D715" s="3"/>
      <c r="E715" s="3"/>
      <c r="F715" s="3"/>
      <c r="G715" s="3"/>
      <c r="H715" s="3"/>
      <c r="I715" s="3"/>
      <c r="J715" s="3"/>
      <c r="K715" s="3"/>
      <c r="L715" s="3"/>
    </row>
    <row r="716" spans="1:12">
      <c r="A716" s="9"/>
      <c r="B716" s="3"/>
      <c r="C716" s="13"/>
      <c r="D716" s="3"/>
      <c r="E716" s="3"/>
      <c r="F716" s="3"/>
      <c r="G716" s="3"/>
      <c r="H716" s="3"/>
      <c r="I716" s="3"/>
      <c r="J716" s="3"/>
      <c r="K716" s="3"/>
      <c r="L716" s="3"/>
    </row>
    <row r="717" spans="1:12">
      <c r="A717" s="9"/>
      <c r="B717" s="3"/>
      <c r="C717" s="13"/>
      <c r="D717" s="3"/>
      <c r="E717" s="3"/>
      <c r="F717" s="3"/>
      <c r="G717" s="3"/>
      <c r="H717" s="3"/>
      <c r="I717" s="3"/>
      <c r="J717" s="3"/>
      <c r="K717" s="3"/>
      <c r="L717" s="3"/>
    </row>
    <row r="718" spans="1:12">
      <c r="A718" s="9"/>
      <c r="B718" s="3"/>
      <c r="C718" s="13"/>
      <c r="D718" s="3"/>
      <c r="E718" s="3"/>
      <c r="F718" s="3"/>
      <c r="G718" s="3"/>
      <c r="H718" s="3"/>
      <c r="I718" s="3"/>
      <c r="J718" s="3"/>
      <c r="K718" s="3"/>
      <c r="L718" s="3"/>
    </row>
    <row r="719" spans="1:12">
      <c r="A719" s="9"/>
      <c r="B719" s="3"/>
      <c r="C719" s="13"/>
      <c r="D719" s="3"/>
      <c r="E719" s="3"/>
      <c r="F719" s="3"/>
      <c r="G719" s="3"/>
      <c r="H719" s="3"/>
      <c r="I719" s="3"/>
      <c r="J719" s="3"/>
      <c r="K719" s="3"/>
      <c r="L719" s="3"/>
    </row>
    <row r="720" spans="1:12">
      <c r="A720" s="9"/>
      <c r="B720" s="3"/>
      <c r="C720" s="13"/>
      <c r="D720" s="3"/>
      <c r="E720" s="3"/>
      <c r="F720" s="3"/>
      <c r="G720" s="3"/>
      <c r="H720" s="3"/>
      <c r="I720" s="3"/>
      <c r="J720" s="3"/>
      <c r="K720" s="3"/>
      <c r="L720" s="3"/>
    </row>
    <row r="721" spans="1:12">
      <c r="A721" s="9"/>
      <c r="B721" s="3"/>
      <c r="C721" s="13"/>
      <c r="D721" s="3"/>
      <c r="E721" s="3"/>
      <c r="F721" s="3"/>
      <c r="G721" s="3"/>
      <c r="H721" s="3"/>
      <c r="I721" s="3"/>
      <c r="J721" s="3"/>
      <c r="K721" s="3"/>
      <c r="L721" s="3"/>
    </row>
    <row r="722" spans="1:12">
      <c r="A722" s="9"/>
      <c r="B722" s="3"/>
      <c r="C722" s="13"/>
      <c r="D722" s="3"/>
      <c r="E722" s="3"/>
      <c r="F722" s="3"/>
      <c r="G722" s="3"/>
      <c r="H722" s="3"/>
      <c r="I722" s="3"/>
      <c r="J722" s="3"/>
      <c r="K722" s="3"/>
      <c r="L722" s="3"/>
    </row>
    <row r="723" spans="1:12">
      <c r="A723" s="9"/>
      <c r="B723" s="3"/>
      <c r="C723" s="13"/>
      <c r="D723" s="3"/>
      <c r="E723" s="3"/>
      <c r="F723" s="3"/>
      <c r="G723" s="3"/>
      <c r="H723" s="3"/>
      <c r="I723" s="3"/>
      <c r="J723" s="3"/>
      <c r="K723" s="3"/>
      <c r="L723" s="3"/>
    </row>
    <row r="724" spans="1:12">
      <c r="A724" s="9"/>
      <c r="B724" s="3"/>
      <c r="C724" s="13"/>
      <c r="D724" s="3"/>
      <c r="E724" s="3"/>
      <c r="F724" s="3"/>
      <c r="G724" s="3"/>
      <c r="H724" s="3"/>
      <c r="I724" s="3"/>
      <c r="J724" s="3"/>
      <c r="K724" s="3"/>
      <c r="L724" s="3"/>
    </row>
    <row r="725" spans="1:12">
      <c r="A725" s="9"/>
      <c r="B725" s="3"/>
      <c r="C725" s="13"/>
      <c r="D725" s="3"/>
      <c r="E725" s="3"/>
      <c r="F725" s="3"/>
      <c r="G725" s="3"/>
      <c r="H725" s="3"/>
      <c r="I725" s="3"/>
      <c r="J725" s="3"/>
      <c r="K725" s="3"/>
      <c r="L725" s="3"/>
    </row>
    <row r="726" spans="1:12">
      <c r="A726" s="9"/>
      <c r="B726" s="3"/>
      <c r="C726" s="13"/>
      <c r="D726" s="3"/>
      <c r="E726" s="3"/>
      <c r="F726" s="3"/>
      <c r="G726" s="3"/>
      <c r="H726" s="3"/>
      <c r="I726" s="3"/>
      <c r="J726" s="3"/>
      <c r="K726" s="3"/>
      <c r="L726" s="3"/>
    </row>
    <row r="727" spans="1:12">
      <c r="A727" s="9"/>
      <c r="B727" s="3"/>
      <c r="C727" s="13"/>
      <c r="D727" s="3"/>
      <c r="E727" s="3"/>
      <c r="F727" s="3"/>
      <c r="G727" s="3"/>
      <c r="H727" s="3"/>
      <c r="I727" s="3"/>
      <c r="J727" s="3"/>
      <c r="K727" s="3"/>
      <c r="L727" s="3"/>
    </row>
    <row r="728" spans="1:12">
      <c r="A728" s="9"/>
      <c r="B728" s="3"/>
      <c r="C728" s="13"/>
      <c r="D728" s="3"/>
      <c r="E728" s="3"/>
      <c r="F728" s="3"/>
      <c r="G728" s="3"/>
      <c r="H728" s="3"/>
      <c r="I728" s="3"/>
      <c r="J728" s="3"/>
      <c r="K728" s="3"/>
      <c r="L728" s="3"/>
    </row>
    <row r="729" spans="1:12">
      <c r="A729" s="9"/>
      <c r="B729" s="3"/>
      <c r="C729" s="13"/>
      <c r="D729" s="3"/>
      <c r="E729" s="3"/>
      <c r="F729" s="3"/>
      <c r="G729" s="3"/>
      <c r="H729" s="3"/>
      <c r="I729" s="3"/>
      <c r="J729" s="3"/>
      <c r="K729" s="3"/>
      <c r="L729" s="3"/>
    </row>
    <row r="730" spans="1:12">
      <c r="A730" s="9"/>
      <c r="B730" s="3"/>
      <c r="C730" s="13"/>
      <c r="D730" s="3"/>
      <c r="E730" s="3"/>
      <c r="F730" s="3"/>
      <c r="G730" s="3"/>
      <c r="H730" s="3"/>
      <c r="I730" s="3"/>
      <c r="J730" s="3"/>
      <c r="K730" s="3"/>
      <c r="L730" s="3"/>
    </row>
    <row r="731" spans="1:12">
      <c r="A731" s="9"/>
      <c r="B731" s="3"/>
      <c r="C731" s="13"/>
      <c r="D731" s="3"/>
      <c r="E731" s="3"/>
      <c r="F731" s="3"/>
      <c r="G731" s="3"/>
      <c r="H731" s="3"/>
      <c r="I731" s="3"/>
      <c r="J731" s="3"/>
      <c r="K731" s="3"/>
      <c r="L731" s="3"/>
    </row>
    <row r="732" spans="1:12">
      <c r="A732" s="9"/>
      <c r="B732" s="3"/>
      <c r="C732" s="13"/>
      <c r="D732" s="3"/>
      <c r="E732" s="3"/>
      <c r="F732" s="3"/>
      <c r="G732" s="3"/>
      <c r="H732" s="3"/>
      <c r="I732" s="3"/>
      <c r="J732" s="3"/>
      <c r="K732" s="3"/>
      <c r="L732" s="3"/>
    </row>
    <row r="733" spans="1:12">
      <c r="A733" s="9"/>
      <c r="B733" s="3"/>
      <c r="C733" s="13"/>
      <c r="D733" s="3"/>
      <c r="E733" s="3"/>
      <c r="F733" s="3"/>
      <c r="G733" s="3"/>
      <c r="H733" s="3"/>
      <c r="I733" s="3"/>
      <c r="J733" s="3"/>
      <c r="K733" s="3"/>
      <c r="L733" s="3"/>
    </row>
    <row r="734" spans="1:12">
      <c r="A734" s="9"/>
      <c r="B734" s="3"/>
      <c r="C734" s="13"/>
      <c r="D734" s="3"/>
      <c r="E734" s="3"/>
      <c r="F734" s="3"/>
      <c r="G734" s="3"/>
      <c r="H734" s="3"/>
      <c r="I734" s="3"/>
      <c r="J734" s="3"/>
      <c r="K734" s="3"/>
      <c r="L734" s="3"/>
    </row>
    <row r="735" spans="1:12">
      <c r="A735" s="9"/>
      <c r="B735" s="3"/>
      <c r="C735" s="13"/>
      <c r="D735" s="3"/>
      <c r="E735" s="3"/>
      <c r="F735" s="3"/>
      <c r="G735" s="3"/>
      <c r="H735" s="3"/>
      <c r="I735" s="3"/>
      <c r="J735" s="3"/>
      <c r="K735" s="3"/>
      <c r="L735" s="3"/>
    </row>
    <row r="736" spans="1:12">
      <c r="A736" s="9"/>
      <c r="B736" s="3"/>
      <c r="C736" s="13"/>
      <c r="D736" s="3"/>
      <c r="E736" s="3"/>
      <c r="F736" s="3"/>
      <c r="G736" s="3"/>
      <c r="H736" s="3"/>
      <c r="I736" s="3"/>
      <c r="J736" s="3"/>
      <c r="K736" s="3"/>
      <c r="L736" s="3"/>
    </row>
    <row r="737" spans="1:12">
      <c r="A737" s="9"/>
      <c r="B737" s="3"/>
      <c r="C737" s="13"/>
      <c r="D737" s="3"/>
      <c r="E737" s="3"/>
      <c r="F737" s="3"/>
      <c r="G737" s="3"/>
      <c r="H737" s="3"/>
      <c r="I737" s="3"/>
      <c r="J737" s="3"/>
      <c r="K737" s="3"/>
      <c r="L737" s="3"/>
    </row>
    <row r="738" spans="1:12">
      <c r="A738" s="9"/>
      <c r="B738" s="3"/>
      <c r="C738" s="13"/>
      <c r="D738" s="3"/>
      <c r="E738" s="3"/>
      <c r="F738" s="3"/>
      <c r="G738" s="3"/>
      <c r="H738" s="3"/>
      <c r="I738" s="3"/>
      <c r="J738" s="3"/>
      <c r="K738" s="3"/>
      <c r="L738" s="3"/>
    </row>
    <row r="739" spans="1:12">
      <c r="A739" s="9"/>
      <c r="B739" s="3"/>
      <c r="C739" s="13"/>
      <c r="D739" s="3"/>
      <c r="E739" s="3"/>
      <c r="F739" s="3"/>
      <c r="G739" s="3"/>
      <c r="H739" s="3"/>
      <c r="I739" s="3"/>
      <c r="J739" s="3"/>
      <c r="K739" s="3"/>
      <c r="L739" s="3"/>
    </row>
    <row r="740" spans="1:12">
      <c r="A740" s="9"/>
      <c r="B740" s="3"/>
      <c r="C740" s="13"/>
      <c r="D740" s="3"/>
      <c r="E740" s="3"/>
      <c r="F740" s="3"/>
      <c r="G740" s="3"/>
      <c r="H740" s="3"/>
      <c r="I740" s="3"/>
      <c r="J740" s="3"/>
      <c r="K740" s="3"/>
      <c r="L740" s="3"/>
    </row>
    <row r="741" spans="1:12">
      <c r="A741" s="9"/>
      <c r="B741" s="3"/>
      <c r="C741" s="13"/>
      <c r="D741" s="3"/>
      <c r="E741" s="3"/>
      <c r="F741" s="3"/>
      <c r="G741" s="3"/>
      <c r="H741" s="3"/>
      <c r="I741" s="3"/>
      <c r="J741" s="3"/>
      <c r="K741" s="3"/>
      <c r="L741" s="3"/>
    </row>
    <row r="742" spans="1:12">
      <c r="A742" s="9"/>
      <c r="B742" s="3"/>
      <c r="C742" s="13"/>
      <c r="D742" s="3"/>
      <c r="E742" s="3"/>
      <c r="F742" s="3"/>
      <c r="G742" s="3"/>
      <c r="H742" s="3"/>
      <c r="I742" s="3"/>
      <c r="J742" s="3"/>
      <c r="K742" s="3"/>
      <c r="L742" s="3"/>
    </row>
    <row r="743" spans="1:12">
      <c r="A743" s="9"/>
      <c r="B743" s="3"/>
      <c r="C743" s="13"/>
      <c r="D743" s="3"/>
      <c r="E743" s="3"/>
      <c r="F743" s="3"/>
      <c r="G743" s="3"/>
      <c r="H743" s="3"/>
      <c r="I743" s="3"/>
      <c r="J743" s="3"/>
      <c r="K743" s="3"/>
      <c r="L743" s="3"/>
    </row>
    <row r="744" spans="1:12">
      <c r="A744" s="9"/>
      <c r="B744" s="3"/>
      <c r="C744" s="13"/>
      <c r="D744" s="3"/>
      <c r="E744" s="3"/>
      <c r="F744" s="3"/>
      <c r="G744" s="3"/>
      <c r="H744" s="3"/>
      <c r="I744" s="3"/>
      <c r="J744" s="3"/>
      <c r="K744" s="3"/>
      <c r="L744" s="3"/>
    </row>
    <row r="745" spans="1:12">
      <c r="A745" s="9"/>
      <c r="B745" s="3"/>
      <c r="C745" s="13"/>
      <c r="D745" s="3"/>
      <c r="E745" s="3"/>
      <c r="F745" s="3"/>
      <c r="G745" s="3"/>
      <c r="H745" s="3"/>
      <c r="I745" s="3"/>
      <c r="J745" s="3"/>
      <c r="K745" s="3"/>
      <c r="L745" s="3"/>
    </row>
    <row r="746" spans="1:12">
      <c r="A746" s="9"/>
      <c r="B746" s="3"/>
      <c r="C746" s="13"/>
      <c r="D746" s="3"/>
      <c r="E746" s="3"/>
      <c r="F746" s="3"/>
      <c r="G746" s="3"/>
      <c r="H746" s="3"/>
      <c r="I746" s="3"/>
      <c r="J746" s="3"/>
      <c r="K746" s="3"/>
      <c r="L746" s="3"/>
    </row>
    <row r="747" spans="1:12">
      <c r="A747" s="9"/>
      <c r="B747" s="3"/>
      <c r="C747" s="13"/>
      <c r="D747" s="3"/>
      <c r="E747" s="3"/>
      <c r="F747" s="3"/>
      <c r="G747" s="3"/>
      <c r="H747" s="3"/>
      <c r="I747" s="3"/>
      <c r="J747" s="3"/>
      <c r="K747" s="3"/>
      <c r="L747" s="3"/>
    </row>
    <row r="748" spans="1:12">
      <c r="A748" s="9"/>
      <c r="B748" s="3"/>
      <c r="C748" s="13"/>
      <c r="D748" s="3"/>
      <c r="E748" s="3"/>
      <c r="F748" s="3"/>
      <c r="G748" s="3"/>
      <c r="H748" s="3"/>
      <c r="I748" s="3"/>
      <c r="J748" s="3"/>
      <c r="K748" s="3"/>
      <c r="L748" s="3"/>
    </row>
    <row r="749" spans="1:12">
      <c r="A749" s="9"/>
      <c r="B749" s="3"/>
      <c r="C749" s="13"/>
      <c r="D749" s="3"/>
      <c r="E749" s="3"/>
      <c r="F749" s="3"/>
      <c r="G749" s="3"/>
      <c r="H749" s="3"/>
      <c r="I749" s="3"/>
      <c r="J749" s="3"/>
      <c r="K749" s="3"/>
      <c r="L749" s="3"/>
    </row>
    <row r="750" spans="1:12">
      <c r="A750" s="9"/>
      <c r="B750" s="3"/>
      <c r="C750" s="13"/>
      <c r="D750" s="3"/>
      <c r="E750" s="3"/>
      <c r="F750" s="3"/>
      <c r="G750" s="3"/>
      <c r="H750" s="3"/>
      <c r="I750" s="3"/>
      <c r="J750" s="3"/>
      <c r="K750" s="3"/>
      <c r="L750" s="3"/>
    </row>
    <row r="751" spans="1:12">
      <c r="A751" s="9"/>
      <c r="B751" s="3"/>
      <c r="C751" s="13"/>
      <c r="D751" s="3"/>
      <c r="E751" s="3"/>
      <c r="F751" s="3"/>
      <c r="G751" s="3"/>
      <c r="H751" s="3"/>
      <c r="I751" s="3"/>
      <c r="J751" s="3"/>
      <c r="K751" s="3"/>
      <c r="L751" s="3"/>
    </row>
    <row r="752" spans="1:12">
      <c r="A752" s="9"/>
      <c r="B752" s="3"/>
      <c r="C752" s="13"/>
      <c r="D752" s="3"/>
      <c r="E752" s="3"/>
      <c r="F752" s="3"/>
      <c r="G752" s="3"/>
      <c r="H752" s="3"/>
      <c r="I752" s="3"/>
      <c r="J752" s="3"/>
      <c r="K752" s="3"/>
      <c r="L752" s="3"/>
    </row>
    <row r="753" spans="1:12">
      <c r="A753" s="9"/>
      <c r="B753" s="3"/>
      <c r="C753" s="13"/>
      <c r="D753" s="3"/>
      <c r="E753" s="3"/>
      <c r="F753" s="3"/>
      <c r="G753" s="3"/>
      <c r="H753" s="3"/>
      <c r="I753" s="3"/>
      <c r="J753" s="3"/>
      <c r="K753" s="3"/>
      <c r="L753" s="3"/>
    </row>
    <row r="754" spans="1:12">
      <c r="A754" s="9"/>
      <c r="B754" s="3"/>
      <c r="C754" s="13"/>
      <c r="D754" s="3"/>
      <c r="E754" s="3"/>
      <c r="F754" s="3"/>
      <c r="G754" s="3"/>
      <c r="H754" s="3"/>
      <c r="I754" s="3"/>
      <c r="J754" s="3"/>
      <c r="K754" s="3"/>
      <c r="L754" s="3"/>
    </row>
    <row r="755" spans="1:12">
      <c r="A755" s="9"/>
      <c r="B755" s="3"/>
      <c r="C755" s="13"/>
      <c r="D755" s="3"/>
      <c r="E755" s="3"/>
      <c r="F755" s="3"/>
      <c r="G755" s="3"/>
      <c r="H755" s="3"/>
      <c r="I755" s="3"/>
      <c r="J755" s="3"/>
      <c r="K755" s="3"/>
      <c r="L755" s="3"/>
    </row>
    <row r="756" spans="1:12">
      <c r="A756" s="9"/>
      <c r="B756" s="3"/>
      <c r="C756" s="13"/>
      <c r="D756" s="3"/>
      <c r="E756" s="3"/>
      <c r="F756" s="3"/>
      <c r="G756" s="3"/>
      <c r="H756" s="3"/>
      <c r="I756" s="3"/>
      <c r="J756" s="3"/>
      <c r="K756" s="3"/>
      <c r="L756" s="3"/>
    </row>
    <row r="757" spans="1:12">
      <c r="A757" s="9"/>
      <c r="B757" s="3"/>
      <c r="C757" s="13"/>
      <c r="D757" s="3"/>
      <c r="E757" s="3"/>
      <c r="F757" s="3"/>
      <c r="G757" s="3"/>
      <c r="H757" s="3"/>
      <c r="I757" s="3"/>
      <c r="J757" s="3"/>
      <c r="K757" s="3"/>
      <c r="L757" s="3"/>
    </row>
    <row r="758" spans="1:12">
      <c r="A758" s="9"/>
      <c r="B758" s="3"/>
      <c r="C758" s="13"/>
      <c r="D758" s="3"/>
      <c r="E758" s="3"/>
      <c r="F758" s="3"/>
      <c r="G758" s="3"/>
      <c r="H758" s="3"/>
      <c r="I758" s="3"/>
      <c r="J758" s="3"/>
      <c r="K758" s="3"/>
      <c r="L758" s="3"/>
    </row>
    <row r="759" spans="1:12">
      <c r="A759" s="9"/>
      <c r="B759" s="3"/>
      <c r="C759" s="13"/>
      <c r="D759" s="3"/>
      <c r="E759" s="3"/>
      <c r="F759" s="3"/>
      <c r="G759" s="3"/>
      <c r="H759" s="3"/>
      <c r="I759" s="3"/>
      <c r="J759" s="3"/>
      <c r="K759" s="3"/>
      <c r="L759" s="3"/>
    </row>
    <row r="760" spans="1:12">
      <c r="A760" s="9"/>
      <c r="B760" s="3"/>
      <c r="C760" s="13"/>
      <c r="D760" s="3"/>
      <c r="E760" s="3"/>
      <c r="F760" s="3"/>
      <c r="G760" s="3"/>
      <c r="H760" s="3"/>
      <c r="I760" s="3"/>
      <c r="J760" s="3"/>
      <c r="K760" s="3"/>
      <c r="L760" s="3"/>
    </row>
    <row r="761" spans="1:12">
      <c r="A761" s="9"/>
      <c r="B761" s="3"/>
      <c r="C761" s="13"/>
      <c r="D761" s="3"/>
      <c r="E761" s="3"/>
      <c r="F761" s="3"/>
      <c r="G761" s="3"/>
      <c r="H761" s="3"/>
      <c r="I761" s="3"/>
      <c r="J761" s="3"/>
      <c r="K761" s="3"/>
      <c r="L761" s="3"/>
    </row>
    <row r="762" spans="1:12">
      <c r="A762" s="9"/>
      <c r="B762" s="3"/>
      <c r="C762" s="13"/>
      <c r="D762" s="3"/>
      <c r="E762" s="3"/>
      <c r="F762" s="3"/>
      <c r="G762" s="3"/>
      <c r="H762" s="3"/>
      <c r="I762" s="3"/>
      <c r="J762" s="3"/>
      <c r="K762" s="3"/>
      <c r="L762" s="3"/>
    </row>
    <row r="763" spans="1:12">
      <c r="A763" s="9"/>
      <c r="B763" s="3"/>
      <c r="C763" s="13"/>
      <c r="D763" s="3"/>
      <c r="E763" s="3"/>
      <c r="F763" s="3"/>
      <c r="G763" s="3"/>
      <c r="H763" s="3"/>
      <c r="I763" s="3"/>
      <c r="J763" s="3"/>
      <c r="K763" s="3"/>
      <c r="L763" s="3"/>
    </row>
    <row r="764" spans="1:12">
      <c r="A764" s="9"/>
      <c r="B764" s="3"/>
      <c r="C764" s="13"/>
      <c r="D764" s="3"/>
      <c r="E764" s="3"/>
      <c r="F764" s="3"/>
      <c r="G764" s="3"/>
      <c r="H764" s="3"/>
      <c r="I764" s="3"/>
      <c r="J764" s="3"/>
      <c r="K764" s="3"/>
      <c r="L764" s="3"/>
    </row>
    <row r="765" spans="1:12">
      <c r="A765" s="9"/>
      <c r="B765" s="3"/>
      <c r="C765" s="13"/>
      <c r="D765" s="3"/>
      <c r="E765" s="3"/>
      <c r="F765" s="3"/>
      <c r="G765" s="3"/>
      <c r="H765" s="3"/>
      <c r="I765" s="3"/>
      <c r="J765" s="3"/>
      <c r="K765" s="3"/>
      <c r="L765" s="3"/>
    </row>
    <row r="766" spans="1:12">
      <c r="A766" s="9"/>
      <c r="B766" s="3"/>
      <c r="C766" s="13"/>
      <c r="D766" s="3"/>
      <c r="E766" s="3"/>
      <c r="F766" s="3"/>
      <c r="G766" s="3"/>
      <c r="H766" s="3"/>
      <c r="I766" s="3"/>
      <c r="J766" s="3"/>
      <c r="K766" s="3"/>
      <c r="L766" s="3"/>
    </row>
    <row r="767" spans="1:12">
      <c r="A767" s="9"/>
      <c r="B767" s="3"/>
      <c r="C767" s="13"/>
      <c r="D767" s="3"/>
      <c r="E767" s="3"/>
      <c r="F767" s="3"/>
      <c r="G767" s="3"/>
      <c r="H767" s="3"/>
      <c r="I767" s="3"/>
      <c r="J767" s="3"/>
      <c r="K767" s="3"/>
      <c r="L767" s="3"/>
    </row>
    <row r="768" spans="1:12">
      <c r="A768" s="9"/>
      <c r="B768" s="3"/>
      <c r="C768" s="13"/>
      <c r="D768" s="3"/>
      <c r="E768" s="3"/>
      <c r="F768" s="3"/>
      <c r="G768" s="3"/>
      <c r="H768" s="3"/>
      <c r="I768" s="3"/>
      <c r="J768" s="3"/>
      <c r="K768" s="3"/>
      <c r="L768" s="3"/>
    </row>
    <row r="769" spans="1:12">
      <c r="A769" s="9"/>
      <c r="B769" s="3"/>
      <c r="C769" s="13"/>
      <c r="D769" s="3"/>
      <c r="E769" s="3"/>
      <c r="F769" s="3"/>
      <c r="G769" s="3"/>
      <c r="H769" s="3"/>
      <c r="I769" s="3"/>
      <c r="J769" s="3"/>
      <c r="K769" s="3"/>
      <c r="L769" s="3"/>
    </row>
    <row r="770" spans="1:12">
      <c r="A770" s="9"/>
      <c r="B770" s="3"/>
      <c r="C770" s="13"/>
      <c r="D770" s="3"/>
      <c r="E770" s="3"/>
      <c r="F770" s="3"/>
      <c r="G770" s="3"/>
      <c r="H770" s="3"/>
      <c r="I770" s="3"/>
      <c r="J770" s="3"/>
      <c r="K770" s="3"/>
      <c r="L770" s="3"/>
    </row>
    <row r="771" spans="1:12">
      <c r="A771" s="9"/>
      <c r="B771" s="3"/>
      <c r="C771" s="13"/>
      <c r="D771" s="3"/>
      <c r="E771" s="3"/>
      <c r="F771" s="3"/>
      <c r="G771" s="3"/>
      <c r="H771" s="3"/>
      <c r="I771" s="3"/>
      <c r="J771" s="3"/>
      <c r="K771" s="3"/>
      <c r="L771" s="3"/>
    </row>
    <row r="772" spans="1:12">
      <c r="A772" s="9"/>
      <c r="B772" s="3"/>
      <c r="C772" s="13"/>
      <c r="D772" s="3"/>
      <c r="E772" s="3"/>
      <c r="F772" s="3"/>
      <c r="G772" s="3"/>
      <c r="H772" s="3"/>
      <c r="I772" s="3"/>
      <c r="J772" s="3"/>
      <c r="K772" s="3"/>
      <c r="L772" s="3"/>
    </row>
    <row r="773" spans="1:12">
      <c r="A773" s="9"/>
      <c r="B773" s="3"/>
      <c r="C773" s="13"/>
      <c r="D773" s="3"/>
      <c r="E773" s="3"/>
      <c r="F773" s="3"/>
      <c r="G773" s="3"/>
      <c r="H773" s="3"/>
      <c r="I773" s="3"/>
      <c r="J773" s="3"/>
      <c r="K773" s="3"/>
      <c r="L773" s="3"/>
    </row>
    <row r="774" spans="1:12">
      <c r="A774" s="9"/>
      <c r="B774" s="3"/>
      <c r="C774" s="13"/>
      <c r="D774" s="3"/>
      <c r="E774" s="3"/>
      <c r="F774" s="3"/>
      <c r="G774" s="3"/>
      <c r="H774" s="3"/>
      <c r="I774" s="3"/>
      <c r="J774" s="3"/>
      <c r="K774" s="3"/>
      <c r="L774" s="3"/>
    </row>
    <row r="775" spans="1:12">
      <c r="A775" s="9"/>
      <c r="B775" s="3"/>
      <c r="C775" s="13"/>
      <c r="D775" s="3"/>
      <c r="E775" s="3"/>
      <c r="F775" s="3"/>
      <c r="G775" s="3"/>
      <c r="H775" s="3"/>
      <c r="I775" s="3"/>
      <c r="J775" s="3"/>
      <c r="K775" s="3"/>
      <c r="L775" s="3"/>
    </row>
    <row r="776" spans="1:12">
      <c r="A776" s="9"/>
      <c r="B776" s="3"/>
      <c r="C776" s="13"/>
      <c r="D776" s="3"/>
      <c r="E776" s="3"/>
      <c r="F776" s="3"/>
      <c r="G776" s="3"/>
      <c r="H776" s="3"/>
      <c r="I776" s="3"/>
      <c r="J776" s="3"/>
      <c r="K776" s="3"/>
      <c r="L776" s="3"/>
    </row>
    <row r="777" spans="1:12">
      <c r="A777" s="9"/>
      <c r="B777" s="3"/>
      <c r="C777" s="13"/>
      <c r="D777" s="3"/>
      <c r="E777" s="3"/>
      <c r="F777" s="3"/>
      <c r="G777" s="3"/>
      <c r="H777" s="3"/>
      <c r="I777" s="3"/>
      <c r="J777" s="3"/>
      <c r="K777" s="3"/>
      <c r="L777" s="3"/>
    </row>
    <row r="778" spans="1:12">
      <c r="A778" s="9"/>
      <c r="B778" s="3"/>
      <c r="C778" s="13"/>
      <c r="D778" s="3"/>
      <c r="E778" s="3"/>
      <c r="F778" s="3"/>
      <c r="G778" s="3"/>
      <c r="H778" s="3"/>
      <c r="I778" s="3"/>
      <c r="J778" s="3"/>
      <c r="K778" s="3"/>
      <c r="L778" s="3"/>
    </row>
    <row r="779" spans="1:12">
      <c r="A779" s="9"/>
      <c r="B779" s="3"/>
      <c r="C779" s="13"/>
      <c r="D779" s="3"/>
      <c r="E779" s="3"/>
      <c r="F779" s="3"/>
      <c r="G779" s="3"/>
      <c r="H779" s="3"/>
      <c r="I779" s="3"/>
      <c r="J779" s="3"/>
      <c r="K779" s="3"/>
      <c r="L779" s="3"/>
    </row>
    <row r="780" spans="1:12">
      <c r="A780" s="9"/>
      <c r="B780" s="3"/>
      <c r="C780" s="13"/>
      <c r="D780" s="3"/>
      <c r="E780" s="3"/>
      <c r="F780" s="3"/>
      <c r="G780" s="3"/>
      <c r="H780" s="3"/>
      <c r="I780" s="3"/>
      <c r="J780" s="3"/>
      <c r="K780" s="3"/>
      <c r="L780" s="3"/>
    </row>
    <row r="781" spans="1:12">
      <c r="A781" s="9"/>
      <c r="B781" s="3"/>
      <c r="C781" s="13"/>
      <c r="D781" s="3"/>
      <c r="E781" s="3"/>
      <c r="F781" s="3"/>
      <c r="G781" s="3"/>
      <c r="H781" s="3"/>
      <c r="I781" s="3"/>
      <c r="J781" s="3"/>
      <c r="K781" s="3"/>
      <c r="L781" s="3"/>
    </row>
    <row r="782" spans="1:12">
      <c r="A782" s="9"/>
      <c r="B782" s="3"/>
      <c r="C782" s="13"/>
      <c r="D782" s="3"/>
      <c r="E782" s="3"/>
      <c r="F782" s="3"/>
      <c r="G782" s="3"/>
      <c r="H782" s="3"/>
      <c r="I782" s="3"/>
      <c r="J782" s="3"/>
      <c r="K782" s="3"/>
      <c r="L782" s="3"/>
    </row>
    <row r="783" spans="1:12">
      <c r="A783" s="9"/>
      <c r="B783" s="3"/>
      <c r="C783" s="13"/>
      <c r="D783" s="3"/>
      <c r="E783" s="3"/>
      <c r="F783" s="3"/>
      <c r="G783" s="3"/>
      <c r="H783" s="3"/>
      <c r="I783" s="3"/>
      <c r="J783" s="3"/>
      <c r="K783" s="3"/>
      <c r="L783" s="3"/>
    </row>
    <row r="784" spans="1:12">
      <c r="A784" s="9"/>
      <c r="B784" s="3"/>
      <c r="C784" s="13"/>
      <c r="D784" s="3"/>
      <c r="E784" s="3"/>
      <c r="F784" s="3"/>
      <c r="G784" s="3"/>
      <c r="H784" s="3"/>
      <c r="I784" s="3"/>
      <c r="J784" s="3"/>
      <c r="K784" s="3"/>
      <c r="L784" s="3"/>
    </row>
    <row r="785" spans="1:12">
      <c r="A785" s="9"/>
      <c r="B785" s="3"/>
      <c r="C785" s="13"/>
      <c r="D785" s="3"/>
      <c r="E785" s="3"/>
      <c r="F785" s="3"/>
      <c r="G785" s="3"/>
      <c r="H785" s="3"/>
      <c r="I785" s="3"/>
      <c r="J785" s="3"/>
      <c r="K785" s="3"/>
      <c r="L785" s="3"/>
    </row>
    <row r="786" spans="1:12">
      <c r="A786" s="9"/>
      <c r="B786" s="3"/>
      <c r="C786" s="13"/>
      <c r="D786" s="3"/>
      <c r="E786" s="3"/>
      <c r="F786" s="3"/>
      <c r="G786" s="3"/>
      <c r="H786" s="3"/>
      <c r="I786" s="3"/>
      <c r="J786" s="3"/>
      <c r="K786" s="3"/>
      <c r="L786" s="3"/>
    </row>
    <row r="787" spans="1:12">
      <c r="A787" s="9"/>
      <c r="B787" s="3"/>
      <c r="C787" s="13"/>
      <c r="D787" s="3"/>
      <c r="E787" s="3"/>
      <c r="F787" s="3"/>
      <c r="G787" s="3"/>
      <c r="H787" s="3"/>
      <c r="I787" s="3"/>
      <c r="J787" s="3"/>
      <c r="K787" s="3"/>
      <c r="L787" s="3"/>
    </row>
    <row r="788" spans="1:12">
      <c r="A788" s="9"/>
      <c r="B788" s="3"/>
      <c r="C788" s="13"/>
      <c r="D788" s="3"/>
      <c r="E788" s="3"/>
      <c r="F788" s="3"/>
      <c r="G788" s="3"/>
      <c r="H788" s="3"/>
      <c r="I788" s="3"/>
      <c r="J788" s="3"/>
      <c r="K788" s="3"/>
      <c r="L788" s="3"/>
    </row>
    <row r="789" spans="1:12">
      <c r="A789" s="9"/>
      <c r="B789" s="3"/>
      <c r="C789" s="13"/>
      <c r="D789" s="3"/>
      <c r="E789" s="3"/>
      <c r="F789" s="3"/>
      <c r="G789" s="3"/>
      <c r="H789" s="3"/>
      <c r="I789" s="3"/>
      <c r="J789" s="3"/>
      <c r="K789" s="3"/>
      <c r="L789" s="3"/>
    </row>
    <row r="790" spans="1:12">
      <c r="A790" s="9"/>
      <c r="B790" s="3"/>
      <c r="C790" s="13"/>
      <c r="D790" s="3"/>
      <c r="E790" s="3"/>
      <c r="F790" s="3"/>
      <c r="G790" s="3"/>
      <c r="H790" s="3"/>
      <c r="I790" s="3"/>
      <c r="J790" s="3"/>
      <c r="K790" s="3"/>
      <c r="L790" s="3"/>
    </row>
    <row r="791" spans="1:12">
      <c r="A791" s="9"/>
      <c r="B791" s="3"/>
      <c r="C791" s="13"/>
      <c r="D791" s="3"/>
      <c r="E791" s="3"/>
      <c r="F791" s="3"/>
      <c r="G791" s="3"/>
      <c r="H791" s="3"/>
      <c r="I791" s="3"/>
      <c r="J791" s="3"/>
      <c r="K791" s="3"/>
      <c r="L791" s="3"/>
    </row>
    <row r="792" spans="1:12">
      <c r="A792" s="9"/>
      <c r="B792" s="3"/>
      <c r="C792" s="13"/>
      <c r="D792" s="3"/>
      <c r="E792" s="3"/>
      <c r="F792" s="3"/>
      <c r="G792" s="3"/>
      <c r="H792" s="3"/>
      <c r="I792" s="3"/>
      <c r="J792" s="3"/>
      <c r="K792" s="3"/>
      <c r="L792" s="3"/>
    </row>
    <row r="793" spans="1:12">
      <c r="A793" s="9"/>
      <c r="B793" s="3"/>
      <c r="C793" s="13"/>
      <c r="D793" s="3"/>
      <c r="E793" s="3"/>
      <c r="F793" s="3"/>
      <c r="G793" s="3"/>
      <c r="H793" s="3"/>
      <c r="I793" s="3"/>
      <c r="J793" s="3"/>
      <c r="K793" s="3"/>
      <c r="L793" s="3"/>
    </row>
    <row r="794" spans="1:12">
      <c r="A794" s="9"/>
      <c r="B794" s="3"/>
      <c r="C794" s="13"/>
      <c r="D794" s="3"/>
      <c r="E794" s="3"/>
      <c r="F794" s="3"/>
      <c r="G794" s="3"/>
      <c r="H794" s="3"/>
      <c r="I794" s="3"/>
      <c r="J794" s="3"/>
      <c r="K794" s="3"/>
      <c r="L794" s="3"/>
    </row>
    <row r="795" spans="1:12">
      <c r="A795" s="9"/>
      <c r="B795" s="3"/>
      <c r="C795" s="13"/>
      <c r="D795" s="3"/>
      <c r="E795" s="3"/>
      <c r="F795" s="3"/>
      <c r="G795" s="3"/>
      <c r="H795" s="3"/>
      <c r="I795" s="3"/>
      <c r="J795" s="3"/>
      <c r="K795" s="3"/>
      <c r="L795" s="3"/>
    </row>
    <row r="796" spans="1:12">
      <c r="A796" s="9"/>
      <c r="B796" s="3"/>
      <c r="C796" s="13"/>
      <c r="D796" s="3"/>
      <c r="E796" s="3"/>
      <c r="F796" s="3"/>
      <c r="G796" s="3"/>
      <c r="H796" s="3"/>
      <c r="I796" s="3"/>
      <c r="J796" s="3"/>
      <c r="K796" s="3"/>
      <c r="L796" s="3"/>
    </row>
    <row r="797" spans="1:12">
      <c r="A797" s="9"/>
      <c r="B797" s="3"/>
      <c r="C797" s="13"/>
      <c r="D797" s="3"/>
      <c r="E797" s="3"/>
      <c r="F797" s="3"/>
      <c r="G797" s="3"/>
      <c r="H797" s="3"/>
      <c r="I797" s="3"/>
      <c r="J797" s="3"/>
      <c r="K797" s="3"/>
      <c r="L797" s="3"/>
    </row>
    <row r="798" spans="1:12">
      <c r="A798" s="9"/>
      <c r="B798" s="3"/>
      <c r="C798" s="13"/>
      <c r="D798" s="3"/>
      <c r="E798" s="3"/>
      <c r="F798" s="3"/>
      <c r="G798" s="3"/>
      <c r="H798" s="3"/>
      <c r="I798" s="3"/>
      <c r="J798" s="3"/>
      <c r="K798" s="3"/>
      <c r="L798" s="3"/>
    </row>
    <row r="799" spans="1:12">
      <c r="A799" s="9"/>
      <c r="B799" s="3"/>
      <c r="C799" s="13"/>
      <c r="D799" s="3"/>
      <c r="E799" s="3"/>
      <c r="F799" s="3"/>
      <c r="G799" s="3"/>
      <c r="H799" s="3"/>
      <c r="I799" s="3"/>
      <c r="J799" s="3"/>
      <c r="K799" s="3"/>
      <c r="L799" s="3"/>
    </row>
    <row r="800" spans="1:12">
      <c r="A800" s="9"/>
      <c r="B800" s="3"/>
      <c r="C800" s="13"/>
      <c r="D800" s="3"/>
      <c r="E800" s="3"/>
      <c r="F800" s="3"/>
      <c r="G800" s="3"/>
      <c r="H800" s="3"/>
      <c r="I800" s="3"/>
      <c r="J800" s="3"/>
      <c r="K800" s="3"/>
      <c r="L800" s="3"/>
    </row>
    <row r="801" spans="1:12">
      <c r="A801" s="9"/>
      <c r="B801" s="3"/>
      <c r="C801" s="13"/>
      <c r="D801" s="3"/>
      <c r="E801" s="3"/>
      <c r="F801" s="3"/>
      <c r="G801" s="3"/>
      <c r="H801" s="3"/>
      <c r="I801" s="3"/>
      <c r="J801" s="3"/>
      <c r="K801" s="3"/>
      <c r="L801" s="3"/>
    </row>
    <row r="802" spans="1:12">
      <c r="A802" s="9"/>
      <c r="B802" s="3"/>
      <c r="C802" s="13"/>
      <c r="D802" s="3"/>
      <c r="E802" s="3"/>
      <c r="F802" s="3"/>
      <c r="G802" s="3"/>
      <c r="H802" s="3"/>
      <c r="I802" s="3"/>
      <c r="J802" s="3"/>
      <c r="K802" s="3"/>
      <c r="L802" s="3"/>
    </row>
    <row r="803" spans="1:12">
      <c r="A803" s="9"/>
      <c r="B803" s="3"/>
      <c r="C803" s="13"/>
      <c r="D803" s="3"/>
      <c r="E803" s="3"/>
      <c r="F803" s="3"/>
      <c r="G803" s="3"/>
      <c r="H803" s="3"/>
      <c r="I803" s="3"/>
      <c r="J803" s="3"/>
      <c r="K803" s="3"/>
      <c r="L803" s="3"/>
    </row>
    <row r="804" spans="1:12">
      <c r="A804" s="9"/>
      <c r="B804" s="3"/>
      <c r="C804" s="13"/>
      <c r="D804" s="3"/>
      <c r="E804" s="3"/>
      <c r="F804" s="3"/>
      <c r="G804" s="3"/>
      <c r="H804" s="3"/>
      <c r="I804" s="3"/>
      <c r="J804" s="3"/>
      <c r="K804" s="3"/>
      <c r="L804" s="3"/>
    </row>
    <row r="805" spans="1:12">
      <c r="A805" s="9"/>
      <c r="B805" s="3"/>
      <c r="C805" s="13"/>
      <c r="D805" s="3"/>
      <c r="E805" s="3"/>
      <c r="F805" s="3"/>
      <c r="G805" s="3"/>
      <c r="H805" s="3"/>
      <c r="I805" s="3"/>
      <c r="J805" s="3"/>
      <c r="K805" s="3"/>
      <c r="L805" s="3"/>
    </row>
    <row r="806" spans="1:12">
      <c r="A806" s="9"/>
      <c r="B806" s="3"/>
      <c r="C806" s="13"/>
      <c r="D806" s="3"/>
      <c r="E806" s="3"/>
      <c r="F806" s="3"/>
      <c r="G806" s="3"/>
      <c r="H806" s="3"/>
      <c r="I806" s="3"/>
      <c r="J806" s="3"/>
      <c r="K806" s="3"/>
      <c r="L806" s="3"/>
    </row>
    <row r="807" spans="1:12">
      <c r="A807" s="9"/>
      <c r="B807" s="3"/>
      <c r="C807" s="13"/>
      <c r="D807" s="3"/>
      <c r="E807" s="3"/>
      <c r="F807" s="3"/>
      <c r="G807" s="3"/>
      <c r="H807" s="3"/>
      <c r="I807" s="3"/>
      <c r="J807" s="3"/>
      <c r="K807" s="3"/>
      <c r="L807" s="3"/>
    </row>
    <row r="808" spans="1:12">
      <c r="A808" s="9"/>
      <c r="B808" s="3"/>
      <c r="C808" s="13"/>
      <c r="D808" s="3"/>
      <c r="E808" s="3"/>
      <c r="F808" s="3"/>
      <c r="G808" s="3"/>
      <c r="H808" s="3"/>
      <c r="I808" s="3"/>
      <c r="J808" s="3"/>
      <c r="K808" s="3"/>
      <c r="L808" s="3"/>
    </row>
    <row r="809" spans="1:12">
      <c r="A809" s="9"/>
      <c r="B809" s="3"/>
      <c r="C809" s="13"/>
      <c r="D809" s="3"/>
      <c r="E809" s="3"/>
      <c r="F809" s="3"/>
      <c r="G809" s="3"/>
      <c r="H809" s="3"/>
      <c r="I809" s="3"/>
      <c r="J809" s="3"/>
      <c r="K809" s="3"/>
      <c r="L809" s="3"/>
    </row>
    <row r="810" spans="1:12">
      <c r="A810" s="9"/>
      <c r="B810" s="3"/>
      <c r="C810" s="13"/>
      <c r="D810" s="3"/>
      <c r="E810" s="3"/>
      <c r="F810" s="3"/>
      <c r="G810" s="3"/>
      <c r="H810" s="3"/>
      <c r="I810" s="3"/>
      <c r="J810" s="3"/>
      <c r="K810" s="3"/>
      <c r="L810" s="3"/>
    </row>
    <row r="811" spans="1:12">
      <c r="A811" s="9"/>
      <c r="B811" s="3"/>
      <c r="C811" s="13"/>
      <c r="D811" s="3"/>
      <c r="E811" s="3"/>
      <c r="F811" s="3"/>
      <c r="G811" s="3"/>
      <c r="H811" s="3"/>
      <c r="I811" s="3"/>
      <c r="J811" s="3"/>
      <c r="K811" s="3"/>
      <c r="L811" s="3"/>
    </row>
    <row r="812" spans="1:12">
      <c r="A812" s="9"/>
      <c r="B812" s="3"/>
      <c r="C812" s="13"/>
      <c r="D812" s="3"/>
      <c r="E812" s="3"/>
      <c r="F812" s="3"/>
      <c r="G812" s="3"/>
      <c r="H812" s="3"/>
      <c r="I812" s="3"/>
      <c r="J812" s="3"/>
      <c r="K812" s="3"/>
      <c r="L812" s="3"/>
    </row>
    <row r="813" spans="1:12">
      <c r="A813" s="9"/>
      <c r="B813" s="3"/>
      <c r="C813" s="13"/>
      <c r="D813" s="3"/>
      <c r="E813" s="3"/>
      <c r="F813" s="3"/>
      <c r="G813" s="3"/>
      <c r="H813" s="3"/>
      <c r="I813" s="3"/>
      <c r="J813" s="3"/>
      <c r="K813" s="3"/>
      <c r="L813" s="3"/>
    </row>
    <row r="814" spans="1:12">
      <c r="A814" s="9"/>
      <c r="B814" s="3"/>
      <c r="C814" s="13"/>
      <c r="D814" s="3"/>
      <c r="E814" s="3"/>
      <c r="F814" s="3"/>
      <c r="G814" s="3"/>
      <c r="H814" s="3"/>
      <c r="I814" s="3"/>
      <c r="J814" s="3"/>
      <c r="K814" s="3"/>
      <c r="L814" s="3"/>
    </row>
    <row r="815" spans="1:12">
      <c r="A815" s="9"/>
      <c r="B815" s="3"/>
      <c r="C815" s="13"/>
      <c r="D815" s="3"/>
      <c r="E815" s="3"/>
      <c r="F815" s="3"/>
      <c r="G815" s="3"/>
      <c r="H815" s="3"/>
      <c r="I815" s="3"/>
      <c r="J815" s="3"/>
      <c r="K815" s="3"/>
      <c r="L815" s="3"/>
    </row>
    <row r="816" spans="1:12">
      <c r="A816" s="9"/>
      <c r="B816" s="3"/>
      <c r="C816" s="13"/>
      <c r="D816" s="3"/>
      <c r="E816" s="3"/>
      <c r="F816" s="3"/>
      <c r="G816" s="3"/>
      <c r="H816" s="3"/>
      <c r="I816" s="3"/>
      <c r="J816" s="3"/>
      <c r="K816" s="3"/>
      <c r="L816" s="3"/>
    </row>
    <row r="817" spans="1:12">
      <c r="A817" s="9"/>
      <c r="B817" s="3"/>
      <c r="C817" s="13"/>
      <c r="D817" s="3"/>
      <c r="E817" s="3"/>
      <c r="F817" s="3"/>
      <c r="G817" s="3"/>
      <c r="H817" s="3"/>
      <c r="I817" s="3"/>
      <c r="J817" s="3"/>
      <c r="K817" s="3"/>
      <c r="L817" s="3"/>
    </row>
    <row r="818" spans="1:12">
      <c r="A818" s="9"/>
      <c r="B818" s="3"/>
      <c r="C818" s="13"/>
      <c r="D818" s="3"/>
      <c r="E818" s="3"/>
      <c r="F818" s="3"/>
      <c r="G818" s="3"/>
      <c r="H818" s="3"/>
      <c r="I818" s="3"/>
      <c r="J818" s="3"/>
      <c r="K818" s="3"/>
      <c r="L818" s="3"/>
    </row>
    <row r="819" spans="1:12">
      <c r="A819" s="9"/>
      <c r="B819" s="3"/>
      <c r="C819" s="13"/>
      <c r="D819" s="3"/>
      <c r="E819" s="3"/>
      <c r="F819" s="3"/>
      <c r="G819" s="3"/>
      <c r="H819" s="3"/>
      <c r="I819" s="3"/>
      <c r="J819" s="3"/>
      <c r="K819" s="3"/>
      <c r="L819" s="3"/>
    </row>
    <row r="820" spans="1:12">
      <c r="A820" s="9"/>
      <c r="B820" s="3"/>
      <c r="C820" s="13"/>
      <c r="D820" s="3"/>
      <c r="E820" s="3"/>
      <c r="F820" s="3"/>
      <c r="G820" s="3"/>
      <c r="H820" s="3"/>
      <c r="I820" s="3"/>
      <c r="J820" s="3"/>
      <c r="K820" s="3"/>
      <c r="L820" s="3"/>
    </row>
    <row r="821" spans="1:12">
      <c r="A821" s="9"/>
      <c r="B821" s="3"/>
      <c r="C821" s="13"/>
      <c r="D821" s="3"/>
      <c r="E821" s="3"/>
      <c r="F821" s="3"/>
      <c r="G821" s="3"/>
      <c r="H821" s="3"/>
      <c r="I821" s="3"/>
      <c r="J821" s="3"/>
      <c r="K821" s="3"/>
      <c r="L821" s="3"/>
    </row>
    <row r="822" spans="1:12">
      <c r="A822" s="9"/>
      <c r="B822" s="3"/>
      <c r="C822" s="13"/>
      <c r="D822" s="3"/>
      <c r="E822" s="3"/>
      <c r="F822" s="3"/>
      <c r="G822" s="3"/>
      <c r="H822" s="3"/>
      <c r="I822" s="3"/>
      <c r="J822" s="3"/>
      <c r="K822" s="3"/>
      <c r="L822" s="3"/>
    </row>
    <row r="823" spans="1:12">
      <c r="A823" s="9"/>
      <c r="B823" s="3"/>
      <c r="C823" s="13"/>
      <c r="D823" s="3"/>
      <c r="E823" s="3"/>
      <c r="F823" s="3"/>
      <c r="G823" s="3"/>
      <c r="H823" s="3"/>
      <c r="I823" s="3"/>
      <c r="J823" s="3"/>
      <c r="K823" s="3"/>
      <c r="L823" s="3"/>
    </row>
    <row r="824" spans="1:12">
      <c r="A824" s="9"/>
      <c r="B824" s="3"/>
      <c r="C824" s="13"/>
      <c r="D824" s="3"/>
      <c r="E824" s="3"/>
      <c r="F824" s="3"/>
      <c r="G824" s="3"/>
      <c r="H824" s="3"/>
      <c r="I824" s="3"/>
      <c r="J824" s="3"/>
      <c r="K824" s="3"/>
      <c r="L824" s="3"/>
    </row>
    <row r="825" spans="1:12">
      <c r="A825" s="9"/>
      <c r="B825" s="3"/>
      <c r="C825" s="13"/>
      <c r="D825" s="3"/>
      <c r="E825" s="3"/>
      <c r="F825" s="3"/>
      <c r="G825" s="3"/>
      <c r="H825" s="3"/>
      <c r="I825" s="3"/>
      <c r="J825" s="3"/>
      <c r="K825" s="3"/>
      <c r="L825" s="3"/>
    </row>
    <row r="826" spans="1:12">
      <c r="A826" s="9"/>
      <c r="B826" s="3"/>
      <c r="C826" s="13"/>
      <c r="D826" s="3"/>
      <c r="E826" s="3"/>
      <c r="F826" s="3"/>
      <c r="G826" s="3"/>
      <c r="H826" s="3"/>
      <c r="I826" s="3"/>
      <c r="J826" s="3"/>
      <c r="K826" s="3"/>
      <c r="L826" s="3"/>
    </row>
    <row r="827" spans="1:12">
      <c r="A827" s="9"/>
      <c r="B827" s="3"/>
      <c r="C827" s="13"/>
      <c r="D827" s="3"/>
      <c r="E827" s="3"/>
      <c r="F827" s="3"/>
      <c r="G827" s="3"/>
      <c r="H827" s="3"/>
      <c r="I827" s="3"/>
      <c r="J827" s="3"/>
      <c r="K827" s="3"/>
      <c r="L827" s="3"/>
    </row>
    <row r="828" spans="1:12">
      <c r="A828" s="9"/>
      <c r="B828" s="3"/>
      <c r="C828" s="13"/>
      <c r="D828" s="3"/>
      <c r="E828" s="3"/>
      <c r="F828" s="3"/>
      <c r="G828" s="3"/>
      <c r="H828" s="3"/>
      <c r="I828" s="3"/>
      <c r="J828" s="3"/>
      <c r="K828" s="3"/>
      <c r="L828" s="3"/>
    </row>
    <row r="829" spans="1:12">
      <c r="A829" s="9"/>
      <c r="B829" s="3"/>
      <c r="C829" s="13"/>
      <c r="D829" s="3"/>
      <c r="E829" s="3"/>
      <c r="F829" s="3"/>
      <c r="G829" s="3"/>
      <c r="H829" s="3"/>
      <c r="I829" s="3"/>
      <c r="J829" s="3"/>
      <c r="K829" s="3"/>
      <c r="L829" s="3"/>
    </row>
    <row r="830" spans="1:12">
      <c r="A830" s="9"/>
      <c r="B830" s="3"/>
      <c r="C830" s="13"/>
      <c r="D830" s="3"/>
      <c r="E830" s="3"/>
      <c r="F830" s="3"/>
      <c r="G830" s="3"/>
      <c r="H830" s="3"/>
      <c r="I830" s="3"/>
      <c r="J830" s="3"/>
      <c r="K830" s="3"/>
      <c r="L830" s="3"/>
    </row>
    <row r="831" spans="1:12">
      <c r="A831" s="9"/>
      <c r="B831" s="3"/>
      <c r="C831" s="13"/>
      <c r="D831" s="3"/>
      <c r="E831" s="3"/>
      <c r="F831" s="3"/>
      <c r="G831" s="3"/>
      <c r="H831" s="3"/>
      <c r="I831" s="3"/>
      <c r="J831" s="3"/>
      <c r="K831" s="3"/>
      <c r="L831" s="3"/>
    </row>
    <row r="832" spans="1:12">
      <c r="A832" s="9"/>
      <c r="B832" s="3"/>
      <c r="C832" s="13"/>
      <c r="D832" s="3"/>
      <c r="E832" s="3"/>
      <c r="F832" s="3"/>
      <c r="G832" s="3"/>
      <c r="H832" s="3"/>
      <c r="I832" s="3"/>
      <c r="J832" s="3"/>
      <c r="K832" s="3"/>
      <c r="L832" s="3"/>
    </row>
    <row r="833" spans="1:12">
      <c r="A833" s="9"/>
      <c r="B833" s="3"/>
      <c r="C833" s="13"/>
      <c r="D833" s="3"/>
      <c r="E833" s="3"/>
      <c r="F833" s="3"/>
      <c r="G833" s="3"/>
      <c r="H833" s="3"/>
      <c r="I833" s="3"/>
      <c r="J833" s="3"/>
      <c r="K833" s="3"/>
      <c r="L833" s="3"/>
    </row>
    <row r="834" spans="1:12">
      <c r="A834" s="9"/>
      <c r="B834" s="3"/>
      <c r="C834" s="13"/>
      <c r="D834" s="3"/>
      <c r="E834" s="3"/>
      <c r="F834" s="3"/>
      <c r="G834" s="3"/>
      <c r="H834" s="3"/>
      <c r="I834" s="3"/>
      <c r="J834" s="3"/>
      <c r="K834" s="3"/>
      <c r="L834" s="3"/>
    </row>
    <row r="835" spans="1:12">
      <c r="A835" s="9"/>
      <c r="B835" s="3"/>
      <c r="C835" s="13"/>
      <c r="D835" s="3"/>
      <c r="E835" s="3"/>
      <c r="F835" s="3"/>
      <c r="G835" s="3"/>
      <c r="H835" s="3"/>
      <c r="I835" s="3"/>
      <c r="J835" s="3"/>
      <c r="K835" s="3"/>
      <c r="L835" s="3"/>
    </row>
    <row r="836" spans="1:12">
      <c r="A836" s="9"/>
      <c r="B836" s="3"/>
      <c r="C836" s="13"/>
      <c r="D836" s="3"/>
      <c r="E836" s="3"/>
      <c r="F836" s="3"/>
      <c r="G836" s="3"/>
      <c r="H836" s="3"/>
      <c r="I836" s="3"/>
      <c r="J836" s="3"/>
      <c r="K836" s="3"/>
      <c r="L836" s="3"/>
    </row>
    <row r="837" spans="1:12">
      <c r="A837" s="9"/>
      <c r="B837" s="3"/>
      <c r="C837" s="13"/>
      <c r="D837" s="3"/>
      <c r="E837" s="3"/>
      <c r="F837" s="3"/>
      <c r="G837" s="3"/>
      <c r="H837" s="3"/>
      <c r="I837" s="3"/>
      <c r="J837" s="3"/>
      <c r="K837" s="3"/>
      <c r="L837" s="3"/>
    </row>
    <row r="838" spans="1:12">
      <c r="A838" s="9"/>
      <c r="B838" s="3"/>
      <c r="C838" s="13"/>
      <c r="D838" s="3"/>
      <c r="E838" s="3"/>
      <c r="F838" s="3"/>
      <c r="G838" s="3"/>
      <c r="H838" s="3"/>
      <c r="I838" s="3"/>
      <c r="J838" s="3"/>
      <c r="K838" s="3"/>
      <c r="L838" s="3"/>
    </row>
    <row r="839" spans="1:12">
      <c r="A839" s="9"/>
      <c r="B839" s="3"/>
      <c r="C839" s="13"/>
      <c r="D839" s="3"/>
      <c r="E839" s="3"/>
      <c r="F839" s="3"/>
      <c r="G839" s="3"/>
      <c r="H839" s="3"/>
      <c r="I839" s="3"/>
      <c r="J839" s="3"/>
      <c r="K839" s="3"/>
      <c r="L839" s="3"/>
    </row>
    <row r="840" spans="1:12">
      <c r="A840" s="9"/>
      <c r="B840" s="3"/>
      <c r="C840" s="13"/>
      <c r="D840" s="3"/>
      <c r="E840" s="3"/>
      <c r="F840" s="3"/>
      <c r="G840" s="3"/>
      <c r="H840" s="3"/>
      <c r="I840" s="3"/>
      <c r="J840" s="3"/>
      <c r="K840" s="3"/>
      <c r="L840" s="3"/>
    </row>
    <row r="841" spans="1:12">
      <c r="A841" s="9"/>
      <c r="B841" s="3"/>
      <c r="C841" s="13"/>
      <c r="D841" s="3"/>
      <c r="E841" s="3"/>
      <c r="F841" s="3"/>
      <c r="G841" s="3"/>
      <c r="H841" s="3"/>
      <c r="I841" s="3"/>
      <c r="J841" s="3"/>
      <c r="K841" s="3"/>
      <c r="L841" s="3"/>
    </row>
    <row r="842" spans="1:12">
      <c r="A842" s="9"/>
      <c r="B842" s="3"/>
      <c r="C842" s="13"/>
      <c r="D842" s="3"/>
      <c r="E842" s="3"/>
      <c r="F842" s="3"/>
      <c r="G842" s="3"/>
      <c r="H842" s="3"/>
      <c r="I842" s="3"/>
      <c r="J842" s="3"/>
      <c r="K842" s="3"/>
      <c r="L842" s="3"/>
    </row>
    <row r="843" spans="1:12">
      <c r="A843" s="9"/>
      <c r="B843" s="3"/>
      <c r="C843" s="13"/>
      <c r="D843" s="3"/>
      <c r="E843" s="3"/>
      <c r="F843" s="3"/>
      <c r="G843" s="3"/>
      <c r="H843" s="3"/>
      <c r="I843" s="3"/>
      <c r="J843" s="3"/>
      <c r="K843" s="3"/>
      <c r="L843" s="3"/>
    </row>
    <row r="844" spans="1:12">
      <c r="A844" s="9"/>
      <c r="B844" s="3"/>
      <c r="C844" s="13"/>
      <c r="D844" s="3"/>
      <c r="E844" s="3"/>
      <c r="F844" s="3"/>
      <c r="G844" s="3"/>
      <c r="H844" s="3"/>
      <c r="I844" s="3"/>
      <c r="J844" s="3"/>
      <c r="K844" s="3"/>
      <c r="L844" s="3"/>
    </row>
    <row r="845" spans="1:12">
      <c r="A845" s="9"/>
      <c r="B845" s="3"/>
      <c r="C845" s="13"/>
      <c r="D845" s="3"/>
      <c r="E845" s="3"/>
      <c r="F845" s="3"/>
      <c r="G845" s="3"/>
      <c r="H845" s="3"/>
      <c r="I845" s="3"/>
      <c r="J845" s="3"/>
      <c r="K845" s="3"/>
      <c r="L845" s="3"/>
    </row>
    <row r="846" spans="1:12">
      <c r="A846" s="9"/>
      <c r="B846" s="3"/>
      <c r="C846" s="13"/>
      <c r="D846" s="3"/>
      <c r="E846" s="3"/>
      <c r="F846" s="3"/>
      <c r="G846" s="3"/>
      <c r="H846" s="3"/>
      <c r="I846" s="3"/>
      <c r="J846" s="3"/>
      <c r="K846" s="3"/>
      <c r="L846" s="3"/>
    </row>
    <row r="847" spans="1:12">
      <c r="A847" s="9"/>
      <c r="B847" s="3"/>
      <c r="C847" s="13"/>
      <c r="D847" s="3"/>
      <c r="E847" s="3"/>
      <c r="F847" s="3"/>
      <c r="G847" s="3"/>
      <c r="H847" s="3"/>
      <c r="I847" s="3"/>
      <c r="J847" s="3"/>
      <c r="K847" s="3"/>
      <c r="L847" s="3"/>
    </row>
    <row r="848" spans="1:12">
      <c r="A848" s="9"/>
      <c r="B848" s="3"/>
      <c r="C848" s="13"/>
      <c r="D848" s="3"/>
      <c r="E848" s="3"/>
      <c r="F848" s="3"/>
      <c r="G848" s="3"/>
      <c r="H848" s="3"/>
      <c r="I848" s="3"/>
      <c r="J848" s="3"/>
      <c r="K848" s="3"/>
      <c r="L848" s="3"/>
    </row>
    <row r="849" spans="1:12">
      <c r="A849" s="9"/>
      <c r="B849" s="3"/>
      <c r="C849" s="13"/>
      <c r="D849" s="3"/>
      <c r="E849" s="3"/>
      <c r="F849" s="3"/>
      <c r="G849" s="3"/>
      <c r="H849" s="3"/>
      <c r="I849" s="3"/>
      <c r="J849" s="3"/>
      <c r="K849" s="3"/>
      <c r="L849" s="3"/>
    </row>
    <row r="850" spans="1:12">
      <c r="A850" s="9"/>
      <c r="B850" s="3"/>
      <c r="C850" s="13"/>
      <c r="D850" s="3"/>
      <c r="E850" s="3"/>
      <c r="F850" s="3"/>
      <c r="G850" s="3"/>
      <c r="H850" s="3"/>
      <c r="I850" s="3"/>
      <c r="J850" s="3"/>
      <c r="K850" s="3"/>
      <c r="L850" s="3"/>
    </row>
    <row r="851" spans="1:12">
      <c r="A851" s="9"/>
      <c r="B851" s="3"/>
      <c r="C851" s="13"/>
      <c r="D851" s="3"/>
      <c r="E851" s="3"/>
      <c r="F851" s="3"/>
      <c r="G851" s="3"/>
      <c r="H851" s="3"/>
      <c r="I851" s="3"/>
      <c r="J851" s="3"/>
      <c r="K851" s="3"/>
      <c r="L851" s="3"/>
    </row>
    <row r="852" spans="1:12">
      <c r="A852" s="9"/>
      <c r="B852" s="3"/>
      <c r="C852" s="13"/>
      <c r="D852" s="3"/>
      <c r="E852" s="3"/>
      <c r="F852" s="3"/>
      <c r="G852" s="3"/>
      <c r="H852" s="3"/>
      <c r="I852" s="3"/>
      <c r="J852" s="3"/>
      <c r="K852" s="3"/>
      <c r="L852" s="3"/>
    </row>
    <row r="853" spans="1:12">
      <c r="A853" s="9"/>
      <c r="B853" s="3"/>
      <c r="C853" s="13"/>
      <c r="D853" s="3"/>
      <c r="E853" s="3"/>
      <c r="F853" s="3"/>
      <c r="G853" s="3"/>
      <c r="H853" s="3"/>
      <c r="I853" s="3"/>
      <c r="J853" s="3"/>
      <c r="K853" s="3"/>
      <c r="L853" s="3"/>
    </row>
    <row r="854" spans="1:12">
      <c r="A854" s="9"/>
      <c r="B854" s="3"/>
      <c r="C854" s="13"/>
      <c r="D854" s="3"/>
      <c r="E854" s="3"/>
      <c r="F854" s="3"/>
      <c r="G854" s="3"/>
      <c r="H854" s="3"/>
      <c r="I854" s="3"/>
      <c r="J854" s="3"/>
      <c r="K854" s="3"/>
      <c r="L854" s="3"/>
    </row>
    <row r="855" spans="1:12">
      <c r="A855" s="9"/>
      <c r="B855" s="3"/>
      <c r="C855" s="13"/>
      <c r="D855" s="3"/>
      <c r="E855" s="3"/>
      <c r="F855" s="3"/>
      <c r="G855" s="3"/>
      <c r="H855" s="3"/>
      <c r="I855" s="3"/>
      <c r="J855" s="3"/>
      <c r="K855" s="3"/>
      <c r="L855" s="3"/>
    </row>
    <row r="856" spans="1:12">
      <c r="A856" s="9"/>
      <c r="B856" s="3"/>
      <c r="C856" s="13"/>
      <c r="D856" s="3"/>
      <c r="E856" s="3"/>
      <c r="F856" s="3"/>
      <c r="G856" s="3"/>
      <c r="H856" s="3"/>
      <c r="I856" s="3"/>
      <c r="J856" s="3"/>
      <c r="K856" s="3"/>
      <c r="L856" s="3"/>
    </row>
    <row r="857" spans="1:12">
      <c r="A857" s="9"/>
      <c r="B857" s="3"/>
      <c r="C857" s="13"/>
      <c r="D857" s="3"/>
      <c r="E857" s="3"/>
      <c r="F857" s="3"/>
      <c r="G857" s="3"/>
      <c r="H857" s="3"/>
      <c r="I857" s="3"/>
      <c r="J857" s="3"/>
      <c r="K857" s="3"/>
      <c r="L857" s="3"/>
    </row>
    <row r="858" spans="1:12">
      <c r="A858" s="9"/>
      <c r="B858" s="3"/>
      <c r="C858" s="13"/>
      <c r="D858" s="3"/>
      <c r="E858" s="3"/>
      <c r="F858" s="3"/>
      <c r="G858" s="3"/>
      <c r="H858" s="3"/>
      <c r="I858" s="3"/>
      <c r="J858" s="3"/>
      <c r="K858" s="3"/>
      <c r="L858" s="3"/>
    </row>
    <row r="859" spans="1:12">
      <c r="A859" s="9"/>
      <c r="B859" s="3"/>
      <c r="C859" s="13"/>
      <c r="D859" s="3"/>
      <c r="E859" s="3"/>
      <c r="F859" s="3"/>
      <c r="G859" s="3"/>
      <c r="H859" s="3"/>
      <c r="I859" s="3"/>
      <c r="J859" s="3"/>
      <c r="K859" s="3"/>
      <c r="L859" s="3"/>
    </row>
    <row r="860" spans="1:12">
      <c r="A860" s="9"/>
      <c r="B860" s="3"/>
      <c r="C860" s="13"/>
      <c r="D860" s="3"/>
      <c r="E860" s="3"/>
      <c r="F860" s="3"/>
      <c r="G860" s="3"/>
      <c r="H860" s="3"/>
      <c r="I860" s="3"/>
      <c r="J860" s="3"/>
      <c r="K860" s="3"/>
      <c r="L860" s="3"/>
    </row>
    <row r="861" spans="1:12">
      <c r="A861" s="9"/>
      <c r="B861" s="3"/>
      <c r="C861" s="13"/>
      <c r="D861" s="3"/>
      <c r="E861" s="3"/>
      <c r="F861" s="3"/>
      <c r="G861" s="3"/>
      <c r="H861" s="3"/>
      <c r="I861" s="3"/>
      <c r="J861" s="3"/>
      <c r="K861" s="3"/>
      <c r="L861" s="3"/>
    </row>
    <row r="862" spans="1:12">
      <c r="A862" s="9"/>
      <c r="B862" s="3"/>
      <c r="C862" s="13"/>
      <c r="D862" s="3"/>
      <c r="E862" s="3"/>
      <c r="F862" s="3"/>
      <c r="G862" s="3"/>
      <c r="H862" s="3"/>
      <c r="I862" s="3"/>
      <c r="J862" s="3"/>
      <c r="K862" s="3"/>
      <c r="L862" s="3"/>
    </row>
    <row r="863" spans="1:12">
      <c r="A863" s="9"/>
      <c r="B863" s="3"/>
      <c r="C863" s="13"/>
      <c r="D863" s="3"/>
      <c r="E863" s="3"/>
      <c r="F863" s="3"/>
      <c r="G863" s="3"/>
      <c r="H863" s="3"/>
      <c r="I863" s="3"/>
      <c r="J863" s="3"/>
      <c r="K863" s="3"/>
      <c r="L863" s="3"/>
    </row>
    <row r="864" spans="1:12">
      <c r="A864" s="9"/>
      <c r="B864" s="3"/>
      <c r="C864" s="13"/>
      <c r="D864" s="3"/>
      <c r="E864" s="3"/>
      <c r="F864" s="3"/>
      <c r="G864" s="3"/>
      <c r="H864" s="3"/>
      <c r="I864" s="3"/>
      <c r="J864" s="3"/>
      <c r="K864" s="3"/>
      <c r="L864" s="3"/>
    </row>
    <row r="865" spans="1:12">
      <c r="A865" s="9"/>
      <c r="B865" s="3"/>
      <c r="C865" s="13"/>
      <c r="D865" s="3"/>
      <c r="E865" s="3"/>
      <c r="F865" s="3"/>
      <c r="G865" s="3"/>
      <c r="H865" s="3"/>
      <c r="I865" s="3"/>
      <c r="J865" s="3"/>
      <c r="K865" s="3"/>
      <c r="L865" s="3"/>
    </row>
    <row r="866" spans="1:12">
      <c r="A866" s="9"/>
      <c r="B866" s="3"/>
      <c r="C866" s="13"/>
      <c r="D866" s="3"/>
      <c r="E866" s="3"/>
      <c r="F866" s="3"/>
      <c r="G866" s="3"/>
      <c r="H866" s="3"/>
      <c r="I866" s="3"/>
      <c r="J866" s="3"/>
      <c r="K866" s="3"/>
      <c r="L866" s="3"/>
    </row>
    <row r="867" spans="1:12">
      <c r="A867" s="9"/>
      <c r="B867" s="3"/>
      <c r="C867" s="13"/>
      <c r="D867" s="3"/>
      <c r="E867" s="3"/>
      <c r="F867" s="3"/>
      <c r="G867" s="3"/>
      <c r="H867" s="3"/>
      <c r="I867" s="3"/>
      <c r="J867" s="3"/>
      <c r="K867" s="3"/>
      <c r="L867" s="3"/>
    </row>
    <row r="868" spans="1:12">
      <c r="A868" s="9"/>
      <c r="B868" s="3"/>
      <c r="C868" s="13"/>
      <c r="D868" s="3"/>
      <c r="E868" s="3"/>
      <c r="F868" s="3"/>
      <c r="G868" s="3"/>
      <c r="H868" s="3"/>
      <c r="I868" s="3"/>
      <c r="J868" s="3"/>
      <c r="K868" s="3"/>
      <c r="L868" s="3"/>
    </row>
    <row r="869" spans="1:12">
      <c r="A869" s="9"/>
      <c r="B869" s="3"/>
      <c r="C869" s="13"/>
      <c r="D869" s="3"/>
      <c r="E869" s="3"/>
      <c r="F869" s="3"/>
      <c r="G869" s="3"/>
      <c r="H869" s="3"/>
      <c r="I869" s="3"/>
      <c r="J869" s="3"/>
      <c r="K869" s="3"/>
      <c r="L869" s="3"/>
    </row>
    <row r="870" spans="1:12">
      <c r="A870" s="9"/>
      <c r="B870" s="3"/>
      <c r="C870" s="13"/>
      <c r="D870" s="3"/>
      <c r="E870" s="3"/>
      <c r="F870" s="3"/>
      <c r="G870" s="3"/>
      <c r="H870" s="3"/>
      <c r="I870" s="3"/>
      <c r="J870" s="3"/>
      <c r="K870" s="3"/>
      <c r="L870" s="3"/>
    </row>
    <row r="871" spans="1:12">
      <c r="A871" s="9"/>
      <c r="B871" s="3"/>
      <c r="C871" s="13"/>
      <c r="D871" s="3"/>
      <c r="E871" s="3"/>
      <c r="F871" s="3"/>
      <c r="G871" s="3"/>
      <c r="H871" s="3"/>
      <c r="I871" s="3"/>
      <c r="J871" s="3"/>
      <c r="K871" s="3"/>
      <c r="L871" s="3"/>
    </row>
    <row r="872" spans="1:12">
      <c r="A872" s="9"/>
      <c r="B872" s="3"/>
      <c r="C872" s="13"/>
      <c r="D872" s="3"/>
      <c r="E872" s="3"/>
      <c r="F872" s="3"/>
      <c r="G872" s="3"/>
      <c r="H872" s="3"/>
      <c r="I872" s="3"/>
      <c r="J872" s="3"/>
      <c r="K872" s="3"/>
      <c r="L872" s="3"/>
    </row>
    <row r="873" spans="1:12">
      <c r="A873" s="9"/>
      <c r="B873" s="3"/>
      <c r="C873" s="13"/>
      <c r="D873" s="3"/>
      <c r="E873" s="3"/>
      <c r="F873" s="3"/>
      <c r="G873" s="3"/>
      <c r="H873" s="3"/>
      <c r="I873" s="3"/>
      <c r="J873" s="3"/>
      <c r="K873" s="3"/>
      <c r="L873" s="3"/>
    </row>
    <row r="874" spans="1:12">
      <c r="A874" s="9"/>
      <c r="B874" s="3"/>
      <c r="C874" s="13"/>
      <c r="D874" s="3"/>
      <c r="E874" s="3"/>
      <c r="F874" s="3"/>
      <c r="G874" s="3"/>
      <c r="H874" s="3"/>
      <c r="I874" s="3"/>
      <c r="J874" s="3"/>
      <c r="K874" s="3"/>
      <c r="L874" s="3"/>
    </row>
    <row r="875" spans="1:12">
      <c r="A875" s="9"/>
      <c r="B875" s="3"/>
      <c r="C875" s="13"/>
      <c r="D875" s="3"/>
      <c r="E875" s="3"/>
      <c r="F875" s="3"/>
      <c r="G875" s="3"/>
      <c r="H875" s="3"/>
      <c r="I875" s="3"/>
      <c r="J875" s="3"/>
      <c r="K875" s="3"/>
      <c r="L875" s="3"/>
    </row>
    <row r="876" spans="1:12">
      <c r="A876" s="9"/>
      <c r="B876" s="3"/>
      <c r="C876" s="13"/>
      <c r="D876" s="3"/>
      <c r="E876" s="3"/>
      <c r="F876" s="3"/>
      <c r="G876" s="3"/>
      <c r="H876" s="3"/>
      <c r="I876" s="3"/>
      <c r="J876" s="3"/>
      <c r="K876" s="3"/>
      <c r="L876" s="3"/>
    </row>
    <row r="877" spans="1:12">
      <c r="A877" s="9"/>
      <c r="B877" s="3"/>
      <c r="C877" s="13"/>
      <c r="D877" s="3"/>
      <c r="E877" s="3"/>
      <c r="F877" s="3"/>
      <c r="G877" s="3"/>
      <c r="H877" s="3"/>
      <c r="I877" s="3"/>
      <c r="J877" s="3"/>
      <c r="K877" s="3"/>
      <c r="L877" s="3"/>
    </row>
    <row r="878" spans="1:12">
      <c r="A878" s="9"/>
      <c r="B878" s="3"/>
      <c r="C878" s="13"/>
      <c r="D878" s="3"/>
      <c r="E878" s="3"/>
      <c r="F878" s="3"/>
      <c r="G878" s="3"/>
      <c r="H878" s="3"/>
      <c r="I878" s="3"/>
      <c r="J878" s="3"/>
      <c r="K878" s="3"/>
      <c r="L878" s="3"/>
    </row>
    <row r="879" spans="1:12">
      <c r="A879" s="9"/>
      <c r="B879" s="3"/>
      <c r="C879" s="13"/>
      <c r="D879" s="3"/>
      <c r="E879" s="3"/>
      <c r="F879" s="3"/>
      <c r="G879" s="3"/>
      <c r="H879" s="3"/>
      <c r="I879" s="3"/>
      <c r="J879" s="3"/>
      <c r="K879" s="3"/>
      <c r="L879" s="3"/>
    </row>
    <row r="880" spans="1:12">
      <c r="A880" s="9"/>
      <c r="B880" s="3"/>
      <c r="C880" s="13"/>
      <c r="D880" s="3"/>
      <c r="E880" s="3"/>
      <c r="F880" s="3"/>
      <c r="G880" s="3"/>
      <c r="H880" s="3"/>
      <c r="I880" s="3"/>
      <c r="J880" s="3"/>
      <c r="K880" s="3"/>
      <c r="L880" s="3"/>
    </row>
    <row r="881" spans="1:12">
      <c r="A881" s="9"/>
      <c r="B881" s="3"/>
      <c r="C881" s="13"/>
      <c r="D881" s="3"/>
      <c r="E881" s="3"/>
      <c r="F881" s="3"/>
      <c r="G881" s="3"/>
      <c r="H881" s="3"/>
      <c r="I881" s="3"/>
      <c r="J881" s="3"/>
      <c r="K881" s="3"/>
      <c r="L881" s="3"/>
    </row>
    <row r="882" spans="1:12">
      <c r="A882" s="9"/>
      <c r="B882" s="3"/>
      <c r="C882" s="13"/>
      <c r="D882" s="3"/>
      <c r="E882" s="3"/>
      <c r="F882" s="3"/>
      <c r="G882" s="3"/>
      <c r="H882" s="3"/>
      <c r="I882" s="3"/>
      <c r="J882" s="3"/>
      <c r="K882" s="3"/>
      <c r="L882" s="3"/>
    </row>
    <row r="883" spans="1:12">
      <c r="A883" s="9"/>
      <c r="B883" s="3"/>
      <c r="C883" s="13"/>
      <c r="D883" s="3"/>
      <c r="E883" s="3"/>
      <c r="F883" s="3"/>
      <c r="G883" s="3"/>
      <c r="H883" s="3"/>
      <c r="I883" s="3"/>
      <c r="J883" s="3"/>
      <c r="K883" s="3"/>
      <c r="L883" s="3"/>
    </row>
    <row r="884" spans="1:12">
      <c r="A884" s="9"/>
      <c r="B884" s="3"/>
      <c r="C884" s="13"/>
      <c r="D884" s="3"/>
      <c r="E884" s="3"/>
      <c r="F884" s="3"/>
      <c r="G884" s="3"/>
      <c r="H884" s="3"/>
      <c r="I884" s="3"/>
      <c r="J884" s="3"/>
      <c r="K884" s="3"/>
      <c r="L884" s="3"/>
    </row>
    <row r="885" spans="1:12">
      <c r="A885" s="9"/>
      <c r="B885" s="3"/>
      <c r="C885" s="13"/>
      <c r="D885" s="3"/>
      <c r="E885" s="3"/>
      <c r="F885" s="3"/>
      <c r="G885" s="3"/>
      <c r="H885" s="3"/>
      <c r="I885" s="3"/>
      <c r="J885" s="3"/>
      <c r="K885" s="3"/>
      <c r="L885" s="3"/>
    </row>
    <row r="886" spans="1:12">
      <c r="A886" s="9"/>
      <c r="B886" s="3"/>
      <c r="C886" s="13"/>
      <c r="D886" s="3"/>
      <c r="E886" s="3"/>
      <c r="F886" s="3"/>
      <c r="G886" s="3"/>
      <c r="H886" s="3"/>
      <c r="I886" s="3"/>
      <c r="J886" s="3"/>
      <c r="K886" s="3"/>
      <c r="L886" s="3"/>
    </row>
    <row r="887" spans="1:12">
      <c r="A887" s="9"/>
      <c r="B887" s="3"/>
      <c r="C887" s="13"/>
      <c r="D887" s="3"/>
      <c r="E887" s="3"/>
      <c r="F887" s="3"/>
      <c r="G887" s="3"/>
      <c r="H887" s="3"/>
      <c r="I887" s="3"/>
      <c r="J887" s="3"/>
      <c r="K887" s="3"/>
      <c r="L887" s="3"/>
    </row>
    <row r="888" spans="1:12">
      <c r="A888" s="9"/>
      <c r="B888" s="3"/>
      <c r="C888" s="13"/>
      <c r="D888" s="3"/>
      <c r="E888" s="3"/>
      <c r="F888" s="3"/>
      <c r="G888" s="3"/>
      <c r="H888" s="3"/>
      <c r="I888" s="3"/>
      <c r="J888" s="3"/>
      <c r="K888" s="3"/>
      <c r="L888" s="3"/>
    </row>
    <row r="889" spans="1:12">
      <c r="A889" s="9"/>
      <c r="B889" s="3"/>
      <c r="C889" s="13"/>
      <c r="D889" s="3"/>
      <c r="E889" s="3"/>
      <c r="F889" s="3"/>
      <c r="G889" s="3"/>
      <c r="H889" s="3"/>
      <c r="I889" s="3"/>
      <c r="J889" s="3"/>
      <c r="K889" s="3"/>
      <c r="L889" s="3"/>
    </row>
    <row r="890" spans="1:12">
      <c r="A890" s="9"/>
      <c r="B890" s="3"/>
      <c r="C890" s="13"/>
      <c r="D890" s="3"/>
      <c r="E890" s="3"/>
      <c r="F890" s="3"/>
      <c r="G890" s="3"/>
      <c r="H890" s="3"/>
      <c r="I890" s="3"/>
      <c r="J890" s="3"/>
      <c r="K890" s="3"/>
      <c r="L890" s="3"/>
    </row>
    <row r="891" spans="1:12">
      <c r="A891" s="9"/>
      <c r="B891" s="3"/>
      <c r="C891" s="13"/>
      <c r="D891" s="3"/>
      <c r="E891" s="3"/>
      <c r="F891" s="3"/>
      <c r="G891" s="3"/>
      <c r="H891" s="3"/>
      <c r="I891" s="3"/>
      <c r="J891" s="3"/>
      <c r="K891" s="3"/>
      <c r="L891" s="3"/>
    </row>
    <row r="892" spans="1:12">
      <c r="A892" s="9"/>
      <c r="B892" s="3"/>
      <c r="C892" s="13"/>
      <c r="D892" s="3"/>
      <c r="E892" s="3"/>
      <c r="F892" s="3"/>
      <c r="G892" s="3"/>
      <c r="H892" s="3"/>
      <c r="I892" s="3"/>
      <c r="J892" s="3"/>
      <c r="K892" s="3"/>
      <c r="L892" s="3"/>
    </row>
    <row r="893" spans="1:12">
      <c r="A893" s="9"/>
      <c r="B893" s="3"/>
      <c r="C893" s="13"/>
      <c r="D893" s="3"/>
      <c r="E893" s="3"/>
      <c r="F893" s="3"/>
      <c r="G893" s="3"/>
      <c r="H893" s="3"/>
      <c r="I893" s="3"/>
      <c r="J893" s="3"/>
      <c r="K893" s="3"/>
      <c r="L893" s="3"/>
    </row>
    <row r="894" spans="1:12">
      <c r="A894" s="9"/>
      <c r="B894" s="3"/>
      <c r="C894" s="13"/>
      <c r="D894" s="3"/>
      <c r="E894" s="3"/>
      <c r="F894" s="3"/>
      <c r="G894" s="3"/>
      <c r="H894" s="3"/>
      <c r="I894" s="3"/>
      <c r="J894" s="3"/>
      <c r="K894" s="3"/>
      <c r="L894" s="3"/>
    </row>
    <row r="895" spans="1:12">
      <c r="A895" s="9"/>
      <c r="B895" s="3"/>
      <c r="C895" s="13"/>
      <c r="D895" s="3"/>
      <c r="E895" s="3"/>
      <c r="F895" s="3"/>
      <c r="G895" s="3"/>
      <c r="H895" s="3"/>
      <c r="I895" s="3"/>
      <c r="J895" s="3"/>
      <c r="K895" s="3"/>
      <c r="L895" s="3"/>
    </row>
    <row r="896" spans="1:12">
      <c r="A896" s="9"/>
      <c r="B896" s="3"/>
      <c r="C896" s="13"/>
      <c r="D896" s="3"/>
      <c r="E896" s="3"/>
      <c r="F896" s="3"/>
      <c r="G896" s="3"/>
      <c r="H896" s="3"/>
      <c r="I896" s="3"/>
      <c r="J896" s="3"/>
      <c r="K896" s="3"/>
      <c r="L896" s="3"/>
    </row>
    <row r="897" spans="1:12">
      <c r="A897" s="9"/>
      <c r="B897" s="3"/>
      <c r="C897" s="13"/>
      <c r="D897" s="3"/>
      <c r="E897" s="3"/>
      <c r="F897" s="3"/>
      <c r="G897" s="3"/>
      <c r="H897" s="3"/>
      <c r="I897" s="3"/>
      <c r="J897" s="3"/>
      <c r="K897" s="3"/>
      <c r="L897" s="3"/>
    </row>
    <row r="898" spans="1:12">
      <c r="A898" s="9"/>
      <c r="B898" s="3"/>
      <c r="C898" s="13"/>
      <c r="D898" s="3"/>
      <c r="E898" s="3"/>
      <c r="F898" s="3"/>
      <c r="G898" s="3"/>
      <c r="H898" s="3"/>
      <c r="I898" s="3"/>
      <c r="J898" s="3"/>
      <c r="K898" s="3"/>
      <c r="L898" s="3"/>
    </row>
    <row r="899" spans="1:12">
      <c r="A899" s="9"/>
      <c r="B899" s="3"/>
      <c r="C899" s="13"/>
      <c r="D899" s="3"/>
      <c r="E899" s="3"/>
      <c r="F899" s="3"/>
      <c r="G899" s="3"/>
      <c r="H899" s="3"/>
      <c r="I899" s="3"/>
      <c r="J899" s="3"/>
      <c r="K899" s="3"/>
      <c r="L899" s="3"/>
    </row>
    <row r="900" spans="1:12">
      <c r="A900" s="9"/>
      <c r="B900" s="3"/>
      <c r="C900" s="13"/>
      <c r="D900" s="3"/>
      <c r="E900" s="3"/>
      <c r="F900" s="3"/>
      <c r="G900" s="3"/>
      <c r="H900" s="3"/>
      <c r="I900" s="3"/>
      <c r="J900" s="3"/>
      <c r="K900" s="3"/>
      <c r="L900" s="3"/>
    </row>
    <row r="901" spans="1:12">
      <c r="A901" s="9"/>
      <c r="B901" s="3"/>
      <c r="C901" s="13"/>
      <c r="D901" s="3"/>
      <c r="E901" s="3"/>
      <c r="F901" s="3"/>
      <c r="G901" s="3"/>
      <c r="H901" s="3"/>
      <c r="I901" s="3"/>
      <c r="J901" s="3"/>
      <c r="K901" s="3"/>
      <c r="L901" s="3"/>
    </row>
    <row r="902" spans="1:12">
      <c r="A902" s="9"/>
      <c r="B902" s="3"/>
      <c r="C902" s="13"/>
      <c r="D902" s="3"/>
      <c r="E902" s="3"/>
      <c r="F902" s="3"/>
      <c r="G902" s="3"/>
      <c r="H902" s="3"/>
      <c r="I902" s="3"/>
      <c r="J902" s="3"/>
      <c r="K902" s="3"/>
      <c r="L902" s="3"/>
    </row>
    <row r="903" spans="1:12">
      <c r="A903" s="9"/>
      <c r="B903" s="3"/>
      <c r="C903" s="13"/>
      <c r="D903" s="3"/>
      <c r="E903" s="3"/>
      <c r="F903" s="3"/>
      <c r="G903" s="3"/>
      <c r="H903" s="3"/>
      <c r="I903" s="3"/>
      <c r="J903" s="3"/>
      <c r="K903" s="3"/>
      <c r="L903" s="3"/>
    </row>
    <row r="904" spans="1:12">
      <c r="A904" s="9"/>
      <c r="B904" s="3"/>
      <c r="C904" s="13"/>
      <c r="D904" s="3"/>
      <c r="E904" s="3"/>
      <c r="F904" s="3"/>
      <c r="G904" s="3"/>
      <c r="H904" s="3"/>
      <c r="I904" s="3"/>
      <c r="J904" s="3"/>
      <c r="K904" s="3"/>
      <c r="L904" s="3"/>
    </row>
    <row r="905" spans="1:12">
      <c r="A905" s="9"/>
      <c r="B905" s="3"/>
      <c r="C905" s="13"/>
      <c r="D905" s="3"/>
      <c r="E905" s="3"/>
      <c r="F905" s="3"/>
      <c r="G905" s="3"/>
      <c r="H905" s="3"/>
      <c r="I905" s="3"/>
      <c r="J905" s="3"/>
      <c r="K905" s="3"/>
      <c r="L905" s="3"/>
    </row>
    <row r="906" spans="1:12">
      <c r="A906" s="9"/>
      <c r="B906" s="3"/>
      <c r="C906" s="13"/>
      <c r="D906" s="3"/>
      <c r="E906" s="3"/>
      <c r="F906" s="3"/>
      <c r="G906" s="3"/>
      <c r="H906" s="3"/>
      <c r="I906" s="3"/>
      <c r="J906" s="3"/>
      <c r="K906" s="3"/>
      <c r="L906" s="3"/>
    </row>
    <row r="907" spans="1:12">
      <c r="A907" s="9"/>
      <c r="B907" s="3"/>
      <c r="C907" s="13"/>
      <c r="D907" s="3"/>
      <c r="E907" s="3"/>
      <c r="F907" s="3"/>
      <c r="G907" s="3"/>
      <c r="H907" s="3"/>
      <c r="I907" s="3"/>
      <c r="J907" s="3"/>
      <c r="K907" s="3"/>
      <c r="L907" s="3"/>
    </row>
    <row r="908" spans="1:12">
      <c r="A908" s="9"/>
      <c r="B908" s="3"/>
      <c r="C908" s="13"/>
      <c r="D908" s="3"/>
      <c r="E908" s="3"/>
      <c r="F908" s="3"/>
      <c r="G908" s="3"/>
      <c r="H908" s="3"/>
      <c r="I908" s="3"/>
      <c r="J908" s="3"/>
      <c r="K908" s="3"/>
      <c r="L908" s="3"/>
    </row>
    <row r="909" spans="1:12">
      <c r="A909" s="9"/>
      <c r="B909" s="3"/>
      <c r="C909" s="13"/>
      <c r="D909" s="3"/>
      <c r="E909" s="3"/>
      <c r="F909" s="3"/>
      <c r="G909" s="3"/>
      <c r="H909" s="3"/>
      <c r="I909" s="3"/>
      <c r="J909" s="3"/>
      <c r="K909" s="3"/>
      <c r="L909" s="3"/>
    </row>
    <row r="910" spans="1:12">
      <c r="A910" s="9"/>
      <c r="B910" s="3"/>
      <c r="C910" s="13"/>
      <c r="D910" s="3"/>
      <c r="E910" s="3"/>
      <c r="F910" s="3"/>
      <c r="G910" s="3"/>
      <c r="H910" s="3"/>
      <c r="I910" s="3"/>
      <c r="J910" s="3"/>
      <c r="K910" s="3"/>
      <c r="L910" s="3"/>
    </row>
    <row r="911" spans="1:12">
      <c r="A911" s="9"/>
      <c r="B911" s="3"/>
      <c r="C911" s="13"/>
      <c r="D911" s="3"/>
      <c r="E911" s="3"/>
      <c r="F911" s="3"/>
      <c r="G911" s="3"/>
      <c r="H911" s="3"/>
      <c r="I911" s="3"/>
      <c r="J911" s="3"/>
      <c r="K911" s="3"/>
      <c r="L911" s="3"/>
    </row>
    <row r="912" spans="1:12">
      <c r="A912" s="9"/>
      <c r="B912" s="3"/>
      <c r="C912" s="13"/>
      <c r="D912" s="3"/>
      <c r="E912" s="3"/>
      <c r="F912" s="3"/>
      <c r="G912" s="3"/>
      <c r="H912" s="3"/>
      <c r="I912" s="3"/>
      <c r="J912" s="3"/>
      <c r="K912" s="3"/>
      <c r="L912" s="3"/>
    </row>
    <row r="913" spans="1:12">
      <c r="A913" s="9"/>
      <c r="B913" s="3"/>
      <c r="C913" s="13"/>
      <c r="D913" s="3"/>
      <c r="E913" s="3"/>
      <c r="F913" s="3"/>
      <c r="G913" s="3"/>
      <c r="H913" s="3"/>
      <c r="I913" s="3"/>
      <c r="J913" s="3"/>
      <c r="K913" s="3"/>
      <c r="L913" s="3"/>
    </row>
    <row r="914" spans="1:12">
      <c r="A914" s="9"/>
      <c r="B914" s="3"/>
      <c r="C914" s="13"/>
      <c r="D914" s="3"/>
      <c r="E914" s="3"/>
      <c r="F914" s="3"/>
      <c r="G914" s="3"/>
      <c r="H914" s="3"/>
      <c r="I914" s="3"/>
      <c r="J914" s="3"/>
      <c r="K914" s="3"/>
      <c r="L914" s="3"/>
    </row>
    <row r="915" spans="1:12">
      <c r="A915" s="9"/>
      <c r="B915" s="3"/>
      <c r="C915" s="13"/>
      <c r="D915" s="3"/>
      <c r="E915" s="3"/>
      <c r="F915" s="3"/>
      <c r="G915" s="3"/>
      <c r="H915" s="3"/>
      <c r="I915" s="3"/>
      <c r="J915" s="3"/>
      <c r="K915" s="3"/>
      <c r="L915" s="3"/>
    </row>
    <row r="916" spans="1:12">
      <c r="A916" s="9"/>
      <c r="B916" s="3"/>
      <c r="C916" s="13"/>
      <c r="D916" s="3"/>
      <c r="E916" s="3"/>
      <c r="F916" s="3"/>
      <c r="G916" s="3"/>
      <c r="H916" s="3"/>
      <c r="I916" s="3"/>
      <c r="J916" s="3"/>
      <c r="K916" s="3"/>
      <c r="L916" s="3"/>
    </row>
    <row r="917" spans="1:12">
      <c r="A917" s="9"/>
      <c r="B917" s="3"/>
      <c r="C917" s="13"/>
      <c r="D917" s="3"/>
      <c r="E917" s="3"/>
      <c r="F917" s="3"/>
      <c r="G917" s="3"/>
      <c r="H917" s="3"/>
      <c r="I917" s="3"/>
      <c r="J917" s="3"/>
      <c r="K917" s="3"/>
      <c r="L917" s="3"/>
    </row>
    <row r="918" spans="1:12">
      <c r="A918" s="9"/>
      <c r="B918" s="3"/>
      <c r="C918" s="13"/>
      <c r="D918" s="3"/>
      <c r="E918" s="3"/>
      <c r="F918" s="3"/>
      <c r="G918" s="3"/>
      <c r="H918" s="3"/>
      <c r="I918" s="3"/>
      <c r="J918" s="3"/>
      <c r="K918" s="3"/>
      <c r="L918" s="3"/>
    </row>
    <row r="919" spans="1:12">
      <c r="A919" s="9"/>
      <c r="B919" s="3"/>
      <c r="C919" s="13"/>
      <c r="D919" s="3"/>
      <c r="E919" s="3"/>
      <c r="F919" s="3"/>
      <c r="G919" s="3"/>
      <c r="H919" s="3"/>
      <c r="I919" s="3"/>
      <c r="J919" s="3"/>
      <c r="K919" s="3"/>
      <c r="L919" s="3"/>
    </row>
    <row r="920" spans="1:12">
      <c r="A920" s="9"/>
      <c r="B920" s="3"/>
      <c r="C920" s="13"/>
      <c r="D920" s="3"/>
      <c r="E920" s="3"/>
      <c r="F920" s="3"/>
      <c r="G920" s="3"/>
      <c r="H920" s="3"/>
      <c r="I920" s="3"/>
      <c r="J920" s="3"/>
      <c r="K920" s="3"/>
      <c r="L920" s="3"/>
    </row>
    <row r="921" spans="1:12">
      <c r="A921" s="9"/>
      <c r="B921" s="3"/>
      <c r="C921" s="13"/>
      <c r="D921" s="3"/>
      <c r="E921" s="3"/>
      <c r="F921" s="3"/>
      <c r="G921" s="3"/>
      <c r="H921" s="3"/>
      <c r="I921" s="3"/>
      <c r="J921" s="3"/>
      <c r="K921" s="3"/>
      <c r="L921" s="3"/>
    </row>
    <row r="922" spans="1:12">
      <c r="A922" s="9"/>
      <c r="B922" s="3"/>
      <c r="C922" s="13"/>
      <c r="D922" s="3"/>
      <c r="E922" s="3"/>
      <c r="F922" s="3"/>
      <c r="G922" s="3"/>
      <c r="H922" s="3"/>
      <c r="I922" s="3"/>
      <c r="J922" s="3"/>
      <c r="K922" s="3"/>
      <c r="L922" s="3"/>
    </row>
    <row r="923" spans="1:12">
      <c r="A923" s="9"/>
      <c r="B923" s="3"/>
      <c r="C923" s="13"/>
      <c r="D923" s="3"/>
      <c r="E923" s="3"/>
      <c r="F923" s="3"/>
      <c r="G923" s="3"/>
      <c r="H923" s="3"/>
      <c r="I923" s="3"/>
      <c r="J923" s="3"/>
      <c r="K923" s="3"/>
      <c r="L923" s="3"/>
    </row>
    <row r="924" spans="1:12">
      <c r="A924" s="9"/>
      <c r="B924" s="3"/>
      <c r="C924" s="13"/>
      <c r="D924" s="3"/>
      <c r="E924" s="3"/>
      <c r="F924" s="3"/>
      <c r="G924" s="3"/>
      <c r="H924" s="3"/>
      <c r="I924" s="3"/>
      <c r="J924" s="3"/>
      <c r="K924" s="3"/>
      <c r="L924" s="3"/>
    </row>
    <row r="925" spans="1:12">
      <c r="A925" s="9"/>
      <c r="B925" s="3"/>
      <c r="C925" s="13"/>
      <c r="D925" s="3"/>
      <c r="E925" s="3"/>
      <c r="F925" s="3"/>
      <c r="G925" s="3"/>
      <c r="H925" s="3"/>
      <c r="I925" s="3"/>
      <c r="J925" s="3"/>
      <c r="K925" s="3"/>
      <c r="L925" s="3"/>
    </row>
    <row r="926" spans="1:12">
      <c r="A926" s="9"/>
      <c r="B926" s="3"/>
      <c r="C926" s="13"/>
      <c r="D926" s="3"/>
      <c r="E926" s="3"/>
      <c r="F926" s="3"/>
      <c r="G926" s="3"/>
      <c r="H926" s="3"/>
      <c r="I926" s="3"/>
      <c r="J926" s="3"/>
      <c r="K926" s="3"/>
      <c r="L926" s="3"/>
    </row>
    <row r="927" spans="1:12">
      <c r="A927" s="9"/>
      <c r="B927" s="3"/>
      <c r="C927" s="13"/>
      <c r="D927" s="3"/>
      <c r="E927" s="3"/>
      <c r="F927" s="3"/>
      <c r="G927" s="3"/>
      <c r="H927" s="3"/>
      <c r="I927" s="3"/>
      <c r="J927" s="3"/>
      <c r="K927" s="3"/>
      <c r="L927" s="3"/>
    </row>
    <row r="928" spans="1:12">
      <c r="A928" s="9"/>
      <c r="B928" s="3"/>
      <c r="C928" s="13"/>
      <c r="D928" s="3"/>
      <c r="E928" s="3"/>
      <c r="F928" s="3"/>
      <c r="G928" s="3"/>
      <c r="H928" s="3"/>
      <c r="I928" s="3"/>
      <c r="J928" s="3"/>
      <c r="K928" s="3"/>
      <c r="L928" s="3"/>
    </row>
    <row r="929" spans="1:12">
      <c r="A929" s="9"/>
      <c r="B929" s="3"/>
      <c r="C929" s="13"/>
      <c r="D929" s="3"/>
      <c r="E929" s="3"/>
      <c r="F929" s="3"/>
      <c r="G929" s="3"/>
      <c r="H929" s="3"/>
      <c r="I929" s="3"/>
      <c r="J929" s="3"/>
      <c r="K929" s="3"/>
      <c r="L929" s="3"/>
    </row>
    <row r="930" spans="1:12">
      <c r="A930" s="9"/>
      <c r="B930" s="3"/>
      <c r="C930" s="13"/>
      <c r="D930" s="3"/>
      <c r="E930" s="3"/>
      <c r="F930" s="3"/>
      <c r="G930" s="3"/>
      <c r="H930" s="3"/>
      <c r="I930" s="3"/>
      <c r="J930" s="3"/>
      <c r="K930" s="3"/>
      <c r="L930" s="3"/>
    </row>
    <row r="931" spans="1:12">
      <c r="A931" s="9"/>
      <c r="B931" s="3"/>
      <c r="C931" s="13"/>
      <c r="D931" s="3"/>
      <c r="E931" s="3"/>
      <c r="F931" s="3"/>
      <c r="G931" s="3"/>
      <c r="H931" s="3"/>
      <c r="I931" s="3"/>
      <c r="J931" s="3"/>
      <c r="K931" s="3"/>
      <c r="L931" s="3"/>
    </row>
    <row r="932" spans="1:12">
      <c r="A932" s="9"/>
      <c r="B932" s="3"/>
      <c r="C932" s="13"/>
      <c r="D932" s="3"/>
      <c r="E932" s="3"/>
      <c r="F932" s="3"/>
      <c r="G932" s="3"/>
      <c r="H932" s="3"/>
      <c r="I932" s="3"/>
      <c r="J932" s="3"/>
      <c r="K932" s="3"/>
      <c r="L932" s="3"/>
    </row>
    <row r="933" spans="1:12">
      <c r="A933" s="9"/>
      <c r="B933" s="3"/>
      <c r="C933" s="13"/>
      <c r="D933" s="3"/>
      <c r="E933" s="3"/>
      <c r="F933" s="3"/>
      <c r="G933" s="3"/>
      <c r="H933" s="3"/>
      <c r="I933" s="3"/>
      <c r="J933" s="3"/>
      <c r="K933" s="3"/>
      <c r="L933" s="3"/>
    </row>
    <row r="934" spans="1:12">
      <c r="A934" s="9"/>
      <c r="B934" s="3"/>
      <c r="C934" s="13"/>
      <c r="D934" s="3"/>
      <c r="E934" s="3"/>
      <c r="F934" s="3"/>
      <c r="G934" s="3"/>
      <c r="H934" s="3"/>
      <c r="I934" s="3"/>
      <c r="J934" s="3"/>
      <c r="K934" s="3"/>
      <c r="L934" s="3"/>
    </row>
    <row r="935" spans="1:12">
      <c r="A935" s="9"/>
      <c r="B935" s="3"/>
      <c r="C935" s="13"/>
      <c r="D935" s="3"/>
      <c r="E935" s="3"/>
      <c r="F935" s="3"/>
      <c r="G935" s="3"/>
      <c r="H935" s="3"/>
      <c r="I935" s="3"/>
      <c r="J935" s="3"/>
      <c r="K935" s="3"/>
      <c r="L935" s="3"/>
    </row>
    <row r="936" spans="1:12">
      <c r="A936" s="9"/>
      <c r="B936" s="3"/>
      <c r="C936" s="13"/>
      <c r="D936" s="3"/>
      <c r="E936" s="3"/>
      <c r="F936" s="3"/>
      <c r="G936" s="3"/>
      <c r="H936" s="3"/>
      <c r="I936" s="3"/>
      <c r="J936" s="3"/>
      <c r="K936" s="3"/>
      <c r="L936" s="3"/>
    </row>
    <row r="937" spans="1:12">
      <c r="A937" s="9"/>
      <c r="B937" s="3"/>
      <c r="C937" s="13"/>
      <c r="D937" s="3"/>
      <c r="E937" s="3"/>
      <c r="F937" s="3"/>
      <c r="G937" s="3"/>
      <c r="H937" s="3"/>
      <c r="I937" s="3"/>
      <c r="J937" s="3"/>
      <c r="K937" s="3"/>
      <c r="L937" s="3"/>
    </row>
    <row r="938" spans="1:12">
      <c r="A938" s="9"/>
      <c r="B938" s="3"/>
      <c r="C938" s="13"/>
      <c r="D938" s="3"/>
      <c r="E938" s="3"/>
      <c r="F938" s="3"/>
      <c r="G938" s="3"/>
      <c r="H938" s="3"/>
      <c r="I938" s="3"/>
      <c r="J938" s="3"/>
      <c r="K938" s="3"/>
      <c r="L938" s="3"/>
    </row>
    <row r="939" spans="1:12">
      <c r="A939" s="9"/>
      <c r="B939" s="3"/>
      <c r="C939" s="13"/>
      <c r="D939" s="3"/>
      <c r="E939" s="3"/>
      <c r="F939" s="3"/>
      <c r="G939" s="3"/>
      <c r="H939" s="3"/>
      <c r="I939" s="3"/>
      <c r="J939" s="3"/>
      <c r="K939" s="3"/>
      <c r="L939" s="3"/>
    </row>
    <row r="940" spans="1:12">
      <c r="A940" s="9"/>
      <c r="B940" s="3"/>
      <c r="C940" s="13"/>
      <c r="D940" s="3"/>
      <c r="E940" s="3"/>
      <c r="F940" s="3"/>
      <c r="G940" s="3"/>
      <c r="H940" s="3"/>
      <c r="I940" s="3"/>
      <c r="J940" s="3"/>
      <c r="K940" s="3"/>
      <c r="L940" s="3"/>
    </row>
    <row r="941" spans="1:12">
      <c r="A941" s="9"/>
      <c r="B941" s="3"/>
      <c r="C941" s="13"/>
      <c r="D941" s="3"/>
      <c r="E941" s="3"/>
      <c r="F941" s="3"/>
      <c r="G941" s="3"/>
      <c r="H941" s="3"/>
      <c r="I941" s="3"/>
      <c r="J941" s="3"/>
      <c r="K941" s="3"/>
      <c r="L941" s="3"/>
    </row>
    <row r="942" spans="1:12">
      <c r="A942" s="9"/>
      <c r="B942" s="3"/>
      <c r="C942" s="13"/>
      <c r="D942" s="3"/>
      <c r="E942" s="3"/>
      <c r="F942" s="3"/>
      <c r="G942" s="3"/>
      <c r="H942" s="3"/>
      <c r="I942" s="3"/>
      <c r="J942" s="3"/>
      <c r="K942" s="3"/>
      <c r="L942" s="3"/>
    </row>
    <row r="943" spans="1:12">
      <c r="A943" s="9"/>
      <c r="B943" s="3"/>
      <c r="C943" s="13"/>
      <c r="D943" s="3"/>
      <c r="E943" s="3"/>
      <c r="F943" s="3"/>
      <c r="G943" s="3"/>
      <c r="H943" s="3"/>
      <c r="I943" s="3"/>
      <c r="J943" s="3"/>
      <c r="K943" s="3"/>
      <c r="L943" s="3"/>
    </row>
    <row r="944" spans="1:12">
      <c r="A944" s="9"/>
      <c r="B944" s="3"/>
      <c r="C944" s="13"/>
      <c r="D944" s="3"/>
      <c r="E944" s="3"/>
      <c r="F944" s="3"/>
      <c r="G944" s="3"/>
      <c r="H944" s="3"/>
      <c r="I944" s="3"/>
      <c r="J944" s="3"/>
      <c r="K944" s="3"/>
      <c r="L944" s="3"/>
    </row>
    <row r="945" spans="1:12">
      <c r="A945" s="9"/>
      <c r="B945" s="3"/>
      <c r="C945" s="13"/>
      <c r="D945" s="3"/>
      <c r="E945" s="3"/>
      <c r="F945" s="3"/>
      <c r="G945" s="3"/>
      <c r="H945" s="3"/>
      <c r="I945" s="3"/>
      <c r="J945" s="3"/>
      <c r="K945" s="3"/>
      <c r="L945" s="3"/>
    </row>
    <row r="946" spans="1:12">
      <c r="A946" s="9"/>
      <c r="B946" s="3"/>
      <c r="C946" s="13"/>
      <c r="D946" s="3"/>
      <c r="E946" s="3"/>
      <c r="F946" s="3"/>
      <c r="G946" s="3"/>
      <c r="H946" s="3"/>
      <c r="I946" s="3"/>
      <c r="J946" s="3"/>
      <c r="K946" s="3"/>
      <c r="L946" s="3"/>
    </row>
    <row r="947" spans="1:12">
      <c r="A947" s="9"/>
      <c r="B947" s="3"/>
      <c r="C947" s="13"/>
      <c r="D947" s="3"/>
      <c r="E947" s="3"/>
      <c r="F947" s="3"/>
      <c r="G947" s="3"/>
      <c r="H947" s="3"/>
      <c r="I947" s="3"/>
      <c r="J947" s="3"/>
      <c r="K947" s="3"/>
      <c r="L947" s="3"/>
    </row>
    <row r="948" spans="1:12">
      <c r="A948" s="9"/>
      <c r="B948" s="3"/>
      <c r="C948" s="13"/>
      <c r="D948" s="3"/>
      <c r="E948" s="3"/>
      <c r="F948" s="3"/>
      <c r="G948" s="3"/>
      <c r="H948" s="3"/>
      <c r="I948" s="3"/>
      <c r="J948" s="3"/>
      <c r="K948" s="3"/>
      <c r="L948" s="3"/>
    </row>
    <row r="949" spans="1:12">
      <c r="A949" s="9"/>
      <c r="B949" s="3"/>
      <c r="C949" s="13"/>
      <c r="D949" s="3"/>
      <c r="E949" s="3"/>
      <c r="F949" s="3"/>
      <c r="G949" s="3"/>
      <c r="H949" s="3"/>
      <c r="I949" s="3"/>
      <c r="J949" s="3"/>
      <c r="K949" s="3"/>
      <c r="L949" s="3"/>
    </row>
    <row r="950" spans="1:12">
      <c r="A950" s="9"/>
      <c r="B950" s="3"/>
      <c r="C950" s="13"/>
      <c r="D950" s="3"/>
      <c r="E950" s="3"/>
      <c r="F950" s="3"/>
      <c r="G950" s="3"/>
      <c r="H950" s="3"/>
      <c r="I950" s="3"/>
      <c r="J950" s="3"/>
      <c r="K950" s="3"/>
      <c r="L950" s="3"/>
    </row>
    <row r="951" spans="1:12">
      <c r="A951" s="9"/>
      <c r="B951" s="3"/>
      <c r="C951" s="13"/>
      <c r="D951" s="3"/>
      <c r="E951" s="3"/>
      <c r="F951" s="3"/>
      <c r="G951" s="3"/>
      <c r="H951" s="3"/>
      <c r="I951" s="3"/>
      <c r="J951" s="3"/>
      <c r="K951" s="3"/>
      <c r="L951" s="3"/>
    </row>
    <row r="952" spans="1:12">
      <c r="A952" s="9"/>
      <c r="B952" s="3"/>
      <c r="C952" s="13"/>
      <c r="D952" s="3"/>
      <c r="E952" s="3"/>
      <c r="F952" s="3"/>
      <c r="G952" s="3"/>
      <c r="H952" s="3"/>
      <c r="I952" s="3"/>
      <c r="J952" s="3"/>
      <c r="K952" s="3"/>
      <c r="L952" s="3"/>
    </row>
    <row r="953" spans="1:12">
      <c r="A953" s="9"/>
      <c r="B953" s="3"/>
      <c r="C953" s="13"/>
      <c r="D953" s="3"/>
      <c r="E953" s="3"/>
      <c r="F953" s="3"/>
      <c r="G953" s="3"/>
      <c r="H953" s="3"/>
      <c r="I953" s="3"/>
      <c r="J953" s="3"/>
      <c r="K953" s="3"/>
      <c r="L953" s="3"/>
    </row>
    <row r="954" spans="1:12">
      <c r="A954" s="9"/>
      <c r="B954" s="3"/>
      <c r="C954" s="13"/>
      <c r="D954" s="3"/>
      <c r="E954" s="3"/>
      <c r="F954" s="3"/>
      <c r="G954" s="3"/>
      <c r="H954" s="3"/>
      <c r="I954" s="3"/>
      <c r="J954" s="3"/>
      <c r="K954" s="3"/>
      <c r="L954" s="3"/>
    </row>
    <row r="955" spans="1:12">
      <c r="A955" s="9"/>
      <c r="B955" s="3"/>
      <c r="C955" s="13"/>
      <c r="D955" s="3"/>
      <c r="E955" s="3"/>
      <c r="F955" s="3"/>
      <c r="G955" s="3"/>
      <c r="H955" s="3"/>
      <c r="I955" s="3"/>
      <c r="J955" s="3"/>
      <c r="K955" s="3"/>
      <c r="L955" s="3"/>
    </row>
    <row r="956" spans="1:12">
      <c r="A956" s="9"/>
      <c r="B956" s="3"/>
      <c r="C956" s="13"/>
      <c r="D956" s="3"/>
      <c r="E956" s="3"/>
      <c r="F956" s="3"/>
      <c r="G956" s="3"/>
      <c r="H956" s="3"/>
      <c r="I956" s="3"/>
      <c r="J956" s="3"/>
      <c r="K956" s="3"/>
      <c r="L956" s="3"/>
    </row>
    <row r="957" spans="1:12">
      <c r="A957" s="9"/>
      <c r="B957" s="3"/>
      <c r="C957" s="13"/>
      <c r="D957" s="3"/>
      <c r="E957" s="3"/>
      <c r="F957" s="3"/>
      <c r="G957" s="3"/>
      <c r="H957" s="3"/>
      <c r="I957" s="3"/>
      <c r="J957" s="3"/>
      <c r="K957" s="3"/>
      <c r="L957" s="3"/>
    </row>
    <row r="958" spans="1:12">
      <c r="A958" s="9"/>
      <c r="B958" s="3"/>
      <c r="C958" s="13"/>
      <c r="D958" s="3"/>
      <c r="E958" s="3"/>
      <c r="F958" s="3"/>
      <c r="G958" s="3"/>
      <c r="H958" s="3"/>
      <c r="I958" s="3"/>
      <c r="J958" s="3"/>
      <c r="K958" s="3"/>
      <c r="L958" s="3"/>
    </row>
    <row r="959" spans="1:12">
      <c r="A959" s="9"/>
      <c r="B959" s="3"/>
      <c r="C959" s="13"/>
      <c r="D959" s="3"/>
      <c r="E959" s="3"/>
      <c r="F959" s="3"/>
      <c r="G959" s="3"/>
      <c r="H959" s="3"/>
      <c r="I959" s="3"/>
      <c r="J959" s="3"/>
      <c r="K959" s="3"/>
      <c r="L959" s="3"/>
    </row>
    <row r="960" spans="1:12">
      <c r="A960" s="9"/>
      <c r="B960" s="3"/>
      <c r="C960" s="13"/>
      <c r="D960" s="3"/>
      <c r="E960" s="3"/>
      <c r="F960" s="3"/>
      <c r="G960" s="3"/>
      <c r="H960" s="3"/>
      <c r="I960" s="3"/>
      <c r="J960" s="3"/>
      <c r="K960" s="3"/>
      <c r="L960" s="3"/>
    </row>
    <row r="961" spans="1:12">
      <c r="A961" s="9"/>
      <c r="B961" s="3"/>
      <c r="C961" s="13"/>
      <c r="D961" s="3"/>
      <c r="E961" s="3"/>
      <c r="F961" s="3"/>
      <c r="G961" s="3"/>
      <c r="H961" s="3"/>
      <c r="I961" s="3"/>
      <c r="J961" s="3"/>
      <c r="K961" s="3"/>
      <c r="L961" s="3"/>
    </row>
    <row r="962" spans="1:12">
      <c r="A962" s="9"/>
      <c r="B962" s="3"/>
      <c r="C962" s="13"/>
      <c r="D962" s="3"/>
      <c r="E962" s="3"/>
      <c r="F962" s="3"/>
      <c r="G962" s="3"/>
      <c r="H962" s="3"/>
      <c r="I962" s="3"/>
      <c r="J962" s="3"/>
      <c r="K962" s="3"/>
      <c r="L962" s="3"/>
    </row>
    <row r="963" spans="1:12">
      <c r="A963" s="9"/>
      <c r="B963" s="3"/>
      <c r="C963" s="13"/>
      <c r="D963" s="3"/>
      <c r="E963" s="3"/>
      <c r="F963" s="3"/>
      <c r="G963" s="3"/>
      <c r="H963" s="3"/>
      <c r="I963" s="3"/>
      <c r="J963" s="3"/>
      <c r="K963" s="3"/>
      <c r="L963" s="3"/>
    </row>
    <row r="964" spans="1:12">
      <c r="A964" s="9"/>
      <c r="B964" s="3"/>
      <c r="C964" s="13"/>
      <c r="D964" s="3"/>
      <c r="E964" s="3"/>
      <c r="F964" s="3"/>
      <c r="G964" s="3"/>
      <c r="H964" s="3"/>
      <c r="I964" s="3"/>
      <c r="J964" s="3"/>
      <c r="K964" s="3"/>
      <c r="L964" s="3"/>
    </row>
    <row r="965" spans="1:12">
      <c r="A965" s="9"/>
      <c r="B965" s="3"/>
      <c r="C965" s="13"/>
      <c r="D965" s="3"/>
      <c r="E965" s="3"/>
      <c r="F965" s="3"/>
      <c r="G965" s="3"/>
      <c r="H965" s="3"/>
      <c r="I965" s="3"/>
      <c r="J965" s="3"/>
      <c r="K965" s="3"/>
      <c r="L965" s="3"/>
    </row>
    <row r="966" spans="1:12">
      <c r="A966" s="9"/>
      <c r="B966" s="3"/>
      <c r="C966" s="13"/>
      <c r="D966" s="3"/>
      <c r="E966" s="3"/>
      <c r="F966" s="3"/>
      <c r="G966" s="3"/>
      <c r="H966" s="3"/>
      <c r="I966" s="3"/>
      <c r="J966" s="3"/>
      <c r="K966" s="3"/>
      <c r="L966" s="3"/>
    </row>
    <row r="967" spans="1:12">
      <c r="A967" s="9"/>
      <c r="B967" s="3"/>
      <c r="C967" s="13"/>
      <c r="D967" s="3"/>
      <c r="E967" s="3"/>
      <c r="F967" s="3"/>
      <c r="G967" s="3"/>
      <c r="H967" s="3"/>
      <c r="I967" s="3"/>
      <c r="J967" s="3"/>
      <c r="K967" s="3"/>
      <c r="L967" s="3"/>
    </row>
    <row r="968" spans="1:12">
      <c r="A968" s="9"/>
      <c r="B968" s="3"/>
      <c r="C968" s="13"/>
      <c r="D968" s="3"/>
      <c r="E968" s="3"/>
      <c r="F968" s="3"/>
      <c r="G968" s="3"/>
      <c r="H968" s="3"/>
      <c r="I968" s="3"/>
      <c r="J968" s="3"/>
      <c r="K968" s="3"/>
      <c r="L968" s="3"/>
    </row>
    <row r="969" spans="1:12">
      <c r="A969" s="9"/>
      <c r="B969" s="3"/>
      <c r="C969" s="13"/>
      <c r="D969" s="3"/>
      <c r="E969" s="3"/>
      <c r="F969" s="3"/>
      <c r="G969" s="3"/>
      <c r="H969" s="3"/>
      <c r="I969" s="3"/>
      <c r="J969" s="3"/>
      <c r="K969" s="3"/>
      <c r="L969" s="3"/>
    </row>
    <row r="970" spans="1:12">
      <c r="A970" s="9"/>
      <c r="B970" s="3"/>
      <c r="C970" s="13"/>
      <c r="D970" s="3"/>
      <c r="E970" s="3"/>
      <c r="F970" s="3"/>
      <c r="G970" s="3"/>
      <c r="H970" s="3"/>
      <c r="I970" s="3"/>
      <c r="J970" s="3"/>
      <c r="K970" s="3"/>
      <c r="L970" s="3"/>
    </row>
    <row r="971" spans="1:12">
      <c r="A971" s="9"/>
      <c r="B971" s="3"/>
      <c r="C971" s="13"/>
      <c r="D971" s="3"/>
      <c r="E971" s="3"/>
      <c r="F971" s="3"/>
      <c r="G971" s="3"/>
      <c r="H971" s="3"/>
      <c r="I971" s="3"/>
      <c r="J971" s="3"/>
      <c r="K971" s="3"/>
      <c r="L971" s="3"/>
    </row>
    <row r="972" spans="1:12">
      <c r="A972" s="9"/>
      <c r="B972" s="3"/>
      <c r="C972" s="13"/>
      <c r="D972" s="3"/>
      <c r="E972" s="3"/>
      <c r="F972" s="3"/>
      <c r="G972" s="3"/>
      <c r="H972" s="3"/>
      <c r="I972" s="3"/>
      <c r="J972" s="3"/>
      <c r="K972" s="3"/>
      <c r="L972" s="3"/>
    </row>
    <row r="973" spans="1:12">
      <c r="A973" s="9"/>
      <c r="B973" s="3"/>
      <c r="C973" s="13"/>
      <c r="D973" s="3"/>
      <c r="E973" s="3"/>
      <c r="F973" s="3"/>
      <c r="G973" s="3"/>
      <c r="H973" s="3"/>
      <c r="I973" s="3"/>
      <c r="J973" s="3"/>
      <c r="K973" s="3"/>
      <c r="L973" s="3"/>
    </row>
    <row r="974" spans="1:12">
      <c r="A974" s="9"/>
      <c r="B974" s="3"/>
      <c r="C974" s="13"/>
      <c r="D974" s="3"/>
      <c r="E974" s="3"/>
      <c r="F974" s="3"/>
      <c r="G974" s="3"/>
      <c r="H974" s="3"/>
      <c r="I974" s="3"/>
      <c r="J974" s="3"/>
      <c r="K974" s="3"/>
      <c r="L974" s="3"/>
    </row>
    <row r="975" spans="1:12">
      <c r="A975" s="9"/>
      <c r="B975" s="3"/>
      <c r="C975" s="13"/>
      <c r="D975" s="3"/>
      <c r="E975" s="3"/>
      <c r="F975" s="3"/>
      <c r="G975" s="3"/>
      <c r="H975" s="3"/>
      <c r="I975" s="3"/>
      <c r="J975" s="3"/>
      <c r="K975" s="3"/>
      <c r="L975" s="3"/>
    </row>
    <row r="976" spans="1:12">
      <c r="A976" s="9"/>
      <c r="B976" s="3"/>
      <c r="C976" s="13"/>
      <c r="D976" s="3"/>
      <c r="E976" s="3"/>
      <c r="F976" s="3"/>
      <c r="G976" s="3"/>
      <c r="H976" s="3"/>
      <c r="I976" s="3"/>
      <c r="J976" s="3"/>
      <c r="K976" s="3"/>
      <c r="L976" s="3"/>
    </row>
    <row r="977" spans="1:12">
      <c r="A977" s="9"/>
      <c r="B977" s="3"/>
      <c r="C977" s="13"/>
      <c r="D977" s="3"/>
      <c r="E977" s="3"/>
      <c r="F977" s="3"/>
      <c r="G977" s="3"/>
      <c r="H977" s="3"/>
      <c r="I977" s="3"/>
      <c r="J977" s="3"/>
      <c r="K977" s="3"/>
      <c r="L977" s="3"/>
    </row>
    <row r="978" spans="1:12">
      <c r="A978" s="9"/>
      <c r="B978" s="3"/>
      <c r="C978" s="13"/>
      <c r="D978" s="3"/>
      <c r="E978" s="3"/>
      <c r="F978" s="3"/>
      <c r="G978" s="3"/>
      <c r="H978" s="3"/>
      <c r="I978" s="3"/>
      <c r="J978" s="3"/>
      <c r="K978" s="3"/>
      <c r="L978" s="3"/>
    </row>
    <row r="979" spans="1:12">
      <c r="A979" s="9"/>
      <c r="B979" s="3"/>
      <c r="C979" s="13"/>
      <c r="D979" s="3"/>
      <c r="E979" s="3"/>
      <c r="F979" s="3"/>
      <c r="G979" s="3"/>
      <c r="H979" s="3"/>
      <c r="I979" s="3"/>
      <c r="J979" s="3"/>
      <c r="K979" s="3"/>
      <c r="L979" s="3"/>
    </row>
    <row r="980" spans="1:12">
      <c r="A980" s="9"/>
      <c r="B980" s="3"/>
      <c r="C980" s="13"/>
      <c r="D980" s="3"/>
      <c r="E980" s="3"/>
      <c r="F980" s="3"/>
      <c r="G980" s="3"/>
      <c r="H980" s="3"/>
      <c r="I980" s="3"/>
      <c r="J980" s="3"/>
      <c r="K980" s="3"/>
      <c r="L980" s="3"/>
    </row>
    <row r="981" spans="1:12">
      <c r="A981" s="9"/>
      <c r="B981" s="3"/>
      <c r="C981" s="13"/>
      <c r="D981" s="3"/>
      <c r="E981" s="3"/>
      <c r="F981" s="3"/>
      <c r="G981" s="3"/>
      <c r="H981" s="3"/>
      <c r="I981" s="3"/>
      <c r="J981" s="3"/>
      <c r="K981" s="3"/>
      <c r="L981" s="3"/>
    </row>
    <row r="982" spans="1:12">
      <c r="A982" s="9"/>
      <c r="B982" s="3"/>
      <c r="C982" s="13"/>
      <c r="D982" s="3"/>
      <c r="E982" s="3"/>
      <c r="F982" s="3"/>
      <c r="G982" s="3"/>
      <c r="H982" s="3"/>
      <c r="I982" s="3"/>
      <c r="J982" s="3"/>
      <c r="K982" s="3"/>
      <c r="L982" s="3"/>
    </row>
    <row r="983" spans="1:12">
      <c r="A983" s="9"/>
      <c r="B983" s="3"/>
      <c r="C983" s="13"/>
      <c r="D983" s="3"/>
      <c r="E983" s="3"/>
      <c r="F983" s="3"/>
      <c r="G983" s="3"/>
      <c r="H983" s="3"/>
      <c r="I983" s="3"/>
      <c r="J983" s="3"/>
      <c r="K983" s="3"/>
      <c r="L983" s="3"/>
    </row>
    <row r="984" spans="1:12">
      <c r="A984" s="9"/>
      <c r="B984" s="3"/>
      <c r="C984" s="13"/>
      <c r="D984" s="3"/>
      <c r="E984" s="3"/>
      <c r="F984" s="3"/>
      <c r="G984" s="3"/>
      <c r="H984" s="3"/>
      <c r="I984" s="3"/>
      <c r="J984" s="3"/>
      <c r="K984" s="3"/>
      <c r="L984" s="3"/>
    </row>
    <row r="985" spans="1:12">
      <c r="A985" s="9"/>
      <c r="B985" s="3"/>
      <c r="C985" s="13"/>
      <c r="D985" s="3"/>
      <c r="E985" s="3"/>
      <c r="F985" s="3"/>
      <c r="G985" s="3"/>
      <c r="H985" s="3"/>
      <c r="I985" s="3"/>
      <c r="J985" s="3"/>
      <c r="K985" s="3"/>
      <c r="L985" s="3"/>
    </row>
    <row r="986" spans="1:12">
      <c r="A986" s="9"/>
      <c r="B986" s="3"/>
      <c r="C986" s="13"/>
      <c r="D986" s="3"/>
      <c r="E986" s="3"/>
      <c r="F986" s="3"/>
      <c r="G986" s="3"/>
      <c r="H986" s="3"/>
      <c r="I986" s="3"/>
      <c r="J986" s="3"/>
      <c r="K986" s="3"/>
      <c r="L986" s="3"/>
    </row>
    <row r="987" spans="1:12">
      <c r="A987" s="9"/>
      <c r="B987" s="3"/>
      <c r="C987" s="13"/>
      <c r="D987" s="3"/>
      <c r="E987" s="3"/>
      <c r="F987" s="3"/>
      <c r="G987" s="3"/>
      <c r="H987" s="3"/>
      <c r="I987" s="3"/>
      <c r="J987" s="3"/>
      <c r="K987" s="3"/>
      <c r="L987" s="3"/>
    </row>
    <row r="988" spans="1:12">
      <c r="A988" s="9"/>
      <c r="B988" s="3"/>
      <c r="C988" s="13"/>
      <c r="D988" s="3"/>
      <c r="E988" s="3"/>
      <c r="F988" s="3"/>
      <c r="G988" s="3"/>
      <c r="H988" s="3"/>
      <c r="I988" s="3"/>
      <c r="J988" s="3"/>
      <c r="K988" s="3"/>
      <c r="L988" s="3"/>
    </row>
    <row r="989" spans="1:12">
      <c r="A989" s="9"/>
      <c r="B989" s="3"/>
      <c r="C989" s="13"/>
      <c r="D989" s="3"/>
      <c r="E989" s="3"/>
      <c r="F989" s="3"/>
      <c r="G989" s="3"/>
      <c r="H989" s="3"/>
      <c r="I989" s="3"/>
      <c r="J989" s="3"/>
      <c r="K989" s="3"/>
      <c r="L989" s="3"/>
    </row>
    <row r="990" spans="1:12">
      <c r="A990" s="9"/>
      <c r="B990" s="3"/>
      <c r="C990" s="13"/>
      <c r="D990" s="3"/>
      <c r="E990" s="3"/>
      <c r="F990" s="3"/>
      <c r="G990" s="3"/>
      <c r="H990" s="3"/>
      <c r="I990" s="3"/>
      <c r="J990" s="3"/>
      <c r="K990" s="3"/>
      <c r="L990" s="3"/>
    </row>
    <row r="991" spans="1:12">
      <c r="A991" s="9"/>
      <c r="B991" s="3"/>
      <c r="C991" s="13"/>
      <c r="D991" s="3"/>
      <c r="E991" s="3"/>
      <c r="F991" s="3"/>
      <c r="G991" s="3"/>
      <c r="H991" s="3"/>
      <c r="I991" s="3"/>
      <c r="J991" s="3"/>
      <c r="K991" s="3"/>
      <c r="L991" s="3"/>
    </row>
    <row r="992" spans="1:12">
      <c r="A992" s="9"/>
      <c r="B992" s="3"/>
      <c r="C992" s="13"/>
      <c r="D992" s="3"/>
      <c r="E992" s="3"/>
      <c r="F992" s="3"/>
      <c r="G992" s="3"/>
      <c r="H992" s="3"/>
      <c r="I992" s="3"/>
      <c r="J992" s="3"/>
      <c r="K992" s="3"/>
      <c r="L992" s="3"/>
    </row>
    <row r="993" spans="1:12">
      <c r="A993" s="9"/>
      <c r="B993" s="3"/>
      <c r="C993" s="13"/>
      <c r="D993" s="3"/>
      <c r="E993" s="3"/>
      <c r="F993" s="3"/>
      <c r="G993" s="3"/>
      <c r="H993" s="3"/>
      <c r="I993" s="3"/>
      <c r="J993" s="3"/>
      <c r="K993" s="3"/>
      <c r="L993" s="3"/>
    </row>
    <row r="994" spans="1:12">
      <c r="A994" s="9"/>
      <c r="B994" s="3"/>
      <c r="C994" s="13"/>
      <c r="D994" s="3"/>
      <c r="E994" s="3"/>
      <c r="F994" s="3"/>
      <c r="G994" s="3"/>
      <c r="H994" s="3"/>
      <c r="I994" s="3"/>
      <c r="J994" s="3"/>
      <c r="K994" s="3"/>
      <c r="L994" s="3"/>
    </row>
    <row r="995" spans="1:12">
      <c r="A995" s="9"/>
      <c r="B995" s="3"/>
      <c r="C995" s="13"/>
      <c r="D995" s="3"/>
      <c r="E995" s="3"/>
      <c r="F995" s="3"/>
      <c r="G995" s="3"/>
      <c r="H995" s="3"/>
      <c r="I995" s="3"/>
      <c r="J995" s="3"/>
      <c r="K995" s="3"/>
      <c r="L995" s="3"/>
    </row>
    <row r="996" spans="1:12">
      <c r="A996" s="9"/>
      <c r="B996" s="3"/>
      <c r="C996" s="13"/>
      <c r="D996" s="3"/>
      <c r="E996" s="3"/>
      <c r="F996" s="3"/>
      <c r="G996" s="3"/>
      <c r="H996" s="3"/>
      <c r="I996" s="3"/>
      <c r="J996" s="3"/>
      <c r="K996" s="3"/>
      <c r="L996" s="3"/>
    </row>
    <row r="997" spans="1:12">
      <c r="A997" s="9"/>
      <c r="B997" s="3"/>
      <c r="C997" s="13"/>
      <c r="D997" s="3"/>
      <c r="E997" s="3"/>
      <c r="F997" s="3"/>
      <c r="G997" s="3"/>
      <c r="H997" s="3"/>
      <c r="I997" s="3"/>
      <c r="J997" s="3"/>
      <c r="K997" s="3"/>
      <c r="L997" s="3"/>
    </row>
    <row r="998" spans="1:12">
      <c r="A998" s="9"/>
      <c r="B998" s="3"/>
      <c r="C998" s="13"/>
      <c r="D998" s="3"/>
      <c r="E998" s="3"/>
      <c r="F998" s="3"/>
      <c r="G998" s="3"/>
      <c r="H998" s="3"/>
      <c r="I998" s="3"/>
      <c r="J998" s="3"/>
      <c r="K998" s="3"/>
      <c r="L998" s="3"/>
    </row>
    <row r="999" spans="1:12">
      <c r="A999" s="9"/>
      <c r="B999" s="3"/>
      <c r="C999" s="13"/>
      <c r="D999" s="3"/>
      <c r="E999" s="3"/>
      <c r="F999" s="3"/>
      <c r="G999" s="3"/>
      <c r="H999" s="3"/>
      <c r="I999" s="3"/>
      <c r="J999" s="3"/>
      <c r="K999" s="3"/>
      <c r="L999" s="3"/>
    </row>
    <row r="1000" spans="1:12">
      <c r="A1000" s="9"/>
      <c r="B1000" s="3"/>
      <c r="C1000" s="13"/>
      <c r="D1000" s="3"/>
      <c r="E1000" s="3"/>
      <c r="F1000" s="3"/>
      <c r="G1000" s="3"/>
      <c r="H1000" s="3"/>
      <c r="I1000" s="3"/>
      <c r="J1000" s="3"/>
      <c r="K1000" s="3"/>
      <c r="L1000" s="3"/>
    </row>
    <row r="1001" spans="1:12">
      <c r="A1001" s="9"/>
      <c r="B1001" s="3"/>
      <c r="C1001" s="13"/>
      <c r="D1001" s="3"/>
      <c r="E1001" s="3"/>
      <c r="F1001" s="3"/>
      <c r="G1001" s="3"/>
      <c r="H1001" s="3"/>
      <c r="I1001" s="3"/>
      <c r="J1001" s="3"/>
      <c r="K1001" s="3"/>
      <c r="L1001" s="3"/>
    </row>
    <row r="1002" spans="1:12">
      <c r="A1002" s="9"/>
      <c r="B1002" s="3"/>
      <c r="C1002" s="13"/>
      <c r="D1002" s="3"/>
      <c r="E1002" s="3"/>
      <c r="F1002" s="3"/>
      <c r="G1002" s="3"/>
      <c r="H1002" s="3"/>
      <c r="I1002" s="3"/>
      <c r="J1002" s="3"/>
      <c r="K1002" s="3"/>
      <c r="L1002" s="3"/>
    </row>
    <row r="1003" spans="1:12">
      <c r="A1003" s="9"/>
      <c r="B1003" s="3"/>
      <c r="C1003" s="13"/>
      <c r="D1003" s="3"/>
      <c r="E1003" s="3"/>
      <c r="F1003" s="3"/>
      <c r="G1003" s="3"/>
      <c r="H1003" s="3"/>
      <c r="I1003" s="3"/>
      <c r="J1003" s="3"/>
      <c r="K1003" s="3"/>
      <c r="L1003" s="3"/>
    </row>
    <row r="1004" spans="1:12">
      <c r="A1004" s="9"/>
      <c r="B1004" s="3"/>
      <c r="C1004" s="13"/>
      <c r="D1004" s="3"/>
      <c r="E1004" s="3"/>
      <c r="F1004" s="3"/>
      <c r="G1004" s="3"/>
      <c r="H1004" s="3"/>
      <c r="I1004" s="3"/>
      <c r="J1004" s="3"/>
      <c r="K1004" s="3"/>
      <c r="L1004" s="3"/>
    </row>
    <row r="1005" spans="1:12">
      <c r="A1005" s="9"/>
      <c r="B1005" s="3"/>
      <c r="C1005" s="13"/>
      <c r="D1005" s="3"/>
      <c r="E1005" s="3"/>
      <c r="F1005" s="3"/>
      <c r="G1005" s="3"/>
      <c r="H1005" s="3"/>
      <c r="I1005" s="3"/>
      <c r="J1005" s="3"/>
      <c r="K1005" s="3"/>
      <c r="L1005" s="3"/>
    </row>
    <row r="1006" spans="1:12">
      <c r="A1006" s="9"/>
      <c r="B1006" s="3"/>
      <c r="C1006" s="13"/>
      <c r="D1006" s="3"/>
      <c r="E1006" s="3"/>
      <c r="F1006" s="3"/>
      <c r="G1006" s="3"/>
      <c r="H1006" s="3"/>
      <c r="I1006" s="3"/>
      <c r="J1006" s="3"/>
      <c r="K1006" s="3"/>
      <c r="L1006" s="3"/>
    </row>
    <row r="1007" spans="1:12">
      <c r="A1007" s="9"/>
      <c r="B1007" s="3"/>
      <c r="C1007" s="13"/>
      <c r="D1007" s="3"/>
      <c r="E1007" s="3"/>
      <c r="F1007" s="3"/>
      <c r="G1007" s="3"/>
      <c r="H1007" s="3"/>
      <c r="I1007" s="3"/>
      <c r="J1007" s="3"/>
      <c r="K1007" s="3"/>
      <c r="L1007" s="3"/>
    </row>
    <row r="1008" spans="1:12">
      <c r="A1008" s="9"/>
      <c r="B1008" s="3"/>
      <c r="C1008" s="13"/>
      <c r="D1008" s="3"/>
      <c r="E1008" s="3"/>
      <c r="F1008" s="3"/>
      <c r="G1008" s="3"/>
      <c r="H1008" s="3"/>
      <c r="I1008" s="3"/>
      <c r="J1008" s="3"/>
      <c r="K1008" s="3"/>
      <c r="L1008" s="3"/>
    </row>
    <row r="1009" spans="1:12">
      <c r="A1009" s="9"/>
      <c r="B1009" s="3"/>
      <c r="C1009" s="13"/>
      <c r="D1009" s="3"/>
      <c r="E1009" s="3"/>
      <c r="F1009" s="3"/>
      <c r="G1009" s="3"/>
      <c r="H1009" s="3"/>
      <c r="I1009" s="3"/>
      <c r="J1009" s="3"/>
      <c r="K1009" s="3"/>
      <c r="L1009" s="3"/>
    </row>
    <row r="1010" spans="1:12">
      <c r="A1010" s="9"/>
      <c r="B1010" s="3"/>
      <c r="C1010" s="13"/>
      <c r="D1010" s="3"/>
      <c r="E1010" s="3"/>
      <c r="F1010" s="3"/>
      <c r="G1010" s="3"/>
      <c r="H1010" s="3"/>
      <c r="I1010" s="3"/>
      <c r="J1010" s="3"/>
      <c r="K1010" s="3"/>
      <c r="L1010" s="3"/>
    </row>
    <row r="1011" spans="1:12">
      <c r="A1011" s="9"/>
      <c r="B1011" s="3"/>
      <c r="C1011" s="13"/>
      <c r="D1011" s="3"/>
      <c r="E1011" s="3"/>
      <c r="F1011" s="3"/>
      <c r="G1011" s="3"/>
      <c r="H1011" s="3"/>
      <c r="I1011" s="3"/>
      <c r="J1011" s="3"/>
      <c r="K1011" s="3"/>
      <c r="L1011" s="3"/>
    </row>
    <row r="1012" spans="1:12">
      <c r="A1012" s="9"/>
      <c r="B1012" s="3"/>
      <c r="C1012" s="13"/>
      <c r="D1012" s="3"/>
      <c r="E1012" s="3"/>
      <c r="F1012" s="3"/>
      <c r="G1012" s="3"/>
      <c r="H1012" s="3"/>
      <c r="I1012" s="3"/>
      <c r="J1012" s="3"/>
      <c r="K1012" s="3"/>
      <c r="L1012" s="3"/>
    </row>
    <row r="1013" spans="1:12">
      <c r="A1013" s="9"/>
      <c r="B1013" s="3"/>
      <c r="C1013" s="13"/>
      <c r="D1013" s="3"/>
      <c r="E1013" s="3"/>
      <c r="F1013" s="3"/>
      <c r="G1013" s="3"/>
      <c r="H1013" s="3"/>
      <c r="I1013" s="3"/>
      <c r="J1013" s="3"/>
      <c r="K1013" s="3"/>
      <c r="L1013" s="3"/>
    </row>
    <row r="1014" spans="1:12">
      <c r="A1014" s="9"/>
      <c r="B1014" s="3"/>
      <c r="C1014" s="13"/>
      <c r="D1014" s="3"/>
      <c r="E1014" s="3"/>
      <c r="F1014" s="3"/>
      <c r="G1014" s="3"/>
      <c r="H1014" s="3"/>
      <c r="I1014" s="3"/>
      <c r="J1014" s="3"/>
      <c r="K1014" s="3"/>
      <c r="L1014" s="3"/>
    </row>
    <row r="1015" spans="1:12">
      <c r="A1015" s="9"/>
      <c r="B1015" s="3"/>
      <c r="C1015" s="13"/>
      <c r="D1015" s="3"/>
      <c r="E1015" s="3"/>
      <c r="F1015" s="3"/>
      <c r="G1015" s="3"/>
      <c r="H1015" s="3"/>
      <c r="I1015" s="3"/>
      <c r="J1015" s="3"/>
      <c r="K1015" s="3"/>
      <c r="L1015" s="3"/>
    </row>
    <row r="1016" spans="1:12">
      <c r="A1016" s="9"/>
      <c r="B1016" s="3"/>
      <c r="C1016" s="13"/>
      <c r="D1016" s="3"/>
      <c r="E1016" s="3"/>
      <c r="F1016" s="3"/>
      <c r="G1016" s="3"/>
      <c r="H1016" s="3"/>
      <c r="I1016" s="3"/>
      <c r="J1016" s="3"/>
      <c r="K1016" s="3"/>
      <c r="L1016" s="3"/>
    </row>
    <row r="1017" spans="1:12">
      <c r="A1017" s="9"/>
      <c r="B1017" s="3"/>
      <c r="C1017" s="13"/>
      <c r="D1017" s="3"/>
      <c r="E1017" s="3"/>
      <c r="F1017" s="3"/>
      <c r="G1017" s="3"/>
      <c r="H1017" s="3"/>
      <c r="I1017" s="3"/>
      <c r="J1017" s="3"/>
      <c r="K1017" s="3"/>
      <c r="L1017" s="3"/>
    </row>
    <row r="1018" spans="1:12">
      <c r="A1018" s="9"/>
      <c r="B1018" s="3"/>
      <c r="C1018" s="13"/>
      <c r="D1018" s="3"/>
      <c r="E1018" s="3"/>
      <c r="F1018" s="3"/>
      <c r="G1018" s="3"/>
      <c r="H1018" s="3"/>
      <c r="I1018" s="3"/>
      <c r="J1018" s="3"/>
      <c r="K1018" s="3"/>
      <c r="L1018" s="3"/>
    </row>
    <row r="1019" spans="1:12">
      <c r="A1019" s="9"/>
      <c r="B1019" s="3"/>
      <c r="C1019" s="13"/>
      <c r="D1019" s="3"/>
      <c r="E1019" s="3"/>
      <c r="F1019" s="3"/>
      <c r="G1019" s="3"/>
      <c r="H1019" s="3"/>
      <c r="I1019" s="3"/>
      <c r="J1019" s="3"/>
      <c r="K1019" s="3"/>
      <c r="L1019" s="3"/>
    </row>
    <row r="1020" spans="1:12">
      <c r="A1020" s="9"/>
      <c r="B1020" s="3"/>
      <c r="C1020" s="13"/>
      <c r="D1020" s="3"/>
      <c r="E1020" s="3"/>
      <c r="F1020" s="3"/>
      <c r="G1020" s="3"/>
      <c r="H1020" s="3"/>
      <c r="I1020" s="3"/>
      <c r="J1020" s="3"/>
      <c r="K1020" s="3"/>
      <c r="L1020" s="3"/>
    </row>
    <row r="1021" spans="1:12">
      <c r="A1021" s="9"/>
      <c r="B1021" s="3"/>
      <c r="C1021" s="13"/>
      <c r="D1021" s="3"/>
      <c r="E1021" s="3"/>
      <c r="F1021" s="3"/>
      <c r="G1021" s="3"/>
      <c r="H1021" s="3"/>
      <c r="I1021" s="3"/>
      <c r="J1021" s="3"/>
      <c r="K1021" s="3"/>
      <c r="L1021" s="3"/>
    </row>
    <row r="1022" spans="1:12">
      <c r="A1022" s="9"/>
      <c r="B1022" s="3"/>
      <c r="C1022" s="13"/>
      <c r="D1022" s="3"/>
      <c r="E1022" s="3"/>
      <c r="F1022" s="3"/>
      <c r="G1022" s="3"/>
      <c r="H1022" s="3"/>
      <c r="I1022" s="3"/>
      <c r="J1022" s="3"/>
      <c r="K1022" s="3"/>
      <c r="L1022" s="3"/>
    </row>
    <row r="1023" spans="1:12">
      <c r="A1023" s="9"/>
      <c r="B1023" s="3"/>
      <c r="C1023" s="13"/>
      <c r="D1023" s="3"/>
      <c r="E1023" s="3"/>
      <c r="F1023" s="3"/>
      <c r="G1023" s="3"/>
      <c r="H1023" s="3"/>
      <c r="I1023" s="3"/>
      <c r="J1023" s="3"/>
      <c r="K1023" s="3"/>
      <c r="L1023" s="3"/>
    </row>
    <row r="1024" spans="1:12">
      <c r="A1024" s="9"/>
      <c r="B1024" s="3"/>
      <c r="C1024" s="13"/>
      <c r="D1024" s="3"/>
      <c r="E1024" s="3"/>
      <c r="F1024" s="3"/>
      <c r="G1024" s="3"/>
      <c r="H1024" s="3"/>
      <c r="I1024" s="3"/>
      <c r="J1024" s="3"/>
      <c r="K1024" s="3"/>
      <c r="L1024" s="3"/>
    </row>
    <row r="1025" spans="1:12">
      <c r="A1025" s="9"/>
      <c r="B1025" s="3"/>
      <c r="C1025" s="13"/>
      <c r="D1025" s="3"/>
      <c r="E1025" s="3"/>
      <c r="F1025" s="3"/>
      <c r="G1025" s="3"/>
      <c r="H1025" s="3"/>
      <c r="I1025" s="3"/>
      <c r="J1025" s="3"/>
      <c r="K1025" s="3"/>
      <c r="L1025" s="3"/>
    </row>
    <row r="1026" spans="1:12">
      <c r="A1026" s="9"/>
      <c r="B1026" s="3"/>
      <c r="C1026" s="13"/>
      <c r="D1026" s="3"/>
      <c r="E1026" s="3"/>
      <c r="F1026" s="3"/>
      <c r="G1026" s="3"/>
      <c r="H1026" s="3"/>
      <c r="I1026" s="3"/>
      <c r="J1026" s="3"/>
      <c r="K1026" s="3"/>
      <c r="L1026" s="3"/>
    </row>
    <row r="1027" spans="1:12">
      <c r="A1027" s="9"/>
      <c r="B1027" s="3"/>
      <c r="C1027" s="13"/>
      <c r="D1027" s="3"/>
      <c r="E1027" s="3"/>
      <c r="F1027" s="3"/>
      <c r="G1027" s="3"/>
      <c r="H1027" s="3"/>
      <c r="I1027" s="3"/>
      <c r="J1027" s="3"/>
      <c r="K1027" s="3"/>
      <c r="L1027" s="3"/>
    </row>
    <row r="1028" spans="1:12">
      <c r="A1028" s="9"/>
      <c r="B1028" s="3"/>
      <c r="C1028" s="13"/>
      <c r="D1028" s="3"/>
      <c r="E1028" s="3"/>
      <c r="F1028" s="3"/>
      <c r="G1028" s="3"/>
      <c r="H1028" s="3"/>
      <c r="I1028" s="3"/>
      <c r="J1028" s="3"/>
      <c r="K1028" s="3"/>
      <c r="L1028" s="3"/>
    </row>
    <row r="1029" spans="1:12">
      <c r="A1029" s="9"/>
      <c r="B1029" s="3"/>
      <c r="C1029" s="13"/>
      <c r="D1029" s="3"/>
      <c r="E1029" s="3"/>
      <c r="F1029" s="3"/>
      <c r="G1029" s="3"/>
      <c r="H1029" s="3"/>
      <c r="I1029" s="3"/>
      <c r="J1029" s="3"/>
      <c r="K1029" s="3"/>
      <c r="L1029" s="3"/>
    </row>
    <row r="1030" spans="1:12">
      <c r="A1030" s="9"/>
      <c r="B1030" s="3"/>
      <c r="C1030" s="13"/>
      <c r="D1030" s="3"/>
      <c r="E1030" s="3"/>
      <c r="F1030" s="3"/>
      <c r="G1030" s="3"/>
      <c r="H1030" s="3"/>
      <c r="I1030" s="3"/>
      <c r="J1030" s="3"/>
      <c r="K1030" s="3"/>
      <c r="L1030" s="3"/>
    </row>
    <row r="1031" spans="1:12">
      <c r="A1031" s="9"/>
      <c r="B1031" s="3"/>
      <c r="C1031" s="13"/>
      <c r="D1031" s="3"/>
      <c r="E1031" s="3"/>
      <c r="F1031" s="3"/>
      <c r="G1031" s="3"/>
      <c r="H1031" s="3"/>
      <c r="I1031" s="3"/>
      <c r="J1031" s="3"/>
      <c r="K1031" s="3"/>
      <c r="L1031" s="3"/>
    </row>
    <row r="1032" spans="1:12">
      <c r="A1032" s="9"/>
      <c r="B1032" s="3"/>
      <c r="C1032" s="13"/>
      <c r="D1032" s="3"/>
      <c r="E1032" s="3"/>
      <c r="F1032" s="3"/>
      <c r="G1032" s="3"/>
      <c r="H1032" s="3"/>
      <c r="I1032" s="3"/>
      <c r="J1032" s="3"/>
      <c r="K1032" s="3"/>
      <c r="L1032" s="3"/>
    </row>
    <row r="1033" spans="1:12">
      <c r="A1033" s="9"/>
      <c r="B1033" s="3"/>
      <c r="C1033" s="13"/>
      <c r="D1033" s="3"/>
      <c r="E1033" s="3"/>
      <c r="F1033" s="3"/>
      <c r="G1033" s="3"/>
      <c r="H1033" s="3"/>
      <c r="I1033" s="3"/>
      <c r="J1033" s="3"/>
      <c r="K1033" s="3"/>
      <c r="L1033" s="3"/>
    </row>
    <row r="1034" spans="1:12">
      <c r="A1034" s="9"/>
      <c r="B1034" s="3"/>
      <c r="C1034" s="13"/>
      <c r="D1034" s="3"/>
      <c r="E1034" s="3"/>
      <c r="F1034" s="3"/>
      <c r="G1034" s="3"/>
      <c r="H1034" s="3"/>
      <c r="I1034" s="3"/>
      <c r="J1034" s="3"/>
      <c r="K1034" s="3"/>
      <c r="L1034" s="3"/>
    </row>
    <row r="1035" spans="1:12">
      <c r="A1035" s="9"/>
      <c r="B1035" s="3"/>
      <c r="C1035" s="13"/>
      <c r="D1035" s="3"/>
      <c r="E1035" s="3"/>
      <c r="F1035" s="3"/>
      <c r="G1035" s="3"/>
      <c r="H1035" s="3"/>
      <c r="I1035" s="3"/>
      <c r="J1035" s="3"/>
      <c r="K1035" s="3"/>
      <c r="L1035" s="3"/>
    </row>
    <row r="1036" spans="1:12">
      <c r="A1036" s="9"/>
      <c r="B1036" s="3"/>
      <c r="C1036" s="13"/>
      <c r="D1036" s="3"/>
      <c r="E1036" s="3"/>
      <c r="F1036" s="3"/>
      <c r="G1036" s="3"/>
      <c r="H1036" s="3"/>
      <c r="I1036" s="3"/>
      <c r="J1036" s="3"/>
      <c r="K1036" s="3"/>
      <c r="L1036" s="3"/>
    </row>
    <row r="1037" spans="1:12">
      <c r="A1037" s="9"/>
      <c r="B1037" s="3"/>
      <c r="C1037" s="13"/>
      <c r="D1037" s="3"/>
      <c r="E1037" s="3"/>
      <c r="F1037" s="3"/>
      <c r="G1037" s="3"/>
      <c r="H1037" s="3"/>
      <c r="I1037" s="3"/>
      <c r="J1037" s="3"/>
      <c r="K1037" s="3"/>
      <c r="L1037" s="3"/>
    </row>
    <row r="1038" spans="1:12">
      <c r="A1038" s="9"/>
      <c r="B1038" s="3"/>
      <c r="C1038" s="13"/>
      <c r="D1038" s="3"/>
      <c r="E1038" s="3"/>
      <c r="F1038" s="3"/>
      <c r="G1038" s="3"/>
      <c r="H1038" s="3"/>
      <c r="I1038" s="3"/>
      <c r="J1038" s="3"/>
      <c r="K1038" s="3"/>
      <c r="L1038" s="3"/>
    </row>
    <row r="1039" spans="1:12">
      <c r="A1039" s="9"/>
      <c r="B1039" s="3"/>
      <c r="C1039" s="13"/>
      <c r="D1039" s="3"/>
      <c r="E1039" s="3"/>
      <c r="F1039" s="3"/>
      <c r="G1039" s="3"/>
      <c r="H1039" s="3"/>
      <c r="I1039" s="3"/>
      <c r="J1039" s="3"/>
      <c r="K1039" s="3"/>
      <c r="L1039" s="3"/>
    </row>
    <row r="1040" spans="1:12">
      <c r="A1040" s="9"/>
      <c r="B1040" s="3"/>
      <c r="C1040" s="13"/>
      <c r="D1040" s="3"/>
      <c r="E1040" s="3"/>
      <c r="F1040" s="3"/>
      <c r="G1040" s="3"/>
      <c r="H1040" s="3"/>
      <c r="I1040" s="3"/>
      <c r="J1040" s="3"/>
      <c r="K1040" s="3"/>
      <c r="L1040" s="3"/>
    </row>
    <row r="1041" spans="1:12">
      <c r="A1041" s="9"/>
      <c r="B1041" s="3"/>
      <c r="C1041" s="13"/>
      <c r="D1041" s="3"/>
      <c r="E1041" s="3"/>
      <c r="F1041" s="3"/>
      <c r="G1041" s="3"/>
      <c r="H1041" s="3"/>
      <c r="I1041" s="3"/>
      <c r="J1041" s="3"/>
      <c r="K1041" s="3"/>
      <c r="L1041" s="3"/>
    </row>
    <row r="1042" spans="1:12">
      <c r="A1042" s="9"/>
      <c r="B1042" s="3"/>
      <c r="C1042" s="13"/>
      <c r="D1042" s="3"/>
      <c r="E1042" s="3"/>
      <c r="F1042" s="3"/>
      <c r="G1042" s="3"/>
      <c r="H1042" s="3"/>
      <c r="I1042" s="3"/>
      <c r="J1042" s="3"/>
      <c r="K1042" s="3"/>
      <c r="L1042" s="3"/>
    </row>
    <row r="1043" spans="1:12">
      <c r="A1043" s="9"/>
      <c r="B1043" s="3"/>
      <c r="C1043" s="13"/>
      <c r="D1043" s="3"/>
      <c r="E1043" s="3"/>
      <c r="F1043" s="3"/>
      <c r="G1043" s="3"/>
      <c r="H1043" s="3"/>
      <c r="I1043" s="3"/>
      <c r="J1043" s="3"/>
      <c r="K1043" s="3"/>
      <c r="L1043" s="3"/>
    </row>
    <row r="1044" spans="1:12">
      <c r="A1044" s="9"/>
      <c r="B1044" s="3"/>
      <c r="C1044" s="13"/>
      <c r="D1044" s="3"/>
      <c r="E1044" s="3"/>
      <c r="F1044" s="3"/>
      <c r="G1044" s="3"/>
      <c r="H1044" s="3"/>
      <c r="I1044" s="3"/>
      <c r="J1044" s="3"/>
      <c r="K1044" s="3"/>
      <c r="L1044" s="3"/>
    </row>
    <row r="1045" spans="1:12">
      <c r="A1045" s="9"/>
      <c r="B1045" s="3"/>
      <c r="C1045" s="13"/>
      <c r="D1045" s="3"/>
      <c r="E1045" s="3"/>
      <c r="F1045" s="3"/>
      <c r="G1045" s="3"/>
      <c r="H1045" s="3"/>
      <c r="I1045" s="3"/>
      <c r="J1045" s="3"/>
      <c r="K1045" s="3"/>
      <c r="L1045" s="3"/>
    </row>
    <row r="1046" spans="1:12">
      <c r="A1046" s="9"/>
      <c r="B1046" s="3"/>
      <c r="C1046" s="13"/>
      <c r="D1046" s="3"/>
      <c r="E1046" s="3"/>
      <c r="F1046" s="3"/>
      <c r="G1046" s="3"/>
      <c r="H1046" s="3"/>
      <c r="I1046" s="3"/>
      <c r="J1046" s="3"/>
      <c r="K1046" s="3"/>
      <c r="L1046" s="3"/>
    </row>
    <row r="1047" spans="1:12">
      <c r="A1047" s="9"/>
      <c r="B1047" s="3"/>
      <c r="C1047" s="13"/>
      <c r="D1047" s="3"/>
      <c r="E1047" s="3"/>
      <c r="F1047" s="3"/>
      <c r="G1047" s="3"/>
      <c r="H1047" s="3"/>
      <c r="I1047" s="3"/>
      <c r="J1047" s="3"/>
      <c r="K1047" s="3"/>
      <c r="L1047" s="3"/>
    </row>
    <row r="1048" spans="1:12">
      <c r="A1048" s="9"/>
      <c r="B1048" s="3"/>
      <c r="C1048" s="13"/>
      <c r="D1048" s="3"/>
      <c r="E1048" s="3"/>
      <c r="F1048" s="3"/>
      <c r="G1048" s="3"/>
      <c r="H1048" s="3"/>
      <c r="I1048" s="3"/>
      <c r="J1048" s="3"/>
      <c r="K1048" s="3"/>
      <c r="L1048" s="3"/>
    </row>
    <row r="1049" spans="1:12">
      <c r="A1049" s="9"/>
      <c r="B1049" s="3"/>
      <c r="C1049" s="13"/>
      <c r="D1049" s="3"/>
      <c r="E1049" s="3"/>
      <c r="F1049" s="3"/>
      <c r="G1049" s="3"/>
      <c r="H1049" s="3"/>
      <c r="I1049" s="3"/>
      <c r="J1049" s="3"/>
      <c r="K1049" s="3"/>
      <c r="L1049" s="3"/>
    </row>
    <row r="1050" spans="1:12">
      <c r="A1050" s="9"/>
      <c r="B1050" s="3"/>
      <c r="C1050" s="13"/>
      <c r="D1050" s="3"/>
      <c r="E1050" s="3"/>
      <c r="F1050" s="3"/>
      <c r="G1050" s="3"/>
      <c r="H1050" s="3"/>
      <c r="I1050" s="3"/>
      <c r="J1050" s="3"/>
      <c r="K1050" s="3"/>
      <c r="L1050" s="3"/>
    </row>
    <row r="1051" spans="1:12">
      <c r="A1051" s="9"/>
      <c r="B1051" s="3"/>
      <c r="C1051" s="13"/>
      <c r="D1051" s="3"/>
      <c r="E1051" s="3"/>
      <c r="F1051" s="3"/>
      <c r="G1051" s="3"/>
      <c r="H1051" s="3"/>
      <c r="I1051" s="3"/>
      <c r="J1051" s="3"/>
      <c r="K1051" s="3"/>
      <c r="L1051" s="3"/>
    </row>
    <row r="1052" spans="1:12">
      <c r="A1052" s="9"/>
      <c r="B1052" s="3"/>
      <c r="C1052" s="13"/>
      <c r="D1052" s="3"/>
      <c r="E1052" s="3"/>
      <c r="F1052" s="3"/>
      <c r="G1052" s="3"/>
      <c r="H1052" s="3"/>
      <c r="I1052" s="3"/>
      <c r="J1052" s="3"/>
      <c r="K1052" s="3"/>
      <c r="L1052" s="3"/>
    </row>
    <row r="1053" spans="1:12">
      <c r="A1053" s="9"/>
      <c r="B1053" s="3"/>
      <c r="C1053" s="13"/>
      <c r="D1053" s="3"/>
      <c r="E1053" s="3"/>
      <c r="F1053" s="3"/>
      <c r="G1053" s="3"/>
      <c r="H1053" s="3"/>
      <c r="I1053" s="3"/>
      <c r="J1053" s="3"/>
      <c r="K1053" s="3"/>
      <c r="L1053" s="3"/>
    </row>
    <row r="1054" spans="1:12">
      <c r="A1054" s="9"/>
      <c r="B1054" s="3"/>
      <c r="C1054" s="13"/>
      <c r="D1054" s="3"/>
      <c r="E1054" s="3"/>
      <c r="F1054" s="3"/>
      <c r="G1054" s="3"/>
      <c r="H1054" s="3"/>
      <c r="I1054" s="3"/>
      <c r="J1054" s="3"/>
      <c r="K1054" s="3"/>
      <c r="L1054" s="3"/>
    </row>
    <row r="1055" spans="1:12">
      <c r="A1055" s="9"/>
      <c r="B1055" s="3"/>
      <c r="C1055" s="13"/>
      <c r="D1055" s="3"/>
      <c r="E1055" s="3"/>
      <c r="F1055" s="3"/>
      <c r="G1055" s="3"/>
      <c r="H1055" s="3"/>
      <c r="I1055" s="3"/>
      <c r="J1055" s="3"/>
      <c r="K1055" s="3"/>
      <c r="L1055" s="3"/>
    </row>
    <row r="1056" spans="1:12">
      <c r="A1056" s="9"/>
      <c r="B1056" s="3"/>
      <c r="C1056" s="13"/>
      <c r="D1056" s="3"/>
      <c r="E1056" s="3"/>
      <c r="F1056" s="3"/>
      <c r="G1056" s="3"/>
      <c r="H1056" s="3"/>
      <c r="I1056" s="3"/>
      <c r="J1056" s="3"/>
      <c r="K1056" s="3"/>
      <c r="L1056" s="3"/>
    </row>
    <row r="1057" spans="1:12">
      <c r="A1057" s="9"/>
      <c r="B1057" s="3"/>
      <c r="C1057" s="13"/>
      <c r="D1057" s="3"/>
      <c r="E1057" s="3"/>
      <c r="F1057" s="3"/>
      <c r="G1057" s="3"/>
      <c r="H1057" s="3"/>
      <c r="I1057" s="3"/>
      <c r="J1057" s="3"/>
      <c r="K1057" s="3"/>
      <c r="L1057" s="3"/>
    </row>
    <row r="1058" spans="1:12">
      <c r="A1058" s="9"/>
      <c r="B1058" s="3"/>
      <c r="C1058" s="13"/>
      <c r="D1058" s="3"/>
      <c r="E1058" s="3"/>
      <c r="F1058" s="3"/>
      <c r="G1058" s="3"/>
      <c r="H1058" s="3"/>
      <c r="I1058" s="3"/>
      <c r="J1058" s="3"/>
      <c r="K1058" s="3"/>
      <c r="L1058" s="3"/>
    </row>
    <row r="1059" spans="1:12">
      <c r="A1059" s="9"/>
      <c r="B1059" s="3"/>
      <c r="C1059" s="13"/>
      <c r="D1059" s="3"/>
      <c r="E1059" s="3"/>
      <c r="F1059" s="3"/>
      <c r="G1059" s="3"/>
      <c r="H1059" s="3"/>
      <c r="I1059" s="3"/>
      <c r="J1059" s="3"/>
      <c r="K1059" s="3"/>
      <c r="L1059" s="3"/>
    </row>
    <row r="1060" spans="1:12">
      <c r="A1060" s="9"/>
      <c r="B1060" s="3"/>
      <c r="C1060" s="13"/>
      <c r="D1060" s="3"/>
      <c r="E1060" s="3"/>
      <c r="F1060" s="3"/>
      <c r="G1060" s="3"/>
      <c r="H1060" s="3"/>
      <c r="I1060" s="3"/>
      <c r="J1060" s="3"/>
      <c r="K1060" s="3"/>
      <c r="L1060" s="3"/>
    </row>
    <row r="1061" spans="1:12">
      <c r="A1061" s="9"/>
      <c r="B1061" s="3"/>
      <c r="C1061" s="13"/>
      <c r="D1061" s="3"/>
      <c r="E1061" s="3"/>
      <c r="F1061" s="3"/>
      <c r="G1061" s="3"/>
      <c r="H1061" s="3"/>
      <c r="I1061" s="3"/>
      <c r="J1061" s="3"/>
      <c r="K1061" s="3"/>
      <c r="L1061" s="3"/>
    </row>
    <row r="1062" spans="1:12">
      <c r="A1062" s="9"/>
      <c r="B1062" s="3"/>
      <c r="C1062" s="13"/>
      <c r="D1062" s="3"/>
      <c r="E1062" s="3"/>
      <c r="F1062" s="3"/>
      <c r="G1062" s="3"/>
      <c r="H1062" s="3"/>
      <c r="I1062" s="3"/>
      <c r="J1062" s="3"/>
      <c r="K1062" s="3"/>
      <c r="L1062" s="3"/>
    </row>
    <row r="1063" spans="1:12">
      <c r="A1063" s="9"/>
      <c r="B1063" s="3"/>
      <c r="C1063" s="13"/>
      <c r="D1063" s="3"/>
      <c r="E1063" s="3"/>
      <c r="F1063" s="3"/>
      <c r="G1063" s="3"/>
      <c r="H1063" s="3"/>
      <c r="I1063" s="3"/>
      <c r="J1063" s="3"/>
      <c r="K1063" s="3"/>
      <c r="L1063" s="3"/>
    </row>
    <row r="1064" spans="1:12">
      <c r="A1064" s="9"/>
      <c r="B1064" s="3"/>
      <c r="C1064" s="13"/>
      <c r="D1064" s="3"/>
      <c r="E1064" s="3"/>
      <c r="F1064" s="3"/>
      <c r="G1064" s="3"/>
      <c r="H1064" s="3"/>
      <c r="I1064" s="3"/>
      <c r="J1064" s="3"/>
      <c r="K1064" s="3"/>
      <c r="L1064" s="3"/>
    </row>
    <row r="1065" spans="1:12">
      <c r="A1065" s="9"/>
      <c r="B1065" s="3"/>
      <c r="C1065" s="13"/>
      <c r="D1065" s="3"/>
      <c r="E1065" s="3"/>
      <c r="F1065" s="3"/>
      <c r="G1065" s="3"/>
      <c r="H1065" s="3"/>
      <c r="I1065" s="3"/>
      <c r="J1065" s="3"/>
      <c r="K1065" s="3"/>
      <c r="L1065" s="3"/>
    </row>
    <row r="1066" spans="1:12">
      <c r="A1066" s="9"/>
      <c r="B1066" s="3"/>
      <c r="C1066" s="13"/>
      <c r="D1066" s="3"/>
      <c r="E1066" s="3"/>
      <c r="F1066" s="3"/>
      <c r="G1066" s="3"/>
      <c r="H1066" s="3"/>
      <c r="I1066" s="3"/>
      <c r="J1066" s="3"/>
      <c r="K1066" s="3"/>
      <c r="L1066" s="3"/>
    </row>
    <row r="1067" spans="1:12">
      <c r="A1067" s="9"/>
      <c r="B1067" s="3"/>
      <c r="C1067" s="13"/>
      <c r="D1067" s="3"/>
      <c r="E1067" s="3"/>
      <c r="F1067" s="3"/>
      <c r="G1067" s="3"/>
      <c r="H1067" s="3"/>
      <c r="I1067" s="3"/>
      <c r="J1067" s="3"/>
      <c r="K1067" s="3"/>
      <c r="L1067" s="3"/>
    </row>
    <row r="1068" spans="1:12">
      <c r="A1068" s="9"/>
      <c r="B1068" s="3"/>
      <c r="C1068" s="13"/>
      <c r="D1068" s="3"/>
      <c r="E1068" s="3"/>
      <c r="F1068" s="3"/>
      <c r="G1068" s="3"/>
      <c r="H1068" s="3"/>
      <c r="I1068" s="3"/>
      <c r="J1068" s="3"/>
      <c r="K1068" s="3"/>
      <c r="L1068" s="3"/>
    </row>
    <row r="1069" spans="1:12">
      <c r="A1069" s="9"/>
      <c r="B1069" s="3"/>
      <c r="C1069" s="13"/>
      <c r="D1069" s="3"/>
      <c r="E1069" s="3"/>
      <c r="F1069" s="3"/>
      <c r="G1069" s="3"/>
      <c r="H1069" s="3"/>
      <c r="I1069" s="3"/>
      <c r="J1069" s="3"/>
      <c r="K1069" s="3"/>
      <c r="L1069" s="3"/>
    </row>
    <row r="1070" spans="1:12">
      <c r="A1070" s="9"/>
      <c r="B1070" s="3"/>
      <c r="C1070" s="13"/>
      <c r="D1070" s="3"/>
      <c r="E1070" s="3"/>
      <c r="F1070" s="3"/>
      <c r="G1070" s="3"/>
      <c r="H1070" s="3"/>
      <c r="I1070" s="3"/>
      <c r="J1070" s="3"/>
      <c r="K1070" s="3"/>
      <c r="L1070" s="3"/>
    </row>
    <row r="1071" spans="1:12">
      <c r="A1071" s="9"/>
      <c r="B1071" s="3"/>
      <c r="C1071" s="13"/>
      <c r="D1071" s="3"/>
      <c r="E1071" s="3"/>
      <c r="F1071" s="3"/>
      <c r="G1071" s="3"/>
      <c r="H1071" s="3"/>
      <c r="I1071" s="3"/>
      <c r="J1071" s="3"/>
      <c r="K1071" s="3"/>
      <c r="L1071" s="3"/>
    </row>
    <row r="1072" spans="1:12">
      <c r="A1072" s="9"/>
      <c r="B1072" s="3"/>
      <c r="C1072" s="13"/>
      <c r="D1072" s="3"/>
      <c r="E1072" s="3"/>
      <c r="F1072" s="3"/>
      <c r="G1072" s="3"/>
      <c r="H1072" s="3"/>
      <c r="I1072" s="3"/>
      <c r="J1072" s="3"/>
      <c r="K1072" s="3"/>
      <c r="L1072" s="3"/>
    </row>
    <row r="1073" spans="1:12">
      <c r="A1073" s="9"/>
      <c r="B1073" s="3"/>
      <c r="C1073" s="13"/>
      <c r="D1073" s="3"/>
      <c r="E1073" s="3"/>
      <c r="F1073" s="3"/>
      <c r="G1073" s="3"/>
      <c r="H1073" s="3"/>
      <c r="I1073" s="3"/>
      <c r="J1073" s="3"/>
      <c r="K1073" s="3"/>
      <c r="L1073" s="3"/>
    </row>
    <row r="1074" spans="1:12">
      <c r="A1074" s="9"/>
      <c r="B1074" s="3"/>
      <c r="C1074" s="13"/>
      <c r="D1074" s="3"/>
      <c r="E1074" s="3"/>
      <c r="F1074" s="3"/>
      <c r="G1074" s="3"/>
      <c r="H1074" s="3"/>
      <c r="I1074" s="3"/>
      <c r="J1074" s="3"/>
      <c r="K1074" s="3"/>
      <c r="L1074" s="3"/>
    </row>
    <row r="1075" spans="1:12">
      <c r="A1075" s="9"/>
      <c r="B1075" s="3"/>
      <c r="C1075" s="13"/>
      <c r="D1075" s="3"/>
      <c r="E1075" s="3"/>
      <c r="F1075" s="3"/>
      <c r="G1075" s="3"/>
      <c r="H1075" s="3"/>
      <c r="I1075" s="3"/>
      <c r="J1075" s="3"/>
      <c r="K1075" s="3"/>
      <c r="L1075" s="3"/>
    </row>
    <row r="1076" spans="1:12">
      <c r="A1076" s="9"/>
      <c r="B1076" s="3"/>
      <c r="C1076" s="13"/>
      <c r="D1076" s="3"/>
      <c r="E1076" s="3"/>
      <c r="F1076" s="3"/>
      <c r="G1076" s="3"/>
      <c r="H1076" s="3"/>
      <c r="I1076" s="3"/>
      <c r="J1076" s="3"/>
      <c r="K1076" s="3"/>
      <c r="L1076" s="3"/>
    </row>
    <row r="1077" spans="1:12">
      <c r="A1077" s="9"/>
      <c r="B1077" s="3"/>
      <c r="C1077" s="13"/>
      <c r="D1077" s="3"/>
      <c r="E1077" s="3"/>
      <c r="F1077" s="3"/>
      <c r="G1077" s="3"/>
      <c r="H1077" s="3"/>
      <c r="I1077" s="3"/>
      <c r="J1077" s="3"/>
      <c r="K1077" s="3"/>
      <c r="L1077" s="3"/>
    </row>
    <row r="1078" spans="1:12">
      <c r="A1078" s="9"/>
      <c r="B1078" s="3"/>
      <c r="C1078" s="13"/>
      <c r="D1078" s="3"/>
      <c r="E1078" s="3"/>
      <c r="F1078" s="3"/>
      <c r="G1078" s="3"/>
      <c r="H1078" s="3"/>
      <c r="I1078" s="3"/>
      <c r="J1078" s="3"/>
      <c r="K1078" s="3"/>
      <c r="L1078" s="3"/>
    </row>
    <row r="1079" spans="1:12">
      <c r="A1079" s="9"/>
      <c r="B1079" s="3"/>
      <c r="C1079" s="13"/>
      <c r="D1079" s="3"/>
      <c r="E1079" s="3"/>
      <c r="F1079" s="3"/>
      <c r="G1079" s="3"/>
      <c r="H1079" s="3"/>
      <c r="I1079" s="3"/>
      <c r="J1079" s="3"/>
      <c r="K1079" s="3"/>
      <c r="L1079" s="3"/>
    </row>
    <row r="1080" spans="1:12">
      <c r="A1080" s="9"/>
      <c r="B1080" s="3"/>
      <c r="C1080" s="13"/>
      <c r="D1080" s="3"/>
      <c r="E1080" s="3"/>
      <c r="F1080" s="3"/>
      <c r="G1080" s="3"/>
      <c r="H1080" s="3"/>
      <c r="I1080" s="3"/>
      <c r="J1080" s="3"/>
      <c r="K1080" s="3"/>
      <c r="L1080" s="3"/>
    </row>
    <row r="1081" spans="1:12">
      <c r="A1081" s="9"/>
      <c r="B1081" s="3"/>
      <c r="C1081" s="13"/>
      <c r="D1081" s="3"/>
      <c r="E1081" s="3"/>
      <c r="F1081" s="3"/>
      <c r="G1081" s="3"/>
      <c r="H1081" s="3"/>
      <c r="I1081" s="3"/>
      <c r="J1081" s="3"/>
      <c r="K1081" s="3"/>
      <c r="L1081" s="3"/>
    </row>
    <row r="1082" spans="1:12">
      <c r="A1082" s="9"/>
      <c r="B1082" s="3"/>
      <c r="C1082" s="13"/>
      <c r="D1082" s="3"/>
      <c r="E1082" s="3"/>
      <c r="F1082" s="3"/>
      <c r="G1082" s="3"/>
      <c r="H1082" s="3"/>
      <c r="I1082" s="3"/>
      <c r="J1082" s="3"/>
      <c r="K1082" s="3"/>
      <c r="L1082" s="3"/>
    </row>
    <row r="1083" spans="1:12">
      <c r="A1083" s="9"/>
      <c r="B1083" s="3"/>
      <c r="C1083" s="13"/>
      <c r="D1083" s="3"/>
      <c r="E1083" s="3"/>
      <c r="F1083" s="3"/>
      <c r="G1083" s="3"/>
      <c r="H1083" s="3"/>
      <c r="I1083" s="3"/>
      <c r="J1083" s="3"/>
      <c r="K1083" s="3"/>
      <c r="L1083" s="3"/>
    </row>
    <row r="1084" spans="1:12">
      <c r="A1084" s="9"/>
      <c r="B1084" s="3"/>
      <c r="C1084" s="13"/>
      <c r="D1084" s="3"/>
      <c r="E1084" s="3"/>
      <c r="F1084" s="3"/>
      <c r="G1084" s="3"/>
      <c r="H1084" s="3"/>
      <c r="I1084" s="3"/>
      <c r="J1084" s="3"/>
      <c r="K1084" s="3"/>
      <c r="L1084" s="3"/>
    </row>
    <row r="1085" spans="1:12">
      <c r="A1085" s="9"/>
      <c r="B1085" s="3"/>
      <c r="C1085" s="13"/>
      <c r="D1085" s="3"/>
      <c r="E1085" s="3"/>
      <c r="F1085" s="3"/>
      <c r="G1085" s="3"/>
      <c r="H1085" s="3"/>
      <c r="I1085" s="3"/>
      <c r="J1085" s="3"/>
      <c r="K1085" s="3"/>
      <c r="L1085" s="3"/>
    </row>
    <row r="1086" spans="1:12">
      <c r="A1086" s="9"/>
      <c r="B1086" s="3"/>
      <c r="C1086" s="13"/>
      <c r="D1086" s="3"/>
      <c r="E1086" s="3"/>
      <c r="F1086" s="3"/>
      <c r="G1086" s="3"/>
      <c r="H1086" s="3"/>
      <c r="I1086" s="3"/>
      <c r="J1086" s="3"/>
      <c r="K1086" s="3"/>
      <c r="L1086" s="3"/>
    </row>
    <row r="1087" spans="1:12">
      <c r="A1087" s="9"/>
      <c r="B1087" s="3"/>
      <c r="C1087" s="13"/>
      <c r="D1087" s="3"/>
      <c r="E1087" s="3"/>
      <c r="F1087" s="3"/>
      <c r="G1087" s="3"/>
      <c r="H1087" s="3"/>
      <c r="I1087" s="3"/>
      <c r="J1087" s="3"/>
      <c r="K1087" s="3"/>
      <c r="L1087" s="3"/>
    </row>
    <row r="1088" spans="1:12">
      <c r="A1088" s="9"/>
      <c r="B1088" s="3"/>
      <c r="C1088" s="13"/>
      <c r="D1088" s="3"/>
      <c r="E1088" s="3"/>
      <c r="F1088" s="3"/>
      <c r="G1088" s="3"/>
      <c r="H1088" s="3"/>
      <c r="I1088" s="3"/>
      <c r="J1088" s="3"/>
      <c r="K1088" s="3"/>
      <c r="L1088" s="3"/>
    </row>
    <row r="1089" spans="1:12">
      <c r="A1089" s="9"/>
      <c r="B1089" s="3"/>
      <c r="C1089" s="13"/>
      <c r="D1089" s="3"/>
      <c r="E1089" s="3"/>
      <c r="F1089" s="3"/>
      <c r="G1089" s="3"/>
      <c r="H1089" s="3"/>
      <c r="I1089" s="3"/>
      <c r="J1089" s="3"/>
      <c r="K1089" s="3"/>
      <c r="L1089" s="3"/>
    </row>
    <row r="1090" spans="1:12">
      <c r="A1090" s="9"/>
      <c r="B1090" s="3"/>
      <c r="C1090" s="13"/>
      <c r="D1090" s="3"/>
      <c r="E1090" s="3"/>
      <c r="F1090" s="3"/>
      <c r="G1090" s="3"/>
      <c r="H1090" s="3"/>
      <c r="I1090" s="3"/>
      <c r="J1090" s="3"/>
      <c r="K1090" s="3"/>
      <c r="L1090" s="3"/>
    </row>
    <row r="1091" spans="1:12">
      <c r="A1091" s="9"/>
      <c r="B1091" s="3"/>
      <c r="C1091" s="13"/>
      <c r="D1091" s="3"/>
      <c r="E1091" s="3"/>
      <c r="F1091" s="3"/>
      <c r="G1091" s="3"/>
      <c r="H1091" s="3"/>
      <c r="I1091" s="3"/>
      <c r="J1091" s="3"/>
      <c r="K1091" s="3"/>
      <c r="L1091" s="3"/>
    </row>
    <row r="1092" spans="1:12">
      <c r="A1092" s="9"/>
      <c r="B1092" s="3"/>
      <c r="C1092" s="13"/>
      <c r="D1092" s="3"/>
      <c r="E1092" s="3"/>
      <c r="F1092" s="3"/>
      <c r="G1092" s="3"/>
      <c r="H1092" s="3"/>
      <c r="I1092" s="3"/>
      <c r="J1092" s="3"/>
      <c r="K1092" s="3"/>
      <c r="L1092" s="3"/>
    </row>
    <row r="1093" spans="1:12">
      <c r="A1093" s="9"/>
      <c r="B1093" s="3"/>
      <c r="C1093" s="13"/>
      <c r="D1093" s="3"/>
      <c r="E1093" s="3"/>
      <c r="F1093" s="3"/>
      <c r="G1093" s="3"/>
      <c r="H1093" s="3"/>
      <c r="I1093" s="3"/>
      <c r="J1093" s="3"/>
      <c r="K1093" s="3"/>
      <c r="L1093" s="3"/>
    </row>
    <row r="1094" spans="1:12">
      <c r="A1094" s="9"/>
      <c r="B1094" s="3"/>
      <c r="C1094" s="13"/>
      <c r="D1094" s="3"/>
      <c r="E1094" s="3"/>
      <c r="F1094" s="3"/>
      <c r="G1094" s="3"/>
      <c r="H1094" s="3"/>
      <c r="I1094" s="3"/>
      <c r="J1094" s="3"/>
      <c r="K1094" s="3"/>
      <c r="L1094" s="3"/>
    </row>
    <row r="1095" spans="1:12">
      <c r="A1095" s="9"/>
      <c r="B1095" s="3"/>
      <c r="C1095" s="13"/>
      <c r="D1095" s="3"/>
      <c r="E1095" s="3"/>
      <c r="F1095" s="3"/>
      <c r="G1095" s="3"/>
      <c r="H1095" s="3"/>
      <c r="I1095" s="3"/>
      <c r="J1095" s="3"/>
      <c r="K1095" s="3"/>
      <c r="L1095" s="3"/>
    </row>
    <row r="1096" spans="1:12">
      <c r="A1096" s="9"/>
      <c r="B1096" s="3"/>
      <c r="C1096" s="13"/>
      <c r="D1096" s="3"/>
      <c r="E1096" s="3"/>
      <c r="F1096" s="3"/>
      <c r="G1096" s="3"/>
      <c r="H1096" s="3"/>
      <c r="I1096" s="3"/>
      <c r="J1096" s="3"/>
      <c r="K1096" s="3"/>
      <c r="L1096" s="3"/>
    </row>
    <row r="1097" spans="1:12">
      <c r="A1097" s="9"/>
      <c r="B1097" s="3"/>
      <c r="C1097" s="13"/>
      <c r="D1097" s="3"/>
      <c r="E1097" s="3"/>
      <c r="F1097" s="3"/>
      <c r="G1097" s="3"/>
      <c r="H1097" s="3"/>
      <c r="I1097" s="3"/>
      <c r="J1097" s="3"/>
      <c r="K1097" s="3"/>
      <c r="L1097" s="3"/>
    </row>
    <row r="1098" spans="1:12">
      <c r="A1098" s="9"/>
      <c r="B1098" s="3"/>
      <c r="C1098" s="13"/>
      <c r="D1098" s="3"/>
      <c r="E1098" s="3"/>
      <c r="F1098" s="3"/>
      <c r="G1098" s="3"/>
      <c r="H1098" s="3"/>
      <c r="I1098" s="3"/>
      <c r="J1098" s="3"/>
      <c r="K1098" s="3"/>
      <c r="L1098" s="3"/>
    </row>
    <row r="1099" spans="1:12">
      <c r="A1099" s="9"/>
      <c r="B1099" s="3"/>
      <c r="C1099" s="13"/>
      <c r="D1099" s="3"/>
      <c r="E1099" s="3"/>
      <c r="F1099" s="3"/>
      <c r="G1099" s="3"/>
      <c r="H1099" s="3"/>
      <c r="I1099" s="3"/>
      <c r="J1099" s="3"/>
      <c r="K1099" s="3"/>
      <c r="L1099" s="3"/>
    </row>
    <row r="1100" spans="1:12">
      <c r="A1100" s="9"/>
      <c r="B1100" s="3"/>
      <c r="C1100" s="13"/>
      <c r="D1100" s="3"/>
      <c r="E1100" s="3"/>
      <c r="F1100" s="3"/>
      <c r="G1100" s="3"/>
      <c r="H1100" s="3"/>
      <c r="I1100" s="3"/>
      <c r="J1100" s="3"/>
      <c r="K1100" s="3"/>
      <c r="L1100" s="3"/>
    </row>
    <row r="1101" spans="1:12">
      <c r="A1101" s="9"/>
      <c r="B1101" s="3"/>
      <c r="C1101" s="13"/>
      <c r="D1101" s="3"/>
      <c r="E1101" s="3"/>
      <c r="F1101" s="3"/>
      <c r="G1101" s="3"/>
      <c r="H1101" s="3"/>
      <c r="I1101" s="3"/>
      <c r="J1101" s="3"/>
      <c r="K1101" s="3"/>
      <c r="L1101" s="3"/>
    </row>
    <row r="1102" spans="1:12">
      <c r="A1102" s="9"/>
      <c r="B1102" s="3"/>
      <c r="C1102" s="13"/>
      <c r="D1102" s="3"/>
      <c r="E1102" s="3"/>
      <c r="F1102" s="3"/>
      <c r="G1102" s="3"/>
      <c r="H1102" s="3"/>
      <c r="I1102" s="3"/>
      <c r="J1102" s="3"/>
      <c r="K1102" s="3"/>
      <c r="L1102" s="3"/>
    </row>
    <row r="1103" spans="1:12">
      <c r="A1103" s="9"/>
      <c r="B1103" s="3"/>
      <c r="C1103" s="13"/>
      <c r="D1103" s="3"/>
      <c r="E1103" s="3"/>
      <c r="F1103" s="3"/>
      <c r="G1103" s="3"/>
      <c r="H1103" s="3"/>
      <c r="I1103" s="3"/>
      <c r="J1103" s="3"/>
      <c r="K1103" s="3"/>
      <c r="L1103" s="3"/>
    </row>
    <row r="1104" spans="1:12">
      <c r="A1104" s="9"/>
      <c r="B1104" s="3"/>
      <c r="C1104" s="13"/>
      <c r="D1104" s="3"/>
      <c r="E1104" s="3"/>
      <c r="F1104" s="3"/>
      <c r="G1104" s="3"/>
      <c r="H1104" s="3"/>
      <c r="I1104" s="3"/>
      <c r="J1104" s="3"/>
      <c r="K1104" s="3"/>
      <c r="L1104" s="3"/>
    </row>
    <row r="1105" spans="1:12">
      <c r="A1105" s="9"/>
      <c r="B1105" s="3"/>
      <c r="C1105" s="13"/>
      <c r="D1105" s="3"/>
      <c r="E1105" s="3"/>
      <c r="F1105" s="3"/>
      <c r="G1105" s="3"/>
      <c r="H1105" s="3"/>
      <c r="I1105" s="3"/>
      <c r="J1105" s="3"/>
      <c r="K1105" s="3"/>
      <c r="L1105" s="3"/>
    </row>
    <row r="1106" spans="1:12">
      <c r="A1106" s="9"/>
      <c r="B1106" s="3"/>
      <c r="C1106" s="13"/>
      <c r="D1106" s="3"/>
      <c r="E1106" s="3"/>
      <c r="F1106" s="3"/>
      <c r="G1106" s="3"/>
      <c r="H1106" s="3"/>
      <c r="I1106" s="3"/>
      <c r="J1106" s="3"/>
      <c r="K1106" s="3"/>
      <c r="L1106" s="3"/>
    </row>
    <row r="1107" spans="1:12">
      <c r="A1107" s="9"/>
      <c r="B1107" s="3"/>
      <c r="C1107" s="13"/>
      <c r="D1107" s="3"/>
      <c r="E1107" s="3"/>
      <c r="F1107" s="3"/>
      <c r="G1107" s="3"/>
      <c r="H1107" s="3"/>
      <c r="I1107" s="3"/>
      <c r="J1107" s="3"/>
      <c r="K1107" s="3"/>
      <c r="L1107" s="3"/>
    </row>
    <row r="1108" spans="1:12">
      <c r="A1108" s="9"/>
      <c r="B1108" s="3"/>
      <c r="C1108" s="13"/>
      <c r="D1108" s="3"/>
      <c r="E1108" s="3"/>
      <c r="F1108" s="3"/>
      <c r="G1108" s="3"/>
      <c r="H1108" s="3"/>
      <c r="I1108" s="3"/>
      <c r="J1108" s="3"/>
      <c r="K1108" s="3"/>
      <c r="L1108" s="3"/>
    </row>
    <row r="1109" spans="1:12">
      <c r="A1109" s="9"/>
      <c r="B1109" s="3"/>
      <c r="C1109" s="13"/>
      <c r="D1109" s="3"/>
      <c r="E1109" s="3"/>
      <c r="F1109" s="3"/>
      <c r="G1109" s="3"/>
      <c r="H1109" s="3"/>
      <c r="I1109" s="3"/>
      <c r="J1109" s="3"/>
      <c r="K1109" s="3"/>
      <c r="L1109" s="3"/>
    </row>
    <row r="1110" spans="1:12">
      <c r="A1110" s="9"/>
      <c r="B1110" s="3"/>
      <c r="C1110" s="13"/>
      <c r="D1110" s="3"/>
      <c r="E1110" s="3"/>
      <c r="F1110" s="3"/>
      <c r="G1110" s="3"/>
      <c r="H1110" s="3"/>
      <c r="I1110" s="3"/>
      <c r="J1110" s="3"/>
      <c r="K1110" s="3"/>
      <c r="L1110" s="3"/>
    </row>
    <row r="1111" spans="1:12">
      <c r="A1111" s="9"/>
      <c r="B1111" s="3"/>
      <c r="C1111" s="13"/>
      <c r="D1111" s="3"/>
      <c r="E1111" s="3"/>
      <c r="F1111" s="3"/>
      <c r="G1111" s="3"/>
      <c r="H1111" s="3"/>
      <c r="I1111" s="3"/>
      <c r="J1111" s="3"/>
      <c r="K1111" s="3"/>
      <c r="L1111" s="3"/>
    </row>
    <row r="1112" spans="1:12">
      <c r="A1112" s="9"/>
      <c r="B1112" s="3"/>
      <c r="C1112" s="13"/>
      <c r="D1112" s="3"/>
      <c r="E1112" s="3"/>
      <c r="F1112" s="3"/>
      <c r="G1112" s="3"/>
      <c r="H1112" s="3"/>
      <c r="I1112" s="3"/>
      <c r="J1112" s="3"/>
      <c r="K1112" s="3"/>
      <c r="L1112" s="3"/>
    </row>
    <row r="1113" spans="1:12">
      <c r="A1113" s="9"/>
      <c r="B1113" s="3"/>
      <c r="C1113" s="13"/>
      <c r="D1113" s="3"/>
      <c r="E1113" s="3"/>
      <c r="F1113" s="3"/>
      <c r="G1113" s="3"/>
      <c r="H1113" s="3"/>
      <c r="I1113" s="3"/>
      <c r="J1113" s="3"/>
      <c r="K1113" s="3"/>
      <c r="L1113" s="3"/>
    </row>
    <row r="1114" spans="1:12">
      <c r="A1114" s="9"/>
      <c r="B1114" s="3"/>
      <c r="C1114" s="13"/>
      <c r="D1114" s="3"/>
      <c r="E1114" s="3"/>
      <c r="F1114" s="3"/>
      <c r="G1114" s="3"/>
      <c r="H1114" s="3"/>
      <c r="I1114" s="3"/>
      <c r="J1114" s="3"/>
      <c r="K1114" s="3"/>
      <c r="L1114" s="3"/>
    </row>
    <row r="1115" spans="1:12">
      <c r="A1115" s="9"/>
      <c r="B1115" s="3"/>
      <c r="C1115" s="13"/>
      <c r="D1115" s="3"/>
      <c r="E1115" s="3"/>
      <c r="F1115" s="3"/>
      <c r="G1115" s="3"/>
      <c r="H1115" s="3"/>
      <c r="I1115" s="3"/>
      <c r="J1115" s="3"/>
      <c r="K1115" s="3"/>
      <c r="L1115" s="3"/>
    </row>
    <row r="1116" spans="1:12">
      <c r="A1116" s="9"/>
      <c r="B1116" s="3"/>
      <c r="C1116" s="13"/>
      <c r="D1116" s="3"/>
      <c r="E1116" s="3"/>
      <c r="F1116" s="3"/>
      <c r="G1116" s="3"/>
      <c r="H1116" s="3"/>
      <c r="I1116" s="3"/>
      <c r="J1116" s="3"/>
      <c r="K1116" s="3"/>
      <c r="L1116" s="3"/>
    </row>
    <row r="1117" spans="1:12">
      <c r="A1117" s="9"/>
      <c r="B1117" s="3"/>
      <c r="C1117" s="13"/>
      <c r="D1117" s="3"/>
      <c r="E1117" s="3"/>
      <c r="F1117" s="3"/>
      <c r="G1117" s="3"/>
      <c r="H1117" s="3"/>
      <c r="I1117" s="3"/>
      <c r="J1117" s="3"/>
      <c r="K1117" s="3"/>
      <c r="L1117" s="3"/>
    </row>
    <row r="1118" spans="1:12">
      <c r="A1118" s="9"/>
      <c r="B1118" s="3"/>
      <c r="C1118" s="13"/>
      <c r="D1118" s="3"/>
      <c r="E1118" s="3"/>
      <c r="F1118" s="3"/>
      <c r="G1118" s="3"/>
      <c r="H1118" s="3"/>
      <c r="I1118" s="3"/>
      <c r="J1118" s="3"/>
      <c r="K1118" s="3"/>
      <c r="L1118" s="3"/>
    </row>
    <row r="1119" spans="1:12">
      <c r="A1119" s="9"/>
      <c r="B1119" s="3"/>
      <c r="C1119" s="13"/>
      <c r="D1119" s="3"/>
      <c r="E1119" s="3"/>
      <c r="F1119" s="3"/>
      <c r="G1119" s="3"/>
      <c r="H1119" s="3"/>
      <c r="I1119" s="3"/>
      <c r="J1119" s="3"/>
      <c r="K1119" s="3"/>
      <c r="L1119" s="3"/>
    </row>
    <row r="1120" spans="1:12">
      <c r="A1120" s="9"/>
      <c r="B1120" s="3"/>
      <c r="C1120" s="13"/>
      <c r="D1120" s="3"/>
      <c r="E1120" s="3"/>
      <c r="F1120" s="3"/>
      <c r="G1120" s="3"/>
      <c r="H1120" s="3"/>
      <c r="I1120" s="3"/>
      <c r="J1120" s="3"/>
      <c r="K1120" s="3"/>
      <c r="L1120" s="3"/>
    </row>
    <row r="1121" spans="1:12">
      <c r="A1121" s="9"/>
      <c r="B1121" s="3"/>
      <c r="C1121" s="13"/>
      <c r="D1121" s="3"/>
      <c r="E1121" s="3"/>
      <c r="F1121" s="3"/>
      <c r="G1121" s="3"/>
      <c r="H1121" s="3"/>
      <c r="I1121" s="3"/>
      <c r="J1121" s="3"/>
      <c r="K1121" s="3"/>
      <c r="L1121" s="3"/>
    </row>
    <row r="1122" spans="1:12">
      <c r="A1122" s="9"/>
      <c r="B1122" s="3"/>
      <c r="C1122" s="13"/>
      <c r="D1122" s="3"/>
      <c r="E1122" s="3"/>
      <c r="F1122" s="3"/>
      <c r="G1122" s="3"/>
      <c r="H1122" s="3"/>
      <c r="I1122" s="3"/>
      <c r="J1122" s="3"/>
      <c r="K1122" s="3"/>
      <c r="L1122" s="3"/>
    </row>
    <row r="1123" spans="1:12">
      <c r="A1123" s="9"/>
      <c r="B1123" s="3"/>
      <c r="C1123" s="13"/>
      <c r="D1123" s="3"/>
      <c r="E1123" s="3"/>
      <c r="F1123" s="3"/>
      <c r="G1123" s="3"/>
      <c r="H1123" s="3"/>
      <c r="I1123" s="3"/>
      <c r="J1123" s="3"/>
      <c r="K1123" s="3"/>
      <c r="L1123" s="3"/>
    </row>
    <row r="1124" spans="1:12">
      <c r="A1124" s="9"/>
      <c r="B1124" s="3"/>
      <c r="C1124" s="13"/>
      <c r="D1124" s="3"/>
      <c r="E1124" s="3"/>
      <c r="F1124" s="3"/>
      <c r="G1124" s="3"/>
      <c r="H1124" s="3"/>
      <c r="I1124" s="3"/>
      <c r="J1124" s="3"/>
      <c r="K1124" s="3"/>
      <c r="L1124" s="3"/>
    </row>
    <row r="1125" spans="1:12">
      <c r="A1125" s="9"/>
      <c r="B1125" s="3"/>
      <c r="C1125" s="13"/>
      <c r="D1125" s="3"/>
      <c r="E1125" s="3"/>
      <c r="F1125" s="3"/>
      <c r="G1125" s="3"/>
      <c r="H1125" s="3"/>
      <c r="I1125" s="3"/>
      <c r="J1125" s="3"/>
      <c r="K1125" s="3"/>
      <c r="L1125" s="3"/>
    </row>
    <row r="1126" spans="1:12">
      <c r="A1126" s="9"/>
      <c r="B1126" s="3"/>
      <c r="C1126" s="13"/>
      <c r="D1126" s="3"/>
      <c r="E1126" s="3"/>
      <c r="F1126" s="3"/>
      <c r="G1126" s="3"/>
      <c r="H1126" s="3"/>
      <c r="I1126" s="3"/>
      <c r="J1126" s="3"/>
      <c r="K1126" s="3"/>
      <c r="L1126" s="3"/>
    </row>
    <row r="1127" spans="1:12">
      <c r="A1127" s="9"/>
      <c r="B1127" s="3"/>
      <c r="C1127" s="13"/>
      <c r="D1127" s="3"/>
      <c r="E1127" s="3"/>
      <c r="F1127" s="3"/>
      <c r="G1127" s="3"/>
      <c r="H1127" s="3"/>
      <c r="I1127" s="3"/>
      <c r="J1127" s="3"/>
      <c r="K1127" s="3"/>
      <c r="L1127" s="3"/>
    </row>
    <row r="1128" spans="1:12">
      <c r="A1128" s="9"/>
      <c r="B1128" s="3"/>
      <c r="C1128" s="13"/>
      <c r="D1128" s="3"/>
      <c r="E1128" s="3"/>
      <c r="F1128" s="3"/>
      <c r="G1128" s="3"/>
      <c r="H1128" s="3"/>
      <c r="I1128" s="3"/>
      <c r="J1128" s="3"/>
      <c r="K1128" s="3"/>
      <c r="L1128" s="3"/>
    </row>
    <row r="1129" spans="1:12">
      <c r="A1129" s="9"/>
      <c r="B1129" s="3"/>
      <c r="C1129" s="13"/>
      <c r="D1129" s="3"/>
      <c r="E1129" s="3"/>
      <c r="F1129" s="3"/>
      <c r="G1129" s="3"/>
      <c r="H1129" s="3"/>
      <c r="I1129" s="3"/>
      <c r="J1129" s="3"/>
      <c r="K1129" s="3"/>
      <c r="L1129" s="3"/>
    </row>
    <row r="1130" spans="1:12">
      <c r="A1130" s="9"/>
      <c r="B1130" s="3"/>
      <c r="C1130" s="13"/>
      <c r="D1130" s="3"/>
      <c r="E1130" s="3"/>
      <c r="F1130" s="3"/>
      <c r="G1130" s="3"/>
      <c r="H1130" s="3"/>
      <c r="I1130" s="3"/>
      <c r="J1130" s="3"/>
      <c r="K1130" s="3"/>
      <c r="L1130" s="3"/>
    </row>
    <row r="1131" spans="1:12">
      <c r="A1131" s="9"/>
      <c r="B1131" s="3"/>
      <c r="C1131" s="13"/>
      <c r="D1131" s="3"/>
      <c r="E1131" s="3"/>
      <c r="F1131" s="3"/>
      <c r="G1131" s="3"/>
      <c r="H1131" s="3"/>
      <c r="I1131" s="3"/>
      <c r="J1131" s="3"/>
      <c r="K1131" s="3"/>
      <c r="L1131" s="3"/>
    </row>
    <row r="1132" spans="1:12">
      <c r="A1132" s="9"/>
      <c r="B1132" s="3"/>
      <c r="C1132" s="13"/>
      <c r="D1132" s="3"/>
      <c r="E1132" s="3"/>
      <c r="F1132" s="3"/>
      <c r="G1132" s="3"/>
      <c r="H1132" s="3"/>
      <c r="I1132" s="3"/>
      <c r="J1132" s="3"/>
      <c r="K1132" s="3"/>
      <c r="L1132" s="3"/>
    </row>
    <row r="1133" spans="1:12">
      <c r="A1133" s="9"/>
      <c r="B1133" s="3"/>
      <c r="C1133" s="13"/>
      <c r="D1133" s="3"/>
      <c r="E1133" s="3"/>
      <c r="F1133" s="3"/>
      <c r="G1133" s="3"/>
      <c r="H1133" s="3"/>
      <c r="I1133" s="3"/>
      <c r="J1133" s="3"/>
      <c r="K1133" s="3"/>
      <c r="L1133" s="3"/>
    </row>
    <row r="1134" spans="1:12">
      <c r="A1134" s="9"/>
      <c r="B1134" s="3"/>
      <c r="C1134" s="13"/>
      <c r="D1134" s="3"/>
      <c r="E1134" s="3"/>
      <c r="F1134" s="3"/>
      <c r="G1134" s="3"/>
      <c r="H1134" s="3"/>
      <c r="I1134" s="3"/>
      <c r="J1134" s="3"/>
      <c r="K1134" s="3"/>
      <c r="L1134" s="3"/>
    </row>
    <row r="1135" spans="1:12">
      <c r="A1135" s="9"/>
      <c r="B1135" s="3"/>
      <c r="C1135" s="13"/>
      <c r="D1135" s="3"/>
      <c r="E1135" s="3"/>
      <c r="F1135" s="3"/>
      <c r="G1135" s="3"/>
      <c r="H1135" s="3"/>
      <c r="I1135" s="3"/>
      <c r="J1135" s="3"/>
      <c r="K1135" s="3"/>
      <c r="L1135" s="3"/>
    </row>
    <row r="1136" spans="1:12">
      <c r="A1136" s="9"/>
      <c r="B1136" s="3"/>
      <c r="C1136" s="13"/>
      <c r="D1136" s="3"/>
      <c r="E1136" s="3"/>
      <c r="F1136" s="3"/>
      <c r="G1136" s="3"/>
      <c r="H1136" s="3"/>
      <c r="I1136" s="3"/>
      <c r="J1136" s="3"/>
      <c r="K1136" s="3"/>
      <c r="L1136" s="3"/>
    </row>
    <row r="1137" spans="1:12">
      <c r="A1137" s="9"/>
      <c r="B1137" s="3"/>
      <c r="C1137" s="13"/>
      <c r="D1137" s="3"/>
      <c r="E1137" s="3"/>
      <c r="F1137" s="3"/>
      <c r="G1137" s="3"/>
      <c r="H1137" s="3"/>
      <c r="I1137" s="3"/>
      <c r="J1137" s="3"/>
      <c r="K1137" s="3"/>
      <c r="L1137" s="3"/>
    </row>
    <row r="1138" spans="1:12">
      <c r="A1138" s="9"/>
      <c r="B1138" s="3"/>
      <c r="C1138" s="13"/>
      <c r="D1138" s="3"/>
      <c r="E1138" s="3"/>
      <c r="F1138" s="3"/>
      <c r="G1138" s="3"/>
      <c r="H1138" s="3"/>
      <c r="I1138" s="3"/>
      <c r="J1138" s="3"/>
      <c r="K1138" s="3"/>
      <c r="L1138" s="3"/>
    </row>
    <row r="1139" spans="1:12">
      <c r="A1139" s="9"/>
      <c r="B1139" s="3"/>
      <c r="C1139" s="13"/>
      <c r="D1139" s="3"/>
      <c r="E1139" s="3"/>
      <c r="F1139" s="3"/>
      <c r="G1139" s="3"/>
      <c r="H1139" s="3"/>
      <c r="I1139" s="3"/>
      <c r="J1139" s="3"/>
      <c r="K1139" s="3"/>
      <c r="L1139" s="3"/>
    </row>
    <row r="1140" spans="1:12">
      <c r="A1140" s="9"/>
      <c r="B1140" s="3"/>
      <c r="C1140" s="13"/>
      <c r="D1140" s="3"/>
      <c r="E1140" s="3"/>
      <c r="F1140" s="3"/>
      <c r="G1140" s="3"/>
      <c r="H1140" s="3"/>
      <c r="I1140" s="3"/>
      <c r="J1140" s="3"/>
      <c r="K1140" s="3"/>
      <c r="L1140" s="3"/>
    </row>
    <row r="1141" spans="1:12">
      <c r="A1141" s="9"/>
      <c r="B1141" s="3"/>
      <c r="C1141" s="13"/>
      <c r="D1141" s="3"/>
      <c r="E1141" s="3"/>
      <c r="F1141" s="3"/>
      <c r="G1141" s="3"/>
      <c r="H1141" s="3"/>
      <c r="I1141" s="3"/>
      <c r="J1141" s="3"/>
      <c r="K1141" s="3"/>
      <c r="L1141" s="3"/>
    </row>
    <row r="1142" spans="1:12">
      <c r="A1142" s="9"/>
      <c r="B1142" s="3"/>
      <c r="C1142" s="13"/>
      <c r="D1142" s="3"/>
      <c r="E1142" s="3"/>
      <c r="F1142" s="3"/>
      <c r="G1142" s="3"/>
      <c r="H1142" s="3"/>
      <c r="I1142" s="3"/>
      <c r="J1142" s="3"/>
      <c r="K1142" s="3"/>
      <c r="L1142" s="3"/>
    </row>
    <row r="1143" spans="1:12">
      <c r="A1143" s="9"/>
      <c r="B1143" s="3"/>
      <c r="C1143" s="13"/>
      <c r="D1143" s="3"/>
      <c r="E1143" s="3"/>
      <c r="F1143" s="3"/>
      <c r="G1143" s="3"/>
      <c r="H1143" s="3"/>
      <c r="I1143" s="3"/>
      <c r="J1143" s="3"/>
      <c r="K1143" s="3"/>
      <c r="L1143" s="3"/>
    </row>
    <row r="1144" spans="1:12">
      <c r="A1144" s="9"/>
      <c r="B1144" s="3"/>
      <c r="C1144" s="13"/>
      <c r="D1144" s="3"/>
      <c r="E1144" s="3"/>
      <c r="F1144" s="3"/>
      <c r="G1144" s="3"/>
      <c r="H1144" s="3"/>
      <c r="I1144" s="3"/>
      <c r="J1144" s="3"/>
      <c r="K1144" s="3"/>
      <c r="L1144" s="3"/>
    </row>
    <row r="1145" spans="1:12">
      <c r="A1145" s="9"/>
      <c r="B1145" s="3"/>
      <c r="C1145" s="13"/>
      <c r="D1145" s="3"/>
      <c r="E1145" s="3"/>
      <c r="F1145" s="3"/>
      <c r="G1145" s="3"/>
      <c r="H1145" s="3"/>
      <c r="I1145" s="3"/>
      <c r="J1145" s="3"/>
      <c r="K1145" s="3"/>
      <c r="L1145" s="3"/>
    </row>
    <row r="1146" spans="1:12">
      <c r="A1146" s="9"/>
      <c r="B1146" s="3"/>
      <c r="C1146" s="13"/>
      <c r="D1146" s="3"/>
      <c r="E1146" s="3"/>
      <c r="F1146" s="3"/>
      <c r="G1146" s="3"/>
      <c r="H1146" s="3"/>
      <c r="I1146" s="3"/>
      <c r="J1146" s="3"/>
      <c r="K1146" s="3"/>
      <c r="L1146" s="3"/>
    </row>
    <row r="1147" spans="1:12">
      <c r="A1147" s="9"/>
      <c r="B1147" s="3"/>
      <c r="C1147" s="13"/>
      <c r="D1147" s="3"/>
      <c r="E1147" s="3"/>
      <c r="F1147" s="3"/>
      <c r="G1147" s="3"/>
      <c r="H1147" s="3"/>
      <c r="I1147" s="3"/>
      <c r="J1147" s="3"/>
      <c r="K1147" s="3"/>
      <c r="L1147" s="3"/>
    </row>
    <row r="1148" spans="1:12">
      <c r="A1148" s="9"/>
      <c r="B1148" s="3"/>
      <c r="C1148" s="13"/>
      <c r="D1148" s="3"/>
      <c r="E1148" s="3"/>
      <c r="F1148" s="3"/>
      <c r="G1148" s="3"/>
      <c r="H1148" s="3"/>
      <c r="I1148" s="3"/>
      <c r="J1148" s="3"/>
      <c r="K1148" s="3"/>
      <c r="L1148" s="3"/>
    </row>
    <row r="1149" spans="1:12">
      <c r="A1149" s="9"/>
      <c r="B1149" s="3"/>
      <c r="C1149" s="13"/>
      <c r="D1149" s="3"/>
      <c r="E1149" s="3"/>
      <c r="F1149" s="3"/>
      <c r="G1149" s="3"/>
      <c r="H1149" s="3"/>
      <c r="I1149" s="3"/>
      <c r="J1149" s="3"/>
      <c r="K1149" s="3"/>
      <c r="L1149" s="3"/>
    </row>
    <row r="1150" spans="1:12">
      <c r="A1150" s="9"/>
      <c r="B1150" s="3"/>
      <c r="C1150" s="13"/>
      <c r="D1150" s="3"/>
      <c r="E1150" s="3"/>
      <c r="F1150" s="3"/>
      <c r="G1150" s="3"/>
      <c r="H1150" s="3"/>
      <c r="I1150" s="3"/>
      <c r="J1150" s="3"/>
      <c r="K1150" s="3"/>
      <c r="L1150" s="3"/>
    </row>
    <row r="1151" spans="1:12">
      <c r="A1151" s="9"/>
      <c r="B1151" s="3"/>
      <c r="C1151" s="13"/>
      <c r="D1151" s="3"/>
      <c r="E1151" s="3"/>
      <c r="F1151" s="3"/>
      <c r="G1151" s="3"/>
      <c r="H1151" s="3"/>
      <c r="I1151" s="3"/>
      <c r="J1151" s="3"/>
      <c r="K1151" s="3"/>
      <c r="L1151" s="3"/>
    </row>
    <row r="1152" spans="1:12">
      <c r="A1152" s="9"/>
      <c r="B1152" s="3"/>
      <c r="C1152" s="13"/>
      <c r="D1152" s="3"/>
      <c r="E1152" s="3"/>
      <c r="F1152" s="3"/>
      <c r="G1152" s="3"/>
      <c r="H1152" s="3"/>
      <c r="I1152" s="3"/>
      <c r="J1152" s="3"/>
      <c r="K1152" s="3"/>
      <c r="L1152" s="3"/>
    </row>
    <row r="1153" spans="1:12">
      <c r="A1153" s="9"/>
      <c r="B1153" s="3"/>
      <c r="C1153" s="13"/>
      <c r="D1153" s="3"/>
      <c r="E1153" s="3"/>
      <c r="F1153" s="3"/>
      <c r="G1153" s="3"/>
      <c r="H1153" s="3"/>
      <c r="I1153" s="3"/>
      <c r="J1153" s="3"/>
      <c r="K1153" s="3"/>
      <c r="L1153" s="3"/>
    </row>
    <row r="1154" spans="1:12">
      <c r="A1154" s="9"/>
      <c r="B1154" s="3"/>
      <c r="C1154" s="13"/>
      <c r="D1154" s="3"/>
      <c r="E1154" s="3"/>
      <c r="F1154" s="3"/>
      <c r="G1154" s="3"/>
      <c r="H1154" s="3"/>
      <c r="I1154" s="3"/>
      <c r="J1154" s="3"/>
      <c r="K1154" s="3"/>
      <c r="L1154" s="3"/>
    </row>
    <row r="1155" spans="1:12">
      <c r="A1155" s="9"/>
      <c r="B1155" s="3"/>
      <c r="C1155" s="13"/>
      <c r="D1155" s="3"/>
      <c r="E1155" s="3"/>
      <c r="F1155" s="3"/>
      <c r="G1155" s="3"/>
      <c r="H1155" s="3"/>
      <c r="I1155" s="3"/>
      <c r="J1155" s="3"/>
      <c r="K1155" s="3"/>
      <c r="L1155" s="3"/>
    </row>
    <row r="1156" spans="1:12">
      <c r="A1156" s="9"/>
      <c r="B1156" s="3"/>
      <c r="C1156" s="13"/>
      <c r="D1156" s="3"/>
      <c r="E1156" s="3"/>
      <c r="F1156" s="3"/>
      <c r="G1156" s="3"/>
      <c r="H1156" s="3"/>
      <c r="I1156" s="3"/>
      <c r="J1156" s="3"/>
      <c r="K1156" s="3"/>
      <c r="L1156" s="3"/>
    </row>
    <row r="1157" spans="1:12">
      <c r="A1157" s="9"/>
      <c r="B1157" s="3"/>
      <c r="C1157" s="13"/>
      <c r="D1157" s="3"/>
      <c r="E1157" s="3"/>
      <c r="F1157" s="3"/>
      <c r="G1157" s="3"/>
      <c r="H1157" s="3"/>
      <c r="I1157" s="3"/>
      <c r="J1157" s="3"/>
      <c r="K1157" s="3"/>
      <c r="L1157" s="3"/>
    </row>
    <row r="1158" spans="1:12">
      <c r="A1158" s="9"/>
      <c r="B1158" s="3"/>
      <c r="C1158" s="13"/>
      <c r="D1158" s="3"/>
      <c r="E1158" s="3"/>
      <c r="F1158" s="3"/>
      <c r="G1158" s="3"/>
      <c r="H1158" s="3"/>
      <c r="I1158" s="3"/>
      <c r="J1158" s="3"/>
      <c r="K1158" s="3"/>
      <c r="L1158" s="3"/>
    </row>
    <row r="1159" spans="1:12">
      <c r="A1159" s="9"/>
      <c r="B1159" s="3"/>
      <c r="C1159" s="13"/>
      <c r="D1159" s="3"/>
      <c r="E1159" s="3"/>
      <c r="F1159" s="3"/>
      <c r="G1159" s="3"/>
      <c r="H1159" s="3"/>
      <c r="I1159" s="3"/>
      <c r="J1159" s="3"/>
      <c r="K1159" s="3"/>
      <c r="L1159" s="3"/>
    </row>
    <row r="1160" spans="1:12">
      <c r="A1160" s="9"/>
      <c r="B1160" s="3"/>
      <c r="C1160" s="13"/>
      <c r="D1160" s="3"/>
      <c r="E1160" s="3"/>
      <c r="F1160" s="3"/>
      <c r="G1160" s="3"/>
      <c r="H1160" s="3"/>
      <c r="I1160" s="3"/>
      <c r="J1160" s="3"/>
      <c r="K1160" s="3"/>
      <c r="L1160" s="3"/>
    </row>
    <row r="1161" spans="1:12">
      <c r="A1161" s="9"/>
      <c r="B1161" s="3"/>
      <c r="C1161" s="13"/>
      <c r="D1161" s="3"/>
      <c r="E1161" s="3"/>
      <c r="F1161" s="3"/>
      <c r="G1161" s="3"/>
      <c r="H1161" s="3"/>
      <c r="I1161" s="3"/>
      <c r="J1161" s="3"/>
      <c r="K1161" s="3"/>
      <c r="L1161" s="3"/>
    </row>
    <row r="1162" spans="1:12">
      <c r="A1162" s="9"/>
      <c r="B1162" s="3"/>
      <c r="C1162" s="13"/>
      <c r="D1162" s="3"/>
      <c r="E1162" s="3"/>
      <c r="F1162" s="3"/>
      <c r="G1162" s="3"/>
      <c r="H1162" s="3"/>
      <c r="I1162" s="3"/>
      <c r="J1162" s="3"/>
      <c r="K1162" s="3"/>
      <c r="L1162" s="3"/>
    </row>
    <row r="1163" spans="1:12">
      <c r="A1163" s="9"/>
      <c r="B1163" s="3"/>
      <c r="C1163" s="13"/>
      <c r="D1163" s="3"/>
      <c r="E1163" s="3"/>
      <c r="F1163" s="3"/>
      <c r="G1163" s="3"/>
      <c r="H1163" s="3"/>
      <c r="I1163" s="3"/>
      <c r="J1163" s="3"/>
      <c r="K1163" s="3"/>
      <c r="L1163" s="3"/>
    </row>
    <row r="1164" spans="1:12">
      <c r="A1164" s="9"/>
      <c r="B1164" s="3"/>
      <c r="C1164" s="13"/>
      <c r="D1164" s="3"/>
      <c r="E1164" s="3"/>
      <c r="F1164" s="3"/>
      <c r="G1164" s="3"/>
      <c r="H1164" s="3"/>
      <c r="I1164" s="3"/>
      <c r="J1164" s="3"/>
      <c r="K1164" s="3"/>
      <c r="L1164" s="3"/>
    </row>
    <row r="1165" spans="1:12">
      <c r="A1165" s="9"/>
      <c r="B1165" s="3"/>
      <c r="C1165" s="13"/>
      <c r="D1165" s="3"/>
      <c r="E1165" s="3"/>
      <c r="F1165" s="3"/>
      <c r="G1165" s="3"/>
      <c r="H1165" s="3"/>
      <c r="I1165" s="3"/>
      <c r="J1165" s="3"/>
      <c r="K1165" s="3"/>
      <c r="L1165" s="3"/>
    </row>
    <row r="1166" spans="1:12">
      <c r="A1166" s="9"/>
      <c r="B1166" s="3"/>
      <c r="C1166" s="13"/>
      <c r="D1166" s="3"/>
      <c r="E1166" s="3"/>
      <c r="F1166" s="3"/>
      <c r="G1166" s="3"/>
      <c r="H1166" s="3"/>
      <c r="I1166" s="3"/>
      <c r="J1166" s="3"/>
      <c r="K1166" s="3"/>
      <c r="L1166" s="3"/>
    </row>
    <row r="1167" spans="1:12">
      <c r="A1167" s="9"/>
      <c r="B1167" s="3"/>
      <c r="C1167" s="13"/>
      <c r="D1167" s="3"/>
      <c r="E1167" s="3"/>
      <c r="F1167" s="3"/>
      <c r="G1167" s="3"/>
      <c r="H1167" s="3"/>
      <c r="I1167" s="3"/>
      <c r="J1167" s="3"/>
      <c r="K1167" s="3"/>
      <c r="L1167" s="3"/>
    </row>
    <row r="1168" spans="1:12">
      <c r="A1168" s="9"/>
      <c r="B1168" s="3"/>
      <c r="C1168" s="13"/>
      <c r="D1168" s="3"/>
      <c r="E1168" s="3"/>
      <c r="F1168" s="3"/>
      <c r="G1168" s="3"/>
      <c r="H1168" s="3"/>
      <c r="I1168" s="3"/>
      <c r="J1168" s="3"/>
      <c r="K1168" s="3"/>
      <c r="L1168" s="3"/>
    </row>
    <row r="1169" spans="1:12">
      <c r="A1169" s="9"/>
      <c r="B1169" s="3"/>
      <c r="C1169" s="13"/>
      <c r="D1169" s="3"/>
      <c r="E1169" s="3"/>
      <c r="F1169" s="3"/>
      <c r="G1169" s="3"/>
      <c r="H1169" s="3"/>
      <c r="I1169" s="3"/>
      <c r="J1169" s="3"/>
      <c r="K1169" s="3"/>
      <c r="L1169" s="3"/>
    </row>
    <row r="1170" spans="1:12">
      <c r="A1170" s="9"/>
      <c r="B1170" s="3"/>
      <c r="C1170" s="13"/>
      <c r="D1170" s="3"/>
      <c r="E1170" s="3"/>
      <c r="F1170" s="3"/>
      <c r="G1170" s="3"/>
      <c r="H1170" s="3"/>
      <c r="I1170" s="3"/>
      <c r="J1170" s="3"/>
      <c r="K1170" s="3"/>
      <c r="L1170" s="3"/>
    </row>
    <row r="1171" spans="1:12">
      <c r="A1171" s="9"/>
      <c r="B1171" s="3"/>
      <c r="C1171" s="13"/>
      <c r="D1171" s="3"/>
      <c r="E1171" s="3"/>
      <c r="F1171" s="3"/>
      <c r="G1171" s="3"/>
      <c r="H1171" s="3"/>
      <c r="I1171" s="3"/>
      <c r="J1171" s="3"/>
      <c r="K1171" s="3"/>
      <c r="L1171" s="3"/>
    </row>
    <row r="1172" spans="1:12">
      <c r="A1172" s="9"/>
      <c r="B1172" s="3"/>
      <c r="C1172" s="13"/>
      <c r="D1172" s="3"/>
      <c r="E1172" s="3"/>
      <c r="F1172" s="3"/>
      <c r="G1172" s="3"/>
      <c r="H1172" s="3"/>
      <c r="I1172" s="3"/>
      <c r="J1172" s="3"/>
      <c r="K1172" s="3"/>
      <c r="L1172" s="3"/>
    </row>
    <row r="1173" spans="1:12">
      <c r="A1173" s="9"/>
      <c r="B1173" s="3"/>
      <c r="C1173" s="13"/>
      <c r="D1173" s="3"/>
      <c r="E1173" s="3"/>
      <c r="F1173" s="3"/>
      <c r="G1173" s="3"/>
      <c r="H1173" s="3"/>
      <c r="I1173" s="3"/>
      <c r="J1173" s="3"/>
      <c r="K1173" s="3"/>
      <c r="L1173" s="3"/>
    </row>
    <row r="1174" spans="1:12">
      <c r="A1174" s="9"/>
      <c r="B1174" s="3"/>
      <c r="C1174" s="13"/>
      <c r="D1174" s="3"/>
      <c r="E1174" s="3"/>
      <c r="F1174" s="3"/>
      <c r="G1174" s="3"/>
      <c r="H1174" s="3"/>
      <c r="I1174" s="3"/>
      <c r="J1174" s="3"/>
      <c r="K1174" s="3"/>
      <c r="L1174" s="3"/>
    </row>
    <row r="1175" spans="1:12">
      <c r="A1175" s="9"/>
      <c r="B1175" s="3"/>
      <c r="C1175" s="13"/>
      <c r="D1175" s="3"/>
      <c r="E1175" s="3"/>
      <c r="F1175" s="3"/>
      <c r="G1175" s="3"/>
      <c r="H1175" s="3"/>
      <c r="I1175" s="3"/>
      <c r="J1175" s="3"/>
      <c r="K1175" s="3"/>
      <c r="L1175" s="3"/>
    </row>
    <row r="1176" spans="1:12">
      <c r="A1176" s="9"/>
      <c r="B1176" s="3"/>
      <c r="C1176" s="13"/>
      <c r="D1176" s="3"/>
      <c r="E1176" s="3"/>
      <c r="F1176" s="3"/>
      <c r="G1176" s="3"/>
      <c r="H1176" s="3"/>
      <c r="I1176" s="3"/>
      <c r="J1176" s="3"/>
      <c r="K1176" s="3"/>
      <c r="L1176" s="3"/>
    </row>
    <row r="1177" spans="1:12">
      <c r="A1177" s="9"/>
      <c r="B1177" s="3"/>
      <c r="C1177" s="13"/>
      <c r="D1177" s="3"/>
      <c r="E1177" s="3"/>
      <c r="F1177" s="3"/>
      <c r="G1177" s="3"/>
      <c r="H1177" s="3"/>
      <c r="I1177" s="3"/>
      <c r="J1177" s="3"/>
      <c r="K1177" s="3"/>
      <c r="L1177" s="3"/>
    </row>
    <row r="1178" spans="1:12">
      <c r="A1178" s="9"/>
      <c r="B1178" s="3"/>
      <c r="C1178" s="13"/>
      <c r="D1178" s="3"/>
      <c r="E1178" s="3"/>
      <c r="F1178" s="3"/>
      <c r="G1178" s="3"/>
      <c r="H1178" s="3"/>
      <c r="I1178" s="3"/>
      <c r="J1178" s="3"/>
      <c r="K1178" s="3"/>
      <c r="L1178" s="3"/>
    </row>
    <row r="1179" spans="1:12">
      <c r="A1179" s="9"/>
      <c r="B1179" s="3"/>
      <c r="C1179" s="13"/>
      <c r="D1179" s="3"/>
      <c r="E1179" s="3"/>
      <c r="F1179" s="3"/>
      <c r="G1179" s="3"/>
      <c r="H1179" s="3"/>
      <c r="I1179" s="3"/>
      <c r="J1179" s="3"/>
      <c r="K1179" s="3"/>
      <c r="L1179" s="3"/>
    </row>
    <row r="1180" spans="1:12">
      <c r="A1180" s="9"/>
      <c r="B1180" s="3"/>
      <c r="C1180" s="13"/>
      <c r="D1180" s="3"/>
      <c r="E1180" s="3"/>
      <c r="F1180" s="3"/>
      <c r="G1180" s="3"/>
      <c r="H1180" s="3"/>
      <c r="I1180" s="3"/>
      <c r="J1180" s="3"/>
      <c r="K1180" s="3"/>
      <c r="L1180" s="3"/>
    </row>
    <row r="1181" spans="1:12">
      <c r="A1181" s="9"/>
      <c r="B1181" s="3"/>
      <c r="C1181" s="13"/>
      <c r="D1181" s="3"/>
      <c r="E1181" s="3"/>
      <c r="F1181" s="3"/>
      <c r="G1181" s="3"/>
      <c r="H1181" s="3"/>
      <c r="I1181" s="3"/>
      <c r="J1181" s="3"/>
      <c r="K1181" s="3"/>
      <c r="L1181" s="3"/>
    </row>
    <row r="1182" spans="1:12">
      <c r="A1182" s="9"/>
      <c r="B1182" s="3"/>
      <c r="C1182" s="13"/>
      <c r="D1182" s="3"/>
      <c r="E1182" s="3"/>
      <c r="F1182" s="3"/>
      <c r="G1182" s="3"/>
      <c r="H1182" s="3"/>
      <c r="I1182" s="3"/>
      <c r="J1182" s="3"/>
      <c r="K1182" s="3"/>
      <c r="L1182" s="3"/>
    </row>
    <row r="1183" spans="1:12">
      <c r="A1183" s="9"/>
      <c r="B1183" s="3"/>
      <c r="C1183" s="13"/>
      <c r="D1183" s="3"/>
      <c r="E1183" s="3"/>
      <c r="F1183" s="3"/>
      <c r="G1183" s="3"/>
      <c r="H1183" s="3"/>
      <c r="I1183" s="3"/>
      <c r="J1183" s="3"/>
      <c r="K1183" s="3"/>
      <c r="L1183" s="3"/>
    </row>
    <row r="1184" spans="1:12">
      <c r="A1184" s="9"/>
      <c r="B1184" s="3"/>
      <c r="C1184" s="13"/>
      <c r="D1184" s="3"/>
      <c r="E1184" s="3"/>
      <c r="F1184" s="3"/>
      <c r="G1184" s="3"/>
      <c r="H1184" s="3"/>
      <c r="I1184" s="3"/>
      <c r="J1184" s="3"/>
      <c r="K1184" s="3"/>
      <c r="L1184" s="3"/>
    </row>
    <row r="1185" spans="1:12">
      <c r="A1185" s="9"/>
      <c r="B1185" s="3"/>
      <c r="C1185" s="13"/>
      <c r="D1185" s="3"/>
      <c r="E1185" s="3"/>
      <c r="F1185" s="3"/>
      <c r="G1185" s="3"/>
      <c r="H1185" s="3"/>
      <c r="I1185" s="3"/>
      <c r="J1185" s="3"/>
      <c r="K1185" s="3"/>
      <c r="L1185" s="3"/>
    </row>
    <row r="1186" spans="1:12">
      <c r="A1186" s="9"/>
      <c r="B1186" s="3"/>
      <c r="C1186" s="13"/>
      <c r="D1186" s="3"/>
      <c r="E1186" s="3"/>
      <c r="F1186" s="3"/>
      <c r="G1186" s="3"/>
      <c r="H1186" s="3"/>
      <c r="I1186" s="3"/>
      <c r="J1186" s="3"/>
      <c r="K1186" s="3"/>
      <c r="L1186" s="3"/>
    </row>
    <row r="1187" spans="1:12">
      <c r="A1187" s="9"/>
      <c r="B1187" s="3"/>
      <c r="C1187" s="13"/>
      <c r="D1187" s="3"/>
      <c r="E1187" s="3"/>
      <c r="F1187" s="3"/>
      <c r="G1187" s="3"/>
      <c r="H1187" s="3"/>
      <c r="I1187" s="3"/>
      <c r="J1187" s="3"/>
      <c r="K1187" s="3"/>
      <c r="L1187" s="3"/>
    </row>
    <row r="1188" spans="1:12">
      <c r="A1188" s="9"/>
      <c r="B1188" s="3"/>
      <c r="C1188" s="13"/>
      <c r="D1188" s="3"/>
      <c r="E1188" s="3"/>
      <c r="F1188" s="3"/>
      <c r="G1188" s="3"/>
      <c r="H1188" s="3"/>
      <c r="I1188" s="3"/>
      <c r="J1188" s="3"/>
      <c r="K1188" s="3"/>
      <c r="L1188" s="3"/>
    </row>
    <row r="1189" spans="1:12">
      <c r="A1189" s="9"/>
      <c r="B1189" s="3"/>
      <c r="C1189" s="13"/>
      <c r="D1189" s="3"/>
      <c r="E1189" s="3"/>
      <c r="F1189" s="3"/>
      <c r="G1189" s="3"/>
      <c r="H1189" s="3"/>
      <c r="I1189" s="3"/>
      <c r="J1189" s="3"/>
      <c r="K1189" s="3"/>
      <c r="L1189" s="3"/>
    </row>
    <row r="1190" spans="1:12">
      <c r="A1190" s="9"/>
      <c r="B1190" s="3"/>
      <c r="C1190" s="13"/>
      <c r="D1190" s="3"/>
      <c r="E1190" s="3"/>
      <c r="F1190" s="3"/>
      <c r="G1190" s="3"/>
      <c r="H1190" s="3"/>
      <c r="I1190" s="3"/>
      <c r="J1190" s="3"/>
      <c r="K1190" s="3"/>
      <c r="L1190" s="3"/>
    </row>
    <row r="1191" spans="1:12">
      <c r="A1191" s="9"/>
      <c r="B1191" s="3"/>
      <c r="C1191" s="13"/>
      <c r="D1191" s="3"/>
      <c r="E1191" s="3"/>
      <c r="F1191" s="3"/>
      <c r="G1191" s="3"/>
      <c r="H1191" s="3"/>
      <c r="I1191" s="3"/>
      <c r="J1191" s="3"/>
      <c r="K1191" s="3"/>
      <c r="L1191" s="3"/>
    </row>
    <row r="1192" spans="1:12">
      <c r="A1192" s="9"/>
      <c r="B1192" s="3"/>
      <c r="C1192" s="13"/>
      <c r="D1192" s="3"/>
      <c r="E1192" s="3"/>
      <c r="F1192" s="3"/>
      <c r="G1192" s="3"/>
      <c r="H1192" s="3"/>
      <c r="I1192" s="3"/>
      <c r="J1192" s="3"/>
      <c r="K1192" s="3"/>
      <c r="L1192" s="3"/>
    </row>
    <row r="1193" spans="1:12">
      <c r="A1193" s="9"/>
      <c r="B1193" s="3"/>
      <c r="C1193" s="13"/>
      <c r="D1193" s="3"/>
      <c r="E1193" s="3"/>
      <c r="F1193" s="3"/>
      <c r="G1193" s="3"/>
      <c r="H1193" s="3"/>
      <c r="I1193" s="3"/>
      <c r="J1193" s="3"/>
      <c r="K1193" s="3"/>
      <c r="L1193" s="3"/>
    </row>
    <row r="1194" spans="1:12">
      <c r="A1194" s="9"/>
      <c r="B1194" s="3"/>
      <c r="C1194" s="13"/>
      <c r="D1194" s="3"/>
      <c r="E1194" s="3"/>
      <c r="F1194" s="3"/>
      <c r="G1194" s="3"/>
      <c r="H1194" s="3"/>
      <c r="I1194" s="3"/>
      <c r="J1194" s="3"/>
      <c r="K1194" s="3"/>
      <c r="L1194" s="3"/>
    </row>
    <row r="1195" spans="1:12">
      <c r="A1195" s="9"/>
      <c r="B1195" s="3"/>
      <c r="C1195" s="13"/>
      <c r="D1195" s="3"/>
      <c r="E1195" s="3"/>
      <c r="F1195" s="3"/>
      <c r="G1195" s="3"/>
      <c r="H1195" s="3"/>
      <c r="I1195" s="3"/>
      <c r="J1195" s="3"/>
      <c r="K1195" s="3"/>
      <c r="L1195" s="3"/>
    </row>
    <row r="1196" spans="1:12">
      <c r="A1196" s="9"/>
      <c r="B1196" s="3"/>
      <c r="C1196" s="13"/>
      <c r="D1196" s="3"/>
      <c r="E1196" s="3"/>
      <c r="F1196" s="3"/>
      <c r="G1196" s="3"/>
      <c r="H1196" s="3"/>
      <c r="I1196" s="3"/>
      <c r="J1196" s="3"/>
      <c r="K1196" s="3"/>
      <c r="L1196" s="3"/>
    </row>
    <row r="1197" spans="1:12">
      <c r="A1197" s="9"/>
      <c r="B1197" s="3"/>
      <c r="C1197" s="13"/>
      <c r="D1197" s="3"/>
      <c r="E1197" s="3"/>
      <c r="F1197" s="3"/>
      <c r="G1197" s="3"/>
      <c r="H1197" s="3"/>
      <c r="I1197" s="3"/>
      <c r="J1197" s="3"/>
      <c r="K1197" s="3"/>
      <c r="L1197" s="3"/>
    </row>
    <row r="1198" spans="1:12">
      <c r="A1198" s="9"/>
      <c r="B1198" s="3"/>
      <c r="C1198" s="13"/>
      <c r="D1198" s="3"/>
      <c r="E1198" s="3"/>
      <c r="F1198" s="3"/>
      <c r="G1198" s="3"/>
      <c r="H1198" s="3"/>
      <c r="I1198" s="3"/>
      <c r="J1198" s="3"/>
      <c r="K1198" s="3"/>
      <c r="L1198" s="3"/>
    </row>
    <row r="1199" spans="1:12">
      <c r="A1199" s="9"/>
      <c r="B1199" s="3"/>
      <c r="C1199" s="13"/>
      <c r="D1199" s="3"/>
      <c r="E1199" s="3"/>
      <c r="F1199" s="3"/>
      <c r="G1199" s="3"/>
      <c r="H1199" s="3"/>
      <c r="I1199" s="3"/>
      <c r="J1199" s="3"/>
      <c r="K1199" s="3"/>
      <c r="L1199" s="3"/>
    </row>
    <row r="1200" spans="1:12">
      <c r="A1200" s="9"/>
      <c r="B1200" s="3"/>
      <c r="C1200" s="13"/>
      <c r="D1200" s="3"/>
      <c r="E1200" s="3"/>
      <c r="F1200" s="3"/>
      <c r="G1200" s="3"/>
      <c r="H1200" s="3"/>
      <c r="I1200" s="3"/>
      <c r="J1200" s="3"/>
      <c r="K1200" s="3"/>
      <c r="L1200" s="3"/>
    </row>
    <row r="1201" spans="1:12">
      <c r="A1201" s="9"/>
      <c r="B1201" s="3"/>
      <c r="C1201" s="13"/>
      <c r="D1201" s="3"/>
      <c r="E1201" s="3"/>
      <c r="F1201" s="3"/>
      <c r="G1201" s="3"/>
      <c r="H1201" s="3"/>
      <c r="I1201" s="3"/>
      <c r="J1201" s="3"/>
      <c r="K1201" s="3"/>
      <c r="L1201" s="3"/>
    </row>
    <row r="1202" spans="1:12">
      <c r="A1202" s="9"/>
      <c r="B1202" s="3"/>
      <c r="C1202" s="13"/>
      <c r="D1202" s="3"/>
      <c r="E1202" s="3"/>
      <c r="F1202" s="3"/>
      <c r="G1202" s="3"/>
      <c r="H1202" s="3"/>
      <c r="I1202" s="3"/>
      <c r="J1202" s="3"/>
      <c r="K1202" s="3"/>
      <c r="L1202" s="3"/>
    </row>
    <row r="1203" spans="1:12">
      <c r="A1203" s="9"/>
      <c r="B1203" s="3"/>
      <c r="C1203" s="13"/>
      <c r="D1203" s="3"/>
      <c r="E1203" s="3"/>
      <c r="F1203" s="3"/>
      <c r="G1203" s="3"/>
      <c r="H1203" s="3"/>
      <c r="I1203" s="3"/>
      <c r="J1203" s="3"/>
      <c r="K1203" s="3"/>
      <c r="L1203" s="3"/>
    </row>
    <row r="1204" spans="1:12">
      <c r="A1204" s="9"/>
      <c r="B1204" s="3"/>
      <c r="C1204" s="13"/>
      <c r="D1204" s="3"/>
      <c r="E1204" s="3"/>
      <c r="F1204" s="3"/>
      <c r="G1204" s="3"/>
      <c r="H1204" s="3"/>
      <c r="I1204" s="3"/>
      <c r="J1204" s="3"/>
      <c r="K1204" s="3"/>
      <c r="L1204" s="3"/>
    </row>
    <row r="1205" spans="1:12">
      <c r="A1205" s="9"/>
      <c r="B1205" s="3"/>
      <c r="C1205" s="13"/>
      <c r="D1205" s="3"/>
      <c r="E1205" s="3"/>
      <c r="F1205" s="3"/>
      <c r="G1205" s="3"/>
      <c r="H1205" s="3"/>
      <c r="I1205" s="3"/>
      <c r="J1205" s="3"/>
      <c r="K1205" s="3"/>
      <c r="L1205" s="3"/>
    </row>
    <row r="1206" spans="1:12">
      <c r="A1206" s="9"/>
      <c r="B1206" s="3"/>
      <c r="C1206" s="13"/>
      <c r="D1206" s="3"/>
      <c r="E1206" s="3"/>
      <c r="F1206" s="3"/>
      <c r="G1206" s="3"/>
      <c r="H1206" s="3"/>
      <c r="I1206" s="3"/>
      <c r="J1206" s="3"/>
      <c r="K1206" s="3"/>
      <c r="L1206" s="3"/>
    </row>
    <row r="1207" spans="1:12">
      <c r="A1207" s="9"/>
      <c r="B1207" s="3"/>
      <c r="C1207" s="13"/>
      <c r="D1207" s="3"/>
      <c r="E1207" s="3"/>
      <c r="F1207" s="3"/>
      <c r="G1207" s="3"/>
      <c r="H1207" s="3"/>
      <c r="I1207" s="3"/>
      <c r="J1207" s="3"/>
      <c r="K1207" s="3"/>
      <c r="L1207" s="3"/>
    </row>
    <row r="1208" spans="1:12">
      <c r="A1208" s="9"/>
      <c r="B1208" s="3"/>
      <c r="C1208" s="13"/>
      <c r="D1208" s="3"/>
      <c r="E1208" s="3"/>
      <c r="F1208" s="3"/>
      <c r="G1208" s="3"/>
      <c r="H1208" s="3"/>
      <c r="I1208" s="3"/>
      <c r="J1208" s="3"/>
      <c r="K1208" s="3"/>
      <c r="L1208" s="3"/>
    </row>
    <row r="1209" spans="1:12">
      <c r="A1209" s="9"/>
      <c r="B1209" s="3"/>
      <c r="C1209" s="13"/>
      <c r="D1209" s="3"/>
      <c r="E1209" s="3"/>
      <c r="F1209" s="3"/>
      <c r="G1209" s="3"/>
      <c r="H1209" s="3"/>
      <c r="I1209" s="3"/>
      <c r="J1209" s="3"/>
      <c r="K1209" s="3"/>
      <c r="L1209" s="3"/>
    </row>
    <row r="1210" spans="1:12">
      <c r="A1210" s="9"/>
      <c r="B1210" s="3"/>
      <c r="C1210" s="13"/>
      <c r="D1210" s="3"/>
      <c r="E1210" s="3"/>
      <c r="F1210" s="3"/>
      <c r="G1210" s="3"/>
      <c r="H1210" s="3"/>
      <c r="I1210" s="3"/>
      <c r="J1210" s="3"/>
      <c r="K1210" s="3"/>
      <c r="L1210" s="3"/>
    </row>
    <row r="1211" spans="1:12">
      <c r="A1211" s="9"/>
      <c r="B1211" s="3"/>
      <c r="C1211" s="13"/>
      <c r="D1211" s="3"/>
      <c r="E1211" s="3"/>
      <c r="F1211" s="3"/>
      <c r="G1211" s="3"/>
      <c r="H1211" s="3"/>
      <c r="I1211" s="3"/>
      <c r="J1211" s="3"/>
      <c r="K1211" s="3"/>
      <c r="L1211" s="3"/>
    </row>
    <row r="1212" spans="1:12">
      <c r="A1212" s="9"/>
      <c r="B1212" s="3"/>
      <c r="C1212" s="13"/>
      <c r="D1212" s="3"/>
      <c r="E1212" s="3"/>
      <c r="F1212" s="3"/>
      <c r="G1212" s="3"/>
      <c r="H1212" s="3"/>
      <c r="I1212" s="3"/>
      <c r="J1212" s="3"/>
      <c r="K1212" s="3"/>
      <c r="L1212" s="3"/>
    </row>
    <row r="1213" spans="1:12">
      <c r="A1213" s="9"/>
      <c r="B1213" s="3"/>
      <c r="C1213" s="13"/>
      <c r="D1213" s="3"/>
      <c r="E1213" s="3"/>
      <c r="F1213" s="3"/>
      <c r="G1213" s="3"/>
      <c r="H1213" s="3"/>
      <c r="I1213" s="3"/>
      <c r="J1213" s="3"/>
      <c r="K1213" s="3"/>
      <c r="L1213" s="3"/>
    </row>
    <row r="1214" spans="1:12">
      <c r="A1214" s="9"/>
      <c r="B1214" s="3"/>
      <c r="C1214" s="13"/>
      <c r="D1214" s="3"/>
      <c r="E1214" s="3"/>
      <c r="F1214" s="3"/>
      <c r="G1214" s="3"/>
      <c r="H1214" s="3"/>
      <c r="I1214" s="3"/>
      <c r="J1214" s="3"/>
      <c r="K1214" s="3"/>
      <c r="L1214" s="3"/>
    </row>
    <row r="1215" spans="1:12">
      <c r="A1215" s="9"/>
      <c r="B1215" s="3"/>
      <c r="C1215" s="13"/>
      <c r="D1215" s="3"/>
      <c r="E1215" s="3"/>
      <c r="F1215" s="3"/>
      <c r="G1215" s="3"/>
      <c r="H1215" s="3"/>
      <c r="I1215" s="3"/>
      <c r="J1215" s="3"/>
      <c r="K1215" s="3"/>
      <c r="L1215" s="3"/>
    </row>
    <row r="1216" spans="1:12">
      <c r="A1216" s="9"/>
      <c r="B1216" s="3"/>
      <c r="C1216" s="13"/>
      <c r="D1216" s="3"/>
      <c r="E1216" s="3"/>
      <c r="F1216" s="3"/>
      <c r="G1216" s="3"/>
      <c r="H1216" s="3"/>
      <c r="I1216" s="3"/>
      <c r="J1216" s="3"/>
      <c r="K1216" s="3"/>
      <c r="L1216" s="3"/>
    </row>
    <row r="1217" spans="1:12">
      <c r="A1217" s="9"/>
      <c r="B1217" s="3"/>
      <c r="C1217" s="13"/>
      <c r="D1217" s="3"/>
      <c r="E1217" s="3"/>
      <c r="F1217" s="3"/>
      <c r="G1217" s="3"/>
      <c r="H1217" s="3"/>
      <c r="I1217" s="3"/>
      <c r="J1217" s="3"/>
      <c r="K1217" s="3"/>
      <c r="L1217" s="3"/>
    </row>
    <row r="1218" spans="1:12">
      <c r="A1218" s="9"/>
      <c r="B1218" s="3"/>
      <c r="C1218" s="13"/>
      <c r="D1218" s="3"/>
      <c r="E1218" s="3"/>
      <c r="F1218" s="3"/>
      <c r="G1218" s="3"/>
      <c r="H1218" s="3"/>
      <c r="I1218" s="3"/>
      <c r="J1218" s="3"/>
      <c r="K1218" s="3"/>
      <c r="L1218" s="3"/>
    </row>
    <row r="1219" spans="1:12">
      <c r="A1219" s="9"/>
      <c r="B1219" s="3"/>
      <c r="C1219" s="13"/>
      <c r="D1219" s="3"/>
      <c r="E1219" s="3"/>
      <c r="F1219" s="3"/>
      <c r="G1219" s="3"/>
      <c r="H1219" s="3"/>
      <c r="I1219" s="3"/>
      <c r="J1219" s="3"/>
      <c r="K1219" s="3"/>
      <c r="L1219" s="3"/>
    </row>
    <row r="1220" spans="1:12">
      <c r="A1220" s="9"/>
      <c r="B1220" s="3"/>
      <c r="C1220" s="13"/>
      <c r="D1220" s="3"/>
      <c r="E1220" s="3"/>
      <c r="F1220" s="3"/>
      <c r="G1220" s="3"/>
      <c r="H1220" s="3"/>
      <c r="I1220" s="3"/>
      <c r="J1220" s="3"/>
      <c r="K1220" s="3"/>
      <c r="L1220" s="3"/>
    </row>
    <row r="1221" spans="1:12">
      <c r="A1221" s="9"/>
      <c r="B1221" s="3"/>
      <c r="C1221" s="13"/>
      <c r="D1221" s="3"/>
      <c r="E1221" s="3"/>
      <c r="F1221" s="3"/>
      <c r="G1221" s="3"/>
      <c r="H1221" s="3"/>
      <c r="I1221" s="3"/>
      <c r="J1221" s="3"/>
      <c r="K1221" s="3"/>
      <c r="L1221" s="3"/>
    </row>
    <row r="1222" spans="1:12">
      <c r="A1222" s="9"/>
      <c r="B1222" s="3"/>
      <c r="C1222" s="13"/>
      <c r="D1222" s="3"/>
      <c r="E1222" s="3"/>
      <c r="F1222" s="3"/>
      <c r="G1222" s="3"/>
      <c r="H1222" s="3"/>
      <c r="I1222" s="3"/>
      <c r="J1222" s="3"/>
      <c r="K1222" s="3"/>
      <c r="L1222" s="3"/>
    </row>
    <row r="1223" spans="1:12">
      <c r="A1223" s="9"/>
      <c r="B1223" s="3"/>
      <c r="C1223" s="13"/>
      <c r="D1223" s="3"/>
      <c r="E1223" s="3"/>
      <c r="F1223" s="3"/>
      <c r="G1223" s="3"/>
      <c r="H1223" s="3"/>
      <c r="I1223" s="3"/>
      <c r="J1223" s="3"/>
      <c r="K1223" s="3"/>
      <c r="L1223" s="3"/>
    </row>
    <row r="1224" spans="1:12">
      <c r="A1224" s="9"/>
      <c r="B1224" s="3"/>
      <c r="C1224" s="13"/>
      <c r="D1224" s="3"/>
      <c r="E1224" s="3"/>
      <c r="F1224" s="3"/>
      <c r="G1224" s="3"/>
      <c r="H1224" s="3"/>
      <c r="I1224" s="3"/>
      <c r="J1224" s="3"/>
      <c r="K1224" s="3"/>
      <c r="L1224" s="3"/>
    </row>
    <row r="1225" spans="1:12">
      <c r="A1225" s="9"/>
      <c r="B1225" s="3"/>
      <c r="C1225" s="13"/>
      <c r="D1225" s="3"/>
      <c r="E1225" s="3"/>
      <c r="F1225" s="3"/>
      <c r="G1225" s="3"/>
      <c r="H1225" s="3"/>
      <c r="I1225" s="3"/>
      <c r="J1225" s="3"/>
      <c r="K1225" s="3"/>
      <c r="L1225" s="3"/>
    </row>
    <row r="1226" spans="1:12">
      <c r="A1226" s="9"/>
      <c r="B1226" s="3"/>
      <c r="C1226" s="13"/>
      <c r="D1226" s="3"/>
      <c r="E1226" s="3"/>
      <c r="F1226" s="3"/>
      <c r="G1226" s="3"/>
      <c r="H1226" s="3"/>
      <c r="I1226" s="3"/>
      <c r="J1226" s="3"/>
      <c r="K1226" s="3"/>
      <c r="L1226" s="3"/>
    </row>
    <row r="1227" spans="1:12">
      <c r="A1227" s="9"/>
      <c r="B1227" s="3"/>
      <c r="C1227" s="13"/>
      <c r="D1227" s="3"/>
      <c r="E1227" s="3"/>
      <c r="F1227" s="3"/>
      <c r="G1227" s="3"/>
      <c r="H1227" s="3"/>
      <c r="I1227" s="3"/>
      <c r="J1227" s="3"/>
      <c r="K1227" s="3"/>
      <c r="L1227" s="3"/>
    </row>
    <row r="1228" spans="1:12">
      <c r="A1228" s="9"/>
      <c r="B1228" s="3"/>
      <c r="C1228" s="13"/>
      <c r="D1228" s="3"/>
      <c r="E1228" s="3"/>
      <c r="F1228" s="3"/>
      <c r="G1228" s="3"/>
      <c r="H1228" s="3"/>
      <c r="I1228" s="3"/>
      <c r="J1228" s="3"/>
      <c r="K1228" s="3"/>
      <c r="L1228" s="3"/>
    </row>
    <row r="1229" spans="1:12">
      <c r="A1229" s="9"/>
      <c r="B1229" s="3"/>
      <c r="C1229" s="13"/>
      <c r="D1229" s="3"/>
      <c r="E1229" s="3"/>
      <c r="F1229" s="3"/>
      <c r="G1229" s="3"/>
      <c r="H1229" s="3"/>
      <c r="I1229" s="3"/>
      <c r="J1229" s="3"/>
      <c r="K1229" s="3"/>
      <c r="L1229" s="3"/>
    </row>
    <row r="1230" spans="1:12">
      <c r="A1230" s="9"/>
      <c r="B1230" s="3"/>
      <c r="C1230" s="13"/>
      <c r="D1230" s="3"/>
      <c r="E1230" s="3"/>
      <c r="F1230" s="3"/>
      <c r="G1230" s="3"/>
      <c r="H1230" s="3"/>
      <c r="I1230" s="3"/>
      <c r="J1230" s="3"/>
      <c r="K1230" s="3"/>
      <c r="L1230" s="3"/>
    </row>
    <row r="1231" spans="1:12">
      <c r="A1231" s="9"/>
      <c r="B1231" s="3"/>
      <c r="C1231" s="13"/>
      <c r="D1231" s="3"/>
      <c r="E1231" s="3"/>
      <c r="F1231" s="3"/>
      <c r="G1231" s="3"/>
      <c r="H1231" s="3"/>
      <c r="I1231" s="3"/>
      <c r="J1231" s="3"/>
      <c r="K1231" s="3"/>
      <c r="L1231" s="3"/>
    </row>
    <row r="1232" spans="1:12">
      <c r="A1232" s="9"/>
      <c r="B1232" s="3"/>
      <c r="C1232" s="13"/>
      <c r="D1232" s="3"/>
      <c r="E1232" s="3"/>
      <c r="F1232" s="3"/>
      <c r="G1232" s="3"/>
      <c r="H1232" s="3"/>
      <c r="I1232" s="3"/>
      <c r="J1232" s="3"/>
      <c r="K1232" s="3"/>
      <c r="L1232" s="3"/>
    </row>
    <row r="1233" spans="1:12">
      <c r="A1233" s="9"/>
      <c r="B1233" s="3"/>
      <c r="C1233" s="13"/>
      <c r="D1233" s="3"/>
      <c r="E1233" s="3"/>
      <c r="F1233" s="3"/>
      <c r="G1233" s="3"/>
      <c r="H1233" s="3"/>
      <c r="I1233" s="3"/>
      <c r="J1233" s="3"/>
      <c r="K1233" s="3"/>
      <c r="L1233" s="3"/>
    </row>
    <row r="1234" spans="1:12">
      <c r="A1234" s="9"/>
      <c r="B1234" s="3"/>
      <c r="C1234" s="13"/>
      <c r="D1234" s="3"/>
      <c r="E1234" s="3"/>
      <c r="F1234" s="3"/>
      <c r="G1234" s="3"/>
      <c r="H1234" s="3"/>
      <c r="I1234" s="3"/>
      <c r="J1234" s="3"/>
      <c r="K1234" s="3"/>
      <c r="L1234" s="3"/>
    </row>
    <row r="1235" spans="1:12">
      <c r="A1235" s="9"/>
      <c r="B1235" s="3"/>
      <c r="C1235" s="13"/>
      <c r="D1235" s="3"/>
      <c r="E1235" s="3"/>
      <c r="F1235" s="3"/>
      <c r="G1235" s="3"/>
      <c r="H1235" s="3"/>
      <c r="I1235" s="3"/>
      <c r="J1235" s="3"/>
      <c r="K1235" s="3"/>
      <c r="L1235" s="3"/>
    </row>
    <row r="1236" spans="1:12">
      <c r="A1236" s="9"/>
      <c r="B1236" s="3"/>
      <c r="C1236" s="13"/>
      <c r="D1236" s="3"/>
      <c r="E1236" s="3"/>
      <c r="F1236" s="3"/>
      <c r="G1236" s="3"/>
      <c r="H1236" s="3"/>
      <c r="I1236" s="3"/>
      <c r="J1236" s="3"/>
      <c r="K1236" s="3"/>
      <c r="L1236" s="3"/>
    </row>
    <row r="1237" spans="1:12">
      <c r="A1237" s="9"/>
      <c r="B1237" s="3"/>
      <c r="C1237" s="13"/>
      <c r="D1237" s="3"/>
      <c r="E1237" s="3"/>
      <c r="F1237" s="3"/>
      <c r="G1237" s="3"/>
      <c r="H1237" s="3"/>
      <c r="I1237" s="3"/>
      <c r="J1237" s="3"/>
      <c r="K1237" s="3"/>
      <c r="L1237" s="3"/>
    </row>
    <row r="1238" spans="1:12">
      <c r="A1238" s="9"/>
      <c r="B1238" s="3"/>
      <c r="C1238" s="13"/>
      <c r="D1238" s="3"/>
      <c r="E1238" s="3"/>
      <c r="F1238" s="3"/>
      <c r="G1238" s="3"/>
      <c r="H1238" s="3"/>
      <c r="I1238" s="3"/>
      <c r="J1238" s="3"/>
      <c r="K1238" s="3"/>
      <c r="L1238" s="3"/>
    </row>
    <row r="1239" spans="1:12">
      <c r="A1239" s="9"/>
      <c r="B1239" s="3"/>
      <c r="C1239" s="13"/>
      <c r="D1239" s="3"/>
      <c r="E1239" s="3"/>
      <c r="F1239" s="3"/>
      <c r="G1239" s="3"/>
      <c r="H1239" s="3"/>
      <c r="I1239" s="3"/>
      <c r="J1239" s="3"/>
      <c r="K1239" s="3"/>
      <c r="L1239" s="3"/>
    </row>
    <row r="1240" spans="1:12">
      <c r="A1240" s="9"/>
      <c r="B1240" s="3"/>
      <c r="C1240" s="13"/>
      <c r="D1240" s="3"/>
      <c r="E1240" s="3"/>
      <c r="F1240" s="3"/>
      <c r="G1240" s="3"/>
      <c r="H1240" s="3"/>
      <c r="I1240" s="3"/>
      <c r="J1240" s="3"/>
      <c r="K1240" s="3"/>
      <c r="L1240" s="3"/>
    </row>
    <row r="1241" spans="1:12">
      <c r="A1241" s="9"/>
      <c r="B1241" s="3"/>
      <c r="C1241" s="13"/>
      <c r="D1241" s="3"/>
      <c r="E1241" s="3"/>
      <c r="F1241" s="3"/>
      <c r="G1241" s="3"/>
      <c r="H1241" s="3"/>
      <c r="I1241" s="3"/>
      <c r="J1241" s="3"/>
      <c r="K1241" s="3"/>
      <c r="L1241" s="3"/>
    </row>
    <row r="1242" spans="1:12">
      <c r="A1242" s="9"/>
      <c r="B1242" s="3"/>
      <c r="C1242" s="13"/>
      <c r="D1242" s="3"/>
      <c r="E1242" s="3"/>
      <c r="F1242" s="3"/>
      <c r="G1242" s="3"/>
      <c r="H1242" s="3"/>
      <c r="I1242" s="3"/>
      <c r="J1242" s="3"/>
      <c r="K1242" s="3"/>
      <c r="L1242" s="3"/>
    </row>
    <row r="1243" spans="1:12">
      <c r="A1243" s="9"/>
      <c r="B1243" s="3"/>
      <c r="C1243" s="13"/>
      <c r="D1243" s="3"/>
      <c r="E1243" s="3"/>
      <c r="F1243" s="3"/>
      <c r="G1243" s="3"/>
      <c r="H1243" s="3"/>
      <c r="I1243" s="3"/>
      <c r="J1243" s="3"/>
      <c r="K1243" s="3"/>
      <c r="L1243" s="3"/>
    </row>
    <row r="1244" spans="1:12">
      <c r="A1244" s="9"/>
      <c r="B1244" s="3"/>
      <c r="C1244" s="13"/>
      <c r="D1244" s="3"/>
      <c r="E1244" s="3"/>
      <c r="F1244" s="3"/>
      <c r="G1244" s="3"/>
      <c r="H1244" s="3"/>
      <c r="I1244" s="3"/>
      <c r="J1244" s="3"/>
      <c r="K1244" s="3"/>
      <c r="L1244" s="3"/>
    </row>
    <row r="1245" spans="1:12">
      <c r="A1245" s="9"/>
      <c r="B1245" s="3"/>
      <c r="C1245" s="13"/>
      <c r="D1245" s="3"/>
      <c r="E1245" s="3"/>
      <c r="F1245" s="3"/>
      <c r="G1245" s="3"/>
      <c r="H1245" s="3"/>
      <c r="I1245" s="3"/>
      <c r="J1245" s="3"/>
      <c r="K1245" s="3"/>
      <c r="L1245" s="3"/>
    </row>
    <row r="1246" spans="1:12">
      <c r="A1246" s="9"/>
      <c r="B1246" s="3"/>
      <c r="C1246" s="13"/>
      <c r="D1246" s="3"/>
      <c r="E1246" s="3"/>
      <c r="F1246" s="3"/>
      <c r="G1246" s="3"/>
      <c r="H1246" s="3"/>
      <c r="I1246" s="3"/>
      <c r="J1246" s="3"/>
      <c r="K1246" s="3"/>
      <c r="L1246" s="3"/>
    </row>
    <row r="1247" spans="1:12">
      <c r="A1247" s="9"/>
      <c r="B1247" s="3"/>
      <c r="C1247" s="13"/>
      <c r="D1247" s="3"/>
      <c r="E1247" s="3"/>
      <c r="F1247" s="3"/>
      <c r="G1247" s="3"/>
      <c r="H1247" s="3"/>
      <c r="I1247" s="3"/>
      <c r="J1247" s="3"/>
      <c r="K1247" s="3"/>
      <c r="L1247" s="3"/>
    </row>
    <row r="1248" spans="1:12">
      <c r="A1248" s="9"/>
      <c r="B1248" s="3"/>
      <c r="C1248" s="13"/>
      <c r="D1248" s="3"/>
      <c r="E1248" s="3"/>
      <c r="F1248" s="3"/>
      <c r="G1248" s="3"/>
      <c r="H1248" s="3"/>
      <c r="I1248" s="3"/>
      <c r="J1248" s="3"/>
      <c r="K1248" s="3"/>
      <c r="L1248" s="3"/>
    </row>
    <row r="1249" spans="1:12">
      <c r="A1249" s="9"/>
      <c r="B1249" s="3"/>
      <c r="C1249" s="13"/>
      <c r="D1249" s="3"/>
      <c r="E1249" s="3"/>
      <c r="F1249" s="3"/>
      <c r="G1249" s="3"/>
      <c r="H1249" s="3"/>
      <c r="I1249" s="3"/>
      <c r="J1249" s="3"/>
      <c r="K1249" s="3"/>
      <c r="L1249" s="3"/>
    </row>
    <row r="1250" spans="1:12">
      <c r="A1250" s="9"/>
      <c r="B1250" s="3"/>
      <c r="C1250" s="13"/>
      <c r="D1250" s="3"/>
      <c r="E1250" s="3"/>
      <c r="F1250" s="3"/>
      <c r="G1250" s="3"/>
      <c r="H1250" s="3"/>
      <c r="I1250" s="3"/>
      <c r="J1250" s="3"/>
      <c r="K1250" s="3"/>
      <c r="L1250" s="3"/>
    </row>
    <row r="1251" spans="1:12">
      <c r="A1251" s="9"/>
      <c r="B1251" s="3"/>
      <c r="C1251" s="13"/>
      <c r="D1251" s="3"/>
      <c r="E1251" s="3"/>
      <c r="F1251" s="3"/>
      <c r="G1251" s="3"/>
      <c r="H1251" s="3"/>
      <c r="I1251" s="3"/>
      <c r="J1251" s="3"/>
      <c r="K1251" s="3"/>
      <c r="L1251" s="3"/>
    </row>
    <row r="1252" spans="1:12">
      <c r="A1252" s="9"/>
      <c r="B1252" s="3"/>
      <c r="C1252" s="13"/>
      <c r="D1252" s="3"/>
      <c r="E1252" s="3"/>
      <c r="F1252" s="3"/>
      <c r="G1252" s="3"/>
      <c r="H1252" s="3"/>
      <c r="I1252" s="3"/>
      <c r="J1252" s="3"/>
      <c r="K1252" s="3"/>
      <c r="L1252" s="3"/>
    </row>
    <row r="1253" spans="1:12">
      <c r="A1253" s="9"/>
      <c r="B1253" s="3"/>
      <c r="C1253" s="13"/>
      <c r="D1253" s="3"/>
      <c r="E1253" s="3"/>
      <c r="F1253" s="3"/>
      <c r="G1253" s="3"/>
      <c r="H1253" s="3"/>
      <c r="I1253" s="3"/>
      <c r="J1253" s="3"/>
      <c r="K1253" s="3"/>
      <c r="L1253" s="3"/>
    </row>
    <row r="1254" spans="1:12">
      <c r="A1254" s="9"/>
      <c r="B1254" s="3"/>
      <c r="C1254" s="13"/>
      <c r="D1254" s="3"/>
      <c r="E1254" s="3"/>
      <c r="F1254" s="3"/>
      <c r="G1254" s="3"/>
      <c r="H1254" s="3"/>
      <c r="I1254" s="3"/>
      <c r="J1254" s="3"/>
      <c r="K1254" s="3"/>
      <c r="L1254" s="3"/>
    </row>
    <row r="1255" spans="1:12">
      <c r="A1255" s="9"/>
      <c r="B1255" s="3"/>
      <c r="C1255" s="13"/>
      <c r="D1255" s="3"/>
      <c r="E1255" s="3"/>
      <c r="F1255" s="3"/>
      <c r="G1255" s="3"/>
      <c r="H1255" s="3"/>
      <c r="I1255" s="3"/>
      <c r="J1255" s="3"/>
      <c r="K1255" s="3"/>
      <c r="L1255" s="3"/>
    </row>
    <row r="1256" spans="1:12">
      <c r="A1256" s="9"/>
      <c r="B1256" s="3"/>
      <c r="C1256" s="13"/>
      <c r="D1256" s="3"/>
      <c r="E1256" s="3"/>
      <c r="F1256" s="3"/>
      <c r="G1256" s="3"/>
      <c r="H1256" s="3"/>
      <c r="I1256" s="3"/>
      <c r="J1256" s="3"/>
      <c r="K1256" s="3"/>
      <c r="L1256" s="3"/>
    </row>
    <row r="1257" spans="1:12">
      <c r="A1257" s="9"/>
      <c r="B1257" s="3"/>
      <c r="C1257" s="13"/>
      <c r="D1257" s="3"/>
      <c r="E1257" s="3"/>
      <c r="F1257" s="3"/>
      <c r="G1257" s="3"/>
      <c r="H1257" s="3"/>
      <c r="I1257" s="3"/>
      <c r="J1257" s="3"/>
      <c r="K1257" s="3"/>
      <c r="L1257" s="3"/>
    </row>
    <row r="1258" spans="1:12">
      <c r="A1258" s="9"/>
      <c r="B1258" s="3"/>
      <c r="C1258" s="13"/>
      <c r="D1258" s="3"/>
      <c r="E1258" s="3"/>
      <c r="F1258" s="3"/>
      <c r="G1258" s="3"/>
      <c r="H1258" s="3"/>
      <c r="I1258" s="3"/>
      <c r="J1258" s="3"/>
      <c r="K1258" s="3"/>
      <c r="L1258" s="3"/>
    </row>
    <row r="1259" spans="1:12">
      <c r="A1259" s="9"/>
      <c r="B1259" s="3"/>
      <c r="C1259" s="13"/>
      <c r="D1259" s="3"/>
      <c r="E1259" s="3"/>
      <c r="F1259" s="3"/>
      <c r="G1259" s="3"/>
      <c r="H1259" s="3"/>
      <c r="I1259" s="3"/>
      <c r="J1259" s="3"/>
      <c r="K1259" s="3"/>
      <c r="L1259" s="3"/>
    </row>
    <row r="1260" spans="1:12">
      <c r="A1260" s="9"/>
      <c r="B1260" s="3"/>
      <c r="C1260" s="13"/>
      <c r="D1260" s="3"/>
      <c r="E1260" s="3"/>
      <c r="F1260" s="3"/>
      <c r="G1260" s="3"/>
      <c r="H1260" s="3"/>
      <c r="I1260" s="3"/>
      <c r="J1260" s="3"/>
      <c r="K1260" s="3"/>
      <c r="L1260" s="3"/>
    </row>
    <row r="1261" spans="1:12">
      <c r="A1261" s="9"/>
      <c r="B1261" s="3"/>
      <c r="C1261" s="13"/>
      <c r="D1261" s="3"/>
      <c r="E1261" s="3"/>
      <c r="F1261" s="3"/>
      <c r="G1261" s="3"/>
      <c r="H1261" s="3"/>
      <c r="I1261" s="3"/>
      <c r="J1261" s="3"/>
      <c r="K1261" s="3"/>
      <c r="L1261" s="3"/>
    </row>
    <row r="1262" spans="1:12">
      <c r="A1262" s="9"/>
      <c r="B1262" s="3"/>
      <c r="C1262" s="13"/>
      <c r="D1262" s="3"/>
      <c r="E1262" s="3"/>
      <c r="F1262" s="3"/>
      <c r="G1262" s="3"/>
      <c r="H1262" s="3"/>
      <c r="I1262" s="3"/>
      <c r="J1262" s="3"/>
      <c r="K1262" s="3"/>
      <c r="L1262" s="3"/>
    </row>
    <row r="1263" spans="1:12">
      <c r="A1263" s="9"/>
      <c r="B1263" s="3"/>
      <c r="C1263" s="13"/>
      <c r="D1263" s="3"/>
      <c r="E1263" s="3"/>
      <c r="F1263" s="3"/>
      <c r="G1263" s="3"/>
      <c r="H1263" s="3"/>
      <c r="I1263" s="3"/>
      <c r="J1263" s="3"/>
      <c r="K1263" s="3"/>
      <c r="L1263" s="3"/>
    </row>
    <row r="1264" spans="1:12">
      <c r="A1264" s="9"/>
      <c r="B1264" s="3"/>
      <c r="C1264" s="13"/>
      <c r="D1264" s="3"/>
      <c r="E1264" s="3"/>
      <c r="F1264" s="3"/>
      <c r="G1264" s="3"/>
      <c r="H1264" s="3"/>
      <c r="I1264" s="3"/>
      <c r="J1264" s="3"/>
      <c r="K1264" s="3"/>
      <c r="L1264" s="3"/>
    </row>
    <row r="1265" spans="1:12">
      <c r="A1265" s="9"/>
      <c r="B1265" s="3"/>
      <c r="C1265" s="13"/>
      <c r="D1265" s="3"/>
      <c r="E1265" s="3"/>
      <c r="F1265" s="3"/>
      <c r="G1265" s="3"/>
      <c r="H1265" s="3"/>
      <c r="I1265" s="3"/>
      <c r="J1265" s="3"/>
      <c r="K1265" s="3"/>
      <c r="L1265" s="3"/>
    </row>
    <row r="1266" spans="1:12">
      <c r="A1266" s="9"/>
      <c r="B1266" s="3"/>
      <c r="C1266" s="13"/>
      <c r="D1266" s="3"/>
      <c r="E1266" s="3"/>
      <c r="F1266" s="3"/>
      <c r="G1266" s="3"/>
      <c r="H1266" s="3"/>
      <c r="I1266" s="3"/>
      <c r="J1266" s="3"/>
      <c r="K1266" s="3"/>
      <c r="L1266" s="3"/>
    </row>
    <row r="1267" spans="1:12">
      <c r="A1267" s="9"/>
      <c r="B1267" s="3"/>
      <c r="C1267" s="13"/>
      <c r="D1267" s="3"/>
      <c r="E1267" s="3"/>
      <c r="F1267" s="3"/>
      <c r="G1267" s="3"/>
      <c r="H1267" s="3"/>
      <c r="I1267" s="3"/>
      <c r="J1267" s="3"/>
      <c r="K1267" s="3"/>
      <c r="L1267" s="3"/>
    </row>
    <row r="1268" spans="1:12">
      <c r="A1268" s="9"/>
      <c r="B1268" s="3"/>
      <c r="C1268" s="13"/>
      <c r="D1268" s="3"/>
      <c r="E1268" s="3"/>
      <c r="F1268" s="3"/>
      <c r="G1268" s="3"/>
      <c r="H1268" s="3"/>
      <c r="I1268" s="3"/>
      <c r="J1268" s="3"/>
      <c r="K1268" s="3"/>
      <c r="L1268" s="3"/>
    </row>
    <row r="1269" spans="1:12">
      <c r="A1269" s="9"/>
      <c r="B1269" s="3"/>
      <c r="C1269" s="13"/>
      <c r="D1269" s="3"/>
      <c r="E1269" s="3"/>
      <c r="F1269" s="3"/>
      <c r="G1269" s="3"/>
      <c r="H1269" s="3"/>
      <c r="I1269" s="3"/>
      <c r="J1269" s="3"/>
      <c r="K1269" s="3"/>
      <c r="L1269" s="3"/>
    </row>
    <row r="1270" spans="1:12">
      <c r="A1270" s="9"/>
      <c r="B1270" s="3"/>
      <c r="C1270" s="13"/>
      <c r="D1270" s="3"/>
      <c r="E1270" s="3"/>
      <c r="F1270" s="3"/>
      <c r="G1270" s="3"/>
      <c r="H1270" s="3"/>
      <c r="I1270" s="3"/>
      <c r="J1270" s="3"/>
      <c r="K1270" s="3"/>
      <c r="L1270" s="3"/>
    </row>
    <row r="1271" spans="1:12">
      <c r="A1271" s="9"/>
      <c r="B1271" s="3"/>
      <c r="C1271" s="13"/>
      <c r="D1271" s="3"/>
      <c r="E1271" s="3"/>
      <c r="F1271" s="3"/>
      <c r="G1271" s="3"/>
      <c r="H1271" s="3"/>
      <c r="I1271" s="3"/>
      <c r="J1271" s="3"/>
      <c r="K1271" s="3"/>
      <c r="L1271" s="3"/>
    </row>
    <row r="1272" spans="1:12">
      <c r="A1272" s="9"/>
      <c r="B1272" s="3"/>
      <c r="C1272" s="13"/>
      <c r="D1272" s="3"/>
      <c r="E1272" s="3"/>
      <c r="F1272" s="3"/>
      <c r="G1272" s="3"/>
      <c r="H1272" s="3"/>
      <c r="I1272" s="3"/>
      <c r="J1272" s="3"/>
      <c r="K1272" s="3"/>
      <c r="L1272" s="3"/>
    </row>
    <row r="1273" spans="1:12">
      <c r="A1273" s="9"/>
      <c r="B1273" s="3"/>
      <c r="C1273" s="13"/>
      <c r="D1273" s="3"/>
      <c r="E1273" s="3"/>
      <c r="F1273" s="3"/>
      <c r="G1273" s="3"/>
      <c r="H1273" s="3"/>
      <c r="I1273" s="3"/>
      <c r="J1273" s="3"/>
      <c r="K1273" s="3"/>
      <c r="L1273" s="3"/>
    </row>
    <row r="1274" spans="1:12">
      <c r="A1274" s="9"/>
      <c r="B1274" s="3"/>
      <c r="C1274" s="13"/>
      <c r="D1274" s="3"/>
      <c r="E1274" s="3"/>
      <c r="F1274" s="3"/>
      <c r="G1274" s="3"/>
      <c r="H1274" s="3"/>
      <c r="I1274" s="3"/>
      <c r="J1274" s="3"/>
      <c r="K1274" s="3"/>
      <c r="L1274" s="3"/>
    </row>
    <row r="1275" spans="1:12">
      <c r="A1275" s="9"/>
      <c r="B1275" s="3"/>
      <c r="C1275" s="13"/>
      <c r="D1275" s="3"/>
      <c r="E1275" s="3"/>
      <c r="F1275" s="3"/>
      <c r="G1275" s="3"/>
      <c r="H1275" s="3"/>
      <c r="I1275" s="3"/>
      <c r="J1275" s="3"/>
      <c r="K1275" s="3"/>
      <c r="L1275" s="3"/>
    </row>
    <row r="1276" spans="1:12">
      <c r="A1276" s="9"/>
      <c r="B1276" s="3"/>
      <c r="C1276" s="13"/>
      <c r="D1276" s="3"/>
      <c r="E1276" s="3"/>
      <c r="F1276" s="3"/>
      <c r="G1276" s="3"/>
      <c r="H1276" s="3"/>
      <c r="I1276" s="3"/>
      <c r="J1276" s="3"/>
      <c r="K1276" s="3"/>
      <c r="L1276" s="3"/>
    </row>
    <row r="1277" spans="1:12">
      <c r="A1277" s="9"/>
      <c r="B1277" s="3"/>
      <c r="C1277" s="13"/>
      <c r="D1277" s="3"/>
      <c r="E1277" s="3"/>
      <c r="F1277" s="3"/>
      <c r="G1277" s="3"/>
      <c r="H1277" s="3"/>
      <c r="I1277" s="3"/>
      <c r="J1277" s="3"/>
      <c r="K1277" s="3"/>
      <c r="L1277" s="3"/>
    </row>
    <row r="1278" spans="1:12">
      <c r="A1278" s="9"/>
      <c r="B1278" s="3"/>
      <c r="C1278" s="13"/>
      <c r="D1278" s="3"/>
      <c r="E1278" s="3"/>
      <c r="F1278" s="3"/>
      <c r="G1278" s="3"/>
      <c r="H1278" s="3"/>
      <c r="I1278" s="3"/>
      <c r="J1278" s="3"/>
      <c r="K1278" s="3"/>
      <c r="L1278" s="3"/>
    </row>
    <row r="1279" spans="1:12">
      <c r="A1279" s="9"/>
      <c r="B1279" s="3"/>
      <c r="C1279" s="13"/>
      <c r="D1279" s="3"/>
      <c r="E1279" s="3"/>
      <c r="F1279" s="3"/>
      <c r="G1279" s="3"/>
      <c r="H1279" s="3"/>
      <c r="I1279" s="3"/>
      <c r="J1279" s="3"/>
      <c r="K1279" s="3"/>
      <c r="L1279" s="3"/>
    </row>
    <row r="1280" spans="1:12">
      <c r="A1280" s="9"/>
      <c r="B1280" s="3"/>
      <c r="C1280" s="13"/>
      <c r="D1280" s="3"/>
      <c r="E1280" s="3"/>
      <c r="F1280" s="3"/>
      <c r="G1280" s="3"/>
      <c r="H1280" s="3"/>
      <c r="I1280" s="3"/>
      <c r="J1280" s="3"/>
      <c r="K1280" s="3"/>
      <c r="L1280" s="3"/>
    </row>
    <row r="1281" spans="1:12">
      <c r="A1281" s="9"/>
      <c r="B1281" s="3"/>
      <c r="C1281" s="13"/>
      <c r="D1281" s="3"/>
      <c r="E1281" s="3"/>
      <c r="F1281" s="3"/>
      <c r="G1281" s="3"/>
      <c r="H1281" s="3"/>
      <c r="I1281" s="3"/>
      <c r="J1281" s="3"/>
      <c r="K1281" s="3"/>
      <c r="L1281" s="3"/>
    </row>
    <row r="1282" spans="1:12">
      <c r="A1282" s="9"/>
      <c r="B1282" s="3"/>
      <c r="C1282" s="13"/>
      <c r="D1282" s="3"/>
      <c r="E1282" s="3"/>
      <c r="F1282" s="3"/>
      <c r="G1282" s="3"/>
      <c r="H1282" s="3"/>
      <c r="I1282" s="3"/>
      <c r="J1282" s="3"/>
      <c r="K1282" s="3"/>
      <c r="L1282" s="3"/>
    </row>
    <row r="1283" spans="1:12">
      <c r="A1283" s="9"/>
      <c r="B1283" s="3"/>
      <c r="C1283" s="13"/>
      <c r="D1283" s="3"/>
      <c r="E1283" s="3"/>
      <c r="F1283" s="3"/>
      <c r="G1283" s="3"/>
      <c r="H1283" s="3"/>
      <c r="I1283" s="3"/>
      <c r="J1283" s="3"/>
      <c r="K1283" s="3"/>
      <c r="L1283" s="3"/>
    </row>
    <row r="1284" spans="1:12">
      <c r="A1284" s="9"/>
      <c r="B1284" s="3"/>
      <c r="C1284" s="13"/>
      <c r="D1284" s="3"/>
      <c r="E1284" s="3"/>
      <c r="F1284" s="3"/>
      <c r="G1284" s="3"/>
      <c r="H1284" s="3"/>
      <c r="I1284" s="3"/>
      <c r="J1284" s="3"/>
      <c r="K1284" s="3"/>
      <c r="L1284" s="3"/>
    </row>
    <row r="1285" spans="1:12">
      <c r="A1285" s="9"/>
      <c r="B1285" s="3"/>
      <c r="C1285" s="13"/>
      <c r="D1285" s="3"/>
      <c r="E1285" s="3"/>
      <c r="F1285" s="3"/>
      <c r="G1285" s="3"/>
      <c r="H1285" s="3"/>
      <c r="I1285" s="3"/>
      <c r="J1285" s="3"/>
      <c r="K1285" s="3"/>
      <c r="L1285" s="3"/>
    </row>
    <row r="1286" spans="1:12">
      <c r="A1286" s="9"/>
      <c r="B1286" s="3"/>
      <c r="C1286" s="13"/>
      <c r="D1286" s="3"/>
      <c r="E1286" s="3"/>
      <c r="F1286" s="3"/>
      <c r="G1286" s="3"/>
      <c r="H1286" s="3"/>
      <c r="I1286" s="3"/>
      <c r="J1286" s="3"/>
      <c r="K1286" s="3"/>
      <c r="L1286" s="3"/>
    </row>
    <row r="1287" spans="1:12">
      <c r="A1287" s="9"/>
      <c r="B1287" s="3"/>
      <c r="C1287" s="13"/>
      <c r="D1287" s="3"/>
      <c r="E1287" s="3"/>
      <c r="F1287" s="3"/>
      <c r="G1287" s="3"/>
      <c r="H1287" s="3"/>
      <c r="I1287" s="3"/>
      <c r="J1287" s="3"/>
      <c r="K1287" s="3"/>
      <c r="L1287" s="3"/>
    </row>
    <row r="1288" spans="1:12">
      <c r="A1288" s="9"/>
      <c r="B1288" s="3"/>
      <c r="C1288" s="13"/>
      <c r="D1288" s="3"/>
      <c r="E1288" s="3"/>
      <c r="F1288" s="3"/>
      <c r="G1288" s="3"/>
      <c r="H1288" s="3"/>
      <c r="I1288" s="3"/>
      <c r="J1288" s="3"/>
      <c r="K1288" s="3"/>
      <c r="L1288" s="3"/>
    </row>
    <row r="1289" spans="1:12">
      <c r="A1289" s="9"/>
      <c r="B1289" s="3"/>
      <c r="C1289" s="13"/>
      <c r="D1289" s="3"/>
      <c r="E1289" s="3"/>
      <c r="F1289" s="3"/>
      <c r="G1289" s="3"/>
      <c r="H1289" s="3"/>
      <c r="I1289" s="3"/>
      <c r="J1289" s="3"/>
      <c r="K1289" s="3"/>
      <c r="L1289" s="3"/>
    </row>
    <row r="1290" spans="1:12">
      <c r="A1290" s="9"/>
      <c r="B1290" s="3"/>
      <c r="C1290" s="13"/>
      <c r="D1290" s="3"/>
      <c r="E1290" s="3"/>
      <c r="F1290" s="3"/>
      <c r="G1290" s="3"/>
      <c r="H1290" s="3"/>
      <c r="I1290" s="3"/>
      <c r="J1290" s="3"/>
      <c r="K1290" s="3"/>
      <c r="L1290" s="3"/>
    </row>
    <row r="1291" spans="1:12">
      <c r="A1291" s="9"/>
      <c r="B1291" s="3"/>
      <c r="C1291" s="13"/>
      <c r="D1291" s="3"/>
      <c r="E1291" s="3"/>
      <c r="F1291" s="3"/>
      <c r="G1291" s="3"/>
      <c r="H1291" s="3"/>
      <c r="I1291" s="3"/>
      <c r="J1291" s="3"/>
      <c r="K1291" s="3"/>
      <c r="L1291" s="3"/>
    </row>
    <row r="1292" spans="1:12">
      <c r="A1292" s="9"/>
      <c r="B1292" s="3"/>
      <c r="C1292" s="13"/>
      <c r="D1292" s="3"/>
      <c r="E1292" s="3"/>
      <c r="F1292" s="3"/>
      <c r="G1292" s="3"/>
      <c r="H1292" s="3"/>
      <c r="I1292" s="3"/>
      <c r="J1292" s="3"/>
      <c r="K1292" s="3"/>
      <c r="L1292" s="3"/>
    </row>
    <row r="1293" spans="1:12">
      <c r="A1293" s="9"/>
      <c r="B1293" s="3"/>
      <c r="C1293" s="13"/>
      <c r="D1293" s="3"/>
      <c r="E1293" s="3"/>
      <c r="F1293" s="3"/>
      <c r="G1293" s="3"/>
      <c r="H1293" s="3"/>
      <c r="I1293" s="3"/>
      <c r="J1293" s="3"/>
      <c r="K1293" s="3"/>
      <c r="L1293" s="3"/>
    </row>
    <row r="1294" spans="1:12">
      <c r="A1294" s="9"/>
      <c r="B1294" s="3"/>
      <c r="C1294" s="13"/>
      <c r="D1294" s="3"/>
      <c r="E1294" s="3"/>
      <c r="F1294" s="3"/>
      <c r="G1294" s="3"/>
      <c r="H1294" s="3"/>
      <c r="I1294" s="3"/>
      <c r="J1294" s="3"/>
      <c r="K1294" s="3"/>
      <c r="L1294" s="3"/>
    </row>
    <row r="1295" spans="1:12">
      <c r="A1295" s="9"/>
      <c r="B1295" s="3"/>
      <c r="C1295" s="13"/>
      <c r="D1295" s="3"/>
      <c r="E1295" s="3"/>
      <c r="F1295" s="3"/>
      <c r="G1295" s="3"/>
      <c r="H1295" s="3"/>
      <c r="I1295" s="3"/>
      <c r="J1295" s="3"/>
      <c r="K1295" s="3"/>
      <c r="L1295" s="3"/>
    </row>
    <row r="1296" spans="1:12">
      <c r="A1296" s="9"/>
      <c r="B1296" s="3"/>
      <c r="C1296" s="13"/>
      <c r="D1296" s="3"/>
      <c r="E1296" s="3"/>
      <c r="F1296" s="3"/>
      <c r="G1296" s="3"/>
      <c r="H1296" s="3"/>
      <c r="I1296" s="3"/>
      <c r="J1296" s="3"/>
      <c r="K1296" s="3"/>
      <c r="L1296" s="3"/>
    </row>
    <row r="1297" spans="1:12">
      <c r="A1297" s="9"/>
      <c r="B1297" s="3"/>
      <c r="C1297" s="13"/>
      <c r="D1297" s="3"/>
      <c r="E1297" s="3"/>
      <c r="F1297" s="3"/>
      <c r="G1297" s="3"/>
      <c r="H1297" s="3"/>
      <c r="I1297" s="3"/>
      <c r="J1297" s="3"/>
      <c r="K1297" s="3"/>
      <c r="L1297" s="3"/>
    </row>
    <row r="1298" spans="1:12">
      <c r="A1298" s="9"/>
      <c r="B1298" s="3"/>
      <c r="C1298" s="13"/>
      <c r="D1298" s="3"/>
      <c r="E1298" s="3"/>
      <c r="F1298" s="3"/>
      <c r="G1298" s="3"/>
      <c r="H1298" s="3"/>
      <c r="I1298" s="3"/>
      <c r="J1298" s="3"/>
      <c r="K1298" s="3"/>
      <c r="L1298" s="3"/>
    </row>
    <row r="1299" spans="1:12">
      <c r="A1299" s="9"/>
      <c r="B1299" s="3"/>
      <c r="C1299" s="13"/>
      <c r="D1299" s="3"/>
      <c r="E1299" s="3"/>
      <c r="F1299" s="3"/>
      <c r="G1299" s="3"/>
      <c r="H1299" s="3"/>
      <c r="I1299" s="3"/>
      <c r="J1299" s="3"/>
      <c r="K1299" s="3"/>
      <c r="L1299" s="3"/>
    </row>
    <row r="1300" spans="1:12">
      <c r="A1300" s="9"/>
      <c r="B1300" s="3"/>
      <c r="C1300" s="13"/>
      <c r="D1300" s="3"/>
      <c r="E1300" s="3"/>
      <c r="F1300" s="3"/>
      <c r="G1300" s="3"/>
      <c r="H1300" s="3"/>
      <c r="I1300" s="3"/>
      <c r="J1300" s="3"/>
      <c r="K1300" s="3"/>
      <c r="L1300" s="3"/>
    </row>
    <row r="1301" spans="1:12">
      <c r="A1301" s="9"/>
      <c r="B1301" s="3"/>
      <c r="C1301" s="13"/>
      <c r="D1301" s="3"/>
      <c r="E1301" s="3"/>
      <c r="F1301" s="3"/>
      <c r="G1301" s="3"/>
      <c r="H1301" s="3"/>
      <c r="I1301" s="3"/>
      <c r="J1301" s="3"/>
      <c r="K1301" s="3"/>
      <c r="L1301" s="3"/>
    </row>
    <row r="1302" spans="1:12">
      <c r="A1302" s="9"/>
      <c r="B1302" s="3"/>
      <c r="C1302" s="13"/>
      <c r="D1302" s="3"/>
      <c r="E1302" s="3"/>
      <c r="F1302" s="3"/>
      <c r="G1302" s="3"/>
      <c r="H1302" s="3"/>
      <c r="I1302" s="3"/>
      <c r="J1302" s="3"/>
      <c r="K1302" s="3"/>
      <c r="L1302" s="3"/>
    </row>
    <row r="1303" spans="1:12">
      <c r="A1303" s="9"/>
      <c r="B1303" s="3"/>
      <c r="C1303" s="13"/>
      <c r="D1303" s="3"/>
      <c r="E1303" s="3"/>
      <c r="F1303" s="3"/>
      <c r="G1303" s="3"/>
      <c r="H1303" s="3"/>
      <c r="I1303" s="3"/>
      <c r="J1303" s="3"/>
      <c r="K1303" s="3"/>
      <c r="L1303" s="3"/>
    </row>
    <row r="1304" spans="1:12">
      <c r="A1304" s="9"/>
      <c r="B1304" s="3"/>
      <c r="C1304" s="13"/>
      <c r="D1304" s="3"/>
      <c r="E1304" s="3"/>
      <c r="F1304" s="3"/>
      <c r="G1304" s="3"/>
      <c r="H1304" s="3"/>
      <c r="I1304" s="3"/>
      <c r="J1304" s="3"/>
      <c r="K1304" s="3"/>
      <c r="L1304" s="3"/>
    </row>
    <row r="1305" spans="1:12">
      <c r="A1305" s="9"/>
      <c r="B1305" s="3"/>
      <c r="C1305" s="13"/>
      <c r="D1305" s="3"/>
      <c r="E1305" s="3"/>
      <c r="F1305" s="3"/>
      <c r="G1305" s="3"/>
      <c r="H1305" s="3"/>
      <c r="I1305" s="3"/>
      <c r="J1305" s="3"/>
      <c r="K1305" s="3"/>
      <c r="L1305" s="3"/>
    </row>
    <row r="1306" spans="1:12">
      <c r="A1306" s="9"/>
      <c r="B1306" s="3"/>
      <c r="C1306" s="13"/>
      <c r="D1306" s="3"/>
      <c r="E1306" s="3"/>
      <c r="F1306" s="3"/>
      <c r="G1306" s="3"/>
      <c r="H1306" s="3"/>
      <c r="I1306" s="3"/>
      <c r="J1306" s="3"/>
      <c r="K1306" s="3"/>
      <c r="L1306" s="3"/>
    </row>
    <row r="1307" spans="1:12">
      <c r="A1307" s="9"/>
      <c r="B1307" s="3"/>
      <c r="C1307" s="13"/>
      <c r="D1307" s="3"/>
      <c r="E1307" s="3"/>
      <c r="F1307" s="3"/>
      <c r="G1307" s="3"/>
      <c r="H1307" s="3"/>
      <c r="I1307" s="3"/>
      <c r="J1307" s="3"/>
      <c r="K1307" s="3"/>
      <c r="L1307" s="3"/>
    </row>
    <row r="1308" spans="1:12">
      <c r="A1308" s="9"/>
      <c r="B1308" s="3"/>
      <c r="C1308" s="13"/>
      <c r="D1308" s="3"/>
      <c r="E1308" s="3"/>
      <c r="F1308" s="3"/>
      <c r="G1308" s="3"/>
      <c r="H1308" s="3"/>
      <c r="I1308" s="3"/>
      <c r="J1308" s="3"/>
      <c r="K1308" s="3"/>
      <c r="L1308" s="3"/>
    </row>
    <row r="1309" spans="1:12">
      <c r="A1309" s="9"/>
      <c r="B1309" s="3"/>
      <c r="C1309" s="13"/>
      <c r="D1309" s="3"/>
      <c r="E1309" s="3"/>
      <c r="F1309" s="3"/>
      <c r="G1309" s="3"/>
      <c r="H1309" s="3"/>
      <c r="I1309" s="3"/>
      <c r="J1309" s="3"/>
      <c r="K1309" s="3"/>
      <c r="L1309" s="3"/>
    </row>
    <row r="1310" spans="1:12">
      <c r="A1310" s="9"/>
      <c r="B1310" s="3"/>
      <c r="C1310" s="13"/>
      <c r="D1310" s="3"/>
      <c r="E1310" s="3"/>
      <c r="F1310" s="3"/>
      <c r="G1310" s="3"/>
      <c r="H1310" s="3"/>
      <c r="I1310" s="3"/>
      <c r="J1310" s="3"/>
      <c r="K1310" s="3"/>
      <c r="L1310" s="3"/>
    </row>
    <row r="1311" spans="1:12">
      <c r="A1311" s="9"/>
      <c r="B1311" s="3"/>
      <c r="C1311" s="13"/>
      <c r="D1311" s="3"/>
      <c r="E1311" s="3"/>
      <c r="F1311" s="3"/>
      <c r="G1311" s="3"/>
      <c r="H1311" s="3"/>
      <c r="I1311" s="3"/>
      <c r="J1311" s="3"/>
      <c r="K1311" s="3"/>
      <c r="L1311" s="3"/>
    </row>
    <row r="1312" spans="1:12">
      <c r="A1312" s="9"/>
      <c r="B1312" s="3"/>
      <c r="C1312" s="13"/>
      <c r="D1312" s="3"/>
      <c r="E1312" s="3"/>
      <c r="F1312" s="3"/>
      <c r="G1312" s="3"/>
      <c r="H1312" s="3"/>
      <c r="I1312" s="3"/>
      <c r="J1312" s="3"/>
      <c r="K1312" s="3"/>
      <c r="L1312" s="3"/>
    </row>
    <row r="1313" spans="1:12">
      <c r="A1313" s="9"/>
      <c r="B1313" s="3"/>
      <c r="C1313" s="13"/>
      <c r="D1313" s="3"/>
      <c r="E1313" s="3"/>
      <c r="F1313" s="3"/>
      <c r="G1313" s="3"/>
      <c r="H1313" s="3"/>
      <c r="I1313" s="3"/>
      <c r="J1313" s="3"/>
      <c r="K1313" s="3"/>
      <c r="L1313" s="3"/>
    </row>
    <row r="1314" spans="1:12">
      <c r="A1314" s="9"/>
      <c r="B1314" s="3"/>
      <c r="C1314" s="13"/>
      <c r="D1314" s="3"/>
      <c r="E1314" s="3"/>
      <c r="F1314" s="3"/>
      <c r="G1314" s="3"/>
      <c r="H1314" s="3"/>
      <c r="I1314" s="3"/>
      <c r="J1314" s="3"/>
      <c r="K1314" s="3"/>
      <c r="L1314" s="3"/>
    </row>
    <row r="1315" spans="1:12">
      <c r="A1315" s="9"/>
      <c r="B1315" s="3"/>
      <c r="C1315" s="13"/>
      <c r="D1315" s="3"/>
      <c r="E1315" s="3"/>
      <c r="F1315" s="3"/>
      <c r="G1315" s="3"/>
      <c r="H1315" s="3"/>
      <c r="I1315" s="3"/>
      <c r="J1315" s="3"/>
      <c r="K1315" s="3"/>
      <c r="L1315" s="3"/>
    </row>
    <row r="1316" spans="1:12">
      <c r="A1316" s="9"/>
      <c r="B1316" s="3"/>
      <c r="C1316" s="13"/>
      <c r="D1316" s="3"/>
      <c r="E1316" s="3"/>
      <c r="F1316" s="3"/>
      <c r="G1316" s="3"/>
      <c r="H1316" s="3"/>
      <c r="I1316" s="3"/>
      <c r="J1316" s="3"/>
      <c r="K1316" s="3"/>
      <c r="L1316" s="3"/>
    </row>
    <row r="1317" spans="1:12">
      <c r="A1317" s="9"/>
      <c r="B1317" s="3"/>
      <c r="C1317" s="13"/>
      <c r="D1317" s="3"/>
      <c r="E1317" s="3"/>
      <c r="F1317" s="3"/>
      <c r="G1317" s="3"/>
      <c r="H1317" s="3"/>
      <c r="I1317" s="3"/>
      <c r="J1317" s="3"/>
      <c r="K1317" s="3"/>
      <c r="L1317" s="3"/>
    </row>
    <row r="1318" spans="1:12">
      <c r="A1318" s="9"/>
      <c r="B1318" s="3"/>
      <c r="C1318" s="13"/>
      <c r="D1318" s="3"/>
      <c r="E1318" s="3"/>
      <c r="F1318" s="3"/>
      <c r="G1318" s="3"/>
      <c r="H1318" s="3"/>
      <c r="I1318" s="3"/>
      <c r="J1318" s="3"/>
      <c r="K1318" s="3"/>
      <c r="L1318" s="3"/>
    </row>
    <row r="1319" spans="1:12">
      <c r="A1319" s="9"/>
      <c r="B1319" s="3"/>
      <c r="C1319" s="13"/>
      <c r="D1319" s="3"/>
      <c r="E1319" s="3"/>
      <c r="F1319" s="3"/>
      <c r="G1319" s="3"/>
      <c r="H1319" s="3"/>
      <c r="I1319" s="3"/>
      <c r="J1319" s="3"/>
      <c r="K1319" s="3"/>
      <c r="L1319" s="3"/>
    </row>
    <row r="1320" spans="1:12">
      <c r="A1320" s="9"/>
      <c r="B1320" s="3"/>
      <c r="C1320" s="13"/>
      <c r="D1320" s="3"/>
      <c r="E1320" s="3"/>
      <c r="F1320" s="3"/>
      <c r="G1320" s="3"/>
      <c r="H1320" s="3"/>
      <c r="I1320" s="3"/>
      <c r="J1320" s="3"/>
      <c r="K1320" s="3"/>
      <c r="L1320" s="3"/>
    </row>
    <row r="1321" spans="1:12">
      <c r="A1321" s="9"/>
      <c r="B1321" s="3"/>
      <c r="C1321" s="13"/>
      <c r="D1321" s="3"/>
      <c r="E1321" s="3"/>
      <c r="F1321" s="3"/>
      <c r="G1321" s="3"/>
      <c r="H1321" s="3"/>
      <c r="I1321" s="3"/>
      <c r="J1321" s="3"/>
      <c r="K1321" s="3"/>
      <c r="L1321" s="3"/>
    </row>
    <row r="1322" spans="1:12">
      <c r="A1322" s="9"/>
      <c r="B1322" s="3"/>
      <c r="C1322" s="13"/>
      <c r="D1322" s="3"/>
      <c r="E1322" s="3"/>
      <c r="F1322" s="3"/>
      <c r="G1322" s="3"/>
      <c r="H1322" s="3"/>
      <c r="I1322" s="3"/>
      <c r="J1322" s="3"/>
      <c r="K1322" s="3"/>
      <c r="L1322" s="3"/>
    </row>
    <row r="1323" spans="1:12">
      <c r="A1323" s="9"/>
      <c r="B1323" s="3"/>
      <c r="C1323" s="13"/>
      <c r="D1323" s="3"/>
      <c r="E1323" s="3"/>
      <c r="F1323" s="3"/>
      <c r="G1323" s="3"/>
      <c r="H1323" s="3"/>
      <c r="I1323" s="3"/>
      <c r="J1323" s="3"/>
      <c r="K1323" s="3"/>
      <c r="L1323" s="3"/>
    </row>
    <row r="1324" spans="1:12">
      <c r="A1324" s="9"/>
      <c r="B1324" s="3"/>
      <c r="C1324" s="13"/>
      <c r="D1324" s="3"/>
      <c r="E1324" s="3"/>
      <c r="F1324" s="3"/>
      <c r="G1324" s="3"/>
      <c r="H1324" s="3"/>
      <c r="I1324" s="3"/>
      <c r="J1324" s="3"/>
      <c r="K1324" s="3"/>
      <c r="L1324" s="3"/>
    </row>
    <row r="1325" spans="1:12">
      <c r="A1325" s="9"/>
      <c r="B1325" s="3"/>
      <c r="C1325" s="13"/>
      <c r="D1325" s="3"/>
      <c r="E1325" s="3"/>
      <c r="F1325" s="3"/>
      <c r="G1325" s="3"/>
      <c r="H1325" s="3"/>
      <c r="I1325" s="3"/>
      <c r="J1325" s="3"/>
      <c r="K1325" s="3"/>
      <c r="L1325" s="3"/>
    </row>
    <row r="1326" spans="1:12">
      <c r="A1326" s="9"/>
      <c r="B1326" s="3"/>
      <c r="C1326" s="13"/>
      <c r="D1326" s="3"/>
      <c r="E1326" s="3"/>
      <c r="F1326" s="3"/>
      <c r="G1326" s="3"/>
      <c r="H1326" s="3"/>
      <c r="I1326" s="3"/>
      <c r="J1326" s="3"/>
      <c r="K1326" s="3"/>
      <c r="L1326" s="3"/>
    </row>
    <row r="1327" spans="1:12">
      <c r="A1327" s="9"/>
      <c r="B1327" s="3"/>
      <c r="C1327" s="13"/>
      <c r="D1327" s="3"/>
      <c r="E1327" s="3"/>
      <c r="F1327" s="3"/>
      <c r="G1327" s="3"/>
      <c r="H1327" s="3"/>
      <c r="I1327" s="3"/>
      <c r="J1327" s="3"/>
      <c r="K1327" s="3"/>
      <c r="L1327" s="3"/>
    </row>
    <row r="1328" spans="1:12">
      <c r="A1328" s="9"/>
      <c r="B1328" s="3"/>
      <c r="C1328" s="13"/>
      <c r="D1328" s="3"/>
      <c r="E1328" s="3"/>
      <c r="F1328" s="3"/>
      <c r="G1328" s="3"/>
      <c r="H1328" s="3"/>
      <c r="I1328" s="3"/>
      <c r="J1328" s="3"/>
      <c r="K1328" s="3"/>
      <c r="L1328" s="3"/>
    </row>
    <row r="1329" spans="1:12">
      <c r="A1329" s="9"/>
      <c r="B1329" s="3"/>
      <c r="C1329" s="13"/>
      <c r="D1329" s="3"/>
      <c r="E1329" s="3"/>
      <c r="F1329" s="3"/>
      <c r="G1329" s="3"/>
      <c r="H1329" s="3"/>
      <c r="I1329" s="3"/>
      <c r="J1329" s="3"/>
      <c r="K1329" s="3"/>
      <c r="L1329" s="3"/>
    </row>
    <row r="1330" spans="1:12">
      <c r="A1330" s="9"/>
      <c r="B1330" s="3"/>
      <c r="C1330" s="13"/>
      <c r="D1330" s="3"/>
      <c r="E1330" s="3"/>
      <c r="F1330" s="3"/>
      <c r="G1330" s="3"/>
      <c r="H1330" s="3"/>
      <c r="I1330" s="3"/>
      <c r="J1330" s="3"/>
      <c r="K1330" s="3"/>
      <c r="L1330" s="3"/>
    </row>
    <row r="1331" spans="1:12">
      <c r="A1331" s="9"/>
      <c r="B1331" s="3"/>
      <c r="C1331" s="13"/>
      <c r="D1331" s="3"/>
      <c r="E1331" s="3"/>
      <c r="F1331" s="3"/>
      <c r="G1331" s="3"/>
      <c r="H1331" s="3"/>
      <c r="I1331" s="3"/>
      <c r="J1331" s="3"/>
      <c r="K1331" s="3"/>
      <c r="L1331" s="3"/>
    </row>
    <row r="1332" spans="1:12">
      <c r="A1332" s="9"/>
      <c r="B1332" s="3"/>
      <c r="C1332" s="13"/>
      <c r="D1332" s="3"/>
      <c r="E1332" s="3"/>
      <c r="F1332" s="3"/>
      <c r="G1332" s="3"/>
      <c r="H1332" s="3"/>
      <c r="I1332" s="3"/>
      <c r="J1332" s="3"/>
      <c r="K1332" s="3"/>
      <c r="L1332" s="3"/>
    </row>
    <row r="1333" spans="1:12">
      <c r="A1333" s="9"/>
      <c r="B1333" s="3"/>
      <c r="C1333" s="13"/>
      <c r="D1333" s="3"/>
      <c r="E1333" s="3"/>
      <c r="F1333" s="3"/>
      <c r="G1333" s="3"/>
      <c r="H1333" s="3"/>
      <c r="I1333" s="3"/>
      <c r="J1333" s="3"/>
      <c r="K1333" s="3"/>
      <c r="L1333" s="3"/>
    </row>
    <row r="1334" spans="1:12">
      <c r="A1334" s="9"/>
      <c r="B1334" s="3"/>
      <c r="C1334" s="13"/>
      <c r="D1334" s="3"/>
      <c r="E1334" s="3"/>
      <c r="F1334" s="3"/>
      <c r="G1334" s="3"/>
      <c r="H1334" s="3"/>
      <c r="I1334" s="3"/>
      <c r="J1334" s="3"/>
      <c r="K1334" s="3"/>
      <c r="L1334" s="3"/>
    </row>
    <row r="1335" spans="1:12">
      <c r="A1335" s="9"/>
      <c r="B1335" s="3"/>
      <c r="C1335" s="13"/>
      <c r="D1335" s="3"/>
      <c r="E1335" s="3"/>
      <c r="F1335" s="3"/>
      <c r="G1335" s="3"/>
      <c r="H1335" s="3"/>
      <c r="I1335" s="3"/>
      <c r="J1335" s="3"/>
      <c r="K1335" s="3"/>
      <c r="L1335" s="3"/>
    </row>
    <row r="1336" spans="1:12">
      <c r="A1336" s="9"/>
      <c r="B1336" s="3"/>
      <c r="C1336" s="13"/>
      <c r="D1336" s="3"/>
      <c r="E1336" s="3"/>
      <c r="F1336" s="3"/>
      <c r="G1336" s="3"/>
      <c r="H1336" s="3"/>
      <c r="I1336" s="3"/>
      <c r="J1336" s="3"/>
      <c r="K1336" s="3"/>
      <c r="L1336" s="3"/>
    </row>
    <row r="1337" spans="1:12">
      <c r="A1337" s="9"/>
      <c r="B1337" s="3"/>
      <c r="C1337" s="13"/>
      <c r="D1337" s="3"/>
      <c r="E1337" s="3"/>
      <c r="F1337" s="3"/>
      <c r="G1337" s="3"/>
      <c r="H1337" s="3"/>
      <c r="I1337" s="3"/>
      <c r="J1337" s="3"/>
      <c r="K1337" s="3"/>
      <c r="L1337" s="3"/>
    </row>
    <row r="1338" spans="1:12">
      <c r="A1338" s="9"/>
      <c r="B1338" s="3"/>
      <c r="C1338" s="13"/>
      <c r="D1338" s="3"/>
      <c r="E1338" s="3"/>
      <c r="F1338" s="3"/>
      <c r="G1338" s="3"/>
      <c r="H1338" s="3"/>
      <c r="I1338" s="3"/>
      <c r="J1338" s="3"/>
      <c r="K1338" s="3"/>
      <c r="L1338" s="3"/>
    </row>
    <row r="1339" spans="1:12">
      <c r="A1339" s="9"/>
      <c r="B1339" s="3"/>
      <c r="C1339" s="13"/>
      <c r="D1339" s="3"/>
      <c r="E1339" s="3"/>
      <c r="F1339" s="3"/>
      <c r="G1339" s="3"/>
      <c r="H1339" s="3"/>
      <c r="I1339" s="3"/>
      <c r="J1339" s="3"/>
      <c r="K1339" s="3"/>
      <c r="L1339" s="3"/>
    </row>
    <row r="1340" spans="1:12">
      <c r="A1340" s="9"/>
      <c r="B1340" s="3"/>
      <c r="C1340" s="13"/>
      <c r="D1340" s="3"/>
      <c r="E1340" s="3"/>
      <c r="F1340" s="3"/>
      <c r="G1340" s="3"/>
      <c r="H1340" s="3"/>
      <c r="I1340" s="3"/>
      <c r="J1340" s="3"/>
      <c r="K1340" s="3"/>
      <c r="L1340" s="3"/>
    </row>
    <row r="1341" spans="1:12">
      <c r="A1341" s="9"/>
      <c r="B1341" s="3"/>
      <c r="C1341" s="13"/>
      <c r="D1341" s="3"/>
      <c r="E1341" s="3"/>
      <c r="F1341" s="3"/>
      <c r="G1341" s="3"/>
      <c r="H1341" s="3"/>
      <c r="I1341" s="3"/>
      <c r="J1341" s="3"/>
      <c r="K1341" s="3"/>
      <c r="L1341" s="3"/>
    </row>
    <row r="1342" spans="1:12">
      <c r="A1342" s="9"/>
      <c r="B1342" s="3"/>
      <c r="C1342" s="13"/>
      <c r="D1342" s="3"/>
      <c r="E1342" s="3"/>
      <c r="F1342" s="3"/>
      <c r="G1342" s="3"/>
      <c r="H1342" s="3"/>
      <c r="I1342" s="3"/>
      <c r="J1342" s="3"/>
      <c r="K1342" s="3"/>
      <c r="L1342" s="3"/>
    </row>
    <row r="1343" spans="1:12">
      <c r="A1343" s="9"/>
      <c r="B1343" s="3"/>
      <c r="C1343" s="13"/>
      <c r="D1343" s="3"/>
      <c r="E1343" s="3"/>
      <c r="F1343" s="3"/>
      <c r="G1343" s="3"/>
      <c r="H1343" s="3"/>
      <c r="I1343" s="3"/>
      <c r="J1343" s="3"/>
      <c r="K1343" s="3"/>
      <c r="L1343" s="3"/>
    </row>
    <row r="1344" spans="1:12">
      <c r="A1344" s="9"/>
      <c r="B1344" s="3"/>
      <c r="C1344" s="13"/>
      <c r="D1344" s="3"/>
      <c r="E1344" s="3"/>
      <c r="F1344" s="3"/>
      <c r="G1344" s="3"/>
      <c r="H1344" s="3"/>
      <c r="I1344" s="3"/>
      <c r="J1344" s="3"/>
      <c r="K1344" s="3"/>
      <c r="L1344" s="3"/>
    </row>
    <row r="1345" spans="1:12">
      <c r="A1345" s="9"/>
      <c r="B1345" s="3"/>
      <c r="C1345" s="13"/>
      <c r="D1345" s="3"/>
      <c r="E1345" s="3"/>
      <c r="F1345" s="3"/>
      <c r="G1345" s="3"/>
      <c r="H1345" s="3"/>
      <c r="I1345" s="3"/>
      <c r="J1345" s="3"/>
      <c r="K1345" s="3"/>
      <c r="L1345" s="3"/>
    </row>
    <row r="1346" spans="1:12">
      <c r="A1346" s="9"/>
      <c r="B1346" s="3"/>
      <c r="C1346" s="13"/>
      <c r="D1346" s="3"/>
      <c r="E1346" s="3"/>
      <c r="F1346" s="3"/>
      <c r="G1346" s="3"/>
      <c r="H1346" s="3"/>
      <c r="I1346" s="3"/>
      <c r="J1346" s="3"/>
      <c r="K1346" s="3"/>
      <c r="L1346" s="3"/>
    </row>
    <row r="1347" spans="1:12">
      <c r="A1347" s="9"/>
      <c r="B1347" s="3"/>
      <c r="C1347" s="13"/>
      <c r="D1347" s="3"/>
      <c r="E1347" s="3"/>
      <c r="F1347" s="3"/>
      <c r="G1347" s="3"/>
      <c r="H1347" s="3"/>
      <c r="I1347" s="3"/>
      <c r="J1347" s="3"/>
      <c r="K1347" s="3"/>
      <c r="L1347" s="3"/>
    </row>
    <row r="1348" spans="1:12">
      <c r="A1348" s="9"/>
      <c r="B1348" s="3"/>
      <c r="C1348" s="13"/>
      <c r="D1348" s="3"/>
      <c r="E1348" s="3"/>
      <c r="F1348" s="3"/>
      <c r="G1348" s="3"/>
      <c r="H1348" s="3"/>
      <c r="I1348" s="3"/>
      <c r="J1348" s="3"/>
      <c r="K1348" s="3"/>
      <c r="L1348" s="3"/>
    </row>
    <row r="1349" spans="1:12">
      <c r="A1349" s="9"/>
      <c r="B1349" s="3"/>
      <c r="C1349" s="13"/>
      <c r="D1349" s="3"/>
      <c r="E1349" s="3"/>
      <c r="F1349" s="3"/>
      <c r="G1349" s="3"/>
      <c r="H1349" s="3"/>
      <c r="I1349" s="3"/>
      <c r="J1349" s="3"/>
      <c r="K1349" s="3"/>
      <c r="L1349" s="3"/>
    </row>
    <row r="1350" spans="1:12">
      <c r="A1350" s="9"/>
      <c r="B1350" s="3"/>
      <c r="C1350" s="13"/>
      <c r="D1350" s="3"/>
      <c r="E1350" s="3"/>
      <c r="F1350" s="3"/>
      <c r="G1350" s="3"/>
      <c r="H1350" s="3"/>
      <c r="I1350" s="3"/>
      <c r="J1350" s="3"/>
      <c r="K1350" s="3"/>
      <c r="L1350" s="3"/>
    </row>
    <row r="1351" spans="1:12">
      <c r="A1351" s="9"/>
      <c r="B1351" s="3"/>
      <c r="C1351" s="13"/>
      <c r="D1351" s="3"/>
      <c r="E1351" s="3"/>
      <c r="F1351" s="3"/>
      <c r="G1351" s="3"/>
      <c r="H1351" s="3"/>
      <c r="I1351" s="3"/>
      <c r="J1351" s="3"/>
      <c r="K1351" s="3"/>
      <c r="L1351" s="3"/>
    </row>
    <row r="1352" spans="1:12">
      <c r="A1352" s="9"/>
      <c r="B1352" s="3"/>
      <c r="C1352" s="13"/>
      <c r="D1352" s="3"/>
      <c r="E1352" s="3"/>
      <c r="F1352" s="3"/>
      <c r="G1352" s="3"/>
      <c r="H1352" s="3"/>
      <c r="I1352" s="3"/>
      <c r="J1352" s="3"/>
      <c r="K1352" s="3"/>
      <c r="L1352" s="3"/>
    </row>
    <row r="1353" spans="1:12">
      <c r="A1353" s="9"/>
      <c r="B1353" s="3"/>
      <c r="C1353" s="13"/>
      <c r="D1353" s="3"/>
      <c r="E1353" s="3"/>
      <c r="F1353" s="3"/>
      <c r="G1353" s="3"/>
      <c r="H1353" s="3"/>
      <c r="I1353" s="3"/>
      <c r="J1353" s="3"/>
      <c r="K1353" s="3"/>
      <c r="L1353" s="3"/>
    </row>
    <row r="1354" spans="1:12">
      <c r="A1354" s="9"/>
      <c r="B1354" s="3"/>
      <c r="C1354" s="13"/>
      <c r="D1354" s="3"/>
      <c r="E1354" s="3"/>
      <c r="F1354" s="3"/>
      <c r="G1354" s="3"/>
      <c r="H1354" s="3"/>
      <c r="I1354" s="3"/>
      <c r="J1354" s="3"/>
      <c r="K1354" s="3"/>
      <c r="L1354" s="3"/>
    </row>
    <row r="1355" spans="1:12">
      <c r="A1355" s="9"/>
      <c r="B1355" s="3"/>
      <c r="C1355" s="13"/>
      <c r="D1355" s="3"/>
      <c r="E1355" s="3"/>
      <c r="F1355" s="3"/>
      <c r="G1355" s="3"/>
      <c r="H1355" s="3"/>
      <c r="I1355" s="3"/>
      <c r="J1355" s="3"/>
      <c r="K1355" s="3"/>
      <c r="L1355" s="3"/>
    </row>
    <row r="1356" spans="1:12">
      <c r="A1356" s="9"/>
      <c r="B1356" s="3"/>
      <c r="C1356" s="13"/>
      <c r="D1356" s="3"/>
      <c r="E1356" s="3"/>
      <c r="F1356" s="3"/>
      <c r="G1356" s="3"/>
      <c r="H1356" s="3"/>
      <c r="I1356" s="3"/>
      <c r="J1356" s="3"/>
      <c r="K1356" s="3"/>
      <c r="L1356" s="3"/>
    </row>
    <row r="1357" spans="1:12">
      <c r="A1357" s="9"/>
      <c r="B1357" s="3"/>
      <c r="C1357" s="13"/>
      <c r="D1357" s="3"/>
      <c r="E1357" s="3"/>
      <c r="F1357" s="3"/>
      <c r="G1357" s="3"/>
      <c r="H1357" s="3"/>
      <c r="I1357" s="3"/>
      <c r="J1357" s="3"/>
      <c r="K1357" s="3"/>
      <c r="L1357" s="3"/>
    </row>
    <row r="1358" spans="1:12">
      <c r="A1358" s="9"/>
      <c r="B1358" s="3"/>
      <c r="C1358" s="13"/>
      <c r="D1358" s="3"/>
      <c r="E1358" s="3"/>
      <c r="F1358" s="3"/>
      <c r="G1358" s="3"/>
      <c r="H1358" s="3"/>
      <c r="I1358" s="3"/>
      <c r="J1358" s="3"/>
      <c r="K1358" s="3"/>
      <c r="L1358" s="3"/>
    </row>
    <row r="1359" spans="1:12">
      <c r="A1359" s="9"/>
      <c r="B1359" s="3"/>
      <c r="C1359" s="13"/>
      <c r="D1359" s="3"/>
      <c r="E1359" s="3"/>
      <c r="F1359" s="3"/>
      <c r="G1359" s="3"/>
      <c r="H1359" s="3"/>
      <c r="I1359" s="3"/>
      <c r="J1359" s="3"/>
      <c r="K1359" s="3"/>
      <c r="L1359" s="3"/>
    </row>
    <row r="1360" spans="1:12">
      <c r="A1360" s="9"/>
      <c r="B1360" s="3"/>
      <c r="C1360" s="13"/>
      <c r="D1360" s="3"/>
      <c r="E1360" s="3"/>
      <c r="F1360" s="3"/>
      <c r="G1360" s="3"/>
      <c r="H1360" s="3"/>
      <c r="I1360" s="3"/>
      <c r="J1360" s="3"/>
      <c r="K1360" s="3"/>
      <c r="L1360" s="3"/>
    </row>
    <row r="1361" spans="1:12">
      <c r="A1361" s="9"/>
      <c r="B1361" s="3"/>
      <c r="C1361" s="13"/>
      <c r="D1361" s="3"/>
      <c r="E1361" s="3"/>
      <c r="F1361" s="3"/>
      <c r="G1361" s="3"/>
      <c r="H1361" s="3"/>
      <c r="I1361" s="3"/>
      <c r="J1361" s="3"/>
      <c r="K1361" s="3"/>
      <c r="L1361" s="3"/>
    </row>
    <row r="1362" spans="1:12">
      <c r="A1362" s="9"/>
      <c r="B1362" s="3"/>
      <c r="C1362" s="13"/>
      <c r="D1362" s="3"/>
      <c r="E1362" s="3"/>
      <c r="F1362" s="3"/>
      <c r="G1362" s="3"/>
      <c r="H1362" s="3"/>
      <c r="I1362" s="3"/>
      <c r="J1362" s="3"/>
      <c r="K1362" s="3"/>
      <c r="L1362" s="3"/>
    </row>
    <row r="1363" spans="1:12">
      <c r="A1363" s="9"/>
      <c r="B1363" s="3"/>
      <c r="C1363" s="13"/>
      <c r="D1363" s="3"/>
      <c r="E1363" s="3"/>
      <c r="F1363" s="3"/>
      <c r="G1363" s="3"/>
      <c r="H1363" s="3"/>
      <c r="I1363" s="3"/>
      <c r="J1363" s="3"/>
      <c r="K1363" s="3"/>
      <c r="L1363" s="3"/>
    </row>
    <row r="1364" spans="1:12">
      <c r="A1364" s="9"/>
      <c r="B1364" s="3"/>
      <c r="C1364" s="13"/>
      <c r="D1364" s="3"/>
      <c r="E1364" s="3"/>
      <c r="F1364" s="3"/>
      <c r="G1364" s="3"/>
      <c r="H1364" s="3"/>
      <c r="I1364" s="3"/>
      <c r="J1364" s="3"/>
      <c r="K1364" s="3"/>
      <c r="L1364" s="3"/>
    </row>
    <row r="1365" spans="1:12">
      <c r="A1365" s="9"/>
      <c r="B1365" s="3"/>
      <c r="C1365" s="13"/>
      <c r="D1365" s="3"/>
      <c r="E1365" s="3"/>
      <c r="F1365" s="3"/>
      <c r="G1365" s="3"/>
      <c r="H1365" s="3"/>
      <c r="I1365" s="3"/>
      <c r="J1365" s="3"/>
      <c r="K1365" s="3"/>
      <c r="L1365" s="3"/>
    </row>
    <row r="1366" spans="1:12">
      <c r="A1366" s="9"/>
      <c r="B1366" s="3"/>
      <c r="C1366" s="13"/>
      <c r="D1366" s="3"/>
      <c r="E1366" s="3"/>
      <c r="F1366" s="3"/>
      <c r="G1366" s="3"/>
      <c r="H1366" s="3"/>
      <c r="I1366" s="3"/>
      <c r="J1366" s="3"/>
      <c r="K1366" s="3"/>
      <c r="L1366" s="3"/>
    </row>
    <row r="1367" spans="1:12">
      <c r="A1367" s="9"/>
      <c r="B1367" s="3"/>
      <c r="C1367" s="13"/>
      <c r="D1367" s="3"/>
      <c r="E1367" s="3"/>
      <c r="F1367" s="3"/>
      <c r="G1367" s="3"/>
      <c r="H1367" s="3"/>
      <c r="I1367" s="3"/>
      <c r="J1367" s="3"/>
      <c r="K1367" s="3"/>
      <c r="L1367" s="3"/>
    </row>
    <row r="1368" spans="1:12">
      <c r="A1368" s="9"/>
      <c r="B1368" s="3"/>
      <c r="C1368" s="13"/>
      <c r="D1368" s="3"/>
      <c r="E1368" s="3"/>
      <c r="F1368" s="3"/>
      <c r="G1368" s="3"/>
      <c r="H1368" s="3"/>
      <c r="I1368" s="3"/>
      <c r="J1368" s="3"/>
      <c r="K1368" s="3"/>
      <c r="L1368" s="3"/>
    </row>
    <row r="1369" spans="1:12">
      <c r="A1369" s="9"/>
      <c r="B1369" s="3"/>
      <c r="C1369" s="13"/>
      <c r="D1369" s="3"/>
      <c r="E1369" s="3"/>
      <c r="F1369" s="3"/>
      <c r="G1369" s="3"/>
      <c r="H1369" s="3"/>
      <c r="I1369" s="3"/>
      <c r="J1369" s="3"/>
      <c r="K1369" s="3"/>
      <c r="L1369" s="3"/>
    </row>
    <row r="1370" spans="1:12">
      <c r="A1370" s="9"/>
      <c r="B1370" s="3"/>
      <c r="C1370" s="13"/>
      <c r="D1370" s="3"/>
      <c r="E1370" s="3"/>
      <c r="F1370" s="3"/>
      <c r="G1370" s="3"/>
      <c r="H1370" s="3"/>
      <c r="I1370" s="3"/>
      <c r="J1370" s="3"/>
      <c r="K1370" s="3"/>
      <c r="L1370" s="3"/>
    </row>
    <row r="1371" spans="1:12">
      <c r="A1371" s="9"/>
      <c r="B1371" s="3"/>
      <c r="C1371" s="13"/>
      <c r="D1371" s="3"/>
      <c r="E1371" s="3"/>
      <c r="F1371" s="3"/>
      <c r="G1371" s="3"/>
      <c r="H1371" s="3"/>
      <c r="I1371" s="3"/>
      <c r="J1371" s="3"/>
      <c r="K1371" s="3"/>
      <c r="L1371" s="3"/>
    </row>
    <row r="1372" spans="1:12">
      <c r="A1372" s="9"/>
      <c r="B1372" s="3"/>
      <c r="C1372" s="13"/>
      <c r="D1372" s="3"/>
      <c r="E1372" s="3"/>
      <c r="F1372" s="3"/>
      <c r="G1372" s="3"/>
      <c r="H1372" s="3"/>
      <c r="I1372" s="3"/>
      <c r="J1372" s="3"/>
      <c r="K1372" s="3"/>
      <c r="L1372" s="3"/>
    </row>
    <row r="1373" spans="1:12">
      <c r="A1373" s="9"/>
      <c r="B1373" s="3"/>
      <c r="C1373" s="13"/>
      <c r="D1373" s="3"/>
      <c r="E1373" s="3"/>
      <c r="F1373" s="3"/>
      <c r="G1373" s="3"/>
      <c r="H1373" s="3"/>
      <c r="I1373" s="3"/>
      <c r="J1373" s="3"/>
      <c r="K1373" s="3"/>
      <c r="L1373" s="3"/>
    </row>
    <row r="1374" spans="1:12">
      <c r="A1374" s="9"/>
      <c r="B1374" s="3"/>
      <c r="C1374" s="13"/>
      <c r="D1374" s="3"/>
      <c r="E1374" s="3"/>
      <c r="F1374" s="3"/>
      <c r="G1374" s="3"/>
      <c r="H1374" s="3"/>
      <c r="I1374" s="3"/>
      <c r="J1374" s="3"/>
      <c r="K1374" s="3"/>
      <c r="L1374" s="3"/>
    </row>
    <row r="1375" spans="1:12">
      <c r="A1375" s="9"/>
      <c r="B1375" s="3"/>
      <c r="C1375" s="13"/>
      <c r="D1375" s="3"/>
      <c r="E1375" s="3"/>
      <c r="F1375" s="3"/>
      <c r="G1375" s="3"/>
      <c r="H1375" s="3"/>
      <c r="I1375" s="3"/>
      <c r="J1375" s="3"/>
      <c r="K1375" s="3"/>
      <c r="L1375" s="3"/>
    </row>
    <row r="1376" spans="1:12">
      <c r="A1376" s="9"/>
      <c r="B1376" s="3"/>
      <c r="C1376" s="13"/>
      <c r="D1376" s="3"/>
      <c r="E1376" s="3"/>
      <c r="F1376" s="3"/>
      <c r="G1376" s="3"/>
      <c r="H1376" s="3"/>
      <c r="I1376" s="3"/>
      <c r="J1376" s="3"/>
      <c r="K1376" s="3"/>
      <c r="L1376" s="3"/>
    </row>
    <row r="1377" spans="1:12">
      <c r="A1377" s="9"/>
      <c r="B1377" s="3"/>
      <c r="C1377" s="13"/>
      <c r="D1377" s="3"/>
      <c r="E1377" s="3"/>
      <c r="F1377" s="3"/>
      <c r="G1377" s="3"/>
      <c r="H1377" s="3"/>
      <c r="I1377" s="3"/>
      <c r="J1377" s="3"/>
      <c r="K1377" s="3"/>
      <c r="L1377" s="3"/>
    </row>
    <row r="1378" spans="1:12">
      <c r="A1378" s="9"/>
      <c r="B1378" s="3"/>
      <c r="C1378" s="13"/>
      <c r="D1378" s="3"/>
      <c r="E1378" s="3"/>
      <c r="F1378" s="3"/>
      <c r="G1378" s="3"/>
      <c r="H1378" s="3"/>
      <c r="I1378" s="3"/>
      <c r="J1378" s="3"/>
      <c r="K1378" s="3"/>
      <c r="L1378" s="3"/>
    </row>
    <row r="1379" spans="1:12">
      <c r="A1379" s="9"/>
      <c r="B1379" s="3"/>
      <c r="C1379" s="13"/>
      <c r="D1379" s="3"/>
      <c r="E1379" s="3"/>
      <c r="F1379" s="3"/>
      <c r="G1379" s="3"/>
      <c r="H1379" s="3"/>
      <c r="I1379" s="3"/>
      <c r="J1379" s="3"/>
      <c r="K1379" s="3"/>
      <c r="L1379" s="3"/>
    </row>
    <row r="1380" spans="1:12">
      <c r="A1380" s="9"/>
      <c r="B1380" s="3"/>
      <c r="C1380" s="13"/>
      <c r="D1380" s="3"/>
      <c r="E1380" s="3"/>
      <c r="F1380" s="3"/>
      <c r="G1380" s="3"/>
      <c r="H1380" s="3"/>
      <c r="I1380" s="3"/>
      <c r="J1380" s="3"/>
      <c r="K1380" s="3"/>
      <c r="L1380" s="3"/>
    </row>
    <row r="1381" spans="1:12">
      <c r="A1381" s="9"/>
      <c r="B1381" s="3"/>
      <c r="C1381" s="13"/>
      <c r="D1381" s="3"/>
      <c r="E1381" s="3"/>
      <c r="F1381" s="3"/>
      <c r="G1381" s="3"/>
      <c r="H1381" s="3"/>
      <c r="I1381" s="3"/>
      <c r="J1381" s="3"/>
      <c r="K1381" s="3"/>
      <c r="L1381" s="3"/>
    </row>
    <row r="1382" spans="1:12">
      <c r="A1382" s="9"/>
      <c r="B1382" s="3"/>
      <c r="C1382" s="13"/>
      <c r="D1382" s="3"/>
      <c r="E1382" s="3"/>
      <c r="F1382" s="3"/>
      <c r="G1382" s="3"/>
      <c r="H1382" s="3"/>
      <c r="I1382" s="3"/>
      <c r="J1382" s="3"/>
      <c r="K1382" s="3"/>
      <c r="L1382" s="3"/>
    </row>
    <row r="1383" spans="1:12">
      <c r="A1383" s="9"/>
      <c r="B1383" s="3"/>
      <c r="C1383" s="13"/>
      <c r="D1383" s="3"/>
      <c r="E1383" s="3"/>
      <c r="F1383" s="3"/>
      <c r="G1383" s="3"/>
      <c r="H1383" s="3"/>
      <c r="I1383" s="3"/>
      <c r="J1383" s="3"/>
      <c r="K1383" s="3"/>
      <c r="L1383" s="3"/>
    </row>
    <row r="1384" spans="1:12">
      <c r="A1384" s="9"/>
      <c r="B1384" s="3"/>
      <c r="C1384" s="13"/>
      <c r="D1384" s="3"/>
      <c r="E1384" s="3"/>
      <c r="F1384" s="3"/>
      <c r="G1384" s="3"/>
      <c r="H1384" s="3"/>
      <c r="I1384" s="3"/>
      <c r="J1384" s="3"/>
      <c r="K1384" s="3"/>
      <c r="L1384" s="3"/>
    </row>
    <row r="1385" spans="1:12">
      <c r="A1385" s="9"/>
      <c r="B1385" s="3"/>
      <c r="C1385" s="13"/>
      <c r="D1385" s="3"/>
      <c r="E1385" s="3"/>
      <c r="F1385" s="3"/>
      <c r="G1385" s="3"/>
      <c r="H1385" s="3"/>
      <c r="I1385" s="3"/>
      <c r="J1385" s="3"/>
      <c r="K1385" s="3"/>
      <c r="L1385" s="3"/>
    </row>
    <row r="1386" spans="1:12">
      <c r="A1386" s="9"/>
      <c r="B1386" s="3"/>
      <c r="C1386" s="13"/>
      <c r="D1386" s="3"/>
      <c r="E1386" s="3"/>
      <c r="F1386" s="3"/>
      <c r="G1386" s="3"/>
      <c r="H1386" s="3"/>
      <c r="I1386" s="3"/>
      <c r="J1386" s="3"/>
      <c r="K1386" s="3"/>
      <c r="L1386" s="3"/>
    </row>
    <row r="1387" spans="1:12">
      <c r="A1387" s="9"/>
      <c r="B1387" s="3"/>
      <c r="C1387" s="13"/>
      <c r="D1387" s="3"/>
      <c r="E1387" s="3"/>
      <c r="F1387" s="3"/>
      <c r="G1387" s="3"/>
      <c r="H1387" s="3"/>
      <c r="I1387" s="3"/>
      <c r="J1387" s="3"/>
      <c r="K1387" s="3"/>
      <c r="L1387" s="3"/>
    </row>
    <row r="1388" spans="1:12">
      <c r="A1388" s="9"/>
      <c r="B1388" s="3"/>
      <c r="C1388" s="13"/>
      <c r="D1388" s="3"/>
      <c r="E1388" s="3"/>
      <c r="F1388" s="3"/>
      <c r="G1388" s="3"/>
      <c r="H1388" s="3"/>
      <c r="I1388" s="3"/>
      <c r="J1388" s="3"/>
      <c r="K1388" s="3"/>
      <c r="L1388" s="3"/>
    </row>
    <row r="1389" spans="1:12">
      <c r="A1389" s="9"/>
      <c r="B1389" s="3"/>
      <c r="C1389" s="13"/>
      <c r="D1389" s="3"/>
      <c r="E1389" s="3"/>
      <c r="F1389" s="3"/>
      <c r="G1389" s="3"/>
      <c r="H1389" s="3"/>
      <c r="I1389" s="3"/>
      <c r="J1389" s="3"/>
      <c r="K1389" s="3"/>
      <c r="L1389" s="3"/>
    </row>
    <row r="1390" spans="1:12">
      <c r="A1390" s="9"/>
      <c r="B1390" s="3"/>
      <c r="C1390" s="13"/>
      <c r="D1390" s="3"/>
      <c r="E1390" s="3"/>
      <c r="F1390" s="3"/>
      <c r="G1390" s="3"/>
      <c r="H1390" s="3"/>
      <c r="I1390" s="3"/>
      <c r="J1390" s="3"/>
      <c r="K1390" s="3"/>
      <c r="L1390" s="3"/>
    </row>
    <row r="1391" spans="1:12">
      <c r="A1391" s="9"/>
      <c r="B1391" s="3"/>
      <c r="C1391" s="13"/>
      <c r="D1391" s="3"/>
      <c r="E1391" s="3"/>
      <c r="F1391" s="3"/>
      <c r="G1391" s="3"/>
      <c r="H1391" s="3"/>
      <c r="I1391" s="3"/>
      <c r="J1391" s="3"/>
      <c r="K1391" s="3"/>
      <c r="L1391" s="3"/>
    </row>
    <row r="1392" spans="1:12">
      <c r="A1392" s="9"/>
      <c r="B1392" s="3"/>
      <c r="C1392" s="13"/>
      <c r="D1392" s="3"/>
      <c r="E1392" s="3"/>
      <c r="F1392" s="3"/>
      <c r="G1392" s="3"/>
      <c r="H1392" s="3"/>
      <c r="I1392" s="3"/>
      <c r="J1392" s="3"/>
      <c r="K1392" s="3"/>
      <c r="L1392" s="3"/>
    </row>
    <row r="1393" spans="1:12">
      <c r="A1393" s="9"/>
      <c r="B1393" s="3"/>
      <c r="C1393" s="13"/>
      <c r="D1393" s="3"/>
      <c r="E1393" s="3"/>
      <c r="F1393" s="3"/>
      <c r="G1393" s="3"/>
      <c r="H1393" s="3"/>
      <c r="I1393" s="3"/>
      <c r="J1393" s="3"/>
      <c r="K1393" s="3"/>
      <c r="L1393" s="3"/>
    </row>
    <row r="1394" spans="1:12">
      <c r="A1394" s="9"/>
      <c r="B1394" s="3"/>
      <c r="C1394" s="13"/>
      <c r="D1394" s="3"/>
      <c r="E1394" s="3"/>
      <c r="F1394" s="3"/>
      <c r="G1394" s="3"/>
      <c r="H1394" s="3"/>
      <c r="I1394" s="3"/>
      <c r="J1394" s="3"/>
      <c r="K1394" s="3"/>
      <c r="L1394" s="3"/>
    </row>
    <row r="1395" spans="1:12">
      <c r="A1395" s="9"/>
      <c r="B1395" s="3"/>
      <c r="C1395" s="13"/>
      <c r="D1395" s="3"/>
      <c r="E1395" s="3"/>
      <c r="F1395" s="3"/>
      <c r="G1395" s="3"/>
      <c r="H1395" s="3"/>
      <c r="I1395" s="3"/>
      <c r="J1395" s="3"/>
      <c r="K1395" s="3"/>
      <c r="L1395" s="3"/>
    </row>
    <row r="1396" spans="1:12">
      <c r="A1396" s="9"/>
      <c r="B1396" s="3"/>
      <c r="C1396" s="13"/>
      <c r="D1396" s="3"/>
      <c r="E1396" s="3"/>
      <c r="F1396" s="3"/>
      <c r="G1396" s="3"/>
      <c r="H1396" s="3"/>
      <c r="I1396" s="3"/>
      <c r="J1396" s="3"/>
      <c r="K1396" s="3"/>
      <c r="L1396" s="3"/>
    </row>
    <row r="1397" spans="1:12">
      <c r="A1397" s="9"/>
      <c r="B1397" s="3"/>
      <c r="C1397" s="13"/>
      <c r="D1397" s="3"/>
      <c r="E1397" s="3"/>
      <c r="F1397" s="3"/>
      <c r="G1397" s="3"/>
      <c r="H1397" s="3"/>
      <c r="I1397" s="3"/>
      <c r="J1397" s="3"/>
      <c r="K1397" s="3"/>
      <c r="L1397" s="3"/>
    </row>
    <row r="1398" spans="1:12">
      <c r="A1398" s="9"/>
      <c r="B1398" s="3"/>
      <c r="C1398" s="13"/>
      <c r="D1398" s="3"/>
      <c r="E1398" s="3"/>
      <c r="F1398" s="3"/>
      <c r="G1398" s="3"/>
      <c r="H1398" s="3"/>
      <c r="I1398" s="3"/>
      <c r="J1398" s="3"/>
      <c r="K1398" s="3"/>
      <c r="L1398" s="3"/>
    </row>
    <row r="1399" spans="1:12">
      <c r="A1399" s="9"/>
      <c r="B1399" s="3"/>
      <c r="C1399" s="13"/>
      <c r="D1399" s="3"/>
      <c r="E1399" s="3"/>
      <c r="F1399" s="3"/>
      <c r="G1399" s="3"/>
      <c r="H1399" s="3"/>
      <c r="I1399" s="3"/>
      <c r="J1399" s="3"/>
      <c r="K1399" s="3"/>
      <c r="L1399" s="3"/>
    </row>
    <row r="1400" spans="1:12">
      <c r="A1400" s="9"/>
      <c r="B1400" s="3"/>
      <c r="C1400" s="13"/>
      <c r="D1400" s="3"/>
      <c r="E1400" s="3"/>
      <c r="F1400" s="3"/>
      <c r="G1400" s="3"/>
      <c r="H1400" s="3"/>
      <c r="I1400" s="3"/>
      <c r="J1400" s="3"/>
      <c r="K1400" s="3"/>
      <c r="L1400" s="3"/>
    </row>
    <row r="1401" spans="1:12">
      <c r="A1401" s="9"/>
      <c r="B1401" s="3"/>
      <c r="C1401" s="13"/>
      <c r="D1401" s="3"/>
      <c r="E1401" s="3"/>
      <c r="F1401" s="3"/>
      <c r="G1401" s="3"/>
      <c r="H1401" s="3"/>
      <c r="I1401" s="3"/>
      <c r="J1401" s="3"/>
      <c r="K1401" s="3"/>
      <c r="L1401" s="3"/>
    </row>
    <row r="1402" spans="1:12">
      <c r="A1402" s="9"/>
      <c r="B1402" s="3"/>
      <c r="C1402" s="13"/>
      <c r="D1402" s="3"/>
      <c r="E1402" s="3"/>
      <c r="F1402" s="3"/>
      <c r="G1402" s="3"/>
      <c r="H1402" s="3"/>
      <c r="I1402" s="3"/>
      <c r="J1402" s="3"/>
      <c r="K1402" s="3"/>
      <c r="L1402" s="3"/>
    </row>
    <row r="1403" spans="1:12">
      <c r="A1403" s="9"/>
      <c r="B1403" s="3"/>
      <c r="C1403" s="13"/>
      <c r="D1403" s="3"/>
      <c r="E1403" s="3"/>
      <c r="F1403" s="3"/>
      <c r="G1403" s="3"/>
      <c r="H1403" s="3"/>
      <c r="I1403" s="3"/>
      <c r="J1403" s="3"/>
      <c r="K1403" s="3"/>
      <c r="L1403" s="3"/>
    </row>
    <row r="1404" spans="1:12">
      <c r="A1404" s="9"/>
      <c r="B1404" s="3"/>
      <c r="C1404" s="13"/>
      <c r="D1404" s="3"/>
      <c r="E1404" s="3"/>
      <c r="F1404" s="3"/>
      <c r="G1404" s="3"/>
      <c r="H1404" s="3"/>
      <c r="I1404" s="3"/>
      <c r="J1404" s="3"/>
      <c r="K1404" s="3"/>
      <c r="L1404" s="3"/>
    </row>
    <row r="1405" spans="1:12">
      <c r="A1405" s="9"/>
      <c r="B1405" s="3"/>
      <c r="C1405" s="13"/>
      <c r="D1405" s="3"/>
      <c r="E1405" s="3"/>
      <c r="F1405" s="3"/>
      <c r="G1405" s="3"/>
      <c r="H1405" s="3"/>
      <c r="I1405" s="3"/>
      <c r="J1405" s="3"/>
      <c r="K1405" s="3"/>
      <c r="L1405" s="3"/>
    </row>
    <row r="1406" spans="1:12">
      <c r="A1406" s="9"/>
      <c r="B1406" s="3"/>
      <c r="C1406" s="13"/>
      <c r="D1406" s="3"/>
      <c r="E1406" s="3"/>
      <c r="F1406" s="3"/>
      <c r="G1406" s="3"/>
      <c r="H1406" s="3"/>
      <c r="I1406" s="3"/>
      <c r="J1406" s="3"/>
      <c r="K1406" s="3"/>
      <c r="L1406" s="3"/>
    </row>
    <row r="1407" spans="1:12">
      <c r="A1407" s="9"/>
      <c r="B1407" s="3"/>
      <c r="C1407" s="13"/>
      <c r="D1407" s="3"/>
      <c r="E1407" s="3"/>
      <c r="F1407" s="3"/>
      <c r="G1407" s="3"/>
      <c r="H1407" s="3"/>
      <c r="I1407" s="3"/>
      <c r="J1407" s="3"/>
      <c r="K1407" s="3"/>
      <c r="L1407" s="3"/>
    </row>
    <row r="1408" spans="1:12">
      <c r="A1408" s="9"/>
      <c r="B1408" s="3"/>
      <c r="C1408" s="13"/>
      <c r="D1408" s="3"/>
      <c r="E1408" s="3"/>
      <c r="F1408" s="3"/>
      <c r="G1408" s="3"/>
      <c r="H1408" s="3"/>
      <c r="I1408" s="3"/>
      <c r="J1408" s="3"/>
      <c r="K1408" s="3"/>
      <c r="L1408" s="3"/>
    </row>
    <row r="1409" spans="1:12">
      <c r="A1409" s="9"/>
      <c r="B1409" s="3"/>
      <c r="C1409" s="13"/>
      <c r="D1409" s="3"/>
      <c r="E1409" s="3"/>
      <c r="F1409" s="3"/>
      <c r="G1409" s="3"/>
      <c r="H1409" s="3"/>
      <c r="I1409" s="3"/>
      <c r="J1409" s="3"/>
      <c r="K1409" s="3"/>
      <c r="L1409" s="3"/>
    </row>
    <row r="1410" spans="1:12">
      <c r="A1410" s="9"/>
      <c r="B1410" s="3"/>
      <c r="C1410" s="13"/>
      <c r="D1410" s="3"/>
      <c r="E1410" s="3"/>
      <c r="F1410" s="3"/>
      <c r="G1410" s="3"/>
      <c r="H1410" s="3"/>
      <c r="I1410" s="3"/>
      <c r="J1410" s="3"/>
      <c r="K1410" s="3"/>
      <c r="L1410" s="3"/>
    </row>
    <row r="1411" spans="1:12">
      <c r="A1411" s="9"/>
      <c r="B1411" s="3"/>
      <c r="C1411" s="13"/>
      <c r="D1411" s="3"/>
      <c r="E1411" s="3"/>
      <c r="F1411" s="3"/>
      <c r="G1411" s="3"/>
      <c r="H1411" s="3"/>
      <c r="I1411" s="3"/>
      <c r="J1411" s="3"/>
      <c r="K1411" s="3"/>
      <c r="L1411" s="3"/>
    </row>
    <row r="1412" spans="1:12">
      <c r="A1412" s="9"/>
      <c r="B1412" s="3"/>
      <c r="C1412" s="13"/>
      <c r="D1412" s="3"/>
      <c r="E1412" s="3"/>
      <c r="F1412" s="3"/>
      <c r="G1412" s="3"/>
      <c r="H1412" s="3"/>
      <c r="I1412" s="3"/>
      <c r="J1412" s="3"/>
      <c r="K1412" s="3"/>
      <c r="L1412" s="3"/>
    </row>
    <row r="1413" spans="1:12">
      <c r="A1413" s="9"/>
      <c r="B1413" s="3"/>
      <c r="C1413" s="13"/>
      <c r="D1413" s="3"/>
      <c r="E1413" s="3"/>
      <c r="F1413" s="3"/>
      <c r="G1413" s="3"/>
      <c r="H1413" s="3"/>
      <c r="I1413" s="3"/>
      <c r="J1413" s="3"/>
      <c r="K1413" s="3"/>
      <c r="L1413" s="3"/>
    </row>
    <row r="1414" spans="1:12">
      <c r="A1414" s="9"/>
      <c r="B1414" s="3"/>
      <c r="C1414" s="13"/>
      <c r="D1414" s="3"/>
      <c r="E1414" s="3"/>
      <c r="F1414" s="3"/>
      <c r="G1414" s="3"/>
      <c r="H1414" s="3"/>
      <c r="I1414" s="3"/>
      <c r="J1414" s="3"/>
      <c r="K1414" s="3"/>
      <c r="L1414" s="3"/>
    </row>
    <row r="1415" spans="1:12">
      <c r="A1415" s="9"/>
      <c r="B1415" s="3"/>
      <c r="C1415" s="13"/>
      <c r="D1415" s="3"/>
      <c r="E1415" s="3"/>
      <c r="F1415" s="3"/>
      <c r="G1415" s="3"/>
      <c r="H1415" s="3"/>
      <c r="I1415" s="3"/>
      <c r="J1415" s="3"/>
      <c r="K1415" s="3"/>
      <c r="L1415" s="3"/>
    </row>
    <row r="1416" spans="1:12">
      <c r="A1416" s="9"/>
      <c r="B1416" s="3"/>
      <c r="C1416" s="13"/>
      <c r="D1416" s="3"/>
      <c r="E1416" s="3"/>
      <c r="F1416" s="3"/>
      <c r="G1416" s="3"/>
      <c r="H1416" s="3"/>
      <c r="I1416" s="3"/>
      <c r="J1416" s="3"/>
      <c r="K1416" s="3"/>
      <c r="L1416" s="3"/>
    </row>
    <row r="1417" spans="1:12">
      <c r="A1417" s="9"/>
      <c r="B1417" s="3"/>
      <c r="C1417" s="13"/>
      <c r="D1417" s="3"/>
      <c r="E1417" s="3"/>
      <c r="F1417" s="3"/>
      <c r="G1417" s="3"/>
      <c r="H1417" s="3"/>
      <c r="I1417" s="3"/>
      <c r="J1417" s="3"/>
      <c r="K1417" s="3"/>
      <c r="L1417" s="3"/>
    </row>
    <row r="1418" spans="1:12">
      <c r="A1418" s="9"/>
      <c r="B1418" s="3"/>
      <c r="C1418" s="13"/>
      <c r="D1418" s="3"/>
      <c r="E1418" s="3"/>
      <c r="F1418" s="3"/>
      <c r="G1418" s="3"/>
      <c r="H1418" s="3"/>
      <c r="I1418" s="3"/>
      <c r="J1418" s="3"/>
      <c r="K1418" s="3"/>
      <c r="L1418" s="3"/>
    </row>
    <row r="1419" spans="1:12">
      <c r="A1419" s="9"/>
      <c r="B1419" s="3"/>
      <c r="C1419" s="13"/>
      <c r="D1419" s="3"/>
      <c r="E1419" s="3"/>
      <c r="F1419" s="3"/>
      <c r="G1419" s="3"/>
      <c r="H1419" s="3"/>
      <c r="I1419" s="3"/>
      <c r="J1419" s="3"/>
      <c r="K1419" s="3"/>
      <c r="L1419" s="3"/>
    </row>
    <row r="1420" spans="1:12">
      <c r="A1420" s="9"/>
      <c r="B1420" s="3"/>
      <c r="C1420" s="13"/>
      <c r="D1420" s="3"/>
      <c r="E1420" s="3"/>
      <c r="F1420" s="3"/>
      <c r="G1420" s="3"/>
      <c r="H1420" s="3"/>
      <c r="I1420" s="3"/>
      <c r="J1420" s="3"/>
      <c r="K1420" s="3"/>
      <c r="L1420" s="3"/>
    </row>
    <row r="1421" spans="1:12">
      <c r="A1421" s="9"/>
      <c r="B1421" s="3"/>
      <c r="C1421" s="13"/>
      <c r="D1421" s="3"/>
      <c r="E1421" s="3"/>
      <c r="F1421" s="3"/>
      <c r="G1421" s="3"/>
      <c r="H1421" s="3"/>
      <c r="I1421" s="3"/>
      <c r="J1421" s="3"/>
      <c r="K1421" s="3"/>
      <c r="L1421" s="3"/>
    </row>
    <row r="1422" spans="1:12">
      <c r="A1422" s="9"/>
      <c r="B1422" s="3"/>
      <c r="C1422" s="13"/>
      <c r="D1422" s="3"/>
      <c r="E1422" s="3"/>
      <c r="F1422" s="3"/>
      <c r="G1422" s="3"/>
      <c r="H1422" s="3"/>
      <c r="I1422" s="3"/>
      <c r="J1422" s="3"/>
      <c r="K1422" s="3"/>
      <c r="L1422" s="3"/>
    </row>
    <row r="1423" spans="1:12">
      <c r="A1423" s="9"/>
      <c r="B1423" s="3"/>
      <c r="C1423" s="13"/>
      <c r="D1423" s="3"/>
      <c r="E1423" s="3"/>
      <c r="F1423" s="3"/>
      <c r="G1423" s="3"/>
      <c r="H1423" s="3"/>
      <c r="I1423" s="3"/>
      <c r="J1423" s="3"/>
      <c r="K1423" s="3"/>
      <c r="L1423" s="3"/>
    </row>
    <row r="1424" spans="1:12">
      <c r="A1424" s="9"/>
      <c r="B1424" s="3"/>
      <c r="C1424" s="13"/>
      <c r="D1424" s="3"/>
      <c r="E1424" s="3"/>
      <c r="F1424" s="3"/>
      <c r="G1424" s="3"/>
      <c r="H1424" s="3"/>
      <c r="I1424" s="3"/>
      <c r="J1424" s="3"/>
      <c r="K1424" s="3"/>
      <c r="L1424" s="3"/>
    </row>
    <row r="1425" spans="1:12">
      <c r="A1425" s="9"/>
      <c r="B1425" s="3"/>
      <c r="C1425" s="13"/>
      <c r="D1425" s="3"/>
      <c r="E1425" s="3"/>
      <c r="F1425" s="3"/>
      <c r="G1425" s="3"/>
      <c r="H1425" s="3"/>
      <c r="I1425" s="3"/>
      <c r="J1425" s="3"/>
      <c r="K1425" s="3"/>
      <c r="L1425" s="3"/>
    </row>
    <row r="1426" spans="1:12">
      <c r="A1426" s="9"/>
      <c r="B1426" s="3"/>
      <c r="C1426" s="13"/>
      <c r="D1426" s="3"/>
      <c r="E1426" s="3"/>
      <c r="F1426" s="3"/>
      <c r="G1426" s="3"/>
      <c r="H1426" s="3"/>
      <c r="I1426" s="3"/>
      <c r="J1426" s="3"/>
      <c r="K1426" s="3"/>
      <c r="L1426" s="3"/>
    </row>
    <row r="1427" spans="1:12">
      <c r="A1427" s="9"/>
      <c r="B1427" s="3"/>
      <c r="C1427" s="13"/>
      <c r="D1427" s="3"/>
      <c r="E1427" s="3"/>
      <c r="F1427" s="3"/>
      <c r="G1427" s="3"/>
      <c r="H1427" s="3"/>
      <c r="I1427" s="3"/>
      <c r="J1427" s="3"/>
      <c r="K1427" s="3"/>
      <c r="L1427" s="3"/>
    </row>
    <row r="1428" spans="1:12">
      <c r="A1428" s="9"/>
      <c r="B1428" s="3"/>
      <c r="C1428" s="13"/>
      <c r="D1428" s="3"/>
      <c r="E1428" s="3"/>
      <c r="F1428" s="3"/>
      <c r="G1428" s="3"/>
      <c r="H1428" s="3"/>
      <c r="I1428" s="3"/>
      <c r="J1428" s="3"/>
      <c r="K1428" s="3"/>
      <c r="L1428" s="3"/>
    </row>
    <row r="1429" spans="1:12">
      <c r="A1429" s="9"/>
      <c r="B1429" s="3"/>
      <c r="C1429" s="13"/>
      <c r="D1429" s="3"/>
      <c r="E1429" s="3"/>
      <c r="F1429" s="3"/>
      <c r="G1429" s="3"/>
      <c r="H1429" s="3"/>
      <c r="I1429" s="3"/>
      <c r="J1429" s="3"/>
      <c r="K1429" s="3"/>
      <c r="L1429" s="3"/>
    </row>
    <row r="1430" spans="1:12">
      <c r="A1430" s="9"/>
      <c r="B1430" s="3"/>
      <c r="C1430" s="13"/>
      <c r="D1430" s="3"/>
      <c r="E1430" s="3"/>
      <c r="F1430" s="3"/>
      <c r="G1430" s="3"/>
      <c r="H1430" s="3"/>
      <c r="I1430" s="3"/>
      <c r="J1430" s="3"/>
      <c r="K1430" s="3"/>
      <c r="L1430" s="3"/>
    </row>
    <row r="1431" spans="1:12">
      <c r="A1431" s="9"/>
      <c r="B1431" s="3"/>
      <c r="C1431" s="13"/>
      <c r="D1431" s="3"/>
      <c r="E1431" s="3"/>
      <c r="F1431" s="3"/>
      <c r="G1431" s="3"/>
      <c r="H1431" s="3"/>
      <c r="I1431" s="3"/>
      <c r="J1431" s="3"/>
      <c r="K1431" s="3"/>
      <c r="L1431" s="3"/>
    </row>
    <row r="1432" spans="1:12">
      <c r="A1432" s="9"/>
      <c r="B1432" s="3"/>
      <c r="C1432" s="13"/>
      <c r="D1432" s="3"/>
      <c r="E1432" s="3"/>
      <c r="F1432" s="3"/>
      <c r="G1432" s="3"/>
      <c r="H1432" s="3"/>
      <c r="I1432" s="3"/>
      <c r="J1432" s="3"/>
      <c r="K1432" s="3"/>
      <c r="L1432" s="3"/>
    </row>
    <row r="1433" spans="1:12">
      <c r="A1433" s="9"/>
      <c r="B1433" s="3"/>
      <c r="C1433" s="13"/>
      <c r="D1433" s="3"/>
      <c r="E1433" s="3"/>
      <c r="F1433" s="3"/>
      <c r="G1433" s="3"/>
      <c r="H1433" s="3"/>
      <c r="I1433" s="3"/>
      <c r="J1433" s="3"/>
      <c r="K1433" s="3"/>
      <c r="L1433" s="3"/>
    </row>
    <row r="1434" spans="1:12">
      <c r="A1434" s="9"/>
      <c r="B1434" s="3"/>
      <c r="C1434" s="13"/>
      <c r="D1434" s="3"/>
      <c r="E1434" s="3"/>
      <c r="F1434" s="3"/>
      <c r="G1434" s="3"/>
      <c r="H1434" s="3"/>
      <c r="I1434" s="3"/>
      <c r="J1434" s="3"/>
      <c r="K1434" s="3"/>
      <c r="L1434" s="3"/>
    </row>
    <row r="1435" spans="1:12">
      <c r="A1435" s="9"/>
      <c r="B1435" s="3"/>
      <c r="C1435" s="13"/>
      <c r="D1435" s="3"/>
      <c r="E1435" s="3"/>
      <c r="F1435" s="3"/>
      <c r="G1435" s="3"/>
      <c r="H1435" s="3"/>
      <c r="I1435" s="3"/>
      <c r="J1435" s="3"/>
      <c r="K1435" s="3"/>
      <c r="L1435" s="3"/>
    </row>
    <row r="1436" spans="1:12">
      <c r="A1436" s="9"/>
      <c r="B1436" s="3"/>
      <c r="C1436" s="13"/>
      <c r="D1436" s="3"/>
      <c r="E1436" s="3"/>
      <c r="F1436" s="3"/>
      <c r="G1436" s="3"/>
      <c r="H1436" s="3"/>
      <c r="I1436" s="3"/>
      <c r="J1436" s="3"/>
      <c r="K1436" s="3"/>
      <c r="L1436" s="3"/>
    </row>
    <row r="1437" spans="1:12">
      <c r="A1437" s="9"/>
      <c r="B1437" s="3"/>
      <c r="C1437" s="13"/>
      <c r="D1437" s="3"/>
      <c r="E1437" s="3"/>
      <c r="F1437" s="3"/>
      <c r="G1437" s="3"/>
      <c r="H1437" s="3"/>
      <c r="I1437" s="3"/>
      <c r="J1437" s="3"/>
      <c r="K1437" s="3"/>
      <c r="L1437" s="3"/>
    </row>
    <row r="1438" spans="1:12">
      <c r="A1438" s="9"/>
      <c r="B1438" s="3"/>
      <c r="C1438" s="13"/>
      <c r="D1438" s="3"/>
      <c r="E1438" s="3"/>
      <c r="F1438" s="3"/>
      <c r="G1438" s="3"/>
      <c r="H1438" s="3"/>
      <c r="I1438" s="3"/>
      <c r="J1438" s="3"/>
      <c r="K1438" s="3"/>
      <c r="L1438" s="3"/>
    </row>
    <row r="1439" spans="1:12">
      <c r="A1439" s="9"/>
      <c r="B1439" s="3"/>
      <c r="C1439" s="13"/>
      <c r="D1439" s="3"/>
      <c r="E1439" s="3"/>
      <c r="F1439" s="3"/>
      <c r="G1439" s="3"/>
      <c r="H1439" s="3"/>
      <c r="I1439" s="3"/>
      <c r="J1439" s="3"/>
      <c r="K1439" s="3"/>
      <c r="L1439" s="3"/>
    </row>
    <row r="1440" spans="1:12">
      <c r="A1440" s="9"/>
      <c r="B1440" s="3"/>
      <c r="C1440" s="13"/>
      <c r="D1440" s="3"/>
      <c r="E1440" s="3"/>
      <c r="F1440" s="3"/>
      <c r="G1440" s="3"/>
      <c r="H1440" s="3"/>
      <c r="I1440" s="3"/>
      <c r="J1440" s="3"/>
      <c r="K1440" s="3"/>
      <c r="L1440" s="3"/>
    </row>
    <row r="1441" spans="1:12">
      <c r="A1441" s="9"/>
      <c r="B1441" s="3"/>
      <c r="C1441" s="13"/>
      <c r="D1441" s="3"/>
      <c r="E1441" s="3"/>
      <c r="F1441" s="3"/>
      <c r="G1441" s="3"/>
      <c r="H1441" s="3"/>
      <c r="I1441" s="3"/>
      <c r="J1441" s="3"/>
      <c r="K1441" s="3"/>
      <c r="L1441" s="3"/>
    </row>
    <row r="1442" spans="1:12">
      <c r="A1442" s="9"/>
      <c r="B1442" s="3"/>
      <c r="C1442" s="13"/>
      <c r="D1442" s="3"/>
      <c r="E1442" s="3"/>
      <c r="F1442" s="3"/>
      <c r="G1442" s="3"/>
      <c r="H1442" s="3"/>
      <c r="I1442" s="3"/>
      <c r="J1442" s="3"/>
      <c r="K1442" s="3"/>
      <c r="L1442" s="3"/>
    </row>
    <row r="1443" spans="1:12">
      <c r="A1443" s="9"/>
      <c r="B1443" s="3"/>
      <c r="C1443" s="13"/>
      <c r="D1443" s="3"/>
      <c r="E1443" s="3"/>
      <c r="F1443" s="3"/>
      <c r="G1443" s="3"/>
      <c r="H1443" s="3"/>
      <c r="I1443" s="3"/>
      <c r="J1443" s="3"/>
      <c r="K1443" s="3"/>
      <c r="L1443" s="3"/>
    </row>
    <row r="1444" spans="1:12">
      <c r="A1444" s="9"/>
      <c r="B1444" s="3"/>
      <c r="C1444" s="13"/>
      <c r="D1444" s="3"/>
      <c r="E1444" s="3"/>
      <c r="F1444" s="3"/>
      <c r="G1444" s="3"/>
      <c r="H1444" s="3"/>
      <c r="I1444" s="3"/>
      <c r="J1444" s="3"/>
      <c r="K1444" s="3"/>
      <c r="L1444" s="3"/>
    </row>
    <row r="1445" spans="1:12">
      <c r="A1445" s="9"/>
      <c r="B1445" s="3"/>
      <c r="C1445" s="13"/>
      <c r="D1445" s="3"/>
      <c r="E1445" s="3"/>
      <c r="F1445" s="3"/>
      <c r="G1445" s="3"/>
      <c r="H1445" s="3"/>
      <c r="I1445" s="3"/>
      <c r="J1445" s="3"/>
      <c r="K1445" s="3"/>
      <c r="L1445" s="3"/>
    </row>
    <row r="1446" spans="1:12">
      <c r="A1446" s="9"/>
      <c r="B1446" s="3"/>
      <c r="C1446" s="13"/>
      <c r="D1446" s="3"/>
      <c r="E1446" s="3"/>
      <c r="F1446" s="3"/>
      <c r="G1446" s="3"/>
      <c r="H1446" s="3"/>
      <c r="I1446" s="3"/>
      <c r="J1446" s="3"/>
      <c r="K1446" s="3"/>
      <c r="L1446" s="3"/>
    </row>
    <row r="1447" spans="1:12">
      <c r="A1447" s="9"/>
      <c r="B1447" s="3"/>
      <c r="C1447" s="13"/>
      <c r="D1447" s="3"/>
      <c r="E1447" s="3"/>
      <c r="F1447" s="3"/>
      <c r="G1447" s="3"/>
      <c r="H1447" s="3"/>
      <c r="I1447" s="3"/>
      <c r="J1447" s="3"/>
      <c r="K1447" s="3"/>
      <c r="L1447" s="3"/>
    </row>
    <row r="1448" spans="1:12">
      <c r="A1448" s="9"/>
      <c r="B1448" s="3"/>
      <c r="C1448" s="13"/>
      <c r="D1448" s="3"/>
      <c r="E1448" s="3"/>
      <c r="F1448" s="3"/>
      <c r="G1448" s="3"/>
      <c r="H1448" s="3"/>
      <c r="I1448" s="3"/>
      <c r="J1448" s="3"/>
      <c r="K1448" s="3"/>
      <c r="L1448" s="3"/>
    </row>
    <row r="1449" spans="1:12">
      <c r="A1449" s="9"/>
      <c r="B1449" s="3"/>
      <c r="C1449" s="13"/>
      <c r="D1449" s="3"/>
      <c r="E1449" s="3"/>
      <c r="F1449" s="3"/>
      <c r="G1449" s="3"/>
      <c r="H1449" s="3"/>
      <c r="I1449" s="3"/>
      <c r="J1449" s="3"/>
      <c r="K1449" s="3"/>
      <c r="L1449" s="3"/>
    </row>
    <row r="1450" spans="1:12">
      <c r="A1450" s="9"/>
      <c r="B1450" s="3"/>
      <c r="C1450" s="13"/>
      <c r="D1450" s="3"/>
      <c r="E1450" s="3"/>
      <c r="F1450" s="3"/>
      <c r="G1450" s="3"/>
      <c r="H1450" s="3"/>
      <c r="I1450" s="3"/>
      <c r="J1450" s="3"/>
      <c r="K1450" s="3"/>
      <c r="L1450" s="3"/>
    </row>
    <row r="1451" spans="1:12">
      <c r="A1451" s="9"/>
      <c r="B1451" s="3"/>
      <c r="C1451" s="13"/>
      <c r="D1451" s="3"/>
      <c r="E1451" s="3"/>
      <c r="F1451" s="3"/>
      <c r="G1451" s="3"/>
      <c r="H1451" s="3"/>
      <c r="I1451" s="3"/>
      <c r="J1451" s="3"/>
      <c r="K1451" s="3"/>
      <c r="L1451" s="3"/>
    </row>
    <row r="1452" spans="1:12">
      <c r="A1452" s="9"/>
      <c r="B1452" s="3"/>
      <c r="C1452" s="13"/>
      <c r="D1452" s="3"/>
      <c r="E1452" s="3"/>
      <c r="F1452" s="3"/>
      <c r="G1452" s="3"/>
      <c r="H1452" s="3"/>
      <c r="I1452" s="3"/>
      <c r="J1452" s="3"/>
      <c r="K1452" s="3"/>
      <c r="L1452" s="3"/>
    </row>
    <row r="1453" spans="1:12">
      <c r="A1453" s="9"/>
      <c r="B1453" s="3"/>
      <c r="C1453" s="13"/>
      <c r="D1453" s="3"/>
      <c r="E1453" s="3"/>
      <c r="F1453" s="3"/>
      <c r="G1453" s="3"/>
      <c r="H1453" s="3"/>
      <c r="I1453" s="3"/>
      <c r="J1453" s="3"/>
      <c r="K1453" s="3"/>
      <c r="L1453" s="3"/>
    </row>
    <row r="1454" spans="1:12">
      <c r="A1454" s="9"/>
      <c r="B1454" s="3"/>
      <c r="C1454" s="13"/>
      <c r="D1454" s="3"/>
      <c r="E1454" s="3"/>
      <c r="F1454" s="3"/>
      <c r="G1454" s="3"/>
      <c r="H1454" s="3"/>
      <c r="I1454" s="3"/>
      <c r="J1454" s="3"/>
      <c r="K1454" s="3"/>
      <c r="L1454" s="3"/>
    </row>
    <row r="1455" spans="1:12">
      <c r="A1455" s="9"/>
      <c r="B1455" s="3"/>
      <c r="C1455" s="13"/>
      <c r="D1455" s="3"/>
      <c r="E1455" s="3"/>
      <c r="F1455" s="3"/>
      <c r="G1455" s="3"/>
      <c r="H1455" s="3"/>
      <c r="I1455" s="3"/>
      <c r="J1455" s="3"/>
      <c r="K1455" s="3"/>
      <c r="L1455" s="3"/>
    </row>
    <row r="1456" spans="1:12">
      <c r="A1456" s="9"/>
      <c r="B1456" s="3"/>
      <c r="C1456" s="13"/>
      <c r="D1456" s="3"/>
      <c r="E1456" s="3"/>
      <c r="F1456" s="3"/>
      <c r="G1456" s="3"/>
      <c r="H1456" s="3"/>
      <c r="I1456" s="3"/>
      <c r="J1456" s="3"/>
      <c r="K1456" s="3"/>
      <c r="L1456" s="3"/>
    </row>
    <row r="1457" spans="1:12">
      <c r="A1457" s="9"/>
      <c r="B1457" s="3"/>
      <c r="C1457" s="13"/>
      <c r="D1457" s="3"/>
      <c r="E1457" s="3"/>
      <c r="F1457" s="3"/>
      <c r="G1457" s="3"/>
      <c r="H1457" s="3"/>
      <c r="I1457" s="3"/>
      <c r="J1457" s="3"/>
      <c r="K1457" s="3"/>
      <c r="L1457" s="3"/>
    </row>
    <row r="1458" spans="1:12">
      <c r="A1458" s="9"/>
      <c r="B1458" s="3"/>
      <c r="C1458" s="13"/>
      <c r="D1458" s="3"/>
      <c r="E1458" s="3"/>
      <c r="F1458" s="3"/>
      <c r="G1458" s="3"/>
      <c r="H1458" s="3"/>
      <c r="I1458" s="3"/>
      <c r="J1458" s="3"/>
      <c r="K1458" s="3"/>
      <c r="L1458" s="3"/>
    </row>
    <row r="1459" spans="1:12">
      <c r="A1459" s="9"/>
      <c r="B1459" s="3"/>
      <c r="C1459" s="13"/>
      <c r="D1459" s="3"/>
      <c r="E1459" s="3"/>
      <c r="F1459" s="3"/>
      <c r="G1459" s="3"/>
      <c r="H1459" s="3"/>
      <c r="I1459" s="3"/>
      <c r="J1459" s="3"/>
      <c r="K1459" s="3"/>
      <c r="L1459" s="3"/>
    </row>
    <row r="1460" spans="1:12">
      <c r="A1460" s="9"/>
      <c r="B1460" s="3"/>
      <c r="C1460" s="13"/>
      <c r="D1460" s="3"/>
      <c r="E1460" s="3"/>
      <c r="F1460" s="3"/>
      <c r="G1460" s="3"/>
      <c r="H1460" s="3"/>
      <c r="I1460" s="3"/>
      <c r="J1460" s="3"/>
      <c r="K1460" s="3"/>
      <c r="L1460" s="3"/>
    </row>
    <row r="1461" spans="1:12">
      <c r="A1461" s="9"/>
      <c r="B1461" s="3"/>
      <c r="C1461" s="13"/>
      <c r="D1461" s="3"/>
      <c r="E1461" s="3"/>
      <c r="F1461" s="3"/>
      <c r="G1461" s="3"/>
      <c r="H1461" s="3"/>
      <c r="I1461" s="3"/>
      <c r="J1461" s="3"/>
      <c r="K1461" s="3"/>
      <c r="L1461" s="3"/>
    </row>
    <row r="1462" spans="1:12">
      <c r="A1462" s="9"/>
      <c r="B1462" s="3"/>
      <c r="C1462" s="13"/>
      <c r="D1462" s="3"/>
      <c r="E1462" s="3"/>
      <c r="F1462" s="3"/>
      <c r="G1462" s="3"/>
      <c r="H1462" s="3"/>
      <c r="I1462" s="3"/>
      <c r="J1462" s="3"/>
      <c r="K1462" s="3"/>
      <c r="L1462" s="3"/>
    </row>
    <row r="1463" spans="1:12">
      <c r="A1463" s="9"/>
      <c r="B1463" s="3"/>
      <c r="C1463" s="13"/>
      <c r="D1463" s="3"/>
      <c r="E1463" s="3"/>
      <c r="F1463" s="3"/>
      <c r="G1463" s="3"/>
      <c r="H1463" s="3"/>
      <c r="I1463" s="3"/>
      <c r="J1463" s="3"/>
      <c r="K1463" s="3"/>
      <c r="L1463" s="3"/>
    </row>
    <row r="1464" spans="1:12">
      <c r="A1464" s="9"/>
      <c r="B1464" s="3"/>
      <c r="C1464" s="13"/>
      <c r="D1464" s="3"/>
      <c r="E1464" s="3"/>
      <c r="F1464" s="3"/>
      <c r="G1464" s="3"/>
      <c r="H1464" s="3"/>
      <c r="I1464" s="3"/>
      <c r="J1464" s="3"/>
      <c r="K1464" s="3"/>
      <c r="L1464" s="3"/>
    </row>
    <row r="1465" spans="1:12">
      <c r="A1465" s="9"/>
      <c r="B1465" s="3"/>
      <c r="C1465" s="13"/>
      <c r="D1465" s="3"/>
      <c r="E1465" s="3"/>
      <c r="F1465" s="3"/>
      <c r="G1465" s="3"/>
      <c r="H1465" s="3"/>
      <c r="I1465" s="3"/>
      <c r="J1465" s="3"/>
      <c r="K1465" s="3"/>
      <c r="L1465" s="3"/>
    </row>
    <row r="1466" spans="1:12">
      <c r="A1466" s="9"/>
      <c r="B1466" s="3"/>
      <c r="C1466" s="13"/>
      <c r="D1466" s="3"/>
      <c r="E1466" s="3"/>
      <c r="F1466" s="3"/>
      <c r="G1466" s="3"/>
      <c r="H1466" s="3"/>
      <c r="I1466" s="3"/>
      <c r="J1466" s="3"/>
      <c r="K1466" s="3"/>
      <c r="L1466" s="3"/>
    </row>
    <row r="1467" spans="1:12">
      <c r="A1467" s="9"/>
      <c r="B1467" s="3"/>
      <c r="C1467" s="13"/>
      <c r="D1467" s="3"/>
      <c r="E1467" s="3"/>
      <c r="F1467" s="3"/>
      <c r="G1467" s="3"/>
      <c r="H1467" s="3"/>
      <c r="I1467" s="3"/>
      <c r="J1467" s="3"/>
      <c r="K1467" s="3"/>
      <c r="L1467" s="3"/>
    </row>
    <row r="1468" spans="1:12">
      <c r="A1468" s="9"/>
      <c r="B1468" s="3"/>
      <c r="C1468" s="13"/>
      <c r="D1468" s="3"/>
      <c r="E1468" s="3"/>
      <c r="F1468" s="3"/>
      <c r="G1468" s="3"/>
      <c r="H1468" s="3"/>
      <c r="I1468" s="3"/>
      <c r="J1468" s="3"/>
      <c r="K1468" s="3"/>
      <c r="L1468" s="3"/>
    </row>
    <row r="1469" spans="1:12">
      <c r="A1469" s="9"/>
      <c r="B1469" s="3"/>
      <c r="C1469" s="13"/>
      <c r="D1469" s="3"/>
      <c r="E1469" s="3"/>
      <c r="F1469" s="3"/>
      <c r="G1469" s="3"/>
      <c r="H1469" s="3"/>
      <c r="I1469" s="3"/>
      <c r="J1469" s="3"/>
      <c r="K1469" s="3"/>
      <c r="L1469" s="3"/>
    </row>
    <row r="1470" spans="1:12">
      <c r="A1470" s="9"/>
      <c r="B1470" s="3"/>
      <c r="C1470" s="13"/>
      <c r="D1470" s="3"/>
      <c r="E1470" s="3"/>
      <c r="F1470" s="3"/>
      <c r="G1470" s="3"/>
      <c r="H1470" s="3"/>
      <c r="I1470" s="3"/>
      <c r="J1470" s="3"/>
      <c r="K1470" s="3"/>
      <c r="L1470" s="3"/>
    </row>
    <row r="1471" spans="1:12">
      <c r="A1471" s="9"/>
      <c r="B1471" s="3"/>
      <c r="C1471" s="13"/>
      <c r="D1471" s="3"/>
      <c r="E1471" s="3"/>
      <c r="F1471" s="3"/>
      <c r="G1471" s="3"/>
      <c r="H1471" s="3"/>
      <c r="I1471" s="3"/>
      <c r="J1471" s="3"/>
      <c r="K1471" s="3"/>
      <c r="L1471" s="3"/>
    </row>
    <row r="1472" spans="1:12">
      <c r="A1472" s="9"/>
      <c r="B1472" s="3"/>
      <c r="C1472" s="13"/>
      <c r="D1472" s="3"/>
      <c r="E1472" s="3"/>
      <c r="F1472" s="3"/>
      <c r="G1472" s="3"/>
      <c r="H1472" s="3"/>
      <c r="I1472" s="3"/>
      <c r="J1472" s="3"/>
      <c r="K1472" s="3"/>
      <c r="L1472" s="3"/>
    </row>
    <row r="1473" spans="1:12">
      <c r="A1473" s="9"/>
      <c r="B1473" s="3"/>
      <c r="C1473" s="13"/>
      <c r="D1473" s="3"/>
      <c r="E1473" s="3"/>
      <c r="F1473" s="3"/>
      <c r="G1473" s="3"/>
      <c r="H1473" s="3"/>
      <c r="I1473" s="3"/>
      <c r="J1473" s="3"/>
      <c r="K1473" s="3"/>
      <c r="L1473" s="3"/>
    </row>
    <row r="1474" spans="1:12">
      <c r="A1474" s="9"/>
      <c r="B1474" s="3"/>
      <c r="C1474" s="13"/>
      <c r="D1474" s="3"/>
      <c r="E1474" s="3"/>
      <c r="F1474" s="3"/>
      <c r="G1474" s="3"/>
      <c r="H1474" s="3"/>
      <c r="I1474" s="3"/>
      <c r="J1474" s="3"/>
      <c r="K1474" s="3"/>
      <c r="L1474" s="3"/>
    </row>
    <row r="1475" spans="1:12">
      <c r="A1475" s="9"/>
      <c r="B1475" s="3"/>
      <c r="C1475" s="13"/>
      <c r="D1475" s="3"/>
      <c r="E1475" s="3"/>
      <c r="F1475" s="3"/>
      <c r="G1475" s="3"/>
      <c r="H1475" s="3"/>
      <c r="I1475" s="3"/>
      <c r="J1475" s="3"/>
      <c r="K1475" s="3"/>
      <c r="L1475" s="3"/>
    </row>
    <row r="1476" spans="1:12">
      <c r="A1476" s="9"/>
      <c r="B1476" s="3"/>
      <c r="C1476" s="13"/>
      <c r="D1476" s="3"/>
      <c r="E1476" s="3"/>
      <c r="F1476" s="3"/>
      <c r="G1476" s="3"/>
      <c r="H1476" s="3"/>
      <c r="I1476" s="3"/>
      <c r="J1476" s="3"/>
      <c r="K1476" s="3"/>
      <c r="L1476" s="3"/>
    </row>
    <row r="1477" spans="1:12">
      <c r="A1477" s="9"/>
      <c r="B1477" s="3"/>
      <c r="C1477" s="13"/>
      <c r="D1477" s="3"/>
      <c r="E1477" s="3"/>
      <c r="F1477" s="3"/>
      <c r="G1477" s="3"/>
      <c r="H1477" s="3"/>
      <c r="I1477" s="3"/>
      <c r="J1477" s="3"/>
      <c r="K1477" s="3"/>
      <c r="L1477" s="3"/>
    </row>
    <row r="1478" spans="1:12">
      <c r="A1478" s="9"/>
      <c r="B1478" s="3"/>
      <c r="C1478" s="13"/>
      <c r="D1478" s="3"/>
      <c r="E1478" s="3"/>
      <c r="F1478" s="3"/>
      <c r="G1478" s="3"/>
      <c r="H1478" s="3"/>
      <c r="I1478" s="3"/>
      <c r="J1478" s="3"/>
      <c r="K1478" s="3"/>
      <c r="L1478" s="3"/>
    </row>
    <row r="1479" spans="1:12">
      <c r="A1479" s="9"/>
      <c r="B1479" s="3"/>
      <c r="C1479" s="13"/>
      <c r="D1479" s="3"/>
      <c r="E1479" s="3"/>
      <c r="F1479" s="3"/>
      <c r="G1479" s="3"/>
      <c r="H1479" s="3"/>
      <c r="I1479" s="3"/>
      <c r="J1479" s="3"/>
      <c r="K1479" s="3"/>
      <c r="L1479" s="3"/>
    </row>
    <row r="1480" spans="1:12">
      <c r="A1480" s="9"/>
      <c r="B1480" s="3"/>
      <c r="C1480" s="13"/>
      <c r="D1480" s="3"/>
      <c r="E1480" s="3"/>
      <c r="F1480" s="3"/>
      <c r="G1480" s="3"/>
      <c r="H1480" s="3"/>
      <c r="I1480" s="3"/>
      <c r="J1480" s="3"/>
      <c r="K1480" s="3"/>
      <c r="L1480" s="3"/>
    </row>
    <row r="1481" spans="1:12">
      <c r="A1481" s="9"/>
      <c r="B1481" s="3"/>
      <c r="C1481" s="13"/>
      <c r="D1481" s="3"/>
      <c r="E1481" s="3"/>
      <c r="F1481" s="3"/>
      <c r="G1481" s="3"/>
      <c r="H1481" s="3"/>
      <c r="I1481" s="3"/>
      <c r="J1481" s="3"/>
      <c r="K1481" s="3"/>
      <c r="L1481" s="3"/>
    </row>
    <row r="1482" spans="1:12">
      <c r="A1482" s="9"/>
      <c r="B1482" s="3"/>
      <c r="C1482" s="13"/>
      <c r="D1482" s="3"/>
      <c r="E1482" s="3"/>
      <c r="F1482" s="3"/>
      <c r="G1482" s="3"/>
      <c r="H1482" s="3"/>
      <c r="I1482" s="3"/>
      <c r="J1482" s="3"/>
      <c r="K1482" s="3"/>
      <c r="L1482" s="3"/>
    </row>
    <row r="1483" spans="1:12">
      <c r="A1483" s="9"/>
      <c r="B1483" s="3"/>
      <c r="C1483" s="13"/>
      <c r="D1483" s="3"/>
      <c r="E1483" s="3"/>
      <c r="F1483" s="3"/>
      <c r="G1483" s="3"/>
      <c r="H1483" s="3"/>
      <c r="I1483" s="3"/>
      <c r="J1483" s="3"/>
      <c r="K1483" s="3"/>
      <c r="L1483" s="3"/>
    </row>
    <row r="1484" spans="1:12">
      <c r="A1484" s="9"/>
      <c r="B1484" s="3"/>
      <c r="C1484" s="13"/>
      <c r="D1484" s="3"/>
      <c r="E1484" s="3"/>
      <c r="F1484" s="3"/>
      <c r="G1484" s="3"/>
      <c r="H1484" s="3"/>
      <c r="I1484" s="3"/>
      <c r="J1484" s="3"/>
      <c r="K1484" s="3"/>
      <c r="L1484" s="3"/>
    </row>
    <row r="1485" spans="1:12">
      <c r="A1485" s="9"/>
      <c r="B1485" s="3"/>
      <c r="C1485" s="13"/>
      <c r="D1485" s="3"/>
      <c r="E1485" s="3"/>
      <c r="F1485" s="3"/>
      <c r="G1485" s="3"/>
      <c r="H1485" s="3"/>
      <c r="I1485" s="3"/>
      <c r="J1485" s="3"/>
      <c r="K1485" s="3"/>
      <c r="L1485" s="3"/>
    </row>
    <row r="1486" spans="1:12">
      <c r="A1486" s="9"/>
      <c r="B1486" s="3"/>
      <c r="C1486" s="13"/>
      <c r="D1486" s="3"/>
      <c r="E1486" s="3"/>
      <c r="F1486" s="3"/>
      <c r="G1486" s="3"/>
      <c r="H1486" s="3"/>
      <c r="I1486" s="3"/>
      <c r="J1486" s="3"/>
      <c r="K1486" s="3"/>
      <c r="L1486" s="3"/>
    </row>
    <row r="1487" spans="1:12">
      <c r="A1487" s="9"/>
      <c r="B1487" s="3"/>
      <c r="C1487" s="13"/>
      <c r="D1487" s="3"/>
      <c r="E1487" s="3"/>
      <c r="F1487" s="3"/>
      <c r="G1487" s="3"/>
      <c r="H1487" s="3"/>
      <c r="I1487" s="3"/>
      <c r="J1487" s="3"/>
      <c r="K1487" s="3"/>
      <c r="L1487" s="3"/>
    </row>
    <row r="1488" spans="1:12">
      <c r="A1488" s="9"/>
      <c r="B1488" s="3"/>
      <c r="C1488" s="13"/>
      <c r="D1488" s="3"/>
      <c r="E1488" s="3"/>
      <c r="F1488" s="3"/>
      <c r="G1488" s="3"/>
      <c r="H1488" s="3"/>
      <c r="I1488" s="3"/>
      <c r="J1488" s="3"/>
      <c r="K1488" s="3"/>
      <c r="L1488" s="3"/>
    </row>
    <row r="1489" spans="1:12">
      <c r="A1489" s="9"/>
      <c r="B1489" s="3"/>
      <c r="C1489" s="13"/>
      <c r="D1489" s="3"/>
      <c r="E1489" s="3"/>
      <c r="F1489" s="3"/>
      <c r="G1489" s="3"/>
      <c r="H1489" s="3"/>
      <c r="I1489" s="3"/>
      <c r="J1489" s="3"/>
      <c r="K1489" s="3"/>
      <c r="L1489" s="3"/>
    </row>
    <row r="1490" spans="1:12">
      <c r="A1490" s="9"/>
      <c r="B1490" s="3"/>
      <c r="C1490" s="13"/>
      <c r="D1490" s="3"/>
      <c r="E1490" s="3"/>
      <c r="F1490" s="3"/>
      <c r="G1490" s="3"/>
      <c r="H1490" s="3"/>
      <c r="I1490" s="3"/>
      <c r="J1490" s="3"/>
      <c r="K1490" s="3"/>
      <c r="L1490" s="3"/>
    </row>
    <row r="1491" spans="1:12">
      <c r="A1491" s="9"/>
      <c r="B1491" s="3"/>
      <c r="C1491" s="13"/>
      <c r="D1491" s="3"/>
      <c r="E1491" s="3"/>
      <c r="F1491" s="3"/>
      <c r="G1491" s="3"/>
      <c r="H1491" s="3"/>
      <c r="I1491" s="3"/>
      <c r="J1491" s="3"/>
      <c r="K1491" s="3"/>
      <c r="L1491" s="3"/>
    </row>
    <row r="1492" spans="1:12">
      <c r="A1492" s="9"/>
      <c r="B1492" s="3"/>
      <c r="C1492" s="13"/>
      <c r="D1492" s="3"/>
      <c r="E1492" s="3"/>
      <c r="F1492" s="3"/>
      <c r="G1492" s="3"/>
      <c r="H1492" s="3"/>
      <c r="I1492" s="3"/>
      <c r="J1492" s="3"/>
      <c r="K1492" s="3"/>
      <c r="L1492" s="3"/>
    </row>
    <row r="1493" spans="1:12">
      <c r="A1493" s="9"/>
      <c r="B1493" s="3"/>
      <c r="C1493" s="13"/>
      <c r="D1493" s="3"/>
      <c r="E1493" s="3"/>
      <c r="F1493" s="3"/>
      <c r="G1493" s="3"/>
      <c r="H1493" s="3"/>
      <c r="I1493" s="3"/>
      <c r="J1493" s="3"/>
      <c r="K1493" s="3"/>
      <c r="L1493" s="3"/>
    </row>
    <row r="1494" spans="1:12">
      <c r="A1494" s="9"/>
      <c r="B1494" s="3"/>
      <c r="C1494" s="13"/>
      <c r="D1494" s="3"/>
      <c r="E1494" s="3"/>
      <c r="F1494" s="3"/>
      <c r="G1494" s="3"/>
      <c r="H1494" s="3"/>
      <c r="I1494" s="3"/>
      <c r="J1494" s="3"/>
      <c r="K1494" s="3"/>
      <c r="L1494" s="3"/>
    </row>
    <row r="1495" spans="1:12">
      <c r="A1495" s="9"/>
      <c r="B1495" s="3"/>
      <c r="C1495" s="13"/>
      <c r="D1495" s="3"/>
      <c r="E1495" s="3"/>
      <c r="F1495" s="3"/>
      <c r="G1495" s="3"/>
      <c r="H1495" s="3"/>
      <c r="I1495" s="3"/>
      <c r="J1495" s="3"/>
      <c r="K1495" s="3"/>
      <c r="L1495" s="3"/>
    </row>
    <row r="1496" spans="1:12">
      <c r="A1496" s="9"/>
      <c r="B1496" s="3"/>
      <c r="C1496" s="13"/>
      <c r="D1496" s="3"/>
      <c r="E1496" s="3"/>
      <c r="F1496" s="3"/>
      <c r="G1496" s="3"/>
      <c r="H1496" s="3"/>
      <c r="I1496" s="3"/>
      <c r="J1496" s="3"/>
      <c r="K1496" s="3"/>
      <c r="L1496" s="3"/>
    </row>
    <row r="1497" spans="1:12">
      <c r="A1497" s="9"/>
      <c r="B1497" s="3"/>
      <c r="C1497" s="13"/>
      <c r="D1497" s="3"/>
      <c r="E1497" s="3"/>
      <c r="F1497" s="3"/>
      <c r="G1497" s="3"/>
      <c r="H1497" s="3"/>
      <c r="I1497" s="3"/>
      <c r="J1497" s="3"/>
      <c r="K1497" s="3"/>
      <c r="L1497" s="3"/>
    </row>
    <row r="1498" spans="1:12">
      <c r="A1498" s="9"/>
      <c r="B1498" s="3"/>
      <c r="C1498" s="13"/>
      <c r="D1498" s="3"/>
      <c r="E1498" s="3"/>
      <c r="F1498" s="3"/>
      <c r="G1498" s="3"/>
      <c r="H1498" s="3"/>
      <c r="I1498" s="3"/>
      <c r="J1498" s="3"/>
      <c r="K1498" s="3"/>
      <c r="L1498" s="3"/>
    </row>
    <row r="1499" spans="1:12">
      <c r="A1499" s="9"/>
      <c r="B1499" s="3"/>
      <c r="C1499" s="13"/>
      <c r="D1499" s="3"/>
      <c r="E1499" s="3"/>
      <c r="F1499" s="3"/>
      <c r="G1499" s="3"/>
      <c r="H1499" s="3"/>
      <c r="I1499" s="3"/>
      <c r="J1499" s="3"/>
      <c r="K1499" s="3"/>
      <c r="L1499" s="3"/>
    </row>
    <row r="1500" spans="1:12">
      <c r="A1500" s="9"/>
      <c r="B1500" s="3"/>
      <c r="C1500" s="13"/>
      <c r="D1500" s="3"/>
      <c r="E1500" s="3"/>
      <c r="F1500" s="3"/>
      <c r="G1500" s="3"/>
      <c r="H1500" s="3"/>
      <c r="I1500" s="3"/>
      <c r="J1500" s="3"/>
      <c r="K1500" s="3"/>
      <c r="L1500" s="3"/>
    </row>
    <row r="1501" spans="1:12">
      <c r="A1501" s="9"/>
      <c r="B1501" s="3"/>
      <c r="C1501" s="13"/>
      <c r="D1501" s="3"/>
      <c r="E1501" s="3"/>
      <c r="F1501" s="3"/>
      <c r="G1501" s="3"/>
      <c r="H1501" s="3"/>
      <c r="I1501" s="3"/>
      <c r="J1501" s="3"/>
      <c r="K1501" s="3"/>
      <c r="L1501" s="3"/>
    </row>
    <row r="1502" spans="1:12">
      <c r="A1502" s="9"/>
      <c r="B1502" s="3"/>
      <c r="C1502" s="13"/>
      <c r="D1502" s="3"/>
      <c r="E1502" s="3"/>
      <c r="F1502" s="3"/>
      <c r="G1502" s="3"/>
      <c r="H1502" s="3"/>
      <c r="I1502" s="3"/>
      <c r="J1502" s="3"/>
      <c r="K1502" s="3"/>
      <c r="L1502" s="3"/>
    </row>
    <row r="1503" spans="1:12">
      <c r="A1503" s="9"/>
      <c r="B1503" s="3"/>
      <c r="C1503" s="13"/>
      <c r="D1503" s="3"/>
      <c r="E1503" s="3"/>
      <c r="F1503" s="3"/>
      <c r="G1503" s="3"/>
      <c r="H1503" s="3"/>
      <c r="I1503" s="3"/>
      <c r="J1503" s="3"/>
      <c r="K1503" s="3"/>
      <c r="L1503" s="3"/>
    </row>
    <row r="1504" spans="1:12">
      <c r="A1504" s="9"/>
      <c r="B1504" s="3"/>
      <c r="C1504" s="13"/>
      <c r="D1504" s="3"/>
      <c r="E1504" s="3"/>
      <c r="F1504" s="3"/>
      <c r="G1504" s="3"/>
      <c r="H1504" s="3"/>
      <c r="I1504" s="3"/>
      <c r="J1504" s="3"/>
      <c r="K1504" s="3"/>
      <c r="L1504" s="3"/>
    </row>
    <row r="1505" spans="1:12">
      <c r="A1505" s="9"/>
      <c r="B1505" s="3"/>
      <c r="C1505" s="13"/>
      <c r="D1505" s="3"/>
      <c r="E1505" s="3"/>
      <c r="F1505" s="3"/>
      <c r="G1505" s="3"/>
      <c r="H1505" s="3"/>
      <c r="I1505" s="3"/>
      <c r="J1505" s="3"/>
      <c r="K1505" s="3"/>
      <c r="L1505" s="3"/>
    </row>
    <row r="1506" spans="1:12">
      <c r="A1506" s="9"/>
      <c r="B1506" s="3"/>
      <c r="C1506" s="13"/>
      <c r="D1506" s="3"/>
      <c r="E1506" s="3"/>
      <c r="F1506" s="3"/>
      <c r="G1506" s="3"/>
      <c r="H1506" s="3"/>
      <c r="I1506" s="3"/>
      <c r="J1506" s="3"/>
      <c r="K1506" s="3"/>
      <c r="L1506" s="3"/>
    </row>
    <row r="1507" spans="1:12">
      <c r="A1507" s="9"/>
      <c r="B1507" s="3"/>
      <c r="C1507" s="13"/>
      <c r="D1507" s="3"/>
      <c r="E1507" s="3"/>
      <c r="F1507" s="3"/>
      <c r="G1507" s="3"/>
      <c r="H1507" s="3"/>
      <c r="I1507" s="3"/>
      <c r="J1507" s="3"/>
      <c r="K1507" s="3"/>
      <c r="L1507" s="3"/>
    </row>
    <row r="1508" spans="1:12">
      <c r="A1508" s="9"/>
      <c r="B1508" s="3"/>
      <c r="C1508" s="13"/>
      <c r="D1508" s="3"/>
      <c r="E1508" s="3"/>
      <c r="F1508" s="3"/>
      <c r="G1508" s="3"/>
      <c r="H1508" s="3"/>
      <c r="I1508" s="3"/>
      <c r="J1508" s="3"/>
      <c r="K1508" s="3"/>
      <c r="L1508" s="3"/>
    </row>
    <row r="1509" spans="1:12">
      <c r="A1509" s="9"/>
      <c r="B1509" s="3"/>
      <c r="C1509" s="13"/>
      <c r="D1509" s="3"/>
      <c r="E1509" s="3"/>
      <c r="F1509" s="3"/>
      <c r="G1509" s="3"/>
      <c r="H1509" s="3"/>
      <c r="I1509" s="3"/>
      <c r="J1509" s="3"/>
      <c r="K1509" s="3"/>
      <c r="L1509" s="3"/>
    </row>
    <row r="1510" spans="1:12">
      <c r="A1510" s="9"/>
      <c r="B1510" s="3"/>
      <c r="C1510" s="13"/>
      <c r="D1510" s="3"/>
      <c r="E1510" s="3"/>
      <c r="F1510" s="3"/>
      <c r="G1510" s="3"/>
      <c r="H1510" s="3"/>
      <c r="I1510" s="3"/>
      <c r="J1510" s="3"/>
      <c r="K1510" s="3"/>
      <c r="L1510" s="3"/>
    </row>
    <row r="1511" spans="1:12">
      <c r="A1511" s="9"/>
      <c r="B1511" s="3"/>
      <c r="C1511" s="13"/>
      <c r="D1511" s="3"/>
      <c r="E1511" s="3"/>
      <c r="F1511" s="3"/>
      <c r="G1511" s="3"/>
      <c r="H1511" s="3"/>
      <c r="I1511" s="3"/>
      <c r="J1511" s="3"/>
      <c r="K1511" s="3"/>
      <c r="L1511" s="3"/>
    </row>
    <row r="1512" spans="1:12">
      <c r="A1512" s="9"/>
      <c r="B1512" s="3"/>
      <c r="C1512" s="13"/>
      <c r="D1512" s="3"/>
      <c r="E1512" s="3"/>
      <c r="F1512" s="3"/>
      <c r="G1512" s="3"/>
      <c r="H1512" s="3"/>
      <c r="I1512" s="3"/>
      <c r="J1512" s="3"/>
      <c r="K1512" s="3"/>
      <c r="L1512" s="3"/>
    </row>
    <row r="1513" spans="1:12">
      <c r="A1513" s="9"/>
      <c r="B1513" s="3"/>
      <c r="C1513" s="13"/>
      <c r="D1513" s="3"/>
      <c r="E1513" s="3"/>
      <c r="F1513" s="3"/>
      <c r="G1513" s="3"/>
      <c r="H1513" s="3"/>
      <c r="I1513" s="3"/>
      <c r="J1513" s="3"/>
      <c r="K1513" s="3"/>
      <c r="L1513" s="3"/>
    </row>
    <row r="1514" spans="1:12">
      <c r="A1514" s="9"/>
      <c r="B1514" s="3"/>
      <c r="C1514" s="13"/>
      <c r="D1514" s="3"/>
      <c r="E1514" s="3"/>
      <c r="F1514" s="3"/>
      <c r="G1514" s="3"/>
      <c r="H1514" s="3"/>
      <c r="I1514" s="3"/>
      <c r="J1514" s="3"/>
      <c r="K1514" s="3"/>
      <c r="L1514" s="3"/>
    </row>
    <row r="1515" spans="1:12">
      <c r="A1515" s="9"/>
      <c r="B1515" s="3"/>
      <c r="C1515" s="13"/>
      <c r="D1515" s="3"/>
      <c r="E1515" s="3"/>
      <c r="F1515" s="3"/>
      <c r="G1515" s="3"/>
      <c r="H1515" s="3"/>
      <c r="I1515" s="3"/>
      <c r="J1515" s="3"/>
      <c r="K1515" s="3"/>
      <c r="L1515" s="3"/>
    </row>
    <row r="1516" spans="1:12">
      <c r="A1516" s="9"/>
      <c r="B1516" s="3"/>
      <c r="C1516" s="13"/>
      <c r="D1516" s="3"/>
      <c r="E1516" s="3"/>
      <c r="F1516" s="3"/>
      <c r="G1516" s="3"/>
      <c r="H1516" s="3"/>
      <c r="I1516" s="3"/>
      <c r="J1516" s="3"/>
      <c r="K1516" s="3"/>
      <c r="L1516" s="3"/>
    </row>
    <row r="1517" spans="1:12">
      <c r="A1517" s="9"/>
      <c r="B1517" s="3"/>
      <c r="C1517" s="13"/>
      <c r="D1517" s="3"/>
      <c r="E1517" s="3"/>
      <c r="F1517" s="3"/>
      <c r="G1517" s="3"/>
      <c r="H1517" s="3"/>
      <c r="I1517" s="3"/>
      <c r="J1517" s="3"/>
      <c r="K1517" s="3"/>
      <c r="L1517" s="3"/>
    </row>
    <row r="1518" spans="1:12">
      <c r="A1518" s="9"/>
      <c r="B1518" s="3"/>
      <c r="C1518" s="13"/>
      <c r="D1518" s="3"/>
      <c r="E1518" s="3"/>
      <c r="F1518" s="3"/>
      <c r="G1518" s="3"/>
      <c r="H1518" s="3"/>
      <c r="I1518" s="3"/>
      <c r="J1518" s="3"/>
      <c r="K1518" s="3"/>
      <c r="L1518" s="3"/>
    </row>
    <row r="1519" spans="1:12">
      <c r="A1519" s="9"/>
      <c r="B1519" s="3"/>
      <c r="C1519" s="13"/>
      <c r="D1519" s="3"/>
      <c r="E1519" s="3"/>
      <c r="F1519" s="3"/>
      <c r="G1519" s="3"/>
      <c r="H1519" s="3"/>
      <c r="I1519" s="3"/>
      <c r="J1519" s="3"/>
      <c r="K1519" s="3"/>
      <c r="L1519" s="3"/>
    </row>
    <row r="1520" spans="1:12">
      <c r="A1520" s="9"/>
      <c r="B1520" s="3"/>
      <c r="C1520" s="13"/>
      <c r="D1520" s="3"/>
      <c r="E1520" s="3"/>
      <c r="F1520" s="3"/>
      <c r="G1520" s="3"/>
      <c r="H1520" s="3"/>
      <c r="I1520" s="3"/>
      <c r="J1520" s="3"/>
      <c r="K1520" s="3"/>
      <c r="L1520" s="3"/>
    </row>
    <row r="1521" spans="1:12">
      <c r="A1521" s="9"/>
      <c r="B1521" s="3"/>
      <c r="C1521" s="13"/>
      <c r="D1521" s="3"/>
      <c r="E1521" s="3"/>
      <c r="F1521" s="3"/>
      <c r="G1521" s="3"/>
      <c r="H1521" s="3"/>
      <c r="I1521" s="3"/>
      <c r="J1521" s="3"/>
      <c r="K1521" s="3"/>
      <c r="L1521" s="3"/>
    </row>
    <row r="1522" spans="1:12">
      <c r="A1522" s="9"/>
      <c r="B1522" s="3"/>
      <c r="C1522" s="13"/>
      <c r="D1522" s="3"/>
      <c r="E1522" s="3"/>
      <c r="F1522" s="3"/>
      <c r="G1522" s="3"/>
      <c r="H1522" s="3"/>
      <c r="I1522" s="3"/>
      <c r="J1522" s="3"/>
      <c r="K1522" s="3"/>
      <c r="L1522" s="3"/>
    </row>
    <row r="1523" spans="1:12">
      <c r="A1523" s="9"/>
      <c r="B1523" s="3"/>
      <c r="C1523" s="13"/>
      <c r="D1523" s="3"/>
      <c r="E1523" s="3"/>
      <c r="F1523" s="3"/>
      <c r="G1523" s="3"/>
      <c r="H1523" s="3"/>
      <c r="I1523" s="3"/>
      <c r="J1523" s="3"/>
      <c r="K1523" s="3"/>
      <c r="L1523" s="3"/>
    </row>
    <row r="1524" spans="1:12">
      <c r="A1524" s="9"/>
      <c r="B1524" s="3"/>
      <c r="C1524" s="13"/>
      <c r="D1524" s="3"/>
      <c r="E1524" s="3"/>
      <c r="F1524" s="3"/>
      <c r="G1524" s="3"/>
      <c r="H1524" s="3"/>
      <c r="I1524" s="3"/>
      <c r="J1524" s="3"/>
      <c r="K1524" s="3"/>
      <c r="L1524" s="3"/>
    </row>
    <row r="1525" spans="1:12">
      <c r="A1525" s="9"/>
      <c r="B1525" s="3"/>
      <c r="C1525" s="13"/>
      <c r="D1525" s="3"/>
      <c r="E1525" s="3"/>
      <c r="F1525" s="3"/>
      <c r="G1525" s="3"/>
      <c r="H1525" s="3"/>
      <c r="I1525" s="3"/>
      <c r="J1525" s="3"/>
      <c r="K1525" s="3"/>
      <c r="L1525" s="3"/>
    </row>
    <row r="1526" spans="1:12">
      <c r="A1526" s="9"/>
      <c r="B1526" s="3"/>
      <c r="C1526" s="13"/>
      <c r="D1526" s="3"/>
      <c r="E1526" s="3"/>
      <c r="F1526" s="3"/>
      <c r="G1526" s="3"/>
      <c r="H1526" s="3"/>
      <c r="I1526" s="3"/>
      <c r="J1526" s="3"/>
      <c r="K1526" s="3"/>
      <c r="L1526" s="3"/>
    </row>
    <row r="1527" spans="1:12">
      <c r="A1527" s="9"/>
      <c r="B1527" s="3"/>
      <c r="C1527" s="13"/>
      <c r="D1527" s="3"/>
      <c r="E1527" s="3"/>
      <c r="F1527" s="3"/>
      <c r="G1527" s="3"/>
      <c r="H1527" s="3"/>
      <c r="I1527" s="3"/>
      <c r="J1527" s="3"/>
      <c r="K1527" s="3"/>
      <c r="L1527" s="3"/>
    </row>
    <row r="1528" spans="1:12">
      <c r="A1528" s="9"/>
      <c r="B1528" s="3"/>
      <c r="C1528" s="13"/>
      <c r="D1528" s="3"/>
      <c r="E1528" s="3"/>
      <c r="F1528" s="3"/>
      <c r="G1528" s="3"/>
      <c r="H1528" s="3"/>
      <c r="I1528" s="3"/>
      <c r="J1528" s="3"/>
      <c r="K1528" s="3"/>
      <c r="L1528" s="3"/>
    </row>
    <row r="1529" spans="1:12">
      <c r="A1529" s="9"/>
      <c r="B1529" s="3"/>
      <c r="C1529" s="13"/>
      <c r="D1529" s="3"/>
      <c r="E1529" s="3"/>
      <c r="F1529" s="3"/>
      <c r="G1529" s="3"/>
      <c r="H1529" s="3"/>
      <c r="I1529" s="3"/>
      <c r="J1529" s="3"/>
      <c r="K1529" s="3"/>
      <c r="L1529" s="3"/>
    </row>
    <row r="1530" spans="1:12">
      <c r="A1530" s="9"/>
      <c r="B1530" s="3"/>
      <c r="C1530" s="13"/>
      <c r="D1530" s="3"/>
      <c r="E1530" s="3"/>
      <c r="F1530" s="3"/>
      <c r="G1530" s="3"/>
      <c r="H1530" s="3"/>
      <c r="I1530" s="3"/>
      <c r="J1530" s="3"/>
      <c r="K1530" s="3"/>
      <c r="L1530" s="3"/>
    </row>
    <row r="1531" spans="1:12">
      <c r="A1531" s="9"/>
      <c r="B1531" s="3"/>
      <c r="C1531" s="13"/>
      <c r="D1531" s="3"/>
      <c r="E1531" s="3"/>
      <c r="F1531" s="3"/>
      <c r="G1531" s="3"/>
      <c r="H1531" s="3"/>
      <c r="I1531" s="3"/>
      <c r="J1531" s="3"/>
      <c r="K1531" s="3"/>
      <c r="L1531" s="3"/>
    </row>
    <row r="1532" spans="1:12">
      <c r="A1532" s="9"/>
      <c r="B1532" s="3"/>
      <c r="C1532" s="13"/>
      <c r="D1532" s="3"/>
      <c r="E1532" s="3"/>
      <c r="F1532" s="3"/>
      <c r="G1532" s="3"/>
      <c r="H1532" s="3"/>
      <c r="I1532" s="3"/>
      <c r="J1532" s="3"/>
      <c r="K1532" s="3"/>
      <c r="L1532" s="3"/>
    </row>
    <row r="1533" spans="1:12">
      <c r="A1533" s="9"/>
      <c r="B1533" s="3"/>
      <c r="C1533" s="13"/>
      <c r="D1533" s="3"/>
      <c r="E1533" s="3"/>
      <c r="F1533" s="3"/>
      <c r="G1533" s="3"/>
      <c r="H1533" s="3"/>
      <c r="I1533" s="3"/>
      <c r="J1533" s="3"/>
      <c r="K1533" s="3"/>
      <c r="L1533" s="3"/>
    </row>
    <row r="1534" spans="1:12">
      <c r="A1534" s="9"/>
      <c r="B1534" s="3"/>
      <c r="C1534" s="13"/>
      <c r="D1534" s="3"/>
      <c r="E1534" s="3"/>
      <c r="F1534" s="3"/>
      <c r="G1534" s="3"/>
      <c r="H1534" s="3"/>
      <c r="I1534" s="3"/>
      <c r="J1534" s="3"/>
      <c r="K1534" s="3"/>
      <c r="L1534" s="3"/>
    </row>
    <row r="1535" spans="1:12">
      <c r="A1535" s="9"/>
      <c r="B1535" s="3"/>
      <c r="C1535" s="13"/>
      <c r="D1535" s="3"/>
      <c r="E1535" s="3"/>
      <c r="F1535" s="3"/>
      <c r="G1535" s="3"/>
      <c r="H1535" s="3"/>
      <c r="I1535" s="3"/>
      <c r="J1535" s="3"/>
      <c r="K1535" s="3"/>
      <c r="L1535" s="3"/>
    </row>
    <row r="1536" spans="1:12">
      <c r="A1536" s="9"/>
      <c r="B1536" s="3"/>
      <c r="C1536" s="13"/>
      <c r="D1536" s="3"/>
      <c r="E1536" s="3"/>
      <c r="F1536" s="3"/>
      <c r="G1536" s="3"/>
      <c r="H1536" s="3"/>
      <c r="I1536" s="3"/>
      <c r="J1536" s="3"/>
      <c r="K1536" s="3"/>
      <c r="L1536" s="3"/>
    </row>
    <row r="1537" spans="1:12">
      <c r="A1537" s="9"/>
      <c r="B1537" s="3"/>
      <c r="C1537" s="13"/>
      <c r="D1537" s="3"/>
      <c r="E1537" s="3"/>
      <c r="F1537" s="3"/>
      <c r="G1537" s="3"/>
      <c r="H1537" s="3"/>
      <c r="I1537" s="3"/>
      <c r="J1537" s="3"/>
      <c r="K1537" s="3"/>
      <c r="L1537" s="3"/>
    </row>
    <row r="1538" spans="1:12">
      <c r="A1538" s="9"/>
      <c r="B1538" s="3"/>
      <c r="C1538" s="13"/>
      <c r="D1538" s="3"/>
      <c r="E1538" s="3"/>
      <c r="F1538" s="3"/>
      <c r="G1538" s="3"/>
      <c r="H1538" s="3"/>
      <c r="I1538" s="3"/>
      <c r="J1538" s="3"/>
      <c r="K1538" s="3"/>
      <c r="L1538" s="3"/>
    </row>
    <row r="1539" spans="1:12">
      <c r="A1539" s="9"/>
      <c r="B1539" s="3"/>
      <c r="C1539" s="13"/>
      <c r="D1539" s="3"/>
      <c r="E1539" s="3"/>
      <c r="F1539" s="3"/>
      <c r="G1539" s="3"/>
      <c r="H1539" s="3"/>
      <c r="I1539" s="3"/>
      <c r="J1539" s="3"/>
      <c r="K1539" s="3"/>
      <c r="L1539" s="3"/>
    </row>
    <row r="1540" spans="1:12">
      <c r="A1540" s="9"/>
      <c r="B1540" s="3"/>
      <c r="C1540" s="13"/>
      <c r="D1540" s="3"/>
      <c r="E1540" s="3"/>
      <c r="F1540" s="3"/>
      <c r="G1540" s="3"/>
      <c r="H1540" s="3"/>
      <c r="I1540" s="3"/>
      <c r="J1540" s="3"/>
      <c r="K1540" s="3"/>
      <c r="L1540" s="3"/>
    </row>
    <row r="1541" spans="1:12">
      <c r="A1541" s="9"/>
      <c r="B1541" s="3"/>
      <c r="C1541" s="13"/>
      <c r="D1541" s="3"/>
      <c r="E1541" s="3"/>
      <c r="F1541" s="3"/>
      <c r="G1541" s="3"/>
      <c r="H1541" s="3"/>
      <c r="I1541" s="3"/>
      <c r="J1541" s="3"/>
      <c r="K1541" s="3"/>
      <c r="L1541" s="3"/>
    </row>
    <row r="1542" spans="1:12">
      <c r="A1542" s="9"/>
      <c r="B1542" s="3"/>
      <c r="C1542" s="13"/>
      <c r="D1542" s="3"/>
      <c r="E1542" s="3"/>
      <c r="F1542" s="3"/>
      <c r="G1542" s="3"/>
      <c r="H1542" s="3"/>
      <c r="I1542" s="3"/>
      <c r="J1542" s="3"/>
      <c r="K1542" s="3"/>
      <c r="L1542" s="3"/>
    </row>
    <row r="1543" spans="1:12">
      <c r="A1543" s="9"/>
      <c r="B1543" s="3"/>
      <c r="C1543" s="13"/>
      <c r="D1543" s="3"/>
      <c r="E1543" s="3"/>
      <c r="F1543" s="3"/>
      <c r="G1543" s="3"/>
      <c r="H1543" s="3"/>
      <c r="I1543" s="3"/>
      <c r="J1543" s="3"/>
      <c r="K1543" s="3"/>
      <c r="L1543" s="3"/>
    </row>
    <row r="1544" spans="1:12">
      <c r="A1544" s="9"/>
      <c r="B1544" s="3"/>
      <c r="C1544" s="13"/>
      <c r="D1544" s="3"/>
      <c r="E1544" s="3"/>
      <c r="F1544" s="3"/>
      <c r="G1544" s="3"/>
      <c r="H1544" s="3"/>
      <c r="I1544" s="3"/>
      <c r="J1544" s="3"/>
      <c r="K1544" s="3"/>
      <c r="L1544" s="3"/>
    </row>
    <row r="1545" spans="1:12">
      <c r="A1545" s="9"/>
      <c r="B1545" s="3"/>
      <c r="C1545" s="13"/>
      <c r="D1545" s="3"/>
      <c r="E1545" s="3"/>
      <c r="F1545" s="3"/>
      <c r="G1545" s="3"/>
      <c r="H1545" s="3"/>
      <c r="I1545" s="3"/>
      <c r="J1545" s="3"/>
      <c r="K1545" s="3"/>
      <c r="L1545" s="3"/>
    </row>
    <row r="1546" spans="1:12">
      <c r="A1546" s="9"/>
      <c r="B1546" s="3"/>
      <c r="C1546" s="13"/>
      <c r="D1546" s="3"/>
      <c r="E1546" s="3"/>
      <c r="F1546" s="3"/>
      <c r="G1546" s="3"/>
      <c r="H1546" s="3"/>
      <c r="I1546" s="3"/>
      <c r="J1546" s="3"/>
      <c r="K1546" s="3"/>
      <c r="L1546" s="3"/>
    </row>
    <row r="1547" spans="1:12">
      <c r="A1547" s="9"/>
      <c r="B1547" s="3"/>
      <c r="C1547" s="13"/>
      <c r="D1547" s="3"/>
      <c r="E1547" s="3"/>
      <c r="F1547" s="3"/>
      <c r="G1547" s="3"/>
      <c r="H1547" s="3"/>
      <c r="I1547" s="3"/>
      <c r="J1547" s="3"/>
      <c r="K1547" s="3"/>
      <c r="L1547" s="3"/>
    </row>
    <row r="1548" spans="1:12">
      <c r="A1548" s="9"/>
      <c r="B1548" s="3"/>
      <c r="C1548" s="13"/>
      <c r="D1548" s="3"/>
      <c r="E1548" s="3"/>
      <c r="F1548" s="3"/>
      <c r="G1548" s="3"/>
      <c r="H1548" s="3"/>
      <c r="I1548" s="3"/>
      <c r="J1548" s="3"/>
      <c r="K1548" s="3"/>
      <c r="L1548" s="3"/>
    </row>
    <row r="1549" spans="1:12">
      <c r="A1549" s="9"/>
      <c r="B1549" s="3"/>
      <c r="C1549" s="13"/>
      <c r="D1549" s="3"/>
      <c r="E1549" s="3"/>
      <c r="F1549" s="3"/>
      <c r="G1549" s="3"/>
      <c r="H1549" s="3"/>
      <c r="I1549" s="3"/>
      <c r="J1549" s="3"/>
      <c r="K1549" s="3"/>
      <c r="L1549" s="3"/>
    </row>
    <row r="1550" spans="1:12">
      <c r="A1550" s="9"/>
      <c r="B1550" s="3"/>
      <c r="C1550" s="13"/>
      <c r="D1550" s="3"/>
      <c r="E1550" s="3"/>
      <c r="F1550" s="3"/>
      <c r="G1550" s="3"/>
      <c r="H1550" s="3"/>
      <c r="I1550" s="3"/>
      <c r="J1550" s="3"/>
      <c r="K1550" s="3"/>
      <c r="L1550" s="3"/>
    </row>
    <row r="1551" spans="1:12">
      <c r="A1551" s="9"/>
      <c r="B1551" s="3"/>
      <c r="C1551" s="13"/>
      <c r="D1551" s="3"/>
      <c r="E1551" s="3"/>
      <c r="F1551" s="3"/>
      <c r="G1551" s="3"/>
      <c r="H1551" s="3"/>
      <c r="I1551" s="3"/>
      <c r="J1551" s="3"/>
      <c r="K1551" s="3"/>
      <c r="L1551" s="3"/>
    </row>
    <row r="1552" spans="1:12">
      <c r="A1552" s="9"/>
      <c r="B1552" s="3"/>
      <c r="C1552" s="13"/>
      <c r="D1552" s="3"/>
      <c r="E1552" s="3"/>
      <c r="F1552" s="3"/>
      <c r="G1552" s="3"/>
      <c r="H1552" s="3"/>
      <c r="I1552" s="3"/>
      <c r="J1552" s="3"/>
      <c r="K1552" s="3"/>
      <c r="L1552" s="3"/>
    </row>
    <row r="1553" spans="1:12">
      <c r="A1553" s="9"/>
      <c r="B1553" s="3"/>
      <c r="C1553" s="13"/>
      <c r="D1553" s="3"/>
      <c r="E1553" s="3"/>
      <c r="F1553" s="3"/>
      <c r="G1553" s="3"/>
      <c r="H1553" s="3"/>
      <c r="I1553" s="3"/>
      <c r="J1553" s="3"/>
      <c r="K1553" s="3"/>
      <c r="L1553" s="3"/>
    </row>
    <row r="1554" spans="1:12">
      <c r="A1554" s="9"/>
      <c r="B1554" s="3"/>
      <c r="C1554" s="13"/>
      <c r="D1554" s="3"/>
      <c r="E1554" s="3"/>
      <c r="F1554" s="3"/>
      <c r="G1554" s="3"/>
      <c r="H1554" s="3"/>
      <c r="I1554" s="3"/>
      <c r="J1554" s="3"/>
      <c r="K1554" s="3"/>
      <c r="L1554" s="3"/>
    </row>
    <row r="1555" spans="1:12">
      <c r="A1555" s="9"/>
      <c r="B1555" s="3"/>
      <c r="C1555" s="13"/>
      <c r="D1555" s="3"/>
      <c r="E1555" s="3"/>
      <c r="F1555" s="3"/>
      <c r="G1555" s="3"/>
      <c r="H1555" s="3"/>
      <c r="I1555" s="3"/>
      <c r="J1555" s="3"/>
      <c r="K1555" s="3"/>
      <c r="L1555" s="3"/>
    </row>
    <row r="1556" spans="1:12">
      <c r="A1556" s="9"/>
      <c r="B1556" s="3"/>
      <c r="C1556" s="13"/>
      <c r="D1556" s="3"/>
      <c r="E1556" s="3"/>
      <c r="F1556" s="3"/>
      <c r="G1556" s="3"/>
      <c r="H1556" s="3"/>
      <c r="I1556" s="3"/>
      <c r="J1556" s="3"/>
      <c r="K1556" s="3"/>
      <c r="L1556" s="3"/>
    </row>
    <row r="1557" spans="1:12">
      <c r="A1557" s="9"/>
      <c r="B1557" s="3"/>
      <c r="C1557" s="13"/>
      <c r="D1557" s="3"/>
      <c r="E1557" s="3"/>
      <c r="F1557" s="3"/>
      <c r="G1557" s="3"/>
      <c r="H1557" s="3"/>
      <c r="I1557" s="3"/>
      <c r="J1557" s="3"/>
      <c r="K1557" s="3"/>
      <c r="L1557" s="3"/>
    </row>
    <row r="1558" spans="1:12">
      <c r="A1558" s="9"/>
      <c r="B1558" s="3"/>
      <c r="C1558" s="13"/>
      <c r="D1558" s="3"/>
      <c r="E1558" s="3"/>
      <c r="F1558" s="3"/>
      <c r="G1558" s="3"/>
      <c r="H1558" s="3"/>
      <c r="I1558" s="3"/>
      <c r="J1558" s="3"/>
      <c r="K1558" s="3"/>
      <c r="L1558" s="3"/>
    </row>
    <row r="1559" spans="1:12">
      <c r="A1559" s="9"/>
      <c r="B1559" s="3"/>
      <c r="C1559" s="13"/>
      <c r="D1559" s="3"/>
      <c r="E1559" s="3"/>
      <c r="F1559" s="3"/>
      <c r="G1559" s="3"/>
      <c r="H1559" s="3"/>
      <c r="I1559" s="3"/>
      <c r="J1559" s="3"/>
      <c r="K1559" s="3"/>
      <c r="L1559" s="3"/>
    </row>
    <row r="1560" spans="1:12">
      <c r="A1560" s="9"/>
      <c r="B1560" s="3"/>
      <c r="C1560" s="13"/>
      <c r="D1560" s="3"/>
      <c r="E1560" s="3"/>
      <c r="F1560" s="3"/>
      <c r="G1560" s="3"/>
      <c r="H1560" s="3"/>
      <c r="I1560" s="3"/>
      <c r="J1560" s="3"/>
      <c r="K1560" s="3"/>
      <c r="L1560" s="3"/>
    </row>
    <row r="1561" spans="1:12">
      <c r="A1561" s="9"/>
      <c r="B1561" s="3"/>
      <c r="C1561" s="13"/>
      <c r="D1561" s="3"/>
      <c r="E1561" s="3"/>
      <c r="F1561" s="3"/>
      <c r="G1561" s="3"/>
      <c r="H1561" s="3"/>
      <c r="I1561" s="3"/>
      <c r="J1561" s="3"/>
      <c r="K1561" s="3"/>
      <c r="L1561" s="3"/>
    </row>
    <row r="1562" spans="1:12">
      <c r="A1562" s="9"/>
      <c r="B1562" s="3"/>
      <c r="C1562" s="13"/>
      <c r="D1562" s="3"/>
      <c r="E1562" s="3"/>
      <c r="F1562" s="3"/>
      <c r="G1562" s="3"/>
      <c r="H1562" s="3"/>
      <c r="I1562" s="3"/>
      <c r="J1562" s="3"/>
      <c r="K1562" s="3"/>
      <c r="L1562" s="3"/>
    </row>
    <row r="1563" spans="1:12">
      <c r="A1563" s="9"/>
      <c r="B1563" s="3"/>
      <c r="C1563" s="13"/>
      <c r="D1563" s="3"/>
      <c r="E1563" s="3"/>
      <c r="F1563" s="3"/>
      <c r="G1563" s="3"/>
      <c r="H1563" s="3"/>
      <c r="I1563" s="3"/>
      <c r="J1563" s="3"/>
      <c r="K1563" s="3"/>
      <c r="L1563" s="3"/>
    </row>
    <row r="1564" spans="1:12">
      <c r="A1564" s="9"/>
      <c r="B1564" s="3"/>
      <c r="C1564" s="13"/>
      <c r="D1564" s="3"/>
      <c r="E1564" s="3"/>
      <c r="F1564" s="3"/>
      <c r="G1564" s="3"/>
      <c r="H1564" s="3"/>
      <c r="I1564" s="3"/>
      <c r="J1564" s="3"/>
      <c r="K1564" s="3"/>
      <c r="L1564" s="3"/>
    </row>
    <row r="1565" spans="1:12">
      <c r="A1565" s="9"/>
      <c r="B1565" s="3"/>
      <c r="C1565" s="13"/>
      <c r="D1565" s="3"/>
      <c r="E1565" s="3"/>
      <c r="F1565" s="3"/>
      <c r="G1565" s="3"/>
      <c r="H1565" s="3"/>
      <c r="I1565" s="3"/>
      <c r="J1565" s="3"/>
      <c r="K1565" s="3"/>
      <c r="L1565" s="3"/>
    </row>
    <row r="1566" spans="1:12">
      <c r="A1566" s="9"/>
      <c r="B1566" s="3"/>
      <c r="C1566" s="13"/>
      <c r="D1566" s="3"/>
      <c r="E1566" s="3"/>
      <c r="F1566" s="3"/>
      <c r="G1566" s="3"/>
      <c r="H1566" s="3"/>
      <c r="I1566" s="3"/>
      <c r="J1566" s="3"/>
      <c r="K1566" s="3"/>
      <c r="L1566" s="3"/>
    </row>
    <row r="1567" spans="1:12">
      <c r="A1567" s="9"/>
      <c r="B1567" s="3"/>
      <c r="C1567" s="13"/>
      <c r="D1567" s="3"/>
      <c r="E1567" s="3"/>
      <c r="F1567" s="3"/>
      <c r="G1567" s="3"/>
      <c r="H1567" s="3"/>
      <c r="I1567" s="3"/>
      <c r="J1567" s="3"/>
      <c r="K1567" s="3"/>
      <c r="L1567" s="3"/>
    </row>
    <row r="1568" spans="1:12">
      <c r="A1568" s="9"/>
      <c r="B1568" s="3"/>
      <c r="C1568" s="13"/>
      <c r="D1568" s="3"/>
      <c r="E1568" s="3"/>
      <c r="F1568" s="3"/>
      <c r="G1568" s="3"/>
      <c r="H1568" s="3"/>
      <c r="I1568" s="3"/>
      <c r="J1568" s="3"/>
      <c r="K1568" s="3"/>
      <c r="L1568" s="3"/>
    </row>
    <row r="1569" spans="1:12">
      <c r="A1569" s="9"/>
      <c r="B1569" s="3"/>
      <c r="C1569" s="13"/>
      <c r="D1569" s="3"/>
      <c r="E1569" s="3"/>
      <c r="F1569" s="3"/>
      <c r="G1569" s="3"/>
      <c r="H1569" s="3"/>
      <c r="I1569" s="3"/>
      <c r="J1569" s="3"/>
      <c r="K1569" s="3"/>
      <c r="L1569" s="3"/>
    </row>
    <row r="1570" spans="1:12">
      <c r="A1570" s="9"/>
      <c r="B1570" s="3"/>
      <c r="C1570" s="13"/>
      <c r="D1570" s="3"/>
      <c r="E1570" s="3"/>
      <c r="F1570" s="3"/>
      <c r="G1570" s="3"/>
      <c r="H1570" s="3"/>
      <c r="I1570" s="3"/>
      <c r="J1570" s="3"/>
      <c r="K1570" s="3"/>
      <c r="L1570" s="3"/>
    </row>
    <row r="1571" spans="1:12">
      <c r="A1571" s="9"/>
      <c r="B1571" s="3"/>
      <c r="C1571" s="13"/>
      <c r="D1571" s="3"/>
      <c r="E1571" s="3"/>
      <c r="F1571" s="3"/>
      <c r="G1571" s="3"/>
      <c r="H1571" s="3"/>
      <c r="I1571" s="3"/>
      <c r="J1571" s="3"/>
      <c r="K1571" s="3"/>
      <c r="L1571" s="3"/>
    </row>
    <row r="1572" spans="1:12">
      <c r="A1572" s="9"/>
      <c r="B1572" s="3"/>
      <c r="C1572" s="13"/>
      <c r="D1572" s="3"/>
      <c r="E1572" s="3"/>
      <c r="F1572" s="3"/>
      <c r="G1572" s="3"/>
      <c r="H1572" s="3"/>
      <c r="I1572" s="3"/>
      <c r="J1572" s="3"/>
      <c r="K1572" s="3"/>
      <c r="L1572" s="3"/>
    </row>
    <row r="1573" spans="1:12">
      <c r="A1573" s="9"/>
      <c r="B1573" s="3"/>
      <c r="C1573" s="13"/>
      <c r="D1573" s="3"/>
      <c r="E1573" s="3"/>
      <c r="F1573" s="3"/>
      <c r="G1573" s="3"/>
      <c r="H1573" s="3"/>
      <c r="I1573" s="3"/>
      <c r="J1573" s="3"/>
      <c r="K1573" s="3"/>
      <c r="L1573" s="3"/>
    </row>
    <row r="1574" spans="1:12">
      <c r="A1574" s="9"/>
      <c r="B1574" s="3"/>
      <c r="C1574" s="13"/>
      <c r="D1574" s="3"/>
      <c r="E1574" s="3"/>
      <c r="F1574" s="3"/>
      <c r="G1574" s="3"/>
      <c r="H1574" s="3"/>
      <c r="I1574" s="3"/>
      <c r="J1574" s="3"/>
      <c r="K1574" s="3"/>
      <c r="L1574" s="3"/>
    </row>
    <row r="1575" spans="1:12">
      <c r="A1575" s="9"/>
      <c r="B1575" s="3"/>
      <c r="C1575" s="13"/>
      <c r="D1575" s="3"/>
      <c r="E1575" s="3"/>
      <c r="F1575" s="3"/>
      <c r="G1575" s="3"/>
      <c r="H1575" s="3"/>
      <c r="I1575" s="3"/>
      <c r="J1575" s="3"/>
      <c r="K1575" s="3"/>
      <c r="L1575" s="3"/>
    </row>
    <row r="1576" spans="1:12">
      <c r="A1576" s="9"/>
      <c r="B1576" s="3"/>
      <c r="C1576" s="13"/>
      <c r="D1576" s="3"/>
      <c r="E1576" s="3"/>
      <c r="F1576" s="3"/>
      <c r="G1576" s="3"/>
      <c r="H1576" s="3"/>
      <c r="I1576" s="3"/>
      <c r="J1576" s="3"/>
      <c r="K1576" s="3"/>
      <c r="L1576" s="3"/>
    </row>
    <row r="1577" spans="1:12">
      <c r="A1577" s="9"/>
      <c r="B1577" s="3"/>
      <c r="C1577" s="13"/>
      <c r="D1577" s="3"/>
      <c r="E1577" s="3"/>
      <c r="F1577" s="3"/>
      <c r="G1577" s="3"/>
      <c r="H1577" s="3"/>
      <c r="I1577" s="3"/>
      <c r="J1577" s="3"/>
      <c r="K1577" s="3"/>
      <c r="L1577" s="3"/>
    </row>
    <row r="1578" spans="1:12">
      <c r="A1578" s="9"/>
      <c r="B1578" s="3"/>
      <c r="C1578" s="13"/>
      <c r="D1578" s="3"/>
      <c r="E1578" s="3"/>
      <c r="F1578" s="3"/>
      <c r="G1578" s="3"/>
      <c r="H1578" s="3"/>
      <c r="I1578" s="3"/>
      <c r="J1578" s="3"/>
      <c r="K1578" s="3"/>
      <c r="L1578" s="3"/>
    </row>
    <row r="1579" spans="1:12">
      <c r="A1579" s="9"/>
      <c r="B1579" s="3"/>
      <c r="C1579" s="13"/>
      <c r="D1579" s="3"/>
      <c r="E1579" s="3"/>
      <c r="F1579" s="3"/>
      <c r="G1579" s="3"/>
      <c r="H1579" s="3"/>
      <c r="I1579" s="3"/>
      <c r="J1579" s="3"/>
      <c r="K1579" s="3"/>
      <c r="L1579" s="3"/>
    </row>
    <row r="1580" spans="1:12">
      <c r="A1580" s="9"/>
      <c r="B1580" s="3"/>
      <c r="C1580" s="13"/>
      <c r="D1580" s="3"/>
      <c r="E1580" s="3"/>
      <c r="F1580" s="3"/>
      <c r="G1580" s="3"/>
      <c r="H1580" s="3"/>
      <c r="I1580" s="3"/>
      <c r="J1580" s="3"/>
      <c r="K1580" s="3"/>
      <c r="L1580" s="3"/>
    </row>
    <row r="1581" spans="1:12">
      <c r="A1581" s="9"/>
      <c r="B1581" s="3"/>
      <c r="C1581" s="13"/>
      <c r="D1581" s="3"/>
      <c r="E1581" s="3"/>
      <c r="F1581" s="3"/>
      <c r="G1581" s="3"/>
      <c r="H1581" s="3"/>
      <c r="I1581" s="3"/>
      <c r="J1581" s="3"/>
      <c r="K1581" s="3"/>
      <c r="L1581" s="3"/>
    </row>
    <row r="1582" spans="1:12">
      <c r="A1582" s="9"/>
      <c r="B1582" s="3"/>
      <c r="C1582" s="13"/>
      <c r="D1582" s="3"/>
      <c r="E1582" s="3"/>
      <c r="F1582" s="3"/>
      <c r="G1582" s="3"/>
      <c r="H1582" s="3"/>
      <c r="I1582" s="3"/>
      <c r="J1582" s="3"/>
      <c r="K1582" s="3"/>
      <c r="L1582" s="3"/>
    </row>
    <row r="1583" spans="1:12">
      <c r="A1583" s="9"/>
      <c r="B1583" s="3"/>
      <c r="C1583" s="13"/>
      <c r="D1583" s="3"/>
      <c r="E1583" s="3"/>
      <c r="F1583" s="3"/>
      <c r="G1583" s="3"/>
      <c r="H1583" s="3"/>
      <c r="I1583" s="3"/>
      <c r="J1583" s="3"/>
      <c r="K1583" s="3"/>
      <c r="L1583" s="3"/>
    </row>
    <row r="1584" spans="1:12">
      <c r="A1584" s="9"/>
      <c r="B1584" s="3"/>
      <c r="C1584" s="13"/>
      <c r="D1584" s="3"/>
      <c r="E1584" s="3"/>
      <c r="F1584" s="3"/>
      <c r="G1584" s="3"/>
      <c r="H1584" s="3"/>
      <c r="I1584" s="3"/>
      <c r="J1584" s="3"/>
      <c r="K1584" s="3"/>
      <c r="L1584" s="3"/>
    </row>
    <row r="1585" spans="1:12">
      <c r="A1585" s="9"/>
      <c r="B1585" s="3"/>
      <c r="C1585" s="13"/>
      <c r="D1585" s="3"/>
      <c r="E1585" s="3"/>
      <c r="F1585" s="3"/>
      <c r="G1585" s="3"/>
      <c r="H1585" s="3"/>
      <c r="I1585" s="3"/>
      <c r="J1585" s="3"/>
      <c r="K1585" s="3"/>
      <c r="L1585" s="3"/>
    </row>
    <row r="1586" spans="1:12">
      <c r="A1586" s="9"/>
      <c r="B1586" s="3"/>
      <c r="C1586" s="13"/>
      <c r="D1586" s="3"/>
      <c r="E1586" s="3"/>
      <c r="F1586" s="3"/>
      <c r="G1586" s="3"/>
      <c r="H1586" s="3"/>
      <c r="I1586" s="3"/>
      <c r="J1586" s="3"/>
      <c r="K1586" s="3"/>
      <c r="L1586" s="3"/>
    </row>
    <row r="1587" spans="1:12">
      <c r="A1587" s="9"/>
      <c r="B1587" s="3"/>
      <c r="C1587" s="13"/>
      <c r="D1587" s="3"/>
      <c r="E1587" s="3"/>
      <c r="F1587" s="3"/>
      <c r="G1587" s="3"/>
      <c r="H1587" s="3"/>
      <c r="I1587" s="3"/>
      <c r="J1587" s="3"/>
      <c r="K1587" s="3"/>
      <c r="L1587" s="3"/>
    </row>
    <row r="1588" spans="1:12">
      <c r="A1588" s="9"/>
      <c r="B1588" s="3"/>
      <c r="C1588" s="13"/>
      <c r="D1588" s="3"/>
      <c r="E1588" s="3"/>
      <c r="F1588" s="3"/>
      <c r="G1588" s="3"/>
      <c r="H1588" s="3"/>
      <c r="I1588" s="3"/>
      <c r="J1588" s="3"/>
      <c r="K1588" s="3"/>
      <c r="L1588" s="3"/>
    </row>
    <row r="1589" spans="1:12">
      <c r="A1589" s="9"/>
      <c r="B1589" s="3"/>
      <c r="C1589" s="13"/>
      <c r="D1589" s="3"/>
      <c r="E1589" s="3"/>
      <c r="F1589" s="3"/>
      <c r="G1589" s="3"/>
      <c r="H1589" s="3"/>
      <c r="I1589" s="3"/>
      <c r="J1589" s="3"/>
      <c r="K1589" s="3"/>
      <c r="L1589" s="3"/>
    </row>
    <row r="1590" spans="1:12">
      <c r="A1590" s="9"/>
      <c r="B1590" s="3"/>
      <c r="C1590" s="13"/>
      <c r="D1590" s="3"/>
      <c r="E1590" s="3"/>
      <c r="F1590" s="3"/>
      <c r="G1590" s="3"/>
      <c r="H1590" s="3"/>
      <c r="I1590" s="3"/>
      <c r="J1590" s="3"/>
      <c r="K1590" s="3"/>
      <c r="L1590" s="3"/>
    </row>
    <row r="1591" spans="1:12">
      <c r="A1591" s="9"/>
      <c r="B1591" s="3"/>
      <c r="C1591" s="13"/>
      <c r="D1591" s="3"/>
      <c r="E1591" s="3"/>
      <c r="F1591" s="3"/>
      <c r="G1591" s="3"/>
      <c r="H1591" s="3"/>
      <c r="I1591" s="3"/>
      <c r="J1591" s="3"/>
      <c r="K1591" s="3"/>
      <c r="L1591" s="3"/>
    </row>
    <row r="1592" spans="1:12">
      <c r="A1592" s="9"/>
      <c r="B1592" s="3"/>
      <c r="C1592" s="13"/>
      <c r="D1592" s="3"/>
      <c r="E1592" s="3"/>
      <c r="F1592" s="3"/>
      <c r="G1592" s="3"/>
      <c r="H1592" s="3"/>
      <c r="I1592" s="3"/>
      <c r="J1592" s="3"/>
      <c r="K1592" s="3"/>
      <c r="L1592" s="3"/>
    </row>
    <row r="1593" spans="1:12">
      <c r="A1593" s="9"/>
      <c r="B1593" s="3"/>
      <c r="C1593" s="13"/>
      <c r="D1593" s="3"/>
      <c r="E1593" s="3"/>
      <c r="F1593" s="3"/>
      <c r="G1593" s="3"/>
      <c r="H1593" s="3"/>
      <c r="I1593" s="3"/>
      <c r="J1593" s="3"/>
      <c r="K1593" s="3"/>
      <c r="L1593" s="3"/>
    </row>
    <row r="1594" spans="1:12">
      <c r="A1594" s="9"/>
      <c r="B1594" s="3"/>
      <c r="C1594" s="13"/>
      <c r="D1594" s="3"/>
      <c r="E1594" s="3"/>
      <c r="F1594" s="3"/>
      <c r="G1594" s="3"/>
      <c r="H1594" s="3"/>
      <c r="I1594" s="3"/>
      <c r="J1594" s="3"/>
      <c r="K1594" s="3"/>
      <c r="L1594" s="3"/>
    </row>
    <row r="1595" spans="1:12">
      <c r="A1595" s="9"/>
      <c r="B1595" s="3"/>
      <c r="C1595" s="13"/>
      <c r="D1595" s="3"/>
      <c r="E1595" s="3"/>
      <c r="F1595" s="3"/>
      <c r="G1595" s="3"/>
      <c r="H1595" s="3"/>
      <c r="I1595" s="3"/>
      <c r="J1595" s="3"/>
      <c r="K1595" s="3"/>
      <c r="L1595" s="3"/>
    </row>
    <row r="1596" spans="1:12">
      <c r="A1596" s="9"/>
      <c r="B1596" s="3"/>
      <c r="C1596" s="13"/>
      <c r="D1596" s="3"/>
      <c r="E1596" s="3"/>
      <c r="F1596" s="3"/>
      <c r="G1596" s="3"/>
      <c r="H1596" s="3"/>
      <c r="I1596" s="3"/>
      <c r="J1596" s="3"/>
      <c r="K1596" s="3"/>
      <c r="L1596" s="3"/>
    </row>
    <row r="1597" spans="1:12">
      <c r="A1597" s="9"/>
      <c r="B1597" s="3"/>
      <c r="C1597" s="13"/>
      <c r="D1597" s="3"/>
      <c r="E1597" s="3"/>
      <c r="F1597" s="3"/>
      <c r="G1597" s="3"/>
      <c r="H1597" s="3"/>
      <c r="I1597" s="3"/>
      <c r="J1597" s="3"/>
      <c r="K1597" s="3"/>
      <c r="L1597" s="3"/>
    </row>
    <row r="1598" spans="1:12">
      <c r="A1598" s="9"/>
      <c r="B1598" s="3"/>
      <c r="C1598" s="13"/>
      <c r="D1598" s="3"/>
      <c r="E1598" s="3"/>
      <c r="F1598" s="3"/>
      <c r="G1598" s="3"/>
      <c r="H1598" s="3"/>
      <c r="I1598" s="3"/>
      <c r="J1598" s="3"/>
      <c r="K1598" s="3"/>
      <c r="L1598" s="3"/>
    </row>
    <row r="1599" spans="1:12">
      <c r="A1599" s="9"/>
      <c r="B1599" s="3"/>
      <c r="C1599" s="13"/>
      <c r="D1599" s="3"/>
      <c r="E1599" s="3"/>
      <c r="F1599" s="3"/>
      <c r="G1599" s="3"/>
      <c r="H1599" s="3"/>
      <c r="I1599" s="3"/>
      <c r="J1599" s="3"/>
      <c r="K1599" s="3"/>
      <c r="L1599" s="3"/>
    </row>
    <row r="1600" spans="1:12">
      <c r="A1600" s="9"/>
      <c r="B1600" s="3"/>
      <c r="C1600" s="13"/>
      <c r="D1600" s="3"/>
      <c r="E1600" s="3"/>
      <c r="F1600" s="3"/>
      <c r="G1600" s="3"/>
      <c r="H1600" s="3"/>
      <c r="I1600" s="3"/>
      <c r="J1600" s="3"/>
      <c r="K1600" s="3"/>
      <c r="L1600" s="3"/>
    </row>
    <row r="1601" spans="1:12">
      <c r="A1601" s="9"/>
      <c r="B1601" s="3"/>
      <c r="C1601" s="13"/>
      <c r="D1601" s="3"/>
      <c r="E1601" s="3"/>
      <c r="F1601" s="3"/>
      <c r="G1601" s="3"/>
      <c r="H1601" s="3"/>
      <c r="I1601" s="3"/>
      <c r="J1601" s="3"/>
      <c r="K1601" s="3"/>
      <c r="L1601" s="3"/>
    </row>
    <row r="1602" spans="1:12">
      <c r="A1602" s="9"/>
      <c r="B1602" s="3"/>
      <c r="C1602" s="13"/>
      <c r="D1602" s="3"/>
      <c r="E1602" s="3"/>
      <c r="F1602" s="3"/>
      <c r="G1602" s="3"/>
      <c r="H1602" s="3"/>
      <c r="I1602" s="3"/>
      <c r="J1602" s="3"/>
      <c r="K1602" s="3"/>
      <c r="L1602" s="3"/>
    </row>
    <row r="1603" spans="1:12">
      <c r="A1603" s="9"/>
      <c r="B1603" s="3"/>
      <c r="C1603" s="13"/>
      <c r="D1603" s="3"/>
      <c r="E1603" s="3"/>
      <c r="F1603" s="3"/>
      <c r="G1603" s="3"/>
      <c r="H1603" s="3"/>
      <c r="I1603" s="3"/>
      <c r="J1603" s="3"/>
      <c r="K1603" s="3"/>
      <c r="L1603" s="3"/>
    </row>
    <row r="1604" spans="1:12">
      <c r="A1604" s="9"/>
      <c r="B1604" s="3"/>
      <c r="C1604" s="13"/>
      <c r="D1604" s="3"/>
      <c r="E1604" s="3"/>
      <c r="F1604" s="3"/>
      <c r="G1604" s="3"/>
      <c r="H1604" s="3"/>
      <c r="I1604" s="3"/>
      <c r="J1604" s="3"/>
      <c r="K1604" s="3"/>
      <c r="L1604" s="3"/>
    </row>
    <row r="1605" spans="1:12">
      <c r="A1605" s="9"/>
      <c r="B1605" s="3"/>
      <c r="C1605" s="13"/>
      <c r="D1605" s="3"/>
      <c r="E1605" s="3"/>
      <c r="F1605" s="3"/>
      <c r="G1605" s="3"/>
      <c r="H1605" s="3"/>
      <c r="I1605" s="3"/>
      <c r="J1605" s="3"/>
      <c r="K1605" s="3"/>
      <c r="L1605" s="3"/>
    </row>
    <row r="1606" spans="1:12">
      <c r="A1606" s="9"/>
      <c r="B1606" s="3"/>
      <c r="C1606" s="13"/>
      <c r="D1606" s="3"/>
      <c r="E1606" s="3"/>
      <c r="F1606" s="3"/>
      <c r="G1606" s="3"/>
      <c r="H1606" s="3"/>
      <c r="I1606" s="3"/>
      <c r="J1606" s="3"/>
      <c r="K1606" s="3"/>
      <c r="L1606" s="3"/>
    </row>
    <row r="1607" spans="1:12">
      <c r="A1607" s="9"/>
      <c r="B1607" s="3"/>
      <c r="C1607" s="13"/>
      <c r="D1607" s="3"/>
      <c r="E1607" s="3"/>
      <c r="F1607" s="3"/>
      <c r="G1607" s="3"/>
      <c r="H1607" s="3"/>
      <c r="I1607" s="3"/>
      <c r="J1607" s="3"/>
      <c r="K1607" s="3"/>
      <c r="L1607" s="3"/>
    </row>
    <row r="1608" spans="1:12">
      <c r="A1608" s="9"/>
      <c r="B1608" s="3"/>
      <c r="C1608" s="13"/>
      <c r="D1608" s="3"/>
      <c r="E1608" s="3"/>
      <c r="F1608" s="3"/>
      <c r="G1608" s="3"/>
      <c r="H1608" s="3"/>
      <c r="I1608" s="3"/>
      <c r="J1608" s="3"/>
      <c r="K1608" s="3"/>
      <c r="L1608" s="3"/>
    </row>
    <row r="1609" spans="1:12">
      <c r="A1609" s="9"/>
      <c r="B1609" s="3"/>
      <c r="C1609" s="13"/>
      <c r="D1609" s="3"/>
      <c r="E1609" s="3"/>
      <c r="F1609" s="3"/>
      <c r="G1609" s="3"/>
      <c r="H1609" s="3"/>
      <c r="I1609" s="3"/>
      <c r="J1609" s="3"/>
      <c r="K1609" s="3"/>
      <c r="L1609" s="3"/>
    </row>
    <row r="1610" spans="1:12">
      <c r="A1610" s="9"/>
      <c r="B1610" s="3"/>
      <c r="C1610" s="13"/>
      <c r="D1610" s="3"/>
      <c r="E1610" s="3"/>
      <c r="F1610" s="3"/>
      <c r="G1610" s="3"/>
      <c r="H1610" s="3"/>
      <c r="I1610" s="3"/>
      <c r="J1610" s="3"/>
      <c r="K1610" s="3"/>
      <c r="L1610" s="3"/>
    </row>
    <row r="1611" spans="1:12">
      <c r="A1611" s="9"/>
      <c r="B1611" s="3"/>
      <c r="C1611" s="13"/>
      <c r="D1611" s="3"/>
      <c r="E1611" s="3"/>
      <c r="F1611" s="3"/>
      <c r="G1611" s="3"/>
      <c r="H1611" s="3"/>
      <c r="I1611" s="3"/>
      <c r="J1611" s="3"/>
      <c r="K1611" s="3"/>
      <c r="L1611" s="3"/>
    </row>
    <row r="1612" spans="1:12">
      <c r="A1612" s="9"/>
      <c r="B1612" s="3"/>
      <c r="C1612" s="13"/>
      <c r="D1612" s="3"/>
      <c r="E1612" s="3"/>
      <c r="F1612" s="3"/>
      <c r="G1612" s="3"/>
      <c r="H1612" s="3"/>
      <c r="I1612" s="3"/>
      <c r="J1612" s="3"/>
      <c r="K1612" s="3"/>
      <c r="L1612" s="3"/>
    </row>
    <row r="1613" spans="1:12">
      <c r="A1613" s="9"/>
      <c r="B1613" s="3"/>
      <c r="C1613" s="13"/>
      <c r="D1613" s="3"/>
      <c r="E1613" s="3"/>
      <c r="F1613" s="3"/>
      <c r="G1613" s="3"/>
      <c r="H1613" s="3"/>
      <c r="I1613" s="3"/>
      <c r="J1613" s="3"/>
      <c r="K1613" s="3"/>
      <c r="L1613" s="3"/>
    </row>
    <row r="1614" spans="1:12">
      <c r="A1614" s="9"/>
      <c r="B1614" s="3"/>
      <c r="C1614" s="13"/>
      <c r="D1614" s="3"/>
      <c r="E1614" s="3"/>
      <c r="F1614" s="3"/>
      <c r="G1614" s="3"/>
      <c r="H1614" s="3"/>
      <c r="I1614" s="3"/>
      <c r="J1614" s="3"/>
      <c r="K1614" s="3"/>
      <c r="L1614" s="3"/>
    </row>
    <row r="1615" spans="1:12">
      <c r="A1615" s="9"/>
      <c r="B1615" s="3"/>
      <c r="C1615" s="13"/>
      <c r="D1615" s="3"/>
      <c r="E1615" s="3"/>
      <c r="F1615" s="3"/>
      <c r="G1615" s="3"/>
      <c r="H1615" s="3"/>
      <c r="I1615" s="3"/>
      <c r="J1615" s="3"/>
      <c r="K1615" s="3"/>
      <c r="L1615" s="3"/>
    </row>
    <row r="1616" spans="1:12">
      <c r="A1616" s="9"/>
      <c r="B1616" s="3"/>
      <c r="C1616" s="13"/>
      <c r="D1616" s="3"/>
      <c r="E1616" s="3"/>
      <c r="F1616" s="3"/>
      <c r="G1616" s="3"/>
      <c r="H1616" s="3"/>
      <c r="I1616" s="3"/>
      <c r="J1616" s="3"/>
      <c r="K1616" s="3"/>
      <c r="L1616" s="3"/>
    </row>
    <row r="1617" spans="1:12">
      <c r="A1617" s="9"/>
      <c r="B1617" s="3"/>
      <c r="C1617" s="13"/>
      <c r="D1617" s="3"/>
      <c r="E1617" s="3"/>
      <c r="F1617" s="3"/>
      <c r="G1617" s="3"/>
      <c r="H1617" s="3"/>
      <c r="I1617" s="3"/>
      <c r="J1617" s="3"/>
      <c r="K1617" s="3"/>
      <c r="L1617" s="3"/>
    </row>
    <row r="1618" spans="1:12">
      <c r="A1618" s="9"/>
      <c r="B1618" s="3"/>
      <c r="C1618" s="13"/>
      <c r="D1618" s="3"/>
      <c r="E1618" s="3"/>
      <c r="F1618" s="3"/>
      <c r="G1618" s="3"/>
      <c r="H1618" s="3"/>
      <c r="I1618" s="3"/>
      <c r="J1618" s="3"/>
      <c r="K1618" s="3"/>
      <c r="L1618" s="3"/>
    </row>
    <row r="1619" spans="1:12">
      <c r="A1619" s="9"/>
      <c r="B1619" s="3"/>
      <c r="C1619" s="13"/>
      <c r="D1619" s="3"/>
      <c r="E1619" s="3"/>
      <c r="F1619" s="3"/>
      <c r="G1619" s="3"/>
      <c r="H1619" s="3"/>
      <c r="I1619" s="3"/>
      <c r="J1619" s="3"/>
      <c r="K1619" s="3"/>
      <c r="L1619" s="3"/>
    </row>
    <row r="1620" spans="1:12">
      <c r="A1620" s="9"/>
      <c r="B1620" s="3"/>
      <c r="C1620" s="13"/>
      <c r="D1620" s="3"/>
      <c r="E1620" s="3"/>
      <c r="F1620" s="3"/>
      <c r="G1620" s="3"/>
      <c r="H1620" s="3"/>
      <c r="I1620" s="3"/>
      <c r="J1620" s="3"/>
      <c r="K1620" s="3"/>
      <c r="L1620" s="3"/>
    </row>
    <row r="1621" spans="1:12">
      <c r="A1621" s="9"/>
      <c r="B1621" s="3"/>
      <c r="C1621" s="13"/>
      <c r="D1621" s="3"/>
      <c r="E1621" s="3"/>
      <c r="F1621" s="3"/>
      <c r="G1621" s="3"/>
      <c r="H1621" s="3"/>
      <c r="I1621" s="3"/>
      <c r="J1621" s="3"/>
      <c r="K1621" s="3"/>
      <c r="L1621" s="3"/>
    </row>
    <row r="1622" spans="1:12">
      <c r="A1622" s="9"/>
      <c r="B1622" s="3"/>
      <c r="C1622" s="13"/>
      <c r="D1622" s="3"/>
      <c r="E1622" s="3"/>
      <c r="F1622" s="3"/>
      <c r="G1622" s="3"/>
      <c r="H1622" s="3"/>
      <c r="I1622" s="3"/>
      <c r="J1622" s="3"/>
      <c r="K1622" s="3"/>
      <c r="L1622" s="3"/>
    </row>
    <row r="1623" spans="1:12">
      <c r="A1623" s="9"/>
      <c r="B1623" s="3"/>
      <c r="C1623" s="13"/>
      <c r="D1623" s="3"/>
      <c r="E1623" s="3"/>
      <c r="F1623" s="3"/>
      <c r="G1623" s="3"/>
      <c r="H1623" s="3"/>
      <c r="I1623" s="3"/>
      <c r="J1623" s="3"/>
      <c r="K1623" s="3"/>
      <c r="L1623" s="3"/>
    </row>
    <row r="1624" spans="1:12">
      <c r="A1624" s="9"/>
      <c r="B1624" s="3"/>
      <c r="C1624" s="13"/>
      <c r="D1624" s="3"/>
      <c r="E1624" s="3"/>
      <c r="F1624" s="3"/>
      <c r="G1624" s="3"/>
      <c r="H1624" s="3"/>
      <c r="I1624" s="3"/>
      <c r="J1624" s="3"/>
      <c r="K1624" s="3"/>
      <c r="L1624" s="3"/>
    </row>
    <row r="1625" spans="1:12">
      <c r="A1625" s="9"/>
      <c r="B1625" s="3"/>
      <c r="C1625" s="13"/>
      <c r="D1625" s="3"/>
      <c r="E1625" s="3"/>
      <c r="F1625" s="3"/>
      <c r="G1625" s="3"/>
      <c r="H1625" s="3"/>
      <c r="I1625" s="3"/>
      <c r="J1625" s="3"/>
      <c r="K1625" s="3"/>
      <c r="L1625" s="3"/>
    </row>
    <row r="1626" spans="1:12">
      <c r="A1626" s="9"/>
      <c r="B1626" s="3"/>
      <c r="C1626" s="13"/>
      <c r="D1626" s="3"/>
      <c r="E1626" s="3"/>
      <c r="F1626" s="3"/>
      <c r="G1626" s="3"/>
      <c r="H1626" s="3"/>
      <c r="I1626" s="3"/>
      <c r="J1626" s="3"/>
      <c r="K1626" s="3"/>
      <c r="L1626" s="3"/>
    </row>
    <row r="1627" spans="1:12">
      <c r="A1627" s="9"/>
      <c r="B1627" s="3"/>
      <c r="C1627" s="13"/>
      <c r="D1627" s="3"/>
      <c r="E1627" s="3"/>
      <c r="F1627" s="3"/>
      <c r="G1627" s="3"/>
      <c r="H1627" s="3"/>
      <c r="I1627" s="3"/>
      <c r="J1627" s="3"/>
      <c r="K1627" s="3"/>
      <c r="L1627" s="3"/>
    </row>
    <row r="1628" spans="1:12">
      <c r="A1628" s="9"/>
      <c r="B1628" s="3"/>
      <c r="C1628" s="13"/>
      <c r="D1628" s="3"/>
      <c r="E1628" s="3"/>
      <c r="F1628" s="3"/>
      <c r="G1628" s="3"/>
      <c r="H1628" s="3"/>
      <c r="I1628" s="3"/>
      <c r="J1628" s="3"/>
      <c r="K1628" s="3"/>
      <c r="L1628" s="3"/>
    </row>
    <row r="1629" spans="1:12">
      <c r="A1629" s="9"/>
      <c r="B1629" s="3"/>
      <c r="C1629" s="13"/>
      <c r="D1629" s="3"/>
      <c r="E1629" s="3"/>
      <c r="F1629" s="3"/>
      <c r="G1629" s="3"/>
      <c r="H1629" s="3"/>
      <c r="I1629" s="3"/>
      <c r="J1629" s="3"/>
      <c r="K1629" s="3"/>
      <c r="L1629" s="3"/>
    </row>
    <row r="1630" spans="1:12">
      <c r="A1630" s="9"/>
      <c r="B1630" s="3"/>
      <c r="C1630" s="13"/>
      <c r="D1630" s="3"/>
      <c r="E1630" s="3"/>
      <c r="F1630" s="3"/>
      <c r="G1630" s="3"/>
      <c r="H1630" s="3"/>
      <c r="I1630" s="3"/>
      <c r="J1630" s="3"/>
      <c r="K1630" s="3"/>
      <c r="L1630" s="3"/>
    </row>
    <row r="1631" spans="1:12">
      <c r="A1631" s="9"/>
      <c r="B1631" s="3"/>
      <c r="C1631" s="13"/>
      <c r="D1631" s="3"/>
      <c r="E1631" s="3"/>
      <c r="F1631" s="3"/>
      <c r="G1631" s="3"/>
      <c r="H1631" s="3"/>
      <c r="I1631" s="3"/>
      <c r="J1631" s="3"/>
      <c r="K1631" s="3"/>
      <c r="L1631" s="3"/>
    </row>
    <row r="1632" spans="1:12">
      <c r="A1632" s="9"/>
      <c r="B1632" s="3"/>
      <c r="C1632" s="13"/>
      <c r="D1632" s="3"/>
      <c r="E1632" s="3"/>
      <c r="F1632" s="3"/>
      <c r="G1632" s="3"/>
      <c r="H1632" s="3"/>
      <c r="I1632" s="3"/>
      <c r="J1632" s="3"/>
      <c r="K1632" s="3"/>
      <c r="L1632" s="3"/>
    </row>
    <row r="1633" spans="1:12">
      <c r="A1633" s="9"/>
      <c r="B1633" s="3"/>
      <c r="C1633" s="13"/>
      <c r="D1633" s="3"/>
      <c r="E1633" s="3"/>
      <c r="F1633" s="3"/>
      <c r="G1633" s="3"/>
      <c r="H1633" s="3"/>
      <c r="I1633" s="3"/>
      <c r="J1633" s="3"/>
      <c r="K1633" s="3"/>
      <c r="L1633" s="3"/>
    </row>
    <row r="1634" spans="1:12">
      <c r="A1634" s="9"/>
      <c r="B1634" s="3"/>
      <c r="C1634" s="13"/>
      <c r="D1634" s="3"/>
      <c r="E1634" s="3"/>
      <c r="F1634" s="3"/>
      <c r="G1634" s="3"/>
      <c r="H1634" s="3"/>
      <c r="I1634" s="3"/>
      <c r="J1634" s="3"/>
      <c r="K1634" s="3"/>
      <c r="L1634" s="3"/>
    </row>
    <row r="1635" spans="1:12">
      <c r="A1635" s="9"/>
      <c r="B1635" s="3"/>
      <c r="C1635" s="13"/>
      <c r="D1635" s="3"/>
      <c r="E1635" s="3"/>
      <c r="F1635" s="3"/>
      <c r="G1635" s="3"/>
      <c r="H1635" s="3"/>
      <c r="I1635" s="3"/>
      <c r="J1635" s="3"/>
      <c r="K1635" s="3"/>
      <c r="L1635" s="3"/>
    </row>
    <row r="1636" spans="1:12">
      <c r="A1636" s="9"/>
      <c r="B1636" s="3"/>
      <c r="C1636" s="13"/>
      <c r="D1636" s="3"/>
      <c r="E1636" s="3"/>
      <c r="F1636" s="3"/>
      <c r="G1636" s="3"/>
      <c r="H1636" s="3"/>
      <c r="I1636" s="3"/>
      <c r="J1636" s="3"/>
      <c r="K1636" s="3"/>
      <c r="L1636" s="3"/>
    </row>
    <row r="1637" spans="1:12">
      <c r="A1637" s="9"/>
      <c r="B1637" s="3"/>
      <c r="C1637" s="13"/>
      <c r="D1637" s="3"/>
      <c r="E1637" s="3"/>
      <c r="F1637" s="3"/>
      <c r="G1637" s="3"/>
      <c r="H1637" s="3"/>
      <c r="I1637" s="3"/>
      <c r="J1637" s="3"/>
      <c r="K1637" s="3"/>
      <c r="L1637" s="3"/>
    </row>
    <row r="1638" spans="1:12">
      <c r="A1638" s="9"/>
      <c r="B1638" s="3"/>
      <c r="C1638" s="13"/>
      <c r="D1638" s="3"/>
      <c r="E1638" s="3"/>
      <c r="F1638" s="3"/>
      <c r="G1638" s="3"/>
      <c r="H1638" s="3"/>
      <c r="I1638" s="3"/>
      <c r="J1638" s="3"/>
      <c r="K1638" s="3"/>
      <c r="L1638" s="3"/>
    </row>
    <row r="1639" spans="1:12">
      <c r="A1639" s="9"/>
      <c r="B1639" s="3"/>
      <c r="C1639" s="13"/>
      <c r="D1639" s="3"/>
      <c r="E1639" s="3"/>
      <c r="F1639" s="3"/>
      <c r="G1639" s="3"/>
      <c r="H1639" s="3"/>
      <c r="I1639" s="3"/>
      <c r="J1639" s="3"/>
      <c r="K1639" s="3"/>
      <c r="L1639" s="3"/>
    </row>
    <row r="1640" spans="1:12">
      <c r="A1640" s="9"/>
      <c r="B1640" s="3"/>
      <c r="C1640" s="13"/>
      <c r="D1640" s="3"/>
      <c r="E1640" s="3"/>
      <c r="F1640" s="3"/>
      <c r="G1640" s="3"/>
      <c r="H1640" s="3"/>
      <c r="I1640" s="3"/>
      <c r="J1640" s="3"/>
      <c r="K1640" s="3"/>
      <c r="L1640" s="3"/>
    </row>
    <row r="1641" spans="1:12">
      <c r="A1641" s="9"/>
      <c r="B1641" s="3"/>
      <c r="C1641" s="13"/>
      <c r="D1641" s="3"/>
      <c r="E1641" s="3"/>
      <c r="F1641" s="3"/>
      <c r="G1641" s="3"/>
      <c r="H1641" s="3"/>
      <c r="I1641" s="3"/>
      <c r="J1641" s="3"/>
      <c r="K1641" s="3"/>
      <c r="L1641" s="3"/>
    </row>
    <row r="1642" spans="1:12">
      <c r="A1642" s="9"/>
      <c r="B1642" s="3"/>
      <c r="C1642" s="13"/>
      <c r="D1642" s="3"/>
      <c r="E1642" s="3"/>
      <c r="F1642" s="3"/>
      <c r="G1642" s="3"/>
      <c r="H1642" s="3"/>
      <c r="I1642" s="3"/>
      <c r="J1642" s="3"/>
      <c r="K1642" s="3"/>
      <c r="L1642" s="3"/>
    </row>
    <row r="1643" spans="1:12">
      <c r="A1643" s="9"/>
      <c r="B1643" s="3"/>
      <c r="C1643" s="13"/>
      <c r="D1643" s="3"/>
      <c r="E1643" s="3"/>
      <c r="F1643" s="3"/>
      <c r="G1643" s="3"/>
      <c r="H1643" s="3"/>
      <c r="I1643" s="3"/>
      <c r="J1643" s="3"/>
      <c r="K1643" s="3"/>
      <c r="L1643" s="3"/>
    </row>
    <row r="1644" spans="1:12">
      <c r="A1644" s="9"/>
      <c r="B1644" s="3"/>
      <c r="C1644" s="13"/>
      <c r="D1644" s="3"/>
      <c r="E1644" s="3"/>
      <c r="F1644" s="3"/>
      <c r="G1644" s="3"/>
      <c r="H1644" s="3"/>
      <c r="I1644" s="3"/>
      <c r="J1644" s="3"/>
      <c r="K1644" s="3"/>
      <c r="L1644" s="3"/>
    </row>
    <row r="1645" spans="1:12">
      <c r="A1645" s="9"/>
      <c r="B1645" s="3"/>
      <c r="C1645" s="13"/>
      <c r="D1645" s="3"/>
      <c r="E1645" s="3"/>
      <c r="F1645" s="3"/>
      <c r="G1645" s="3"/>
      <c r="H1645" s="3"/>
      <c r="I1645" s="3"/>
      <c r="J1645" s="3"/>
      <c r="K1645" s="3"/>
      <c r="L1645" s="3"/>
    </row>
    <row r="1646" spans="1:12">
      <c r="A1646" s="9"/>
      <c r="B1646" s="3"/>
      <c r="C1646" s="13"/>
      <c r="D1646" s="3"/>
      <c r="E1646" s="3"/>
      <c r="F1646" s="3"/>
      <c r="G1646" s="3"/>
      <c r="H1646" s="3"/>
      <c r="I1646" s="3"/>
      <c r="J1646" s="3"/>
      <c r="K1646" s="3"/>
      <c r="L1646" s="3"/>
    </row>
    <row r="1647" spans="1:12">
      <c r="A1647" s="9"/>
      <c r="B1647" s="3"/>
      <c r="C1647" s="13"/>
      <c r="D1647" s="3"/>
      <c r="E1647" s="3"/>
      <c r="F1647" s="3"/>
      <c r="G1647" s="3"/>
      <c r="H1647" s="3"/>
      <c r="I1647" s="3"/>
      <c r="J1647" s="3"/>
      <c r="K1647" s="3"/>
      <c r="L1647" s="3"/>
    </row>
    <row r="1648" spans="1:12">
      <c r="A1648" s="9"/>
      <c r="B1648" s="3"/>
      <c r="C1648" s="13"/>
      <c r="D1648" s="3"/>
      <c r="E1648" s="3"/>
      <c r="F1648" s="3"/>
      <c r="G1648" s="3"/>
      <c r="H1648" s="3"/>
      <c r="I1648" s="3"/>
      <c r="J1648" s="3"/>
      <c r="K1648" s="3"/>
      <c r="L1648" s="3"/>
    </row>
    <row r="1649" spans="1:12">
      <c r="A1649" s="9"/>
      <c r="B1649" s="3"/>
      <c r="C1649" s="13"/>
      <c r="D1649" s="3"/>
      <c r="E1649" s="3"/>
      <c r="F1649" s="3"/>
      <c r="G1649" s="3"/>
      <c r="H1649" s="3"/>
      <c r="I1649" s="3"/>
      <c r="J1649" s="3"/>
      <c r="K1649" s="3"/>
      <c r="L1649" s="3"/>
    </row>
    <row r="1650" spans="1:12">
      <c r="A1650" s="9"/>
      <c r="B1650" s="3"/>
      <c r="C1650" s="13"/>
      <c r="D1650" s="3"/>
      <c r="E1650" s="3"/>
      <c r="F1650" s="3"/>
      <c r="G1650" s="3"/>
      <c r="H1650" s="3"/>
      <c r="I1650" s="3"/>
      <c r="J1650" s="3"/>
      <c r="K1650" s="3"/>
      <c r="L1650" s="3"/>
    </row>
    <row r="1651" spans="1:12">
      <c r="A1651" s="9"/>
      <c r="B1651" s="3"/>
      <c r="C1651" s="13"/>
      <c r="D1651" s="3"/>
      <c r="E1651" s="3"/>
      <c r="F1651" s="3"/>
      <c r="G1651" s="3"/>
      <c r="H1651" s="3"/>
      <c r="I1651" s="3"/>
      <c r="J1651" s="3"/>
      <c r="K1651" s="3"/>
      <c r="L1651" s="3"/>
    </row>
    <row r="1652" spans="1:12">
      <c r="A1652" s="9"/>
      <c r="B1652" s="3"/>
      <c r="C1652" s="13"/>
      <c r="D1652" s="3"/>
      <c r="E1652" s="3"/>
      <c r="F1652" s="3"/>
      <c r="G1652" s="3"/>
      <c r="H1652" s="3"/>
      <c r="I1652" s="3"/>
      <c r="J1652" s="3"/>
      <c r="K1652" s="3"/>
      <c r="L1652" s="3"/>
    </row>
    <row r="1653" spans="1:12">
      <c r="A1653" s="9"/>
      <c r="B1653" s="3"/>
      <c r="C1653" s="13"/>
      <c r="D1653" s="3"/>
      <c r="E1653" s="3"/>
      <c r="F1653" s="3"/>
      <c r="G1653" s="3"/>
      <c r="H1653" s="3"/>
      <c r="I1653" s="3"/>
      <c r="J1653" s="3"/>
      <c r="K1653" s="3"/>
      <c r="L1653" s="3"/>
    </row>
    <row r="1654" spans="1:12">
      <c r="A1654" s="9"/>
      <c r="B1654" s="3"/>
      <c r="C1654" s="13"/>
      <c r="D1654" s="3"/>
      <c r="E1654" s="3"/>
      <c r="F1654" s="3"/>
      <c r="G1654" s="3"/>
      <c r="H1654" s="3"/>
      <c r="I1654" s="3"/>
      <c r="J1654" s="3"/>
      <c r="K1654" s="3"/>
      <c r="L1654" s="3"/>
    </row>
    <row r="1655" spans="1:12">
      <c r="A1655" s="9"/>
      <c r="B1655" s="3"/>
      <c r="C1655" s="13"/>
      <c r="D1655" s="3"/>
      <c r="E1655" s="3"/>
      <c r="F1655" s="3"/>
      <c r="G1655" s="3"/>
      <c r="H1655" s="3"/>
      <c r="I1655" s="3"/>
      <c r="J1655" s="3"/>
      <c r="K1655" s="3"/>
      <c r="L1655" s="3"/>
    </row>
    <row r="1656" spans="1:12">
      <c r="A1656" s="9"/>
      <c r="B1656" s="3"/>
      <c r="C1656" s="13"/>
      <c r="D1656" s="3"/>
      <c r="E1656" s="3"/>
      <c r="F1656" s="3"/>
      <c r="G1656" s="3"/>
      <c r="H1656" s="3"/>
      <c r="I1656" s="3"/>
      <c r="J1656" s="3"/>
      <c r="K1656" s="3"/>
      <c r="L1656" s="3"/>
    </row>
    <row r="1657" spans="1:12">
      <c r="A1657" s="9"/>
      <c r="B1657" s="3"/>
      <c r="C1657" s="13"/>
      <c r="D1657" s="3"/>
      <c r="E1657" s="3"/>
      <c r="F1657" s="3"/>
      <c r="G1657" s="3"/>
      <c r="H1657" s="3"/>
      <c r="I1657" s="3"/>
      <c r="J1657" s="3"/>
      <c r="K1657" s="3"/>
      <c r="L1657" s="3"/>
    </row>
    <row r="1658" spans="1:12">
      <c r="A1658" s="9"/>
      <c r="B1658" s="3"/>
      <c r="C1658" s="13"/>
      <c r="D1658" s="3"/>
      <c r="E1658" s="3"/>
      <c r="F1658" s="3"/>
      <c r="G1658" s="3"/>
      <c r="H1658" s="3"/>
      <c r="I1658" s="3"/>
      <c r="J1658" s="3"/>
      <c r="K1658" s="3"/>
      <c r="L1658" s="3"/>
    </row>
    <row r="1659" spans="1:12">
      <c r="A1659" s="9"/>
      <c r="B1659" s="3"/>
      <c r="C1659" s="13"/>
      <c r="D1659" s="3"/>
      <c r="E1659" s="3"/>
      <c r="F1659" s="3"/>
      <c r="G1659" s="3"/>
      <c r="H1659" s="3"/>
      <c r="I1659" s="3"/>
      <c r="J1659" s="3"/>
      <c r="K1659" s="3"/>
      <c r="L1659" s="3"/>
    </row>
    <row r="1660" spans="1:12">
      <c r="A1660" s="9"/>
      <c r="B1660" s="3"/>
      <c r="C1660" s="13"/>
      <c r="D1660" s="3"/>
      <c r="E1660" s="3"/>
      <c r="F1660" s="3"/>
      <c r="G1660" s="3"/>
      <c r="H1660" s="3"/>
      <c r="I1660" s="3"/>
      <c r="J1660" s="3"/>
      <c r="K1660" s="3"/>
      <c r="L1660" s="3"/>
    </row>
    <row r="1661" spans="1:12">
      <c r="A1661" s="9"/>
      <c r="B1661" s="3"/>
      <c r="C1661" s="13"/>
      <c r="D1661" s="3"/>
      <c r="E1661" s="3"/>
      <c r="F1661" s="3"/>
      <c r="G1661" s="3"/>
      <c r="H1661" s="3"/>
      <c r="I1661" s="3"/>
      <c r="J1661" s="3"/>
      <c r="K1661" s="3"/>
      <c r="L1661" s="3"/>
    </row>
    <row r="1662" spans="1:12">
      <c r="A1662" s="9"/>
      <c r="B1662" s="3"/>
      <c r="C1662" s="13"/>
      <c r="D1662" s="3"/>
      <c r="E1662" s="3"/>
      <c r="F1662" s="3"/>
      <c r="G1662" s="3"/>
      <c r="H1662" s="3"/>
      <c r="I1662" s="3"/>
      <c r="J1662" s="3"/>
      <c r="K1662" s="3"/>
      <c r="L1662" s="3"/>
    </row>
    <row r="1663" spans="1:12">
      <c r="A1663" s="9"/>
      <c r="B1663" s="3"/>
      <c r="C1663" s="13"/>
      <c r="D1663" s="3"/>
      <c r="E1663" s="3"/>
      <c r="F1663" s="3"/>
      <c r="G1663" s="3"/>
      <c r="H1663" s="3"/>
      <c r="I1663" s="3"/>
      <c r="J1663" s="3"/>
      <c r="K1663" s="3"/>
      <c r="L1663" s="3"/>
    </row>
    <row r="1664" spans="1:12">
      <c r="A1664" s="9"/>
      <c r="B1664" s="3"/>
      <c r="C1664" s="13"/>
      <c r="D1664" s="3"/>
      <c r="E1664" s="3"/>
      <c r="F1664" s="3"/>
      <c r="G1664" s="3"/>
      <c r="H1664" s="3"/>
      <c r="I1664" s="3"/>
      <c r="J1664" s="3"/>
      <c r="K1664" s="3"/>
      <c r="L1664" s="3"/>
    </row>
    <row r="1665" spans="1:12">
      <c r="A1665" s="9"/>
      <c r="B1665" s="3"/>
      <c r="C1665" s="13"/>
      <c r="D1665" s="3"/>
      <c r="E1665" s="3"/>
      <c r="F1665" s="3"/>
      <c r="G1665" s="3"/>
      <c r="H1665" s="3"/>
      <c r="I1665" s="3"/>
      <c r="J1665" s="3"/>
      <c r="K1665" s="3"/>
      <c r="L1665" s="3"/>
    </row>
    <row r="1666" spans="1:12">
      <c r="A1666" s="9"/>
      <c r="B1666" s="3"/>
      <c r="C1666" s="13"/>
      <c r="D1666" s="3"/>
      <c r="E1666" s="3"/>
      <c r="F1666" s="3"/>
      <c r="G1666" s="3"/>
      <c r="H1666" s="3"/>
      <c r="I1666" s="3"/>
      <c r="J1666" s="3"/>
      <c r="K1666" s="3"/>
      <c r="L1666" s="3"/>
    </row>
    <row r="1667" spans="1:12">
      <c r="A1667" s="9"/>
      <c r="B1667" s="3"/>
      <c r="C1667" s="13"/>
      <c r="D1667" s="3"/>
      <c r="E1667" s="3"/>
      <c r="F1667" s="3"/>
      <c r="G1667" s="3"/>
      <c r="H1667" s="3"/>
      <c r="I1667" s="3"/>
      <c r="J1667" s="3"/>
      <c r="K1667" s="3"/>
      <c r="L1667" s="3"/>
    </row>
    <row r="1668" spans="1:12">
      <c r="A1668" s="9"/>
      <c r="B1668" s="3"/>
      <c r="C1668" s="13"/>
      <c r="D1668" s="3"/>
      <c r="E1668" s="3"/>
      <c r="F1668" s="3"/>
      <c r="G1668" s="3"/>
      <c r="H1668" s="3"/>
      <c r="I1668" s="3"/>
      <c r="J1668" s="3"/>
      <c r="K1668" s="3"/>
      <c r="L1668" s="3"/>
    </row>
    <row r="1669" spans="1:12">
      <c r="A1669" s="9"/>
      <c r="B1669" s="3"/>
      <c r="C1669" s="13"/>
      <c r="D1669" s="3"/>
      <c r="E1669" s="3"/>
      <c r="F1669" s="3"/>
      <c r="G1669" s="3"/>
      <c r="H1669" s="3"/>
      <c r="I1669" s="3"/>
      <c r="J1669" s="3"/>
      <c r="K1669" s="3"/>
      <c r="L1669" s="3"/>
    </row>
    <row r="1670" spans="1:12">
      <c r="A1670" s="9"/>
      <c r="B1670" s="3"/>
      <c r="C1670" s="13"/>
      <c r="D1670" s="3"/>
      <c r="E1670" s="3"/>
      <c r="F1670" s="3"/>
      <c r="G1670" s="3"/>
      <c r="H1670" s="3"/>
      <c r="I1670" s="3"/>
      <c r="J1670" s="3"/>
      <c r="K1670" s="3"/>
      <c r="L1670" s="3"/>
    </row>
    <row r="1671" spans="1:12">
      <c r="A1671" s="9"/>
      <c r="B1671" s="3"/>
      <c r="C1671" s="13"/>
      <c r="D1671" s="3"/>
      <c r="E1671" s="3"/>
      <c r="F1671" s="3"/>
      <c r="G1671" s="3"/>
      <c r="H1671" s="3"/>
      <c r="I1671" s="3"/>
      <c r="J1671" s="3"/>
      <c r="K1671" s="3"/>
      <c r="L1671" s="3"/>
    </row>
    <row r="1672" spans="1:12">
      <c r="A1672" s="9"/>
      <c r="B1672" s="3"/>
      <c r="C1672" s="13"/>
      <c r="D1672" s="3"/>
      <c r="E1672" s="3"/>
      <c r="F1672" s="3"/>
      <c r="G1672" s="3"/>
      <c r="H1672" s="3"/>
      <c r="I1672" s="3"/>
      <c r="J1672" s="3"/>
      <c r="K1672" s="3"/>
      <c r="L1672" s="3"/>
    </row>
    <row r="1673" spans="1:12">
      <c r="A1673" s="9"/>
      <c r="B1673" s="3"/>
      <c r="C1673" s="13"/>
      <c r="D1673" s="3"/>
      <c r="E1673" s="3"/>
      <c r="F1673" s="3"/>
      <c r="G1673" s="3"/>
      <c r="H1673" s="3"/>
      <c r="I1673" s="3"/>
      <c r="J1673" s="3"/>
      <c r="K1673" s="3"/>
      <c r="L1673" s="3"/>
    </row>
    <row r="1674" spans="1:12">
      <c r="A1674" s="9"/>
      <c r="B1674" s="3"/>
      <c r="C1674" s="13"/>
      <c r="D1674" s="3"/>
      <c r="E1674" s="3"/>
      <c r="F1674" s="3"/>
      <c r="G1674" s="3"/>
      <c r="H1674" s="3"/>
      <c r="I1674" s="3"/>
      <c r="J1674" s="3"/>
      <c r="K1674" s="3"/>
      <c r="L1674" s="3"/>
    </row>
    <row r="1675" spans="1:12">
      <c r="A1675" s="9"/>
      <c r="B1675" s="3"/>
      <c r="C1675" s="13"/>
      <c r="D1675" s="3"/>
      <c r="E1675" s="3"/>
      <c r="F1675" s="3"/>
      <c r="G1675" s="3"/>
      <c r="H1675" s="3"/>
      <c r="I1675" s="3"/>
      <c r="J1675" s="3"/>
      <c r="K1675" s="3"/>
      <c r="L1675" s="3"/>
    </row>
    <row r="1676" spans="1:12">
      <c r="A1676" s="9"/>
      <c r="B1676" s="3"/>
      <c r="C1676" s="13"/>
      <c r="D1676" s="3"/>
      <c r="E1676" s="3"/>
      <c r="F1676" s="3"/>
      <c r="G1676" s="3"/>
      <c r="H1676" s="3"/>
      <c r="I1676" s="3"/>
      <c r="J1676" s="3"/>
      <c r="K1676" s="3"/>
      <c r="L1676" s="3"/>
    </row>
    <row r="1677" spans="1:12">
      <c r="A1677" s="9"/>
      <c r="B1677" s="3"/>
      <c r="C1677" s="13"/>
      <c r="D1677" s="3"/>
      <c r="E1677" s="3"/>
      <c r="F1677" s="3"/>
      <c r="G1677" s="3"/>
      <c r="H1677" s="3"/>
      <c r="I1677" s="3"/>
      <c r="J1677" s="3"/>
      <c r="K1677" s="3"/>
      <c r="L1677" s="3"/>
    </row>
    <row r="1678" spans="1:12">
      <c r="A1678" s="9"/>
      <c r="B1678" s="3"/>
      <c r="C1678" s="13"/>
      <c r="D1678" s="3"/>
      <c r="E1678" s="3"/>
      <c r="F1678" s="3"/>
      <c r="G1678" s="3"/>
      <c r="H1678" s="3"/>
      <c r="I1678" s="3"/>
      <c r="J1678" s="3"/>
      <c r="K1678" s="3"/>
      <c r="L1678" s="3"/>
    </row>
    <row r="1679" spans="1:12">
      <c r="A1679" s="9"/>
      <c r="B1679" s="3"/>
      <c r="C1679" s="13"/>
      <c r="D1679" s="3"/>
      <c r="E1679" s="3"/>
      <c r="F1679" s="3"/>
      <c r="G1679" s="3"/>
      <c r="H1679" s="3"/>
      <c r="I1679" s="3"/>
      <c r="J1679" s="3"/>
      <c r="K1679" s="3"/>
      <c r="L1679" s="3"/>
    </row>
    <row r="1680" spans="1:12">
      <c r="A1680" s="9"/>
      <c r="B1680" s="3"/>
      <c r="C1680" s="13"/>
      <c r="D1680" s="3"/>
      <c r="E1680" s="3"/>
      <c r="F1680" s="3"/>
      <c r="G1680" s="3"/>
      <c r="H1680" s="3"/>
      <c r="I1680" s="3"/>
      <c r="J1680" s="3"/>
      <c r="K1680" s="3"/>
      <c r="L1680" s="3"/>
    </row>
    <row r="1681" spans="1:12">
      <c r="A1681" s="9"/>
      <c r="B1681" s="3"/>
      <c r="C1681" s="13"/>
      <c r="D1681" s="3"/>
      <c r="E1681" s="3"/>
      <c r="F1681" s="3"/>
      <c r="G1681" s="3"/>
      <c r="H1681" s="3"/>
      <c r="I1681" s="3"/>
      <c r="J1681" s="3"/>
      <c r="K1681" s="3"/>
      <c r="L1681" s="3"/>
    </row>
    <row r="1682" spans="1:12">
      <c r="A1682" s="9"/>
      <c r="B1682" s="3"/>
      <c r="C1682" s="13"/>
      <c r="D1682" s="3"/>
      <c r="E1682" s="3"/>
      <c r="F1682" s="3"/>
      <c r="G1682" s="3"/>
      <c r="H1682" s="3"/>
      <c r="I1682" s="3"/>
      <c r="J1682" s="3"/>
      <c r="K1682" s="3"/>
      <c r="L1682" s="3"/>
    </row>
    <row r="1683" spans="1:12">
      <c r="A1683" s="9"/>
      <c r="B1683" s="3"/>
      <c r="C1683" s="13"/>
      <c r="D1683" s="3"/>
      <c r="E1683" s="3"/>
      <c r="F1683" s="3"/>
      <c r="G1683" s="3"/>
      <c r="H1683" s="3"/>
      <c r="I1683" s="3"/>
      <c r="J1683" s="3"/>
      <c r="K1683" s="3"/>
      <c r="L1683" s="3"/>
    </row>
    <row r="1684" spans="1:12">
      <c r="A1684" s="9"/>
      <c r="B1684" s="3"/>
      <c r="C1684" s="13"/>
      <c r="D1684" s="3"/>
      <c r="E1684" s="3"/>
      <c r="F1684" s="3"/>
      <c r="G1684" s="3"/>
      <c r="H1684" s="3"/>
      <c r="I1684" s="3"/>
      <c r="J1684" s="3"/>
      <c r="K1684" s="3"/>
      <c r="L1684" s="3"/>
    </row>
    <row r="1685" spans="1:12">
      <c r="A1685" s="9"/>
      <c r="B1685" s="3"/>
      <c r="C1685" s="13"/>
      <c r="D1685" s="3"/>
      <c r="E1685" s="3"/>
      <c r="F1685" s="3"/>
      <c r="G1685" s="3"/>
      <c r="H1685" s="3"/>
      <c r="I1685" s="3"/>
      <c r="J1685" s="3"/>
      <c r="K1685" s="3"/>
      <c r="L1685" s="3"/>
    </row>
    <row r="1686" spans="1:12">
      <c r="A1686" s="9"/>
      <c r="B1686" s="3"/>
      <c r="C1686" s="13"/>
      <c r="D1686" s="3"/>
      <c r="E1686" s="3"/>
      <c r="F1686" s="3"/>
      <c r="G1686" s="3"/>
      <c r="H1686" s="3"/>
      <c r="I1686" s="3"/>
      <c r="J1686" s="3"/>
      <c r="K1686" s="3"/>
      <c r="L1686" s="3"/>
    </row>
    <row r="1687" spans="1:12">
      <c r="A1687" s="9"/>
      <c r="B1687" s="3"/>
      <c r="C1687" s="13"/>
      <c r="D1687" s="3"/>
      <c r="E1687" s="3"/>
      <c r="F1687" s="3"/>
      <c r="G1687" s="3"/>
      <c r="H1687" s="3"/>
      <c r="I1687" s="3"/>
      <c r="J1687" s="3"/>
      <c r="K1687" s="3"/>
      <c r="L1687" s="3"/>
    </row>
    <row r="1688" spans="1:12">
      <c r="A1688" s="9"/>
      <c r="B1688" s="3"/>
      <c r="C1688" s="13"/>
      <c r="D1688" s="3"/>
      <c r="E1688" s="3"/>
      <c r="F1688" s="3"/>
      <c r="G1688" s="3"/>
      <c r="H1688" s="3"/>
      <c r="I1688" s="3"/>
      <c r="J1688" s="3"/>
      <c r="K1688" s="3"/>
      <c r="L1688" s="3"/>
    </row>
    <row r="1689" spans="1:12">
      <c r="A1689" s="9"/>
      <c r="B1689" s="3"/>
      <c r="C1689" s="13"/>
      <c r="D1689" s="3"/>
      <c r="E1689" s="3"/>
      <c r="F1689" s="3"/>
      <c r="G1689" s="3"/>
      <c r="H1689" s="3"/>
      <c r="I1689" s="3"/>
      <c r="J1689" s="3"/>
      <c r="K1689" s="3"/>
      <c r="L1689" s="3"/>
    </row>
    <row r="1690" spans="1:12">
      <c r="A1690" s="9"/>
      <c r="B1690" s="3"/>
      <c r="C1690" s="13"/>
      <c r="D1690" s="3"/>
      <c r="E1690" s="3"/>
      <c r="F1690" s="3"/>
      <c r="G1690" s="3"/>
      <c r="H1690" s="3"/>
      <c r="I1690" s="3"/>
      <c r="J1690" s="3"/>
      <c r="K1690" s="3"/>
      <c r="L1690" s="3"/>
    </row>
    <row r="1691" spans="1:12">
      <c r="A1691" s="9"/>
      <c r="B1691" s="3"/>
      <c r="C1691" s="13"/>
      <c r="D1691" s="3"/>
      <c r="E1691" s="3"/>
      <c r="F1691" s="3"/>
      <c r="G1691" s="3"/>
      <c r="H1691" s="3"/>
      <c r="I1691" s="3"/>
      <c r="J1691" s="3"/>
      <c r="K1691" s="3"/>
      <c r="L1691" s="3"/>
    </row>
    <row r="1692" spans="1:12">
      <c r="A1692" s="9"/>
      <c r="B1692" s="3"/>
      <c r="C1692" s="13"/>
      <c r="D1692" s="3"/>
      <c r="E1692" s="3"/>
      <c r="F1692" s="3"/>
      <c r="G1692" s="3"/>
      <c r="H1692" s="3"/>
      <c r="I1692" s="3"/>
      <c r="J1692" s="3"/>
      <c r="K1692" s="3"/>
      <c r="L1692" s="3"/>
    </row>
    <row r="1693" spans="1:12">
      <c r="A1693" s="9"/>
      <c r="B1693" s="3"/>
      <c r="C1693" s="13"/>
      <c r="D1693" s="3"/>
      <c r="E1693" s="3"/>
      <c r="F1693" s="3"/>
      <c r="G1693" s="3"/>
      <c r="H1693" s="3"/>
      <c r="I1693" s="3"/>
      <c r="J1693" s="3"/>
      <c r="K1693" s="3"/>
      <c r="L1693" s="3"/>
    </row>
    <row r="1694" spans="1:12">
      <c r="A1694" s="9"/>
      <c r="B1694" s="3"/>
      <c r="C1694" s="13"/>
      <c r="D1694" s="3"/>
      <c r="E1694" s="3"/>
      <c r="F1694" s="3"/>
      <c r="G1694" s="3"/>
      <c r="H1694" s="3"/>
      <c r="I1694" s="3"/>
      <c r="J1694" s="3"/>
      <c r="K1694" s="3"/>
      <c r="L1694" s="3"/>
    </row>
    <row r="1695" spans="1:12">
      <c r="A1695" s="9"/>
      <c r="B1695" s="3"/>
      <c r="C1695" s="13"/>
      <c r="D1695" s="3"/>
      <c r="E1695" s="3"/>
      <c r="F1695" s="3"/>
      <c r="G1695" s="3"/>
      <c r="H1695" s="3"/>
      <c r="I1695" s="3"/>
      <c r="J1695" s="3"/>
      <c r="K1695" s="3"/>
      <c r="L1695" s="3"/>
    </row>
    <row r="1696" spans="1:12">
      <c r="A1696" s="9"/>
      <c r="B1696" s="3"/>
      <c r="C1696" s="13"/>
      <c r="D1696" s="3"/>
      <c r="E1696" s="3"/>
      <c r="F1696" s="3"/>
      <c r="G1696" s="3"/>
      <c r="H1696" s="3"/>
      <c r="I1696" s="3"/>
      <c r="J1696" s="3"/>
      <c r="K1696" s="3"/>
      <c r="L1696" s="3"/>
    </row>
    <row r="1697" spans="1:12">
      <c r="A1697" s="9"/>
      <c r="B1697" s="3"/>
      <c r="C1697" s="13"/>
      <c r="D1697" s="3"/>
      <c r="E1697" s="3"/>
      <c r="F1697" s="3"/>
      <c r="G1697" s="3"/>
      <c r="H1697" s="3"/>
      <c r="I1697" s="3"/>
      <c r="J1697" s="3"/>
      <c r="K1697" s="3"/>
      <c r="L1697" s="3"/>
    </row>
    <row r="1698" spans="1:12">
      <c r="A1698" s="9"/>
      <c r="B1698" s="3"/>
      <c r="C1698" s="13"/>
      <c r="D1698" s="3"/>
      <c r="E1698" s="3"/>
      <c r="F1698" s="3"/>
      <c r="G1698" s="3"/>
      <c r="H1698" s="3"/>
      <c r="I1698" s="3"/>
      <c r="J1698" s="3"/>
      <c r="K1698" s="3"/>
      <c r="L1698" s="3"/>
    </row>
    <row r="1699" spans="1:12">
      <c r="A1699" s="9"/>
      <c r="B1699" s="3"/>
      <c r="C1699" s="13"/>
      <c r="D1699" s="3"/>
      <c r="E1699" s="3"/>
      <c r="F1699" s="3"/>
      <c r="G1699" s="3"/>
      <c r="H1699" s="3"/>
      <c r="I1699" s="3"/>
      <c r="J1699" s="3"/>
      <c r="K1699" s="3"/>
      <c r="L1699" s="3"/>
    </row>
    <row r="1700" spans="1:12">
      <c r="A1700" s="9"/>
      <c r="B1700" s="3"/>
      <c r="C1700" s="13"/>
      <c r="D1700" s="3"/>
      <c r="E1700" s="3"/>
      <c r="F1700" s="3"/>
      <c r="G1700" s="3"/>
      <c r="H1700" s="3"/>
      <c r="I1700" s="3"/>
      <c r="J1700" s="3"/>
      <c r="K1700" s="3"/>
      <c r="L1700" s="3"/>
    </row>
    <row r="1701" spans="1:12">
      <c r="A1701" s="9"/>
      <c r="B1701" s="3"/>
      <c r="C1701" s="13"/>
      <c r="D1701" s="3"/>
      <c r="E1701" s="3"/>
      <c r="F1701" s="3"/>
      <c r="G1701" s="3"/>
      <c r="H1701" s="3"/>
      <c r="I1701" s="3"/>
      <c r="J1701" s="3"/>
      <c r="K1701" s="3"/>
      <c r="L1701" s="3"/>
    </row>
    <row r="1702" spans="1:12">
      <c r="A1702" s="9"/>
      <c r="B1702" s="3"/>
      <c r="C1702" s="13"/>
      <c r="D1702" s="3"/>
      <c r="E1702" s="3"/>
      <c r="F1702" s="3"/>
      <c r="G1702" s="3"/>
      <c r="H1702" s="3"/>
      <c r="I1702" s="3"/>
      <c r="J1702" s="3"/>
      <c r="K1702" s="3"/>
      <c r="L1702" s="3"/>
    </row>
    <row r="1703" spans="1:12">
      <c r="A1703" s="9"/>
      <c r="B1703" s="3"/>
      <c r="C1703" s="13"/>
      <c r="D1703" s="3"/>
      <c r="E1703" s="3"/>
      <c r="F1703" s="3"/>
      <c r="G1703" s="3"/>
      <c r="H1703" s="3"/>
      <c r="I1703" s="3"/>
      <c r="J1703" s="3"/>
      <c r="K1703" s="3"/>
      <c r="L1703" s="3"/>
    </row>
    <row r="1704" spans="1:12">
      <c r="A1704" s="9"/>
      <c r="B1704" s="3"/>
      <c r="C1704" s="13"/>
      <c r="D1704" s="3"/>
      <c r="E1704" s="3"/>
      <c r="F1704" s="3"/>
      <c r="G1704" s="3"/>
      <c r="H1704" s="3"/>
      <c r="I1704" s="3"/>
      <c r="J1704" s="3"/>
      <c r="K1704" s="3"/>
      <c r="L1704" s="3"/>
    </row>
    <row r="1705" spans="1:12">
      <c r="A1705" s="9"/>
      <c r="B1705" s="3"/>
      <c r="C1705" s="13"/>
      <c r="D1705" s="3"/>
      <c r="E1705" s="3"/>
      <c r="F1705" s="3"/>
      <c r="G1705" s="3"/>
      <c r="H1705" s="3"/>
      <c r="I1705" s="3"/>
      <c r="J1705" s="3"/>
      <c r="K1705" s="3"/>
      <c r="L1705" s="3"/>
    </row>
    <row r="1706" spans="1:12">
      <c r="A1706" s="9"/>
      <c r="B1706" s="3"/>
      <c r="C1706" s="13"/>
      <c r="D1706" s="3"/>
      <c r="E1706" s="3"/>
      <c r="F1706" s="3"/>
      <c r="G1706" s="3"/>
      <c r="H1706" s="3"/>
      <c r="I1706" s="3"/>
      <c r="J1706" s="3"/>
      <c r="K1706" s="3"/>
      <c r="L1706" s="3"/>
    </row>
    <row r="1707" spans="1:12">
      <c r="A1707" s="9"/>
      <c r="B1707" s="3"/>
      <c r="C1707" s="13"/>
      <c r="D1707" s="3"/>
      <c r="E1707" s="3"/>
      <c r="F1707" s="3"/>
      <c r="G1707" s="3"/>
      <c r="H1707" s="3"/>
      <c r="I1707" s="3"/>
      <c r="J1707" s="3"/>
      <c r="K1707" s="3"/>
      <c r="L1707" s="3"/>
    </row>
    <row r="1708" spans="1:12">
      <c r="A1708" s="9"/>
      <c r="B1708" s="3"/>
      <c r="C1708" s="13"/>
      <c r="D1708" s="3"/>
      <c r="E1708" s="3"/>
      <c r="F1708" s="3"/>
      <c r="G1708" s="3"/>
      <c r="H1708" s="3"/>
      <c r="I1708" s="3"/>
      <c r="J1708" s="3"/>
      <c r="K1708" s="3"/>
      <c r="L1708" s="3"/>
    </row>
    <row r="1709" spans="1:12">
      <c r="A1709" s="9"/>
      <c r="B1709" s="3"/>
      <c r="C1709" s="13"/>
      <c r="D1709" s="3"/>
      <c r="E1709" s="3"/>
      <c r="F1709" s="3"/>
      <c r="G1709" s="3"/>
      <c r="H1709" s="3"/>
      <c r="I1709" s="3"/>
      <c r="J1709" s="3"/>
      <c r="K1709" s="3"/>
      <c r="L1709" s="3"/>
    </row>
    <row r="1710" spans="1:12">
      <c r="A1710" s="9"/>
      <c r="B1710" s="3"/>
      <c r="C1710" s="13"/>
      <c r="D1710" s="3"/>
      <c r="E1710" s="3"/>
      <c r="F1710" s="3"/>
      <c r="G1710" s="3"/>
      <c r="H1710" s="3"/>
      <c r="I1710" s="3"/>
      <c r="J1710" s="3"/>
      <c r="K1710" s="3"/>
      <c r="L1710" s="3"/>
    </row>
    <row r="1711" spans="1:12">
      <c r="A1711" s="9"/>
      <c r="B1711" s="3"/>
      <c r="C1711" s="13"/>
      <c r="D1711" s="3"/>
      <c r="E1711" s="3"/>
      <c r="F1711" s="3"/>
      <c r="G1711" s="3"/>
      <c r="H1711" s="3"/>
      <c r="I1711" s="3"/>
      <c r="J1711" s="3"/>
      <c r="K1711" s="3"/>
      <c r="L1711" s="3"/>
    </row>
    <row r="1712" spans="1:12">
      <c r="A1712" s="9"/>
      <c r="B1712" s="3"/>
      <c r="C1712" s="13"/>
      <c r="D1712" s="3"/>
      <c r="E1712" s="3"/>
      <c r="F1712" s="3"/>
      <c r="G1712" s="3"/>
      <c r="H1712" s="3"/>
      <c r="I1712" s="3"/>
      <c r="J1712" s="3"/>
      <c r="K1712" s="3"/>
      <c r="L1712" s="3"/>
    </row>
    <row r="1713" spans="1:12">
      <c r="A1713" s="9"/>
      <c r="B1713" s="3"/>
      <c r="C1713" s="13"/>
      <c r="D1713" s="3"/>
      <c r="E1713" s="3"/>
      <c r="F1713" s="3"/>
      <c r="G1713" s="3"/>
      <c r="H1713" s="3"/>
      <c r="I1713" s="3"/>
      <c r="J1713" s="3"/>
      <c r="K1713" s="3"/>
      <c r="L1713" s="3"/>
    </row>
    <row r="1714" spans="1:12">
      <c r="A1714" s="9"/>
      <c r="B1714" s="3"/>
      <c r="C1714" s="13"/>
      <c r="D1714" s="3"/>
      <c r="E1714" s="3"/>
      <c r="F1714" s="3"/>
      <c r="G1714" s="3"/>
      <c r="H1714" s="3"/>
      <c r="I1714" s="3"/>
      <c r="J1714" s="3"/>
      <c r="K1714" s="3"/>
      <c r="L1714" s="3"/>
    </row>
    <row r="1715" spans="1:12">
      <c r="A1715" s="9"/>
      <c r="B1715" s="3"/>
      <c r="C1715" s="13"/>
      <c r="D1715" s="3"/>
      <c r="E1715" s="3"/>
      <c r="F1715" s="3"/>
      <c r="G1715" s="3"/>
      <c r="H1715" s="3"/>
      <c r="I1715" s="3"/>
      <c r="J1715" s="3"/>
      <c r="K1715" s="3"/>
      <c r="L1715" s="3"/>
    </row>
    <row r="1716" spans="1:12">
      <c r="A1716" s="9"/>
      <c r="B1716" s="3"/>
      <c r="C1716" s="13"/>
      <c r="D1716" s="3"/>
      <c r="E1716" s="3"/>
      <c r="F1716" s="3"/>
      <c r="G1716" s="3"/>
      <c r="H1716" s="3"/>
      <c r="I1716" s="3"/>
      <c r="J1716" s="3"/>
      <c r="K1716" s="3"/>
      <c r="L1716" s="3"/>
    </row>
    <row r="1717" spans="1:12">
      <c r="A1717" s="9"/>
      <c r="B1717" s="3"/>
      <c r="C1717" s="13"/>
      <c r="D1717" s="3"/>
      <c r="E1717" s="3"/>
      <c r="F1717" s="3"/>
      <c r="G1717" s="3"/>
      <c r="H1717" s="3"/>
      <c r="I1717" s="3"/>
      <c r="J1717" s="3"/>
      <c r="K1717" s="3"/>
      <c r="L1717" s="3"/>
    </row>
    <row r="1718" spans="1:12">
      <c r="A1718" s="9"/>
      <c r="B1718" s="3"/>
      <c r="C1718" s="13"/>
      <c r="D1718" s="3"/>
      <c r="E1718" s="3"/>
      <c r="F1718" s="3"/>
      <c r="G1718" s="3"/>
      <c r="H1718" s="3"/>
      <c r="I1718" s="3"/>
      <c r="J1718" s="3"/>
      <c r="K1718" s="3"/>
      <c r="L1718" s="3"/>
    </row>
    <row r="1719" spans="1:12">
      <c r="A1719" s="9"/>
      <c r="B1719" s="3"/>
      <c r="C1719" s="13"/>
      <c r="D1719" s="3"/>
      <c r="E1719" s="3"/>
      <c r="F1719" s="3"/>
      <c r="G1719" s="3"/>
      <c r="H1719" s="3"/>
      <c r="I1719" s="3"/>
      <c r="J1719" s="3"/>
      <c r="K1719" s="3"/>
      <c r="L1719" s="3"/>
    </row>
    <row r="1720" spans="1:12">
      <c r="A1720" s="9"/>
      <c r="B1720" s="3"/>
      <c r="C1720" s="13"/>
      <c r="D1720" s="3"/>
      <c r="E1720" s="3"/>
      <c r="F1720" s="3"/>
      <c r="G1720" s="3"/>
      <c r="H1720" s="3"/>
      <c r="I1720" s="3"/>
      <c r="J1720" s="3"/>
      <c r="K1720" s="3"/>
      <c r="L1720" s="3"/>
    </row>
    <row r="1721" spans="1:12">
      <c r="A1721" s="9"/>
      <c r="B1721" s="3"/>
      <c r="C1721" s="13"/>
      <c r="D1721" s="3"/>
      <c r="E1721" s="3"/>
      <c r="F1721" s="3"/>
      <c r="G1721" s="3"/>
      <c r="H1721" s="3"/>
      <c r="I1721" s="3"/>
      <c r="J1721" s="3"/>
      <c r="K1721" s="3"/>
      <c r="L1721" s="3"/>
    </row>
    <row r="1722" spans="1:12">
      <c r="A1722" s="9"/>
      <c r="B1722" s="3"/>
      <c r="C1722" s="13"/>
      <c r="D1722" s="3"/>
      <c r="E1722" s="3"/>
      <c r="F1722" s="3"/>
      <c r="G1722" s="3"/>
      <c r="H1722" s="3"/>
      <c r="I1722" s="3"/>
      <c r="J1722" s="3"/>
      <c r="K1722" s="3"/>
      <c r="L1722" s="3"/>
    </row>
    <row r="1723" spans="1:12">
      <c r="A1723" s="9"/>
      <c r="B1723" s="3"/>
      <c r="C1723" s="13"/>
      <c r="D1723" s="3"/>
      <c r="E1723" s="3"/>
      <c r="F1723" s="3"/>
      <c r="G1723" s="3"/>
      <c r="H1723" s="3"/>
      <c r="I1723" s="3"/>
      <c r="J1723" s="3"/>
      <c r="K1723" s="3"/>
      <c r="L1723" s="3"/>
    </row>
    <row r="1724" spans="1:12">
      <c r="A1724" s="9"/>
      <c r="B1724" s="3"/>
      <c r="C1724" s="13"/>
      <c r="D1724" s="3"/>
      <c r="E1724" s="3"/>
      <c r="F1724" s="3"/>
      <c r="G1724" s="3"/>
      <c r="H1724" s="3"/>
      <c r="I1724" s="3"/>
      <c r="J1724" s="3"/>
      <c r="K1724" s="3"/>
      <c r="L1724" s="3"/>
    </row>
    <row r="1725" spans="1:12">
      <c r="A1725" s="9"/>
      <c r="B1725" s="3"/>
      <c r="C1725" s="13"/>
      <c r="D1725" s="3"/>
      <c r="E1725" s="3"/>
      <c r="F1725" s="3"/>
      <c r="G1725" s="3"/>
      <c r="H1725" s="3"/>
      <c r="I1725" s="3"/>
      <c r="J1725" s="3"/>
      <c r="K1725" s="3"/>
      <c r="L1725" s="3"/>
    </row>
    <row r="1726" spans="1:12">
      <c r="A1726" s="9"/>
      <c r="B1726" s="3"/>
      <c r="C1726" s="13"/>
      <c r="D1726" s="3"/>
      <c r="E1726" s="3"/>
      <c r="F1726" s="3"/>
      <c r="G1726" s="3"/>
      <c r="H1726" s="3"/>
      <c r="I1726" s="3"/>
      <c r="J1726" s="3"/>
      <c r="K1726" s="3"/>
      <c r="L1726" s="3"/>
    </row>
    <row r="1727" spans="1:12">
      <c r="A1727" s="9"/>
      <c r="B1727" s="3"/>
      <c r="C1727" s="13"/>
      <c r="D1727" s="3"/>
      <c r="E1727" s="3"/>
      <c r="F1727" s="3"/>
      <c r="G1727" s="3"/>
      <c r="H1727" s="3"/>
      <c r="I1727" s="3"/>
      <c r="J1727" s="3"/>
      <c r="K1727" s="3"/>
      <c r="L1727" s="3"/>
    </row>
    <row r="1728" spans="1:12">
      <c r="A1728" s="9"/>
      <c r="B1728" s="3"/>
      <c r="C1728" s="13"/>
      <c r="D1728" s="3"/>
      <c r="E1728" s="3"/>
      <c r="F1728" s="3"/>
      <c r="G1728" s="3"/>
      <c r="H1728" s="3"/>
      <c r="I1728" s="3"/>
      <c r="J1728" s="3"/>
      <c r="K1728" s="3"/>
      <c r="L1728" s="3"/>
    </row>
    <row r="1729" spans="1:12">
      <c r="A1729" s="9"/>
      <c r="B1729" s="3"/>
      <c r="C1729" s="13"/>
      <c r="D1729" s="3"/>
      <c r="E1729" s="3"/>
      <c r="F1729" s="3"/>
      <c r="G1729" s="3"/>
      <c r="H1729" s="3"/>
      <c r="I1729" s="3"/>
      <c r="J1729" s="3"/>
      <c r="K1729" s="3"/>
      <c r="L1729" s="3"/>
    </row>
    <row r="1730" spans="1:12">
      <c r="A1730" s="9"/>
      <c r="B1730" s="3"/>
      <c r="C1730" s="13"/>
      <c r="D1730" s="3"/>
      <c r="E1730" s="3"/>
      <c r="F1730" s="3"/>
      <c r="G1730" s="3"/>
      <c r="H1730" s="3"/>
      <c r="I1730" s="3"/>
      <c r="J1730" s="3"/>
      <c r="K1730" s="3"/>
      <c r="L1730" s="3"/>
    </row>
    <row r="1731" spans="1:12">
      <c r="A1731" s="9"/>
      <c r="B1731" s="3"/>
      <c r="C1731" s="13"/>
      <c r="D1731" s="3"/>
      <c r="E1731" s="3"/>
      <c r="F1731" s="3"/>
      <c r="G1731" s="3"/>
      <c r="H1731" s="3"/>
      <c r="I1731" s="3"/>
      <c r="J1731" s="3"/>
      <c r="K1731" s="3"/>
      <c r="L1731" s="3"/>
    </row>
    <row r="1732" spans="1:12">
      <c r="A1732" s="9"/>
      <c r="B1732" s="3"/>
      <c r="C1732" s="13"/>
      <c r="D1732" s="3"/>
      <c r="E1732" s="3"/>
      <c r="F1732" s="3"/>
      <c r="G1732" s="3"/>
      <c r="H1732" s="3"/>
      <c r="I1732" s="3"/>
      <c r="J1732" s="3"/>
      <c r="K1732" s="3"/>
      <c r="L1732" s="3"/>
    </row>
    <row r="1733" spans="1:12">
      <c r="A1733" s="9"/>
      <c r="B1733" s="3"/>
      <c r="C1733" s="13"/>
      <c r="D1733" s="3"/>
      <c r="E1733" s="3"/>
      <c r="F1733" s="3"/>
      <c r="G1733" s="3"/>
      <c r="H1733" s="3"/>
      <c r="I1733" s="3"/>
      <c r="J1733" s="3"/>
      <c r="K1733" s="3"/>
      <c r="L1733" s="3"/>
    </row>
    <row r="1734" spans="1:12">
      <c r="A1734" s="9"/>
      <c r="B1734" s="3"/>
      <c r="C1734" s="13"/>
      <c r="D1734" s="3"/>
      <c r="E1734" s="3"/>
      <c r="F1734" s="3"/>
      <c r="G1734" s="3"/>
      <c r="H1734" s="3"/>
      <c r="I1734" s="3"/>
      <c r="J1734" s="3"/>
      <c r="K1734" s="3"/>
      <c r="L1734" s="3"/>
    </row>
    <row r="1735" spans="1:12">
      <c r="A1735" s="9"/>
      <c r="B1735" s="3"/>
      <c r="C1735" s="13"/>
      <c r="D1735" s="3"/>
      <c r="E1735" s="3"/>
      <c r="F1735" s="3"/>
      <c r="G1735" s="3"/>
      <c r="H1735" s="3"/>
      <c r="I1735" s="3"/>
      <c r="J1735" s="3"/>
      <c r="K1735" s="3"/>
      <c r="L1735" s="3"/>
    </row>
    <row r="1736" spans="1:12">
      <c r="A1736" s="9"/>
      <c r="B1736" s="3"/>
      <c r="C1736" s="13"/>
      <c r="D1736" s="3"/>
      <c r="E1736" s="3"/>
      <c r="F1736" s="3"/>
      <c r="G1736" s="3"/>
      <c r="H1736" s="3"/>
      <c r="I1736" s="3"/>
      <c r="J1736" s="3"/>
      <c r="K1736" s="3"/>
      <c r="L1736" s="3"/>
    </row>
    <row r="1737" spans="1:12">
      <c r="A1737" s="9"/>
      <c r="B1737" s="3"/>
      <c r="C1737" s="13"/>
      <c r="D1737" s="3"/>
      <c r="E1737" s="3"/>
      <c r="F1737" s="3"/>
      <c r="G1737" s="3"/>
      <c r="H1737" s="3"/>
      <c r="I1737" s="3"/>
      <c r="J1737" s="3"/>
      <c r="K1737" s="3"/>
      <c r="L1737" s="3"/>
    </row>
    <row r="1738" spans="1:12">
      <c r="A1738" s="9"/>
      <c r="B1738" s="3"/>
      <c r="C1738" s="13"/>
      <c r="D1738" s="3"/>
      <c r="E1738" s="3"/>
      <c r="F1738" s="3"/>
      <c r="G1738" s="3"/>
      <c r="H1738" s="3"/>
      <c r="I1738" s="3"/>
      <c r="J1738" s="3"/>
      <c r="K1738" s="3"/>
      <c r="L1738" s="3"/>
    </row>
    <row r="1739" spans="1:12">
      <c r="A1739" s="9"/>
      <c r="B1739" s="3"/>
      <c r="C1739" s="13"/>
      <c r="D1739" s="3"/>
      <c r="E1739" s="3"/>
      <c r="F1739" s="3"/>
      <c r="G1739" s="3"/>
      <c r="H1739" s="3"/>
      <c r="I1739" s="3"/>
      <c r="J1739" s="3"/>
      <c r="K1739" s="3"/>
      <c r="L1739" s="3"/>
    </row>
    <row r="1740" spans="1:12">
      <c r="A1740" s="9"/>
      <c r="B1740" s="3"/>
      <c r="C1740" s="13"/>
      <c r="D1740" s="3"/>
      <c r="E1740" s="3"/>
      <c r="F1740" s="3"/>
      <c r="G1740" s="3"/>
      <c r="H1740" s="3"/>
      <c r="I1740" s="3"/>
      <c r="J1740" s="3"/>
      <c r="K1740" s="3"/>
      <c r="L1740" s="3"/>
    </row>
    <row r="1741" spans="1:12">
      <c r="A1741" s="9"/>
      <c r="B1741" s="3"/>
      <c r="C1741" s="13"/>
      <c r="D1741" s="3"/>
      <c r="E1741" s="3"/>
      <c r="F1741" s="3"/>
      <c r="G1741" s="3"/>
      <c r="H1741" s="3"/>
      <c r="I1741" s="3"/>
      <c r="J1741" s="3"/>
      <c r="K1741" s="3"/>
      <c r="L1741" s="3"/>
    </row>
    <row r="1742" spans="1:12">
      <c r="A1742" s="9"/>
      <c r="B1742" s="3"/>
      <c r="C1742" s="13"/>
      <c r="D1742" s="3"/>
      <c r="E1742" s="3"/>
      <c r="F1742" s="3"/>
      <c r="G1742" s="3"/>
      <c r="H1742" s="3"/>
      <c r="I1742" s="3"/>
      <c r="J1742" s="3"/>
      <c r="K1742" s="3"/>
      <c r="L1742" s="3"/>
    </row>
    <row r="1743" spans="1:12">
      <c r="A1743" s="9"/>
      <c r="B1743" s="3"/>
      <c r="C1743" s="13"/>
      <c r="D1743" s="3"/>
      <c r="E1743" s="3"/>
      <c r="F1743" s="3"/>
      <c r="G1743" s="3"/>
      <c r="H1743" s="3"/>
      <c r="I1743" s="3"/>
      <c r="J1743" s="3"/>
      <c r="K1743" s="3"/>
      <c r="L1743" s="3"/>
    </row>
    <row r="1744" spans="1:12">
      <c r="A1744" s="9"/>
      <c r="B1744" s="3"/>
      <c r="C1744" s="13"/>
      <c r="D1744" s="3"/>
      <c r="E1744" s="3"/>
      <c r="F1744" s="3"/>
      <c r="G1744" s="3"/>
      <c r="H1744" s="3"/>
      <c r="I1744" s="3"/>
      <c r="J1744" s="3"/>
      <c r="K1744" s="3"/>
      <c r="L1744" s="3"/>
    </row>
    <row r="1745" spans="1:12">
      <c r="A1745" s="9"/>
      <c r="B1745" s="3"/>
      <c r="C1745" s="13"/>
      <c r="D1745" s="3"/>
      <c r="E1745" s="3"/>
      <c r="F1745" s="3"/>
      <c r="G1745" s="3"/>
      <c r="H1745" s="3"/>
      <c r="I1745" s="3"/>
      <c r="J1745" s="3"/>
      <c r="K1745" s="3"/>
      <c r="L1745" s="3"/>
    </row>
    <row r="1746" spans="1:12">
      <c r="A1746" s="9"/>
      <c r="B1746" s="3"/>
      <c r="C1746" s="13"/>
      <c r="D1746" s="3"/>
      <c r="E1746" s="3"/>
      <c r="F1746" s="3"/>
      <c r="G1746" s="3"/>
      <c r="H1746" s="3"/>
      <c r="I1746" s="3"/>
      <c r="J1746" s="3"/>
      <c r="K1746" s="3"/>
      <c r="L1746" s="3"/>
    </row>
    <row r="1747" spans="1:12">
      <c r="A1747" s="9"/>
      <c r="B1747" s="3"/>
      <c r="C1747" s="13"/>
      <c r="D1747" s="3"/>
      <c r="E1747" s="3"/>
      <c r="F1747" s="3"/>
      <c r="G1747" s="3"/>
      <c r="H1747" s="3"/>
      <c r="I1747" s="3"/>
      <c r="J1747" s="3"/>
      <c r="K1747" s="3"/>
      <c r="L1747" s="3"/>
    </row>
    <row r="1748" spans="1:12">
      <c r="A1748" s="9"/>
      <c r="B1748" s="3"/>
      <c r="C1748" s="13"/>
      <c r="D1748" s="3"/>
      <c r="E1748" s="3"/>
      <c r="F1748" s="3"/>
      <c r="G1748" s="3"/>
      <c r="H1748" s="3"/>
      <c r="I1748" s="3"/>
      <c r="J1748" s="3"/>
      <c r="K1748" s="3"/>
      <c r="L1748" s="3"/>
    </row>
    <row r="1749" spans="1:12">
      <c r="A1749" s="9"/>
      <c r="B1749" s="3"/>
      <c r="C1749" s="13"/>
      <c r="D1749" s="3"/>
      <c r="E1749" s="3"/>
      <c r="F1749" s="3"/>
      <c r="G1749" s="3"/>
      <c r="H1749" s="3"/>
      <c r="I1749" s="3"/>
      <c r="J1749" s="3"/>
      <c r="K1749" s="3"/>
      <c r="L1749" s="3"/>
    </row>
    <row r="1750" spans="1:12">
      <c r="A1750" s="9"/>
      <c r="B1750" s="3"/>
      <c r="C1750" s="13"/>
      <c r="D1750" s="3"/>
      <c r="E1750" s="3"/>
      <c r="F1750" s="3"/>
      <c r="G1750" s="3"/>
      <c r="H1750" s="3"/>
      <c r="I1750" s="3"/>
      <c r="J1750" s="3"/>
      <c r="K1750" s="3"/>
      <c r="L1750" s="3"/>
    </row>
    <row r="1751" spans="1:12">
      <c r="A1751" s="9"/>
      <c r="B1751" s="3"/>
      <c r="C1751" s="13"/>
      <c r="D1751" s="3"/>
      <c r="E1751" s="3"/>
      <c r="F1751" s="3"/>
      <c r="G1751" s="3"/>
      <c r="H1751" s="3"/>
      <c r="I1751" s="3"/>
      <c r="J1751" s="3"/>
      <c r="K1751" s="3"/>
      <c r="L1751" s="3"/>
    </row>
    <row r="1752" spans="1:12">
      <c r="A1752" s="9"/>
      <c r="B1752" s="3"/>
      <c r="C1752" s="13"/>
      <c r="D1752" s="3"/>
      <c r="E1752" s="3"/>
      <c r="F1752" s="3"/>
      <c r="G1752" s="3"/>
      <c r="H1752" s="3"/>
      <c r="I1752" s="3"/>
      <c r="J1752" s="3"/>
      <c r="K1752" s="3"/>
      <c r="L1752" s="3"/>
    </row>
    <row r="1753" spans="1:12">
      <c r="A1753" s="9"/>
      <c r="B1753" s="3"/>
      <c r="C1753" s="13"/>
      <c r="D1753" s="3"/>
      <c r="E1753" s="3"/>
      <c r="F1753" s="3"/>
      <c r="G1753" s="3"/>
      <c r="H1753" s="3"/>
      <c r="I1753" s="3"/>
      <c r="J1753" s="3"/>
      <c r="K1753" s="3"/>
      <c r="L1753" s="3"/>
    </row>
    <row r="1754" spans="1:12">
      <c r="A1754" s="9"/>
      <c r="B1754" s="3"/>
      <c r="C1754" s="13"/>
      <c r="D1754" s="3"/>
      <c r="E1754" s="3"/>
      <c r="F1754" s="3"/>
      <c r="G1754" s="3"/>
      <c r="H1754" s="3"/>
      <c r="I1754" s="3"/>
      <c r="J1754" s="3"/>
      <c r="K1754" s="3"/>
      <c r="L1754" s="3"/>
    </row>
    <row r="1755" spans="1:12">
      <c r="A1755" s="9"/>
      <c r="B1755" s="3"/>
      <c r="C1755" s="13"/>
      <c r="D1755" s="3"/>
      <c r="E1755" s="3"/>
      <c r="F1755" s="3"/>
      <c r="G1755" s="3"/>
      <c r="H1755" s="3"/>
      <c r="I1755" s="3"/>
      <c r="J1755" s="3"/>
      <c r="K1755" s="3"/>
      <c r="L1755" s="3"/>
    </row>
    <row r="1756" spans="1:12">
      <c r="A1756" s="9"/>
      <c r="B1756" s="3"/>
      <c r="C1756" s="13"/>
      <c r="D1756" s="3"/>
      <c r="E1756" s="3"/>
      <c r="F1756" s="3"/>
      <c r="G1756" s="3"/>
      <c r="H1756" s="3"/>
      <c r="I1756" s="3"/>
      <c r="J1756" s="3"/>
      <c r="K1756" s="3"/>
      <c r="L1756" s="3"/>
    </row>
    <row r="1757" spans="1:12">
      <c r="A1757" s="9"/>
      <c r="B1757" s="3"/>
      <c r="C1757" s="13"/>
      <c r="D1757" s="3"/>
      <c r="E1757" s="3"/>
      <c r="F1757" s="3"/>
      <c r="G1757" s="3"/>
      <c r="H1757" s="3"/>
      <c r="I1757" s="3"/>
      <c r="J1757" s="3"/>
      <c r="K1757" s="3"/>
      <c r="L1757" s="3"/>
    </row>
    <row r="1758" spans="1:12">
      <c r="A1758" s="9"/>
      <c r="B1758" s="3"/>
      <c r="C1758" s="13"/>
      <c r="D1758" s="3"/>
      <c r="E1758" s="3"/>
      <c r="F1758" s="3"/>
      <c r="G1758" s="3"/>
      <c r="H1758" s="3"/>
      <c r="I1758" s="3"/>
      <c r="J1758" s="3"/>
      <c r="K1758" s="3"/>
      <c r="L1758" s="3"/>
    </row>
    <row r="1759" spans="1:12">
      <c r="A1759" s="9"/>
      <c r="B1759" s="3"/>
      <c r="C1759" s="13"/>
      <c r="D1759" s="3"/>
      <c r="E1759" s="3"/>
      <c r="F1759" s="3"/>
      <c r="G1759" s="3"/>
      <c r="H1759" s="3"/>
      <c r="I1759" s="3"/>
      <c r="J1759" s="3"/>
      <c r="K1759" s="3"/>
      <c r="L1759" s="3"/>
    </row>
    <row r="1760" spans="1:12">
      <c r="A1760" s="9"/>
      <c r="B1760" s="3"/>
      <c r="C1760" s="13"/>
      <c r="D1760" s="3"/>
      <c r="E1760" s="3"/>
      <c r="F1760" s="3"/>
      <c r="G1760" s="3"/>
      <c r="H1760" s="3"/>
      <c r="I1760" s="3"/>
      <c r="J1760" s="3"/>
      <c r="K1760" s="3"/>
      <c r="L1760" s="3"/>
    </row>
    <row r="1761" spans="1:12">
      <c r="A1761" s="9"/>
      <c r="B1761" s="3"/>
      <c r="C1761" s="13"/>
      <c r="D1761" s="3"/>
      <c r="E1761" s="3"/>
      <c r="F1761" s="3"/>
      <c r="G1761" s="3"/>
      <c r="H1761" s="3"/>
      <c r="I1761" s="3"/>
      <c r="J1761" s="3"/>
      <c r="K1761" s="3"/>
      <c r="L1761" s="3"/>
    </row>
    <row r="1762" spans="1:12">
      <c r="A1762" s="9"/>
      <c r="B1762" s="3"/>
      <c r="C1762" s="13"/>
      <c r="D1762" s="3"/>
      <c r="E1762" s="3"/>
      <c r="F1762" s="3"/>
      <c r="G1762" s="3"/>
      <c r="H1762" s="3"/>
      <c r="I1762" s="3"/>
      <c r="J1762" s="3"/>
      <c r="K1762" s="3"/>
      <c r="L1762" s="3"/>
    </row>
    <row r="1763" spans="1:12">
      <c r="A1763" s="9"/>
      <c r="B1763" s="3"/>
      <c r="C1763" s="13"/>
      <c r="D1763" s="3"/>
      <c r="E1763" s="3"/>
      <c r="F1763" s="3"/>
      <c r="G1763" s="3"/>
      <c r="H1763" s="3"/>
      <c r="I1763" s="3"/>
      <c r="J1763" s="3"/>
      <c r="K1763" s="3"/>
      <c r="L1763" s="3"/>
    </row>
    <row r="1764" spans="1:12">
      <c r="A1764" s="9"/>
      <c r="B1764" s="3"/>
      <c r="C1764" s="13"/>
      <c r="D1764" s="3"/>
      <c r="E1764" s="3"/>
      <c r="F1764" s="3"/>
      <c r="G1764" s="3"/>
      <c r="H1764" s="3"/>
      <c r="I1764" s="3"/>
      <c r="J1764" s="3"/>
      <c r="K1764" s="3"/>
      <c r="L1764" s="3"/>
    </row>
    <row r="1765" spans="1:12">
      <c r="A1765" s="9"/>
      <c r="B1765" s="3"/>
      <c r="C1765" s="13"/>
      <c r="D1765" s="3"/>
      <c r="E1765" s="3"/>
      <c r="F1765" s="3"/>
      <c r="G1765" s="3"/>
      <c r="H1765" s="3"/>
      <c r="I1765" s="3"/>
      <c r="J1765" s="3"/>
      <c r="K1765" s="3"/>
      <c r="L1765" s="3"/>
    </row>
    <row r="1766" spans="1:12">
      <c r="A1766" s="9"/>
      <c r="B1766" s="3"/>
      <c r="C1766" s="13"/>
      <c r="D1766" s="3"/>
      <c r="E1766" s="3"/>
      <c r="F1766" s="3"/>
      <c r="G1766" s="3"/>
      <c r="H1766" s="3"/>
      <c r="I1766" s="3"/>
      <c r="J1766" s="3"/>
      <c r="K1766" s="3"/>
      <c r="L1766" s="3"/>
    </row>
    <row r="1767" spans="1:12">
      <c r="A1767" s="9"/>
      <c r="B1767" s="3"/>
      <c r="C1767" s="13"/>
      <c r="D1767" s="3"/>
      <c r="E1767" s="3"/>
      <c r="F1767" s="3"/>
      <c r="G1767" s="3"/>
      <c r="H1767" s="3"/>
      <c r="I1767" s="3"/>
      <c r="J1767" s="3"/>
      <c r="K1767" s="3"/>
      <c r="L1767" s="3"/>
    </row>
    <row r="1768" spans="1:12">
      <c r="A1768" s="9"/>
      <c r="B1768" s="3"/>
      <c r="C1768" s="13"/>
      <c r="D1768" s="3"/>
      <c r="E1768" s="3"/>
      <c r="F1768" s="3"/>
      <c r="G1768" s="3"/>
      <c r="H1768" s="3"/>
      <c r="I1768" s="3"/>
      <c r="J1768" s="3"/>
      <c r="K1768" s="3"/>
      <c r="L1768" s="3"/>
    </row>
    <row r="1769" spans="1:12">
      <c r="A1769" s="9"/>
      <c r="B1769" s="3"/>
      <c r="C1769" s="13"/>
      <c r="D1769" s="3"/>
      <c r="E1769" s="3"/>
      <c r="F1769" s="3"/>
      <c r="G1769" s="3"/>
      <c r="H1769" s="3"/>
      <c r="I1769" s="3"/>
      <c r="J1769" s="3"/>
      <c r="K1769" s="3"/>
      <c r="L1769" s="3"/>
    </row>
    <row r="1770" spans="1:12">
      <c r="A1770" s="9"/>
      <c r="B1770" s="3"/>
      <c r="C1770" s="13"/>
      <c r="D1770" s="3"/>
      <c r="E1770" s="3"/>
      <c r="F1770" s="3"/>
      <c r="G1770" s="3"/>
      <c r="H1770" s="3"/>
      <c r="I1770" s="3"/>
      <c r="J1770" s="3"/>
      <c r="K1770" s="3"/>
      <c r="L1770" s="3"/>
    </row>
    <row r="1771" spans="1:12">
      <c r="A1771" s="9"/>
      <c r="B1771" s="3"/>
      <c r="C1771" s="13"/>
      <c r="D1771" s="3"/>
      <c r="E1771" s="3"/>
      <c r="F1771" s="3"/>
      <c r="G1771" s="3"/>
      <c r="H1771" s="3"/>
      <c r="I1771" s="3"/>
      <c r="J1771" s="3"/>
      <c r="K1771" s="3"/>
      <c r="L1771" s="3"/>
    </row>
    <row r="1772" spans="1:12">
      <c r="A1772" s="9"/>
      <c r="B1772" s="3"/>
      <c r="C1772" s="13"/>
      <c r="D1772" s="3"/>
      <c r="E1772" s="3"/>
      <c r="F1772" s="3"/>
      <c r="G1772" s="3"/>
      <c r="H1772" s="3"/>
      <c r="I1772" s="3"/>
      <c r="J1772" s="3"/>
      <c r="K1772" s="3"/>
      <c r="L1772" s="3"/>
    </row>
    <row r="1773" spans="1:12">
      <c r="A1773" s="9"/>
      <c r="B1773" s="3"/>
      <c r="C1773" s="13"/>
      <c r="D1773" s="3"/>
      <c r="E1773" s="3"/>
      <c r="F1773" s="3"/>
      <c r="G1773" s="3"/>
      <c r="H1773" s="3"/>
      <c r="I1773" s="3"/>
      <c r="J1773" s="3"/>
      <c r="K1773" s="3"/>
      <c r="L1773" s="3"/>
    </row>
    <row r="1774" spans="1:12">
      <c r="A1774" s="9"/>
      <c r="B1774" s="3"/>
      <c r="C1774" s="13"/>
      <c r="D1774" s="3"/>
      <c r="E1774" s="3"/>
      <c r="F1774" s="3"/>
      <c r="G1774" s="3"/>
      <c r="H1774" s="3"/>
      <c r="I1774" s="3"/>
      <c r="J1774" s="3"/>
      <c r="K1774" s="3"/>
      <c r="L1774" s="3"/>
    </row>
    <row r="1775" spans="1:12">
      <c r="A1775" s="9"/>
      <c r="B1775" s="3"/>
      <c r="C1775" s="13"/>
      <c r="D1775" s="3"/>
      <c r="E1775" s="3"/>
      <c r="F1775" s="3"/>
      <c r="G1775" s="3"/>
      <c r="H1775" s="3"/>
      <c r="I1775" s="3"/>
      <c r="J1775" s="3"/>
      <c r="K1775" s="3"/>
      <c r="L1775" s="3"/>
    </row>
    <row r="1776" spans="1:12">
      <c r="A1776" s="9"/>
      <c r="B1776" s="3"/>
      <c r="C1776" s="13"/>
      <c r="D1776" s="3"/>
      <c r="E1776" s="3"/>
      <c r="F1776" s="3"/>
      <c r="G1776" s="3"/>
      <c r="H1776" s="3"/>
      <c r="I1776" s="3"/>
      <c r="J1776" s="3"/>
      <c r="K1776" s="3"/>
      <c r="L1776" s="3"/>
    </row>
    <row r="1777" spans="1:12">
      <c r="A1777" s="9"/>
      <c r="B1777" s="3"/>
      <c r="C1777" s="13"/>
      <c r="D1777" s="3"/>
      <c r="E1777" s="3"/>
      <c r="F1777" s="3"/>
      <c r="G1777" s="3"/>
      <c r="H1777" s="3"/>
      <c r="I1777" s="3"/>
      <c r="J1777" s="3"/>
      <c r="K1777" s="3"/>
      <c r="L1777" s="3"/>
    </row>
    <row r="1778" spans="1:12">
      <c r="A1778" s="9"/>
      <c r="B1778" s="3"/>
      <c r="C1778" s="13"/>
      <c r="D1778" s="3"/>
      <c r="E1778" s="3"/>
      <c r="F1778" s="3"/>
      <c r="G1778" s="3"/>
      <c r="H1778" s="3"/>
      <c r="I1778" s="3"/>
      <c r="J1778" s="3"/>
      <c r="K1778" s="3"/>
      <c r="L1778" s="3"/>
    </row>
    <row r="1779" spans="1:12">
      <c r="A1779" s="9"/>
      <c r="B1779" s="3"/>
      <c r="C1779" s="13"/>
      <c r="D1779" s="3"/>
      <c r="E1779" s="3"/>
      <c r="F1779" s="3"/>
      <c r="G1779" s="3"/>
      <c r="H1779" s="3"/>
      <c r="I1779" s="3"/>
      <c r="J1779" s="3"/>
      <c r="K1779" s="3"/>
      <c r="L1779" s="3"/>
    </row>
    <row r="1780" spans="1:12">
      <c r="A1780" s="9"/>
      <c r="B1780" s="3"/>
      <c r="C1780" s="13"/>
      <c r="D1780" s="3"/>
      <c r="E1780" s="3"/>
      <c r="F1780" s="3"/>
      <c r="G1780" s="3"/>
      <c r="H1780" s="3"/>
      <c r="I1780" s="3"/>
      <c r="J1780" s="3"/>
      <c r="K1780" s="3"/>
      <c r="L1780" s="3"/>
    </row>
    <row r="1781" spans="1:12">
      <c r="A1781" s="9"/>
      <c r="B1781" s="3"/>
      <c r="C1781" s="13"/>
      <c r="D1781" s="3"/>
      <c r="E1781" s="3"/>
      <c r="F1781" s="3"/>
      <c r="G1781" s="3"/>
      <c r="H1781" s="3"/>
      <c r="I1781" s="3"/>
      <c r="J1781" s="3"/>
      <c r="K1781" s="3"/>
      <c r="L1781" s="3"/>
    </row>
    <row r="1782" spans="1:12">
      <c r="A1782" s="9"/>
      <c r="B1782" s="3"/>
      <c r="C1782" s="13"/>
      <c r="D1782" s="3"/>
      <c r="E1782" s="3"/>
      <c r="F1782" s="3"/>
      <c r="G1782" s="3"/>
      <c r="H1782" s="3"/>
      <c r="I1782" s="3"/>
      <c r="J1782" s="3"/>
      <c r="K1782" s="3"/>
      <c r="L1782" s="3"/>
    </row>
    <row r="1783" spans="1:12">
      <c r="A1783" s="9"/>
      <c r="B1783" s="3"/>
      <c r="C1783" s="13"/>
      <c r="D1783" s="3"/>
      <c r="E1783" s="3"/>
      <c r="F1783" s="3"/>
      <c r="G1783" s="3"/>
      <c r="H1783" s="3"/>
      <c r="I1783" s="3"/>
      <c r="J1783" s="3"/>
      <c r="K1783" s="3"/>
      <c r="L1783" s="3"/>
    </row>
    <row r="1784" spans="1:12">
      <c r="A1784" s="9"/>
      <c r="B1784" s="3"/>
      <c r="C1784" s="13"/>
      <c r="D1784" s="3"/>
      <c r="E1784" s="3"/>
      <c r="F1784" s="3"/>
      <c r="G1784" s="3"/>
      <c r="H1784" s="3"/>
      <c r="I1784" s="3"/>
      <c r="J1784" s="3"/>
      <c r="K1784" s="3"/>
      <c r="L1784" s="3"/>
    </row>
    <row r="1785" spans="1:12">
      <c r="A1785" s="9"/>
      <c r="B1785" s="3"/>
      <c r="C1785" s="13"/>
      <c r="D1785" s="3"/>
      <c r="E1785" s="3"/>
      <c r="F1785" s="3"/>
      <c r="G1785" s="3"/>
      <c r="H1785" s="3"/>
      <c r="I1785" s="3"/>
      <c r="J1785" s="3"/>
      <c r="K1785" s="3"/>
      <c r="L1785" s="3"/>
    </row>
    <row r="1786" spans="1:12">
      <c r="A1786" s="9"/>
      <c r="B1786" s="3"/>
      <c r="C1786" s="13"/>
      <c r="D1786" s="3"/>
      <c r="E1786" s="3"/>
      <c r="F1786" s="3"/>
      <c r="G1786" s="3"/>
      <c r="H1786" s="3"/>
      <c r="I1786" s="3"/>
      <c r="J1786" s="3"/>
      <c r="K1786" s="3"/>
      <c r="L1786" s="3"/>
    </row>
    <row r="1787" spans="1:12">
      <c r="A1787" s="9"/>
      <c r="B1787" s="3"/>
      <c r="C1787" s="13"/>
      <c r="D1787" s="3"/>
      <c r="E1787" s="3"/>
      <c r="F1787" s="3"/>
      <c r="G1787" s="3"/>
      <c r="H1787" s="3"/>
      <c r="I1787" s="3"/>
      <c r="J1787" s="3"/>
      <c r="K1787" s="3"/>
      <c r="L1787" s="3"/>
    </row>
    <row r="1788" spans="1:12">
      <c r="A1788" s="9"/>
      <c r="B1788" s="3"/>
      <c r="C1788" s="13"/>
      <c r="D1788" s="3"/>
      <c r="E1788" s="3"/>
      <c r="F1788" s="3"/>
      <c r="G1788" s="3"/>
      <c r="H1788" s="3"/>
      <c r="I1788" s="3"/>
      <c r="J1788" s="3"/>
      <c r="K1788" s="3"/>
      <c r="L1788" s="3"/>
    </row>
    <row r="1789" spans="1:12">
      <c r="A1789" s="9"/>
      <c r="B1789" s="3"/>
      <c r="C1789" s="13"/>
      <c r="D1789" s="3"/>
      <c r="E1789" s="3"/>
      <c r="F1789" s="3"/>
      <c r="G1789" s="3"/>
      <c r="H1789" s="3"/>
      <c r="I1789" s="3"/>
      <c r="J1789" s="3"/>
      <c r="K1789" s="3"/>
      <c r="L1789" s="3"/>
    </row>
    <row r="1790" spans="1:12">
      <c r="A1790" s="9"/>
      <c r="B1790" s="3"/>
      <c r="C1790" s="13"/>
      <c r="D1790" s="3"/>
      <c r="E1790" s="3"/>
      <c r="F1790" s="3"/>
      <c r="G1790" s="3"/>
      <c r="H1790" s="3"/>
      <c r="I1790" s="3"/>
      <c r="J1790" s="3"/>
      <c r="K1790" s="3"/>
      <c r="L1790" s="3"/>
    </row>
    <row r="1791" spans="1:12">
      <c r="A1791" s="9"/>
      <c r="B1791" s="3"/>
      <c r="C1791" s="13"/>
      <c r="D1791" s="3"/>
      <c r="E1791" s="3"/>
      <c r="F1791" s="3"/>
      <c r="G1791" s="3"/>
      <c r="H1791" s="3"/>
      <c r="I1791" s="3"/>
      <c r="J1791" s="3"/>
      <c r="K1791" s="3"/>
      <c r="L1791" s="3"/>
    </row>
    <row r="1792" spans="1:12">
      <c r="A1792" s="9"/>
      <c r="B1792" s="3"/>
      <c r="C1792" s="13"/>
      <c r="D1792" s="3"/>
      <c r="E1792" s="3"/>
      <c r="F1792" s="3"/>
      <c r="G1792" s="3"/>
      <c r="H1792" s="3"/>
      <c r="I1792" s="3"/>
      <c r="J1792" s="3"/>
      <c r="K1792" s="3"/>
      <c r="L1792" s="3"/>
    </row>
    <row r="1793" spans="1:12">
      <c r="A1793" s="9"/>
      <c r="B1793" s="3"/>
      <c r="C1793" s="13"/>
      <c r="D1793" s="3"/>
      <c r="E1793" s="3"/>
      <c r="F1793" s="3"/>
      <c r="G1793" s="3"/>
      <c r="H1793" s="3"/>
      <c r="I1793" s="3"/>
      <c r="J1793" s="3"/>
      <c r="K1793" s="3"/>
      <c r="L1793" s="3"/>
    </row>
    <row r="1794" spans="1:12">
      <c r="A1794" s="9"/>
      <c r="B1794" s="3"/>
      <c r="C1794" s="13"/>
      <c r="D1794" s="3"/>
      <c r="E1794" s="3"/>
      <c r="F1794" s="3"/>
      <c r="G1794" s="3"/>
      <c r="H1794" s="3"/>
      <c r="I1794" s="3"/>
      <c r="J1794" s="3"/>
      <c r="K1794" s="3"/>
      <c r="L1794" s="3"/>
    </row>
    <row r="1795" spans="1:12">
      <c r="A1795" s="9"/>
      <c r="B1795" s="3"/>
      <c r="C1795" s="13"/>
      <c r="D1795" s="3"/>
      <c r="E1795" s="3"/>
      <c r="F1795" s="3"/>
      <c r="G1795" s="3"/>
      <c r="H1795" s="3"/>
      <c r="I1795" s="3"/>
      <c r="J1795" s="3"/>
      <c r="K1795" s="3"/>
      <c r="L1795" s="3"/>
    </row>
    <row r="1796" spans="1:12">
      <c r="A1796" s="9"/>
      <c r="B1796" s="3"/>
      <c r="C1796" s="13"/>
      <c r="D1796" s="3"/>
      <c r="E1796" s="3"/>
      <c r="F1796" s="3"/>
      <c r="G1796" s="3"/>
      <c r="H1796" s="3"/>
      <c r="I1796" s="3"/>
      <c r="J1796" s="3"/>
      <c r="K1796" s="3"/>
      <c r="L1796" s="3"/>
    </row>
    <row r="1797" spans="1:12">
      <c r="A1797" s="9"/>
      <c r="B1797" s="3"/>
      <c r="C1797" s="13"/>
      <c r="D1797" s="3"/>
      <c r="E1797" s="3"/>
      <c r="F1797" s="3"/>
      <c r="G1797" s="3"/>
      <c r="H1797" s="3"/>
      <c r="I1797" s="3"/>
      <c r="J1797" s="3"/>
      <c r="K1797" s="3"/>
      <c r="L1797" s="3"/>
    </row>
    <row r="1798" spans="1:12">
      <c r="A1798" s="9"/>
      <c r="B1798" s="3"/>
      <c r="C1798" s="13"/>
      <c r="D1798" s="3"/>
      <c r="E1798" s="3"/>
      <c r="F1798" s="3"/>
      <c r="G1798" s="3"/>
      <c r="H1798" s="3"/>
      <c r="I1798" s="3"/>
      <c r="J1798" s="3"/>
      <c r="K1798" s="3"/>
      <c r="L1798" s="3"/>
    </row>
    <row r="1799" spans="1:12">
      <c r="A1799" s="9"/>
      <c r="B1799" s="3"/>
      <c r="C1799" s="13"/>
      <c r="D1799" s="3"/>
      <c r="E1799" s="3"/>
      <c r="F1799" s="3"/>
      <c r="G1799" s="3"/>
      <c r="H1799" s="3"/>
      <c r="I1799" s="3"/>
      <c r="J1799" s="3"/>
      <c r="K1799" s="3"/>
      <c r="L1799" s="3"/>
    </row>
    <row r="1800" spans="1:12">
      <c r="A1800" s="9"/>
      <c r="B1800" s="3"/>
      <c r="C1800" s="13"/>
      <c r="D1800" s="3"/>
      <c r="E1800" s="3"/>
      <c r="F1800" s="3"/>
      <c r="G1800" s="3"/>
      <c r="H1800" s="3"/>
      <c r="I1800" s="3"/>
      <c r="J1800" s="3"/>
      <c r="K1800" s="3"/>
      <c r="L1800" s="3"/>
    </row>
    <row r="1801" spans="1:12">
      <c r="A1801" s="9"/>
      <c r="B1801" s="3"/>
      <c r="C1801" s="13"/>
      <c r="D1801" s="3"/>
      <c r="E1801" s="3"/>
      <c r="F1801" s="3"/>
      <c r="G1801" s="3"/>
      <c r="H1801" s="3"/>
      <c r="I1801" s="3"/>
      <c r="J1801" s="3"/>
      <c r="K1801" s="3"/>
      <c r="L1801" s="3"/>
    </row>
    <row r="1802" spans="1:12">
      <c r="A1802" s="9"/>
      <c r="B1802" s="3"/>
      <c r="C1802" s="13"/>
      <c r="D1802" s="3"/>
      <c r="E1802" s="3"/>
      <c r="F1802" s="3"/>
      <c r="G1802" s="3"/>
      <c r="H1802" s="3"/>
      <c r="I1802" s="3"/>
      <c r="J1802" s="3"/>
      <c r="K1802" s="3"/>
      <c r="L1802" s="3"/>
    </row>
    <row r="1803" spans="1:12">
      <c r="A1803" s="9"/>
      <c r="B1803" s="3"/>
      <c r="C1803" s="13"/>
      <c r="D1803" s="3"/>
      <c r="E1803" s="3"/>
      <c r="F1803" s="3"/>
      <c r="G1803" s="3"/>
      <c r="H1803" s="3"/>
      <c r="I1803" s="3"/>
      <c r="J1803" s="3"/>
      <c r="K1803" s="3"/>
      <c r="L1803" s="3"/>
    </row>
    <row r="1804" spans="1:12">
      <c r="A1804" s="9"/>
      <c r="B1804" s="3"/>
      <c r="C1804" s="13"/>
      <c r="D1804" s="3"/>
      <c r="E1804" s="3"/>
      <c r="F1804" s="3"/>
      <c r="G1804" s="3"/>
      <c r="H1804" s="3"/>
      <c r="I1804" s="3"/>
      <c r="J1804" s="3"/>
      <c r="K1804" s="3"/>
      <c r="L1804" s="3"/>
    </row>
    <row r="1805" spans="1:12">
      <c r="A1805" s="9"/>
      <c r="B1805" s="3"/>
      <c r="C1805" s="13"/>
      <c r="D1805" s="3"/>
      <c r="E1805" s="3"/>
      <c r="F1805" s="3"/>
      <c r="G1805" s="3"/>
      <c r="H1805" s="3"/>
      <c r="I1805" s="3"/>
      <c r="J1805" s="3"/>
      <c r="K1805" s="3"/>
      <c r="L1805" s="3"/>
    </row>
    <row r="1806" spans="1:12">
      <c r="A1806" s="9"/>
      <c r="B1806" s="3"/>
      <c r="C1806" s="13"/>
      <c r="D1806" s="3"/>
      <c r="E1806" s="3"/>
      <c r="F1806" s="3"/>
      <c r="G1806" s="3"/>
      <c r="H1806" s="3"/>
      <c r="I1806" s="3"/>
      <c r="J1806" s="3"/>
      <c r="K1806" s="3"/>
      <c r="L1806" s="3"/>
    </row>
    <row r="1807" spans="1:12">
      <c r="A1807" s="9"/>
      <c r="B1807" s="3"/>
      <c r="C1807" s="13"/>
      <c r="D1807" s="3"/>
      <c r="E1807" s="3"/>
      <c r="F1807" s="3"/>
      <c r="G1807" s="3"/>
      <c r="H1807" s="3"/>
      <c r="I1807" s="3"/>
      <c r="J1807" s="3"/>
      <c r="K1807" s="3"/>
      <c r="L1807" s="3"/>
    </row>
    <row r="1808" spans="1:12">
      <c r="A1808" s="9"/>
      <c r="B1808" s="3"/>
      <c r="C1808" s="13"/>
      <c r="D1808" s="3"/>
      <c r="E1808" s="3"/>
      <c r="F1808" s="3"/>
      <c r="G1808" s="3"/>
      <c r="H1808" s="3"/>
      <c r="I1808" s="3"/>
      <c r="J1808" s="3"/>
      <c r="K1808" s="3"/>
      <c r="L1808" s="3"/>
    </row>
    <row r="1809" spans="1:12">
      <c r="A1809" s="9"/>
      <c r="B1809" s="3"/>
      <c r="C1809" s="13"/>
      <c r="D1809" s="3"/>
      <c r="E1809" s="3"/>
      <c r="F1809" s="3"/>
      <c r="G1809" s="3"/>
      <c r="H1809" s="3"/>
      <c r="I1809" s="3"/>
      <c r="J1809" s="3"/>
      <c r="K1809" s="3"/>
      <c r="L1809" s="3"/>
    </row>
    <row r="1810" spans="1:12">
      <c r="A1810" s="9"/>
      <c r="B1810" s="3"/>
      <c r="C1810" s="13"/>
      <c r="D1810" s="3"/>
      <c r="E1810" s="3"/>
      <c r="F1810" s="3"/>
      <c r="G1810" s="3"/>
      <c r="H1810" s="3"/>
      <c r="I1810" s="3"/>
      <c r="J1810" s="3"/>
      <c r="K1810" s="3"/>
      <c r="L1810" s="3"/>
    </row>
    <row r="1811" spans="1:12">
      <c r="A1811" s="9"/>
      <c r="B1811" s="3"/>
      <c r="C1811" s="13"/>
      <c r="D1811" s="3"/>
      <c r="E1811" s="3"/>
      <c r="F1811" s="3"/>
      <c r="G1811" s="3"/>
      <c r="H1811" s="3"/>
      <c r="I1811" s="3"/>
      <c r="J1811" s="3"/>
      <c r="K1811" s="3"/>
      <c r="L1811" s="3"/>
    </row>
    <row r="1812" spans="1:12">
      <c r="A1812" s="9"/>
      <c r="B1812" s="3"/>
      <c r="C1812" s="13"/>
      <c r="D1812" s="3"/>
      <c r="E1812" s="3"/>
      <c r="F1812" s="3"/>
      <c r="G1812" s="3"/>
      <c r="H1812" s="3"/>
      <c r="I1812" s="3"/>
      <c r="J1812" s="3"/>
      <c r="K1812" s="3"/>
      <c r="L1812" s="3"/>
    </row>
    <row r="1813" spans="1:12">
      <c r="A1813" s="9"/>
      <c r="B1813" s="3"/>
      <c r="C1813" s="13"/>
      <c r="D1813" s="3"/>
      <c r="E1813" s="3"/>
      <c r="F1813" s="3"/>
      <c r="G1813" s="3"/>
      <c r="H1813" s="3"/>
      <c r="I1813" s="3"/>
      <c r="J1813" s="3"/>
      <c r="K1813" s="3"/>
      <c r="L1813" s="3"/>
    </row>
    <row r="1814" spans="1:12">
      <c r="A1814" s="9"/>
      <c r="B1814" s="3"/>
      <c r="C1814" s="13"/>
      <c r="D1814" s="3"/>
      <c r="E1814" s="3"/>
      <c r="F1814" s="3"/>
      <c r="G1814" s="3"/>
      <c r="H1814" s="3"/>
      <c r="I1814" s="3"/>
      <c r="J1814" s="3"/>
      <c r="K1814" s="3"/>
      <c r="L1814" s="3"/>
    </row>
    <row r="1815" spans="1:12">
      <c r="A1815" s="9"/>
      <c r="B1815" s="3"/>
      <c r="C1815" s="13"/>
      <c r="D1815" s="3"/>
      <c r="E1815" s="3"/>
      <c r="F1815" s="3"/>
      <c r="G1815" s="3"/>
      <c r="H1815" s="3"/>
      <c r="I1815" s="3"/>
      <c r="J1815" s="3"/>
      <c r="K1815" s="3"/>
      <c r="L1815" s="3"/>
    </row>
    <row r="1816" spans="1:12">
      <c r="A1816" s="9"/>
      <c r="B1816" s="3"/>
      <c r="C1816" s="13"/>
      <c r="D1816" s="3"/>
      <c r="E1816" s="3"/>
      <c r="F1816" s="3"/>
      <c r="G1816" s="3"/>
      <c r="H1816" s="3"/>
      <c r="I1816" s="3"/>
      <c r="J1816" s="3"/>
      <c r="K1816" s="3"/>
      <c r="L1816" s="3"/>
    </row>
    <row r="1817" spans="1:12">
      <c r="A1817" s="9"/>
      <c r="B1817" s="3"/>
      <c r="C1817" s="13"/>
      <c r="D1817" s="3"/>
      <c r="E1817" s="3"/>
      <c r="F1817" s="3"/>
      <c r="G1817" s="3"/>
      <c r="H1817" s="3"/>
      <c r="I1817" s="3"/>
      <c r="J1817" s="3"/>
      <c r="K1817" s="3"/>
      <c r="L1817" s="3"/>
    </row>
    <row r="1818" spans="1:12">
      <c r="A1818" s="9"/>
      <c r="B1818" s="3"/>
      <c r="C1818" s="13"/>
      <c r="D1818" s="3"/>
      <c r="E1818" s="3"/>
      <c r="F1818" s="3"/>
      <c r="G1818" s="3"/>
      <c r="H1818" s="3"/>
      <c r="I1818" s="3"/>
      <c r="J1818" s="3"/>
      <c r="K1818" s="3"/>
      <c r="L1818" s="3"/>
    </row>
    <row r="1819" spans="1:12">
      <c r="A1819" s="9"/>
      <c r="B1819" s="3"/>
      <c r="C1819" s="13"/>
      <c r="D1819" s="3"/>
      <c r="E1819" s="3"/>
      <c r="F1819" s="3"/>
      <c r="G1819" s="3"/>
      <c r="H1819" s="3"/>
      <c r="I1819" s="3"/>
      <c r="J1819" s="3"/>
      <c r="K1819" s="3"/>
      <c r="L1819" s="3"/>
    </row>
    <row r="1820" spans="1:12">
      <c r="A1820" s="9"/>
      <c r="B1820" s="3"/>
      <c r="C1820" s="13"/>
      <c r="D1820" s="3"/>
      <c r="E1820" s="3"/>
      <c r="F1820" s="3"/>
      <c r="G1820" s="3"/>
      <c r="H1820" s="3"/>
      <c r="I1820" s="3"/>
      <c r="J1820" s="3"/>
      <c r="K1820" s="3"/>
      <c r="L1820" s="3"/>
    </row>
    <row r="1821" spans="1:12">
      <c r="A1821" s="9"/>
      <c r="B1821" s="3"/>
      <c r="C1821" s="13"/>
      <c r="D1821" s="3"/>
      <c r="E1821" s="3"/>
      <c r="F1821" s="3"/>
      <c r="G1821" s="3"/>
      <c r="H1821" s="3"/>
      <c r="I1821" s="3"/>
      <c r="J1821" s="3"/>
      <c r="K1821" s="3"/>
      <c r="L1821" s="3"/>
    </row>
    <row r="1822" spans="1:12">
      <c r="A1822" s="9"/>
      <c r="B1822" s="3"/>
      <c r="C1822" s="13"/>
      <c r="D1822" s="3"/>
      <c r="E1822" s="3"/>
      <c r="F1822" s="3"/>
      <c r="G1822" s="3"/>
      <c r="H1822" s="3"/>
      <c r="I1822" s="3"/>
      <c r="J1822" s="3"/>
      <c r="K1822" s="3"/>
      <c r="L1822" s="3"/>
    </row>
    <row r="1823" spans="1:12">
      <c r="A1823" s="9"/>
      <c r="B1823" s="3"/>
      <c r="C1823" s="13"/>
      <c r="D1823" s="3"/>
      <c r="E1823" s="3"/>
      <c r="F1823" s="3"/>
      <c r="G1823" s="3"/>
      <c r="H1823" s="3"/>
      <c r="I1823" s="3"/>
      <c r="J1823" s="3"/>
      <c r="K1823" s="3"/>
      <c r="L1823" s="3"/>
    </row>
    <row r="1824" spans="1:12">
      <c r="A1824" s="9"/>
      <c r="B1824" s="3"/>
      <c r="C1824" s="13"/>
      <c r="D1824" s="3"/>
      <c r="E1824" s="3"/>
      <c r="F1824" s="3"/>
      <c r="G1824" s="3"/>
      <c r="H1824" s="3"/>
      <c r="I1824" s="3"/>
      <c r="J1824" s="3"/>
      <c r="K1824" s="3"/>
      <c r="L1824" s="3"/>
    </row>
    <row r="1825" spans="1:12">
      <c r="A1825" s="9"/>
      <c r="B1825" s="3"/>
      <c r="C1825" s="13"/>
      <c r="D1825" s="3"/>
      <c r="E1825" s="3"/>
      <c r="F1825" s="3"/>
      <c r="G1825" s="3"/>
      <c r="H1825" s="3"/>
      <c r="I1825" s="3"/>
      <c r="J1825" s="3"/>
      <c r="K1825" s="3"/>
      <c r="L1825" s="3"/>
    </row>
    <row r="1826" spans="1:12">
      <c r="A1826" s="9"/>
      <c r="B1826" s="3"/>
      <c r="C1826" s="13"/>
      <c r="D1826" s="3"/>
      <c r="E1826" s="3"/>
      <c r="F1826" s="3"/>
      <c r="G1826" s="3"/>
      <c r="H1826" s="3"/>
      <c r="I1826" s="3"/>
      <c r="J1826" s="3"/>
      <c r="K1826" s="3"/>
      <c r="L1826" s="3"/>
    </row>
    <row r="1827" spans="1:12">
      <c r="A1827" s="9"/>
      <c r="B1827" s="3"/>
      <c r="C1827" s="13"/>
      <c r="D1827" s="3"/>
      <c r="E1827" s="3"/>
      <c r="F1827" s="3"/>
      <c r="G1827" s="3"/>
      <c r="H1827" s="3"/>
      <c r="I1827" s="3"/>
      <c r="J1827" s="3"/>
      <c r="K1827" s="3"/>
      <c r="L1827" s="3"/>
    </row>
    <row r="1828" spans="1:12">
      <c r="A1828" s="9"/>
      <c r="B1828" s="3"/>
      <c r="C1828" s="13"/>
      <c r="D1828" s="3"/>
      <c r="E1828" s="3"/>
      <c r="F1828" s="3"/>
      <c r="G1828" s="3"/>
      <c r="H1828" s="3"/>
      <c r="I1828" s="3"/>
      <c r="J1828" s="3"/>
      <c r="K1828" s="3"/>
      <c r="L1828" s="3"/>
    </row>
    <row r="1829" spans="1:12">
      <c r="A1829" s="9"/>
      <c r="B1829" s="3"/>
      <c r="C1829" s="13"/>
      <c r="D1829" s="3"/>
      <c r="E1829" s="3"/>
      <c r="F1829" s="3"/>
      <c r="G1829" s="3"/>
      <c r="H1829" s="3"/>
      <c r="I1829" s="3"/>
      <c r="J1829" s="3"/>
      <c r="K1829" s="3"/>
      <c r="L1829" s="3"/>
    </row>
    <row r="1830" spans="1:12">
      <c r="A1830" s="9"/>
      <c r="B1830" s="3"/>
      <c r="C1830" s="13"/>
      <c r="D1830" s="3"/>
      <c r="E1830" s="3"/>
      <c r="F1830" s="3"/>
      <c r="G1830" s="3"/>
      <c r="H1830" s="3"/>
      <c r="I1830" s="3"/>
      <c r="J1830" s="3"/>
      <c r="K1830" s="3"/>
      <c r="L1830" s="3"/>
    </row>
    <row r="1831" spans="1:12">
      <c r="A1831" s="9"/>
      <c r="B1831" s="3"/>
      <c r="C1831" s="13"/>
      <c r="D1831" s="3"/>
      <c r="E1831" s="3"/>
      <c r="F1831" s="3"/>
      <c r="G1831" s="3"/>
      <c r="H1831" s="3"/>
      <c r="I1831" s="3"/>
      <c r="J1831" s="3"/>
      <c r="K1831" s="3"/>
      <c r="L1831" s="3"/>
    </row>
    <row r="1832" spans="1:12">
      <c r="A1832" s="9"/>
      <c r="B1832" s="3"/>
      <c r="C1832" s="13"/>
      <c r="D1832" s="3"/>
      <c r="E1832" s="3"/>
      <c r="F1832" s="3"/>
      <c r="G1832" s="3"/>
      <c r="H1832" s="3"/>
      <c r="I1832" s="3"/>
      <c r="J1832" s="3"/>
      <c r="K1832" s="3"/>
      <c r="L1832" s="3"/>
    </row>
    <row r="1833" spans="1:12">
      <c r="A1833" s="9"/>
      <c r="B1833" s="3"/>
      <c r="C1833" s="13"/>
      <c r="D1833" s="3"/>
      <c r="E1833" s="3"/>
      <c r="F1833" s="3"/>
      <c r="G1833" s="3"/>
      <c r="H1833" s="3"/>
      <c r="I1833" s="3"/>
      <c r="J1833" s="3"/>
      <c r="K1833" s="3"/>
      <c r="L1833" s="3"/>
    </row>
    <row r="1834" spans="1:12">
      <c r="A1834" s="9"/>
      <c r="B1834" s="3"/>
      <c r="C1834" s="13"/>
      <c r="D1834" s="3"/>
      <c r="E1834" s="3"/>
      <c r="F1834" s="3"/>
      <c r="G1834" s="3"/>
      <c r="H1834" s="3"/>
      <c r="I1834" s="3"/>
      <c r="J1834" s="3"/>
      <c r="K1834" s="3"/>
      <c r="L1834" s="3"/>
    </row>
    <row r="1835" spans="1:12">
      <c r="A1835" s="9"/>
      <c r="B1835" s="3"/>
      <c r="C1835" s="13"/>
      <c r="D1835" s="3"/>
      <c r="E1835" s="3"/>
      <c r="F1835" s="3"/>
      <c r="G1835" s="3"/>
      <c r="H1835" s="3"/>
      <c r="I1835" s="3"/>
      <c r="J1835" s="3"/>
      <c r="K1835" s="3"/>
      <c r="L1835" s="3"/>
    </row>
    <row r="1836" spans="1:12">
      <c r="A1836" s="9"/>
      <c r="B1836" s="3"/>
      <c r="C1836" s="13"/>
      <c r="D1836" s="3"/>
      <c r="E1836" s="3"/>
      <c r="F1836" s="3"/>
      <c r="G1836" s="3"/>
      <c r="H1836" s="3"/>
      <c r="I1836" s="3"/>
      <c r="J1836" s="3"/>
      <c r="K1836" s="3"/>
      <c r="L1836" s="3"/>
    </row>
    <row r="1837" spans="1:12">
      <c r="A1837" s="9"/>
      <c r="B1837" s="3"/>
      <c r="C1837" s="13"/>
      <c r="D1837" s="3"/>
      <c r="E1837" s="3"/>
      <c r="F1837" s="3"/>
      <c r="G1837" s="3"/>
      <c r="H1837" s="3"/>
      <c r="I1837" s="3"/>
      <c r="J1837" s="3"/>
      <c r="K1837" s="3"/>
      <c r="L1837" s="3"/>
    </row>
    <row r="1838" spans="1:12">
      <c r="A1838" s="9"/>
      <c r="B1838" s="3"/>
      <c r="C1838" s="13"/>
      <c r="D1838" s="3"/>
      <c r="E1838" s="3"/>
      <c r="F1838" s="3"/>
      <c r="G1838" s="3"/>
      <c r="H1838" s="3"/>
      <c r="I1838" s="3"/>
      <c r="J1838" s="3"/>
      <c r="K1838" s="3"/>
      <c r="L1838" s="3"/>
    </row>
    <row r="1839" spans="1:12">
      <c r="A1839" s="9"/>
      <c r="B1839" s="3"/>
      <c r="C1839" s="13"/>
      <c r="D1839" s="3"/>
      <c r="E1839" s="3"/>
      <c r="F1839" s="3"/>
      <c r="G1839" s="3"/>
      <c r="H1839" s="3"/>
      <c r="I1839" s="3"/>
      <c r="J1839" s="3"/>
      <c r="K1839" s="3"/>
      <c r="L1839" s="3"/>
    </row>
    <row r="1840" spans="1:12">
      <c r="A1840" s="9"/>
      <c r="B1840" s="3"/>
      <c r="C1840" s="13"/>
      <c r="D1840" s="3"/>
      <c r="E1840" s="3"/>
      <c r="F1840" s="3"/>
      <c r="G1840" s="3"/>
      <c r="H1840" s="3"/>
      <c r="I1840" s="3"/>
      <c r="J1840" s="3"/>
      <c r="K1840" s="3"/>
      <c r="L1840" s="3"/>
    </row>
    <row r="1841" spans="1:12">
      <c r="A1841" s="9"/>
      <c r="B1841" s="3"/>
      <c r="C1841" s="13"/>
      <c r="D1841" s="3"/>
      <c r="E1841" s="3"/>
      <c r="F1841" s="3"/>
      <c r="G1841" s="3"/>
      <c r="H1841" s="3"/>
      <c r="I1841" s="3"/>
      <c r="J1841" s="3"/>
      <c r="K1841" s="3"/>
      <c r="L1841" s="3"/>
    </row>
    <row r="1842" spans="1:12">
      <c r="A1842" s="9"/>
      <c r="B1842" s="3"/>
      <c r="C1842" s="13"/>
      <c r="D1842" s="3"/>
      <c r="E1842" s="3"/>
      <c r="F1842" s="3"/>
      <c r="G1842" s="3"/>
      <c r="H1842" s="3"/>
      <c r="I1842" s="3"/>
      <c r="J1842" s="3"/>
      <c r="K1842" s="3"/>
      <c r="L1842" s="3"/>
    </row>
    <row r="1843" spans="1:12">
      <c r="A1843" s="9"/>
      <c r="B1843" s="3"/>
      <c r="C1843" s="13"/>
      <c r="D1843" s="3"/>
      <c r="E1843" s="3"/>
      <c r="F1843" s="3"/>
      <c r="G1843" s="3"/>
      <c r="H1843" s="3"/>
      <c r="I1843" s="3"/>
      <c r="J1843" s="3"/>
      <c r="K1843" s="3"/>
      <c r="L1843" s="3"/>
    </row>
    <row r="1844" spans="1:12">
      <c r="A1844" s="9"/>
      <c r="B1844" s="3"/>
      <c r="C1844" s="13"/>
      <c r="D1844" s="3"/>
      <c r="E1844" s="3"/>
      <c r="F1844" s="3"/>
      <c r="G1844" s="3"/>
      <c r="H1844" s="3"/>
      <c r="I1844" s="3"/>
      <c r="J1844" s="3"/>
      <c r="K1844" s="3"/>
      <c r="L1844" s="3"/>
    </row>
    <row r="1845" spans="1:12">
      <c r="A1845" s="9"/>
      <c r="B1845" s="3"/>
      <c r="C1845" s="13"/>
      <c r="D1845" s="3"/>
      <c r="E1845" s="3"/>
      <c r="F1845" s="3"/>
      <c r="G1845" s="3"/>
      <c r="H1845" s="3"/>
      <c r="I1845" s="3"/>
      <c r="J1845" s="3"/>
      <c r="K1845" s="3"/>
      <c r="L1845" s="3"/>
    </row>
    <row r="1846" spans="1:12">
      <c r="A1846" s="9"/>
      <c r="B1846" s="3"/>
      <c r="C1846" s="13"/>
      <c r="D1846" s="3"/>
      <c r="E1846" s="3"/>
      <c r="F1846" s="3"/>
      <c r="G1846" s="3"/>
      <c r="H1846" s="3"/>
      <c r="I1846" s="3"/>
      <c r="J1846" s="3"/>
      <c r="K1846" s="3"/>
      <c r="L1846" s="3"/>
    </row>
    <row r="1847" spans="1:12">
      <c r="A1847" s="9"/>
      <c r="B1847" s="3"/>
      <c r="C1847" s="13"/>
      <c r="D1847" s="3"/>
      <c r="E1847" s="3"/>
      <c r="F1847" s="3"/>
      <c r="G1847" s="3"/>
      <c r="H1847" s="3"/>
      <c r="I1847" s="3"/>
      <c r="J1847" s="3"/>
      <c r="K1847" s="3"/>
      <c r="L1847" s="3"/>
    </row>
    <row r="1848" spans="1:12">
      <c r="A1848" s="9"/>
      <c r="B1848" s="3"/>
      <c r="C1848" s="13"/>
      <c r="D1848" s="3"/>
      <c r="E1848" s="3"/>
      <c r="F1848" s="3"/>
      <c r="G1848" s="3"/>
      <c r="H1848" s="3"/>
      <c r="I1848" s="3"/>
      <c r="J1848" s="3"/>
      <c r="K1848" s="3"/>
      <c r="L1848" s="3"/>
    </row>
    <row r="1849" spans="1:12">
      <c r="A1849" s="9"/>
      <c r="B1849" s="3"/>
      <c r="C1849" s="13"/>
      <c r="D1849" s="3"/>
      <c r="E1849" s="3"/>
      <c r="F1849" s="3"/>
      <c r="G1849" s="3"/>
      <c r="H1849" s="3"/>
      <c r="I1849" s="3"/>
      <c r="J1849" s="3"/>
      <c r="K1849" s="3"/>
      <c r="L1849" s="3"/>
    </row>
    <row r="1850" spans="1:12">
      <c r="A1850" s="9"/>
      <c r="B1850" s="3"/>
      <c r="C1850" s="13"/>
      <c r="D1850" s="3"/>
      <c r="E1850" s="3"/>
      <c r="F1850" s="3"/>
      <c r="G1850" s="3"/>
      <c r="H1850" s="3"/>
      <c r="I1850" s="3"/>
      <c r="J1850" s="3"/>
      <c r="K1850" s="3"/>
      <c r="L1850" s="3"/>
    </row>
    <row r="1851" spans="1:12">
      <c r="A1851" s="9"/>
      <c r="B1851" s="3"/>
      <c r="C1851" s="13"/>
      <c r="D1851" s="3"/>
      <c r="E1851" s="3"/>
      <c r="F1851" s="3"/>
      <c r="G1851" s="3"/>
      <c r="H1851" s="3"/>
      <c r="I1851" s="3"/>
      <c r="J1851" s="3"/>
      <c r="K1851" s="3"/>
      <c r="L1851" s="3"/>
    </row>
    <row r="1852" spans="1:12">
      <c r="A1852" s="9"/>
      <c r="B1852" s="3"/>
      <c r="C1852" s="13"/>
      <c r="D1852" s="3"/>
      <c r="E1852" s="3"/>
      <c r="F1852" s="3"/>
      <c r="G1852" s="3"/>
      <c r="H1852" s="3"/>
      <c r="I1852" s="3"/>
      <c r="J1852" s="3"/>
      <c r="K1852" s="3"/>
      <c r="L1852" s="3"/>
    </row>
    <row r="1853" spans="1:12">
      <c r="A1853" s="9"/>
      <c r="B1853" s="3"/>
      <c r="C1853" s="13"/>
      <c r="D1853" s="3"/>
      <c r="E1853" s="3"/>
      <c r="F1853" s="3"/>
      <c r="G1853" s="3"/>
      <c r="H1853" s="3"/>
      <c r="I1853" s="3"/>
      <c r="J1853" s="3"/>
      <c r="K1853" s="3"/>
      <c r="L1853" s="3"/>
    </row>
    <row r="1854" spans="1:12">
      <c r="A1854" s="9"/>
      <c r="B1854" s="3"/>
      <c r="C1854" s="13"/>
      <c r="D1854" s="3"/>
      <c r="E1854" s="3"/>
      <c r="F1854" s="3"/>
      <c r="G1854" s="3"/>
      <c r="H1854" s="3"/>
      <c r="I1854" s="3"/>
      <c r="J1854" s="3"/>
      <c r="K1854" s="3"/>
      <c r="L1854" s="3"/>
    </row>
    <row r="1855" spans="1:12">
      <c r="A1855" s="9"/>
      <c r="B1855" s="3"/>
      <c r="C1855" s="13"/>
      <c r="D1855" s="3"/>
      <c r="E1855" s="3"/>
      <c r="F1855" s="3"/>
      <c r="G1855" s="3"/>
      <c r="H1855" s="3"/>
      <c r="I1855" s="3"/>
      <c r="J1855" s="3"/>
      <c r="K1855" s="3"/>
      <c r="L1855" s="3"/>
    </row>
    <row r="1856" spans="1:12">
      <c r="A1856" s="9"/>
      <c r="B1856" s="3"/>
      <c r="C1856" s="13"/>
      <c r="D1856" s="3"/>
      <c r="E1856" s="3"/>
      <c r="F1856" s="3"/>
      <c r="G1856" s="3"/>
      <c r="H1856" s="3"/>
      <c r="I1856" s="3"/>
      <c r="J1856" s="3"/>
      <c r="K1856" s="3"/>
      <c r="L1856" s="3"/>
    </row>
    <row r="1857" spans="1:12">
      <c r="A1857" s="9"/>
      <c r="B1857" s="3"/>
      <c r="C1857" s="13"/>
      <c r="D1857" s="3"/>
      <c r="E1857" s="3"/>
      <c r="F1857" s="3"/>
      <c r="G1857" s="3"/>
      <c r="H1857" s="3"/>
      <c r="I1857" s="3"/>
      <c r="J1857" s="3"/>
      <c r="K1857" s="3"/>
      <c r="L1857" s="3"/>
    </row>
    <row r="1858" spans="1:12">
      <c r="A1858" s="9"/>
      <c r="B1858" s="3"/>
      <c r="C1858" s="13"/>
      <c r="D1858" s="3"/>
      <c r="E1858" s="3"/>
      <c r="F1858" s="3"/>
      <c r="G1858" s="3"/>
      <c r="H1858" s="3"/>
      <c r="I1858" s="3"/>
      <c r="J1858" s="3"/>
      <c r="K1858" s="3"/>
      <c r="L1858" s="3"/>
    </row>
    <row r="1859" spans="1:12">
      <c r="A1859" s="9"/>
      <c r="B1859" s="3"/>
      <c r="C1859" s="13"/>
      <c r="D1859" s="3"/>
      <c r="E1859" s="3"/>
      <c r="F1859" s="3"/>
      <c r="G1859" s="3"/>
      <c r="H1859" s="3"/>
      <c r="I1859" s="3"/>
      <c r="J1859" s="3"/>
      <c r="K1859" s="3"/>
      <c r="L1859" s="3"/>
    </row>
    <row r="1860" spans="1:12">
      <c r="A1860" s="9"/>
      <c r="B1860" s="3"/>
      <c r="C1860" s="13"/>
      <c r="D1860" s="3"/>
      <c r="E1860" s="3"/>
      <c r="F1860" s="3"/>
      <c r="G1860" s="3"/>
      <c r="H1860" s="3"/>
      <c r="I1860" s="3"/>
      <c r="J1860" s="3"/>
      <c r="K1860" s="3"/>
      <c r="L1860" s="3"/>
    </row>
    <row r="1861" spans="1:12">
      <c r="A1861" s="9"/>
      <c r="B1861" s="3"/>
      <c r="C1861" s="13"/>
      <c r="D1861" s="3"/>
      <c r="E1861" s="3"/>
      <c r="F1861" s="3"/>
      <c r="G1861" s="3"/>
      <c r="H1861" s="3"/>
      <c r="I1861" s="3"/>
      <c r="J1861" s="3"/>
      <c r="K1861" s="3"/>
      <c r="L1861" s="3"/>
    </row>
    <row r="1862" spans="1:12">
      <c r="A1862" s="9"/>
      <c r="B1862" s="3"/>
      <c r="C1862" s="13"/>
      <c r="D1862" s="3"/>
      <c r="E1862" s="3"/>
      <c r="F1862" s="3"/>
      <c r="G1862" s="3"/>
      <c r="H1862" s="3"/>
      <c r="I1862" s="3"/>
      <c r="J1862" s="3"/>
      <c r="K1862" s="3"/>
      <c r="L1862" s="3"/>
    </row>
    <row r="1863" spans="1:12">
      <c r="A1863" s="9"/>
      <c r="B1863" s="3"/>
      <c r="C1863" s="13"/>
      <c r="D1863" s="3"/>
      <c r="E1863" s="3"/>
      <c r="F1863" s="3"/>
      <c r="G1863" s="3"/>
      <c r="H1863" s="3"/>
      <c r="I1863" s="3"/>
      <c r="J1863" s="3"/>
      <c r="K1863" s="3"/>
      <c r="L1863" s="3"/>
    </row>
    <row r="1864" spans="1:12">
      <c r="A1864" s="9"/>
      <c r="B1864" s="3"/>
      <c r="C1864" s="13"/>
      <c r="D1864" s="3"/>
      <c r="E1864" s="3"/>
      <c r="F1864" s="3"/>
      <c r="G1864" s="3"/>
      <c r="H1864" s="3"/>
      <c r="I1864" s="3"/>
      <c r="J1864" s="3"/>
      <c r="K1864" s="3"/>
      <c r="L1864" s="3"/>
    </row>
    <row r="1865" spans="1:12">
      <c r="A1865" s="9"/>
      <c r="B1865" s="3"/>
      <c r="C1865" s="13"/>
      <c r="D1865" s="3"/>
      <c r="E1865" s="3"/>
      <c r="F1865" s="3"/>
      <c r="G1865" s="3"/>
      <c r="H1865" s="3"/>
      <c r="I1865" s="3"/>
      <c r="J1865" s="3"/>
      <c r="K1865" s="3"/>
      <c r="L1865" s="3"/>
    </row>
    <row r="1866" spans="1:12">
      <c r="A1866" s="9"/>
      <c r="B1866" s="3"/>
      <c r="C1866" s="13"/>
      <c r="D1866" s="3"/>
      <c r="E1866" s="3"/>
      <c r="F1866" s="3"/>
      <c r="G1866" s="3"/>
      <c r="H1866" s="3"/>
      <c r="I1866" s="3"/>
      <c r="J1866" s="3"/>
      <c r="K1866" s="3"/>
      <c r="L1866" s="3"/>
    </row>
    <row r="1867" spans="1:12">
      <c r="A1867" s="9"/>
      <c r="B1867" s="3"/>
      <c r="C1867" s="13"/>
      <c r="D1867" s="3"/>
      <c r="E1867" s="3"/>
      <c r="F1867" s="3"/>
      <c r="G1867" s="3"/>
      <c r="H1867" s="3"/>
      <c r="I1867" s="3"/>
      <c r="J1867" s="3"/>
      <c r="K1867" s="3"/>
      <c r="L1867" s="3"/>
    </row>
    <row r="1868" spans="1:12">
      <c r="A1868" s="9"/>
      <c r="B1868" s="3"/>
      <c r="C1868" s="13"/>
      <c r="D1868" s="3"/>
      <c r="E1868" s="3"/>
      <c r="F1868" s="3"/>
      <c r="G1868" s="3"/>
      <c r="H1868" s="3"/>
      <c r="I1868" s="3"/>
      <c r="J1868" s="3"/>
      <c r="K1868" s="3"/>
      <c r="L1868" s="3"/>
    </row>
    <row r="1869" spans="1:12">
      <c r="A1869" s="9"/>
      <c r="B1869" s="3"/>
      <c r="C1869" s="13"/>
      <c r="D1869" s="3"/>
      <c r="E1869" s="3"/>
      <c r="F1869" s="3"/>
      <c r="G1869" s="3"/>
      <c r="H1869" s="3"/>
      <c r="I1869" s="3"/>
      <c r="J1869" s="3"/>
      <c r="K1869" s="3"/>
      <c r="L1869" s="3"/>
    </row>
    <row r="1870" spans="1:12">
      <c r="A1870" s="9"/>
      <c r="B1870" s="3"/>
      <c r="C1870" s="13"/>
      <c r="D1870" s="3"/>
      <c r="E1870" s="3"/>
      <c r="F1870" s="3"/>
      <c r="G1870" s="3"/>
      <c r="H1870" s="3"/>
      <c r="I1870" s="3"/>
      <c r="J1870" s="3"/>
      <c r="K1870" s="3"/>
      <c r="L1870" s="3"/>
    </row>
    <row r="1871" spans="1:12">
      <c r="A1871" s="9"/>
      <c r="B1871" s="3"/>
      <c r="C1871" s="13"/>
      <c r="D1871" s="3"/>
      <c r="E1871" s="3"/>
      <c r="F1871" s="3"/>
      <c r="G1871" s="3"/>
      <c r="H1871" s="3"/>
      <c r="I1871" s="3"/>
      <c r="J1871" s="3"/>
      <c r="K1871" s="3"/>
      <c r="L1871" s="3"/>
    </row>
    <row r="1872" spans="1:12">
      <c r="A1872" s="9"/>
      <c r="B1872" s="3"/>
      <c r="C1872" s="13"/>
      <c r="D1872" s="3"/>
      <c r="E1872" s="3"/>
      <c r="F1872" s="3"/>
      <c r="G1872" s="3"/>
      <c r="H1872" s="3"/>
      <c r="I1872" s="3"/>
      <c r="J1872" s="3"/>
      <c r="K1872" s="3"/>
      <c r="L1872" s="3"/>
    </row>
    <row r="1873" spans="1:12">
      <c r="A1873" s="9"/>
      <c r="B1873" s="3"/>
      <c r="C1873" s="13"/>
      <c r="D1873" s="3"/>
      <c r="E1873" s="3"/>
      <c r="F1873" s="3"/>
      <c r="G1873" s="3"/>
      <c r="H1873" s="3"/>
      <c r="I1873" s="3"/>
      <c r="J1873" s="3"/>
      <c r="K1873" s="3"/>
      <c r="L1873" s="3"/>
    </row>
    <row r="1874" spans="1:12">
      <c r="A1874" s="9"/>
      <c r="B1874" s="3"/>
      <c r="C1874" s="13"/>
      <c r="D1874" s="3"/>
      <c r="E1874" s="3"/>
      <c r="F1874" s="3"/>
      <c r="G1874" s="3"/>
      <c r="H1874" s="3"/>
      <c r="I1874" s="3"/>
      <c r="J1874" s="3"/>
      <c r="K1874" s="3"/>
      <c r="L1874" s="3"/>
    </row>
    <row r="1875" spans="1:12">
      <c r="A1875" s="9"/>
      <c r="B1875" s="3"/>
      <c r="C1875" s="13"/>
      <c r="D1875" s="3"/>
      <c r="E1875" s="3"/>
      <c r="F1875" s="3"/>
      <c r="G1875" s="3"/>
      <c r="H1875" s="3"/>
      <c r="I1875" s="3"/>
      <c r="J1875" s="3"/>
      <c r="K1875" s="3"/>
      <c r="L1875" s="3"/>
    </row>
    <row r="1876" spans="1:12">
      <c r="A1876" s="9"/>
      <c r="B1876" s="3"/>
      <c r="C1876" s="13"/>
      <c r="D1876" s="3"/>
      <c r="E1876" s="3"/>
      <c r="F1876" s="3"/>
      <c r="G1876" s="3"/>
      <c r="H1876" s="3"/>
      <c r="I1876" s="3"/>
      <c r="J1876" s="3"/>
      <c r="K1876" s="3"/>
      <c r="L1876" s="3"/>
    </row>
    <row r="1877" spans="1:12">
      <c r="A1877" s="9"/>
      <c r="B1877" s="3"/>
      <c r="C1877" s="13"/>
      <c r="D1877" s="3"/>
      <c r="E1877" s="3"/>
      <c r="F1877" s="3"/>
      <c r="G1877" s="3"/>
      <c r="H1877" s="3"/>
      <c r="I1877" s="3"/>
      <c r="J1877" s="3"/>
      <c r="K1877" s="3"/>
      <c r="L1877" s="3"/>
    </row>
    <row r="1878" spans="1:12">
      <c r="A1878" s="9"/>
      <c r="B1878" s="3"/>
      <c r="C1878" s="13"/>
      <c r="D1878" s="3"/>
      <c r="E1878" s="3"/>
      <c r="F1878" s="3"/>
      <c r="G1878" s="3"/>
      <c r="H1878" s="3"/>
      <c r="I1878" s="3"/>
      <c r="J1878" s="3"/>
      <c r="K1878" s="3"/>
      <c r="L1878" s="3"/>
    </row>
    <row r="1879" spans="1:12">
      <c r="A1879" s="9"/>
      <c r="B1879" s="3"/>
      <c r="C1879" s="13"/>
      <c r="D1879" s="3"/>
      <c r="E1879" s="3"/>
      <c r="F1879" s="3"/>
      <c r="G1879" s="3"/>
      <c r="H1879" s="3"/>
      <c r="I1879" s="3"/>
      <c r="J1879" s="3"/>
      <c r="K1879" s="3"/>
      <c r="L1879" s="3"/>
    </row>
    <row r="1880" spans="1:12">
      <c r="A1880" s="9"/>
      <c r="B1880" s="3"/>
      <c r="C1880" s="13"/>
      <c r="D1880" s="3"/>
      <c r="E1880" s="3"/>
      <c r="F1880" s="3"/>
      <c r="G1880" s="3"/>
      <c r="H1880" s="3"/>
      <c r="I1880" s="3"/>
      <c r="J1880" s="3"/>
      <c r="K1880" s="3"/>
      <c r="L1880" s="3"/>
    </row>
    <row r="1881" spans="1:12">
      <c r="A1881" s="9"/>
      <c r="B1881" s="3"/>
      <c r="C1881" s="13"/>
      <c r="D1881" s="3"/>
      <c r="E1881" s="3"/>
      <c r="F1881" s="3"/>
      <c r="G1881" s="3"/>
      <c r="H1881" s="3"/>
      <c r="I1881" s="3"/>
      <c r="J1881" s="3"/>
      <c r="K1881" s="3"/>
      <c r="L1881" s="3"/>
    </row>
    <row r="1882" spans="1:12">
      <c r="A1882" s="9"/>
      <c r="B1882" s="3"/>
      <c r="C1882" s="13"/>
      <c r="D1882" s="3"/>
      <c r="E1882" s="3"/>
      <c r="F1882" s="3"/>
      <c r="G1882" s="3"/>
      <c r="H1882" s="3"/>
      <c r="I1882" s="3"/>
      <c r="J1882" s="3"/>
      <c r="K1882" s="3"/>
      <c r="L1882" s="3"/>
    </row>
    <row r="1883" spans="1:12">
      <c r="A1883" s="9"/>
      <c r="B1883" s="3"/>
      <c r="C1883" s="13"/>
      <c r="D1883" s="3"/>
      <c r="E1883" s="3"/>
      <c r="F1883" s="3"/>
      <c r="G1883" s="3"/>
      <c r="H1883" s="3"/>
      <c r="I1883" s="3"/>
      <c r="J1883" s="3"/>
      <c r="K1883" s="3"/>
      <c r="L1883" s="3"/>
    </row>
    <row r="1884" spans="1:12">
      <c r="A1884" s="9"/>
      <c r="B1884" s="3"/>
      <c r="C1884" s="13"/>
      <c r="D1884" s="3"/>
      <c r="E1884" s="3"/>
      <c r="F1884" s="3"/>
      <c r="G1884" s="3"/>
      <c r="H1884" s="3"/>
      <c r="I1884" s="3"/>
      <c r="J1884" s="3"/>
      <c r="K1884" s="3"/>
      <c r="L1884" s="3"/>
    </row>
    <row r="1885" spans="1:12">
      <c r="A1885" s="9"/>
      <c r="B1885" s="3"/>
      <c r="C1885" s="13"/>
      <c r="D1885" s="3"/>
      <c r="E1885" s="3"/>
      <c r="F1885" s="3"/>
      <c r="G1885" s="3"/>
      <c r="H1885" s="3"/>
      <c r="I1885" s="3"/>
      <c r="J1885" s="3"/>
      <c r="K1885" s="3"/>
      <c r="L1885" s="3"/>
    </row>
    <row r="1886" spans="1:12">
      <c r="A1886" s="9"/>
      <c r="B1886" s="3"/>
      <c r="C1886" s="13"/>
      <c r="D1886" s="3"/>
      <c r="E1886" s="3"/>
      <c r="F1886" s="3"/>
      <c r="G1886" s="3"/>
      <c r="H1886" s="3"/>
      <c r="I1886" s="3"/>
      <c r="J1886" s="3"/>
      <c r="K1886" s="3"/>
      <c r="L1886" s="3"/>
    </row>
    <row r="1887" spans="1:12">
      <c r="A1887" s="9"/>
      <c r="B1887" s="3"/>
      <c r="C1887" s="13"/>
      <c r="D1887" s="3"/>
      <c r="E1887" s="3"/>
      <c r="F1887" s="3"/>
      <c r="G1887" s="3"/>
      <c r="H1887" s="3"/>
      <c r="I1887" s="3"/>
      <c r="J1887" s="3"/>
      <c r="K1887" s="3"/>
      <c r="L1887" s="3"/>
    </row>
    <row r="1888" spans="1:12">
      <c r="A1888" s="9"/>
      <c r="B1888" s="3"/>
      <c r="C1888" s="13"/>
      <c r="D1888" s="3"/>
      <c r="E1888" s="3"/>
      <c r="F1888" s="3"/>
      <c r="G1888" s="3"/>
      <c r="H1888" s="3"/>
      <c r="I1888" s="3"/>
      <c r="J1888" s="3"/>
      <c r="K1888" s="3"/>
      <c r="L1888" s="3"/>
    </row>
    <row r="1889" spans="1:12">
      <c r="A1889" s="9"/>
      <c r="B1889" s="3"/>
      <c r="C1889" s="13"/>
      <c r="D1889" s="3"/>
      <c r="E1889" s="3"/>
      <c r="F1889" s="3"/>
      <c r="G1889" s="3"/>
      <c r="H1889" s="3"/>
      <c r="I1889" s="3"/>
      <c r="J1889" s="3"/>
      <c r="K1889" s="3"/>
      <c r="L1889" s="3"/>
    </row>
    <row r="1890" spans="1:12">
      <c r="A1890" s="9"/>
      <c r="B1890" s="3"/>
      <c r="C1890" s="13"/>
      <c r="D1890" s="3"/>
      <c r="E1890" s="3"/>
      <c r="F1890" s="3"/>
      <c r="G1890" s="3"/>
      <c r="H1890" s="3"/>
      <c r="I1890" s="3"/>
      <c r="J1890" s="3"/>
      <c r="K1890" s="3"/>
      <c r="L1890" s="3"/>
    </row>
    <row r="1891" spans="1:12">
      <c r="A1891" s="9"/>
      <c r="B1891" s="3"/>
      <c r="C1891" s="13"/>
      <c r="D1891" s="3"/>
      <c r="E1891" s="3"/>
      <c r="F1891" s="3"/>
      <c r="G1891" s="3"/>
      <c r="H1891" s="3"/>
      <c r="I1891" s="3"/>
      <c r="J1891" s="3"/>
      <c r="K1891" s="3"/>
      <c r="L1891" s="3"/>
    </row>
    <row r="1892" spans="1:12">
      <c r="A1892" s="9"/>
      <c r="B1892" s="3"/>
      <c r="C1892" s="13"/>
      <c r="D1892" s="3"/>
      <c r="E1892" s="3"/>
      <c r="F1892" s="3"/>
      <c r="G1892" s="3"/>
      <c r="H1892" s="3"/>
      <c r="I1892" s="3"/>
      <c r="J1892" s="3"/>
      <c r="K1892" s="3"/>
      <c r="L1892" s="3"/>
    </row>
    <row r="1893" spans="1:12">
      <c r="A1893" s="9"/>
      <c r="B1893" s="3"/>
      <c r="C1893" s="13"/>
      <c r="D1893" s="3"/>
      <c r="E1893" s="3"/>
      <c r="F1893" s="3"/>
      <c r="G1893" s="3"/>
      <c r="H1893" s="3"/>
      <c r="I1893" s="3"/>
      <c r="J1893" s="3"/>
      <c r="K1893" s="3"/>
      <c r="L1893" s="3"/>
    </row>
    <row r="1894" spans="1:12">
      <c r="A1894" s="9"/>
      <c r="B1894" s="3"/>
      <c r="C1894" s="13"/>
      <c r="D1894" s="3"/>
      <c r="E1894" s="3"/>
      <c r="F1894" s="3"/>
      <c r="G1894" s="3"/>
      <c r="H1894" s="3"/>
      <c r="I1894" s="3"/>
      <c r="J1894" s="3"/>
      <c r="K1894" s="3"/>
      <c r="L1894" s="3"/>
    </row>
    <row r="1895" spans="1:12">
      <c r="A1895" s="9"/>
      <c r="B1895" s="3"/>
      <c r="C1895" s="13"/>
      <c r="D1895" s="3"/>
      <c r="E1895" s="3"/>
      <c r="F1895" s="3"/>
      <c r="G1895" s="3"/>
      <c r="H1895" s="3"/>
      <c r="I1895" s="3"/>
      <c r="J1895" s="3"/>
      <c r="K1895" s="3"/>
      <c r="L1895" s="3"/>
    </row>
    <row r="1896" spans="1:12">
      <c r="A1896" s="9"/>
      <c r="B1896" s="3"/>
      <c r="C1896" s="13"/>
      <c r="D1896" s="3"/>
      <c r="E1896" s="3"/>
      <c r="F1896" s="3"/>
      <c r="G1896" s="3"/>
      <c r="H1896" s="3"/>
      <c r="I1896" s="3"/>
      <c r="J1896" s="3"/>
      <c r="K1896" s="3"/>
      <c r="L1896" s="3"/>
    </row>
    <row r="1897" spans="1:12">
      <c r="A1897" s="9"/>
      <c r="B1897" s="3"/>
      <c r="C1897" s="13"/>
      <c r="D1897" s="3"/>
      <c r="E1897" s="3"/>
      <c r="F1897" s="3"/>
      <c r="G1897" s="3"/>
      <c r="H1897" s="3"/>
      <c r="I1897" s="3"/>
      <c r="J1897" s="3"/>
      <c r="K1897" s="3"/>
      <c r="L1897" s="3"/>
    </row>
    <row r="1898" spans="1:12">
      <c r="A1898" s="9"/>
      <c r="B1898" s="3"/>
      <c r="C1898" s="13"/>
      <c r="D1898" s="3"/>
      <c r="E1898" s="3"/>
      <c r="F1898" s="3"/>
      <c r="G1898" s="3"/>
      <c r="H1898" s="3"/>
      <c r="I1898" s="3"/>
      <c r="J1898" s="3"/>
      <c r="K1898" s="3"/>
      <c r="L1898" s="3"/>
    </row>
    <row r="1899" spans="1:12">
      <c r="A1899" s="9"/>
      <c r="B1899" s="3"/>
      <c r="C1899" s="13"/>
      <c r="D1899" s="3"/>
      <c r="E1899" s="3"/>
      <c r="F1899" s="3"/>
      <c r="G1899" s="3"/>
      <c r="H1899" s="3"/>
      <c r="I1899" s="3"/>
      <c r="J1899" s="3"/>
      <c r="K1899" s="3"/>
      <c r="L1899" s="3"/>
    </row>
    <row r="1900" spans="1:12">
      <c r="A1900" s="9"/>
      <c r="B1900" s="3"/>
      <c r="C1900" s="13"/>
      <c r="D1900" s="3"/>
      <c r="E1900" s="3"/>
      <c r="F1900" s="3"/>
      <c r="G1900" s="3"/>
      <c r="H1900" s="3"/>
      <c r="I1900" s="3"/>
      <c r="J1900" s="3"/>
      <c r="K1900" s="3"/>
      <c r="L1900" s="3"/>
    </row>
    <row r="1901" spans="1:12">
      <c r="A1901" s="9"/>
      <c r="B1901" s="3"/>
      <c r="C1901" s="13"/>
      <c r="D1901" s="3"/>
      <c r="E1901" s="3"/>
      <c r="F1901" s="3"/>
      <c r="G1901" s="3"/>
      <c r="H1901" s="3"/>
      <c r="I1901" s="3"/>
      <c r="J1901" s="3"/>
      <c r="K1901" s="3"/>
      <c r="L1901" s="3"/>
    </row>
    <row r="1902" spans="1:12">
      <c r="A1902" s="9"/>
      <c r="B1902" s="3"/>
      <c r="C1902" s="13"/>
      <c r="D1902" s="3"/>
      <c r="E1902" s="3"/>
      <c r="F1902" s="3"/>
      <c r="G1902" s="3"/>
      <c r="H1902" s="3"/>
      <c r="I1902" s="3"/>
      <c r="J1902" s="3"/>
      <c r="K1902" s="3"/>
      <c r="L1902" s="3"/>
    </row>
    <row r="1903" spans="1:12">
      <c r="A1903" s="9"/>
      <c r="B1903" s="3"/>
      <c r="C1903" s="13"/>
      <c r="D1903" s="3"/>
      <c r="E1903" s="3"/>
      <c r="F1903" s="3"/>
      <c r="G1903" s="3"/>
      <c r="H1903" s="3"/>
      <c r="I1903" s="3"/>
      <c r="J1903" s="3"/>
      <c r="K1903" s="3"/>
      <c r="L1903" s="3"/>
    </row>
    <row r="1904" spans="1:12">
      <c r="A1904" s="9"/>
      <c r="B1904" s="3"/>
      <c r="C1904" s="13"/>
      <c r="D1904" s="3"/>
      <c r="E1904" s="3"/>
      <c r="F1904" s="3"/>
      <c r="G1904" s="3"/>
      <c r="H1904" s="3"/>
      <c r="I1904" s="3"/>
      <c r="J1904" s="3"/>
      <c r="K1904" s="3"/>
      <c r="L1904" s="3"/>
    </row>
    <row r="1905" spans="1:12">
      <c r="A1905" s="9"/>
      <c r="B1905" s="3"/>
      <c r="C1905" s="13"/>
      <c r="D1905" s="3"/>
      <c r="E1905" s="3"/>
      <c r="F1905" s="3"/>
      <c r="G1905" s="3"/>
      <c r="H1905" s="3"/>
      <c r="I1905" s="3"/>
      <c r="J1905" s="3"/>
      <c r="K1905" s="3"/>
      <c r="L1905" s="3"/>
    </row>
    <row r="1906" spans="1:12">
      <c r="A1906" s="9"/>
      <c r="B1906" s="3"/>
      <c r="C1906" s="13"/>
      <c r="D1906" s="3"/>
      <c r="E1906" s="3"/>
      <c r="F1906" s="3"/>
      <c r="G1906" s="3"/>
      <c r="H1906" s="3"/>
      <c r="I1906" s="3"/>
      <c r="J1906" s="3"/>
      <c r="K1906" s="3"/>
      <c r="L1906" s="3"/>
    </row>
    <row r="1907" spans="1:12">
      <c r="A1907" s="9"/>
      <c r="B1907" s="3"/>
      <c r="C1907" s="13"/>
      <c r="D1907" s="3"/>
      <c r="E1907" s="3"/>
      <c r="F1907" s="3"/>
      <c r="G1907" s="3"/>
      <c r="H1907" s="3"/>
      <c r="I1907" s="3"/>
      <c r="J1907" s="3"/>
      <c r="K1907" s="3"/>
      <c r="L1907" s="3"/>
    </row>
    <row r="1908" spans="1:12">
      <c r="A1908" s="9"/>
      <c r="B1908" s="3"/>
      <c r="C1908" s="13"/>
      <c r="D1908" s="3"/>
      <c r="E1908" s="3"/>
      <c r="F1908" s="3"/>
      <c r="G1908" s="3"/>
      <c r="H1908" s="3"/>
      <c r="I1908" s="3"/>
      <c r="J1908" s="3"/>
      <c r="K1908" s="3"/>
      <c r="L1908" s="3"/>
    </row>
    <row r="1909" spans="1:12">
      <c r="A1909" s="9"/>
      <c r="B1909" s="3"/>
      <c r="C1909" s="13"/>
      <c r="D1909" s="3"/>
      <c r="E1909" s="3"/>
      <c r="F1909" s="3"/>
      <c r="G1909" s="3"/>
      <c r="H1909" s="3"/>
      <c r="I1909" s="3"/>
      <c r="J1909" s="3"/>
      <c r="K1909" s="3"/>
      <c r="L1909" s="3"/>
    </row>
    <row r="1910" spans="1:12">
      <c r="A1910" s="9"/>
      <c r="B1910" s="3"/>
      <c r="C1910" s="13"/>
      <c r="D1910" s="3"/>
      <c r="E1910" s="3"/>
      <c r="F1910" s="3"/>
      <c r="G1910" s="3"/>
      <c r="H1910" s="3"/>
      <c r="I1910" s="3"/>
      <c r="J1910" s="3"/>
      <c r="K1910" s="3"/>
      <c r="L1910" s="3"/>
    </row>
    <row r="1911" spans="1:12">
      <c r="A1911" s="9"/>
      <c r="B1911" s="3"/>
      <c r="C1911" s="13"/>
      <c r="D1911" s="3"/>
      <c r="E1911" s="3"/>
      <c r="F1911" s="3"/>
      <c r="G1911" s="3"/>
      <c r="H1911" s="3"/>
      <c r="I1911" s="3"/>
      <c r="J1911" s="3"/>
      <c r="K1911" s="3"/>
      <c r="L1911" s="3"/>
    </row>
    <row r="1912" spans="1:12">
      <c r="A1912" s="9"/>
      <c r="B1912" s="3"/>
      <c r="C1912" s="13"/>
      <c r="D1912" s="3"/>
      <c r="E1912" s="3"/>
      <c r="F1912" s="3"/>
      <c r="G1912" s="3"/>
      <c r="H1912" s="3"/>
      <c r="I1912" s="3"/>
      <c r="J1912" s="3"/>
      <c r="K1912" s="3"/>
      <c r="L1912" s="3"/>
    </row>
    <row r="1913" spans="1:12">
      <c r="A1913" s="9"/>
      <c r="B1913" s="3"/>
      <c r="C1913" s="13"/>
      <c r="D1913" s="3"/>
      <c r="E1913" s="3"/>
      <c r="F1913" s="3"/>
      <c r="G1913" s="3"/>
      <c r="H1913" s="3"/>
      <c r="I1913" s="3"/>
      <c r="J1913" s="3"/>
      <c r="K1913" s="3"/>
      <c r="L1913" s="3"/>
    </row>
    <row r="1914" spans="1:12">
      <c r="A1914" s="9"/>
      <c r="B1914" s="3"/>
      <c r="C1914" s="13"/>
      <c r="D1914" s="3"/>
      <c r="E1914" s="3"/>
      <c r="F1914" s="3"/>
      <c r="G1914" s="3"/>
      <c r="H1914" s="3"/>
      <c r="I1914" s="3"/>
      <c r="J1914" s="3"/>
      <c r="K1914" s="3"/>
      <c r="L1914" s="3"/>
    </row>
    <row r="1915" spans="1:12">
      <c r="A1915" s="9"/>
      <c r="B1915" s="3"/>
      <c r="C1915" s="13"/>
      <c r="D1915" s="3"/>
      <c r="E1915" s="3"/>
      <c r="F1915" s="3"/>
      <c r="G1915" s="3"/>
      <c r="H1915" s="3"/>
      <c r="I1915" s="3"/>
      <c r="J1915" s="3"/>
      <c r="K1915" s="3"/>
      <c r="L1915" s="3"/>
    </row>
    <row r="1916" spans="1:12">
      <c r="A1916" s="9"/>
      <c r="B1916" s="3"/>
      <c r="C1916" s="13"/>
      <c r="D1916" s="3"/>
      <c r="E1916" s="3"/>
      <c r="F1916" s="3"/>
      <c r="G1916" s="3"/>
      <c r="H1916" s="3"/>
      <c r="I1916" s="3"/>
      <c r="J1916" s="3"/>
      <c r="K1916" s="3"/>
      <c r="L1916" s="3"/>
    </row>
    <row r="1917" spans="1:12">
      <c r="A1917" s="9"/>
      <c r="B1917" s="3"/>
      <c r="C1917" s="13"/>
      <c r="D1917" s="3"/>
      <c r="E1917" s="3"/>
      <c r="F1917" s="3"/>
      <c r="G1917" s="3"/>
      <c r="H1917" s="3"/>
      <c r="I1917" s="3"/>
      <c r="J1917" s="3"/>
      <c r="K1917" s="3"/>
      <c r="L1917" s="3"/>
    </row>
    <row r="1918" spans="1:12">
      <c r="A1918" s="9"/>
      <c r="B1918" s="3"/>
      <c r="C1918" s="13"/>
      <c r="D1918" s="3"/>
      <c r="E1918" s="3"/>
      <c r="F1918" s="3"/>
      <c r="G1918" s="3"/>
      <c r="H1918" s="3"/>
      <c r="I1918" s="3"/>
      <c r="J1918" s="3"/>
      <c r="K1918" s="3"/>
      <c r="L1918" s="3"/>
    </row>
    <row r="1919" spans="1:12">
      <c r="A1919" s="9"/>
      <c r="B1919" s="3"/>
      <c r="C1919" s="13"/>
      <c r="D1919" s="3"/>
      <c r="E1919" s="3"/>
      <c r="F1919" s="3"/>
      <c r="G1919" s="3"/>
      <c r="H1919" s="3"/>
      <c r="I1919" s="3"/>
      <c r="J1919" s="3"/>
      <c r="K1919" s="3"/>
      <c r="L1919" s="3"/>
    </row>
    <row r="1920" spans="1:12">
      <c r="A1920" s="9"/>
      <c r="B1920" s="3"/>
      <c r="C1920" s="13"/>
      <c r="D1920" s="3"/>
      <c r="E1920" s="3"/>
      <c r="F1920" s="3"/>
      <c r="G1920" s="3"/>
      <c r="H1920" s="3"/>
      <c r="I1920" s="3"/>
      <c r="J1920" s="3"/>
      <c r="K1920" s="3"/>
      <c r="L1920" s="3"/>
    </row>
    <row r="1921" spans="1:12">
      <c r="A1921" s="9"/>
      <c r="B1921" s="3"/>
      <c r="C1921" s="13"/>
      <c r="D1921" s="3"/>
      <c r="E1921" s="3"/>
      <c r="F1921" s="3"/>
      <c r="G1921" s="3"/>
      <c r="H1921" s="3"/>
      <c r="I1921" s="3"/>
      <c r="J1921" s="3"/>
      <c r="K1921" s="3"/>
      <c r="L1921" s="3"/>
    </row>
    <row r="1922" spans="1:12">
      <c r="A1922" s="9"/>
      <c r="B1922" s="3"/>
      <c r="C1922" s="13"/>
      <c r="D1922" s="3"/>
      <c r="E1922" s="3"/>
      <c r="F1922" s="3"/>
      <c r="G1922" s="3"/>
      <c r="H1922" s="3"/>
      <c r="I1922" s="3"/>
      <c r="J1922" s="3"/>
      <c r="K1922" s="3"/>
      <c r="L1922" s="3"/>
    </row>
    <row r="1923" spans="1:12">
      <c r="A1923" s="9"/>
      <c r="B1923" s="3"/>
      <c r="C1923" s="13"/>
      <c r="D1923" s="3"/>
      <c r="E1923" s="3"/>
      <c r="F1923" s="3"/>
      <c r="G1923" s="3"/>
      <c r="H1923" s="3"/>
      <c r="I1923" s="3"/>
      <c r="J1923" s="3"/>
      <c r="K1923" s="3"/>
      <c r="L1923" s="3"/>
    </row>
    <row r="1924" spans="1:12">
      <c r="A1924" s="9"/>
      <c r="B1924" s="3"/>
      <c r="C1924" s="13"/>
      <c r="D1924" s="3"/>
      <c r="E1924" s="3"/>
      <c r="F1924" s="3"/>
      <c r="G1924" s="3"/>
      <c r="H1924" s="3"/>
      <c r="I1924" s="3"/>
      <c r="J1924" s="3"/>
      <c r="K1924" s="3"/>
      <c r="L1924" s="3"/>
    </row>
    <row r="1925" spans="1:12">
      <c r="A1925" s="9"/>
      <c r="B1925" s="3"/>
      <c r="C1925" s="13"/>
      <c r="D1925" s="3"/>
      <c r="E1925" s="3"/>
      <c r="F1925" s="3"/>
      <c r="G1925" s="3"/>
      <c r="H1925" s="3"/>
      <c r="I1925" s="3"/>
      <c r="J1925" s="3"/>
      <c r="K1925" s="3"/>
      <c r="L1925" s="3"/>
    </row>
    <row r="1926" spans="1:12">
      <c r="A1926" s="9"/>
      <c r="B1926" s="3"/>
      <c r="C1926" s="13"/>
      <c r="D1926" s="3"/>
      <c r="E1926" s="3"/>
      <c r="F1926" s="3"/>
      <c r="G1926" s="3"/>
      <c r="H1926" s="3"/>
      <c r="I1926" s="3"/>
      <c r="J1926" s="3"/>
      <c r="K1926" s="3"/>
      <c r="L1926" s="3"/>
    </row>
    <row r="1927" spans="1:12">
      <c r="A1927" s="9"/>
      <c r="B1927" s="3"/>
      <c r="C1927" s="13"/>
      <c r="D1927" s="3"/>
      <c r="E1927" s="3"/>
      <c r="F1927" s="3"/>
      <c r="G1927" s="3"/>
      <c r="H1927" s="3"/>
      <c r="I1927" s="3"/>
      <c r="J1927" s="3"/>
      <c r="K1927" s="3"/>
      <c r="L1927" s="3"/>
    </row>
    <row r="1928" spans="1:12">
      <c r="A1928" s="9"/>
      <c r="B1928" s="3"/>
      <c r="C1928" s="13"/>
      <c r="D1928" s="3"/>
      <c r="E1928" s="3"/>
      <c r="F1928" s="3"/>
      <c r="G1928" s="3"/>
      <c r="H1928" s="3"/>
      <c r="I1928" s="3"/>
      <c r="J1928" s="3"/>
      <c r="K1928" s="3"/>
      <c r="L1928" s="3"/>
    </row>
    <row r="1929" spans="1:12">
      <c r="A1929" s="9"/>
      <c r="B1929" s="3"/>
      <c r="C1929" s="13"/>
      <c r="D1929" s="3"/>
      <c r="E1929" s="3"/>
      <c r="F1929" s="3"/>
      <c r="G1929" s="3"/>
      <c r="H1929" s="3"/>
      <c r="I1929" s="3"/>
      <c r="J1929" s="3"/>
      <c r="K1929" s="3"/>
      <c r="L1929" s="3"/>
    </row>
    <row r="1930" spans="1:12">
      <c r="A1930" s="9"/>
      <c r="B1930" s="3"/>
      <c r="C1930" s="13"/>
      <c r="D1930" s="3"/>
      <c r="E1930" s="3"/>
      <c r="F1930" s="3"/>
      <c r="G1930" s="3"/>
      <c r="H1930" s="3"/>
      <c r="I1930" s="3"/>
      <c r="J1930" s="3"/>
      <c r="K1930" s="3"/>
      <c r="L1930" s="3"/>
    </row>
    <row r="1931" spans="1:12">
      <c r="A1931" s="9"/>
      <c r="B1931" s="3"/>
      <c r="C1931" s="13"/>
      <c r="D1931" s="3"/>
      <c r="E1931" s="3"/>
      <c r="F1931" s="3"/>
      <c r="G1931" s="3"/>
      <c r="H1931" s="3"/>
      <c r="I1931" s="3"/>
      <c r="J1931" s="3"/>
      <c r="K1931" s="3"/>
      <c r="L1931" s="3"/>
    </row>
    <row r="1932" spans="1:12">
      <c r="A1932" s="9"/>
      <c r="B1932" s="3"/>
      <c r="C1932" s="13"/>
      <c r="D1932" s="3"/>
      <c r="E1932" s="3"/>
      <c r="F1932" s="3"/>
      <c r="G1932" s="3"/>
      <c r="H1932" s="3"/>
      <c r="I1932" s="3"/>
      <c r="J1932" s="3"/>
      <c r="K1932" s="3"/>
      <c r="L1932" s="3"/>
    </row>
    <row r="1933" spans="1:12">
      <c r="A1933" s="9"/>
      <c r="B1933" s="3"/>
      <c r="C1933" s="13"/>
      <c r="D1933" s="3"/>
      <c r="E1933" s="3"/>
      <c r="F1933" s="3"/>
      <c r="G1933" s="3"/>
      <c r="H1933" s="3"/>
      <c r="I1933" s="3"/>
      <c r="J1933" s="3"/>
      <c r="K1933" s="3"/>
      <c r="L1933" s="3"/>
    </row>
    <row r="1934" spans="1:12">
      <c r="A1934" s="9"/>
      <c r="B1934" s="3"/>
      <c r="C1934" s="13"/>
      <c r="D1934" s="3"/>
      <c r="E1934" s="3"/>
      <c r="F1934" s="3"/>
      <c r="G1934" s="3"/>
      <c r="H1934" s="3"/>
      <c r="I1934" s="3"/>
      <c r="J1934" s="3"/>
      <c r="K1934" s="3"/>
      <c r="L1934" s="3"/>
    </row>
    <row r="1935" spans="1:12">
      <c r="A1935" s="9"/>
      <c r="B1935" s="3"/>
      <c r="C1935" s="13"/>
      <c r="D1935" s="3"/>
      <c r="E1935" s="3"/>
      <c r="F1935" s="3"/>
      <c r="G1935" s="3"/>
      <c r="H1935" s="3"/>
      <c r="I1935" s="3"/>
      <c r="J1935" s="3"/>
      <c r="K1935" s="3"/>
      <c r="L1935" s="3"/>
    </row>
    <row r="1936" spans="1:12">
      <c r="A1936" s="9"/>
      <c r="B1936" s="3"/>
      <c r="C1936" s="13"/>
      <c r="D1936" s="3"/>
      <c r="E1936" s="3"/>
      <c r="F1936" s="3"/>
      <c r="G1936" s="3"/>
      <c r="H1936" s="3"/>
      <c r="I1936" s="3"/>
      <c r="J1936" s="3"/>
      <c r="K1936" s="3"/>
      <c r="L1936" s="3"/>
    </row>
    <row r="1937" spans="1:12">
      <c r="A1937" s="9"/>
      <c r="B1937" s="3"/>
      <c r="C1937" s="13"/>
      <c r="D1937" s="3"/>
      <c r="E1937" s="3"/>
      <c r="F1937" s="3"/>
      <c r="G1937" s="3"/>
      <c r="H1937" s="3"/>
      <c r="I1937" s="3"/>
      <c r="J1937" s="3"/>
      <c r="K1937" s="3"/>
      <c r="L1937" s="3"/>
    </row>
    <row r="1938" spans="1:12">
      <c r="A1938" s="9"/>
      <c r="B1938" s="3"/>
      <c r="C1938" s="13"/>
      <c r="D1938" s="3"/>
      <c r="E1938" s="3"/>
      <c r="F1938" s="3"/>
      <c r="G1938" s="3"/>
      <c r="H1938" s="3"/>
      <c r="I1938" s="3"/>
      <c r="J1938" s="3"/>
      <c r="K1938" s="3"/>
      <c r="L1938" s="3"/>
    </row>
    <row r="1939" spans="1:12">
      <c r="A1939" s="9"/>
      <c r="B1939" s="3"/>
      <c r="C1939" s="13"/>
      <c r="D1939" s="3"/>
      <c r="E1939" s="3"/>
      <c r="F1939" s="3"/>
      <c r="G1939" s="3"/>
      <c r="H1939" s="3"/>
      <c r="I1939" s="3"/>
      <c r="J1939" s="3"/>
      <c r="K1939" s="3"/>
      <c r="L1939" s="3"/>
    </row>
    <row r="1940" spans="1:12">
      <c r="A1940" s="9"/>
      <c r="B1940" s="3"/>
      <c r="C1940" s="13"/>
      <c r="D1940" s="3"/>
      <c r="E1940" s="3"/>
      <c r="F1940" s="3"/>
      <c r="G1940" s="3"/>
      <c r="H1940" s="3"/>
      <c r="I1940" s="3"/>
      <c r="J1940" s="3"/>
      <c r="K1940" s="3"/>
      <c r="L1940" s="3"/>
    </row>
    <row r="1941" spans="1:12">
      <c r="A1941" s="9"/>
      <c r="B1941" s="3"/>
      <c r="C1941" s="13"/>
      <c r="D1941" s="3"/>
      <c r="E1941" s="3"/>
      <c r="F1941" s="3"/>
      <c r="G1941" s="3"/>
      <c r="H1941" s="3"/>
      <c r="I1941" s="3"/>
      <c r="J1941" s="3"/>
      <c r="K1941" s="3"/>
      <c r="L1941" s="3"/>
    </row>
    <row r="1942" spans="1:12">
      <c r="A1942" s="9"/>
      <c r="B1942" s="3"/>
      <c r="C1942" s="13"/>
      <c r="D1942" s="3"/>
      <c r="E1942" s="3"/>
      <c r="F1942" s="3"/>
      <c r="G1942" s="3"/>
      <c r="H1942" s="3"/>
      <c r="I1942" s="3"/>
      <c r="J1942" s="3"/>
      <c r="K1942" s="3"/>
      <c r="L1942" s="3"/>
    </row>
    <row r="1943" spans="1:12">
      <c r="A1943" s="9"/>
      <c r="B1943" s="3"/>
      <c r="C1943" s="13"/>
      <c r="D1943" s="3"/>
      <c r="E1943" s="3"/>
      <c r="F1943" s="3"/>
      <c r="G1943" s="3"/>
      <c r="H1943" s="3"/>
      <c r="I1943" s="3"/>
      <c r="J1943" s="3"/>
      <c r="K1943" s="3"/>
      <c r="L1943" s="3"/>
    </row>
    <row r="1944" spans="1:12">
      <c r="A1944" s="9"/>
      <c r="B1944" s="3"/>
      <c r="C1944" s="13"/>
      <c r="D1944" s="3"/>
      <c r="E1944" s="3"/>
      <c r="F1944" s="3"/>
      <c r="G1944" s="3"/>
      <c r="H1944" s="3"/>
      <c r="I1944" s="3"/>
      <c r="J1944" s="3"/>
      <c r="K1944" s="3"/>
      <c r="L1944" s="3"/>
    </row>
    <row r="1945" spans="1:12">
      <c r="A1945" s="9"/>
      <c r="B1945" s="3"/>
      <c r="C1945" s="13"/>
      <c r="D1945" s="3"/>
      <c r="E1945" s="3"/>
      <c r="F1945" s="3"/>
      <c r="G1945" s="3"/>
      <c r="H1945" s="3"/>
      <c r="I1945" s="3"/>
      <c r="J1945" s="3"/>
      <c r="K1945" s="3"/>
      <c r="L1945" s="3"/>
    </row>
    <row r="1946" spans="1:12">
      <c r="A1946" s="9"/>
      <c r="B1946" s="3"/>
      <c r="C1946" s="13"/>
      <c r="D1946" s="3"/>
      <c r="E1946" s="3"/>
      <c r="F1946" s="3"/>
      <c r="G1946" s="3"/>
      <c r="H1946" s="3"/>
      <c r="I1946" s="3"/>
      <c r="J1946" s="3"/>
      <c r="K1946" s="3"/>
      <c r="L1946" s="3"/>
    </row>
    <row r="1947" spans="1:12">
      <c r="A1947" s="9"/>
      <c r="B1947" s="3"/>
      <c r="C1947" s="13"/>
      <c r="D1947" s="3"/>
      <c r="E1947" s="3"/>
      <c r="F1947" s="3"/>
      <c r="G1947" s="3"/>
      <c r="H1947" s="3"/>
      <c r="I1947" s="3"/>
      <c r="J1947" s="3"/>
      <c r="K1947" s="3"/>
      <c r="L1947" s="3"/>
    </row>
    <row r="1948" spans="1:12">
      <c r="A1948" s="9"/>
      <c r="B1948" s="3"/>
      <c r="C1948" s="13"/>
      <c r="D1948" s="3"/>
      <c r="E1948" s="3"/>
      <c r="F1948" s="3"/>
      <c r="G1948" s="3"/>
      <c r="H1948" s="3"/>
      <c r="I1948" s="3"/>
      <c r="J1948" s="3"/>
      <c r="K1948" s="3"/>
      <c r="L1948" s="3"/>
    </row>
    <row r="1949" spans="1:12">
      <c r="A1949" s="9"/>
      <c r="B1949" s="3"/>
      <c r="C1949" s="13"/>
      <c r="D1949" s="3"/>
      <c r="E1949" s="3"/>
      <c r="F1949" s="3"/>
      <c r="G1949" s="3"/>
      <c r="H1949" s="3"/>
      <c r="I1949" s="3"/>
      <c r="J1949" s="3"/>
      <c r="K1949" s="3"/>
      <c r="L1949" s="3"/>
    </row>
    <row r="1950" spans="1:12">
      <c r="A1950" s="9"/>
      <c r="B1950" s="3"/>
      <c r="C1950" s="13"/>
      <c r="D1950" s="3"/>
      <c r="E1950" s="3"/>
      <c r="F1950" s="3"/>
      <c r="G1950" s="3"/>
      <c r="H1950" s="3"/>
      <c r="I1950" s="3"/>
      <c r="J1950" s="3"/>
      <c r="K1950" s="3"/>
      <c r="L1950" s="3"/>
    </row>
    <row r="1951" spans="1:12">
      <c r="A1951" s="9"/>
      <c r="B1951" s="3"/>
      <c r="C1951" s="13"/>
      <c r="D1951" s="3"/>
      <c r="E1951" s="3"/>
      <c r="F1951" s="3"/>
      <c r="G1951" s="3"/>
      <c r="H1951" s="3"/>
      <c r="I1951" s="3"/>
      <c r="J1951" s="3"/>
      <c r="K1951" s="3"/>
      <c r="L1951" s="3"/>
    </row>
    <row r="1952" spans="1:12">
      <c r="A1952" s="9"/>
      <c r="B1952" s="3"/>
      <c r="C1952" s="13"/>
      <c r="D1952" s="3"/>
      <c r="E1952" s="3"/>
      <c r="F1952" s="3"/>
      <c r="G1952" s="3"/>
      <c r="H1952" s="3"/>
      <c r="I1952" s="3"/>
      <c r="J1952" s="3"/>
      <c r="K1952" s="3"/>
      <c r="L1952" s="3"/>
    </row>
    <row r="1953" spans="1:12">
      <c r="A1953" s="9"/>
      <c r="B1953" s="3"/>
      <c r="C1953" s="13"/>
      <c r="D1953" s="3"/>
      <c r="E1953" s="3"/>
      <c r="F1953" s="3"/>
      <c r="G1953" s="3"/>
      <c r="H1953" s="3"/>
      <c r="I1953" s="3"/>
      <c r="J1953" s="3"/>
      <c r="K1953" s="3"/>
      <c r="L1953" s="3"/>
    </row>
    <row r="1954" spans="1:12">
      <c r="A1954" s="9"/>
      <c r="B1954" s="3"/>
      <c r="C1954" s="13"/>
      <c r="D1954" s="3"/>
      <c r="E1954" s="3"/>
      <c r="F1954" s="3"/>
      <c r="G1954" s="3"/>
      <c r="H1954" s="3"/>
      <c r="I1954" s="3"/>
      <c r="J1954" s="3"/>
      <c r="K1954" s="3"/>
      <c r="L1954" s="3"/>
    </row>
    <row r="1955" spans="1:12">
      <c r="A1955" s="9"/>
      <c r="B1955" s="3"/>
      <c r="C1955" s="13"/>
      <c r="D1955" s="3"/>
      <c r="E1955" s="3"/>
      <c r="F1955" s="3"/>
      <c r="G1955" s="3"/>
      <c r="H1955" s="3"/>
      <c r="I1955" s="3"/>
      <c r="J1955" s="3"/>
      <c r="K1955" s="3"/>
      <c r="L1955" s="3"/>
    </row>
    <row r="1956" spans="1:12">
      <c r="A1956" s="9"/>
      <c r="B1956" s="3"/>
      <c r="C1956" s="13"/>
      <c r="D1956" s="3"/>
      <c r="E1956" s="3"/>
      <c r="F1956" s="3"/>
      <c r="G1956" s="3"/>
      <c r="H1956" s="3"/>
      <c r="I1956" s="3"/>
      <c r="J1956" s="3"/>
      <c r="K1956" s="3"/>
      <c r="L1956" s="3"/>
    </row>
    <row r="1957" spans="1:12">
      <c r="A1957" s="9"/>
      <c r="B1957" s="3"/>
      <c r="C1957" s="13"/>
      <c r="D1957" s="3"/>
      <c r="E1957" s="3"/>
      <c r="F1957" s="3"/>
      <c r="G1957" s="3"/>
      <c r="H1957" s="3"/>
      <c r="I1957" s="3"/>
      <c r="J1957" s="3"/>
      <c r="K1957" s="3"/>
      <c r="L1957" s="3"/>
    </row>
    <row r="1958" spans="1:12">
      <c r="A1958" s="9"/>
      <c r="B1958" s="3"/>
      <c r="C1958" s="13"/>
      <c r="D1958" s="3"/>
      <c r="E1958" s="3"/>
      <c r="F1958" s="3"/>
      <c r="G1958" s="3"/>
      <c r="H1958" s="3"/>
      <c r="I1958" s="3"/>
      <c r="J1958" s="3"/>
      <c r="K1958" s="3"/>
      <c r="L1958" s="3"/>
    </row>
    <row r="1959" spans="1:12">
      <c r="A1959" s="9"/>
      <c r="B1959" s="3"/>
      <c r="C1959" s="13"/>
      <c r="D1959" s="3"/>
      <c r="E1959" s="3"/>
      <c r="F1959" s="3"/>
      <c r="G1959" s="3"/>
      <c r="H1959" s="3"/>
      <c r="I1959" s="3"/>
      <c r="J1959" s="3"/>
      <c r="K1959" s="3"/>
      <c r="L1959" s="3"/>
    </row>
    <row r="1960" spans="1:12">
      <c r="A1960" s="9"/>
      <c r="B1960" s="3"/>
      <c r="C1960" s="13"/>
      <c r="D1960" s="3"/>
      <c r="E1960" s="3"/>
      <c r="F1960" s="3"/>
      <c r="G1960" s="3"/>
      <c r="H1960" s="3"/>
      <c r="I1960" s="3"/>
      <c r="J1960" s="3"/>
      <c r="K1960" s="3"/>
      <c r="L1960" s="3"/>
    </row>
    <row r="1961" spans="1:12">
      <c r="A1961" s="9"/>
      <c r="B1961" s="3"/>
      <c r="C1961" s="13"/>
      <c r="D1961" s="3"/>
      <c r="E1961" s="3"/>
      <c r="F1961" s="3"/>
      <c r="G1961" s="3"/>
      <c r="H1961" s="3"/>
      <c r="I1961" s="3"/>
      <c r="J1961" s="3"/>
      <c r="K1961" s="3"/>
      <c r="L1961" s="3"/>
    </row>
    <row r="1962" spans="1:12">
      <c r="A1962" s="9"/>
      <c r="B1962" s="3"/>
      <c r="C1962" s="13"/>
      <c r="D1962" s="3"/>
      <c r="E1962" s="3"/>
      <c r="F1962" s="3"/>
      <c r="G1962" s="3"/>
      <c r="H1962" s="3"/>
      <c r="I1962" s="3"/>
      <c r="J1962" s="3"/>
      <c r="K1962" s="3"/>
      <c r="L1962" s="3"/>
    </row>
    <row r="1963" spans="1:12">
      <c r="A1963" s="9"/>
      <c r="B1963" s="3"/>
      <c r="C1963" s="13"/>
      <c r="D1963" s="3"/>
      <c r="E1963" s="3"/>
      <c r="F1963" s="3"/>
      <c r="G1963" s="3"/>
      <c r="H1963" s="3"/>
      <c r="I1963" s="3"/>
      <c r="J1963" s="3"/>
      <c r="K1963" s="3"/>
      <c r="L1963" s="3"/>
    </row>
    <row r="1964" spans="1:12">
      <c r="A1964" s="9"/>
      <c r="B1964" s="3"/>
      <c r="C1964" s="13"/>
      <c r="D1964" s="3"/>
      <c r="E1964" s="3"/>
      <c r="F1964" s="3"/>
      <c r="G1964" s="3"/>
      <c r="H1964" s="3"/>
      <c r="I1964" s="3"/>
      <c r="J1964" s="3"/>
      <c r="K1964" s="3"/>
      <c r="L1964" s="3"/>
    </row>
    <row r="1965" spans="1:12">
      <c r="A1965" s="9"/>
      <c r="B1965" s="3"/>
      <c r="C1965" s="13"/>
      <c r="D1965" s="3"/>
      <c r="E1965" s="3"/>
      <c r="F1965" s="3"/>
      <c r="G1965" s="3"/>
      <c r="H1965" s="3"/>
      <c r="I1965" s="3"/>
      <c r="J1965" s="3"/>
      <c r="K1965" s="3"/>
      <c r="L1965" s="3"/>
    </row>
    <row r="1966" spans="1:12">
      <c r="A1966" s="9"/>
      <c r="B1966" s="3"/>
      <c r="C1966" s="13"/>
      <c r="D1966" s="3"/>
      <c r="E1966" s="3"/>
      <c r="F1966" s="3"/>
      <c r="G1966" s="3"/>
      <c r="H1966" s="3"/>
      <c r="I1966" s="3"/>
      <c r="J1966" s="3"/>
      <c r="K1966" s="3"/>
      <c r="L1966" s="3"/>
    </row>
    <row r="1967" spans="1:12">
      <c r="A1967" s="9"/>
      <c r="B1967" s="3"/>
      <c r="C1967" s="13"/>
      <c r="D1967" s="3"/>
      <c r="E1967" s="3"/>
      <c r="F1967" s="3"/>
      <c r="G1967" s="3"/>
      <c r="H1967" s="3"/>
      <c r="I1967" s="3"/>
      <c r="J1967" s="3"/>
      <c r="K1967" s="3"/>
      <c r="L1967" s="3"/>
    </row>
    <row r="1968" spans="1:12">
      <c r="A1968" s="9"/>
      <c r="B1968" s="3"/>
      <c r="C1968" s="13"/>
      <c r="D1968" s="3"/>
      <c r="E1968" s="3"/>
      <c r="F1968" s="3"/>
      <c r="G1968" s="3"/>
      <c r="H1968" s="3"/>
      <c r="I1968" s="3"/>
      <c r="J1968" s="3"/>
      <c r="K1968" s="3"/>
      <c r="L1968" s="3"/>
    </row>
    <row r="1969" spans="1:12">
      <c r="A1969" s="9"/>
      <c r="B1969" s="3"/>
      <c r="C1969" s="13"/>
      <c r="D1969" s="3"/>
      <c r="E1969" s="3"/>
      <c r="F1969" s="3"/>
      <c r="G1969" s="3"/>
      <c r="H1969" s="3"/>
      <c r="I1969" s="3"/>
      <c r="J1969" s="3"/>
      <c r="K1969" s="3"/>
      <c r="L1969" s="3"/>
    </row>
    <row r="1970" spans="1:12">
      <c r="A1970" s="9"/>
      <c r="B1970" s="3"/>
      <c r="C1970" s="13"/>
      <c r="D1970" s="3"/>
      <c r="E1970" s="3"/>
      <c r="F1970" s="3"/>
      <c r="G1970" s="3"/>
      <c r="H1970" s="3"/>
      <c r="I1970" s="3"/>
      <c r="J1970" s="3"/>
      <c r="K1970" s="3"/>
      <c r="L1970" s="3"/>
    </row>
    <row r="1971" spans="1:12">
      <c r="A1971" s="9"/>
      <c r="B1971" s="3"/>
      <c r="C1971" s="13"/>
      <c r="D1971" s="3"/>
      <c r="E1971" s="3"/>
      <c r="F1971" s="3"/>
      <c r="G1971" s="3"/>
      <c r="H1971" s="3"/>
      <c r="I1971" s="3"/>
      <c r="J1971" s="3"/>
      <c r="K1971" s="3"/>
      <c r="L1971" s="3"/>
    </row>
    <row r="1972" spans="1:12">
      <c r="A1972" s="9"/>
      <c r="B1972" s="3"/>
      <c r="C1972" s="13"/>
      <c r="D1972" s="3"/>
      <c r="E1972" s="3"/>
      <c r="F1972" s="3"/>
      <c r="G1972" s="3"/>
      <c r="H1972" s="3"/>
      <c r="I1972" s="3"/>
      <c r="J1972" s="3"/>
      <c r="K1972" s="3"/>
      <c r="L1972" s="3"/>
    </row>
    <row r="1973" spans="1:12">
      <c r="A1973" s="9"/>
      <c r="B1973" s="3"/>
      <c r="C1973" s="13"/>
      <c r="D1973" s="3"/>
      <c r="E1973" s="3"/>
      <c r="F1973" s="3"/>
      <c r="G1973" s="3"/>
      <c r="H1973" s="3"/>
      <c r="I1973" s="3"/>
      <c r="J1973" s="3"/>
      <c r="K1973" s="3"/>
      <c r="L1973" s="3"/>
    </row>
    <row r="1974" spans="1:12">
      <c r="A1974" s="9"/>
      <c r="B1974" s="3"/>
      <c r="C1974" s="13"/>
      <c r="D1974" s="3"/>
      <c r="E1974" s="3"/>
      <c r="F1974" s="3"/>
      <c r="G1974" s="3"/>
      <c r="H1974" s="3"/>
      <c r="I1974" s="3"/>
      <c r="J1974" s="3"/>
      <c r="K1974" s="3"/>
      <c r="L1974" s="3"/>
    </row>
    <row r="1975" spans="1:12">
      <c r="A1975" s="9"/>
      <c r="B1975" s="3"/>
      <c r="C1975" s="13"/>
      <c r="D1975" s="3"/>
      <c r="E1975" s="3"/>
      <c r="F1975" s="3"/>
      <c r="G1975" s="3"/>
      <c r="H1975" s="3"/>
      <c r="I1975" s="3"/>
      <c r="J1975" s="3"/>
      <c r="K1975" s="3"/>
      <c r="L1975" s="3"/>
    </row>
    <row r="1976" spans="1:12">
      <c r="A1976" s="9"/>
      <c r="B1976" s="3"/>
      <c r="C1976" s="13"/>
      <c r="D1976" s="3"/>
      <c r="E1976" s="3"/>
      <c r="F1976" s="3"/>
      <c r="G1976" s="3"/>
      <c r="H1976" s="3"/>
      <c r="I1976" s="3"/>
      <c r="J1976" s="3"/>
      <c r="K1976" s="3"/>
      <c r="L1976" s="3"/>
    </row>
    <row r="1977" spans="1:12">
      <c r="A1977" s="9"/>
      <c r="B1977" s="3"/>
      <c r="C1977" s="13"/>
      <c r="D1977" s="3"/>
      <c r="E1977" s="3"/>
      <c r="F1977" s="3"/>
      <c r="G1977" s="3"/>
      <c r="H1977" s="3"/>
      <c r="I1977" s="3"/>
      <c r="J1977" s="3"/>
      <c r="K1977" s="3"/>
      <c r="L1977" s="3"/>
    </row>
    <row r="1978" spans="1:12">
      <c r="A1978" s="9"/>
      <c r="B1978" s="3"/>
      <c r="C1978" s="13"/>
      <c r="D1978" s="3"/>
      <c r="E1978" s="3"/>
      <c r="F1978" s="3"/>
      <c r="G1978" s="3"/>
      <c r="H1978" s="3"/>
      <c r="I1978" s="3"/>
      <c r="J1978" s="3"/>
      <c r="K1978" s="3"/>
      <c r="L1978" s="3"/>
    </row>
    <row r="1979" spans="1:12">
      <c r="A1979" s="9"/>
      <c r="B1979" s="3"/>
      <c r="C1979" s="13"/>
      <c r="D1979" s="3"/>
      <c r="E1979" s="3"/>
      <c r="F1979" s="3"/>
      <c r="G1979" s="3"/>
      <c r="H1979" s="3"/>
      <c r="I1979" s="3"/>
      <c r="J1979" s="3"/>
      <c r="K1979" s="3"/>
      <c r="L1979" s="3"/>
    </row>
    <row r="1980" spans="1:12">
      <c r="A1980" s="9"/>
      <c r="B1980" s="3"/>
      <c r="C1980" s="13"/>
      <c r="D1980" s="3"/>
      <c r="E1980" s="3"/>
      <c r="F1980" s="3"/>
      <c r="G1980" s="3"/>
      <c r="H1980" s="3"/>
      <c r="I1980" s="3"/>
      <c r="J1980" s="3"/>
      <c r="K1980" s="3"/>
      <c r="L1980" s="3"/>
    </row>
    <row r="1981" spans="1:12">
      <c r="A1981" s="9"/>
      <c r="B1981" s="3"/>
      <c r="C1981" s="13"/>
      <c r="D1981" s="3"/>
      <c r="E1981" s="3"/>
      <c r="F1981" s="3"/>
      <c r="G1981" s="3"/>
      <c r="H1981" s="3"/>
      <c r="I1981" s="3"/>
      <c r="J1981" s="3"/>
      <c r="K1981" s="3"/>
      <c r="L1981" s="3"/>
    </row>
    <row r="1982" spans="1:12">
      <c r="A1982" s="9"/>
      <c r="B1982" s="3"/>
      <c r="C1982" s="13"/>
      <c r="D1982" s="3"/>
      <c r="E1982" s="3"/>
      <c r="F1982" s="3"/>
      <c r="G1982" s="3"/>
      <c r="H1982" s="3"/>
      <c r="I1982" s="3"/>
      <c r="J1982" s="3"/>
      <c r="K1982" s="3"/>
      <c r="L1982" s="3"/>
    </row>
    <row r="1983" spans="1:12">
      <c r="A1983" s="9"/>
      <c r="B1983" s="3"/>
      <c r="C1983" s="13"/>
      <c r="D1983" s="3"/>
      <c r="E1983" s="3"/>
      <c r="F1983" s="3"/>
      <c r="G1983" s="3"/>
      <c r="H1983" s="3"/>
      <c r="I1983" s="3"/>
      <c r="J1983" s="3"/>
      <c r="K1983" s="3"/>
      <c r="L1983" s="3"/>
    </row>
    <row r="1984" spans="1:12">
      <c r="A1984" s="9"/>
      <c r="B1984" s="3"/>
      <c r="C1984" s="13"/>
      <c r="D1984" s="3"/>
      <c r="E1984" s="3"/>
      <c r="F1984" s="3"/>
      <c r="G1984" s="3"/>
      <c r="H1984" s="3"/>
      <c r="I1984" s="3"/>
      <c r="J1984" s="3"/>
      <c r="K1984" s="3"/>
      <c r="L1984" s="3"/>
    </row>
    <row r="1985" spans="1:12">
      <c r="A1985" s="9"/>
      <c r="B1985" s="3"/>
      <c r="C1985" s="13"/>
      <c r="D1985" s="3"/>
      <c r="E1985" s="3"/>
      <c r="F1985" s="3"/>
      <c r="G1985" s="3"/>
      <c r="H1985" s="3"/>
      <c r="I1985" s="3"/>
      <c r="J1985" s="3"/>
      <c r="K1985" s="3"/>
      <c r="L1985" s="3"/>
    </row>
    <row r="1986" spans="1:12">
      <c r="A1986" s="9"/>
      <c r="B1986" s="3"/>
      <c r="C1986" s="13"/>
      <c r="D1986" s="3"/>
      <c r="E1986" s="3"/>
      <c r="F1986" s="3"/>
      <c r="G1986" s="3"/>
      <c r="H1986" s="3"/>
      <c r="I1986" s="3"/>
      <c r="J1986" s="3"/>
      <c r="K1986" s="3"/>
      <c r="L1986" s="3"/>
    </row>
    <row r="1987" spans="1:12">
      <c r="A1987" s="9"/>
      <c r="B1987" s="3"/>
      <c r="C1987" s="13"/>
      <c r="D1987" s="3"/>
      <c r="E1987" s="3"/>
      <c r="F1987" s="3"/>
      <c r="G1987" s="3"/>
      <c r="H1987" s="3"/>
      <c r="I1987" s="3"/>
      <c r="J1987" s="3"/>
      <c r="K1987" s="3"/>
      <c r="L1987" s="3"/>
    </row>
    <row r="1988" spans="1:12">
      <c r="A1988" s="9"/>
      <c r="B1988" s="3"/>
      <c r="C1988" s="13"/>
      <c r="D1988" s="3"/>
      <c r="E1988" s="3"/>
      <c r="F1988" s="3"/>
      <c r="G1988" s="3"/>
      <c r="H1988" s="3"/>
      <c r="I1988" s="3"/>
      <c r="J1988" s="3"/>
      <c r="K1988" s="3"/>
      <c r="L1988" s="3"/>
    </row>
    <row r="1989" spans="1:12">
      <c r="A1989" s="9"/>
      <c r="B1989" s="3"/>
      <c r="C1989" s="13"/>
      <c r="D1989" s="3"/>
      <c r="E1989" s="3"/>
      <c r="F1989" s="3"/>
      <c r="G1989" s="3"/>
      <c r="H1989" s="3"/>
      <c r="I1989" s="3"/>
      <c r="J1989" s="3"/>
      <c r="K1989" s="3"/>
      <c r="L1989" s="3"/>
    </row>
    <row r="1990" spans="1:12">
      <c r="A1990" s="9"/>
      <c r="B1990" s="3"/>
      <c r="C1990" s="13"/>
      <c r="D1990" s="3"/>
      <c r="E1990" s="3"/>
      <c r="F1990" s="3"/>
      <c r="G1990" s="3"/>
      <c r="H1990" s="3"/>
      <c r="I1990" s="3"/>
      <c r="J1990" s="3"/>
      <c r="K1990" s="3"/>
      <c r="L1990" s="3"/>
    </row>
    <row r="1991" spans="1:12">
      <c r="A1991" s="9"/>
      <c r="B1991" s="3"/>
      <c r="C1991" s="13"/>
      <c r="D1991" s="3"/>
      <c r="E1991" s="3"/>
      <c r="F1991" s="3"/>
      <c r="G1991" s="3"/>
      <c r="H1991" s="3"/>
      <c r="I1991" s="3"/>
      <c r="J1991" s="3"/>
      <c r="K1991" s="3"/>
      <c r="L1991" s="3"/>
    </row>
    <row r="1992" spans="1:12">
      <c r="A1992" s="9"/>
      <c r="B1992" s="3"/>
      <c r="C1992" s="13"/>
      <c r="D1992" s="3"/>
      <c r="E1992" s="3"/>
      <c r="F1992" s="3"/>
      <c r="G1992" s="3"/>
      <c r="H1992" s="3"/>
      <c r="I1992" s="3"/>
      <c r="J1992" s="3"/>
      <c r="K1992" s="3"/>
      <c r="L1992" s="3"/>
    </row>
    <row r="1993" spans="1:12">
      <c r="A1993" s="9"/>
      <c r="B1993" s="3"/>
      <c r="C1993" s="13"/>
      <c r="D1993" s="3"/>
      <c r="E1993" s="3"/>
      <c r="F1993" s="3"/>
      <c r="G1993" s="3"/>
      <c r="H1993" s="3"/>
      <c r="I1993" s="3"/>
      <c r="J1993" s="3"/>
      <c r="K1993" s="3"/>
      <c r="L1993" s="3"/>
    </row>
    <row r="1994" spans="1:12">
      <c r="A1994" s="9"/>
      <c r="B1994" s="3"/>
      <c r="C1994" s="13"/>
      <c r="D1994" s="3"/>
      <c r="E1994" s="3"/>
      <c r="F1994" s="3"/>
      <c r="G1994" s="3"/>
      <c r="H1994" s="3"/>
      <c r="I1994" s="3"/>
      <c r="J1994" s="3"/>
      <c r="K1994" s="3"/>
      <c r="L1994" s="3"/>
    </row>
    <row r="1995" spans="1:12">
      <c r="A1995" s="9"/>
      <c r="B1995" s="3"/>
      <c r="C1995" s="13"/>
      <c r="D1995" s="3"/>
      <c r="E1995" s="3"/>
      <c r="F1995" s="3"/>
      <c r="G1995" s="3"/>
      <c r="H1995" s="3"/>
      <c r="I1995" s="3"/>
      <c r="J1995" s="3"/>
      <c r="K1995" s="3"/>
      <c r="L1995" s="3"/>
    </row>
    <row r="1996" spans="1:12">
      <c r="A1996" s="9"/>
      <c r="B1996" s="3"/>
      <c r="C1996" s="13"/>
      <c r="D1996" s="3"/>
      <c r="E1996" s="3"/>
      <c r="F1996" s="3"/>
      <c r="G1996" s="3"/>
      <c r="H1996" s="3"/>
      <c r="I1996" s="3"/>
      <c r="J1996" s="3"/>
      <c r="K1996" s="3"/>
      <c r="L1996" s="3"/>
    </row>
    <row r="1997" spans="1:12">
      <c r="A1997" s="9"/>
      <c r="B1997" s="3"/>
      <c r="C1997" s="13"/>
      <c r="D1997" s="3"/>
      <c r="E1997" s="3"/>
      <c r="F1997" s="3"/>
      <c r="G1997" s="3"/>
      <c r="H1997" s="3"/>
      <c r="I1997" s="3"/>
      <c r="J1997" s="3"/>
      <c r="K1997" s="3"/>
      <c r="L1997" s="3"/>
    </row>
    <row r="1998" spans="1:12">
      <c r="A1998" s="9"/>
      <c r="B1998" s="3"/>
      <c r="C1998" s="13"/>
      <c r="D1998" s="3"/>
      <c r="E1998" s="3"/>
      <c r="F1998" s="3"/>
      <c r="G1998" s="3"/>
      <c r="H1998" s="3"/>
      <c r="I1998" s="3"/>
      <c r="J1998" s="3"/>
      <c r="K1998" s="3"/>
      <c r="L1998" s="3"/>
    </row>
    <row r="1999" spans="1:12">
      <c r="A1999" s="9"/>
      <c r="B1999" s="3"/>
      <c r="C1999" s="13"/>
      <c r="D1999" s="3"/>
      <c r="E1999" s="3"/>
      <c r="F1999" s="3"/>
      <c r="G1999" s="3"/>
      <c r="H1999" s="3"/>
      <c r="I1999" s="3"/>
      <c r="J1999" s="3"/>
      <c r="K1999" s="3"/>
      <c r="L1999" s="3"/>
    </row>
    <row r="2000" spans="1:12">
      <c r="A2000" s="9"/>
      <c r="B2000" s="3"/>
      <c r="C2000" s="13"/>
      <c r="D2000" s="3"/>
      <c r="E2000" s="3"/>
      <c r="F2000" s="3"/>
      <c r="G2000" s="3"/>
      <c r="H2000" s="3"/>
      <c r="I2000" s="3"/>
      <c r="J2000" s="3"/>
      <c r="K2000" s="3"/>
      <c r="L2000" s="3"/>
    </row>
    <row r="2001" spans="1:12">
      <c r="A2001" s="9"/>
      <c r="B2001" s="3"/>
      <c r="C2001" s="13"/>
      <c r="D2001" s="3"/>
      <c r="E2001" s="3"/>
      <c r="F2001" s="3"/>
      <c r="G2001" s="3"/>
      <c r="H2001" s="3"/>
      <c r="I2001" s="3"/>
      <c r="J2001" s="3"/>
      <c r="K2001" s="3"/>
      <c r="L2001" s="3"/>
    </row>
    <row r="2002" spans="1:12">
      <c r="A2002" s="9"/>
      <c r="B2002" s="3"/>
      <c r="C2002" s="13"/>
      <c r="D2002" s="3"/>
      <c r="E2002" s="3"/>
      <c r="F2002" s="3"/>
      <c r="G2002" s="3"/>
      <c r="H2002" s="3"/>
      <c r="I2002" s="3"/>
      <c r="J2002" s="3"/>
      <c r="K2002" s="3"/>
      <c r="L2002" s="3"/>
    </row>
    <row r="2003" spans="1:12">
      <c r="A2003" s="9"/>
      <c r="B2003" s="3"/>
      <c r="C2003" s="13"/>
      <c r="D2003" s="3"/>
      <c r="E2003" s="3"/>
      <c r="F2003" s="3"/>
      <c r="G2003" s="3"/>
      <c r="H2003" s="3"/>
      <c r="I2003" s="3"/>
      <c r="J2003" s="3"/>
      <c r="K2003" s="3"/>
      <c r="L2003" s="3"/>
    </row>
    <row r="2004" spans="1:12">
      <c r="A2004" s="9"/>
      <c r="B2004" s="3"/>
      <c r="C2004" s="13"/>
      <c r="D2004" s="3"/>
      <c r="E2004" s="3"/>
      <c r="F2004" s="3"/>
      <c r="G2004" s="3"/>
      <c r="H2004" s="3"/>
      <c r="I2004" s="3"/>
      <c r="J2004" s="3"/>
      <c r="K2004" s="3"/>
      <c r="L2004" s="3"/>
    </row>
    <row r="2005" spans="1:12">
      <c r="A2005" s="9"/>
      <c r="B2005" s="3"/>
      <c r="C2005" s="13"/>
      <c r="D2005" s="3"/>
      <c r="E2005" s="3"/>
      <c r="F2005" s="3"/>
      <c r="G2005" s="3"/>
      <c r="H2005" s="3"/>
      <c r="I2005" s="3"/>
      <c r="J2005" s="3"/>
      <c r="K2005" s="3"/>
      <c r="L2005" s="3"/>
    </row>
    <row r="2006" spans="1:12">
      <c r="A2006" s="9"/>
      <c r="B2006" s="3"/>
      <c r="C2006" s="13"/>
      <c r="D2006" s="3"/>
      <c r="E2006" s="3"/>
      <c r="F2006" s="3"/>
      <c r="G2006" s="3"/>
      <c r="H2006" s="3"/>
      <c r="I2006" s="3"/>
      <c r="J2006" s="3"/>
      <c r="K2006" s="3"/>
      <c r="L2006" s="3"/>
    </row>
    <row r="2007" spans="1:12">
      <c r="A2007" s="9"/>
      <c r="B2007" s="3"/>
      <c r="C2007" s="13"/>
      <c r="D2007" s="3"/>
      <c r="E2007" s="3"/>
      <c r="F2007" s="3"/>
      <c r="G2007" s="3"/>
      <c r="H2007" s="3"/>
      <c r="I2007" s="3"/>
      <c r="J2007" s="3"/>
      <c r="K2007" s="3"/>
      <c r="L2007" s="3"/>
    </row>
    <row r="2008" spans="1:12">
      <c r="A2008" s="9"/>
      <c r="B2008" s="3"/>
      <c r="C2008" s="13"/>
      <c r="D2008" s="3"/>
      <c r="E2008" s="3"/>
      <c r="F2008" s="3"/>
      <c r="G2008" s="3"/>
      <c r="H2008" s="3"/>
      <c r="I2008" s="3"/>
      <c r="J2008" s="3"/>
      <c r="K2008" s="3"/>
      <c r="L2008" s="3"/>
    </row>
    <row r="2009" spans="1:12">
      <c r="A2009" s="9"/>
      <c r="B2009" s="3"/>
      <c r="C2009" s="13"/>
      <c r="D2009" s="3"/>
      <c r="E2009" s="3"/>
      <c r="F2009" s="3"/>
      <c r="G2009" s="3"/>
      <c r="H2009" s="3"/>
      <c r="I2009" s="3"/>
      <c r="J2009" s="3"/>
      <c r="K2009" s="3"/>
      <c r="L2009" s="3"/>
    </row>
    <row r="2010" spans="1:12">
      <c r="A2010" s="9"/>
      <c r="B2010" s="3"/>
      <c r="C2010" s="13"/>
      <c r="D2010" s="3"/>
      <c r="E2010" s="3"/>
      <c r="F2010" s="3"/>
      <c r="G2010" s="3"/>
      <c r="H2010" s="3"/>
      <c r="I2010" s="3"/>
      <c r="J2010" s="3"/>
      <c r="K2010" s="3"/>
      <c r="L2010" s="3"/>
    </row>
    <row r="2011" spans="1:12">
      <c r="A2011" s="9"/>
      <c r="B2011" s="3"/>
      <c r="C2011" s="13"/>
      <c r="D2011" s="3"/>
      <c r="E2011" s="3"/>
      <c r="F2011" s="3"/>
      <c r="G2011" s="3"/>
      <c r="H2011" s="3"/>
      <c r="I2011" s="3"/>
      <c r="J2011" s="3"/>
      <c r="K2011" s="3"/>
      <c r="L2011" s="3"/>
    </row>
    <row r="2012" spans="1:12">
      <c r="A2012" s="9"/>
      <c r="B2012" s="3"/>
      <c r="C2012" s="13"/>
      <c r="D2012" s="3"/>
      <c r="E2012" s="3"/>
      <c r="F2012" s="3"/>
      <c r="G2012" s="3"/>
      <c r="H2012" s="3"/>
      <c r="I2012" s="3"/>
      <c r="J2012" s="3"/>
      <c r="K2012" s="3"/>
      <c r="L2012" s="3"/>
    </row>
    <row r="2013" spans="1:12">
      <c r="A2013" s="9"/>
      <c r="B2013" s="3"/>
      <c r="C2013" s="13"/>
      <c r="D2013" s="3"/>
      <c r="E2013" s="3"/>
      <c r="F2013" s="3"/>
      <c r="G2013" s="3"/>
      <c r="H2013" s="3"/>
      <c r="I2013" s="3"/>
      <c r="J2013" s="3"/>
      <c r="K2013" s="3"/>
      <c r="L2013" s="3"/>
    </row>
    <row r="2014" spans="1:12">
      <c r="A2014" s="9"/>
      <c r="B2014" s="3"/>
      <c r="C2014" s="13"/>
      <c r="D2014" s="3"/>
      <c r="E2014" s="3"/>
      <c r="F2014" s="3"/>
      <c r="G2014" s="3"/>
      <c r="H2014" s="3"/>
      <c r="I2014" s="3"/>
      <c r="J2014" s="3"/>
      <c r="K2014" s="3"/>
      <c r="L2014" s="3"/>
    </row>
    <row r="2015" spans="1:12">
      <c r="A2015" s="9"/>
      <c r="B2015" s="3"/>
      <c r="C2015" s="13"/>
      <c r="D2015" s="3"/>
      <c r="E2015" s="3"/>
      <c r="F2015" s="3"/>
      <c r="G2015" s="3"/>
      <c r="H2015" s="3"/>
      <c r="I2015" s="3"/>
      <c r="J2015" s="3"/>
      <c r="K2015" s="3"/>
      <c r="L2015" s="3"/>
    </row>
    <row r="2016" spans="1:12">
      <c r="A2016" s="9"/>
      <c r="B2016" s="3"/>
      <c r="C2016" s="13"/>
      <c r="D2016" s="3"/>
      <c r="E2016" s="3"/>
      <c r="F2016" s="3"/>
      <c r="G2016" s="3"/>
      <c r="H2016" s="3"/>
      <c r="I2016" s="3"/>
      <c r="J2016" s="3"/>
      <c r="K2016" s="3"/>
      <c r="L2016" s="3"/>
    </row>
    <row r="2017" spans="1:12">
      <c r="A2017" s="9"/>
      <c r="B2017" s="3"/>
      <c r="C2017" s="13"/>
      <c r="D2017" s="3"/>
      <c r="E2017" s="3"/>
      <c r="F2017" s="3"/>
      <c r="G2017" s="3"/>
      <c r="H2017" s="3"/>
      <c r="I2017" s="3"/>
      <c r="J2017" s="3"/>
      <c r="K2017" s="3"/>
      <c r="L2017" s="3"/>
    </row>
    <row r="2018" spans="1:12">
      <c r="A2018" s="9"/>
      <c r="B2018" s="3"/>
      <c r="C2018" s="13"/>
      <c r="D2018" s="3"/>
      <c r="E2018" s="3"/>
      <c r="F2018" s="3"/>
      <c r="G2018" s="3"/>
      <c r="H2018" s="3"/>
      <c r="I2018" s="3"/>
      <c r="J2018" s="3"/>
      <c r="K2018" s="3"/>
      <c r="L2018" s="3"/>
    </row>
    <row r="2019" spans="1:12">
      <c r="A2019" s="9"/>
      <c r="B2019" s="3"/>
      <c r="C2019" s="13"/>
      <c r="D2019" s="3"/>
      <c r="E2019" s="3"/>
      <c r="F2019" s="3"/>
      <c r="G2019" s="3"/>
      <c r="H2019" s="3"/>
      <c r="I2019" s="3"/>
      <c r="J2019" s="3"/>
      <c r="K2019" s="3"/>
      <c r="L2019" s="3"/>
    </row>
    <row r="2020" spans="1:12">
      <c r="A2020" s="9"/>
      <c r="B2020" s="3"/>
      <c r="C2020" s="13"/>
      <c r="D2020" s="3"/>
      <c r="E2020" s="3"/>
      <c r="F2020" s="3"/>
      <c r="G2020" s="3"/>
      <c r="H2020" s="3"/>
      <c r="I2020" s="3"/>
      <c r="J2020" s="3"/>
      <c r="K2020" s="3"/>
      <c r="L2020" s="3"/>
    </row>
    <row r="2021" spans="1:12">
      <c r="A2021" s="9"/>
      <c r="B2021" s="3"/>
      <c r="C2021" s="13"/>
      <c r="D2021" s="3"/>
      <c r="E2021" s="3"/>
      <c r="F2021" s="3"/>
      <c r="G2021" s="3"/>
      <c r="H2021" s="3"/>
      <c r="I2021" s="3"/>
      <c r="J2021" s="3"/>
      <c r="K2021" s="3"/>
      <c r="L2021" s="3"/>
    </row>
    <row r="2022" spans="1:12">
      <c r="A2022" s="9"/>
      <c r="B2022" s="3"/>
      <c r="C2022" s="13"/>
      <c r="D2022" s="3"/>
      <c r="E2022" s="3"/>
      <c r="F2022" s="3"/>
      <c r="G2022" s="3"/>
      <c r="H2022" s="3"/>
      <c r="I2022" s="3"/>
      <c r="J2022" s="3"/>
      <c r="K2022" s="3"/>
      <c r="L2022" s="3"/>
    </row>
    <row r="2023" spans="1:12">
      <c r="A2023" s="9"/>
      <c r="B2023" s="3"/>
      <c r="C2023" s="13"/>
      <c r="D2023" s="3"/>
      <c r="E2023" s="3"/>
      <c r="F2023" s="3"/>
      <c r="G2023" s="3"/>
      <c r="H2023" s="3"/>
      <c r="I2023" s="3"/>
      <c r="J2023" s="3"/>
      <c r="K2023" s="3"/>
      <c r="L2023" s="3"/>
    </row>
    <row r="2024" spans="1:12">
      <c r="A2024" s="9"/>
      <c r="B2024" s="3"/>
      <c r="C2024" s="13"/>
      <c r="D2024" s="3"/>
      <c r="E2024" s="3"/>
      <c r="F2024" s="3"/>
      <c r="G2024" s="3"/>
      <c r="H2024" s="3"/>
      <c r="I2024" s="3"/>
      <c r="J2024" s="3"/>
      <c r="K2024" s="3"/>
      <c r="L2024" s="3"/>
    </row>
    <row r="2025" spans="1:12">
      <c r="A2025" s="9"/>
      <c r="B2025" s="3"/>
      <c r="C2025" s="13"/>
      <c r="D2025" s="3"/>
      <c r="E2025" s="3"/>
      <c r="F2025" s="3"/>
      <c r="G2025" s="3"/>
      <c r="H2025" s="3"/>
      <c r="I2025" s="3"/>
      <c r="J2025" s="3"/>
      <c r="K2025" s="3"/>
      <c r="L2025" s="3"/>
    </row>
    <row r="2026" spans="1:12">
      <c r="A2026" s="9"/>
      <c r="B2026" s="3"/>
      <c r="C2026" s="13"/>
      <c r="D2026" s="3"/>
      <c r="E2026" s="3"/>
      <c r="F2026" s="3"/>
      <c r="G2026" s="3"/>
      <c r="H2026" s="3"/>
      <c r="I2026" s="3"/>
      <c r="J2026" s="3"/>
      <c r="K2026" s="3"/>
      <c r="L2026" s="3"/>
    </row>
    <row r="2027" spans="1:12">
      <c r="A2027" s="9"/>
      <c r="B2027" s="3"/>
      <c r="C2027" s="13"/>
      <c r="D2027" s="3"/>
      <c r="E2027" s="3"/>
      <c r="F2027" s="3"/>
      <c r="G2027" s="3"/>
      <c r="H2027" s="3"/>
      <c r="I2027" s="3"/>
      <c r="J2027" s="3"/>
      <c r="K2027" s="3"/>
      <c r="L2027" s="3"/>
    </row>
    <row r="2028" spans="1:12">
      <c r="A2028" s="9"/>
      <c r="B2028" s="3"/>
      <c r="C2028" s="13"/>
      <c r="D2028" s="3"/>
      <c r="E2028" s="3"/>
      <c r="F2028" s="3"/>
      <c r="G2028" s="3"/>
      <c r="H2028" s="3"/>
      <c r="I2028" s="3"/>
      <c r="J2028" s="3"/>
      <c r="K2028" s="3"/>
      <c r="L2028" s="3"/>
    </row>
    <row r="2029" spans="1:12">
      <c r="A2029" s="9"/>
      <c r="B2029" s="3"/>
      <c r="C2029" s="13"/>
      <c r="D2029" s="3"/>
      <c r="E2029" s="3"/>
      <c r="F2029" s="3"/>
      <c r="G2029" s="3"/>
      <c r="H2029" s="3"/>
      <c r="I2029" s="3"/>
      <c r="J2029" s="3"/>
      <c r="K2029" s="3"/>
      <c r="L2029" s="3"/>
    </row>
    <row r="2030" spans="1:12">
      <c r="A2030" s="9"/>
      <c r="B2030" s="3"/>
      <c r="C2030" s="13"/>
      <c r="D2030" s="3"/>
      <c r="E2030" s="3"/>
      <c r="F2030" s="3"/>
      <c r="G2030" s="3"/>
      <c r="H2030" s="3"/>
      <c r="I2030" s="3"/>
      <c r="J2030" s="3"/>
      <c r="K2030" s="3"/>
      <c r="L2030" s="3"/>
    </row>
    <row r="2031" spans="1:12">
      <c r="A2031" s="9"/>
      <c r="B2031" s="3"/>
      <c r="C2031" s="13"/>
      <c r="D2031" s="3"/>
      <c r="E2031" s="3"/>
      <c r="F2031" s="3"/>
      <c r="G2031" s="3"/>
      <c r="H2031" s="3"/>
      <c r="I2031" s="3"/>
      <c r="J2031" s="3"/>
      <c r="K2031" s="3"/>
      <c r="L2031" s="3"/>
    </row>
    <row r="2032" spans="1:12">
      <c r="A2032" s="9"/>
      <c r="B2032" s="3"/>
      <c r="C2032" s="13"/>
      <c r="D2032" s="3"/>
      <c r="E2032" s="3"/>
      <c r="F2032" s="3"/>
      <c r="G2032" s="3"/>
      <c r="H2032" s="3"/>
      <c r="I2032" s="3"/>
      <c r="J2032" s="3"/>
      <c r="K2032" s="3"/>
      <c r="L2032" s="3"/>
    </row>
    <row r="2033" spans="1:12">
      <c r="A2033" s="9"/>
      <c r="B2033" s="3"/>
      <c r="C2033" s="13"/>
      <c r="D2033" s="3"/>
      <c r="E2033" s="3"/>
      <c r="F2033" s="3"/>
      <c r="G2033" s="3"/>
      <c r="H2033" s="3"/>
      <c r="I2033" s="3"/>
      <c r="J2033" s="3"/>
      <c r="K2033" s="3"/>
      <c r="L2033" s="3"/>
    </row>
    <row r="2034" spans="1:12">
      <c r="A2034" s="9"/>
      <c r="B2034" s="3"/>
      <c r="C2034" s="13"/>
      <c r="D2034" s="3"/>
      <c r="E2034" s="3"/>
      <c r="F2034" s="3"/>
      <c r="G2034" s="3"/>
      <c r="H2034" s="3"/>
      <c r="I2034" s="3"/>
      <c r="J2034" s="3"/>
      <c r="K2034" s="3"/>
      <c r="L2034" s="3"/>
    </row>
    <row r="2035" spans="1:12">
      <c r="A2035" s="9"/>
      <c r="B2035" s="3"/>
      <c r="C2035" s="13"/>
      <c r="D2035" s="3"/>
      <c r="E2035" s="3"/>
      <c r="F2035" s="3"/>
      <c r="G2035" s="3"/>
      <c r="H2035" s="3"/>
      <c r="I2035" s="3"/>
      <c r="J2035" s="3"/>
      <c r="K2035" s="3"/>
      <c r="L2035" s="3"/>
    </row>
    <row r="2036" spans="1:12">
      <c r="A2036" s="9"/>
      <c r="B2036" s="3"/>
      <c r="C2036" s="13"/>
      <c r="D2036" s="3"/>
      <c r="E2036" s="3"/>
      <c r="F2036" s="3"/>
      <c r="G2036" s="3"/>
      <c r="H2036" s="3"/>
      <c r="I2036" s="3"/>
      <c r="J2036" s="3"/>
      <c r="K2036" s="3"/>
      <c r="L2036" s="3"/>
    </row>
    <row r="2037" spans="1:12">
      <c r="A2037" s="9"/>
      <c r="B2037" s="3"/>
      <c r="C2037" s="13"/>
      <c r="D2037" s="3"/>
      <c r="E2037" s="3"/>
      <c r="F2037" s="3"/>
      <c r="G2037" s="3"/>
      <c r="H2037" s="3"/>
      <c r="I2037" s="3"/>
      <c r="J2037" s="3"/>
      <c r="K2037" s="3"/>
      <c r="L2037" s="3"/>
    </row>
    <row r="2038" spans="1:12">
      <c r="A2038" s="9"/>
      <c r="B2038" s="3"/>
      <c r="C2038" s="13"/>
      <c r="D2038" s="3"/>
      <c r="E2038" s="3"/>
      <c r="F2038" s="3"/>
      <c r="G2038" s="3"/>
      <c r="H2038" s="3"/>
      <c r="I2038" s="3"/>
      <c r="J2038" s="3"/>
      <c r="K2038" s="3"/>
      <c r="L2038" s="3"/>
    </row>
    <row r="2039" spans="1:12">
      <c r="A2039" s="9"/>
      <c r="B2039" s="3"/>
      <c r="C2039" s="13"/>
      <c r="D2039" s="3"/>
      <c r="E2039" s="3"/>
      <c r="F2039" s="3"/>
      <c r="G2039" s="3"/>
      <c r="H2039" s="3"/>
      <c r="I2039" s="3"/>
      <c r="J2039" s="3"/>
      <c r="K2039" s="3"/>
      <c r="L2039" s="3"/>
    </row>
    <row r="2040" spans="1:12">
      <c r="A2040" s="9"/>
      <c r="B2040" s="3"/>
      <c r="C2040" s="13"/>
      <c r="D2040" s="3"/>
      <c r="E2040" s="3"/>
      <c r="F2040" s="3"/>
      <c r="G2040" s="3"/>
      <c r="H2040" s="3"/>
      <c r="I2040" s="3"/>
      <c r="J2040" s="3"/>
      <c r="K2040" s="3"/>
      <c r="L2040" s="3"/>
    </row>
    <row r="2041" spans="1:12">
      <c r="A2041" s="9"/>
      <c r="B2041" s="3"/>
      <c r="C2041" s="13"/>
      <c r="D2041" s="3"/>
      <c r="E2041" s="3"/>
      <c r="F2041" s="3"/>
      <c r="G2041" s="3"/>
      <c r="H2041" s="3"/>
      <c r="I2041" s="3"/>
      <c r="J2041" s="3"/>
      <c r="K2041" s="3"/>
      <c r="L2041" s="3"/>
    </row>
    <row r="2042" spans="1:12">
      <c r="A2042" s="9"/>
      <c r="B2042" s="3"/>
      <c r="C2042" s="13"/>
      <c r="D2042" s="3"/>
      <c r="E2042" s="3"/>
      <c r="F2042" s="3"/>
      <c r="G2042" s="3"/>
      <c r="H2042" s="3"/>
      <c r="I2042" s="3"/>
      <c r="J2042" s="3"/>
      <c r="K2042" s="3"/>
      <c r="L2042" s="3"/>
    </row>
    <row r="2043" spans="1:12">
      <c r="A2043" s="9"/>
      <c r="B2043" s="3"/>
      <c r="C2043" s="13"/>
      <c r="D2043" s="3"/>
      <c r="E2043" s="3"/>
      <c r="F2043" s="3"/>
      <c r="G2043" s="3"/>
      <c r="H2043" s="3"/>
      <c r="I2043" s="3"/>
      <c r="J2043" s="3"/>
      <c r="K2043" s="3"/>
      <c r="L2043" s="3"/>
    </row>
    <row r="2044" spans="1:12">
      <c r="A2044" s="9"/>
      <c r="B2044" s="3"/>
      <c r="C2044" s="13"/>
      <c r="D2044" s="3"/>
      <c r="E2044" s="3"/>
      <c r="F2044" s="3"/>
      <c r="G2044" s="3"/>
      <c r="H2044" s="3"/>
      <c r="I2044" s="3"/>
      <c r="J2044" s="3"/>
      <c r="K2044" s="3"/>
      <c r="L2044" s="3"/>
    </row>
    <row r="2045" spans="1:12">
      <c r="A2045" s="9"/>
      <c r="B2045" s="3"/>
      <c r="C2045" s="13"/>
      <c r="D2045" s="3"/>
      <c r="E2045" s="3"/>
      <c r="F2045" s="3"/>
      <c r="G2045" s="3"/>
      <c r="H2045" s="3"/>
      <c r="I2045" s="3"/>
      <c r="J2045" s="3"/>
      <c r="K2045" s="3"/>
      <c r="L2045" s="3"/>
    </row>
    <row r="2046" spans="1:12">
      <c r="A2046" s="9"/>
      <c r="B2046" s="3"/>
      <c r="C2046" s="13"/>
      <c r="D2046" s="3"/>
      <c r="E2046" s="3"/>
      <c r="F2046" s="3"/>
      <c r="G2046" s="3"/>
      <c r="H2046" s="3"/>
      <c r="I2046" s="3"/>
      <c r="J2046" s="3"/>
      <c r="K2046" s="3"/>
      <c r="L2046" s="3"/>
    </row>
    <row r="2047" spans="1:12">
      <c r="A2047" s="9"/>
      <c r="B2047" s="3"/>
      <c r="C2047" s="13"/>
      <c r="D2047" s="3"/>
      <c r="E2047" s="3"/>
      <c r="F2047" s="3"/>
      <c r="G2047" s="3"/>
      <c r="H2047" s="3"/>
      <c r="I2047" s="3"/>
      <c r="J2047" s="3"/>
      <c r="K2047" s="3"/>
      <c r="L2047" s="3"/>
    </row>
    <row r="2048" spans="1:12">
      <c r="A2048" s="9"/>
      <c r="B2048" s="3"/>
      <c r="C2048" s="13"/>
      <c r="D2048" s="3"/>
      <c r="E2048" s="3"/>
      <c r="F2048" s="3"/>
      <c r="G2048" s="3"/>
      <c r="H2048" s="3"/>
      <c r="I2048" s="3"/>
      <c r="J2048" s="3"/>
      <c r="K2048" s="3"/>
      <c r="L2048" s="3"/>
    </row>
    <row r="2049" spans="1:12">
      <c r="A2049" s="9"/>
      <c r="B2049" s="3"/>
      <c r="C2049" s="13"/>
      <c r="D2049" s="3"/>
      <c r="E2049" s="3"/>
      <c r="F2049" s="3"/>
      <c r="G2049" s="3"/>
      <c r="H2049" s="3"/>
      <c r="I2049" s="3"/>
      <c r="J2049" s="3"/>
      <c r="K2049" s="3"/>
      <c r="L2049" s="3"/>
    </row>
    <row r="2050" spans="1:12">
      <c r="A2050" s="9"/>
      <c r="B2050" s="3"/>
      <c r="C2050" s="13"/>
      <c r="D2050" s="3"/>
      <c r="E2050" s="3"/>
      <c r="F2050" s="3"/>
      <c r="G2050" s="3"/>
      <c r="H2050" s="3"/>
      <c r="I2050" s="3"/>
      <c r="J2050" s="3"/>
      <c r="K2050" s="3"/>
      <c r="L2050" s="3"/>
    </row>
    <row r="2051" spans="1:12">
      <c r="A2051" s="9"/>
      <c r="B2051" s="3"/>
      <c r="C2051" s="13"/>
      <c r="D2051" s="3"/>
      <c r="E2051" s="3"/>
      <c r="F2051" s="3"/>
      <c r="G2051" s="3"/>
      <c r="H2051" s="3"/>
      <c r="I2051" s="3"/>
      <c r="J2051" s="3"/>
      <c r="K2051" s="3"/>
      <c r="L2051" s="3"/>
    </row>
    <row r="2052" spans="1:12">
      <c r="A2052" s="9"/>
      <c r="B2052" s="3"/>
      <c r="C2052" s="13"/>
      <c r="D2052" s="3"/>
      <c r="E2052" s="3"/>
      <c r="F2052" s="3"/>
      <c r="G2052" s="3"/>
      <c r="H2052" s="3"/>
      <c r="I2052" s="3"/>
      <c r="J2052" s="3"/>
      <c r="K2052" s="3"/>
      <c r="L2052" s="3"/>
    </row>
    <row r="2053" spans="1:12">
      <c r="A2053" s="9"/>
      <c r="B2053" s="3"/>
      <c r="C2053" s="13"/>
      <c r="D2053" s="3"/>
      <c r="E2053" s="3"/>
      <c r="F2053" s="3"/>
      <c r="G2053" s="3"/>
      <c r="H2053" s="3"/>
      <c r="I2053" s="3"/>
      <c r="J2053" s="3"/>
      <c r="K2053" s="3"/>
      <c r="L2053" s="3"/>
    </row>
    <row r="2054" spans="1:12">
      <c r="A2054" s="9"/>
      <c r="B2054" s="3"/>
      <c r="C2054" s="13"/>
      <c r="D2054" s="3"/>
      <c r="E2054" s="3"/>
      <c r="F2054" s="3"/>
      <c r="G2054" s="3"/>
      <c r="H2054" s="3"/>
      <c r="I2054" s="3"/>
      <c r="J2054" s="3"/>
      <c r="K2054" s="3"/>
      <c r="L2054" s="3"/>
    </row>
    <row r="2055" spans="1:12">
      <c r="A2055" s="9"/>
      <c r="B2055" s="3"/>
      <c r="C2055" s="13"/>
      <c r="D2055" s="3"/>
      <c r="E2055" s="3"/>
      <c r="F2055" s="3"/>
      <c r="G2055" s="3"/>
      <c r="H2055" s="3"/>
      <c r="I2055" s="3"/>
      <c r="J2055" s="3"/>
      <c r="K2055" s="3"/>
      <c r="L2055" s="3"/>
    </row>
    <row r="2056" spans="1:12">
      <c r="A2056" s="9"/>
      <c r="B2056" s="3"/>
      <c r="C2056" s="13"/>
      <c r="D2056" s="3"/>
      <c r="E2056" s="3"/>
      <c r="F2056" s="3"/>
      <c r="G2056" s="3"/>
      <c r="H2056" s="3"/>
      <c r="I2056" s="3"/>
      <c r="J2056" s="3"/>
      <c r="K2056" s="3"/>
      <c r="L2056" s="3"/>
    </row>
    <row r="2057" spans="1:12">
      <c r="A2057" s="9"/>
      <c r="B2057" s="3"/>
      <c r="C2057" s="13"/>
      <c r="D2057" s="3"/>
      <c r="E2057" s="3"/>
      <c r="F2057" s="3"/>
      <c r="G2057" s="3"/>
      <c r="H2057" s="3"/>
      <c r="I2057" s="3"/>
      <c r="J2057" s="3"/>
      <c r="K2057" s="3"/>
      <c r="L2057" s="3"/>
    </row>
    <row r="2058" spans="1:12">
      <c r="A2058" s="9"/>
      <c r="B2058" s="3"/>
      <c r="C2058" s="13"/>
      <c r="D2058" s="3"/>
      <c r="E2058" s="3"/>
      <c r="F2058" s="3"/>
      <c r="G2058" s="3"/>
      <c r="H2058" s="3"/>
      <c r="I2058" s="3"/>
      <c r="J2058" s="3"/>
      <c r="K2058" s="3"/>
      <c r="L2058" s="3"/>
    </row>
    <row r="2059" spans="1:12">
      <c r="A2059" s="9"/>
      <c r="B2059" s="3"/>
      <c r="C2059" s="13"/>
      <c r="D2059" s="3"/>
      <c r="E2059" s="3"/>
      <c r="F2059" s="3"/>
      <c r="G2059" s="3"/>
      <c r="H2059" s="3"/>
      <c r="I2059" s="3"/>
      <c r="J2059" s="3"/>
      <c r="K2059" s="3"/>
      <c r="L2059" s="3"/>
    </row>
    <row r="2060" spans="1:12">
      <c r="A2060" s="9"/>
      <c r="B2060" s="3"/>
      <c r="C2060" s="13"/>
      <c r="D2060" s="3"/>
      <c r="E2060" s="3"/>
      <c r="F2060" s="3"/>
      <c r="G2060" s="3"/>
      <c r="H2060" s="3"/>
      <c r="I2060" s="3"/>
      <c r="J2060" s="3"/>
      <c r="K2060" s="3"/>
      <c r="L2060" s="3"/>
    </row>
    <row r="2061" spans="1:12">
      <c r="A2061" s="9"/>
      <c r="B2061" s="3"/>
      <c r="C2061" s="13"/>
      <c r="D2061" s="3"/>
      <c r="E2061" s="3"/>
      <c r="F2061" s="3"/>
      <c r="G2061" s="3"/>
      <c r="H2061" s="3"/>
      <c r="I2061" s="3"/>
      <c r="J2061" s="3"/>
      <c r="K2061" s="3"/>
      <c r="L2061" s="3"/>
    </row>
    <row r="2062" spans="1:12">
      <c r="A2062" s="9"/>
      <c r="B2062" s="3"/>
      <c r="C2062" s="13"/>
      <c r="D2062" s="3"/>
      <c r="E2062" s="3"/>
      <c r="F2062" s="3"/>
      <c r="G2062" s="3"/>
      <c r="H2062" s="3"/>
      <c r="I2062" s="3"/>
      <c r="J2062" s="3"/>
      <c r="K2062" s="3"/>
      <c r="L2062" s="3"/>
    </row>
    <row r="2063" spans="1:12">
      <c r="A2063" s="9"/>
      <c r="B2063" s="3"/>
      <c r="C2063" s="13"/>
      <c r="D2063" s="3"/>
      <c r="E2063" s="3"/>
      <c r="F2063" s="3"/>
      <c r="G2063" s="3"/>
      <c r="H2063" s="3"/>
      <c r="I2063" s="3"/>
      <c r="J2063" s="3"/>
      <c r="K2063" s="3"/>
      <c r="L2063" s="3"/>
    </row>
    <row r="2064" spans="1:12">
      <c r="A2064" s="9"/>
      <c r="B2064" s="3"/>
      <c r="C2064" s="13"/>
      <c r="D2064" s="3"/>
      <c r="E2064" s="3"/>
      <c r="F2064" s="3"/>
      <c r="G2064" s="3"/>
      <c r="H2064" s="3"/>
      <c r="I2064" s="3"/>
      <c r="J2064" s="3"/>
      <c r="K2064" s="3"/>
      <c r="L2064" s="3"/>
    </row>
    <row r="2065" spans="1:12">
      <c r="A2065" s="9"/>
      <c r="B2065" s="3"/>
      <c r="C2065" s="13"/>
      <c r="D2065" s="3"/>
      <c r="E2065" s="3"/>
      <c r="F2065" s="3"/>
      <c r="G2065" s="3"/>
      <c r="H2065" s="3"/>
      <c r="I2065" s="3"/>
      <c r="J2065" s="3"/>
      <c r="K2065" s="3"/>
      <c r="L2065" s="3"/>
    </row>
    <row r="2066" spans="1:12">
      <c r="A2066" s="9"/>
      <c r="B2066" s="3"/>
      <c r="C2066" s="13"/>
      <c r="D2066" s="3"/>
      <c r="E2066" s="3"/>
      <c r="F2066" s="3"/>
      <c r="G2066" s="3"/>
      <c r="H2066" s="3"/>
      <c r="I2066" s="3"/>
      <c r="J2066" s="3"/>
      <c r="K2066" s="3"/>
      <c r="L2066" s="3"/>
    </row>
    <row r="2067" spans="1:12">
      <c r="A2067" s="9"/>
      <c r="B2067" s="3"/>
      <c r="C2067" s="13"/>
      <c r="D2067" s="3"/>
      <c r="E2067" s="3"/>
      <c r="F2067" s="3"/>
      <c r="G2067" s="3"/>
      <c r="H2067" s="3"/>
      <c r="I2067" s="3"/>
      <c r="J2067" s="3"/>
      <c r="K2067" s="3"/>
      <c r="L2067" s="3"/>
    </row>
    <row r="2068" spans="1:12">
      <c r="A2068" s="9"/>
      <c r="B2068" s="3"/>
      <c r="C2068" s="13"/>
      <c r="D2068" s="3"/>
      <c r="E2068" s="3"/>
      <c r="F2068" s="3"/>
      <c r="G2068" s="3"/>
      <c r="H2068" s="3"/>
      <c r="I2068" s="3"/>
      <c r="J2068" s="3"/>
      <c r="K2068" s="3"/>
      <c r="L2068" s="3"/>
    </row>
    <row r="2069" spans="1:12">
      <c r="A2069" s="9"/>
      <c r="B2069" s="3"/>
      <c r="C2069" s="13"/>
      <c r="D2069" s="3"/>
      <c r="E2069" s="3"/>
      <c r="F2069" s="3"/>
      <c r="G2069" s="3"/>
      <c r="H2069" s="3"/>
      <c r="I2069" s="3"/>
      <c r="J2069" s="3"/>
      <c r="K2069" s="3"/>
      <c r="L2069" s="3"/>
    </row>
    <row r="2070" spans="1:12">
      <c r="A2070" s="9"/>
      <c r="B2070" s="3"/>
      <c r="C2070" s="13"/>
      <c r="D2070" s="3"/>
      <c r="E2070" s="3"/>
      <c r="F2070" s="3"/>
      <c r="G2070" s="3"/>
      <c r="H2070" s="3"/>
      <c r="I2070" s="3"/>
      <c r="J2070" s="3"/>
      <c r="K2070" s="3"/>
      <c r="L2070" s="3"/>
    </row>
    <row r="2071" spans="1:12">
      <c r="A2071" s="9"/>
      <c r="B2071" s="3"/>
      <c r="C2071" s="13"/>
      <c r="D2071" s="3"/>
      <c r="E2071" s="3"/>
      <c r="F2071" s="3"/>
      <c r="G2071" s="3"/>
      <c r="H2071" s="3"/>
      <c r="I2071" s="3"/>
      <c r="J2071" s="3"/>
      <c r="K2071" s="3"/>
      <c r="L2071" s="3"/>
    </row>
    <row r="2072" spans="1:12">
      <c r="A2072" s="9"/>
      <c r="B2072" s="3"/>
      <c r="C2072" s="13"/>
      <c r="D2072" s="3"/>
      <c r="E2072" s="3"/>
      <c r="F2072" s="3"/>
      <c r="G2072" s="3"/>
      <c r="H2072" s="3"/>
      <c r="I2072" s="3"/>
      <c r="J2072" s="3"/>
      <c r="K2072" s="3"/>
      <c r="L2072" s="3"/>
    </row>
    <row r="2073" spans="1:12">
      <c r="A2073" s="9"/>
      <c r="B2073" s="3"/>
      <c r="C2073" s="13"/>
      <c r="D2073" s="3"/>
      <c r="E2073" s="3"/>
      <c r="F2073" s="3"/>
      <c r="G2073" s="3"/>
      <c r="H2073" s="3"/>
      <c r="I2073" s="3"/>
      <c r="J2073" s="3"/>
      <c r="K2073" s="3"/>
      <c r="L2073" s="3"/>
    </row>
    <row r="2074" spans="1:12">
      <c r="A2074" s="9"/>
      <c r="B2074" s="3"/>
      <c r="C2074" s="13"/>
      <c r="D2074" s="3"/>
      <c r="E2074" s="3"/>
      <c r="F2074" s="3"/>
      <c r="G2074" s="3"/>
      <c r="H2074" s="3"/>
      <c r="I2074" s="3"/>
      <c r="J2074" s="3"/>
      <c r="K2074" s="3"/>
      <c r="L2074" s="3"/>
    </row>
    <row r="2075" spans="1:12">
      <c r="A2075" s="9"/>
      <c r="B2075" s="3"/>
      <c r="C2075" s="13"/>
      <c r="D2075" s="3"/>
      <c r="E2075" s="3"/>
      <c r="F2075" s="3"/>
      <c r="G2075" s="3"/>
      <c r="H2075" s="3"/>
      <c r="I2075" s="3"/>
      <c r="J2075" s="3"/>
      <c r="K2075" s="3"/>
      <c r="L2075" s="3"/>
    </row>
    <row r="2076" spans="1:12">
      <c r="A2076" s="9"/>
      <c r="B2076" s="3"/>
      <c r="C2076" s="13"/>
      <c r="D2076" s="3"/>
      <c r="E2076" s="3"/>
      <c r="F2076" s="3"/>
      <c r="G2076" s="3"/>
      <c r="H2076" s="3"/>
      <c r="I2076" s="3"/>
      <c r="J2076" s="3"/>
      <c r="K2076" s="3"/>
      <c r="L2076" s="3"/>
    </row>
    <row r="2077" spans="1:12">
      <c r="A2077" s="9"/>
      <c r="B2077" s="3"/>
      <c r="C2077" s="13"/>
      <c r="D2077" s="3"/>
      <c r="E2077" s="3"/>
      <c r="F2077" s="3"/>
      <c r="G2077" s="3"/>
      <c r="H2077" s="3"/>
      <c r="I2077" s="3"/>
      <c r="J2077" s="3"/>
      <c r="K2077" s="3"/>
      <c r="L2077" s="3"/>
    </row>
    <row r="2078" spans="1:12">
      <c r="A2078" s="9"/>
      <c r="B2078" s="3"/>
      <c r="C2078" s="13"/>
      <c r="D2078" s="3"/>
      <c r="E2078" s="3"/>
      <c r="F2078" s="3"/>
      <c r="G2078" s="3"/>
      <c r="H2078" s="3"/>
      <c r="I2078" s="3"/>
      <c r="J2078" s="3"/>
      <c r="K2078" s="3"/>
      <c r="L2078" s="3"/>
    </row>
    <row r="2079" spans="1:12">
      <c r="A2079" s="9"/>
      <c r="B2079" s="3"/>
      <c r="C2079" s="13"/>
      <c r="D2079" s="3"/>
      <c r="E2079" s="3"/>
      <c r="F2079" s="3"/>
      <c r="G2079" s="3"/>
      <c r="H2079" s="3"/>
      <c r="I2079" s="3"/>
      <c r="J2079" s="3"/>
      <c r="K2079" s="3"/>
      <c r="L2079" s="3"/>
    </row>
    <row r="2080" spans="1:12">
      <c r="A2080" s="9"/>
      <c r="B2080" s="3"/>
      <c r="C2080" s="13"/>
      <c r="D2080" s="3"/>
      <c r="E2080" s="3"/>
      <c r="F2080" s="3"/>
      <c r="G2080" s="3"/>
      <c r="H2080" s="3"/>
      <c r="I2080" s="3"/>
      <c r="J2080" s="3"/>
      <c r="K2080" s="3"/>
      <c r="L2080" s="3"/>
    </row>
    <row r="2081" spans="1:12">
      <c r="A2081" s="9"/>
      <c r="B2081" s="3"/>
      <c r="C2081" s="13"/>
      <c r="D2081" s="3"/>
      <c r="E2081" s="3"/>
      <c r="F2081" s="3"/>
      <c r="G2081" s="3"/>
      <c r="H2081" s="3"/>
      <c r="I2081" s="3"/>
      <c r="J2081" s="3"/>
      <c r="K2081" s="3"/>
      <c r="L2081" s="3"/>
    </row>
    <row r="2082" spans="1:12">
      <c r="A2082" s="9"/>
      <c r="B2082" s="3"/>
      <c r="C2082" s="13"/>
      <c r="D2082" s="3"/>
      <c r="E2082" s="3"/>
      <c r="F2082" s="3"/>
      <c r="G2082" s="3"/>
      <c r="H2082" s="3"/>
      <c r="I2082" s="3"/>
      <c r="J2082" s="3"/>
      <c r="K2082" s="3"/>
      <c r="L2082" s="3"/>
    </row>
    <row r="2083" spans="1:12">
      <c r="A2083" s="9"/>
      <c r="B2083" s="3"/>
      <c r="C2083" s="13"/>
      <c r="D2083" s="3"/>
      <c r="E2083" s="3"/>
      <c r="F2083" s="3"/>
      <c r="G2083" s="3"/>
      <c r="H2083" s="3"/>
      <c r="I2083" s="3"/>
      <c r="J2083" s="3"/>
      <c r="K2083" s="3"/>
      <c r="L2083" s="3"/>
    </row>
    <row r="2084" spans="1:12">
      <c r="A2084" s="9"/>
      <c r="B2084" s="3"/>
      <c r="C2084" s="13"/>
      <c r="D2084" s="3"/>
      <c r="E2084" s="3"/>
      <c r="F2084" s="3"/>
      <c r="G2084" s="3"/>
      <c r="H2084" s="3"/>
      <c r="I2084" s="3"/>
      <c r="J2084" s="3"/>
      <c r="K2084" s="3"/>
      <c r="L2084" s="3"/>
    </row>
    <row r="2085" spans="1:12">
      <c r="A2085" s="9"/>
      <c r="B2085" s="3"/>
      <c r="C2085" s="13"/>
      <c r="D2085" s="3"/>
      <c r="E2085" s="3"/>
      <c r="F2085" s="3"/>
      <c r="G2085" s="3"/>
      <c r="H2085" s="3"/>
      <c r="I2085" s="3"/>
      <c r="J2085" s="3"/>
      <c r="K2085" s="3"/>
      <c r="L2085" s="3"/>
    </row>
    <row r="2086" spans="1:12">
      <c r="A2086" s="9"/>
      <c r="B2086" s="3"/>
      <c r="C2086" s="13"/>
      <c r="D2086" s="3"/>
      <c r="E2086" s="3"/>
      <c r="F2086" s="3"/>
      <c r="G2086" s="3"/>
      <c r="H2086" s="3"/>
      <c r="I2086" s="3"/>
      <c r="J2086" s="3"/>
      <c r="K2086" s="3"/>
      <c r="L2086" s="3"/>
    </row>
    <row r="2087" spans="1:12">
      <c r="A2087" s="9"/>
      <c r="B2087" s="3"/>
      <c r="C2087" s="13"/>
      <c r="D2087" s="3"/>
      <c r="E2087" s="3"/>
      <c r="F2087" s="3"/>
      <c r="G2087" s="3"/>
      <c r="H2087" s="3"/>
      <c r="I2087" s="3"/>
      <c r="J2087" s="3"/>
      <c r="K2087" s="3"/>
      <c r="L2087" s="3"/>
    </row>
    <row r="2088" spans="1:12">
      <c r="A2088" s="9"/>
      <c r="B2088" s="3"/>
      <c r="C2088" s="13"/>
      <c r="D2088" s="3"/>
      <c r="E2088" s="3"/>
      <c r="F2088" s="3"/>
      <c r="G2088" s="3"/>
      <c r="H2088" s="3"/>
      <c r="I2088" s="3"/>
      <c r="J2088" s="3"/>
      <c r="K2088" s="3"/>
      <c r="L2088" s="3"/>
    </row>
    <row r="2089" spans="1:12">
      <c r="A2089" s="9"/>
      <c r="B2089" s="3"/>
      <c r="C2089" s="13"/>
      <c r="D2089" s="3"/>
      <c r="E2089" s="3"/>
      <c r="F2089" s="3"/>
      <c r="G2089" s="3"/>
      <c r="H2089" s="3"/>
      <c r="I2089" s="3"/>
      <c r="J2089" s="3"/>
      <c r="K2089" s="3"/>
      <c r="L2089" s="3"/>
    </row>
    <row r="2090" spans="1:12">
      <c r="A2090" s="9"/>
      <c r="B2090" s="3"/>
      <c r="C2090" s="13"/>
      <c r="D2090" s="3"/>
      <c r="E2090" s="3"/>
      <c r="F2090" s="3"/>
      <c r="G2090" s="3"/>
      <c r="H2090" s="3"/>
      <c r="I2090" s="3"/>
      <c r="J2090" s="3"/>
      <c r="K2090" s="3"/>
      <c r="L2090" s="3"/>
    </row>
    <row r="2091" spans="1:12">
      <c r="A2091" s="9"/>
      <c r="B2091" s="3"/>
      <c r="C2091" s="13"/>
      <c r="D2091" s="3"/>
      <c r="E2091" s="3"/>
      <c r="F2091" s="3"/>
      <c r="G2091" s="3"/>
      <c r="H2091" s="3"/>
      <c r="I2091" s="3"/>
      <c r="J2091" s="3"/>
      <c r="K2091" s="3"/>
      <c r="L2091" s="3"/>
    </row>
    <row r="2092" spans="1:12">
      <c r="A2092" s="9"/>
      <c r="B2092" s="3"/>
      <c r="C2092" s="13"/>
      <c r="D2092" s="3"/>
      <c r="E2092" s="3"/>
      <c r="F2092" s="3"/>
      <c r="G2092" s="3"/>
      <c r="H2092" s="3"/>
      <c r="I2092" s="3"/>
      <c r="J2092" s="3"/>
      <c r="K2092" s="3"/>
      <c r="L2092" s="3"/>
    </row>
    <row r="2093" spans="1:12">
      <c r="A2093" s="9"/>
      <c r="B2093" s="3"/>
      <c r="C2093" s="13"/>
      <c r="D2093" s="3"/>
      <c r="E2093" s="3"/>
      <c r="F2093" s="3"/>
      <c r="G2093" s="3"/>
      <c r="H2093" s="3"/>
      <c r="I2093" s="3"/>
      <c r="J2093" s="3"/>
      <c r="K2093" s="3"/>
      <c r="L2093" s="3"/>
    </row>
    <row r="2094" spans="1:12">
      <c r="A2094" s="9"/>
      <c r="B2094" s="3"/>
      <c r="C2094" s="13"/>
      <c r="D2094" s="3"/>
      <c r="E2094" s="3"/>
      <c r="F2094" s="3"/>
      <c r="G2094" s="3"/>
      <c r="H2094" s="3"/>
      <c r="I2094" s="3"/>
      <c r="J2094" s="3"/>
      <c r="K2094" s="3"/>
      <c r="L2094" s="3"/>
    </row>
    <row r="2095" spans="1:12">
      <c r="A2095" s="9"/>
      <c r="B2095" s="3"/>
      <c r="C2095" s="13"/>
      <c r="D2095" s="3"/>
      <c r="E2095" s="3"/>
      <c r="F2095" s="3"/>
      <c r="G2095" s="3"/>
      <c r="H2095" s="3"/>
      <c r="I2095" s="3"/>
      <c r="J2095" s="3"/>
      <c r="K2095" s="3"/>
      <c r="L2095" s="3"/>
    </row>
    <row r="2096" spans="1:12">
      <c r="A2096" s="9"/>
      <c r="B2096" s="3"/>
      <c r="C2096" s="13"/>
      <c r="D2096" s="3"/>
      <c r="E2096" s="3"/>
      <c r="F2096" s="3"/>
      <c r="G2096" s="3"/>
      <c r="H2096" s="3"/>
      <c r="I2096" s="3"/>
      <c r="J2096" s="3"/>
      <c r="K2096" s="3"/>
      <c r="L2096" s="3"/>
    </row>
    <row r="2097" spans="1:12">
      <c r="A2097" s="9"/>
      <c r="B2097" s="3"/>
      <c r="C2097" s="13"/>
      <c r="D2097" s="3"/>
      <c r="E2097" s="3"/>
      <c r="F2097" s="3"/>
      <c r="G2097" s="3"/>
      <c r="H2097" s="3"/>
      <c r="I2097" s="3"/>
      <c r="J2097" s="3"/>
      <c r="K2097" s="3"/>
      <c r="L2097" s="3"/>
    </row>
    <row r="2098" spans="1:12">
      <c r="A2098" s="9"/>
      <c r="B2098" s="3"/>
      <c r="C2098" s="13"/>
      <c r="D2098" s="3"/>
      <c r="E2098" s="3"/>
      <c r="F2098" s="3"/>
      <c r="G2098" s="3"/>
      <c r="H2098" s="3"/>
      <c r="I2098" s="3"/>
      <c r="J2098" s="3"/>
      <c r="K2098" s="3"/>
      <c r="L2098" s="3"/>
    </row>
    <row r="2099" spans="1:12">
      <c r="A2099" s="9"/>
      <c r="B2099" s="3"/>
      <c r="C2099" s="13"/>
      <c r="D2099" s="3"/>
      <c r="E2099" s="3"/>
      <c r="F2099" s="3"/>
      <c r="G2099" s="3"/>
      <c r="H2099" s="3"/>
      <c r="I2099" s="3"/>
      <c r="J2099" s="3"/>
      <c r="K2099" s="3"/>
      <c r="L2099" s="3"/>
    </row>
    <row r="2100" spans="1:12">
      <c r="A2100" s="9"/>
      <c r="B2100" s="3"/>
      <c r="C2100" s="13"/>
      <c r="D2100" s="3"/>
      <c r="E2100" s="3"/>
      <c r="F2100" s="3"/>
      <c r="G2100" s="3"/>
      <c r="H2100" s="3"/>
      <c r="I2100" s="3"/>
      <c r="J2100" s="3"/>
      <c r="K2100" s="3"/>
      <c r="L2100" s="3"/>
    </row>
    <row r="2101" spans="1:12">
      <c r="A2101" s="9"/>
      <c r="B2101" s="3"/>
      <c r="C2101" s="13"/>
      <c r="D2101" s="3"/>
      <c r="E2101" s="3"/>
      <c r="F2101" s="3"/>
      <c r="G2101" s="3"/>
      <c r="H2101" s="3"/>
      <c r="I2101" s="3"/>
      <c r="J2101" s="3"/>
      <c r="K2101" s="3"/>
      <c r="L2101" s="3"/>
    </row>
    <row r="2102" spans="1:12">
      <c r="A2102" s="9"/>
      <c r="B2102" s="3"/>
      <c r="C2102" s="13"/>
      <c r="D2102" s="3"/>
      <c r="E2102" s="3"/>
      <c r="F2102" s="3"/>
      <c r="G2102" s="3"/>
      <c r="H2102" s="3"/>
      <c r="I2102" s="3"/>
      <c r="J2102" s="3"/>
      <c r="K2102" s="3"/>
      <c r="L2102" s="3"/>
    </row>
    <row r="2103" spans="1:12">
      <c r="A2103" s="9"/>
      <c r="B2103" s="3"/>
      <c r="C2103" s="13"/>
      <c r="D2103" s="3"/>
      <c r="E2103" s="3"/>
      <c r="F2103" s="3"/>
      <c r="G2103" s="3"/>
      <c r="H2103" s="3"/>
      <c r="I2103" s="3"/>
      <c r="J2103" s="3"/>
      <c r="K2103" s="3"/>
      <c r="L2103" s="3"/>
    </row>
    <row r="2104" spans="1:12">
      <c r="A2104" s="9"/>
      <c r="B2104" s="3"/>
      <c r="C2104" s="13"/>
      <c r="D2104" s="3"/>
      <c r="E2104" s="3"/>
      <c r="F2104" s="3"/>
      <c r="G2104" s="3"/>
      <c r="H2104" s="3"/>
      <c r="I2104" s="3"/>
      <c r="J2104" s="3"/>
      <c r="K2104" s="3"/>
      <c r="L2104" s="3"/>
    </row>
    <row r="2105" spans="1:12">
      <c r="A2105" s="9"/>
      <c r="B2105" s="3"/>
      <c r="C2105" s="13"/>
      <c r="D2105" s="3"/>
      <c r="E2105" s="3"/>
      <c r="F2105" s="3"/>
      <c r="G2105" s="3"/>
      <c r="H2105" s="3"/>
      <c r="I2105" s="3"/>
      <c r="J2105" s="3"/>
      <c r="K2105" s="3"/>
      <c r="L2105" s="3"/>
    </row>
    <row r="2106" spans="1:12">
      <c r="A2106" s="9"/>
      <c r="B2106" s="3"/>
      <c r="C2106" s="13"/>
      <c r="D2106" s="3"/>
      <c r="E2106" s="3"/>
      <c r="F2106" s="3"/>
      <c r="G2106" s="3"/>
      <c r="H2106" s="3"/>
      <c r="I2106" s="3"/>
      <c r="J2106" s="3"/>
      <c r="K2106" s="3"/>
      <c r="L2106" s="3"/>
    </row>
    <row r="2107" spans="1:12">
      <c r="A2107" s="9"/>
      <c r="B2107" s="3"/>
      <c r="C2107" s="13"/>
      <c r="D2107" s="3"/>
      <c r="E2107" s="3"/>
      <c r="F2107" s="3"/>
      <c r="G2107" s="3"/>
      <c r="H2107" s="3"/>
      <c r="I2107" s="3"/>
      <c r="J2107" s="3"/>
      <c r="K2107" s="3"/>
      <c r="L2107" s="3"/>
    </row>
    <row r="2108" spans="1:12">
      <c r="A2108" s="9"/>
      <c r="B2108" s="3"/>
      <c r="C2108" s="13"/>
      <c r="D2108" s="3"/>
      <c r="E2108" s="3"/>
      <c r="F2108" s="3"/>
      <c r="G2108" s="3"/>
      <c r="H2108" s="3"/>
      <c r="I2108" s="3"/>
      <c r="J2108" s="3"/>
      <c r="K2108" s="3"/>
      <c r="L2108" s="3"/>
    </row>
    <row r="2109" spans="1:12">
      <c r="A2109" s="9"/>
      <c r="B2109" s="3"/>
      <c r="C2109" s="13"/>
      <c r="D2109" s="3"/>
      <c r="E2109" s="3"/>
      <c r="F2109" s="3"/>
      <c r="G2109" s="3"/>
      <c r="H2109" s="3"/>
      <c r="I2109" s="3"/>
      <c r="J2109" s="3"/>
      <c r="K2109" s="3"/>
      <c r="L2109" s="3"/>
    </row>
    <row r="2110" spans="1:12">
      <c r="A2110" s="9"/>
      <c r="B2110" s="3"/>
      <c r="C2110" s="13"/>
      <c r="D2110" s="3"/>
      <c r="E2110" s="3"/>
      <c r="F2110" s="3"/>
      <c r="G2110" s="3"/>
      <c r="H2110" s="3"/>
      <c r="I2110" s="3"/>
      <c r="J2110" s="3"/>
      <c r="K2110" s="3"/>
      <c r="L2110" s="3"/>
    </row>
    <row r="2111" spans="1:12">
      <c r="A2111" s="9"/>
      <c r="B2111" s="3"/>
      <c r="C2111" s="13"/>
      <c r="D2111" s="3"/>
      <c r="E2111" s="3"/>
      <c r="F2111" s="3"/>
      <c r="G2111" s="3"/>
      <c r="H2111" s="3"/>
      <c r="I2111" s="3"/>
      <c r="J2111" s="3"/>
      <c r="K2111" s="3"/>
      <c r="L2111" s="3"/>
    </row>
    <row r="2112" spans="1:12">
      <c r="A2112" s="9"/>
      <c r="B2112" s="3"/>
      <c r="C2112" s="13"/>
      <c r="D2112" s="3"/>
      <c r="E2112" s="3"/>
      <c r="F2112" s="3"/>
      <c r="G2112" s="3"/>
      <c r="H2112" s="3"/>
      <c r="I2112" s="3"/>
      <c r="J2112" s="3"/>
      <c r="K2112" s="3"/>
      <c r="L2112" s="3"/>
    </row>
    <row r="2113" spans="1:12">
      <c r="A2113" s="9"/>
      <c r="B2113" s="3"/>
      <c r="C2113" s="13"/>
      <c r="D2113" s="3"/>
      <c r="E2113" s="3"/>
      <c r="F2113" s="3"/>
      <c r="G2113" s="3"/>
      <c r="H2113" s="3"/>
      <c r="I2113" s="3"/>
      <c r="J2113" s="3"/>
      <c r="K2113" s="3"/>
      <c r="L2113" s="3"/>
    </row>
    <row r="2114" spans="1:12">
      <c r="A2114" s="9"/>
      <c r="B2114" s="3"/>
      <c r="C2114" s="13"/>
      <c r="D2114" s="3"/>
      <c r="E2114" s="3"/>
      <c r="F2114" s="3"/>
      <c r="G2114" s="3"/>
      <c r="H2114" s="3"/>
      <c r="I2114" s="3"/>
      <c r="J2114" s="3"/>
      <c r="K2114" s="3"/>
      <c r="L2114" s="3"/>
    </row>
    <row r="2115" spans="1:12">
      <c r="A2115" s="9"/>
      <c r="B2115" s="3"/>
      <c r="C2115" s="13"/>
      <c r="D2115" s="3"/>
      <c r="E2115" s="3"/>
      <c r="F2115" s="3"/>
      <c r="G2115" s="3"/>
      <c r="H2115" s="3"/>
      <c r="I2115" s="3"/>
      <c r="J2115" s="3"/>
      <c r="K2115" s="3"/>
      <c r="L2115" s="3"/>
    </row>
    <row r="2116" spans="1:12">
      <c r="A2116" s="9"/>
      <c r="B2116" s="3"/>
      <c r="C2116" s="13"/>
      <c r="D2116" s="3"/>
      <c r="E2116" s="3"/>
      <c r="F2116" s="3"/>
      <c r="G2116" s="3"/>
      <c r="H2116" s="3"/>
      <c r="I2116" s="3"/>
      <c r="J2116" s="3"/>
      <c r="K2116" s="3"/>
      <c r="L2116" s="3"/>
    </row>
    <row r="2117" spans="1:12">
      <c r="A2117" s="9"/>
      <c r="B2117" s="3"/>
      <c r="C2117" s="13"/>
      <c r="D2117" s="3"/>
      <c r="E2117" s="3"/>
      <c r="F2117" s="3"/>
      <c r="G2117" s="3"/>
      <c r="H2117" s="3"/>
      <c r="I2117" s="3"/>
      <c r="J2117" s="3"/>
      <c r="K2117" s="3"/>
      <c r="L2117" s="3"/>
    </row>
    <row r="2118" spans="1:12">
      <c r="A2118" s="9"/>
      <c r="B2118" s="3"/>
      <c r="C2118" s="13"/>
      <c r="D2118" s="3"/>
      <c r="E2118" s="3"/>
      <c r="F2118" s="3"/>
      <c r="G2118" s="3"/>
      <c r="H2118" s="3"/>
      <c r="I2118" s="3"/>
      <c r="J2118" s="3"/>
      <c r="K2118" s="3"/>
      <c r="L2118" s="3"/>
    </row>
    <row r="2119" spans="1:12">
      <c r="A2119" s="9"/>
      <c r="B2119" s="3"/>
      <c r="C2119" s="13"/>
      <c r="D2119" s="3"/>
      <c r="E2119" s="3"/>
      <c r="F2119" s="3"/>
      <c r="G2119" s="3"/>
      <c r="H2119" s="3"/>
      <c r="I2119" s="3"/>
      <c r="J2119" s="3"/>
      <c r="K2119" s="3"/>
      <c r="L2119" s="3"/>
    </row>
    <row r="2120" spans="1:12">
      <c r="A2120" s="9"/>
      <c r="B2120" s="3"/>
      <c r="C2120" s="13"/>
      <c r="D2120" s="3"/>
      <c r="E2120" s="3"/>
      <c r="F2120" s="3"/>
      <c r="G2120" s="3"/>
      <c r="H2120" s="3"/>
      <c r="I2120" s="3"/>
      <c r="J2120" s="3"/>
      <c r="K2120" s="3"/>
      <c r="L2120" s="3"/>
    </row>
    <row r="2121" spans="1:12">
      <c r="A2121" s="9"/>
      <c r="B2121" s="3"/>
      <c r="C2121" s="13"/>
      <c r="D2121" s="3"/>
      <c r="E2121" s="3"/>
      <c r="F2121" s="3"/>
      <c r="G2121" s="3"/>
      <c r="H2121" s="3"/>
      <c r="I2121" s="3"/>
      <c r="J2121" s="3"/>
      <c r="K2121" s="3"/>
      <c r="L2121" s="3"/>
    </row>
    <row r="2122" spans="1:12">
      <c r="A2122" s="9"/>
      <c r="B2122" s="3"/>
      <c r="C2122" s="13"/>
      <c r="D2122" s="3"/>
      <c r="E2122" s="3"/>
      <c r="F2122" s="3"/>
      <c r="G2122" s="3"/>
      <c r="H2122" s="3"/>
      <c r="I2122" s="3"/>
      <c r="J2122" s="3"/>
      <c r="K2122" s="3"/>
      <c r="L2122" s="3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2"/>
  <dimension ref="A1:AD49"/>
  <sheetViews>
    <sheetView workbookViewId="0">
      <selection activeCell="C2" sqref="C2:AD1048576"/>
    </sheetView>
  </sheetViews>
  <sheetFormatPr defaultRowHeight="13.5"/>
  <cols>
    <col min="3" max="30" width="9" style="287"/>
  </cols>
  <sheetData>
    <row r="1" spans="1:30">
      <c r="A1" s="60" t="s">
        <v>315</v>
      </c>
      <c r="B1" s="60" t="s">
        <v>767</v>
      </c>
      <c r="C1" s="60" t="str">
        <f>Monitor_V1&amp;"V"</f>
        <v>50V</v>
      </c>
      <c r="D1" s="60" t="str">
        <f>Monitor_V2&amp;"V"</f>
        <v>100V</v>
      </c>
      <c r="E1" s="60" t="str">
        <f>Monitor_V3&amp;"V"</f>
        <v>150V</v>
      </c>
      <c r="F1" s="60" t="str">
        <f>Monitor_V4&amp;"V"</f>
        <v>200V</v>
      </c>
      <c r="G1" s="60" t="str">
        <f>Monitor_V5&amp;"V"</f>
        <v>250V</v>
      </c>
      <c r="H1" s="60" t="str">
        <f>Monitor_V6&amp;"V"</f>
        <v>220V</v>
      </c>
      <c r="I1" s="60" t="str">
        <f>Monitor_I1&amp;"A"</f>
        <v>0.025A</v>
      </c>
      <c r="J1" s="60" t="str">
        <f>Monitor_I2&amp;"A"</f>
        <v>2.5A</v>
      </c>
      <c r="K1" s="60" t="str">
        <f>Monitor_I3&amp;"A"</f>
        <v>4A</v>
      </c>
      <c r="L1" s="60" t="str">
        <f>Monitor_I4&amp;"A"</f>
        <v>5A</v>
      </c>
      <c r="M1" s="60" t="str">
        <f>Monitor_I5&amp;"A"</f>
        <v>6A</v>
      </c>
      <c r="N1" s="60" t="str">
        <f>Monitor_COS1&amp;"°"</f>
        <v>0°</v>
      </c>
      <c r="O1" s="60" t="str">
        <f>Monitor_COS2&amp;"°"</f>
        <v>30°</v>
      </c>
      <c r="P1" s="60" t="str">
        <f>Monitor_COS3&amp;"°"</f>
        <v>60°</v>
      </c>
      <c r="Q1" s="60" t="str">
        <f>Monitor_COS4&amp;"°"</f>
        <v>90°</v>
      </c>
      <c r="R1" s="60" t="str">
        <f>Monitor_COS5&amp;"°"</f>
        <v>180°</v>
      </c>
      <c r="S1" s="60" t="str">
        <f>Monitor_COS6&amp;"°"</f>
        <v>270°</v>
      </c>
      <c r="T1" s="60" t="str">
        <f>Monitor_COS7&amp;"°"</f>
        <v>300°</v>
      </c>
      <c r="U1" s="60" t="str">
        <f>Monitor_COS8&amp;"°"</f>
        <v>330°</v>
      </c>
      <c r="V1" s="60" t="str">
        <f>Monitor_Fr1&amp;"Hz"</f>
        <v>45Hz</v>
      </c>
      <c r="W1" s="60" t="str">
        <f>Monitor_Fr2&amp;"Hz"</f>
        <v>50Hz</v>
      </c>
      <c r="X1" s="60" t="str">
        <f>Monitor_Fr3&amp;"Hz"</f>
        <v>55Hz</v>
      </c>
      <c r="Y1" s="60" t="str">
        <f>Monitor_Fr4&amp;"Hz"</f>
        <v>60Hz</v>
      </c>
      <c r="Z1" s="61" t="str">
        <f>Monitor_Fr5&amp;"Hz"</f>
        <v>65Hz</v>
      </c>
      <c r="AA1"/>
      <c r="AB1"/>
      <c r="AC1"/>
      <c r="AD1"/>
    </row>
    <row r="2" spans="1:30">
      <c r="A2" s="363" t="s">
        <v>299</v>
      </c>
      <c r="B2" s="59" t="s">
        <v>317</v>
      </c>
      <c r="C2" s="287">
        <v>57.729999542236328</v>
      </c>
      <c r="D2" s="287">
        <v>250</v>
      </c>
      <c r="E2" s="287">
        <v>250</v>
      </c>
      <c r="F2" s="287">
        <v>250</v>
      </c>
      <c r="G2" s="287">
        <v>250</v>
      </c>
      <c r="H2" s="287">
        <v>250</v>
      </c>
      <c r="I2" s="287">
        <v>250</v>
      </c>
      <c r="J2" s="287">
        <v>250</v>
      </c>
      <c r="K2" s="287">
        <v>250</v>
      </c>
      <c r="L2" s="287">
        <v>250</v>
      </c>
      <c r="M2" s="287">
        <v>250</v>
      </c>
      <c r="N2" s="287">
        <v>250</v>
      </c>
      <c r="O2" s="287">
        <v>250</v>
      </c>
      <c r="P2" s="287">
        <v>250</v>
      </c>
      <c r="Q2" s="287">
        <v>250</v>
      </c>
      <c r="R2" s="287">
        <v>250</v>
      </c>
      <c r="S2" s="287">
        <v>250</v>
      </c>
      <c r="T2" s="287">
        <v>250</v>
      </c>
      <c r="U2" s="287">
        <v>250</v>
      </c>
      <c r="V2" s="287">
        <v>250</v>
      </c>
      <c r="W2" s="287">
        <v>250</v>
      </c>
      <c r="X2" s="287">
        <v>250</v>
      </c>
      <c r="Y2" s="287">
        <v>250</v>
      </c>
      <c r="Z2" s="287">
        <v>250</v>
      </c>
    </row>
    <row r="3" spans="1:30">
      <c r="A3" s="364"/>
      <c r="B3" s="4" t="s">
        <v>318</v>
      </c>
      <c r="C3" s="287">
        <v>57.729999542236328</v>
      </c>
      <c r="D3" s="287">
        <v>250</v>
      </c>
      <c r="E3" s="287">
        <v>250</v>
      </c>
      <c r="F3" s="287">
        <v>250</v>
      </c>
      <c r="G3" s="287">
        <v>250</v>
      </c>
      <c r="H3" s="287">
        <v>250</v>
      </c>
      <c r="I3" s="287">
        <v>250</v>
      </c>
      <c r="J3" s="287">
        <v>250</v>
      </c>
      <c r="K3" s="287">
        <v>250</v>
      </c>
      <c r="L3" s="287">
        <v>250</v>
      </c>
      <c r="M3" s="287">
        <v>250</v>
      </c>
      <c r="N3" s="287">
        <v>250</v>
      </c>
      <c r="O3" s="287">
        <v>250</v>
      </c>
      <c r="P3" s="287">
        <v>250</v>
      </c>
      <c r="Q3" s="287">
        <v>250</v>
      </c>
      <c r="R3" s="287">
        <v>250</v>
      </c>
      <c r="S3" s="287">
        <v>250</v>
      </c>
      <c r="T3" s="287">
        <v>250</v>
      </c>
      <c r="U3" s="287">
        <v>250</v>
      </c>
      <c r="V3" s="287">
        <v>250</v>
      </c>
      <c r="W3" s="287">
        <v>250</v>
      </c>
      <c r="X3" s="287">
        <v>250</v>
      </c>
      <c r="Y3" s="287">
        <v>250</v>
      </c>
      <c r="Z3" s="287">
        <v>250</v>
      </c>
    </row>
    <row r="4" spans="1:30">
      <c r="A4" s="364"/>
      <c r="B4" s="4" t="s">
        <v>319</v>
      </c>
      <c r="C4" s="287">
        <v>57.729999542236328</v>
      </c>
      <c r="D4" s="287">
        <v>250</v>
      </c>
      <c r="E4" s="287">
        <v>250</v>
      </c>
      <c r="F4" s="287">
        <v>250</v>
      </c>
      <c r="G4" s="287">
        <v>250</v>
      </c>
      <c r="H4" s="287">
        <v>250</v>
      </c>
      <c r="I4" s="287">
        <v>250</v>
      </c>
      <c r="J4" s="287">
        <v>250</v>
      </c>
      <c r="K4" s="287">
        <v>250</v>
      </c>
      <c r="L4" s="287">
        <v>250</v>
      </c>
      <c r="M4" s="287">
        <v>250</v>
      </c>
      <c r="N4" s="287">
        <v>250</v>
      </c>
      <c r="O4" s="287">
        <v>250</v>
      </c>
      <c r="P4" s="287">
        <v>250</v>
      </c>
      <c r="Q4" s="287">
        <v>250</v>
      </c>
      <c r="R4" s="287">
        <v>250</v>
      </c>
      <c r="S4" s="287">
        <v>250</v>
      </c>
      <c r="T4" s="287">
        <v>250</v>
      </c>
      <c r="U4" s="287">
        <v>250</v>
      </c>
      <c r="V4" s="287">
        <v>250</v>
      </c>
      <c r="W4" s="287">
        <v>250</v>
      </c>
      <c r="X4" s="287">
        <v>250</v>
      </c>
      <c r="Y4" s="287">
        <v>250</v>
      </c>
      <c r="Z4" s="287">
        <v>250</v>
      </c>
    </row>
    <row r="5" spans="1:30">
      <c r="A5" s="363" t="s">
        <v>298</v>
      </c>
      <c r="B5" s="59" t="s">
        <v>317</v>
      </c>
      <c r="C5" s="287">
        <v>50</v>
      </c>
      <c r="D5" s="287">
        <v>100</v>
      </c>
      <c r="E5" s="287">
        <v>150</v>
      </c>
      <c r="F5" s="287">
        <v>200</v>
      </c>
      <c r="G5" s="287">
        <v>250</v>
      </c>
      <c r="H5" s="287">
        <v>220</v>
      </c>
      <c r="I5" s="287">
        <v>220</v>
      </c>
      <c r="J5" s="287">
        <v>220</v>
      </c>
      <c r="K5" s="287">
        <v>220</v>
      </c>
      <c r="L5" s="287">
        <v>220</v>
      </c>
      <c r="M5" s="287">
        <v>220</v>
      </c>
      <c r="N5" s="287">
        <v>250</v>
      </c>
      <c r="O5" s="287">
        <v>250</v>
      </c>
      <c r="P5" s="287">
        <v>250</v>
      </c>
      <c r="Q5" s="287">
        <v>250</v>
      </c>
      <c r="R5" s="287">
        <v>250</v>
      </c>
      <c r="S5" s="287">
        <v>250</v>
      </c>
      <c r="T5" s="287">
        <v>250</v>
      </c>
      <c r="U5" s="287">
        <v>250</v>
      </c>
      <c r="V5" s="287">
        <v>250</v>
      </c>
      <c r="W5" s="287">
        <v>250</v>
      </c>
      <c r="X5" s="287">
        <v>250</v>
      </c>
      <c r="Y5" s="287">
        <v>250</v>
      </c>
      <c r="Z5" s="287">
        <v>250</v>
      </c>
    </row>
    <row r="6" spans="1:30">
      <c r="A6" s="364"/>
      <c r="B6" s="4" t="s">
        <v>318</v>
      </c>
      <c r="C6" s="287">
        <v>50</v>
      </c>
      <c r="D6" s="287">
        <v>100</v>
      </c>
      <c r="E6" s="287">
        <v>150</v>
      </c>
      <c r="F6" s="287">
        <v>200</v>
      </c>
      <c r="G6" s="287">
        <v>250</v>
      </c>
      <c r="H6" s="287">
        <v>220</v>
      </c>
      <c r="I6" s="287">
        <v>220</v>
      </c>
      <c r="J6" s="287">
        <v>220</v>
      </c>
      <c r="K6" s="287">
        <v>220</v>
      </c>
      <c r="L6" s="287">
        <v>220</v>
      </c>
      <c r="M6" s="287">
        <v>220</v>
      </c>
      <c r="N6" s="287">
        <v>250</v>
      </c>
      <c r="O6" s="287">
        <v>250</v>
      </c>
      <c r="P6" s="287">
        <v>250</v>
      </c>
      <c r="Q6" s="287">
        <v>250</v>
      </c>
      <c r="R6" s="287">
        <v>250</v>
      </c>
      <c r="S6" s="287">
        <v>250</v>
      </c>
      <c r="T6" s="287">
        <v>250</v>
      </c>
      <c r="U6" s="287">
        <v>250</v>
      </c>
      <c r="V6" s="287">
        <v>250</v>
      </c>
      <c r="W6" s="287">
        <v>250</v>
      </c>
      <c r="X6" s="287">
        <v>250</v>
      </c>
      <c r="Y6" s="287">
        <v>250</v>
      </c>
      <c r="Z6" s="287">
        <v>250</v>
      </c>
    </row>
    <row r="7" spans="1:30">
      <c r="A7" s="364"/>
      <c r="B7" s="4" t="s">
        <v>319</v>
      </c>
      <c r="C7" s="287">
        <v>50</v>
      </c>
      <c r="D7" s="287">
        <v>100</v>
      </c>
      <c r="E7" s="287">
        <v>150</v>
      </c>
      <c r="F7" s="287">
        <v>200</v>
      </c>
      <c r="G7" s="287">
        <v>250</v>
      </c>
      <c r="H7" s="287">
        <v>220</v>
      </c>
      <c r="I7" s="287">
        <v>220</v>
      </c>
      <c r="J7" s="287">
        <v>220</v>
      </c>
      <c r="K7" s="287">
        <v>220</v>
      </c>
      <c r="L7" s="287">
        <v>220</v>
      </c>
      <c r="M7" s="287">
        <v>220</v>
      </c>
      <c r="N7" s="287">
        <v>250</v>
      </c>
      <c r="O7" s="287">
        <v>250</v>
      </c>
      <c r="P7" s="287">
        <v>250</v>
      </c>
      <c r="Q7" s="287">
        <v>250</v>
      </c>
      <c r="R7" s="287">
        <v>250</v>
      </c>
      <c r="S7" s="287">
        <v>250</v>
      </c>
      <c r="T7" s="287">
        <v>250</v>
      </c>
      <c r="U7" s="287">
        <v>250</v>
      </c>
      <c r="V7" s="287">
        <v>250</v>
      </c>
      <c r="W7" s="287">
        <v>250</v>
      </c>
      <c r="X7" s="287">
        <v>250</v>
      </c>
      <c r="Y7" s="287">
        <v>250</v>
      </c>
      <c r="Z7" s="287">
        <v>250</v>
      </c>
    </row>
    <row r="8" spans="1:30">
      <c r="A8" s="363" t="s">
        <v>300</v>
      </c>
      <c r="B8" s="59" t="s">
        <v>317</v>
      </c>
      <c r="C8" s="287">
        <v>19.498500823974609</v>
      </c>
      <c r="D8" s="287">
        <v>10.377499580383301</v>
      </c>
      <c r="E8" s="287">
        <v>15.424200057983398</v>
      </c>
      <c r="F8" s="287">
        <v>20.503400802612305</v>
      </c>
      <c r="G8" s="287">
        <v>25.527900695800781</v>
      </c>
      <c r="H8" s="287">
        <v>22.504400253295898</v>
      </c>
      <c r="I8" s="287">
        <v>22.518999099731445</v>
      </c>
      <c r="J8" s="287">
        <v>22.549200057983398</v>
      </c>
      <c r="K8" s="287">
        <v>22.533599853515625</v>
      </c>
      <c r="L8" s="287">
        <v>22.512500762939453</v>
      </c>
      <c r="M8" s="287">
        <v>22.507999420166016</v>
      </c>
      <c r="N8" s="287">
        <v>25.541099548339844</v>
      </c>
      <c r="O8" s="287">
        <v>25.534299850463867</v>
      </c>
      <c r="P8" s="287">
        <v>25.551599502563477</v>
      </c>
      <c r="Q8" s="287">
        <v>25.54789924621582</v>
      </c>
      <c r="R8" s="287">
        <v>25.555200576782227</v>
      </c>
      <c r="S8" s="287">
        <v>25.548299789428711</v>
      </c>
      <c r="T8" s="287">
        <v>25.533700942993164</v>
      </c>
      <c r="U8" s="287">
        <v>25.554599761962891</v>
      </c>
      <c r="V8" s="287">
        <v>24.235500335693359</v>
      </c>
      <c r="W8" s="287">
        <v>25.517099380493164</v>
      </c>
      <c r="X8" s="287">
        <v>23.691099166870117</v>
      </c>
      <c r="Y8" s="287">
        <v>20.657899856567383</v>
      </c>
      <c r="Z8" s="287">
        <v>17.805900573730469</v>
      </c>
    </row>
    <row r="9" spans="1:30">
      <c r="A9" s="364"/>
      <c r="B9" s="4" t="s">
        <v>318</v>
      </c>
      <c r="C9" s="287">
        <v>19.470699310302734</v>
      </c>
      <c r="D9" s="287">
        <v>10.182299613952637</v>
      </c>
      <c r="E9" s="287">
        <v>15.299200057983398</v>
      </c>
      <c r="F9" s="287">
        <v>20.4552001953125</v>
      </c>
      <c r="G9" s="287">
        <v>25.576999664306641</v>
      </c>
      <c r="H9" s="287">
        <v>22.522800445556641</v>
      </c>
      <c r="I9" s="287">
        <v>22.506399154663086</v>
      </c>
      <c r="J9" s="287">
        <v>22.518800735473633</v>
      </c>
      <c r="K9" s="287">
        <v>22.497600555419922</v>
      </c>
      <c r="L9" s="287">
        <v>22.481800079345703</v>
      </c>
      <c r="M9" s="287">
        <v>22.491199493408203</v>
      </c>
      <c r="N9" s="287">
        <v>25.557100296020508</v>
      </c>
      <c r="O9" s="287">
        <v>25.538400650024414</v>
      </c>
      <c r="P9" s="287">
        <v>25.583000183105469</v>
      </c>
      <c r="Q9" s="287">
        <v>25.588100433349609</v>
      </c>
      <c r="R9" s="287">
        <v>25.558000564575195</v>
      </c>
      <c r="S9" s="287">
        <v>25.609699249267578</v>
      </c>
      <c r="T9" s="287">
        <v>25.52239990234375</v>
      </c>
      <c r="U9" s="287">
        <v>25.54680061340332</v>
      </c>
      <c r="V9" s="287">
        <v>23.941099166870117</v>
      </c>
      <c r="W9" s="287">
        <v>25.600299835205078</v>
      </c>
      <c r="X9" s="287">
        <v>23.961700439453125</v>
      </c>
      <c r="Y9" s="287">
        <v>20.92340087890625</v>
      </c>
      <c r="Z9" s="287">
        <v>18.001199722290039</v>
      </c>
    </row>
    <row r="10" spans="1:30">
      <c r="A10" s="364"/>
      <c r="B10" s="4" t="s">
        <v>319</v>
      </c>
      <c r="C10" s="287">
        <v>19.247200012207031</v>
      </c>
      <c r="D10" s="287">
        <v>10.218000411987305</v>
      </c>
      <c r="E10" s="287">
        <v>15.227299690246582</v>
      </c>
      <c r="F10" s="287">
        <v>20.230300903320312</v>
      </c>
      <c r="G10" s="287">
        <v>25.238300323486328</v>
      </c>
      <c r="H10" s="287">
        <v>22.229099273681641</v>
      </c>
      <c r="I10" s="287">
        <v>22.248600006103516</v>
      </c>
      <c r="J10" s="287">
        <v>22.201900482177734</v>
      </c>
      <c r="K10" s="287">
        <v>22.199600219726563</v>
      </c>
      <c r="L10" s="287">
        <v>22.240699768066406</v>
      </c>
      <c r="M10" s="287">
        <v>22.231899261474609</v>
      </c>
      <c r="N10" s="287">
        <v>25.233400344848633</v>
      </c>
      <c r="O10" s="287">
        <v>25.262300491333008</v>
      </c>
      <c r="P10" s="287">
        <v>25.202499389648438</v>
      </c>
      <c r="Q10" s="287">
        <v>25.18549919128418</v>
      </c>
      <c r="R10" s="287">
        <v>25.194099426269531</v>
      </c>
      <c r="S10" s="287">
        <v>25.198099136352539</v>
      </c>
      <c r="T10" s="287">
        <v>25.253200531005859</v>
      </c>
      <c r="U10" s="287">
        <v>25.225299835205078</v>
      </c>
      <c r="V10" s="287">
        <v>22.46769905090332</v>
      </c>
      <c r="W10" s="287">
        <v>25.273599624633789</v>
      </c>
      <c r="X10" s="287">
        <v>24.886999130249023</v>
      </c>
      <c r="Y10" s="287">
        <v>22.402700424194336</v>
      </c>
      <c r="Z10" s="287">
        <v>19.496799468994141</v>
      </c>
    </row>
    <row r="11" spans="1:30">
      <c r="A11" s="363" t="s">
        <v>301</v>
      </c>
      <c r="B11" s="59" t="s">
        <v>317</v>
      </c>
      <c r="C11" s="287">
        <v>5</v>
      </c>
      <c r="D11" s="287">
        <v>5</v>
      </c>
      <c r="E11" s="287">
        <v>5</v>
      </c>
      <c r="F11" s="287">
        <v>5</v>
      </c>
      <c r="G11" s="287">
        <v>5</v>
      </c>
      <c r="H11" s="287">
        <v>5</v>
      </c>
      <c r="I11" s="287">
        <v>0.10000000149011612</v>
      </c>
      <c r="J11" s="287">
        <v>2.5</v>
      </c>
      <c r="K11" s="287">
        <v>5</v>
      </c>
      <c r="L11" s="287">
        <v>5</v>
      </c>
      <c r="M11" s="287">
        <v>5</v>
      </c>
      <c r="N11" s="287">
        <v>5</v>
      </c>
      <c r="O11" s="287">
        <v>5</v>
      </c>
      <c r="P11" s="287">
        <v>5</v>
      </c>
      <c r="Q11" s="287">
        <v>5</v>
      </c>
      <c r="R11" s="287">
        <v>5</v>
      </c>
      <c r="S11" s="287">
        <v>5</v>
      </c>
      <c r="T11" s="287">
        <v>5</v>
      </c>
      <c r="U11" s="287">
        <v>5</v>
      </c>
      <c r="V11" s="287">
        <v>5</v>
      </c>
      <c r="W11" s="287">
        <v>5</v>
      </c>
      <c r="X11" s="287">
        <v>5</v>
      </c>
      <c r="Y11" s="287">
        <v>5</v>
      </c>
      <c r="Z11" s="287">
        <v>5</v>
      </c>
    </row>
    <row r="12" spans="1:30">
      <c r="A12" s="364"/>
      <c r="B12" s="4" t="s">
        <v>318</v>
      </c>
      <c r="C12" s="287">
        <v>5</v>
      </c>
      <c r="D12" s="287">
        <v>5</v>
      </c>
      <c r="E12" s="287">
        <v>5</v>
      </c>
      <c r="F12" s="287">
        <v>5</v>
      </c>
      <c r="G12" s="287">
        <v>5</v>
      </c>
      <c r="H12" s="287">
        <v>5</v>
      </c>
      <c r="I12" s="287">
        <v>0.10000000149011612</v>
      </c>
      <c r="J12" s="287">
        <v>2.5</v>
      </c>
      <c r="K12" s="287">
        <v>5</v>
      </c>
      <c r="L12" s="287">
        <v>5</v>
      </c>
      <c r="M12" s="287">
        <v>5</v>
      </c>
      <c r="N12" s="287">
        <v>5</v>
      </c>
      <c r="O12" s="287">
        <v>5</v>
      </c>
      <c r="P12" s="287">
        <v>5</v>
      </c>
      <c r="Q12" s="287">
        <v>5</v>
      </c>
      <c r="R12" s="287">
        <v>5</v>
      </c>
      <c r="S12" s="287">
        <v>5</v>
      </c>
      <c r="T12" s="287">
        <v>5</v>
      </c>
      <c r="U12" s="287">
        <v>5</v>
      </c>
      <c r="V12" s="287">
        <v>5</v>
      </c>
      <c r="W12" s="287">
        <v>5</v>
      </c>
      <c r="X12" s="287">
        <v>5</v>
      </c>
      <c r="Y12" s="287">
        <v>5</v>
      </c>
      <c r="Z12" s="287">
        <v>5</v>
      </c>
    </row>
    <row r="13" spans="1:30">
      <c r="A13" s="364"/>
      <c r="B13" s="4" t="s">
        <v>319</v>
      </c>
      <c r="C13" s="287">
        <v>5</v>
      </c>
      <c r="D13" s="287">
        <v>5</v>
      </c>
      <c r="E13" s="287">
        <v>5</v>
      </c>
      <c r="F13" s="287">
        <v>5</v>
      </c>
      <c r="G13" s="287">
        <v>5</v>
      </c>
      <c r="H13" s="287">
        <v>5</v>
      </c>
      <c r="I13" s="287">
        <v>0.10000000149011612</v>
      </c>
      <c r="J13" s="287">
        <v>2.5</v>
      </c>
      <c r="K13" s="287">
        <v>5</v>
      </c>
      <c r="L13" s="287">
        <v>5</v>
      </c>
      <c r="M13" s="287">
        <v>5</v>
      </c>
      <c r="N13" s="287">
        <v>5</v>
      </c>
      <c r="O13" s="287">
        <v>5</v>
      </c>
      <c r="P13" s="287">
        <v>5</v>
      </c>
      <c r="Q13" s="287">
        <v>5</v>
      </c>
      <c r="R13" s="287">
        <v>5</v>
      </c>
      <c r="S13" s="287">
        <v>5</v>
      </c>
      <c r="T13" s="287">
        <v>5</v>
      </c>
      <c r="U13" s="287">
        <v>5</v>
      </c>
      <c r="V13" s="287">
        <v>5</v>
      </c>
      <c r="W13" s="287">
        <v>5</v>
      </c>
      <c r="X13" s="287">
        <v>5</v>
      </c>
      <c r="Y13" s="287">
        <v>5</v>
      </c>
      <c r="Z13" s="287">
        <v>5</v>
      </c>
    </row>
    <row r="14" spans="1:30">
      <c r="A14" s="363" t="s">
        <v>302</v>
      </c>
      <c r="B14" s="59" t="s">
        <v>317</v>
      </c>
      <c r="C14" s="287">
        <v>5</v>
      </c>
      <c r="D14" s="287">
        <v>5</v>
      </c>
      <c r="E14" s="287">
        <v>5</v>
      </c>
      <c r="F14" s="287">
        <v>5</v>
      </c>
      <c r="G14" s="287">
        <v>5</v>
      </c>
      <c r="H14" s="287">
        <v>5</v>
      </c>
      <c r="I14" s="287">
        <v>2.500000037252903E-2</v>
      </c>
      <c r="J14" s="287">
        <v>2.5</v>
      </c>
      <c r="K14" s="287">
        <v>4</v>
      </c>
      <c r="L14" s="287">
        <v>5</v>
      </c>
      <c r="M14" s="287">
        <v>6</v>
      </c>
      <c r="N14" s="287">
        <v>5</v>
      </c>
      <c r="O14" s="287">
        <v>5</v>
      </c>
      <c r="P14" s="287">
        <v>5</v>
      </c>
      <c r="Q14" s="287">
        <v>5</v>
      </c>
      <c r="R14" s="287">
        <v>5</v>
      </c>
      <c r="S14" s="287">
        <v>5</v>
      </c>
      <c r="T14" s="287">
        <v>5</v>
      </c>
      <c r="U14" s="287">
        <v>5</v>
      </c>
      <c r="V14" s="287">
        <v>5</v>
      </c>
      <c r="W14" s="287">
        <v>5</v>
      </c>
      <c r="X14" s="287">
        <v>5</v>
      </c>
      <c r="Y14" s="287">
        <v>5</v>
      </c>
      <c r="Z14" s="287">
        <v>5</v>
      </c>
    </row>
    <row r="15" spans="1:30">
      <c r="A15" s="364"/>
      <c r="B15" s="4" t="s">
        <v>318</v>
      </c>
      <c r="C15" s="287">
        <v>5</v>
      </c>
      <c r="D15" s="287">
        <v>5</v>
      </c>
      <c r="E15" s="287">
        <v>5</v>
      </c>
      <c r="F15" s="287">
        <v>5</v>
      </c>
      <c r="G15" s="287">
        <v>5</v>
      </c>
      <c r="H15" s="287">
        <v>5</v>
      </c>
      <c r="I15" s="287">
        <v>2.500000037252903E-2</v>
      </c>
      <c r="J15" s="287">
        <v>2.5</v>
      </c>
      <c r="K15" s="287">
        <v>4</v>
      </c>
      <c r="L15" s="287">
        <v>5</v>
      </c>
      <c r="M15" s="287">
        <v>6</v>
      </c>
      <c r="N15" s="287">
        <v>5</v>
      </c>
      <c r="O15" s="287">
        <v>5</v>
      </c>
      <c r="P15" s="287">
        <v>5</v>
      </c>
      <c r="Q15" s="287">
        <v>5</v>
      </c>
      <c r="R15" s="287">
        <v>5</v>
      </c>
      <c r="S15" s="287">
        <v>5</v>
      </c>
      <c r="T15" s="287">
        <v>5</v>
      </c>
      <c r="U15" s="287">
        <v>5</v>
      </c>
      <c r="V15" s="287">
        <v>5</v>
      </c>
      <c r="W15" s="287">
        <v>5</v>
      </c>
      <c r="X15" s="287">
        <v>5</v>
      </c>
      <c r="Y15" s="287">
        <v>5</v>
      </c>
      <c r="Z15" s="287">
        <v>5</v>
      </c>
    </row>
    <row r="16" spans="1:30">
      <c r="A16" s="364"/>
      <c r="B16" s="4" t="s">
        <v>319</v>
      </c>
      <c r="C16" s="287">
        <v>5</v>
      </c>
      <c r="D16" s="287">
        <v>5</v>
      </c>
      <c r="E16" s="287">
        <v>5</v>
      </c>
      <c r="F16" s="287">
        <v>5</v>
      </c>
      <c r="G16" s="287">
        <v>5</v>
      </c>
      <c r="H16" s="287">
        <v>5</v>
      </c>
      <c r="I16" s="287">
        <v>2.500000037252903E-2</v>
      </c>
      <c r="J16" s="287">
        <v>2.5</v>
      </c>
      <c r="K16" s="287">
        <v>4</v>
      </c>
      <c r="L16" s="287">
        <v>5</v>
      </c>
      <c r="M16" s="287">
        <v>6</v>
      </c>
      <c r="N16" s="287">
        <v>5</v>
      </c>
      <c r="O16" s="287">
        <v>5</v>
      </c>
      <c r="P16" s="287">
        <v>5</v>
      </c>
      <c r="Q16" s="287">
        <v>5</v>
      </c>
      <c r="R16" s="287">
        <v>5</v>
      </c>
      <c r="S16" s="287">
        <v>5</v>
      </c>
      <c r="T16" s="287">
        <v>5</v>
      </c>
      <c r="U16" s="287">
        <v>5</v>
      </c>
      <c r="V16" s="287">
        <v>5</v>
      </c>
      <c r="W16" s="287">
        <v>5</v>
      </c>
      <c r="X16" s="287">
        <v>5</v>
      </c>
      <c r="Y16" s="287">
        <v>5</v>
      </c>
      <c r="Z16" s="287">
        <v>5</v>
      </c>
    </row>
    <row r="17" spans="1:26">
      <c r="A17" s="363" t="s">
        <v>303</v>
      </c>
      <c r="B17" s="59" t="s">
        <v>317</v>
      </c>
      <c r="C17" s="287">
        <v>2.0710000991821289</v>
      </c>
      <c r="D17" s="287">
        <v>2.0701999664306641</v>
      </c>
      <c r="E17" s="287">
        <v>2.0680999755859375</v>
      </c>
      <c r="F17" s="287">
        <v>2.0729000568389893</v>
      </c>
      <c r="G17" s="287">
        <v>2.0683999061584473</v>
      </c>
      <c r="H17" s="287">
        <v>2.0718998908996582</v>
      </c>
      <c r="I17" s="287">
        <v>2.9196999073028564</v>
      </c>
      <c r="J17" s="287">
        <v>7.0492000579833984</v>
      </c>
      <c r="K17" s="287">
        <v>1.8282999992370605</v>
      </c>
      <c r="L17" s="287">
        <v>2.1856999397277832</v>
      </c>
      <c r="M17" s="287">
        <v>2.5485999584197998</v>
      </c>
      <c r="N17" s="287">
        <v>2.1703999042510986</v>
      </c>
      <c r="O17" s="287">
        <v>2.1731998920440674</v>
      </c>
      <c r="P17" s="287">
        <v>2.1679999828338623</v>
      </c>
      <c r="Q17" s="287">
        <v>2.1705999374389648</v>
      </c>
      <c r="R17" s="287">
        <v>2.1666998863220215</v>
      </c>
      <c r="S17" s="287">
        <v>2.1659998893737793</v>
      </c>
      <c r="T17" s="287">
        <v>2.1621999740600586</v>
      </c>
      <c r="U17" s="287">
        <v>2.1624999046325684</v>
      </c>
      <c r="V17" s="287">
        <v>2.0660998821258545</v>
      </c>
      <c r="W17" s="287">
        <v>2.2197000980377197</v>
      </c>
      <c r="X17" s="287">
        <v>2.1289999485015869</v>
      </c>
      <c r="Y17" s="287">
        <v>1.9081000089645386</v>
      </c>
      <c r="Z17" s="287">
        <v>1.6878999471664429</v>
      </c>
    </row>
    <row r="18" spans="1:26">
      <c r="A18" s="364"/>
      <c r="B18" s="4" t="s">
        <v>318</v>
      </c>
      <c r="C18" s="287">
        <v>1.8585000038146973</v>
      </c>
      <c r="D18" s="287">
        <v>1.8474999666213989</v>
      </c>
      <c r="E18" s="287">
        <v>1.8474999666213989</v>
      </c>
      <c r="F18" s="287">
        <v>1.8554999828338623</v>
      </c>
      <c r="G18" s="287">
        <v>1.829800009727478</v>
      </c>
      <c r="H18" s="287">
        <v>1.8516999483108521</v>
      </c>
      <c r="I18" s="287">
        <v>2.5580999851226807</v>
      </c>
      <c r="J18" s="287">
        <v>6.9338998794555664</v>
      </c>
      <c r="K18" s="287">
        <v>1.5880999565124512</v>
      </c>
      <c r="L18" s="287">
        <v>1.922700047492981</v>
      </c>
      <c r="M18" s="287">
        <v>2.3203999996185303</v>
      </c>
      <c r="N18" s="287">
        <v>1.8823000192642212</v>
      </c>
      <c r="O18" s="287">
        <v>1.8696000576019287</v>
      </c>
      <c r="P18" s="287">
        <v>1.8991999626159668</v>
      </c>
      <c r="Q18" s="287">
        <v>1.9170000553131104</v>
      </c>
      <c r="R18" s="287">
        <v>1.878000020980835</v>
      </c>
      <c r="S18" s="287">
        <v>1.8976999521255493</v>
      </c>
      <c r="T18" s="287">
        <v>1.9018000364303589</v>
      </c>
      <c r="U18" s="287">
        <v>1.9128999710083008</v>
      </c>
      <c r="V18" s="287">
        <v>1.750499963760376</v>
      </c>
      <c r="W18" s="287">
        <v>1.9499000310897827</v>
      </c>
      <c r="X18" s="287">
        <v>1.8560999631881714</v>
      </c>
      <c r="Y18" s="287">
        <v>1.6354999542236328</v>
      </c>
      <c r="Z18" s="287">
        <v>1.4052000045776367</v>
      </c>
    </row>
    <row r="19" spans="1:26">
      <c r="A19" s="364"/>
      <c r="B19" s="4" t="s">
        <v>319</v>
      </c>
      <c r="C19" s="287">
        <v>1.277400016784668</v>
      </c>
      <c r="D19" s="287">
        <v>1.2894999980926514</v>
      </c>
      <c r="E19" s="287">
        <v>1.2813999652862549</v>
      </c>
      <c r="F19" s="287">
        <v>1.2813999652862549</v>
      </c>
      <c r="G19" s="287">
        <v>1.2752000093460083</v>
      </c>
      <c r="H19" s="287">
        <v>1.2776999473571777</v>
      </c>
      <c r="I19" s="287">
        <v>1.8296999931335449</v>
      </c>
      <c r="J19" s="287">
        <v>4.8187999725341797</v>
      </c>
      <c r="K19" s="287">
        <v>1.0211999416351318</v>
      </c>
      <c r="L19" s="287">
        <v>1.2856999635696411</v>
      </c>
      <c r="M19" s="287">
        <v>1.5679999589920044</v>
      </c>
      <c r="N19" s="287">
        <v>1.3077000379562378</v>
      </c>
      <c r="O19" s="287">
        <v>1.2984999418258667</v>
      </c>
      <c r="P19" s="287">
        <v>1.0341999530792236</v>
      </c>
      <c r="Q19" s="287">
        <v>4.010000079870224E-2</v>
      </c>
      <c r="R19" s="287">
        <v>2.4000000208616257E-2</v>
      </c>
      <c r="S19" s="287">
        <v>2.6000000536441803E-2</v>
      </c>
      <c r="T19" s="287">
        <v>2.3499999195337296E-2</v>
      </c>
      <c r="U19" s="287">
        <v>2.4399999529123306E-2</v>
      </c>
      <c r="V19" s="287">
        <v>9.9999997473787516E-5</v>
      </c>
      <c r="W19" s="287">
        <v>3.189999982714653E-2</v>
      </c>
      <c r="X19" s="287">
        <v>4.0300000458955765E-2</v>
      </c>
      <c r="Y19" s="287">
        <v>1.5799999237060547E-2</v>
      </c>
      <c r="Z19" s="287">
        <v>1.9999999494757503E-4</v>
      </c>
    </row>
    <row r="20" spans="1:26">
      <c r="A20" s="363" t="s">
        <v>304</v>
      </c>
      <c r="B20" s="59" t="s">
        <v>317</v>
      </c>
      <c r="C20" s="287">
        <v>1</v>
      </c>
      <c r="D20" s="287">
        <v>1</v>
      </c>
      <c r="E20" s="287">
        <v>1</v>
      </c>
      <c r="F20" s="287">
        <v>1</v>
      </c>
      <c r="G20" s="287">
        <v>1</v>
      </c>
      <c r="H20" s="287">
        <v>1</v>
      </c>
      <c r="I20" s="287">
        <v>68</v>
      </c>
      <c r="J20" s="287">
        <v>50</v>
      </c>
      <c r="K20" s="287">
        <v>1</v>
      </c>
      <c r="L20" s="287">
        <v>1</v>
      </c>
      <c r="M20" s="287">
        <v>1</v>
      </c>
      <c r="N20" s="287">
        <v>1</v>
      </c>
      <c r="O20" s="287">
        <v>1</v>
      </c>
      <c r="P20" s="287">
        <v>1</v>
      </c>
      <c r="Q20" s="287">
        <v>1</v>
      </c>
      <c r="R20" s="287">
        <v>1</v>
      </c>
      <c r="S20" s="287">
        <v>1</v>
      </c>
      <c r="T20" s="287">
        <v>1</v>
      </c>
      <c r="U20" s="287">
        <v>1</v>
      </c>
      <c r="V20" s="287">
        <v>1</v>
      </c>
      <c r="W20" s="287">
        <v>1</v>
      </c>
      <c r="X20" s="287">
        <v>1</v>
      </c>
      <c r="Y20" s="287">
        <v>1</v>
      </c>
      <c r="Z20" s="287">
        <v>1</v>
      </c>
    </row>
    <row r="21" spans="1:26">
      <c r="A21" s="364"/>
      <c r="B21" s="4" t="s">
        <v>318</v>
      </c>
      <c r="C21" s="287">
        <v>2</v>
      </c>
      <c r="D21" s="287">
        <v>2</v>
      </c>
      <c r="E21" s="287">
        <v>2</v>
      </c>
      <c r="F21" s="287">
        <v>2</v>
      </c>
      <c r="G21" s="287">
        <v>2</v>
      </c>
      <c r="H21" s="287">
        <v>2</v>
      </c>
      <c r="I21" s="287">
        <v>71</v>
      </c>
      <c r="J21" s="287">
        <v>53</v>
      </c>
      <c r="K21" s="287">
        <v>1</v>
      </c>
      <c r="L21" s="287">
        <v>1</v>
      </c>
      <c r="M21" s="287">
        <v>1</v>
      </c>
      <c r="N21" s="287">
        <v>1</v>
      </c>
      <c r="O21" s="287">
        <v>1</v>
      </c>
      <c r="P21" s="287">
        <v>1</v>
      </c>
      <c r="Q21" s="287">
        <v>1</v>
      </c>
      <c r="R21" s="287">
        <v>1</v>
      </c>
      <c r="S21" s="287">
        <v>1</v>
      </c>
      <c r="T21" s="287">
        <v>1</v>
      </c>
      <c r="U21" s="287">
        <v>1</v>
      </c>
      <c r="V21" s="287">
        <v>2</v>
      </c>
      <c r="W21" s="287">
        <v>1</v>
      </c>
      <c r="X21" s="287">
        <v>1</v>
      </c>
      <c r="Y21" s="287">
        <v>1</v>
      </c>
      <c r="Z21" s="287">
        <v>1</v>
      </c>
    </row>
    <row r="22" spans="1:26">
      <c r="A22" s="364"/>
      <c r="B22" s="4" t="s">
        <v>319</v>
      </c>
      <c r="C22" s="287">
        <v>12</v>
      </c>
      <c r="D22" s="287">
        <v>12</v>
      </c>
      <c r="E22" s="287">
        <v>12</v>
      </c>
      <c r="F22" s="287">
        <v>12</v>
      </c>
      <c r="G22" s="287">
        <v>12</v>
      </c>
      <c r="H22" s="287">
        <v>12</v>
      </c>
      <c r="I22" s="287">
        <v>81</v>
      </c>
      <c r="J22" s="287">
        <v>60</v>
      </c>
      <c r="K22" s="287">
        <v>12</v>
      </c>
      <c r="L22" s="287">
        <v>11</v>
      </c>
      <c r="M22" s="287">
        <v>9</v>
      </c>
      <c r="N22" s="287">
        <v>9</v>
      </c>
      <c r="O22" s="287">
        <v>9</v>
      </c>
      <c r="P22" s="287">
        <v>9</v>
      </c>
      <c r="Q22" s="287">
        <v>9</v>
      </c>
      <c r="R22" s="287">
        <v>9</v>
      </c>
      <c r="S22" s="287">
        <v>9</v>
      </c>
      <c r="T22" s="287">
        <v>9</v>
      </c>
      <c r="U22" s="287">
        <v>9</v>
      </c>
      <c r="V22" s="287">
        <v>13</v>
      </c>
      <c r="W22" s="287">
        <v>11</v>
      </c>
      <c r="X22" s="287">
        <v>8</v>
      </c>
      <c r="Y22" s="287">
        <v>4</v>
      </c>
      <c r="Z22" s="287">
        <v>1</v>
      </c>
    </row>
    <row r="23" spans="1:26">
      <c r="A23" s="363" t="s">
        <v>305</v>
      </c>
      <c r="B23" s="59" t="s">
        <v>317</v>
      </c>
      <c r="C23" s="287">
        <v>60</v>
      </c>
      <c r="D23" s="287">
        <v>60</v>
      </c>
      <c r="E23" s="287">
        <v>60</v>
      </c>
      <c r="F23" s="287">
        <v>60</v>
      </c>
      <c r="G23" s="287">
        <v>60</v>
      </c>
      <c r="H23" s="287">
        <v>60</v>
      </c>
      <c r="I23" s="287">
        <v>60</v>
      </c>
      <c r="J23" s="287">
        <v>60</v>
      </c>
      <c r="K23" s="287">
        <v>60</v>
      </c>
      <c r="L23" s="287">
        <v>60</v>
      </c>
      <c r="M23" s="287">
        <v>60</v>
      </c>
      <c r="N23" s="287">
        <v>60</v>
      </c>
      <c r="O23" s="287">
        <v>60</v>
      </c>
      <c r="P23" s="287">
        <v>60</v>
      </c>
      <c r="Q23" s="287">
        <v>60</v>
      </c>
      <c r="R23" s="287">
        <v>60</v>
      </c>
      <c r="S23" s="287">
        <v>60</v>
      </c>
      <c r="T23" s="287">
        <v>60</v>
      </c>
      <c r="U23" s="287">
        <v>60</v>
      </c>
      <c r="V23" s="287">
        <v>60</v>
      </c>
      <c r="W23" s="287">
        <v>60</v>
      </c>
      <c r="X23" s="287">
        <v>60</v>
      </c>
      <c r="Y23" s="287">
        <v>60</v>
      </c>
      <c r="Z23" s="287">
        <v>60</v>
      </c>
    </row>
    <row r="24" spans="1:26">
      <c r="A24" s="364"/>
      <c r="B24" s="4" t="s">
        <v>318</v>
      </c>
      <c r="C24" s="287">
        <v>60</v>
      </c>
      <c r="D24" s="287">
        <v>60</v>
      </c>
      <c r="E24" s="287">
        <v>60</v>
      </c>
      <c r="F24" s="287">
        <v>60</v>
      </c>
      <c r="G24" s="287">
        <v>60</v>
      </c>
      <c r="H24" s="287">
        <v>60</v>
      </c>
      <c r="I24" s="287">
        <v>60</v>
      </c>
      <c r="J24" s="287">
        <v>60</v>
      </c>
      <c r="K24" s="287">
        <v>60</v>
      </c>
      <c r="L24" s="287">
        <v>60</v>
      </c>
      <c r="M24" s="287">
        <v>60</v>
      </c>
      <c r="N24" s="287">
        <v>60</v>
      </c>
      <c r="O24" s="287">
        <v>60</v>
      </c>
      <c r="P24" s="287">
        <v>60</v>
      </c>
      <c r="Q24" s="287">
        <v>60</v>
      </c>
      <c r="R24" s="287">
        <v>60</v>
      </c>
      <c r="S24" s="287">
        <v>60</v>
      </c>
      <c r="T24" s="287">
        <v>60</v>
      </c>
      <c r="U24" s="287">
        <v>60</v>
      </c>
      <c r="V24" s="287">
        <v>60</v>
      </c>
      <c r="W24" s="287">
        <v>60</v>
      </c>
      <c r="X24" s="287">
        <v>60</v>
      </c>
      <c r="Y24" s="287">
        <v>60</v>
      </c>
      <c r="Z24" s="287">
        <v>60</v>
      </c>
    </row>
    <row r="25" spans="1:26">
      <c r="A25" s="364"/>
      <c r="B25" s="4" t="s">
        <v>319</v>
      </c>
      <c r="C25" s="287">
        <v>60</v>
      </c>
      <c r="D25" s="287">
        <v>60</v>
      </c>
      <c r="E25" s="287">
        <v>60</v>
      </c>
      <c r="F25" s="287">
        <v>60</v>
      </c>
      <c r="G25" s="287">
        <v>60</v>
      </c>
      <c r="H25" s="287">
        <v>60</v>
      </c>
      <c r="I25" s="287">
        <v>60</v>
      </c>
      <c r="J25" s="287">
        <v>60</v>
      </c>
      <c r="K25" s="287">
        <v>60</v>
      </c>
      <c r="L25" s="287">
        <v>60</v>
      </c>
      <c r="M25" s="287">
        <v>60</v>
      </c>
      <c r="N25" s="287">
        <v>60</v>
      </c>
      <c r="O25" s="287">
        <v>60</v>
      </c>
      <c r="P25" s="287">
        <v>60</v>
      </c>
      <c r="Q25" s="287">
        <v>60</v>
      </c>
      <c r="R25" s="287">
        <v>60</v>
      </c>
      <c r="S25" s="287">
        <v>60</v>
      </c>
      <c r="T25" s="287">
        <v>60</v>
      </c>
      <c r="U25" s="287">
        <v>60</v>
      </c>
      <c r="V25" s="287">
        <v>60</v>
      </c>
      <c r="W25" s="287">
        <v>60</v>
      </c>
      <c r="X25" s="287">
        <v>60</v>
      </c>
      <c r="Y25" s="287">
        <v>60</v>
      </c>
      <c r="Z25" s="287">
        <v>60</v>
      </c>
    </row>
    <row r="26" spans="1:26">
      <c r="A26" s="363" t="s">
        <v>306</v>
      </c>
      <c r="B26" s="59" t="s">
        <v>317</v>
      </c>
      <c r="C26" s="287">
        <v>0</v>
      </c>
      <c r="D26" s="287">
        <v>0</v>
      </c>
      <c r="E26" s="287">
        <v>0</v>
      </c>
      <c r="F26" s="287">
        <v>0</v>
      </c>
      <c r="G26" s="287">
        <v>0</v>
      </c>
      <c r="H26" s="287">
        <v>0</v>
      </c>
      <c r="I26" s="287">
        <v>0</v>
      </c>
      <c r="J26" s="287">
        <v>0</v>
      </c>
      <c r="K26" s="287">
        <v>0</v>
      </c>
      <c r="L26" s="287">
        <v>0</v>
      </c>
      <c r="M26" s="287">
        <v>0</v>
      </c>
      <c r="N26" s="287">
        <v>0</v>
      </c>
      <c r="O26" s="287">
        <v>30</v>
      </c>
      <c r="P26" s="287">
        <v>60</v>
      </c>
      <c r="Q26" s="287">
        <v>90</v>
      </c>
      <c r="R26" s="287">
        <v>180</v>
      </c>
      <c r="S26" s="287">
        <v>270</v>
      </c>
      <c r="T26" s="287">
        <v>300</v>
      </c>
      <c r="U26" s="287">
        <v>330</v>
      </c>
      <c r="V26" s="287">
        <v>0</v>
      </c>
      <c r="W26" s="287">
        <v>0</v>
      </c>
      <c r="X26" s="287">
        <v>0</v>
      </c>
      <c r="Y26" s="287">
        <v>0</v>
      </c>
      <c r="Z26" s="287">
        <v>0</v>
      </c>
    </row>
    <row r="27" spans="1:26">
      <c r="A27" s="364"/>
      <c r="B27" s="4" t="s">
        <v>318</v>
      </c>
      <c r="C27" s="287">
        <v>0</v>
      </c>
      <c r="D27" s="287">
        <v>0</v>
      </c>
      <c r="E27" s="287">
        <v>0</v>
      </c>
      <c r="F27" s="287">
        <v>0</v>
      </c>
      <c r="G27" s="287">
        <v>0</v>
      </c>
      <c r="H27" s="287">
        <v>0</v>
      </c>
      <c r="I27" s="287">
        <v>0</v>
      </c>
      <c r="J27" s="287">
        <v>0</v>
      </c>
      <c r="K27" s="287">
        <v>0</v>
      </c>
      <c r="L27" s="287">
        <v>0</v>
      </c>
      <c r="M27" s="287">
        <v>0</v>
      </c>
      <c r="N27" s="287">
        <v>0</v>
      </c>
      <c r="O27" s="287">
        <v>30</v>
      </c>
      <c r="P27" s="287">
        <v>60</v>
      </c>
      <c r="Q27" s="287">
        <v>90</v>
      </c>
      <c r="R27" s="287">
        <v>180</v>
      </c>
      <c r="S27" s="287">
        <v>270</v>
      </c>
      <c r="T27" s="287">
        <v>300</v>
      </c>
      <c r="U27" s="287">
        <v>330</v>
      </c>
      <c r="V27" s="287">
        <v>0</v>
      </c>
      <c r="W27" s="287">
        <v>0</v>
      </c>
      <c r="X27" s="287">
        <v>0</v>
      </c>
      <c r="Y27" s="287">
        <v>0</v>
      </c>
      <c r="Z27" s="287">
        <v>0</v>
      </c>
    </row>
    <row r="28" spans="1:26">
      <c r="A28" s="364"/>
      <c r="B28" s="4" t="s">
        <v>319</v>
      </c>
      <c r="C28" s="287">
        <v>0</v>
      </c>
      <c r="D28" s="287">
        <v>0</v>
      </c>
      <c r="E28" s="287">
        <v>0</v>
      </c>
      <c r="F28" s="287">
        <v>0</v>
      </c>
      <c r="G28" s="287">
        <v>0</v>
      </c>
      <c r="H28" s="287">
        <v>0</v>
      </c>
      <c r="I28" s="287">
        <v>0</v>
      </c>
      <c r="J28" s="287">
        <v>0</v>
      </c>
      <c r="K28" s="287">
        <v>0</v>
      </c>
      <c r="L28" s="287">
        <v>0</v>
      </c>
      <c r="M28" s="287">
        <v>0</v>
      </c>
      <c r="N28" s="287">
        <v>0</v>
      </c>
      <c r="O28" s="287">
        <v>30</v>
      </c>
      <c r="P28" s="287">
        <v>60</v>
      </c>
      <c r="Q28" s="287">
        <v>90</v>
      </c>
      <c r="R28" s="287">
        <v>180</v>
      </c>
      <c r="S28" s="287">
        <v>270</v>
      </c>
      <c r="T28" s="287">
        <v>300</v>
      </c>
      <c r="U28" s="287">
        <v>330</v>
      </c>
      <c r="V28" s="287">
        <v>0</v>
      </c>
      <c r="W28" s="287">
        <v>0</v>
      </c>
      <c r="X28" s="287">
        <v>0</v>
      </c>
      <c r="Y28" s="287">
        <v>0</v>
      </c>
      <c r="Z28" s="287">
        <v>0</v>
      </c>
    </row>
    <row r="29" spans="1:26">
      <c r="A29" s="363" t="s">
        <v>307</v>
      </c>
      <c r="B29" s="59" t="s">
        <v>317</v>
      </c>
      <c r="C29" s="287">
        <v>55.078201293945313</v>
      </c>
      <c r="D29" s="287">
        <v>54.883998870849609</v>
      </c>
      <c r="E29" s="287">
        <v>54.891498565673828</v>
      </c>
      <c r="F29" s="287">
        <v>55.027900695800781</v>
      </c>
      <c r="G29" s="287">
        <v>54.860198974609375</v>
      </c>
      <c r="H29" s="287">
        <v>54.992198944091797</v>
      </c>
      <c r="I29" s="287">
        <v>13.141900062561035</v>
      </c>
      <c r="J29" s="287">
        <v>62.713199615478516</v>
      </c>
      <c r="K29" s="287">
        <v>46.808399200439453</v>
      </c>
      <c r="L29" s="287">
        <v>58.87030029296875</v>
      </c>
      <c r="M29" s="287">
        <v>70.778297424316406</v>
      </c>
      <c r="N29" s="287">
        <v>58.268100738525391</v>
      </c>
      <c r="O29" s="287">
        <v>58.171901702880859</v>
      </c>
      <c r="P29" s="287">
        <v>58.061798095703125</v>
      </c>
      <c r="Q29" s="287">
        <v>58.194900512695313</v>
      </c>
      <c r="R29" s="287">
        <v>57.943000793457031</v>
      </c>
      <c r="S29" s="287">
        <v>58.071300506591797</v>
      </c>
      <c r="T29" s="287">
        <v>58.028099060058594</v>
      </c>
      <c r="U29" s="287">
        <v>57.764900207519531</v>
      </c>
      <c r="V29" s="287">
        <v>63.375801086425781</v>
      </c>
      <c r="W29" s="287">
        <v>59.83489990234375</v>
      </c>
      <c r="X29" s="287">
        <v>55.746799468994141</v>
      </c>
      <c r="Y29" s="287">
        <v>51.718399047851563</v>
      </c>
      <c r="Z29" s="287">
        <v>48.140300750732422</v>
      </c>
    </row>
    <row r="30" spans="1:26">
      <c r="A30" s="364"/>
      <c r="B30" s="4" t="s">
        <v>318</v>
      </c>
      <c r="C30" s="287">
        <v>59.800498962402344</v>
      </c>
      <c r="D30" s="287">
        <v>61.983600616455078</v>
      </c>
      <c r="E30" s="287">
        <v>61.167701721191406</v>
      </c>
      <c r="F30" s="287">
        <v>59.840801239013672</v>
      </c>
      <c r="G30" s="287">
        <v>61.591800689697266</v>
      </c>
      <c r="H30" s="287">
        <v>60.019298553466797</v>
      </c>
      <c r="I30" s="287">
        <v>16.413299560546875</v>
      </c>
      <c r="J30" s="287">
        <v>65.89129638671875</v>
      </c>
      <c r="K30" s="287">
        <v>55.019001007080078</v>
      </c>
      <c r="L30" s="287">
        <v>67.934402465820313</v>
      </c>
      <c r="M30" s="287">
        <v>78.087303161621094</v>
      </c>
      <c r="N30" s="287">
        <v>67.227096557617187</v>
      </c>
      <c r="O30" s="287">
        <v>68.304801940917969</v>
      </c>
      <c r="P30" s="287">
        <v>66.873298645019531</v>
      </c>
      <c r="Q30" s="287">
        <v>65.053802490234375</v>
      </c>
      <c r="R30" s="287">
        <v>67.994400024414063</v>
      </c>
      <c r="S30" s="287">
        <v>65.529701232910156</v>
      </c>
      <c r="T30" s="287">
        <v>65.063796997070312</v>
      </c>
      <c r="U30" s="287">
        <v>65.634300231933594</v>
      </c>
      <c r="V30" s="287">
        <v>67.544403076171875</v>
      </c>
      <c r="W30" s="287">
        <v>66.491401672363281</v>
      </c>
      <c r="X30" s="287">
        <v>62.965999603271484</v>
      </c>
      <c r="Y30" s="287">
        <v>58.75360107421875</v>
      </c>
      <c r="Z30" s="287">
        <v>54.911899566650391</v>
      </c>
    </row>
    <row r="31" spans="1:26">
      <c r="A31" s="364"/>
      <c r="B31" s="4" t="s">
        <v>319</v>
      </c>
      <c r="C31" s="287">
        <v>61.864898681640625</v>
      </c>
      <c r="D31" s="287">
        <v>61.875499725341797</v>
      </c>
      <c r="E31" s="287">
        <v>61.877201080322266</v>
      </c>
      <c r="F31" s="287">
        <v>61.792900085449219</v>
      </c>
      <c r="G31" s="287">
        <v>61.698001861572266</v>
      </c>
      <c r="H31" s="287">
        <v>61.732601165771484</v>
      </c>
      <c r="I31" s="287">
        <v>18.862899780273438</v>
      </c>
      <c r="J31" s="287">
        <v>66.777603149414063</v>
      </c>
      <c r="K31" s="287">
        <v>54.312999725341797</v>
      </c>
      <c r="L31" s="287">
        <v>66.822402954101563</v>
      </c>
      <c r="M31" s="287">
        <v>82.515403747558594</v>
      </c>
      <c r="N31" s="287">
        <v>68.914802551269531</v>
      </c>
      <c r="O31" s="287">
        <v>68.893600463867188</v>
      </c>
      <c r="P31" s="287">
        <v>69.288803100585938</v>
      </c>
      <c r="Q31" s="287">
        <v>69.141700744628906</v>
      </c>
      <c r="R31" s="287">
        <v>68.915702819824219</v>
      </c>
      <c r="S31" s="287">
        <v>68.5386962890625</v>
      </c>
      <c r="T31" s="287">
        <v>68.505302429199219</v>
      </c>
      <c r="U31" s="287">
        <v>68.799301147460938</v>
      </c>
      <c r="V31" s="287">
        <v>66.761398315429688</v>
      </c>
      <c r="W31" s="287">
        <v>67.207000732421875</v>
      </c>
      <c r="X31" s="287">
        <v>67.863700866699219</v>
      </c>
      <c r="Y31" s="287">
        <v>69.401702880859375</v>
      </c>
      <c r="Z31" s="287">
        <v>70.432701110839844</v>
      </c>
    </row>
    <row r="32" spans="1:26">
      <c r="A32" s="363" t="s">
        <v>308</v>
      </c>
      <c r="B32" s="59" t="s">
        <v>317</v>
      </c>
      <c r="C32" s="287" t="s">
        <v>570</v>
      </c>
      <c r="D32" s="287" t="s">
        <v>570</v>
      </c>
      <c r="E32" s="287" t="s">
        <v>570</v>
      </c>
      <c r="F32" s="287" t="s">
        <v>570</v>
      </c>
      <c r="G32" s="287" t="s">
        <v>570</v>
      </c>
      <c r="H32" s="287" t="s">
        <v>570</v>
      </c>
      <c r="I32" s="287" t="s">
        <v>570</v>
      </c>
      <c r="J32" s="287" t="s">
        <v>570</v>
      </c>
      <c r="K32" s="287" t="s">
        <v>570</v>
      </c>
      <c r="L32" s="287" t="s">
        <v>570</v>
      </c>
      <c r="M32" s="287" t="s">
        <v>570</v>
      </c>
      <c r="N32" s="287" t="s">
        <v>570</v>
      </c>
      <c r="O32" s="287" t="s">
        <v>570</v>
      </c>
      <c r="P32" s="287" t="s">
        <v>570</v>
      </c>
      <c r="Q32" s="287" t="s">
        <v>570</v>
      </c>
      <c r="R32" s="287" t="s">
        <v>570</v>
      </c>
      <c r="S32" s="287" t="s">
        <v>570</v>
      </c>
      <c r="T32" s="287" t="s">
        <v>570</v>
      </c>
      <c r="U32" s="287" t="s">
        <v>570</v>
      </c>
      <c r="V32" s="287" t="s">
        <v>570</v>
      </c>
      <c r="W32" s="287" t="s">
        <v>570</v>
      </c>
      <c r="X32" s="287" t="s">
        <v>570</v>
      </c>
      <c r="Y32" s="287" t="s">
        <v>570</v>
      </c>
      <c r="Z32" s="287" t="s">
        <v>570</v>
      </c>
    </row>
    <row r="33" spans="1:26">
      <c r="A33" s="364"/>
      <c r="B33" s="4" t="s">
        <v>318</v>
      </c>
      <c r="C33" s="287" t="s">
        <v>570</v>
      </c>
      <c r="D33" s="287" t="s">
        <v>570</v>
      </c>
      <c r="E33" s="287" t="s">
        <v>570</v>
      </c>
      <c r="F33" s="287" t="s">
        <v>570</v>
      </c>
      <c r="G33" s="287" t="s">
        <v>570</v>
      </c>
      <c r="H33" s="287" t="s">
        <v>570</v>
      </c>
      <c r="I33" s="287" t="s">
        <v>570</v>
      </c>
      <c r="J33" s="287" t="s">
        <v>570</v>
      </c>
      <c r="K33" s="287" t="s">
        <v>570</v>
      </c>
      <c r="L33" s="287" t="s">
        <v>570</v>
      </c>
      <c r="M33" s="287" t="s">
        <v>570</v>
      </c>
      <c r="N33" s="287" t="s">
        <v>570</v>
      </c>
      <c r="O33" s="287" t="s">
        <v>570</v>
      </c>
      <c r="P33" s="287" t="s">
        <v>570</v>
      </c>
      <c r="Q33" s="287" t="s">
        <v>570</v>
      </c>
      <c r="R33" s="287" t="s">
        <v>570</v>
      </c>
      <c r="S33" s="287" t="s">
        <v>570</v>
      </c>
      <c r="T33" s="287" t="s">
        <v>570</v>
      </c>
      <c r="U33" s="287" t="s">
        <v>570</v>
      </c>
      <c r="V33" s="287" t="s">
        <v>570</v>
      </c>
      <c r="W33" s="287" t="s">
        <v>570</v>
      </c>
      <c r="X33" s="287" t="s">
        <v>570</v>
      </c>
      <c r="Y33" s="287" t="s">
        <v>570</v>
      </c>
      <c r="Z33" s="287" t="s">
        <v>570</v>
      </c>
    </row>
    <row r="34" spans="1:26">
      <c r="A34" s="364"/>
      <c r="B34" s="4" t="s">
        <v>319</v>
      </c>
      <c r="C34" s="287" t="s">
        <v>570</v>
      </c>
      <c r="D34" s="287" t="s">
        <v>570</v>
      </c>
      <c r="E34" s="287" t="s">
        <v>570</v>
      </c>
      <c r="F34" s="287" t="s">
        <v>570</v>
      </c>
      <c r="G34" s="287" t="s">
        <v>570</v>
      </c>
      <c r="H34" s="287" t="s">
        <v>570</v>
      </c>
      <c r="I34" s="287" t="s">
        <v>570</v>
      </c>
      <c r="J34" s="287" t="s">
        <v>570</v>
      </c>
      <c r="K34" s="287" t="s">
        <v>570</v>
      </c>
      <c r="L34" s="287" t="s">
        <v>570</v>
      </c>
      <c r="M34" s="287" t="s">
        <v>570</v>
      </c>
      <c r="N34" s="287" t="s">
        <v>570</v>
      </c>
      <c r="O34" s="287" t="s">
        <v>570</v>
      </c>
      <c r="P34" s="287" t="s">
        <v>570</v>
      </c>
      <c r="Q34" s="287" t="s">
        <v>570</v>
      </c>
      <c r="R34" s="287" t="s">
        <v>570</v>
      </c>
      <c r="S34" s="287" t="s">
        <v>570</v>
      </c>
      <c r="T34" s="287" t="s">
        <v>570</v>
      </c>
      <c r="U34" s="287" t="s">
        <v>570</v>
      </c>
      <c r="V34" s="287" t="s">
        <v>570</v>
      </c>
      <c r="W34" s="287" t="s">
        <v>570</v>
      </c>
      <c r="X34" s="287" t="s">
        <v>570</v>
      </c>
      <c r="Y34" s="287" t="s">
        <v>570</v>
      </c>
      <c r="Z34" s="287" t="s">
        <v>570</v>
      </c>
    </row>
    <row r="35" spans="1:26">
      <c r="A35" s="363" t="s">
        <v>310</v>
      </c>
      <c r="B35" s="59" t="s">
        <v>317</v>
      </c>
      <c r="C35" s="287" t="s">
        <v>570</v>
      </c>
      <c r="D35" s="287" t="s">
        <v>570</v>
      </c>
      <c r="E35" s="287" t="s">
        <v>570</v>
      </c>
      <c r="F35" s="287" t="s">
        <v>570</v>
      </c>
      <c r="G35" s="287" t="s">
        <v>570</v>
      </c>
      <c r="H35" s="287" t="s">
        <v>570</v>
      </c>
      <c r="I35" s="287" t="s">
        <v>570</v>
      </c>
      <c r="J35" s="287" t="s">
        <v>570</v>
      </c>
      <c r="K35" s="287" t="s">
        <v>570</v>
      </c>
      <c r="L35" s="287" t="s">
        <v>570</v>
      </c>
      <c r="M35" s="287" t="s">
        <v>570</v>
      </c>
      <c r="N35" s="287" t="s">
        <v>570</v>
      </c>
      <c r="O35" s="287" t="s">
        <v>570</v>
      </c>
      <c r="P35" s="287" t="s">
        <v>570</v>
      </c>
      <c r="Q35" s="287" t="s">
        <v>570</v>
      </c>
      <c r="R35" s="287" t="s">
        <v>570</v>
      </c>
      <c r="S35" s="287" t="s">
        <v>570</v>
      </c>
      <c r="T35" s="287" t="s">
        <v>570</v>
      </c>
      <c r="U35" s="287" t="s">
        <v>570</v>
      </c>
      <c r="V35" s="287" t="s">
        <v>570</v>
      </c>
      <c r="W35" s="287" t="s">
        <v>570</v>
      </c>
      <c r="X35" s="287" t="s">
        <v>570</v>
      </c>
      <c r="Y35" s="287" t="s">
        <v>570</v>
      </c>
      <c r="Z35" s="287" t="s">
        <v>570</v>
      </c>
    </row>
    <row r="36" spans="1:26">
      <c r="A36" s="364"/>
      <c r="B36" s="4" t="s">
        <v>318</v>
      </c>
      <c r="C36" s="287" t="s">
        <v>570</v>
      </c>
      <c r="D36" s="287" t="s">
        <v>570</v>
      </c>
      <c r="E36" s="287" t="s">
        <v>570</v>
      </c>
      <c r="F36" s="287" t="s">
        <v>570</v>
      </c>
      <c r="G36" s="287" t="s">
        <v>570</v>
      </c>
      <c r="H36" s="287" t="s">
        <v>570</v>
      </c>
      <c r="I36" s="287" t="s">
        <v>570</v>
      </c>
      <c r="J36" s="287" t="s">
        <v>570</v>
      </c>
      <c r="K36" s="287" t="s">
        <v>570</v>
      </c>
      <c r="L36" s="287" t="s">
        <v>570</v>
      </c>
      <c r="M36" s="287" t="s">
        <v>570</v>
      </c>
      <c r="N36" s="287" t="s">
        <v>570</v>
      </c>
      <c r="O36" s="287" t="s">
        <v>570</v>
      </c>
      <c r="P36" s="287" t="s">
        <v>570</v>
      </c>
      <c r="Q36" s="287" t="s">
        <v>570</v>
      </c>
      <c r="R36" s="287" t="s">
        <v>570</v>
      </c>
      <c r="S36" s="287" t="s">
        <v>570</v>
      </c>
      <c r="T36" s="287" t="s">
        <v>570</v>
      </c>
      <c r="U36" s="287" t="s">
        <v>570</v>
      </c>
      <c r="V36" s="287" t="s">
        <v>570</v>
      </c>
      <c r="W36" s="287" t="s">
        <v>570</v>
      </c>
      <c r="X36" s="287" t="s">
        <v>570</v>
      </c>
      <c r="Y36" s="287" t="s">
        <v>570</v>
      </c>
      <c r="Z36" s="287" t="s">
        <v>570</v>
      </c>
    </row>
    <row r="37" spans="1:26">
      <c r="A37" s="364"/>
      <c r="B37" s="4" t="s">
        <v>319</v>
      </c>
      <c r="C37" s="287" t="s">
        <v>570</v>
      </c>
      <c r="D37" s="287" t="s">
        <v>570</v>
      </c>
      <c r="E37" s="287" t="s">
        <v>570</v>
      </c>
      <c r="F37" s="287" t="s">
        <v>570</v>
      </c>
      <c r="G37" s="287" t="s">
        <v>570</v>
      </c>
      <c r="H37" s="287" t="s">
        <v>570</v>
      </c>
      <c r="I37" s="287" t="s">
        <v>570</v>
      </c>
      <c r="J37" s="287" t="s">
        <v>570</v>
      </c>
      <c r="K37" s="287" t="s">
        <v>570</v>
      </c>
      <c r="L37" s="287" t="s">
        <v>570</v>
      </c>
      <c r="M37" s="287" t="s">
        <v>570</v>
      </c>
      <c r="N37" s="287" t="s">
        <v>570</v>
      </c>
      <c r="O37" s="287" t="s">
        <v>570</v>
      </c>
      <c r="P37" s="287" t="s">
        <v>570</v>
      </c>
      <c r="Q37" s="287" t="s">
        <v>570</v>
      </c>
      <c r="R37" s="287" t="s">
        <v>570</v>
      </c>
      <c r="S37" s="287" t="s">
        <v>570</v>
      </c>
      <c r="T37" s="287" t="s">
        <v>570</v>
      </c>
      <c r="U37" s="287" t="s">
        <v>570</v>
      </c>
      <c r="V37" s="287" t="s">
        <v>570</v>
      </c>
      <c r="W37" s="287" t="s">
        <v>570</v>
      </c>
      <c r="X37" s="287" t="s">
        <v>570</v>
      </c>
      <c r="Y37" s="287" t="s">
        <v>570</v>
      </c>
      <c r="Z37" s="287" t="s">
        <v>570</v>
      </c>
    </row>
    <row r="38" spans="1:26">
      <c r="A38" s="363" t="s">
        <v>309</v>
      </c>
      <c r="B38" s="59" t="s">
        <v>317</v>
      </c>
      <c r="C38" s="287" t="s">
        <v>570</v>
      </c>
      <c r="D38" s="287" t="s">
        <v>570</v>
      </c>
      <c r="E38" s="287" t="s">
        <v>570</v>
      </c>
      <c r="F38" s="287" t="s">
        <v>570</v>
      </c>
      <c r="G38" s="287" t="s">
        <v>570</v>
      </c>
      <c r="H38" s="287" t="s">
        <v>570</v>
      </c>
      <c r="I38" s="287" t="s">
        <v>570</v>
      </c>
      <c r="J38" s="287" t="s">
        <v>570</v>
      </c>
      <c r="K38" s="287" t="s">
        <v>570</v>
      </c>
      <c r="L38" s="287" t="s">
        <v>570</v>
      </c>
      <c r="M38" s="287" t="s">
        <v>570</v>
      </c>
      <c r="N38" s="287" t="s">
        <v>570</v>
      </c>
      <c r="O38" s="287" t="s">
        <v>570</v>
      </c>
      <c r="P38" s="287" t="s">
        <v>570</v>
      </c>
      <c r="Q38" s="287" t="s">
        <v>570</v>
      </c>
      <c r="R38" s="287" t="s">
        <v>570</v>
      </c>
      <c r="S38" s="287" t="s">
        <v>570</v>
      </c>
      <c r="T38" s="287" t="s">
        <v>570</v>
      </c>
      <c r="U38" s="287" t="s">
        <v>570</v>
      </c>
      <c r="V38" s="287" t="s">
        <v>570</v>
      </c>
      <c r="W38" s="287" t="s">
        <v>570</v>
      </c>
      <c r="X38" s="287" t="s">
        <v>570</v>
      </c>
      <c r="Y38" s="287" t="s">
        <v>570</v>
      </c>
      <c r="Z38" s="287" t="s">
        <v>570</v>
      </c>
    </row>
    <row r="39" spans="1:26">
      <c r="A39" s="364"/>
      <c r="B39" s="4" t="s">
        <v>318</v>
      </c>
      <c r="C39" s="287" t="s">
        <v>570</v>
      </c>
      <c r="D39" s="287" t="s">
        <v>570</v>
      </c>
      <c r="E39" s="287" t="s">
        <v>570</v>
      </c>
      <c r="F39" s="287" t="s">
        <v>570</v>
      </c>
      <c r="G39" s="287" t="s">
        <v>570</v>
      </c>
      <c r="H39" s="287" t="s">
        <v>570</v>
      </c>
      <c r="I39" s="287" t="s">
        <v>570</v>
      </c>
      <c r="J39" s="287" t="s">
        <v>570</v>
      </c>
      <c r="K39" s="287" t="s">
        <v>570</v>
      </c>
      <c r="L39" s="287" t="s">
        <v>570</v>
      </c>
      <c r="M39" s="287" t="s">
        <v>570</v>
      </c>
      <c r="N39" s="287" t="s">
        <v>570</v>
      </c>
      <c r="O39" s="287" t="s">
        <v>570</v>
      </c>
      <c r="P39" s="287" t="s">
        <v>570</v>
      </c>
      <c r="Q39" s="287" t="s">
        <v>570</v>
      </c>
      <c r="R39" s="287" t="s">
        <v>570</v>
      </c>
      <c r="S39" s="287" t="s">
        <v>570</v>
      </c>
      <c r="T39" s="287" t="s">
        <v>570</v>
      </c>
      <c r="U39" s="287" t="s">
        <v>570</v>
      </c>
      <c r="V39" s="287" t="s">
        <v>570</v>
      </c>
      <c r="W39" s="287" t="s">
        <v>570</v>
      </c>
      <c r="X39" s="287" t="s">
        <v>570</v>
      </c>
      <c r="Y39" s="287" t="s">
        <v>570</v>
      </c>
      <c r="Z39" s="287" t="s">
        <v>570</v>
      </c>
    </row>
    <row r="40" spans="1:26">
      <c r="A40" s="364"/>
      <c r="B40" s="4" t="s">
        <v>319</v>
      </c>
      <c r="C40" s="287" t="s">
        <v>570</v>
      </c>
      <c r="D40" s="287" t="s">
        <v>570</v>
      </c>
      <c r="E40" s="287" t="s">
        <v>570</v>
      </c>
      <c r="F40" s="287" t="s">
        <v>570</v>
      </c>
      <c r="G40" s="287" t="s">
        <v>570</v>
      </c>
      <c r="H40" s="287" t="s">
        <v>570</v>
      </c>
      <c r="I40" s="287" t="s">
        <v>570</v>
      </c>
      <c r="J40" s="287" t="s">
        <v>570</v>
      </c>
      <c r="K40" s="287" t="s">
        <v>570</v>
      </c>
      <c r="L40" s="287" t="s">
        <v>570</v>
      </c>
      <c r="M40" s="287" t="s">
        <v>570</v>
      </c>
      <c r="N40" s="287" t="s">
        <v>570</v>
      </c>
      <c r="O40" s="287" t="s">
        <v>570</v>
      </c>
      <c r="P40" s="287" t="s">
        <v>570</v>
      </c>
      <c r="Q40" s="287" t="s">
        <v>570</v>
      </c>
      <c r="R40" s="287" t="s">
        <v>570</v>
      </c>
      <c r="S40" s="287" t="s">
        <v>570</v>
      </c>
      <c r="T40" s="287" t="s">
        <v>570</v>
      </c>
      <c r="U40" s="287" t="s">
        <v>570</v>
      </c>
      <c r="V40" s="287" t="s">
        <v>570</v>
      </c>
      <c r="W40" s="287" t="s">
        <v>570</v>
      </c>
      <c r="X40" s="287" t="s">
        <v>570</v>
      </c>
      <c r="Y40" s="287" t="s">
        <v>570</v>
      </c>
      <c r="Z40" s="287" t="s">
        <v>570</v>
      </c>
    </row>
    <row r="41" spans="1:26">
      <c r="A41" s="363" t="s">
        <v>311</v>
      </c>
      <c r="B41" s="59" t="s">
        <v>317</v>
      </c>
      <c r="C41" s="287" t="s">
        <v>753</v>
      </c>
      <c r="D41" s="287" t="s">
        <v>753</v>
      </c>
      <c r="E41" s="287" t="s">
        <v>753</v>
      </c>
      <c r="F41" s="287" t="s">
        <v>753</v>
      </c>
      <c r="G41" s="287" t="s">
        <v>753</v>
      </c>
      <c r="H41" s="287" t="s">
        <v>753</v>
      </c>
      <c r="I41" s="287" t="s">
        <v>753</v>
      </c>
      <c r="J41" s="287" t="s">
        <v>753</v>
      </c>
      <c r="K41" s="287" t="s">
        <v>753</v>
      </c>
      <c r="L41" s="287" t="s">
        <v>753</v>
      </c>
      <c r="M41" s="287" t="s">
        <v>753</v>
      </c>
      <c r="N41" s="287" t="s">
        <v>753</v>
      </c>
      <c r="O41" s="287" t="s">
        <v>753</v>
      </c>
      <c r="P41" s="287" t="s">
        <v>753</v>
      </c>
      <c r="Q41" s="287" t="s">
        <v>753</v>
      </c>
      <c r="R41" s="287" t="s">
        <v>753</v>
      </c>
      <c r="S41" s="287" t="s">
        <v>753</v>
      </c>
      <c r="T41" s="287" t="s">
        <v>753</v>
      </c>
      <c r="U41" s="287" t="s">
        <v>753</v>
      </c>
      <c r="V41" s="287" t="s">
        <v>753</v>
      </c>
      <c r="W41" s="287" t="s">
        <v>753</v>
      </c>
      <c r="X41" s="287" t="s">
        <v>753</v>
      </c>
      <c r="Y41" s="287" t="s">
        <v>753</v>
      </c>
      <c r="Z41" s="287" t="s">
        <v>753</v>
      </c>
    </row>
    <row r="42" spans="1:26">
      <c r="A42" s="364"/>
      <c r="B42" s="4" t="s">
        <v>318</v>
      </c>
      <c r="C42" s="287" t="s">
        <v>753</v>
      </c>
      <c r="D42" s="287" t="s">
        <v>753</v>
      </c>
      <c r="E42" s="287" t="s">
        <v>753</v>
      </c>
      <c r="F42" s="287" t="s">
        <v>753</v>
      </c>
      <c r="G42" s="287" t="s">
        <v>753</v>
      </c>
      <c r="H42" s="287" t="s">
        <v>753</v>
      </c>
      <c r="I42" s="287" t="s">
        <v>753</v>
      </c>
      <c r="J42" s="287" t="s">
        <v>753</v>
      </c>
      <c r="K42" s="287" t="s">
        <v>753</v>
      </c>
      <c r="L42" s="287" t="s">
        <v>753</v>
      </c>
      <c r="M42" s="287" t="s">
        <v>753</v>
      </c>
      <c r="N42" s="287" t="s">
        <v>753</v>
      </c>
      <c r="O42" s="287" t="s">
        <v>753</v>
      </c>
      <c r="P42" s="287" t="s">
        <v>753</v>
      </c>
      <c r="Q42" s="287" t="s">
        <v>753</v>
      </c>
      <c r="R42" s="287" t="s">
        <v>753</v>
      </c>
      <c r="S42" s="287" t="s">
        <v>753</v>
      </c>
      <c r="T42" s="287" t="s">
        <v>753</v>
      </c>
      <c r="U42" s="287" t="s">
        <v>753</v>
      </c>
      <c r="V42" s="287" t="s">
        <v>753</v>
      </c>
      <c r="W42" s="287" t="s">
        <v>753</v>
      </c>
      <c r="X42" s="287" t="s">
        <v>753</v>
      </c>
      <c r="Y42" s="287" t="s">
        <v>753</v>
      </c>
      <c r="Z42" s="287" t="s">
        <v>753</v>
      </c>
    </row>
    <row r="43" spans="1:26">
      <c r="A43" s="364"/>
      <c r="B43" s="4" t="s">
        <v>319</v>
      </c>
      <c r="C43" s="287" t="s">
        <v>753</v>
      </c>
      <c r="D43" s="287" t="s">
        <v>753</v>
      </c>
      <c r="E43" s="287" t="s">
        <v>753</v>
      </c>
      <c r="F43" s="287" t="s">
        <v>753</v>
      </c>
      <c r="G43" s="287" t="s">
        <v>753</v>
      </c>
      <c r="H43" s="287" t="s">
        <v>753</v>
      </c>
      <c r="I43" s="287" t="s">
        <v>753</v>
      </c>
      <c r="J43" s="287" t="s">
        <v>753</v>
      </c>
      <c r="K43" s="287" t="s">
        <v>753</v>
      </c>
      <c r="L43" s="287" t="s">
        <v>753</v>
      </c>
      <c r="M43" s="287" t="s">
        <v>753</v>
      </c>
      <c r="N43" s="287" t="s">
        <v>753</v>
      </c>
      <c r="O43" s="287" t="s">
        <v>753</v>
      </c>
      <c r="P43" s="287" t="s">
        <v>753</v>
      </c>
      <c r="Q43" s="287" t="s">
        <v>753</v>
      </c>
      <c r="R43" s="287" t="s">
        <v>753</v>
      </c>
      <c r="S43" s="287" t="s">
        <v>753</v>
      </c>
      <c r="T43" s="287" t="s">
        <v>753</v>
      </c>
      <c r="U43" s="287" t="s">
        <v>753</v>
      </c>
      <c r="V43" s="287" t="s">
        <v>753</v>
      </c>
      <c r="W43" s="287" t="s">
        <v>753</v>
      </c>
      <c r="X43" s="287" t="s">
        <v>753</v>
      </c>
      <c r="Y43" s="287" t="s">
        <v>753</v>
      </c>
      <c r="Z43" s="287" t="s">
        <v>753</v>
      </c>
    </row>
    <row r="44" spans="1:26">
      <c r="A44" s="363" t="s">
        <v>312</v>
      </c>
      <c r="B44" s="59" t="s">
        <v>317</v>
      </c>
      <c r="C44" s="287" t="s">
        <v>753</v>
      </c>
      <c r="D44" s="287" t="s">
        <v>753</v>
      </c>
      <c r="E44" s="287" t="s">
        <v>753</v>
      </c>
      <c r="F44" s="287" t="s">
        <v>753</v>
      </c>
      <c r="G44" s="287" t="s">
        <v>753</v>
      </c>
      <c r="H44" s="287" t="s">
        <v>753</v>
      </c>
      <c r="I44" s="287" t="s">
        <v>753</v>
      </c>
      <c r="J44" s="287" t="s">
        <v>753</v>
      </c>
      <c r="K44" s="287" t="s">
        <v>753</v>
      </c>
      <c r="L44" s="287" t="s">
        <v>753</v>
      </c>
      <c r="M44" s="287" t="s">
        <v>753</v>
      </c>
      <c r="N44" s="287" t="s">
        <v>753</v>
      </c>
      <c r="O44" s="287" t="s">
        <v>753</v>
      </c>
      <c r="P44" s="287" t="s">
        <v>753</v>
      </c>
      <c r="Q44" s="287" t="s">
        <v>753</v>
      </c>
      <c r="R44" s="287" t="s">
        <v>753</v>
      </c>
      <c r="S44" s="287" t="s">
        <v>753</v>
      </c>
      <c r="T44" s="287" t="s">
        <v>753</v>
      </c>
      <c r="U44" s="287" t="s">
        <v>753</v>
      </c>
      <c r="V44" s="287" t="s">
        <v>753</v>
      </c>
      <c r="W44" s="287" t="s">
        <v>753</v>
      </c>
      <c r="X44" s="287" t="s">
        <v>753</v>
      </c>
      <c r="Y44" s="287" t="s">
        <v>753</v>
      </c>
      <c r="Z44" s="287" t="s">
        <v>753</v>
      </c>
    </row>
    <row r="45" spans="1:26">
      <c r="A45" s="364"/>
      <c r="B45" s="4" t="s">
        <v>318</v>
      </c>
      <c r="C45" s="287" t="s">
        <v>753</v>
      </c>
      <c r="D45" s="287" t="s">
        <v>753</v>
      </c>
      <c r="E45" s="287" t="s">
        <v>753</v>
      </c>
      <c r="F45" s="287" t="s">
        <v>753</v>
      </c>
      <c r="G45" s="287" t="s">
        <v>753</v>
      </c>
      <c r="H45" s="287" t="s">
        <v>753</v>
      </c>
      <c r="I45" s="287" t="s">
        <v>753</v>
      </c>
      <c r="J45" s="287" t="s">
        <v>753</v>
      </c>
      <c r="K45" s="287" t="s">
        <v>753</v>
      </c>
      <c r="L45" s="287" t="s">
        <v>753</v>
      </c>
      <c r="M45" s="287" t="s">
        <v>753</v>
      </c>
      <c r="N45" s="287" t="s">
        <v>753</v>
      </c>
      <c r="O45" s="287" t="s">
        <v>753</v>
      </c>
      <c r="P45" s="287" t="s">
        <v>753</v>
      </c>
      <c r="Q45" s="287" t="s">
        <v>753</v>
      </c>
      <c r="R45" s="287" t="s">
        <v>753</v>
      </c>
      <c r="S45" s="287" t="s">
        <v>753</v>
      </c>
      <c r="T45" s="287" t="s">
        <v>753</v>
      </c>
      <c r="U45" s="287" t="s">
        <v>753</v>
      </c>
      <c r="V45" s="287" t="s">
        <v>753</v>
      </c>
      <c r="W45" s="287" t="s">
        <v>753</v>
      </c>
      <c r="X45" s="287" t="s">
        <v>753</v>
      </c>
      <c r="Y45" s="287" t="s">
        <v>753</v>
      </c>
      <c r="Z45" s="287" t="s">
        <v>753</v>
      </c>
    </row>
    <row r="46" spans="1:26">
      <c r="A46" s="364"/>
      <c r="B46" s="4" t="s">
        <v>319</v>
      </c>
      <c r="C46" s="287" t="s">
        <v>753</v>
      </c>
      <c r="D46" s="287" t="s">
        <v>753</v>
      </c>
      <c r="E46" s="287" t="s">
        <v>753</v>
      </c>
      <c r="F46" s="287" t="s">
        <v>753</v>
      </c>
      <c r="G46" s="287" t="s">
        <v>753</v>
      </c>
      <c r="H46" s="287" t="s">
        <v>753</v>
      </c>
      <c r="I46" s="287" t="s">
        <v>753</v>
      </c>
      <c r="J46" s="287" t="s">
        <v>753</v>
      </c>
      <c r="K46" s="287" t="s">
        <v>753</v>
      </c>
      <c r="L46" s="287" t="s">
        <v>753</v>
      </c>
      <c r="M46" s="287" t="s">
        <v>753</v>
      </c>
      <c r="N46" s="287" t="s">
        <v>753</v>
      </c>
      <c r="O46" s="287" t="s">
        <v>753</v>
      </c>
      <c r="P46" s="287" t="s">
        <v>753</v>
      </c>
      <c r="Q46" s="287" t="s">
        <v>753</v>
      </c>
      <c r="R46" s="287" t="s">
        <v>753</v>
      </c>
      <c r="S46" s="287" t="s">
        <v>753</v>
      </c>
      <c r="T46" s="287" t="s">
        <v>753</v>
      </c>
      <c r="U46" s="287" t="s">
        <v>753</v>
      </c>
      <c r="V46" s="287" t="s">
        <v>753</v>
      </c>
      <c r="W46" s="287" t="s">
        <v>753</v>
      </c>
      <c r="X46" s="287" t="s">
        <v>753</v>
      </c>
      <c r="Y46" s="287" t="s">
        <v>753</v>
      </c>
      <c r="Z46" s="287" t="s">
        <v>753</v>
      </c>
    </row>
    <row r="47" spans="1:26">
      <c r="A47" s="363" t="s">
        <v>313</v>
      </c>
      <c r="B47" s="59" t="s">
        <v>317</v>
      </c>
      <c r="C47" s="287" t="s">
        <v>754</v>
      </c>
      <c r="D47" s="287" t="s">
        <v>754</v>
      </c>
      <c r="E47" s="287" t="s">
        <v>754</v>
      </c>
      <c r="F47" s="287" t="s">
        <v>754</v>
      </c>
      <c r="G47" s="287" t="s">
        <v>754</v>
      </c>
      <c r="H47" s="287" t="s">
        <v>754</v>
      </c>
      <c r="I47" s="287" t="s">
        <v>754</v>
      </c>
      <c r="J47" s="287" t="s">
        <v>754</v>
      </c>
      <c r="K47" s="287" t="s">
        <v>754</v>
      </c>
      <c r="L47" s="287" t="s">
        <v>754</v>
      </c>
      <c r="M47" s="287" t="s">
        <v>754</v>
      </c>
      <c r="N47" s="287" t="s">
        <v>754</v>
      </c>
      <c r="O47" s="287" t="s">
        <v>754</v>
      </c>
      <c r="P47" s="287" t="s">
        <v>754</v>
      </c>
      <c r="Q47" s="287" t="s">
        <v>754</v>
      </c>
      <c r="R47" s="287" t="s">
        <v>754</v>
      </c>
      <c r="S47" s="287" t="s">
        <v>754</v>
      </c>
      <c r="T47" s="287" t="s">
        <v>754</v>
      </c>
      <c r="U47" s="287" t="s">
        <v>754</v>
      </c>
      <c r="V47" s="287" t="s">
        <v>754</v>
      </c>
      <c r="W47" s="287" t="s">
        <v>754</v>
      </c>
      <c r="X47" s="287" t="s">
        <v>754</v>
      </c>
      <c r="Y47" s="287" t="s">
        <v>754</v>
      </c>
      <c r="Z47" s="287" t="s">
        <v>754</v>
      </c>
    </row>
    <row r="48" spans="1:26">
      <c r="A48" s="364"/>
      <c r="B48" s="4" t="s">
        <v>318</v>
      </c>
      <c r="C48" s="287" t="s">
        <v>754</v>
      </c>
      <c r="D48" s="287" t="s">
        <v>754</v>
      </c>
      <c r="E48" s="287" t="s">
        <v>754</v>
      </c>
      <c r="F48" s="287" t="s">
        <v>754</v>
      </c>
      <c r="G48" s="287" t="s">
        <v>754</v>
      </c>
      <c r="H48" s="287" t="s">
        <v>754</v>
      </c>
      <c r="I48" s="287" t="s">
        <v>754</v>
      </c>
      <c r="J48" s="287" t="s">
        <v>754</v>
      </c>
      <c r="K48" s="287" t="s">
        <v>754</v>
      </c>
      <c r="L48" s="287" t="s">
        <v>754</v>
      </c>
      <c r="M48" s="287" t="s">
        <v>754</v>
      </c>
      <c r="N48" s="287" t="s">
        <v>754</v>
      </c>
      <c r="O48" s="287" t="s">
        <v>754</v>
      </c>
      <c r="P48" s="287" t="s">
        <v>754</v>
      </c>
      <c r="Q48" s="287" t="s">
        <v>754</v>
      </c>
      <c r="R48" s="287" t="s">
        <v>754</v>
      </c>
      <c r="S48" s="287" t="s">
        <v>754</v>
      </c>
      <c r="T48" s="287" t="s">
        <v>754</v>
      </c>
      <c r="U48" s="287" t="s">
        <v>754</v>
      </c>
      <c r="V48" s="287" t="s">
        <v>754</v>
      </c>
      <c r="W48" s="287" t="s">
        <v>754</v>
      </c>
      <c r="X48" s="287" t="s">
        <v>754</v>
      </c>
      <c r="Y48" s="287" t="s">
        <v>754</v>
      </c>
      <c r="Z48" s="287" t="s">
        <v>754</v>
      </c>
    </row>
    <row r="49" spans="1:26">
      <c r="A49" s="364"/>
      <c r="B49" s="4" t="s">
        <v>319</v>
      </c>
      <c r="C49" s="287" t="s">
        <v>754</v>
      </c>
      <c r="D49" s="287" t="s">
        <v>754</v>
      </c>
      <c r="E49" s="287" t="s">
        <v>754</v>
      </c>
      <c r="F49" s="287" t="s">
        <v>754</v>
      </c>
      <c r="G49" s="287" t="s">
        <v>754</v>
      </c>
      <c r="H49" s="287" t="s">
        <v>754</v>
      </c>
      <c r="I49" s="287" t="s">
        <v>754</v>
      </c>
      <c r="J49" s="287" t="s">
        <v>754</v>
      </c>
      <c r="K49" s="287" t="s">
        <v>754</v>
      </c>
      <c r="L49" s="287" t="s">
        <v>754</v>
      </c>
      <c r="M49" s="287" t="s">
        <v>754</v>
      </c>
      <c r="N49" s="287" t="s">
        <v>754</v>
      </c>
      <c r="O49" s="287" t="s">
        <v>754</v>
      </c>
      <c r="P49" s="287" t="s">
        <v>754</v>
      </c>
      <c r="Q49" s="287" t="s">
        <v>754</v>
      </c>
      <c r="R49" s="287" t="s">
        <v>754</v>
      </c>
      <c r="S49" s="287" t="s">
        <v>754</v>
      </c>
      <c r="T49" s="287" t="s">
        <v>754</v>
      </c>
      <c r="U49" s="287" t="s">
        <v>754</v>
      </c>
      <c r="V49" s="287" t="s">
        <v>754</v>
      </c>
      <c r="W49" s="287" t="s">
        <v>754</v>
      </c>
      <c r="X49" s="287" t="s">
        <v>754</v>
      </c>
      <c r="Y49" s="287" t="s">
        <v>754</v>
      </c>
      <c r="Z49" s="287" t="s">
        <v>754</v>
      </c>
    </row>
  </sheetData>
  <mergeCells count="16">
    <mergeCell ref="A38:A40"/>
    <mergeCell ref="A41:A43"/>
    <mergeCell ref="A44:A46"/>
    <mergeCell ref="A47:A49"/>
    <mergeCell ref="A20:A22"/>
    <mergeCell ref="A23:A25"/>
    <mergeCell ref="A26:A28"/>
    <mergeCell ref="A29:A31"/>
    <mergeCell ref="A32:A34"/>
    <mergeCell ref="A35:A37"/>
    <mergeCell ref="A17:A19"/>
    <mergeCell ref="A2:A4"/>
    <mergeCell ref="A5:A7"/>
    <mergeCell ref="A8:A10"/>
    <mergeCell ref="A11:A13"/>
    <mergeCell ref="A14:A16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3"/>
  <dimension ref="A1:AD137"/>
  <sheetViews>
    <sheetView topLeftCell="A109" zoomScale="115" zoomScaleNormal="115" workbookViewId="0">
      <selection activeCell="B47" sqref="B47"/>
    </sheetView>
  </sheetViews>
  <sheetFormatPr defaultRowHeight="13.5"/>
  <cols>
    <col min="3" max="5" width="9" style="287"/>
    <col min="7" max="7" width="27" customWidth="1"/>
  </cols>
  <sheetData>
    <row r="1" spans="1:30">
      <c r="A1" s="4" t="s">
        <v>324</v>
      </c>
      <c r="C1" s="289" t="s">
        <v>47</v>
      </c>
      <c r="D1" s="289" t="s">
        <v>49</v>
      </c>
      <c r="E1" s="289" t="s">
        <v>51</v>
      </c>
      <c r="G1" s="171">
        <v>44419.561516203707</v>
      </c>
      <c r="H1" s="60"/>
      <c r="I1" s="61"/>
      <c r="J1" s="4"/>
      <c r="N1" s="4"/>
      <c r="R1" s="60"/>
      <c r="V1" s="4"/>
      <c r="Z1" s="4"/>
      <c r="AD1" s="4"/>
    </row>
    <row r="2" spans="1:30">
      <c r="A2" s="4" t="s">
        <v>334</v>
      </c>
      <c r="B2" s="63" t="s">
        <v>304</v>
      </c>
      <c r="C2" s="287">
        <v>1</v>
      </c>
      <c r="D2" s="287">
        <v>1</v>
      </c>
      <c r="E2" s="287">
        <v>1</v>
      </c>
      <c r="F2" s="62"/>
    </row>
    <row r="3" spans="1:30">
      <c r="A3" s="4" t="s">
        <v>335</v>
      </c>
      <c r="B3" s="63" t="s">
        <v>303</v>
      </c>
      <c r="C3" s="287">
        <v>0.38330000638961792</v>
      </c>
      <c r="D3" s="287">
        <v>0</v>
      </c>
      <c r="E3" s="287">
        <v>0</v>
      </c>
      <c r="F3" s="62"/>
    </row>
    <row r="4" spans="1:30">
      <c r="A4" s="4" t="s">
        <v>336</v>
      </c>
      <c r="B4" s="63" t="s">
        <v>300</v>
      </c>
      <c r="C4" s="287">
        <v>0.36570000648498535</v>
      </c>
      <c r="D4" s="287">
        <v>0</v>
      </c>
      <c r="E4" s="287">
        <v>25.230600357055664</v>
      </c>
      <c r="F4" s="62"/>
    </row>
    <row r="5" spans="1:30">
      <c r="A5" s="4" t="s">
        <v>337</v>
      </c>
      <c r="B5" s="63" t="s">
        <v>307</v>
      </c>
      <c r="C5" s="287">
        <v>0</v>
      </c>
      <c r="D5" s="287">
        <v>3.5583000183105469</v>
      </c>
      <c r="E5" s="287">
        <v>5.6834001541137695</v>
      </c>
      <c r="F5" s="62"/>
    </row>
    <row r="6" spans="1:30">
      <c r="A6" s="4" t="s">
        <v>338</v>
      </c>
      <c r="B6" s="63" t="s">
        <v>301</v>
      </c>
      <c r="C6" s="287">
        <v>0</v>
      </c>
      <c r="D6" s="287">
        <v>0</v>
      </c>
      <c r="E6" s="287">
        <v>0</v>
      </c>
      <c r="F6" s="62"/>
    </row>
    <row r="7" spans="1:30">
      <c r="A7" s="4" t="s">
        <v>339</v>
      </c>
      <c r="B7" s="63" t="s">
        <v>299</v>
      </c>
      <c r="C7" s="287">
        <v>0</v>
      </c>
      <c r="D7" s="287">
        <v>0</v>
      </c>
      <c r="E7" s="287">
        <v>0</v>
      </c>
      <c r="F7" s="62"/>
    </row>
    <row r="8" spans="1:30">
      <c r="A8" s="4" t="s">
        <v>340</v>
      </c>
      <c r="B8" s="63" t="s">
        <v>302</v>
      </c>
      <c r="C8" s="287">
        <v>0</v>
      </c>
      <c r="D8" s="287">
        <v>0</v>
      </c>
      <c r="E8" s="287">
        <v>0</v>
      </c>
      <c r="F8" s="62"/>
    </row>
    <row r="9" spans="1:30">
      <c r="A9" s="4" t="s">
        <v>341</v>
      </c>
      <c r="B9" s="63" t="s">
        <v>298</v>
      </c>
      <c r="C9" s="287">
        <v>0</v>
      </c>
      <c r="D9" s="287">
        <v>0</v>
      </c>
      <c r="E9" s="287">
        <v>0</v>
      </c>
      <c r="F9" s="62"/>
    </row>
    <row r="10" spans="1:30">
      <c r="A10" s="4" t="s">
        <v>342</v>
      </c>
      <c r="B10" s="63" t="s">
        <v>306</v>
      </c>
      <c r="C10" s="287">
        <v>0</v>
      </c>
      <c r="D10" s="287">
        <v>0</v>
      </c>
      <c r="E10" s="287">
        <v>0</v>
      </c>
      <c r="F10" s="62"/>
    </row>
    <row r="11" spans="1:30">
      <c r="A11" s="4" t="s">
        <v>343</v>
      </c>
      <c r="B11" s="63" t="s">
        <v>312</v>
      </c>
      <c r="C11" s="287" t="s">
        <v>753</v>
      </c>
      <c r="D11" s="287" t="s">
        <v>753</v>
      </c>
      <c r="E11" s="287" t="s">
        <v>753</v>
      </c>
      <c r="F11" s="62"/>
    </row>
    <row r="12" spans="1:30">
      <c r="A12" s="4" t="s">
        <v>344</v>
      </c>
      <c r="B12" s="63" t="s">
        <v>311</v>
      </c>
      <c r="C12" s="287" t="s">
        <v>754</v>
      </c>
      <c r="D12" s="287" t="s">
        <v>754</v>
      </c>
      <c r="E12" s="287" t="s">
        <v>754</v>
      </c>
      <c r="F12" s="62"/>
    </row>
    <row r="13" spans="1:30">
      <c r="A13" s="4" t="s">
        <v>345</v>
      </c>
      <c r="B13" s="63" t="s">
        <v>313</v>
      </c>
      <c r="C13" s="287" t="s">
        <v>754</v>
      </c>
      <c r="D13" s="287" t="s">
        <v>754</v>
      </c>
      <c r="E13" s="287" t="s">
        <v>754</v>
      </c>
      <c r="F13" s="62"/>
    </row>
    <row r="14" spans="1:30">
      <c r="A14" s="4" t="s">
        <v>346</v>
      </c>
      <c r="B14" s="63" t="s">
        <v>305</v>
      </c>
      <c r="C14" s="287" t="s">
        <v>1802</v>
      </c>
      <c r="D14" s="287" t="s">
        <v>1802</v>
      </c>
      <c r="E14" s="287" t="s">
        <v>1802</v>
      </c>
      <c r="F14" s="62"/>
    </row>
    <row r="15" spans="1:30">
      <c r="A15" s="4" t="s">
        <v>347</v>
      </c>
      <c r="B15" s="63" t="s">
        <v>310</v>
      </c>
      <c r="C15" s="287" t="s">
        <v>570</v>
      </c>
      <c r="D15" s="287" t="s">
        <v>570</v>
      </c>
      <c r="E15" s="287" t="s">
        <v>570</v>
      </c>
      <c r="F15" s="62"/>
    </row>
    <row r="16" spans="1:30">
      <c r="A16" s="4" t="s">
        <v>348</v>
      </c>
      <c r="B16" s="63" t="s">
        <v>309</v>
      </c>
      <c r="C16" s="287" t="s">
        <v>570</v>
      </c>
      <c r="D16" s="287" t="s">
        <v>570</v>
      </c>
      <c r="E16" s="287" t="s">
        <v>570</v>
      </c>
      <c r="F16" s="62"/>
    </row>
    <row r="17" spans="1:6">
      <c r="A17" s="4" t="s">
        <v>349</v>
      </c>
      <c r="B17" s="63" t="s">
        <v>308</v>
      </c>
      <c r="C17" s="287" t="s">
        <v>570</v>
      </c>
      <c r="D17" s="287" t="s">
        <v>570</v>
      </c>
      <c r="E17" s="287" t="s">
        <v>570</v>
      </c>
      <c r="F17" s="62"/>
    </row>
    <row r="18" spans="1:6">
      <c r="A18" s="4" t="s">
        <v>325</v>
      </c>
    </row>
    <row r="19" spans="1:6">
      <c r="A19" s="4" t="s">
        <v>350</v>
      </c>
      <c r="B19" s="62" t="s">
        <v>329</v>
      </c>
      <c r="C19" s="298" t="s">
        <v>1803</v>
      </c>
      <c r="D19" s="298" t="s">
        <v>1803</v>
      </c>
      <c r="E19" s="298" t="s">
        <v>1803</v>
      </c>
    </row>
    <row r="20" spans="1:6">
      <c r="A20" s="4" t="s">
        <v>351</v>
      </c>
      <c r="B20" s="62" t="s">
        <v>330</v>
      </c>
      <c r="C20" s="300">
        <v>0</v>
      </c>
      <c r="D20" s="300">
        <v>0</v>
      </c>
      <c r="E20" s="300">
        <v>0</v>
      </c>
    </row>
    <row r="21" spans="1:6">
      <c r="A21" s="4" t="s">
        <v>352</v>
      </c>
      <c r="B21" s="62" t="s">
        <v>331</v>
      </c>
      <c r="C21" s="298">
        <v>0</v>
      </c>
      <c r="D21" s="298">
        <v>3.5583000183105469</v>
      </c>
      <c r="E21" s="298">
        <v>5.6834001541137695</v>
      </c>
    </row>
    <row r="22" spans="1:6">
      <c r="A22" s="4" t="s">
        <v>364</v>
      </c>
      <c r="B22" s="62" t="s">
        <v>332</v>
      </c>
      <c r="C22" s="298">
        <v>0</v>
      </c>
      <c r="D22" s="298">
        <v>0</v>
      </c>
      <c r="E22" s="298">
        <v>0</v>
      </c>
    </row>
    <row r="23" spans="1:6">
      <c r="A23" s="4" t="s">
        <v>365</v>
      </c>
      <c r="B23" s="62" t="s">
        <v>333</v>
      </c>
      <c r="C23" s="298">
        <v>0.38330000638961792</v>
      </c>
      <c r="D23" s="298">
        <v>0</v>
      </c>
      <c r="E23" s="298">
        <v>0</v>
      </c>
    </row>
    <row r="24" spans="1:6">
      <c r="A24" s="4" t="s">
        <v>366</v>
      </c>
      <c r="B24" s="62" t="s">
        <v>353</v>
      </c>
      <c r="C24" s="298">
        <v>0</v>
      </c>
      <c r="D24" s="298">
        <v>0</v>
      </c>
      <c r="E24" s="298">
        <v>0</v>
      </c>
    </row>
    <row r="25" spans="1:6">
      <c r="A25" s="4" t="s">
        <v>367</v>
      </c>
      <c r="B25" s="62" t="s">
        <v>354</v>
      </c>
      <c r="C25" s="298">
        <v>0.36570000648498535</v>
      </c>
      <c r="D25" s="298">
        <v>0</v>
      </c>
      <c r="E25" s="298">
        <v>25.230600357055664</v>
      </c>
    </row>
    <row r="26" spans="1:6">
      <c r="A26" s="4" t="s">
        <v>368</v>
      </c>
      <c r="B26" s="62" t="s">
        <v>355</v>
      </c>
      <c r="C26" s="298" t="s">
        <v>1804</v>
      </c>
      <c r="D26" s="298" t="s">
        <v>1804</v>
      </c>
      <c r="E26" s="298" t="s">
        <v>1804</v>
      </c>
    </row>
    <row r="27" spans="1:6">
      <c r="A27" s="4" t="s">
        <v>369</v>
      </c>
      <c r="B27" s="62" t="s">
        <v>356</v>
      </c>
      <c r="C27" s="298">
        <v>1</v>
      </c>
      <c r="D27" s="298">
        <v>1</v>
      </c>
      <c r="E27" s="298">
        <v>1</v>
      </c>
    </row>
    <row r="28" spans="1:6">
      <c r="A28" s="4" t="s">
        <v>370</v>
      </c>
      <c r="B28" s="62" t="s">
        <v>358</v>
      </c>
      <c r="C28" s="298">
        <v>0</v>
      </c>
      <c r="D28" s="298">
        <v>0</v>
      </c>
      <c r="E28" s="298">
        <v>0</v>
      </c>
    </row>
    <row r="29" spans="1:6">
      <c r="A29" s="4" t="s">
        <v>371</v>
      </c>
      <c r="B29" s="62" t="s">
        <v>357</v>
      </c>
      <c r="C29" s="298">
        <v>8951</v>
      </c>
      <c r="D29" s="298">
        <v>8951</v>
      </c>
      <c r="E29" s="298">
        <v>8951</v>
      </c>
    </row>
    <row r="30" spans="1:6">
      <c r="A30" s="4" t="s">
        <v>372</v>
      </c>
      <c r="B30" s="62" t="s">
        <v>359</v>
      </c>
      <c r="C30" s="298">
        <v>0</v>
      </c>
      <c r="D30" s="298">
        <v>0</v>
      </c>
      <c r="E30" s="298">
        <v>0</v>
      </c>
    </row>
    <row r="31" spans="1:6">
      <c r="A31" s="4" t="s">
        <v>373</v>
      </c>
      <c r="B31" s="64" t="s">
        <v>546</v>
      </c>
      <c r="C31" s="301"/>
      <c r="D31" s="301"/>
      <c r="E31" s="301"/>
    </row>
    <row r="32" spans="1:6">
      <c r="A32" s="4" t="s">
        <v>374</v>
      </c>
      <c r="B32" s="64" t="s">
        <v>547</v>
      </c>
      <c r="C32" s="301"/>
      <c r="D32" s="301"/>
      <c r="E32" s="301"/>
    </row>
    <row r="33" spans="1:5">
      <c r="A33" s="4" t="s">
        <v>375</v>
      </c>
      <c r="B33" s="62" t="s">
        <v>360</v>
      </c>
      <c r="C33" s="298">
        <v>0</v>
      </c>
      <c r="D33" s="298">
        <v>0</v>
      </c>
      <c r="E33" s="298">
        <v>0</v>
      </c>
    </row>
    <row r="34" spans="1:5">
      <c r="A34" s="4" t="s">
        <v>376</v>
      </c>
      <c r="B34" s="62" t="s">
        <v>361</v>
      </c>
      <c r="C34" s="298">
        <v>19200</v>
      </c>
      <c r="D34" s="298">
        <v>19200</v>
      </c>
      <c r="E34" s="298">
        <v>19200</v>
      </c>
    </row>
    <row r="35" spans="1:5">
      <c r="A35" s="4" t="s">
        <v>548</v>
      </c>
      <c r="B35" s="62" t="s">
        <v>362</v>
      </c>
      <c r="C35" s="298">
        <v>95</v>
      </c>
      <c r="D35" s="298">
        <v>95</v>
      </c>
      <c r="E35" s="298">
        <v>95</v>
      </c>
    </row>
    <row r="36" spans="1:5">
      <c r="A36" s="4" t="s">
        <v>549</v>
      </c>
      <c r="B36" s="62" t="s">
        <v>363</v>
      </c>
      <c r="C36" s="298">
        <v>0.01</v>
      </c>
      <c r="D36" s="298">
        <v>0.01</v>
      </c>
      <c r="E36" s="298">
        <v>0.01</v>
      </c>
    </row>
    <row r="37" spans="1:5">
      <c r="A37" s="62" t="s">
        <v>326</v>
      </c>
      <c r="C37" s="298"/>
      <c r="D37" s="298"/>
      <c r="E37" s="298"/>
    </row>
    <row r="38" spans="1:5">
      <c r="A38" s="4" t="s">
        <v>390</v>
      </c>
      <c r="B38" s="62" t="s">
        <v>377</v>
      </c>
      <c r="C38" s="298">
        <v>0</v>
      </c>
      <c r="D38" s="298">
        <v>0</v>
      </c>
      <c r="E38" s="298">
        <v>0</v>
      </c>
    </row>
    <row r="39" spans="1:5">
      <c r="A39" s="4" t="s">
        <v>391</v>
      </c>
      <c r="B39" s="62" t="s">
        <v>378</v>
      </c>
      <c r="C39" s="298">
        <v>0</v>
      </c>
      <c r="D39" s="298">
        <v>0</v>
      </c>
      <c r="E39" s="298">
        <v>0</v>
      </c>
    </row>
    <row r="40" spans="1:5">
      <c r="A40" s="4" t="s">
        <v>392</v>
      </c>
      <c r="B40" s="62" t="s">
        <v>379</v>
      </c>
      <c r="C40" s="298">
        <v>0</v>
      </c>
      <c r="D40" s="298">
        <v>0</v>
      </c>
      <c r="E40" s="298">
        <v>0</v>
      </c>
    </row>
    <row r="41" spans="1:5">
      <c r="A41" s="4" t="s">
        <v>393</v>
      </c>
      <c r="B41" s="62" t="s">
        <v>380</v>
      </c>
      <c r="C41" s="298">
        <v>50</v>
      </c>
      <c r="D41" s="298">
        <v>50</v>
      </c>
      <c r="E41" s="298">
        <v>50</v>
      </c>
    </row>
    <row r="42" spans="1:5">
      <c r="A42" s="4" t="s">
        <v>394</v>
      </c>
      <c r="B42" s="62" t="s">
        <v>381</v>
      </c>
      <c r="C42" s="298">
        <v>0</v>
      </c>
      <c r="D42" s="298">
        <v>0</v>
      </c>
      <c r="E42" s="298">
        <v>0</v>
      </c>
    </row>
    <row r="43" spans="1:5">
      <c r="A43" s="4" t="s">
        <v>395</v>
      </c>
      <c r="B43" s="62" t="s">
        <v>353</v>
      </c>
      <c r="C43" s="298">
        <v>0</v>
      </c>
      <c r="D43" s="298">
        <v>0</v>
      </c>
      <c r="E43" s="298">
        <v>0</v>
      </c>
    </row>
    <row r="44" spans="1:5">
      <c r="A44" s="4" t="s">
        <v>396</v>
      </c>
      <c r="B44" s="62" t="s">
        <v>332</v>
      </c>
      <c r="C44" s="298">
        <v>0</v>
      </c>
      <c r="D44" s="298">
        <v>0</v>
      </c>
      <c r="E44" s="298">
        <v>0</v>
      </c>
    </row>
    <row r="45" spans="1:5">
      <c r="A45" s="4" t="s">
        <v>397</v>
      </c>
      <c r="B45" s="62" t="s">
        <v>382</v>
      </c>
      <c r="C45" s="298">
        <v>0</v>
      </c>
      <c r="D45" s="298">
        <v>0</v>
      </c>
      <c r="E45" s="298">
        <v>0</v>
      </c>
    </row>
    <row r="46" spans="1:5">
      <c r="A46" s="4" t="s">
        <v>398</v>
      </c>
      <c r="B46" s="64" t="s">
        <v>550</v>
      </c>
      <c r="C46" s="298">
        <v>0</v>
      </c>
      <c r="D46" s="298">
        <v>0</v>
      </c>
      <c r="E46" s="298">
        <v>0</v>
      </c>
    </row>
    <row r="47" spans="1:5">
      <c r="A47" s="4" t="s">
        <v>399</v>
      </c>
      <c r="B47" s="62" t="s">
        <v>383</v>
      </c>
      <c r="C47" s="298">
        <v>60</v>
      </c>
      <c r="D47" s="298">
        <v>60</v>
      </c>
      <c r="E47" s="298">
        <v>60</v>
      </c>
    </row>
    <row r="48" spans="1:5">
      <c r="A48" s="4" t="s">
        <v>400</v>
      </c>
      <c r="B48" s="62" t="s">
        <v>384</v>
      </c>
      <c r="C48" s="298" t="s">
        <v>1805</v>
      </c>
      <c r="D48" s="298" t="s">
        <v>1805</v>
      </c>
      <c r="E48" s="298" t="s">
        <v>1805</v>
      </c>
    </row>
    <row r="49" spans="1:8">
      <c r="A49" s="4" t="s">
        <v>401</v>
      </c>
      <c r="B49" s="62" t="s">
        <v>49</v>
      </c>
      <c r="C49" s="298">
        <v>1.2000000476837158</v>
      </c>
      <c r="D49" s="298">
        <v>1.2000000476837158</v>
      </c>
      <c r="E49" s="298">
        <v>1.2000000476837158</v>
      </c>
    </row>
    <row r="50" spans="1:8">
      <c r="A50" s="4" t="s">
        <v>402</v>
      </c>
      <c r="B50" s="62" t="s">
        <v>359</v>
      </c>
      <c r="C50" s="298">
        <v>0</v>
      </c>
      <c r="D50" s="298">
        <v>0</v>
      </c>
      <c r="E50" s="298">
        <v>0</v>
      </c>
    </row>
    <row r="51" spans="1:8">
      <c r="A51" s="4" t="s">
        <v>403</v>
      </c>
      <c r="B51" s="62" t="s">
        <v>385</v>
      </c>
      <c r="C51" s="298">
        <v>0</v>
      </c>
      <c r="D51" s="298">
        <v>3.5583000183105469</v>
      </c>
      <c r="E51" s="298">
        <v>5.6834001541137695</v>
      </c>
    </row>
    <row r="52" spans="1:8">
      <c r="A52" s="4" t="s">
        <v>404</v>
      </c>
      <c r="B52" s="62" t="s">
        <v>386</v>
      </c>
      <c r="C52" s="298">
        <v>0</v>
      </c>
      <c r="D52" s="298">
        <v>3.5583000183105469</v>
      </c>
      <c r="E52" s="298">
        <v>5.6834001541137695</v>
      </c>
    </row>
    <row r="53" spans="1:8">
      <c r="A53" s="4" t="s">
        <v>405</v>
      </c>
      <c r="B53" s="62" t="s">
        <v>362</v>
      </c>
      <c r="C53" s="298">
        <v>0.38330000638961792</v>
      </c>
      <c r="D53" s="298">
        <v>0</v>
      </c>
      <c r="E53" s="298">
        <v>0</v>
      </c>
    </row>
    <row r="54" spans="1:8">
      <c r="A54" s="4" t="s">
        <v>406</v>
      </c>
      <c r="B54" s="62" t="s">
        <v>387</v>
      </c>
      <c r="C54" s="298">
        <v>0.36570000648498535</v>
      </c>
      <c r="D54" s="298">
        <v>0</v>
      </c>
      <c r="E54" s="298">
        <v>25.230600357055664</v>
      </c>
    </row>
    <row r="55" spans="1:8">
      <c r="A55" s="4" t="s">
        <v>407</v>
      </c>
      <c r="B55" s="62" t="s">
        <v>333</v>
      </c>
      <c r="C55" s="298" t="s">
        <v>1806</v>
      </c>
      <c r="D55" s="298" t="s">
        <v>1806</v>
      </c>
      <c r="E55" s="298" t="s">
        <v>1806</v>
      </c>
    </row>
    <row r="56" spans="1:8">
      <c r="A56" s="4" t="s">
        <v>408</v>
      </c>
      <c r="B56" s="62" t="s">
        <v>354</v>
      </c>
      <c r="C56" s="298" t="s">
        <v>1807</v>
      </c>
      <c r="D56" s="298" t="s">
        <v>1807</v>
      </c>
      <c r="E56" s="298" t="s">
        <v>1807</v>
      </c>
    </row>
    <row r="57" spans="1:8">
      <c r="A57" s="4" t="s">
        <v>409</v>
      </c>
      <c r="B57" s="62" t="s">
        <v>388</v>
      </c>
      <c r="C57" s="298" t="s">
        <v>1807</v>
      </c>
      <c r="D57" s="298" t="s">
        <v>1807</v>
      </c>
      <c r="E57" s="298" t="s">
        <v>1807</v>
      </c>
    </row>
    <row r="58" spans="1:8">
      <c r="A58" s="4" t="s">
        <v>410</v>
      </c>
      <c r="B58" s="62" t="s">
        <v>389</v>
      </c>
      <c r="C58" s="298" t="s">
        <v>1807</v>
      </c>
      <c r="D58" s="298" t="s">
        <v>1807</v>
      </c>
      <c r="E58" s="298" t="s">
        <v>1807</v>
      </c>
    </row>
    <row r="59" spans="1:8">
      <c r="A59" s="4" t="s">
        <v>327</v>
      </c>
      <c r="C59" s="298"/>
      <c r="D59" s="298"/>
      <c r="E59" s="298"/>
    </row>
    <row r="60" spans="1:8">
      <c r="A60" s="4" t="s">
        <v>419</v>
      </c>
      <c r="B60" s="62" t="s">
        <v>377</v>
      </c>
      <c r="C60" s="298">
        <v>0</v>
      </c>
      <c r="D60" s="298">
        <v>0</v>
      </c>
      <c r="E60" s="298">
        <v>0</v>
      </c>
    </row>
    <row r="61" spans="1:8">
      <c r="A61" s="4" t="s">
        <v>420</v>
      </c>
      <c r="B61" s="62" t="s">
        <v>411</v>
      </c>
      <c r="C61" s="298">
        <v>1</v>
      </c>
      <c r="D61" s="298">
        <v>1</v>
      </c>
      <c r="E61" s="298">
        <v>1</v>
      </c>
      <c r="H61" s="71"/>
    </row>
    <row r="62" spans="1:8">
      <c r="A62" s="4" t="s">
        <v>421</v>
      </c>
      <c r="B62" s="62" t="s">
        <v>412</v>
      </c>
      <c r="C62" s="298">
        <v>0</v>
      </c>
      <c r="D62" s="298">
        <v>0</v>
      </c>
      <c r="E62" s="298">
        <v>0</v>
      </c>
      <c r="H62" s="71"/>
    </row>
    <row r="63" spans="1:8">
      <c r="A63" s="4" t="s">
        <v>422</v>
      </c>
      <c r="B63" s="62" t="s">
        <v>413</v>
      </c>
      <c r="C63" s="298">
        <v>1</v>
      </c>
      <c r="D63" s="298">
        <v>1</v>
      </c>
      <c r="E63" s="298">
        <v>1</v>
      </c>
      <c r="H63" s="71"/>
    </row>
    <row r="64" spans="1:8">
      <c r="A64" s="4" t="s">
        <v>423</v>
      </c>
      <c r="B64" s="62" t="s">
        <v>414</v>
      </c>
      <c r="C64" s="298">
        <v>0</v>
      </c>
      <c r="D64" s="298">
        <v>0</v>
      </c>
      <c r="E64" s="298">
        <v>0</v>
      </c>
      <c r="H64" s="71"/>
    </row>
    <row r="65" spans="1:8">
      <c r="A65" s="4" t="s">
        <v>424</v>
      </c>
      <c r="B65" s="62" t="s">
        <v>415</v>
      </c>
      <c r="C65" s="298">
        <v>0</v>
      </c>
      <c r="D65" s="298">
        <v>0</v>
      </c>
      <c r="E65" s="298">
        <v>0</v>
      </c>
    </row>
    <row r="66" spans="1:8">
      <c r="A66" s="4" t="s">
        <v>425</v>
      </c>
      <c r="B66" s="62" t="s">
        <v>416</v>
      </c>
      <c r="C66" s="298">
        <v>0.98280000686645508</v>
      </c>
      <c r="D66" s="298">
        <v>0.98420000076293945</v>
      </c>
      <c r="E66" s="298">
        <v>0.98019999265670776</v>
      </c>
    </row>
    <row r="67" spans="1:8">
      <c r="A67" s="4" t="s">
        <v>426</v>
      </c>
      <c r="B67" s="62" t="s">
        <v>417</v>
      </c>
      <c r="C67" s="298">
        <v>0</v>
      </c>
      <c r="D67" s="298">
        <v>0</v>
      </c>
      <c r="E67" s="298">
        <v>0</v>
      </c>
    </row>
    <row r="68" spans="1:8">
      <c r="A68" s="4" t="s">
        <v>427</v>
      </c>
      <c r="B68" s="62" t="s">
        <v>418</v>
      </c>
      <c r="C68" s="298">
        <v>0</v>
      </c>
      <c r="D68" s="298">
        <v>0</v>
      </c>
      <c r="E68" s="298">
        <v>0</v>
      </c>
    </row>
    <row r="69" spans="1:8">
      <c r="A69" s="4" t="s">
        <v>328</v>
      </c>
      <c r="C69" s="298"/>
      <c r="D69" s="298"/>
      <c r="E69" s="298"/>
    </row>
    <row r="70" spans="1:8">
      <c r="A70" s="4" t="s">
        <v>431</v>
      </c>
      <c r="B70" s="62" t="s">
        <v>378</v>
      </c>
      <c r="C70" s="298">
        <v>0</v>
      </c>
      <c r="D70" s="298">
        <v>0</v>
      </c>
      <c r="E70" s="298">
        <v>0</v>
      </c>
    </row>
    <row r="71" spans="1:8">
      <c r="A71" s="4" t="s">
        <v>432</v>
      </c>
      <c r="B71" s="62" t="s">
        <v>411</v>
      </c>
      <c r="C71" s="298">
        <v>1</v>
      </c>
      <c r="D71" s="298">
        <v>1</v>
      </c>
      <c r="E71" s="298">
        <v>1</v>
      </c>
      <c r="H71" s="71"/>
    </row>
    <row r="72" spans="1:8">
      <c r="A72" s="4" t="s">
        <v>433</v>
      </c>
      <c r="B72" s="62" t="s">
        <v>412</v>
      </c>
      <c r="C72" s="298">
        <v>0</v>
      </c>
      <c r="D72" s="298">
        <v>0</v>
      </c>
      <c r="E72" s="298">
        <v>0</v>
      </c>
      <c r="H72" s="71"/>
    </row>
    <row r="73" spans="1:8">
      <c r="A73" s="4" t="s">
        <v>434</v>
      </c>
      <c r="B73" s="62" t="s">
        <v>413</v>
      </c>
      <c r="C73" s="298">
        <v>1</v>
      </c>
      <c r="D73" s="298">
        <v>1</v>
      </c>
      <c r="E73" s="298">
        <v>1</v>
      </c>
      <c r="H73" s="71"/>
    </row>
    <row r="74" spans="1:8">
      <c r="A74" s="4" t="s">
        <v>435</v>
      </c>
      <c r="B74" s="62" t="s">
        <v>414</v>
      </c>
      <c r="C74" s="298">
        <v>0</v>
      </c>
      <c r="D74" s="298">
        <v>0</v>
      </c>
      <c r="E74" s="298">
        <v>0</v>
      </c>
      <c r="H74" s="71"/>
    </row>
    <row r="75" spans="1:8">
      <c r="A75" s="4" t="s">
        <v>436</v>
      </c>
      <c r="B75" s="62" t="s">
        <v>415</v>
      </c>
      <c r="C75" s="298">
        <v>0</v>
      </c>
      <c r="D75" s="298">
        <v>0</v>
      </c>
      <c r="E75" s="298">
        <v>0</v>
      </c>
    </row>
    <row r="76" spans="1:8">
      <c r="A76" s="4" t="s">
        <v>437</v>
      </c>
      <c r="B76" s="62" t="s">
        <v>428</v>
      </c>
      <c r="C76" s="298" t="s">
        <v>1808</v>
      </c>
      <c r="D76" s="298" t="s">
        <v>1808</v>
      </c>
      <c r="E76" s="298" t="s">
        <v>1808</v>
      </c>
    </row>
    <row r="77" spans="1:8">
      <c r="A77" s="4" t="s">
        <v>438</v>
      </c>
      <c r="B77" s="62" t="s">
        <v>429</v>
      </c>
      <c r="C77" s="298">
        <v>1.0185999870300293</v>
      </c>
      <c r="D77" s="298">
        <v>1.0240000486373901</v>
      </c>
      <c r="E77" s="298">
        <v>1.0029000043869019</v>
      </c>
    </row>
    <row r="78" spans="1:8">
      <c r="A78" s="4" t="s">
        <v>439</v>
      </c>
      <c r="B78" s="62" t="s">
        <v>417</v>
      </c>
      <c r="C78" s="298">
        <v>0</v>
      </c>
      <c r="D78" s="298">
        <v>0</v>
      </c>
      <c r="E78" s="298">
        <v>0</v>
      </c>
    </row>
    <row r="79" spans="1:8">
      <c r="A79" s="4" t="s">
        <v>440</v>
      </c>
      <c r="B79" s="62" t="s">
        <v>430</v>
      </c>
      <c r="C79" s="298">
        <v>0</v>
      </c>
      <c r="D79" s="298">
        <v>1</v>
      </c>
      <c r="E79" s="298">
        <v>2</v>
      </c>
    </row>
    <row r="80" spans="1:8">
      <c r="A80" s="4" t="s">
        <v>441</v>
      </c>
      <c r="C80" s="298"/>
      <c r="D80" s="298"/>
      <c r="E80" s="298"/>
    </row>
    <row r="81" spans="1:5">
      <c r="A81" s="4" t="s">
        <v>450</v>
      </c>
      <c r="B81" s="62" t="s">
        <v>377</v>
      </c>
      <c r="C81" s="298">
        <v>0</v>
      </c>
      <c r="D81" s="298">
        <v>0</v>
      </c>
      <c r="E81" s="298">
        <v>0</v>
      </c>
    </row>
    <row r="82" spans="1:5">
      <c r="A82" s="4" t="s">
        <v>451</v>
      </c>
      <c r="B82" s="62" t="s">
        <v>378</v>
      </c>
      <c r="C82" s="298">
        <v>0</v>
      </c>
      <c r="D82" s="298">
        <v>0</v>
      </c>
      <c r="E82" s="298">
        <v>0</v>
      </c>
    </row>
    <row r="83" spans="1:5">
      <c r="A83" s="4" t="s">
        <v>452</v>
      </c>
      <c r="B83" s="62" t="s">
        <v>379</v>
      </c>
      <c r="C83" s="298">
        <v>0</v>
      </c>
      <c r="D83" s="298">
        <v>0</v>
      </c>
      <c r="E83" s="298">
        <v>0</v>
      </c>
    </row>
    <row r="84" spans="1:5">
      <c r="A84" s="4" t="s">
        <v>453</v>
      </c>
      <c r="B84" s="62" t="s">
        <v>428</v>
      </c>
      <c r="C84" s="298" t="s">
        <v>1808</v>
      </c>
      <c r="D84" s="298" t="s">
        <v>1808</v>
      </c>
      <c r="E84" s="298" t="s">
        <v>1808</v>
      </c>
    </row>
    <row r="85" spans="1:5">
      <c r="A85" s="4" t="s">
        <v>454</v>
      </c>
      <c r="B85" s="62" t="s">
        <v>442</v>
      </c>
      <c r="C85" s="298">
        <v>1.2000000476837158</v>
      </c>
      <c r="D85" s="298">
        <v>1.2999999523162842</v>
      </c>
      <c r="E85" s="298">
        <v>0.89999997615814209</v>
      </c>
    </row>
    <row r="86" spans="1:5">
      <c r="A86" s="4" t="s">
        <v>455</v>
      </c>
      <c r="B86" s="62" t="s">
        <v>443</v>
      </c>
      <c r="C86" s="298">
        <v>0</v>
      </c>
      <c r="D86" s="298">
        <v>0</v>
      </c>
      <c r="E86" s="298">
        <v>0</v>
      </c>
    </row>
    <row r="87" spans="1:5">
      <c r="A87" s="4" t="s">
        <v>456</v>
      </c>
      <c r="B87" s="62" t="s">
        <v>444</v>
      </c>
      <c r="C87" s="298">
        <v>0</v>
      </c>
      <c r="D87" s="298">
        <v>0</v>
      </c>
      <c r="E87" s="298">
        <v>0</v>
      </c>
    </row>
    <row r="88" spans="1:5">
      <c r="A88" s="4" t="s">
        <v>457</v>
      </c>
      <c r="B88" s="62" t="s">
        <v>445</v>
      </c>
      <c r="C88" s="298" t="s">
        <v>1809</v>
      </c>
      <c r="D88" s="298" t="s">
        <v>1813</v>
      </c>
      <c r="E88" s="298" t="s">
        <v>1809</v>
      </c>
    </row>
    <row r="89" spans="1:5">
      <c r="A89" s="4" t="s">
        <v>458</v>
      </c>
      <c r="B89" s="62" t="s">
        <v>446</v>
      </c>
      <c r="C89" s="298">
        <v>7.0000000298023224E-2</v>
      </c>
      <c r="D89" s="298">
        <v>7.0000000298023224E-2</v>
      </c>
      <c r="E89" s="298">
        <v>7.0000000298023224E-2</v>
      </c>
    </row>
    <row r="90" spans="1:5">
      <c r="A90" s="4" t="s">
        <v>459</v>
      </c>
      <c r="B90" s="62" t="s">
        <v>447</v>
      </c>
      <c r="C90" s="298">
        <v>220</v>
      </c>
      <c r="D90" s="298">
        <v>221</v>
      </c>
      <c r="E90" s="298">
        <v>222</v>
      </c>
    </row>
    <row r="91" spans="1:5">
      <c r="A91" s="4" t="s">
        <v>460</v>
      </c>
      <c r="B91" s="62" t="s">
        <v>448</v>
      </c>
      <c r="C91" s="298" t="s">
        <v>748</v>
      </c>
      <c r="D91" s="298" t="s">
        <v>748</v>
      </c>
      <c r="E91" s="298" t="s">
        <v>748</v>
      </c>
    </row>
    <row r="92" spans="1:5">
      <c r="A92" s="4" t="s">
        <v>461</v>
      </c>
      <c r="B92" s="62" t="s">
        <v>196</v>
      </c>
      <c r="C92" s="298" t="s">
        <v>1810</v>
      </c>
      <c r="D92" s="298" t="s">
        <v>1810</v>
      </c>
      <c r="E92" s="298" t="s">
        <v>1810</v>
      </c>
    </row>
    <row r="93" spans="1:5">
      <c r="A93" s="4" t="s">
        <v>545</v>
      </c>
      <c r="B93" s="62" t="s">
        <v>449</v>
      </c>
      <c r="C93" s="298" t="s">
        <v>1811</v>
      </c>
      <c r="D93" s="298" t="s">
        <v>1811</v>
      </c>
      <c r="E93" s="298" t="s">
        <v>1811</v>
      </c>
    </row>
    <row r="94" spans="1:5">
      <c r="A94" s="4" t="s">
        <v>462</v>
      </c>
      <c r="C94" s="298"/>
      <c r="D94" s="298"/>
      <c r="E94" s="298"/>
    </row>
    <row r="95" spans="1:5">
      <c r="A95" s="4" t="s">
        <v>478</v>
      </c>
      <c r="B95" s="62" t="s">
        <v>463</v>
      </c>
      <c r="C95" s="298">
        <v>120</v>
      </c>
      <c r="D95" s="298">
        <v>120</v>
      </c>
      <c r="E95" s="298">
        <v>120</v>
      </c>
    </row>
    <row r="96" spans="1:5">
      <c r="A96" s="4" t="s">
        <v>479</v>
      </c>
      <c r="B96" s="62" t="s">
        <v>464</v>
      </c>
      <c r="C96" s="298">
        <v>100</v>
      </c>
      <c r="D96" s="298">
        <v>100</v>
      </c>
      <c r="E96" s="298">
        <v>100</v>
      </c>
    </row>
    <row r="97" spans="1:5">
      <c r="A97" s="4" t="s">
        <v>480</v>
      </c>
      <c r="B97" s="62" t="s">
        <v>465</v>
      </c>
      <c r="C97" s="298">
        <v>25</v>
      </c>
      <c r="D97" s="298">
        <v>25</v>
      </c>
      <c r="E97" s="298">
        <v>25</v>
      </c>
    </row>
    <row r="98" spans="1:5">
      <c r="A98" s="4" t="s">
        <v>481</v>
      </c>
      <c r="B98" s="62" t="s">
        <v>466</v>
      </c>
      <c r="C98" s="298">
        <v>10</v>
      </c>
      <c r="D98" s="298">
        <v>10</v>
      </c>
      <c r="E98" s="298">
        <v>10</v>
      </c>
    </row>
    <row r="99" spans="1:5">
      <c r="A99" s="4" t="s">
        <v>482</v>
      </c>
      <c r="B99" s="62" t="s">
        <v>467</v>
      </c>
      <c r="C99" s="298">
        <v>5</v>
      </c>
      <c r="D99" s="298">
        <v>5</v>
      </c>
      <c r="E99" s="298">
        <v>5</v>
      </c>
    </row>
    <row r="100" spans="1:5">
      <c r="A100" s="4" t="s">
        <v>483</v>
      </c>
      <c r="B100" s="62" t="s">
        <v>468</v>
      </c>
      <c r="C100" s="298">
        <v>2.5</v>
      </c>
      <c r="D100" s="298">
        <v>2.5</v>
      </c>
      <c r="E100" s="298">
        <v>2.5</v>
      </c>
    </row>
    <row r="101" spans="1:5">
      <c r="A101" s="4" t="s">
        <v>484</v>
      </c>
      <c r="B101" s="62" t="s">
        <v>469</v>
      </c>
      <c r="C101" s="298">
        <v>1</v>
      </c>
      <c r="D101" s="298">
        <v>1</v>
      </c>
      <c r="E101" s="298">
        <v>1</v>
      </c>
    </row>
    <row r="102" spans="1:5">
      <c r="A102" s="4" t="s">
        <v>485</v>
      </c>
      <c r="B102" s="62" t="s">
        <v>470</v>
      </c>
      <c r="C102" s="298">
        <v>0.25</v>
      </c>
      <c r="D102" s="298">
        <v>0.25</v>
      </c>
      <c r="E102" s="298">
        <v>0.25</v>
      </c>
    </row>
    <row r="103" spans="1:5">
      <c r="A103" s="4" t="s">
        <v>486</v>
      </c>
      <c r="B103" s="62" t="s">
        <v>471</v>
      </c>
      <c r="C103" s="298">
        <v>0.10000000149011612</v>
      </c>
      <c r="D103" s="298">
        <v>0.10000000149011612</v>
      </c>
      <c r="E103" s="298">
        <v>0.10000000149011612</v>
      </c>
    </row>
    <row r="104" spans="1:5">
      <c r="A104" s="4" t="s">
        <v>487</v>
      </c>
      <c r="B104" s="62" t="s">
        <v>472</v>
      </c>
      <c r="C104" s="298">
        <v>9.9999997764825821E-3</v>
      </c>
      <c r="D104" s="298">
        <v>9.9999997764825821E-3</v>
      </c>
      <c r="E104" s="298">
        <v>9.9999997764825821E-3</v>
      </c>
    </row>
    <row r="105" spans="1:5">
      <c r="A105" s="4" t="s">
        <v>488</v>
      </c>
      <c r="B105" s="62" t="s">
        <v>473</v>
      </c>
      <c r="C105" s="298">
        <v>1.0000000474974513E-3</v>
      </c>
      <c r="D105" s="298">
        <v>1.0000000474974513E-3</v>
      </c>
      <c r="E105" s="298">
        <v>1.0000000474974513E-3</v>
      </c>
    </row>
    <row r="106" spans="1:5">
      <c r="A106" s="4" t="s">
        <v>489</v>
      </c>
      <c r="B106" s="62" t="s">
        <v>474</v>
      </c>
      <c r="C106" s="298">
        <v>120</v>
      </c>
      <c r="D106" s="298">
        <v>120</v>
      </c>
      <c r="E106" s="298">
        <v>120</v>
      </c>
    </row>
    <row r="107" spans="1:5">
      <c r="A107" s="4" t="s">
        <v>490</v>
      </c>
      <c r="B107" s="62" t="s">
        <v>475</v>
      </c>
      <c r="C107" s="298">
        <v>12</v>
      </c>
      <c r="D107" s="298">
        <v>12</v>
      </c>
      <c r="E107" s="298">
        <v>12</v>
      </c>
    </row>
    <row r="108" spans="1:5">
      <c r="A108" s="4" t="s">
        <v>491</v>
      </c>
      <c r="B108" s="62" t="s">
        <v>476</v>
      </c>
      <c r="C108" s="298">
        <v>1.2000000476837158</v>
      </c>
      <c r="D108" s="298">
        <v>1.2000000476837158</v>
      </c>
      <c r="E108" s="298">
        <v>1.2000000476837158</v>
      </c>
    </row>
    <row r="109" spans="1:5">
      <c r="A109" s="4" t="s">
        <v>492</v>
      </c>
      <c r="B109" s="62" t="s">
        <v>477</v>
      </c>
      <c r="C109" s="298">
        <v>0</v>
      </c>
      <c r="D109" s="298">
        <v>0</v>
      </c>
      <c r="E109" s="298">
        <v>0</v>
      </c>
    </row>
    <row r="110" spans="1:5">
      <c r="A110" s="4" t="s">
        <v>493</v>
      </c>
      <c r="C110" s="298"/>
      <c r="D110" s="298"/>
      <c r="E110" s="298"/>
    </row>
    <row r="111" spans="1:5">
      <c r="A111" s="4" t="s">
        <v>507</v>
      </c>
      <c r="B111" s="62" t="s">
        <v>494</v>
      </c>
      <c r="C111" s="298">
        <v>301</v>
      </c>
      <c r="D111" s="298">
        <v>300</v>
      </c>
      <c r="E111" s="298">
        <v>796</v>
      </c>
    </row>
    <row r="112" spans="1:5">
      <c r="A112" s="4" t="s">
        <v>508</v>
      </c>
      <c r="B112" s="62" t="s">
        <v>387</v>
      </c>
      <c r="C112" s="298">
        <v>57.729999542236328</v>
      </c>
      <c r="D112" s="298">
        <v>57.729999542236328</v>
      </c>
      <c r="E112" s="298">
        <v>57.729999542236328</v>
      </c>
    </row>
    <row r="113" spans="1:5">
      <c r="A113" s="4" t="s">
        <v>509</v>
      </c>
      <c r="B113" s="62" t="s">
        <v>495</v>
      </c>
      <c r="C113" s="298">
        <v>0</v>
      </c>
      <c r="D113" s="298">
        <v>0</v>
      </c>
      <c r="E113" s="298">
        <v>0</v>
      </c>
    </row>
    <row r="114" spans="1:5">
      <c r="A114" s="4" t="s">
        <v>510</v>
      </c>
      <c r="B114" s="62" t="s">
        <v>496</v>
      </c>
      <c r="C114" s="298">
        <v>0</v>
      </c>
      <c r="D114" s="298">
        <v>0</v>
      </c>
      <c r="E114" s="298">
        <v>0</v>
      </c>
    </row>
    <row r="115" spans="1:5">
      <c r="A115" s="4" t="s">
        <v>511</v>
      </c>
      <c r="B115" s="62" t="s">
        <v>497</v>
      </c>
      <c r="C115" s="298">
        <v>0</v>
      </c>
      <c r="D115" s="298">
        <v>0</v>
      </c>
      <c r="E115" s="298">
        <v>0</v>
      </c>
    </row>
    <row r="116" spans="1:5">
      <c r="A116" s="4" t="s">
        <v>512</v>
      </c>
      <c r="B116" s="62" t="s">
        <v>498</v>
      </c>
      <c r="C116" s="298">
        <v>0</v>
      </c>
      <c r="D116" s="298">
        <v>0</v>
      </c>
      <c r="E116" s="298">
        <v>0</v>
      </c>
    </row>
    <row r="117" spans="1:5">
      <c r="A117" s="4" t="s">
        <v>513</v>
      </c>
      <c r="B117" s="62" t="s">
        <v>499</v>
      </c>
      <c r="C117" s="298">
        <v>0</v>
      </c>
      <c r="D117" s="298">
        <v>0</v>
      </c>
      <c r="E117" s="298">
        <v>0</v>
      </c>
    </row>
    <row r="118" spans="1:5">
      <c r="A118" s="4" t="s">
        <v>514</v>
      </c>
      <c r="B118" s="62" t="s">
        <v>500</v>
      </c>
      <c r="C118" s="298">
        <v>0</v>
      </c>
      <c r="D118" s="298">
        <v>0</v>
      </c>
      <c r="E118" s="298">
        <v>0</v>
      </c>
    </row>
    <row r="119" spans="1:5">
      <c r="A119" s="4" t="s">
        <v>515</v>
      </c>
      <c r="B119" s="62" t="s">
        <v>501</v>
      </c>
      <c r="C119" s="298">
        <v>0</v>
      </c>
      <c r="D119" s="298">
        <v>0</v>
      </c>
      <c r="E119" s="298">
        <v>0</v>
      </c>
    </row>
    <row r="120" spans="1:5">
      <c r="A120" s="4" t="s">
        <v>516</v>
      </c>
      <c r="B120" s="62" t="s">
        <v>502</v>
      </c>
      <c r="C120" s="298">
        <v>0</v>
      </c>
      <c r="D120" s="298">
        <v>0</v>
      </c>
      <c r="E120" s="298">
        <v>0</v>
      </c>
    </row>
    <row r="121" spans="1:5">
      <c r="A121" s="4" t="s">
        <v>517</v>
      </c>
      <c r="B121" s="62" t="s">
        <v>503</v>
      </c>
      <c r="C121" s="298">
        <v>0</v>
      </c>
      <c r="D121" s="298">
        <v>0</v>
      </c>
      <c r="E121" s="298">
        <v>0</v>
      </c>
    </row>
    <row r="122" spans="1:5">
      <c r="A122" s="4" t="s">
        <v>518</v>
      </c>
      <c r="B122" s="62" t="s">
        <v>504</v>
      </c>
      <c r="C122" s="298">
        <v>250</v>
      </c>
      <c r="D122" s="298">
        <v>250</v>
      </c>
      <c r="E122" s="298">
        <v>250</v>
      </c>
    </row>
    <row r="123" spans="1:5">
      <c r="A123" s="4" t="s">
        <v>519</v>
      </c>
      <c r="B123" s="62" t="s">
        <v>505</v>
      </c>
      <c r="C123" s="298">
        <v>57.729999542236328</v>
      </c>
      <c r="D123" s="298">
        <v>57.729999542236328</v>
      </c>
      <c r="E123" s="298">
        <v>57.729999542236328</v>
      </c>
    </row>
    <row r="124" spans="1:5">
      <c r="A124" s="4" t="s">
        <v>520</v>
      </c>
      <c r="B124" s="62" t="s">
        <v>506</v>
      </c>
      <c r="C124" s="298">
        <v>0</v>
      </c>
      <c r="D124" s="298">
        <v>0</v>
      </c>
      <c r="E124" s="298">
        <v>0</v>
      </c>
    </row>
    <row r="125" spans="1:5">
      <c r="A125" s="4" t="s">
        <v>521</v>
      </c>
      <c r="C125" s="298"/>
      <c r="D125" s="298"/>
      <c r="E125" s="298"/>
    </row>
    <row r="126" spans="1:5">
      <c r="A126" s="4" t="s">
        <v>533</v>
      </c>
      <c r="B126" s="62" t="s">
        <v>522</v>
      </c>
      <c r="C126" s="298">
        <v>7.0000000298023224E-2</v>
      </c>
      <c r="D126" s="298">
        <v>7.0000000298023224E-2</v>
      </c>
      <c r="E126" s="298">
        <v>7.0000000298023224E-2</v>
      </c>
    </row>
    <row r="127" spans="1:5">
      <c r="A127" s="4" t="s">
        <v>534</v>
      </c>
      <c r="B127" s="62" t="s">
        <v>523</v>
      </c>
      <c r="C127" s="298">
        <v>7.0000000298023224E-2</v>
      </c>
      <c r="D127" s="298">
        <v>7.0000000298023224E-2</v>
      </c>
      <c r="E127" s="298">
        <v>7.0000000298023224E-2</v>
      </c>
    </row>
    <row r="128" spans="1:5">
      <c r="A128" s="4" t="s">
        <v>535</v>
      </c>
      <c r="B128" s="62" t="s">
        <v>524</v>
      </c>
      <c r="C128" s="298">
        <v>7.0000000298023224E-2</v>
      </c>
      <c r="D128" s="298">
        <v>7.0000000298023224E-2</v>
      </c>
      <c r="E128" s="298">
        <v>7.0000000298023224E-2</v>
      </c>
    </row>
    <row r="129" spans="1:5">
      <c r="A129" s="4" t="s">
        <v>536</v>
      </c>
      <c r="B129" s="62" t="s">
        <v>525</v>
      </c>
      <c r="C129" s="298">
        <v>7.0000000298023224E-2</v>
      </c>
      <c r="D129" s="298">
        <v>7.0000000298023224E-2</v>
      </c>
      <c r="E129" s="298">
        <v>7.0000000298023224E-2</v>
      </c>
    </row>
    <row r="130" spans="1:5">
      <c r="A130" s="4" t="s">
        <v>537</v>
      </c>
      <c r="B130" s="62" t="s">
        <v>526</v>
      </c>
      <c r="C130" s="298">
        <v>7.0000000298023224E-2</v>
      </c>
      <c r="D130" s="298">
        <v>7.0000000298023224E-2</v>
      </c>
      <c r="E130" s="298">
        <v>7.0000000298023224E-2</v>
      </c>
    </row>
    <row r="131" spans="1:5">
      <c r="A131" s="4" t="s">
        <v>538</v>
      </c>
      <c r="B131" s="62" t="s">
        <v>527</v>
      </c>
      <c r="C131" s="298">
        <v>7.0000000298023224E-2</v>
      </c>
      <c r="D131" s="298">
        <v>7.0000000298023224E-2</v>
      </c>
      <c r="E131" s="298">
        <v>7.0000000298023224E-2</v>
      </c>
    </row>
    <row r="132" spans="1:5">
      <c r="A132" s="4" t="s">
        <v>539</v>
      </c>
      <c r="B132" s="62" t="s">
        <v>528</v>
      </c>
      <c r="C132" s="298">
        <v>7.0000000298023224E-2</v>
      </c>
      <c r="D132" s="298">
        <v>7.0000000298023224E-2</v>
      </c>
      <c r="E132" s="298">
        <v>7.0000000298023224E-2</v>
      </c>
    </row>
    <row r="133" spans="1:5">
      <c r="A133" s="4" t="s">
        <v>540</v>
      </c>
      <c r="B133" s="62" t="s">
        <v>529</v>
      </c>
      <c r="C133" s="298">
        <v>7.0000000298023224E-2</v>
      </c>
      <c r="D133" s="298">
        <v>7.0000000298023224E-2</v>
      </c>
      <c r="E133" s="298">
        <v>7.0000000298023224E-2</v>
      </c>
    </row>
    <row r="134" spans="1:5">
      <c r="A134" s="4" t="s">
        <v>541</v>
      </c>
      <c r="B134" s="62" t="s">
        <v>530</v>
      </c>
      <c r="C134" s="298">
        <v>7.0000000298023224E-2</v>
      </c>
      <c r="D134" s="298">
        <v>7.0000000298023224E-2</v>
      </c>
      <c r="E134" s="298">
        <v>7.0000000298023224E-2</v>
      </c>
    </row>
    <row r="135" spans="1:5">
      <c r="A135" s="4" t="s">
        <v>542</v>
      </c>
      <c r="B135" s="62" t="s">
        <v>531</v>
      </c>
      <c r="C135" s="298">
        <v>7.0000000298023224E-2</v>
      </c>
      <c r="D135" s="298">
        <v>7.0000000298023224E-2</v>
      </c>
      <c r="E135" s="298">
        <v>7.0000000298023224E-2</v>
      </c>
    </row>
    <row r="136" spans="1:5">
      <c r="A136" s="4" t="s">
        <v>543</v>
      </c>
      <c r="B136" s="65" t="s">
        <v>551</v>
      </c>
      <c r="C136" s="298" t="s">
        <v>1812</v>
      </c>
      <c r="D136" s="298" t="s">
        <v>1812</v>
      </c>
      <c r="E136" s="298" t="s">
        <v>1812</v>
      </c>
    </row>
    <row r="137" spans="1:5">
      <c r="A137" s="4" t="s">
        <v>544</v>
      </c>
      <c r="B137" s="62" t="s">
        <v>532</v>
      </c>
      <c r="C137" s="298">
        <v>0</v>
      </c>
      <c r="D137" s="298">
        <v>3.5583000183105469</v>
      </c>
      <c r="E137" s="298">
        <v>5.6834001541137695</v>
      </c>
    </row>
  </sheetData>
  <phoneticPr fontId="3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A1:AD517"/>
  <sheetViews>
    <sheetView topLeftCell="J1" workbookViewId="0">
      <pane ySplit="1" topLeftCell="A2" activePane="bottomLeft" state="frozen"/>
      <selection pane="bottomLeft" activeCell="C1" sqref="C1:AD1048576"/>
    </sheetView>
  </sheetViews>
  <sheetFormatPr defaultRowHeight="13.5"/>
  <cols>
    <col min="1" max="1" width="3.625" customWidth="1"/>
    <col min="2" max="2" width="20.625" customWidth="1"/>
    <col min="3" max="30" width="10.625" style="287" customWidth="1"/>
  </cols>
  <sheetData>
    <row r="1" spans="1:30">
      <c r="A1" s="13" t="s">
        <v>141</v>
      </c>
      <c r="B1" s="9" t="s">
        <v>142</v>
      </c>
      <c r="C1" s="291" t="s">
        <v>187</v>
      </c>
      <c r="D1" s="291" t="s">
        <v>188</v>
      </c>
      <c r="E1" s="291" t="s">
        <v>189</v>
      </c>
      <c r="F1" s="291" t="s">
        <v>190</v>
      </c>
      <c r="G1" s="291">
        <v>44202.616944444446</v>
      </c>
      <c r="H1" s="291" t="s">
        <v>192</v>
      </c>
      <c r="I1" s="291" t="s">
        <v>193</v>
      </c>
      <c r="J1" s="291" t="s">
        <v>194</v>
      </c>
      <c r="K1" s="291" t="s">
        <v>195</v>
      </c>
      <c r="L1" s="291" t="s">
        <v>196</v>
      </c>
      <c r="M1" s="291" t="s">
        <v>197</v>
      </c>
      <c r="N1" s="291" t="s">
        <v>198</v>
      </c>
      <c r="O1" s="291" t="s">
        <v>199</v>
      </c>
      <c r="P1" s="291" t="s">
        <v>200</v>
      </c>
      <c r="Q1" s="291" t="s">
        <v>201</v>
      </c>
      <c r="R1" s="291" t="s">
        <v>202</v>
      </c>
      <c r="S1" s="291" t="s">
        <v>203</v>
      </c>
      <c r="T1" s="291" t="s">
        <v>204</v>
      </c>
      <c r="U1" s="291" t="s">
        <v>205</v>
      </c>
      <c r="V1" s="291" t="s">
        <v>206</v>
      </c>
      <c r="W1" s="291" t="s">
        <v>207</v>
      </c>
      <c r="X1" s="291" t="s">
        <v>208</v>
      </c>
      <c r="Y1" s="291" t="s">
        <v>209</v>
      </c>
      <c r="Z1" s="291" t="s">
        <v>210</v>
      </c>
      <c r="AA1" s="291" t="s">
        <v>211</v>
      </c>
      <c r="AB1" s="291" t="s">
        <v>212</v>
      </c>
      <c r="AC1" s="291" t="s">
        <v>213</v>
      </c>
      <c r="AD1" s="292" t="s">
        <v>0</v>
      </c>
    </row>
    <row r="2" spans="1:30">
      <c r="A2" s="9" t="s">
        <v>161</v>
      </c>
      <c r="B2" s="53">
        <v>44419.538032407407</v>
      </c>
      <c r="C2" s="290">
        <v>249.91800000000001</v>
      </c>
      <c r="D2" s="293">
        <v>249.90299999999999</v>
      </c>
      <c r="E2" s="290">
        <v>249.88800000000001</v>
      </c>
      <c r="F2" s="293">
        <v>5.0057299999999998</v>
      </c>
      <c r="G2" s="293">
        <v>5.0001800000000003</v>
      </c>
      <c r="H2" s="293">
        <v>5.0021300000000002</v>
      </c>
      <c r="I2" s="293">
        <v>359.98099999999999</v>
      </c>
      <c r="J2" s="293">
        <v>359.98899999999998</v>
      </c>
      <c r="K2" s="293">
        <v>3.5770000000000003E-2</v>
      </c>
      <c r="L2" s="293">
        <v>1251.02</v>
      </c>
      <c r="M2" s="293">
        <v>1249.56</v>
      </c>
      <c r="N2" s="287">
        <v>1249.97</v>
      </c>
      <c r="O2" s="287">
        <v>-0.39539999999999997</v>
      </c>
      <c r="P2" s="287">
        <v>-0.23910000000000001</v>
      </c>
      <c r="Q2" s="287">
        <v>0.78054000000000001</v>
      </c>
      <c r="R2" s="287">
        <v>1</v>
      </c>
      <c r="S2" s="287">
        <v>1</v>
      </c>
      <c r="T2" s="287">
        <v>1</v>
      </c>
      <c r="U2" s="287">
        <v>119.90900000000001</v>
      </c>
      <c r="V2" s="287">
        <v>120.25</v>
      </c>
      <c r="W2" s="287">
        <v>119.839</v>
      </c>
      <c r="X2" s="287">
        <v>3.4660000000000003E-2</v>
      </c>
      <c r="Y2" s="287">
        <v>3.5090000000000003E-2</v>
      </c>
      <c r="Z2" s="287">
        <v>3.6150000000000002E-2</v>
      </c>
      <c r="AA2" s="287">
        <v>2.6900000000000001E-3</v>
      </c>
      <c r="AB2" s="287">
        <v>2.5500000000000002E-3</v>
      </c>
      <c r="AC2" s="287">
        <v>3.9699999999999996E-3</v>
      </c>
      <c r="AD2" s="287">
        <v>49.997999999999998</v>
      </c>
    </row>
    <row r="3" spans="1:30">
      <c r="A3" s="9" t="s">
        <v>162</v>
      </c>
      <c r="B3" s="53">
        <v>44419.538263888891</v>
      </c>
      <c r="C3" s="290">
        <v>249.90899999999999</v>
      </c>
      <c r="D3" s="293">
        <v>249.89400000000001</v>
      </c>
      <c r="E3" s="293">
        <v>249.88200000000001</v>
      </c>
      <c r="F3" s="293">
        <v>5.0055500000000004</v>
      </c>
      <c r="G3" s="293">
        <v>5.0001199999999999</v>
      </c>
      <c r="H3" s="293">
        <v>5.0018799999999999</v>
      </c>
      <c r="I3" s="293">
        <v>59.973599999999998</v>
      </c>
      <c r="J3" s="293">
        <v>59.983699999999999</v>
      </c>
      <c r="K3" s="293">
        <v>60.0212</v>
      </c>
      <c r="L3" s="293">
        <v>625.96600000000001</v>
      </c>
      <c r="M3" s="293">
        <v>625.05799999999999</v>
      </c>
      <c r="N3" s="287">
        <v>624.53899999999999</v>
      </c>
      <c r="O3" s="287">
        <v>1083.05</v>
      </c>
      <c r="P3" s="287">
        <v>1081.92</v>
      </c>
      <c r="Q3" s="287">
        <v>1082.6500000000001</v>
      </c>
      <c r="R3" s="287">
        <v>0.50039</v>
      </c>
      <c r="S3" s="287">
        <v>0.50024000000000002</v>
      </c>
      <c r="T3" s="287">
        <v>0.49968000000000001</v>
      </c>
      <c r="U3" s="287">
        <v>119.908</v>
      </c>
      <c r="V3" s="287">
        <v>120.25</v>
      </c>
      <c r="W3" s="287">
        <v>119.84099999999999</v>
      </c>
      <c r="X3" s="287">
        <v>3.4380000000000001E-2</v>
      </c>
      <c r="Y3" s="287">
        <v>3.5970000000000002E-2</v>
      </c>
      <c r="Z3" s="287">
        <v>3.6900000000000002E-2</v>
      </c>
      <c r="AA3" s="287">
        <v>3.0200000000000001E-3</v>
      </c>
      <c r="AB3" s="287">
        <v>3.6800000000000001E-3</v>
      </c>
      <c r="AC3" s="287">
        <v>6.4999999999999997E-4</v>
      </c>
      <c r="AD3" s="287">
        <v>49.997999999999998</v>
      </c>
    </row>
    <row r="4" spans="1:30">
      <c r="A4" s="9" t="s">
        <v>163</v>
      </c>
      <c r="B4" s="53">
        <v>44419.538495370369</v>
      </c>
      <c r="C4" s="290">
        <v>249.91</v>
      </c>
      <c r="D4" s="293">
        <v>249.892</v>
      </c>
      <c r="E4" s="293">
        <v>249.88200000000001</v>
      </c>
      <c r="F4" s="293">
        <v>5.0055800000000001</v>
      </c>
      <c r="G4" s="293">
        <v>4.9997299999999996</v>
      </c>
      <c r="H4" s="293">
        <v>5.0022500000000001</v>
      </c>
      <c r="I4" s="293">
        <v>329.976</v>
      </c>
      <c r="J4" s="293">
        <v>329.98500000000001</v>
      </c>
      <c r="K4" s="293">
        <v>330.03399999999999</v>
      </c>
      <c r="L4" s="293">
        <v>1083.0899999999999</v>
      </c>
      <c r="M4" s="293">
        <v>1081.8499999999999</v>
      </c>
      <c r="N4" s="287">
        <v>1082.8800000000001</v>
      </c>
      <c r="O4" s="287">
        <v>-625.91999999999996</v>
      </c>
      <c r="P4" s="287">
        <v>-624.96</v>
      </c>
      <c r="Q4" s="287">
        <v>-624.34</v>
      </c>
      <c r="R4" s="287">
        <v>0.86580999999999997</v>
      </c>
      <c r="S4" s="287">
        <v>0.8659</v>
      </c>
      <c r="T4" s="287">
        <v>0.86631999999999998</v>
      </c>
      <c r="U4" s="287">
        <v>119.91</v>
      </c>
      <c r="V4" s="287">
        <v>120.251</v>
      </c>
      <c r="W4" s="287">
        <v>119.837</v>
      </c>
      <c r="X4" s="287">
        <v>3.5639999999999998E-2</v>
      </c>
      <c r="Y4" s="287">
        <v>3.5279999999999999E-2</v>
      </c>
      <c r="Z4" s="287">
        <v>3.6810000000000002E-2</v>
      </c>
      <c r="AA4" s="287">
        <v>3.63E-3</v>
      </c>
      <c r="AB4" s="287">
        <v>4.0099999999999997E-3</v>
      </c>
      <c r="AC4" s="287">
        <v>1.98E-3</v>
      </c>
      <c r="AD4" s="287">
        <v>49.997999999999998</v>
      </c>
    </row>
    <row r="5" spans="1:30">
      <c r="A5" s="9" t="s">
        <v>164</v>
      </c>
      <c r="B5" s="53">
        <v>44419.538715277777</v>
      </c>
      <c r="C5" s="290">
        <v>249.90199999999999</v>
      </c>
      <c r="D5" s="293">
        <v>249.89</v>
      </c>
      <c r="E5" s="293">
        <v>249.881</v>
      </c>
      <c r="F5" s="293">
        <v>5.0055500000000004</v>
      </c>
      <c r="G5" s="293">
        <v>4.9997999999999996</v>
      </c>
      <c r="H5" s="293">
        <v>5.00223</v>
      </c>
      <c r="I5" s="293">
        <v>89.969800000000006</v>
      </c>
      <c r="J5" s="293">
        <v>89.983999999999995</v>
      </c>
      <c r="K5" s="293">
        <v>90.028000000000006</v>
      </c>
      <c r="L5" s="293">
        <v>0.65912999999999999</v>
      </c>
      <c r="M5" s="293">
        <v>0.34882000000000002</v>
      </c>
      <c r="N5" s="287">
        <v>-0.61060000000000003</v>
      </c>
      <c r="O5" s="287">
        <v>1250.8900000000001</v>
      </c>
      <c r="P5" s="287">
        <v>1249.4000000000001</v>
      </c>
      <c r="Q5" s="287">
        <v>1249.96</v>
      </c>
      <c r="R5" s="287">
        <v>5.1999999999999995E-4</v>
      </c>
      <c r="S5" s="287">
        <v>2.7E-4</v>
      </c>
      <c r="T5" s="287">
        <v>-4.0000000000000002E-4</v>
      </c>
      <c r="U5" s="287">
        <v>119.907</v>
      </c>
      <c r="V5" s="287">
        <v>120.25</v>
      </c>
      <c r="W5" s="287">
        <v>119.842</v>
      </c>
      <c r="X5" s="287">
        <v>3.4009999999999999E-2</v>
      </c>
      <c r="Y5" s="287">
        <v>3.5369999999999999E-2</v>
      </c>
      <c r="Z5" s="287">
        <v>3.7539999999999997E-2</v>
      </c>
      <c r="AA5" s="287">
        <v>3.64E-3</v>
      </c>
      <c r="AB5" s="287">
        <v>3.2100000000000002E-3</v>
      </c>
      <c r="AC5" s="287">
        <v>4.3800000000000002E-3</v>
      </c>
      <c r="AD5" s="287">
        <v>49.997999999999998</v>
      </c>
    </row>
    <row r="6" spans="1:30">
      <c r="A6" s="9"/>
      <c r="B6" s="3"/>
      <c r="C6" s="290"/>
      <c r="D6" s="293"/>
      <c r="E6" s="293"/>
      <c r="F6" s="293"/>
      <c r="G6" s="293"/>
      <c r="H6" s="293"/>
      <c r="I6" s="293"/>
      <c r="J6" s="293"/>
      <c r="K6" s="293"/>
      <c r="L6" s="293"/>
      <c r="M6" s="293"/>
    </row>
    <row r="7" spans="1:30">
      <c r="A7" s="9"/>
      <c r="B7" s="3"/>
      <c r="C7" s="290"/>
      <c r="D7" s="293"/>
      <c r="E7" s="293"/>
      <c r="F7" s="293"/>
      <c r="G7" s="293"/>
      <c r="H7" s="293"/>
      <c r="I7" s="293"/>
      <c r="J7" s="293"/>
      <c r="K7" s="293"/>
      <c r="L7" s="293"/>
      <c r="M7" s="293"/>
    </row>
    <row r="8" spans="1:30">
      <c r="A8" s="9"/>
      <c r="B8" s="3"/>
      <c r="C8" s="290"/>
      <c r="D8" s="293"/>
      <c r="E8" s="293"/>
      <c r="F8" s="293"/>
      <c r="G8" s="293"/>
      <c r="H8" s="293"/>
      <c r="I8" s="293"/>
      <c r="J8" s="293"/>
      <c r="K8" s="293"/>
      <c r="L8" s="293"/>
      <c r="M8" s="293"/>
    </row>
    <row r="9" spans="1:30">
      <c r="A9" s="9"/>
      <c r="B9" s="3"/>
      <c r="C9" s="290"/>
      <c r="D9" s="293"/>
      <c r="E9" s="293"/>
      <c r="F9" s="293"/>
      <c r="G9" s="293"/>
      <c r="H9" s="293"/>
      <c r="I9" s="293"/>
      <c r="J9" s="293"/>
      <c r="K9" s="293"/>
      <c r="L9" s="293"/>
      <c r="M9" s="293"/>
    </row>
    <row r="10" spans="1:30">
      <c r="A10" s="9"/>
      <c r="B10" s="3"/>
      <c r="C10" s="290"/>
      <c r="D10" s="293"/>
      <c r="E10" s="293"/>
      <c r="F10" s="293"/>
      <c r="G10" s="293"/>
      <c r="H10" s="293"/>
      <c r="I10" s="293"/>
      <c r="J10" s="293"/>
      <c r="K10" s="293"/>
      <c r="L10" s="293"/>
      <c r="M10" s="293"/>
    </row>
    <row r="11" spans="1:30">
      <c r="A11" s="9"/>
      <c r="B11" s="3"/>
      <c r="C11" s="290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30">
      <c r="A12" s="9"/>
      <c r="B12" s="3"/>
      <c r="C12" s="290"/>
      <c r="D12" s="293"/>
      <c r="E12" s="293"/>
      <c r="F12" s="293"/>
      <c r="G12" s="293"/>
      <c r="H12" s="293"/>
      <c r="I12" s="293"/>
      <c r="J12" s="293"/>
      <c r="L12" s="293"/>
      <c r="M12" s="293"/>
    </row>
    <row r="13" spans="1:30">
      <c r="A13" s="9"/>
      <c r="B13" s="3"/>
      <c r="C13" s="290"/>
      <c r="D13" s="293"/>
      <c r="E13" s="293"/>
      <c r="F13" s="293"/>
      <c r="G13" s="293"/>
      <c r="H13" s="293"/>
      <c r="I13" s="293"/>
      <c r="J13" s="293"/>
      <c r="K13" s="293"/>
      <c r="L13" s="293"/>
      <c r="M13" s="293"/>
    </row>
    <row r="14" spans="1:30">
      <c r="A14" s="9"/>
      <c r="B14" s="3"/>
      <c r="C14" s="290"/>
      <c r="D14" s="293"/>
      <c r="E14" s="293"/>
      <c r="F14" s="293"/>
      <c r="G14" s="293"/>
      <c r="H14" s="293"/>
      <c r="I14" s="293"/>
      <c r="J14" s="293"/>
      <c r="K14" s="293"/>
      <c r="L14" s="293"/>
      <c r="M14" s="293"/>
    </row>
    <row r="15" spans="1:30">
      <c r="A15" s="9"/>
      <c r="B15" s="3"/>
      <c r="C15" s="290"/>
      <c r="D15" s="293"/>
      <c r="E15" s="293"/>
      <c r="G15" s="293"/>
      <c r="H15" s="293"/>
      <c r="I15" s="293"/>
      <c r="K15" s="293"/>
      <c r="L15" s="293"/>
      <c r="M15" s="293"/>
    </row>
    <row r="16" spans="1:30">
      <c r="A16" s="9"/>
      <c r="B16" s="3"/>
      <c r="C16" s="290"/>
      <c r="D16" s="293"/>
      <c r="E16" s="293"/>
      <c r="F16" s="293"/>
      <c r="G16" s="293"/>
      <c r="H16" s="293"/>
      <c r="I16" s="293"/>
      <c r="J16" s="293"/>
      <c r="K16" s="293"/>
      <c r="L16" s="293"/>
      <c r="M16" s="293"/>
    </row>
    <row r="17" spans="1:12">
      <c r="A17" s="9"/>
      <c r="B17" s="3"/>
      <c r="C17" s="290"/>
      <c r="D17" s="293"/>
      <c r="E17" s="293"/>
      <c r="F17" s="293"/>
      <c r="G17" s="293"/>
      <c r="H17" s="293"/>
      <c r="I17" s="293"/>
      <c r="J17" s="293"/>
      <c r="K17" s="293"/>
      <c r="L17" s="293"/>
    </row>
    <row r="18" spans="1:12">
      <c r="A18" s="9"/>
      <c r="B18" s="3"/>
      <c r="C18" s="290"/>
      <c r="D18" s="293"/>
      <c r="E18" s="293"/>
      <c r="F18" s="293"/>
      <c r="G18" s="293"/>
      <c r="I18" s="293"/>
      <c r="J18" s="293"/>
      <c r="K18" s="293"/>
      <c r="L18" s="293"/>
    </row>
    <row r="19" spans="1:12">
      <c r="A19" s="9"/>
      <c r="B19" s="3"/>
      <c r="C19" s="290"/>
      <c r="D19" s="293"/>
      <c r="E19" s="293"/>
      <c r="F19" s="293"/>
      <c r="G19" s="293"/>
      <c r="H19" s="293"/>
      <c r="I19" s="293"/>
      <c r="J19" s="293"/>
      <c r="K19" s="293"/>
      <c r="L19" s="293"/>
    </row>
    <row r="20" spans="1:12">
      <c r="A20" s="9"/>
      <c r="B20" s="3"/>
      <c r="C20" s="290"/>
      <c r="D20" s="293"/>
      <c r="E20" s="293"/>
      <c r="F20" s="293"/>
      <c r="G20" s="293"/>
      <c r="H20" s="293"/>
      <c r="I20" s="293"/>
      <c r="J20" s="293"/>
      <c r="K20" s="293"/>
    </row>
    <row r="21" spans="1:12">
      <c r="A21" s="9"/>
      <c r="B21" s="3"/>
      <c r="C21" s="290"/>
      <c r="D21" s="293"/>
      <c r="E21" s="293"/>
      <c r="F21" s="293"/>
      <c r="G21" s="293"/>
      <c r="H21" s="293"/>
      <c r="I21" s="293"/>
      <c r="J21" s="293"/>
      <c r="K21" s="293"/>
      <c r="L21" s="293"/>
    </row>
    <row r="22" spans="1:12">
      <c r="A22" s="9"/>
      <c r="B22" s="3"/>
      <c r="C22" s="290"/>
      <c r="D22" s="293"/>
      <c r="E22" s="293"/>
      <c r="F22" s="293"/>
      <c r="G22" s="293"/>
      <c r="H22" s="293"/>
      <c r="I22" s="293"/>
      <c r="J22" s="293"/>
      <c r="K22" s="293"/>
      <c r="L22" s="293"/>
    </row>
    <row r="23" spans="1:12">
      <c r="A23" s="9"/>
      <c r="B23" s="3"/>
      <c r="C23" s="290"/>
      <c r="D23" s="293"/>
      <c r="E23" s="293"/>
      <c r="F23" s="293"/>
      <c r="G23" s="293"/>
      <c r="H23" s="293"/>
      <c r="I23" s="293"/>
      <c r="J23" s="293"/>
      <c r="K23" s="293"/>
      <c r="L23" s="293"/>
    </row>
    <row r="24" spans="1:12">
      <c r="A24" s="9"/>
      <c r="B24" s="3"/>
      <c r="C24" s="290"/>
      <c r="D24" s="293"/>
      <c r="E24" s="293"/>
      <c r="F24" s="293"/>
      <c r="G24" s="293"/>
      <c r="H24" s="293"/>
      <c r="I24" s="293"/>
      <c r="J24" s="293"/>
      <c r="K24" s="293"/>
      <c r="L24" s="293"/>
    </row>
    <row r="25" spans="1:12">
      <c r="A25" s="9"/>
      <c r="B25" s="3"/>
      <c r="C25" s="290"/>
      <c r="D25" s="293"/>
      <c r="E25" s="293"/>
      <c r="F25" s="293"/>
      <c r="G25" s="293"/>
      <c r="H25" s="293"/>
      <c r="I25" s="293"/>
      <c r="J25" s="293"/>
      <c r="K25" s="293"/>
      <c r="L25" s="293"/>
    </row>
    <row r="26" spans="1:12">
      <c r="A26" s="9"/>
      <c r="B26" s="3"/>
      <c r="C26" s="290"/>
      <c r="D26" s="293"/>
      <c r="E26" s="293"/>
      <c r="F26" s="293"/>
      <c r="G26" s="293"/>
      <c r="H26" s="293"/>
      <c r="I26" s="293"/>
      <c r="J26" s="293"/>
      <c r="K26" s="293"/>
      <c r="L26" s="293"/>
    </row>
    <row r="27" spans="1:12">
      <c r="A27" s="9"/>
      <c r="B27" s="3"/>
      <c r="C27" s="290"/>
      <c r="D27" s="293"/>
      <c r="E27" s="293"/>
      <c r="F27" s="293"/>
      <c r="G27" s="293"/>
      <c r="H27" s="293"/>
      <c r="I27" s="293"/>
      <c r="J27" s="293"/>
      <c r="K27" s="293"/>
      <c r="L27" s="293"/>
    </row>
    <row r="28" spans="1:12">
      <c r="A28" s="9"/>
      <c r="B28" s="3"/>
      <c r="C28" s="290"/>
      <c r="D28" s="293"/>
      <c r="E28" s="293"/>
      <c r="F28" s="293"/>
      <c r="G28" s="293"/>
      <c r="H28" s="293"/>
      <c r="I28" s="293"/>
      <c r="J28" s="293"/>
      <c r="K28" s="293"/>
      <c r="L28" s="293"/>
    </row>
    <row r="29" spans="1:12">
      <c r="A29" s="9"/>
      <c r="B29" s="3"/>
      <c r="C29" s="290"/>
      <c r="D29" s="293"/>
      <c r="E29" s="293"/>
      <c r="F29" s="293"/>
      <c r="G29" s="293"/>
      <c r="H29" s="293"/>
      <c r="I29" s="293"/>
      <c r="J29" s="293"/>
      <c r="K29" s="293"/>
      <c r="L29" s="293"/>
    </row>
    <row r="30" spans="1:12">
      <c r="A30" s="9"/>
      <c r="B30" s="3"/>
      <c r="C30" s="290"/>
      <c r="D30" s="293"/>
      <c r="E30" s="293"/>
      <c r="F30" s="293"/>
      <c r="G30" s="293"/>
      <c r="H30" s="293"/>
      <c r="I30" s="293"/>
      <c r="J30" s="293"/>
      <c r="K30" s="293"/>
      <c r="L30" s="293"/>
    </row>
    <row r="31" spans="1:12">
      <c r="A31" s="9"/>
      <c r="B31" s="3"/>
      <c r="C31" s="290"/>
      <c r="D31" s="293"/>
      <c r="E31" s="293"/>
      <c r="F31" s="293"/>
      <c r="G31" s="293"/>
      <c r="H31" s="293"/>
      <c r="I31" s="293"/>
      <c r="J31" s="293"/>
      <c r="K31" s="293"/>
      <c r="L31" s="293"/>
    </row>
    <row r="32" spans="1:12">
      <c r="A32" s="9"/>
      <c r="B32" s="3"/>
      <c r="C32" s="290"/>
      <c r="D32" s="293"/>
      <c r="E32" s="293"/>
      <c r="F32" s="293"/>
      <c r="G32" s="293"/>
      <c r="H32" s="293"/>
      <c r="I32" s="293"/>
      <c r="J32" s="293"/>
      <c r="K32" s="293"/>
      <c r="L32" s="293"/>
    </row>
    <row r="33" spans="1:12">
      <c r="A33" s="9"/>
      <c r="B33" s="3"/>
      <c r="C33" s="290"/>
      <c r="D33" s="293"/>
      <c r="E33" s="293"/>
      <c r="F33" s="293"/>
      <c r="G33" s="293"/>
      <c r="H33" s="293"/>
      <c r="I33" s="293"/>
      <c r="J33" s="293"/>
      <c r="K33" s="293"/>
      <c r="L33" s="293"/>
    </row>
    <row r="34" spans="1:12">
      <c r="A34" s="9"/>
      <c r="B34" s="3"/>
      <c r="C34" s="290"/>
      <c r="D34" s="293"/>
      <c r="E34" s="293"/>
      <c r="F34" s="293"/>
      <c r="G34" s="293"/>
      <c r="H34" s="293"/>
      <c r="I34" s="293"/>
      <c r="J34" s="293"/>
      <c r="K34" s="293"/>
      <c r="L34" s="293"/>
    </row>
    <row r="35" spans="1:12">
      <c r="A35" s="9"/>
      <c r="B35" s="3"/>
      <c r="C35" s="290"/>
      <c r="D35" s="293"/>
      <c r="E35" s="293"/>
      <c r="F35" s="293"/>
      <c r="G35" s="293"/>
      <c r="H35" s="293"/>
      <c r="I35" s="293"/>
      <c r="J35" s="293"/>
      <c r="K35" s="293"/>
      <c r="L35" s="293"/>
    </row>
    <row r="36" spans="1:12">
      <c r="A36" s="9"/>
      <c r="B36" s="3"/>
      <c r="C36" s="290"/>
      <c r="D36" s="293"/>
      <c r="E36" s="293"/>
      <c r="F36" s="293"/>
      <c r="G36" s="293"/>
      <c r="H36" s="293"/>
      <c r="I36" s="293"/>
      <c r="J36" s="293"/>
      <c r="K36" s="293"/>
      <c r="L36" s="293"/>
    </row>
    <row r="37" spans="1:12">
      <c r="A37" s="9"/>
      <c r="B37" s="3"/>
      <c r="C37" s="290"/>
      <c r="D37" s="293"/>
      <c r="E37" s="293"/>
      <c r="F37" s="293"/>
      <c r="G37" s="293"/>
      <c r="H37" s="293"/>
      <c r="I37" s="293"/>
      <c r="J37" s="293"/>
      <c r="K37" s="293"/>
      <c r="L37" s="293"/>
    </row>
    <row r="38" spans="1:12">
      <c r="A38" s="9"/>
      <c r="B38" s="3"/>
      <c r="C38" s="290"/>
      <c r="D38" s="293"/>
      <c r="E38" s="293"/>
      <c r="F38" s="293"/>
      <c r="G38" s="293"/>
      <c r="H38" s="293"/>
      <c r="I38" s="293"/>
      <c r="J38" s="293"/>
      <c r="K38" s="293"/>
      <c r="L38" s="293"/>
    </row>
    <row r="39" spans="1:12">
      <c r="A39" s="9"/>
      <c r="B39" s="3"/>
      <c r="C39" s="290"/>
      <c r="D39" s="293"/>
      <c r="E39" s="293"/>
      <c r="F39" s="293"/>
      <c r="G39" s="293"/>
      <c r="H39" s="293"/>
      <c r="I39" s="293"/>
      <c r="J39" s="293"/>
      <c r="K39" s="293"/>
      <c r="L39" s="293"/>
    </row>
    <row r="40" spans="1:12">
      <c r="A40" s="9"/>
      <c r="B40" s="3"/>
      <c r="C40" s="290"/>
      <c r="D40" s="293"/>
      <c r="E40" s="293"/>
      <c r="F40" s="293"/>
      <c r="G40" s="293"/>
      <c r="H40" s="293"/>
      <c r="I40" s="293"/>
      <c r="J40" s="293"/>
      <c r="K40" s="293"/>
      <c r="L40" s="293"/>
    </row>
    <row r="41" spans="1:12">
      <c r="A41" s="9"/>
      <c r="B41" s="3"/>
      <c r="C41" s="290"/>
      <c r="D41" s="293"/>
      <c r="E41" s="293"/>
      <c r="F41" s="293"/>
      <c r="G41" s="293"/>
      <c r="H41" s="293"/>
      <c r="I41" s="293"/>
      <c r="J41" s="293"/>
      <c r="K41" s="293"/>
      <c r="L41" s="293"/>
    </row>
    <row r="42" spans="1:12">
      <c r="A42" s="9"/>
      <c r="B42" s="3"/>
      <c r="C42" s="290"/>
      <c r="D42" s="293"/>
      <c r="E42" s="293"/>
      <c r="F42" s="293"/>
      <c r="G42" s="293"/>
      <c r="H42" s="293"/>
      <c r="I42" s="293"/>
      <c r="J42" s="293"/>
      <c r="K42" s="293"/>
      <c r="L42" s="293"/>
    </row>
    <row r="43" spans="1:12">
      <c r="A43" s="9"/>
      <c r="B43" s="3"/>
      <c r="C43" s="290"/>
      <c r="D43" s="293"/>
      <c r="E43" s="293"/>
      <c r="F43" s="293"/>
      <c r="G43" s="293"/>
      <c r="H43" s="293"/>
      <c r="I43" s="293"/>
      <c r="J43" s="293"/>
      <c r="K43" s="293"/>
      <c r="L43" s="293"/>
    </row>
    <row r="44" spans="1:12">
      <c r="A44" s="9"/>
      <c r="B44" s="3"/>
      <c r="C44" s="290"/>
      <c r="D44" s="293"/>
      <c r="E44" s="293"/>
      <c r="F44" s="293"/>
      <c r="G44" s="293"/>
      <c r="H44" s="293"/>
      <c r="I44" s="293"/>
      <c r="J44" s="293"/>
      <c r="K44" s="293"/>
      <c r="L44" s="293"/>
    </row>
    <row r="45" spans="1:12">
      <c r="A45" s="9"/>
      <c r="B45" s="3"/>
      <c r="C45" s="290"/>
      <c r="D45" s="293"/>
      <c r="E45" s="293"/>
      <c r="F45" s="293"/>
      <c r="G45" s="293"/>
      <c r="H45" s="293"/>
      <c r="I45" s="293"/>
      <c r="J45" s="293"/>
      <c r="K45" s="293"/>
      <c r="L45" s="293"/>
    </row>
    <row r="46" spans="1:12">
      <c r="A46" s="9"/>
      <c r="B46" s="3"/>
      <c r="C46" s="290"/>
      <c r="D46" s="293"/>
      <c r="E46" s="293"/>
      <c r="F46" s="293"/>
      <c r="G46" s="293"/>
      <c r="H46" s="293"/>
      <c r="I46" s="293"/>
      <c r="J46" s="293"/>
      <c r="K46" s="293"/>
      <c r="L46" s="293"/>
    </row>
    <row r="47" spans="1:12">
      <c r="A47" s="9"/>
      <c r="B47" s="3"/>
      <c r="C47" s="290"/>
      <c r="D47" s="293"/>
      <c r="E47" s="293"/>
      <c r="F47" s="293"/>
      <c r="G47" s="293"/>
      <c r="H47" s="293"/>
      <c r="I47" s="293"/>
      <c r="J47" s="293"/>
      <c r="K47" s="293"/>
      <c r="L47" s="293"/>
    </row>
    <row r="48" spans="1:12">
      <c r="A48" s="9"/>
      <c r="B48" s="3"/>
      <c r="C48" s="290"/>
      <c r="D48" s="293"/>
      <c r="E48" s="293"/>
      <c r="F48" s="293"/>
      <c r="G48" s="293"/>
      <c r="H48" s="293"/>
      <c r="I48" s="293"/>
      <c r="J48" s="293"/>
      <c r="K48" s="293"/>
      <c r="L48" s="293"/>
    </row>
    <row r="49" spans="1:12">
      <c r="A49" s="9"/>
      <c r="B49" s="3"/>
      <c r="C49" s="290"/>
      <c r="D49" s="293"/>
      <c r="E49" s="293"/>
      <c r="F49" s="293"/>
      <c r="G49" s="293"/>
      <c r="H49" s="293"/>
      <c r="I49" s="293"/>
      <c r="J49" s="293"/>
      <c r="K49" s="293"/>
      <c r="L49" s="293"/>
    </row>
    <row r="50" spans="1:12">
      <c r="A50" s="9"/>
      <c r="B50" s="3"/>
      <c r="C50" s="290"/>
      <c r="D50" s="293"/>
      <c r="E50" s="293"/>
      <c r="F50" s="293"/>
      <c r="G50" s="293"/>
      <c r="H50" s="293"/>
      <c r="I50" s="293"/>
      <c r="J50" s="293"/>
      <c r="K50" s="293"/>
      <c r="L50" s="293"/>
    </row>
    <row r="51" spans="1:12">
      <c r="A51" s="9"/>
      <c r="B51" s="3"/>
      <c r="C51" s="290"/>
      <c r="D51" s="293"/>
      <c r="E51" s="293"/>
      <c r="F51" s="293"/>
      <c r="G51" s="293"/>
      <c r="H51" s="293"/>
      <c r="I51" s="293"/>
      <c r="J51" s="293"/>
      <c r="K51" s="293"/>
      <c r="L51" s="293"/>
    </row>
    <row r="52" spans="1:12">
      <c r="A52" s="9"/>
      <c r="B52" s="3"/>
      <c r="C52" s="290"/>
      <c r="D52" s="293"/>
      <c r="E52" s="293"/>
      <c r="F52" s="293"/>
      <c r="G52" s="293"/>
      <c r="H52" s="293"/>
      <c r="I52" s="293"/>
      <c r="J52" s="293"/>
      <c r="K52" s="293"/>
      <c r="L52" s="293"/>
    </row>
    <row r="53" spans="1:12">
      <c r="A53" s="9"/>
      <c r="B53" s="3"/>
      <c r="C53" s="290"/>
      <c r="D53" s="293"/>
      <c r="E53" s="293"/>
      <c r="F53" s="293"/>
      <c r="G53" s="293"/>
      <c r="H53" s="293"/>
      <c r="I53" s="293"/>
      <c r="J53" s="293"/>
      <c r="K53" s="293"/>
      <c r="L53" s="293"/>
    </row>
    <row r="54" spans="1:12">
      <c r="A54" s="9"/>
      <c r="B54" s="3"/>
      <c r="C54" s="290"/>
      <c r="D54" s="293"/>
      <c r="E54" s="293"/>
      <c r="F54" s="293"/>
      <c r="G54" s="293"/>
      <c r="H54" s="293"/>
      <c r="I54" s="293"/>
      <c r="J54" s="293"/>
      <c r="K54" s="293"/>
      <c r="L54" s="293"/>
    </row>
    <row r="55" spans="1:12">
      <c r="A55" s="9"/>
      <c r="B55" s="3"/>
      <c r="C55" s="290"/>
      <c r="D55" s="293"/>
      <c r="E55" s="293"/>
      <c r="F55" s="293"/>
      <c r="G55" s="293"/>
      <c r="H55" s="293"/>
      <c r="I55" s="293"/>
      <c r="J55" s="293"/>
      <c r="K55" s="293"/>
      <c r="L55" s="293"/>
    </row>
    <row r="56" spans="1:12">
      <c r="A56" s="9"/>
      <c r="B56" s="3"/>
      <c r="C56" s="290"/>
      <c r="D56" s="293"/>
      <c r="E56" s="293"/>
      <c r="F56" s="293"/>
      <c r="G56" s="293"/>
      <c r="H56" s="293"/>
      <c r="I56" s="293"/>
      <c r="J56" s="293"/>
      <c r="K56" s="293"/>
      <c r="L56" s="293"/>
    </row>
    <row r="57" spans="1:12">
      <c r="A57" s="9"/>
      <c r="B57" s="3"/>
      <c r="C57" s="290"/>
      <c r="D57" s="293"/>
      <c r="E57" s="293"/>
      <c r="F57" s="293"/>
      <c r="G57" s="293"/>
      <c r="H57" s="293"/>
      <c r="I57" s="293"/>
      <c r="J57" s="293"/>
      <c r="K57" s="293"/>
      <c r="L57" s="293"/>
    </row>
    <row r="58" spans="1:12">
      <c r="A58" s="9"/>
      <c r="B58" s="3"/>
      <c r="C58" s="290"/>
      <c r="D58" s="293"/>
      <c r="E58" s="293"/>
      <c r="F58" s="293"/>
      <c r="G58" s="293"/>
      <c r="H58" s="293"/>
      <c r="I58" s="293"/>
      <c r="J58" s="293"/>
      <c r="K58" s="293"/>
      <c r="L58" s="293"/>
    </row>
    <row r="59" spans="1:12">
      <c r="A59" s="9"/>
      <c r="B59" s="3"/>
      <c r="C59" s="290"/>
      <c r="D59" s="293"/>
      <c r="E59" s="293"/>
      <c r="F59" s="293"/>
      <c r="G59" s="293"/>
      <c r="H59" s="293"/>
      <c r="I59" s="293"/>
      <c r="J59" s="293"/>
      <c r="K59" s="293"/>
      <c r="L59" s="293"/>
    </row>
    <row r="60" spans="1:12">
      <c r="A60" s="9"/>
      <c r="B60" s="3"/>
      <c r="C60" s="290"/>
      <c r="D60" s="293"/>
      <c r="E60" s="293"/>
      <c r="F60" s="293"/>
      <c r="G60" s="293"/>
      <c r="H60" s="293"/>
      <c r="I60" s="293"/>
      <c r="J60" s="293"/>
      <c r="K60" s="293"/>
      <c r="L60" s="293"/>
    </row>
    <row r="61" spans="1:12">
      <c r="A61" s="9"/>
      <c r="B61" s="3"/>
      <c r="C61" s="290"/>
      <c r="D61" s="293"/>
      <c r="E61" s="293"/>
      <c r="F61" s="293"/>
      <c r="G61" s="293"/>
      <c r="H61" s="293"/>
      <c r="I61" s="293"/>
      <c r="J61" s="293"/>
      <c r="K61" s="293"/>
      <c r="L61" s="293"/>
    </row>
    <row r="62" spans="1:12">
      <c r="A62" s="9"/>
      <c r="B62" s="3"/>
      <c r="C62" s="290"/>
      <c r="D62" s="293"/>
      <c r="E62" s="293"/>
      <c r="F62" s="293"/>
      <c r="G62" s="293"/>
      <c r="H62" s="293"/>
      <c r="I62" s="293"/>
      <c r="J62" s="293"/>
      <c r="K62" s="293"/>
      <c r="L62" s="293"/>
    </row>
    <row r="63" spans="1:12">
      <c r="A63" s="9"/>
      <c r="B63" s="3"/>
      <c r="C63" s="290"/>
      <c r="D63" s="293"/>
      <c r="E63" s="293"/>
      <c r="F63" s="293"/>
      <c r="G63" s="293"/>
      <c r="H63" s="293"/>
      <c r="I63" s="293"/>
      <c r="J63" s="293"/>
      <c r="K63" s="293"/>
      <c r="L63" s="293"/>
    </row>
    <row r="64" spans="1:12">
      <c r="A64" s="9"/>
      <c r="B64" s="3"/>
      <c r="C64" s="290"/>
      <c r="D64" s="293"/>
      <c r="E64" s="293"/>
      <c r="F64" s="293"/>
      <c r="G64" s="293"/>
      <c r="H64" s="293"/>
      <c r="I64" s="293"/>
      <c r="J64" s="293"/>
      <c r="K64" s="293"/>
      <c r="L64" s="293"/>
    </row>
    <row r="65" spans="1:12">
      <c r="A65" s="9"/>
      <c r="B65" s="3"/>
      <c r="C65" s="290"/>
      <c r="D65" s="293"/>
      <c r="E65" s="293"/>
      <c r="F65" s="293"/>
      <c r="G65" s="293"/>
      <c r="H65" s="293"/>
      <c r="I65" s="293"/>
      <c r="J65" s="293"/>
      <c r="K65" s="293"/>
      <c r="L65" s="293"/>
    </row>
    <row r="66" spans="1:12">
      <c r="A66" s="9"/>
      <c r="B66" s="3"/>
      <c r="C66" s="290"/>
      <c r="D66" s="293"/>
      <c r="E66" s="293"/>
      <c r="F66" s="293"/>
      <c r="G66" s="293"/>
      <c r="H66" s="293"/>
      <c r="I66" s="293"/>
      <c r="J66" s="293"/>
      <c r="K66" s="293"/>
      <c r="L66" s="293"/>
    </row>
    <row r="67" spans="1:12">
      <c r="A67" s="9"/>
      <c r="B67" s="3"/>
      <c r="C67" s="290"/>
      <c r="D67" s="293"/>
      <c r="E67" s="293"/>
      <c r="F67" s="293"/>
      <c r="G67" s="293"/>
      <c r="H67" s="293"/>
      <c r="I67" s="293"/>
      <c r="J67" s="293"/>
      <c r="K67" s="293"/>
      <c r="L67" s="293"/>
    </row>
    <row r="68" spans="1:12">
      <c r="A68" s="9"/>
      <c r="B68" s="3"/>
      <c r="C68" s="290"/>
      <c r="D68" s="293"/>
      <c r="E68" s="293"/>
      <c r="F68" s="293"/>
      <c r="G68" s="293"/>
      <c r="H68" s="293"/>
      <c r="I68" s="293"/>
      <c r="J68" s="293"/>
      <c r="K68" s="293"/>
      <c r="L68" s="293"/>
    </row>
    <row r="69" spans="1:12">
      <c r="A69" s="9"/>
      <c r="B69" s="3"/>
      <c r="C69" s="290"/>
      <c r="D69" s="293"/>
      <c r="E69" s="293"/>
      <c r="F69" s="293"/>
      <c r="G69" s="293"/>
      <c r="H69" s="293"/>
      <c r="I69" s="293"/>
      <c r="J69" s="293"/>
      <c r="K69" s="293"/>
      <c r="L69" s="293"/>
    </row>
    <row r="70" spans="1:12">
      <c r="A70" s="9"/>
      <c r="B70" s="3"/>
      <c r="C70" s="290"/>
      <c r="D70" s="293"/>
      <c r="E70" s="293"/>
      <c r="F70" s="293"/>
      <c r="G70" s="293"/>
      <c r="H70" s="293"/>
      <c r="I70" s="293"/>
      <c r="J70" s="293"/>
      <c r="K70" s="293"/>
      <c r="L70" s="293"/>
    </row>
    <row r="71" spans="1:12">
      <c r="A71" s="9"/>
      <c r="B71" s="3"/>
      <c r="C71" s="290"/>
      <c r="D71" s="293"/>
      <c r="E71" s="293"/>
      <c r="F71" s="293"/>
      <c r="G71" s="293"/>
      <c r="H71" s="293"/>
      <c r="I71" s="293"/>
      <c r="J71" s="293"/>
      <c r="K71" s="293"/>
      <c r="L71" s="293"/>
    </row>
    <row r="72" spans="1:12">
      <c r="A72" s="9"/>
      <c r="B72" s="3"/>
      <c r="C72" s="290"/>
      <c r="D72" s="293"/>
      <c r="E72" s="293"/>
      <c r="F72" s="293"/>
      <c r="G72" s="293"/>
      <c r="H72" s="293"/>
      <c r="I72" s="293"/>
      <c r="J72" s="293"/>
      <c r="K72" s="293"/>
      <c r="L72" s="293"/>
    </row>
    <row r="73" spans="1:12">
      <c r="A73" s="9"/>
      <c r="B73" s="3"/>
      <c r="C73" s="290"/>
      <c r="D73" s="293"/>
      <c r="E73" s="293"/>
      <c r="F73" s="293"/>
      <c r="G73" s="293"/>
      <c r="H73" s="293"/>
      <c r="I73" s="293"/>
      <c r="J73" s="293"/>
      <c r="K73" s="293"/>
      <c r="L73" s="293"/>
    </row>
    <row r="74" spans="1:12">
      <c r="A74" s="9"/>
      <c r="B74" s="3"/>
      <c r="C74" s="290"/>
      <c r="D74" s="293"/>
      <c r="E74" s="293"/>
      <c r="F74" s="293"/>
      <c r="G74" s="293"/>
      <c r="H74" s="293"/>
      <c r="I74" s="293"/>
      <c r="J74" s="293"/>
      <c r="K74" s="293"/>
      <c r="L74" s="293"/>
    </row>
    <row r="75" spans="1:12">
      <c r="A75" s="9"/>
      <c r="B75" s="3"/>
      <c r="C75" s="290"/>
      <c r="D75" s="293"/>
      <c r="E75" s="293"/>
      <c r="F75" s="293"/>
      <c r="G75" s="293"/>
      <c r="H75" s="293"/>
      <c r="I75" s="293"/>
      <c r="J75" s="293"/>
      <c r="K75" s="293"/>
      <c r="L75" s="293"/>
    </row>
    <row r="76" spans="1:12">
      <c r="A76" s="9"/>
      <c r="B76" s="3"/>
      <c r="C76" s="290"/>
      <c r="D76" s="293"/>
      <c r="E76" s="293"/>
      <c r="F76" s="293"/>
      <c r="G76" s="293"/>
      <c r="H76" s="293"/>
      <c r="I76" s="293"/>
      <c r="J76" s="293"/>
      <c r="K76" s="293"/>
      <c r="L76" s="293"/>
    </row>
    <row r="77" spans="1:12">
      <c r="A77" s="9"/>
      <c r="B77" s="3"/>
      <c r="C77" s="290"/>
      <c r="D77" s="293"/>
      <c r="E77" s="293"/>
      <c r="F77" s="293"/>
      <c r="G77" s="293"/>
      <c r="H77" s="293"/>
      <c r="I77" s="293"/>
      <c r="J77" s="293"/>
      <c r="K77" s="293"/>
      <c r="L77" s="293"/>
    </row>
    <row r="78" spans="1:12">
      <c r="A78" s="9"/>
      <c r="B78" s="3"/>
      <c r="C78" s="290"/>
      <c r="D78" s="293"/>
      <c r="E78" s="293"/>
      <c r="F78" s="293"/>
      <c r="G78" s="293"/>
      <c r="H78" s="293"/>
      <c r="I78" s="293"/>
      <c r="J78" s="293"/>
      <c r="K78" s="293"/>
      <c r="L78" s="293"/>
    </row>
    <row r="79" spans="1:12">
      <c r="A79" s="9"/>
      <c r="B79" s="3"/>
      <c r="C79" s="290"/>
      <c r="D79" s="293"/>
      <c r="E79" s="293"/>
      <c r="F79" s="293"/>
      <c r="G79" s="293"/>
      <c r="H79" s="293"/>
      <c r="I79" s="293"/>
      <c r="J79" s="293"/>
      <c r="K79" s="293"/>
      <c r="L79" s="293"/>
    </row>
    <row r="80" spans="1:12">
      <c r="A80" s="9"/>
      <c r="B80" s="3"/>
      <c r="C80" s="290"/>
      <c r="D80" s="293"/>
      <c r="E80" s="293"/>
      <c r="F80" s="293"/>
      <c r="G80" s="293"/>
      <c r="H80" s="293"/>
      <c r="I80" s="293"/>
      <c r="J80" s="293"/>
      <c r="K80" s="293"/>
      <c r="L80" s="293"/>
    </row>
    <row r="81" spans="1:12">
      <c r="A81" s="9"/>
      <c r="B81" s="3"/>
      <c r="C81" s="290"/>
      <c r="D81" s="293"/>
      <c r="E81" s="293"/>
      <c r="F81" s="293"/>
      <c r="G81" s="293"/>
      <c r="H81" s="293"/>
      <c r="I81" s="293"/>
      <c r="J81" s="293"/>
      <c r="K81" s="293"/>
      <c r="L81" s="293"/>
    </row>
    <row r="82" spans="1:12">
      <c r="A82" s="9"/>
      <c r="B82" s="3"/>
      <c r="C82" s="290"/>
      <c r="D82" s="293"/>
      <c r="E82" s="293"/>
      <c r="F82" s="293"/>
      <c r="G82" s="293"/>
      <c r="H82" s="293"/>
      <c r="I82" s="293"/>
      <c r="J82" s="293"/>
      <c r="K82" s="293"/>
      <c r="L82" s="293"/>
    </row>
    <row r="83" spans="1:12">
      <c r="A83" s="9"/>
      <c r="B83" s="3"/>
      <c r="C83" s="290"/>
      <c r="D83" s="293"/>
      <c r="E83" s="293"/>
      <c r="F83" s="293"/>
      <c r="G83" s="293"/>
      <c r="H83" s="293"/>
      <c r="I83" s="293"/>
      <c r="J83" s="293"/>
      <c r="K83" s="293"/>
      <c r="L83" s="293"/>
    </row>
    <row r="84" spans="1:12">
      <c r="A84" s="9"/>
      <c r="B84" s="3"/>
      <c r="C84" s="290"/>
      <c r="D84" s="293"/>
      <c r="E84" s="293"/>
      <c r="F84" s="293"/>
      <c r="G84" s="293"/>
      <c r="H84" s="293"/>
      <c r="I84" s="293"/>
      <c r="J84" s="293"/>
      <c r="K84" s="293"/>
      <c r="L84" s="293"/>
    </row>
    <row r="85" spans="1:12">
      <c r="A85" s="9"/>
      <c r="B85" s="3"/>
      <c r="C85" s="290"/>
      <c r="D85" s="293"/>
      <c r="E85" s="293"/>
      <c r="F85" s="293"/>
      <c r="G85" s="293"/>
      <c r="H85" s="293"/>
      <c r="I85" s="293"/>
      <c r="J85" s="293"/>
      <c r="K85" s="293"/>
      <c r="L85" s="293"/>
    </row>
    <row r="86" spans="1:12">
      <c r="A86" s="9"/>
      <c r="B86" s="3"/>
      <c r="C86" s="290"/>
      <c r="D86" s="293"/>
      <c r="E86" s="293"/>
      <c r="F86" s="293"/>
      <c r="G86" s="293"/>
      <c r="H86" s="293"/>
      <c r="I86" s="293"/>
      <c r="J86" s="293"/>
      <c r="K86" s="293"/>
      <c r="L86" s="293"/>
    </row>
    <row r="87" spans="1:12">
      <c r="A87" s="9"/>
      <c r="B87" s="3"/>
      <c r="C87" s="290"/>
      <c r="D87" s="293"/>
      <c r="E87" s="293"/>
      <c r="F87" s="293"/>
      <c r="G87" s="293"/>
      <c r="H87" s="293"/>
      <c r="I87" s="293"/>
      <c r="J87" s="293"/>
      <c r="K87" s="293"/>
      <c r="L87" s="293"/>
    </row>
    <row r="88" spans="1:12">
      <c r="A88" s="9"/>
      <c r="B88" s="3"/>
      <c r="C88" s="290"/>
      <c r="D88" s="293"/>
      <c r="E88" s="293"/>
      <c r="F88" s="293"/>
      <c r="G88" s="293"/>
      <c r="H88" s="293"/>
      <c r="I88" s="293"/>
      <c r="J88" s="293"/>
      <c r="K88" s="293"/>
      <c r="L88" s="293"/>
    </row>
    <row r="89" spans="1:12">
      <c r="A89" s="9"/>
      <c r="B89" s="3"/>
      <c r="C89" s="290"/>
      <c r="D89" s="293"/>
      <c r="E89" s="293"/>
      <c r="F89" s="293"/>
      <c r="G89" s="293"/>
      <c r="H89" s="293"/>
      <c r="I89" s="293"/>
      <c r="J89" s="293"/>
      <c r="K89" s="293"/>
      <c r="L89" s="293"/>
    </row>
    <row r="90" spans="1:12">
      <c r="A90" s="9"/>
      <c r="B90" s="3"/>
      <c r="C90" s="290"/>
      <c r="D90" s="293"/>
      <c r="E90" s="293"/>
      <c r="F90" s="293"/>
      <c r="G90" s="293"/>
      <c r="H90" s="293"/>
      <c r="I90" s="293"/>
      <c r="J90" s="293"/>
      <c r="K90" s="293"/>
      <c r="L90" s="293"/>
    </row>
    <row r="91" spans="1:12">
      <c r="A91" s="9"/>
      <c r="B91" s="3"/>
      <c r="C91" s="290"/>
      <c r="D91" s="293"/>
      <c r="E91" s="293"/>
      <c r="F91" s="293"/>
      <c r="G91" s="293"/>
      <c r="H91" s="293"/>
      <c r="I91" s="293"/>
      <c r="J91" s="293"/>
      <c r="K91" s="293"/>
      <c r="L91" s="293"/>
    </row>
    <row r="92" spans="1:12">
      <c r="A92" s="9"/>
      <c r="B92" s="3"/>
      <c r="C92" s="290"/>
      <c r="D92" s="293"/>
      <c r="E92" s="293"/>
      <c r="F92" s="293"/>
      <c r="G92" s="293"/>
      <c r="H92" s="293"/>
      <c r="I92" s="293"/>
      <c r="J92" s="293"/>
      <c r="K92" s="293"/>
      <c r="L92" s="293"/>
    </row>
    <row r="93" spans="1:12">
      <c r="A93" s="9"/>
      <c r="B93" s="3"/>
      <c r="C93" s="290"/>
      <c r="D93" s="293"/>
      <c r="E93" s="293"/>
      <c r="F93" s="293"/>
      <c r="G93" s="293"/>
      <c r="H93" s="293"/>
      <c r="I93" s="293"/>
      <c r="J93" s="293"/>
      <c r="K93" s="293"/>
      <c r="L93" s="293"/>
    </row>
    <row r="94" spans="1:12">
      <c r="A94" s="9"/>
      <c r="B94" s="3"/>
      <c r="C94" s="290"/>
      <c r="D94" s="293"/>
      <c r="E94" s="293"/>
      <c r="F94" s="293"/>
      <c r="G94" s="293"/>
      <c r="H94" s="293"/>
      <c r="I94" s="293"/>
      <c r="J94" s="293"/>
      <c r="K94" s="293"/>
      <c r="L94" s="293"/>
    </row>
    <row r="95" spans="1:12">
      <c r="A95" s="9"/>
      <c r="B95" s="3"/>
      <c r="C95" s="290"/>
      <c r="D95" s="293"/>
      <c r="E95" s="293"/>
      <c r="F95" s="293"/>
      <c r="G95" s="293"/>
      <c r="H95" s="293"/>
      <c r="I95" s="293"/>
      <c r="J95" s="293"/>
      <c r="K95" s="293"/>
      <c r="L95" s="293"/>
    </row>
    <row r="96" spans="1:12">
      <c r="A96" s="9"/>
      <c r="B96" s="3"/>
      <c r="C96" s="290"/>
      <c r="D96" s="293"/>
      <c r="E96" s="293"/>
      <c r="F96" s="293"/>
      <c r="G96" s="293"/>
      <c r="H96" s="293"/>
      <c r="I96" s="293"/>
      <c r="J96" s="293"/>
      <c r="K96" s="293"/>
      <c r="L96" s="293"/>
    </row>
    <row r="97" spans="1:12">
      <c r="A97" s="9"/>
      <c r="B97" s="3"/>
      <c r="C97" s="290"/>
      <c r="D97" s="293"/>
      <c r="E97" s="293"/>
      <c r="F97" s="293"/>
      <c r="G97" s="293"/>
      <c r="H97" s="293"/>
      <c r="I97" s="293"/>
      <c r="J97" s="293"/>
      <c r="K97" s="293"/>
      <c r="L97" s="293"/>
    </row>
    <row r="98" spans="1:12">
      <c r="A98" s="9"/>
      <c r="B98" s="3"/>
      <c r="C98" s="290"/>
      <c r="D98" s="293"/>
      <c r="E98" s="293"/>
      <c r="F98" s="293"/>
      <c r="G98" s="293"/>
      <c r="H98" s="293"/>
      <c r="I98" s="293"/>
      <c r="J98" s="293"/>
      <c r="K98" s="293"/>
      <c r="L98" s="293"/>
    </row>
    <row r="99" spans="1:12">
      <c r="A99" s="9"/>
      <c r="B99" s="3"/>
      <c r="C99" s="290"/>
      <c r="D99" s="293"/>
      <c r="E99" s="293"/>
      <c r="F99" s="293"/>
      <c r="G99" s="293"/>
      <c r="H99" s="293"/>
      <c r="I99" s="293"/>
      <c r="J99" s="293"/>
      <c r="K99" s="293"/>
      <c r="L99" s="293"/>
    </row>
    <row r="100" spans="1:12">
      <c r="A100" s="9"/>
      <c r="B100" s="3"/>
      <c r="C100" s="290"/>
      <c r="D100" s="293"/>
      <c r="E100" s="293"/>
      <c r="F100" s="293"/>
      <c r="G100" s="293"/>
      <c r="H100" s="293"/>
      <c r="I100" s="293"/>
      <c r="J100" s="293"/>
      <c r="K100" s="293"/>
      <c r="L100" s="293"/>
    </row>
    <row r="101" spans="1:12">
      <c r="A101" s="9"/>
      <c r="B101" s="3"/>
      <c r="C101" s="290"/>
      <c r="D101" s="293"/>
      <c r="E101" s="293"/>
      <c r="F101" s="293"/>
      <c r="G101" s="293"/>
      <c r="H101" s="293"/>
      <c r="I101" s="293"/>
      <c r="J101" s="293"/>
      <c r="K101" s="293"/>
      <c r="L101" s="293"/>
    </row>
    <row r="102" spans="1:12">
      <c r="A102" s="9"/>
      <c r="B102" s="3"/>
      <c r="C102" s="290"/>
      <c r="D102" s="293"/>
      <c r="E102" s="293"/>
      <c r="F102" s="293"/>
      <c r="G102" s="293"/>
      <c r="H102" s="293"/>
      <c r="I102" s="293"/>
      <c r="J102" s="293"/>
      <c r="K102" s="293"/>
      <c r="L102" s="293"/>
    </row>
    <row r="103" spans="1:12">
      <c r="A103" s="9"/>
      <c r="B103" s="3"/>
      <c r="C103" s="290"/>
      <c r="D103" s="293"/>
      <c r="E103" s="293"/>
      <c r="F103" s="293"/>
      <c r="G103" s="293"/>
      <c r="H103" s="293"/>
      <c r="I103" s="293"/>
      <c r="J103" s="293"/>
      <c r="K103" s="293"/>
      <c r="L103" s="293"/>
    </row>
    <row r="104" spans="1:12">
      <c r="A104" s="9"/>
      <c r="B104" s="3"/>
      <c r="C104" s="290"/>
      <c r="D104" s="293"/>
      <c r="E104" s="293"/>
      <c r="F104" s="293"/>
      <c r="G104" s="293"/>
      <c r="H104" s="293"/>
      <c r="I104" s="293"/>
      <c r="J104" s="293"/>
      <c r="K104" s="293"/>
      <c r="L104" s="293"/>
    </row>
    <row r="105" spans="1:12">
      <c r="A105" s="9"/>
      <c r="B105" s="3"/>
      <c r="C105" s="290"/>
      <c r="D105" s="293"/>
      <c r="E105" s="293"/>
      <c r="F105" s="293"/>
      <c r="G105" s="293"/>
      <c r="H105" s="293"/>
      <c r="I105" s="293"/>
      <c r="J105" s="293"/>
      <c r="K105" s="293"/>
      <c r="L105" s="293"/>
    </row>
    <row r="106" spans="1:12">
      <c r="A106" s="9"/>
      <c r="B106" s="3"/>
      <c r="C106" s="290"/>
      <c r="D106" s="293"/>
      <c r="E106" s="293"/>
      <c r="F106" s="293"/>
      <c r="G106" s="293"/>
      <c r="H106" s="293"/>
      <c r="I106" s="293"/>
      <c r="J106" s="293"/>
      <c r="K106" s="293"/>
      <c r="L106" s="293"/>
    </row>
    <row r="107" spans="1:12">
      <c r="A107" s="9"/>
      <c r="B107" s="3"/>
      <c r="C107" s="290"/>
      <c r="D107" s="293"/>
      <c r="E107" s="293"/>
      <c r="F107" s="293"/>
      <c r="G107" s="293"/>
      <c r="H107" s="293"/>
      <c r="I107" s="293"/>
      <c r="J107" s="293"/>
      <c r="K107" s="293"/>
      <c r="L107" s="293"/>
    </row>
    <row r="108" spans="1:12">
      <c r="A108" s="9"/>
      <c r="B108" s="3"/>
      <c r="C108" s="290"/>
      <c r="D108" s="293"/>
      <c r="E108" s="293"/>
      <c r="F108" s="293"/>
      <c r="G108" s="293"/>
      <c r="H108" s="293"/>
      <c r="I108" s="293"/>
      <c r="J108" s="293"/>
      <c r="K108" s="293"/>
      <c r="L108" s="293"/>
    </row>
    <row r="109" spans="1:12">
      <c r="A109" s="9"/>
      <c r="B109" s="3"/>
      <c r="C109" s="290"/>
      <c r="D109" s="293"/>
      <c r="E109" s="293"/>
      <c r="F109" s="293"/>
      <c r="G109" s="293"/>
      <c r="H109" s="293"/>
      <c r="I109" s="293"/>
      <c r="J109" s="293"/>
      <c r="K109" s="293"/>
      <c r="L109" s="293"/>
    </row>
    <row r="110" spans="1:12">
      <c r="A110" s="9"/>
      <c r="B110" s="3"/>
      <c r="C110" s="290"/>
      <c r="D110" s="293"/>
      <c r="E110" s="293"/>
      <c r="F110" s="293"/>
      <c r="G110" s="293"/>
      <c r="H110" s="293"/>
      <c r="I110" s="293"/>
      <c r="J110" s="293"/>
      <c r="K110" s="293"/>
      <c r="L110" s="293"/>
    </row>
    <row r="111" spans="1:12">
      <c r="A111" s="9"/>
      <c r="B111" s="3"/>
      <c r="C111" s="290"/>
      <c r="D111" s="293"/>
      <c r="E111" s="293"/>
      <c r="F111" s="293"/>
      <c r="G111" s="293"/>
      <c r="H111" s="293"/>
      <c r="I111" s="293"/>
      <c r="J111" s="293"/>
      <c r="K111" s="293"/>
      <c r="L111" s="293"/>
    </row>
    <row r="112" spans="1:12">
      <c r="A112" s="9"/>
      <c r="B112" s="3"/>
      <c r="C112" s="290"/>
      <c r="D112" s="293"/>
      <c r="E112" s="293"/>
      <c r="F112" s="293"/>
      <c r="G112" s="293"/>
      <c r="H112" s="293"/>
      <c r="I112" s="293"/>
      <c r="J112" s="293"/>
      <c r="K112" s="293"/>
      <c r="L112" s="293"/>
    </row>
    <row r="113" spans="1:12">
      <c r="A113" s="9"/>
      <c r="B113" s="3"/>
      <c r="C113" s="290"/>
      <c r="D113" s="293"/>
      <c r="E113" s="293"/>
      <c r="F113" s="293"/>
      <c r="G113" s="293"/>
      <c r="H113" s="293"/>
      <c r="I113" s="293"/>
      <c r="J113" s="293"/>
      <c r="K113" s="293"/>
      <c r="L113" s="293"/>
    </row>
    <row r="114" spans="1:12">
      <c r="A114" s="9"/>
      <c r="B114" s="3"/>
      <c r="C114" s="290"/>
      <c r="D114" s="293"/>
      <c r="E114" s="293"/>
      <c r="F114" s="293"/>
      <c r="G114" s="293"/>
      <c r="H114" s="293"/>
      <c r="I114" s="293"/>
      <c r="J114" s="293"/>
      <c r="K114" s="293"/>
      <c r="L114" s="293"/>
    </row>
    <row r="115" spans="1:12">
      <c r="A115" s="9"/>
      <c r="B115" s="3"/>
      <c r="C115" s="290"/>
      <c r="D115" s="293"/>
      <c r="E115" s="293"/>
      <c r="F115" s="293"/>
      <c r="G115" s="293"/>
      <c r="H115" s="293"/>
      <c r="I115" s="293"/>
      <c r="J115" s="293"/>
      <c r="K115" s="293"/>
      <c r="L115" s="293"/>
    </row>
    <row r="116" spans="1:12">
      <c r="A116" s="9"/>
      <c r="B116" s="3"/>
      <c r="C116" s="290"/>
      <c r="D116" s="293"/>
      <c r="E116" s="293"/>
      <c r="F116" s="293"/>
      <c r="G116" s="293"/>
      <c r="H116" s="293"/>
      <c r="I116" s="293"/>
      <c r="J116" s="293"/>
      <c r="K116" s="293"/>
      <c r="L116" s="293"/>
    </row>
    <row r="117" spans="1:12">
      <c r="A117" s="9"/>
      <c r="B117" s="3"/>
      <c r="C117" s="290"/>
      <c r="D117" s="293"/>
      <c r="E117" s="293"/>
      <c r="F117" s="293"/>
      <c r="G117" s="293"/>
      <c r="H117" s="293"/>
      <c r="I117" s="293"/>
      <c r="J117" s="293"/>
      <c r="K117" s="293"/>
      <c r="L117" s="293"/>
    </row>
    <row r="118" spans="1:12">
      <c r="A118" s="9"/>
      <c r="B118" s="3"/>
      <c r="C118" s="290"/>
      <c r="D118" s="293"/>
      <c r="E118" s="293"/>
      <c r="F118" s="293"/>
      <c r="G118" s="293"/>
      <c r="H118" s="293"/>
      <c r="I118" s="293"/>
      <c r="J118" s="293"/>
      <c r="K118" s="293"/>
      <c r="L118" s="293"/>
    </row>
    <row r="119" spans="1:12">
      <c r="A119" s="9"/>
      <c r="B119" s="3"/>
      <c r="C119" s="290"/>
      <c r="D119" s="293"/>
      <c r="E119" s="293"/>
      <c r="F119" s="293"/>
      <c r="G119" s="293"/>
      <c r="H119" s="293"/>
      <c r="I119" s="293"/>
      <c r="J119" s="293"/>
      <c r="K119" s="293"/>
      <c r="L119" s="293"/>
    </row>
    <row r="120" spans="1:12">
      <c r="A120" s="9"/>
      <c r="B120" s="3"/>
      <c r="C120" s="290"/>
      <c r="D120" s="293"/>
      <c r="E120" s="293"/>
      <c r="F120" s="293"/>
      <c r="G120" s="293"/>
      <c r="H120" s="293"/>
      <c r="I120" s="293"/>
      <c r="J120" s="293"/>
      <c r="K120" s="293"/>
      <c r="L120" s="293"/>
    </row>
    <row r="121" spans="1:12">
      <c r="A121" s="9"/>
      <c r="B121" s="3"/>
      <c r="C121" s="290"/>
      <c r="D121" s="293"/>
      <c r="E121" s="293"/>
      <c r="F121" s="293"/>
      <c r="G121" s="293"/>
      <c r="H121" s="293"/>
      <c r="I121" s="293"/>
      <c r="J121" s="293"/>
      <c r="K121" s="293"/>
      <c r="L121" s="293"/>
    </row>
    <row r="122" spans="1:12">
      <c r="A122" s="9"/>
      <c r="B122" s="3"/>
      <c r="C122" s="290"/>
      <c r="D122" s="293"/>
      <c r="E122" s="293"/>
      <c r="F122" s="293"/>
      <c r="G122" s="293"/>
      <c r="H122" s="293"/>
      <c r="I122" s="293"/>
      <c r="J122" s="293"/>
      <c r="K122" s="293"/>
      <c r="L122" s="293"/>
    </row>
    <row r="123" spans="1:12">
      <c r="A123" s="9"/>
      <c r="B123" s="3"/>
      <c r="C123" s="290"/>
      <c r="D123" s="293"/>
      <c r="E123" s="293"/>
      <c r="F123" s="293"/>
      <c r="G123" s="293"/>
      <c r="H123" s="293"/>
      <c r="I123" s="293"/>
      <c r="J123" s="293"/>
      <c r="K123" s="293"/>
      <c r="L123" s="293"/>
    </row>
    <row r="124" spans="1:12">
      <c r="A124" s="9"/>
      <c r="B124" s="3"/>
      <c r="C124" s="290"/>
      <c r="D124" s="293"/>
      <c r="E124" s="293"/>
      <c r="F124" s="293"/>
      <c r="G124" s="293"/>
      <c r="H124" s="293"/>
      <c r="I124" s="293"/>
      <c r="J124" s="293"/>
      <c r="K124" s="293"/>
      <c r="L124" s="293"/>
    </row>
    <row r="125" spans="1:12">
      <c r="A125" s="9"/>
      <c r="B125" s="3"/>
      <c r="C125" s="290"/>
      <c r="D125" s="293"/>
      <c r="E125" s="293"/>
      <c r="F125" s="293"/>
      <c r="G125" s="293"/>
      <c r="H125" s="293"/>
      <c r="I125" s="293"/>
      <c r="J125" s="293"/>
      <c r="K125" s="293"/>
      <c r="L125" s="293"/>
    </row>
    <row r="126" spans="1:12">
      <c r="A126" s="9"/>
      <c r="B126" s="3"/>
      <c r="C126" s="290"/>
      <c r="D126" s="293"/>
      <c r="E126" s="293"/>
      <c r="F126" s="293"/>
      <c r="G126" s="293"/>
      <c r="H126" s="293"/>
      <c r="I126" s="293"/>
      <c r="J126" s="293"/>
      <c r="K126" s="293"/>
      <c r="L126" s="293"/>
    </row>
    <row r="127" spans="1:12">
      <c r="A127" s="9"/>
      <c r="B127" s="3"/>
      <c r="C127" s="290"/>
      <c r="D127" s="293"/>
      <c r="E127" s="293"/>
      <c r="F127" s="293"/>
      <c r="G127" s="293"/>
      <c r="H127" s="293"/>
      <c r="I127" s="293"/>
      <c r="J127" s="293"/>
      <c r="K127" s="293"/>
      <c r="L127" s="293"/>
    </row>
    <row r="128" spans="1:12">
      <c r="A128" s="9"/>
      <c r="B128" s="3"/>
      <c r="C128" s="290"/>
      <c r="D128" s="293"/>
      <c r="E128" s="293"/>
      <c r="F128" s="293"/>
      <c r="G128" s="293"/>
      <c r="H128" s="293"/>
      <c r="I128" s="293"/>
      <c r="J128" s="293"/>
      <c r="K128" s="293"/>
      <c r="L128" s="293"/>
    </row>
    <row r="129" spans="1:12">
      <c r="A129" s="9"/>
      <c r="B129" s="3"/>
      <c r="C129" s="290"/>
      <c r="D129" s="293"/>
      <c r="E129" s="293"/>
      <c r="F129" s="293"/>
      <c r="G129" s="293"/>
      <c r="H129" s="293"/>
      <c r="I129" s="293"/>
      <c r="J129" s="293"/>
      <c r="K129" s="293"/>
      <c r="L129" s="293"/>
    </row>
    <row r="130" spans="1:12">
      <c r="A130" s="9"/>
      <c r="B130" s="3"/>
      <c r="C130" s="290"/>
      <c r="D130" s="293"/>
      <c r="E130" s="293"/>
      <c r="F130" s="293"/>
      <c r="G130" s="293"/>
      <c r="H130" s="293"/>
      <c r="I130" s="293"/>
      <c r="J130" s="293"/>
      <c r="K130" s="293"/>
      <c r="L130" s="293"/>
    </row>
    <row r="131" spans="1:12">
      <c r="A131" s="9"/>
      <c r="B131" s="3"/>
      <c r="C131" s="290"/>
      <c r="D131" s="293"/>
      <c r="E131" s="293"/>
      <c r="F131" s="293"/>
      <c r="G131" s="293"/>
      <c r="H131" s="293"/>
      <c r="I131" s="293"/>
      <c r="J131" s="293"/>
      <c r="K131" s="293"/>
      <c r="L131" s="293"/>
    </row>
    <row r="132" spans="1:12">
      <c r="A132" s="9"/>
      <c r="B132" s="3"/>
      <c r="C132" s="290"/>
      <c r="D132" s="293"/>
      <c r="E132" s="293"/>
      <c r="F132" s="293"/>
      <c r="G132" s="293"/>
      <c r="H132" s="293"/>
      <c r="I132" s="293"/>
      <c r="J132" s="293"/>
      <c r="K132" s="293"/>
      <c r="L132" s="293"/>
    </row>
    <row r="133" spans="1:12">
      <c r="A133" s="9"/>
      <c r="B133" s="3"/>
      <c r="C133" s="290"/>
      <c r="D133" s="293"/>
      <c r="E133" s="293"/>
      <c r="F133" s="293"/>
      <c r="G133" s="293"/>
      <c r="H133" s="293"/>
      <c r="I133" s="293"/>
      <c r="J133" s="293"/>
      <c r="K133" s="293"/>
      <c r="L133" s="293"/>
    </row>
    <row r="134" spans="1:12">
      <c r="A134" s="9"/>
      <c r="B134" s="3"/>
      <c r="C134" s="290"/>
      <c r="D134" s="293"/>
      <c r="E134" s="293"/>
      <c r="F134" s="293"/>
      <c r="G134" s="293"/>
      <c r="H134" s="293"/>
      <c r="I134" s="293"/>
      <c r="J134" s="293"/>
      <c r="K134" s="293"/>
      <c r="L134" s="293"/>
    </row>
    <row r="135" spans="1:12">
      <c r="A135" s="9"/>
      <c r="B135" s="3"/>
      <c r="C135" s="290"/>
      <c r="D135" s="293"/>
      <c r="E135" s="293"/>
      <c r="F135" s="293"/>
      <c r="G135" s="293"/>
      <c r="H135" s="293"/>
      <c r="I135" s="293"/>
      <c r="J135" s="293"/>
      <c r="K135" s="293"/>
      <c r="L135" s="293"/>
    </row>
    <row r="136" spans="1:12">
      <c r="A136" s="9"/>
      <c r="B136" s="3"/>
      <c r="C136" s="290"/>
      <c r="D136" s="293"/>
      <c r="E136" s="293"/>
      <c r="F136" s="293"/>
      <c r="G136" s="293"/>
      <c r="H136" s="293"/>
      <c r="I136" s="293"/>
      <c r="J136" s="293"/>
      <c r="K136" s="293"/>
      <c r="L136" s="293"/>
    </row>
    <row r="137" spans="1:12">
      <c r="A137" s="9"/>
      <c r="B137" s="3"/>
      <c r="C137" s="290"/>
      <c r="D137" s="293"/>
      <c r="E137" s="293"/>
      <c r="F137" s="293"/>
      <c r="G137" s="293"/>
      <c r="H137" s="293"/>
      <c r="I137" s="293"/>
      <c r="J137" s="293"/>
      <c r="K137" s="293"/>
      <c r="L137" s="293"/>
    </row>
    <row r="138" spans="1:12">
      <c r="A138" s="9"/>
      <c r="B138" s="3"/>
      <c r="C138" s="290"/>
      <c r="D138" s="293"/>
      <c r="E138" s="293"/>
      <c r="F138" s="293"/>
      <c r="G138" s="293"/>
      <c r="H138" s="293"/>
      <c r="I138" s="293"/>
      <c r="J138" s="293"/>
      <c r="K138" s="293"/>
      <c r="L138" s="293"/>
    </row>
    <row r="139" spans="1:12">
      <c r="A139" s="9"/>
      <c r="B139" s="3"/>
      <c r="C139" s="290"/>
      <c r="D139" s="293"/>
      <c r="E139" s="293"/>
      <c r="F139" s="293"/>
      <c r="G139" s="293"/>
      <c r="H139" s="293"/>
      <c r="I139" s="293"/>
      <c r="J139" s="293"/>
      <c r="K139" s="293"/>
      <c r="L139" s="293"/>
    </row>
    <row r="140" spans="1:12">
      <c r="A140" s="9"/>
      <c r="B140" s="3"/>
      <c r="C140" s="290"/>
      <c r="D140" s="293"/>
      <c r="E140" s="293"/>
      <c r="F140" s="293"/>
      <c r="G140" s="293"/>
      <c r="H140" s="293"/>
      <c r="I140" s="293"/>
      <c r="J140" s="293"/>
      <c r="K140" s="293"/>
      <c r="L140" s="293"/>
    </row>
    <row r="141" spans="1:12">
      <c r="A141" s="9"/>
      <c r="B141" s="3"/>
      <c r="C141" s="290"/>
      <c r="D141" s="293"/>
      <c r="E141" s="293"/>
      <c r="F141" s="293"/>
      <c r="G141" s="293"/>
      <c r="H141" s="293"/>
      <c r="I141" s="293"/>
      <c r="J141" s="293"/>
      <c r="K141" s="293"/>
      <c r="L141" s="293"/>
    </row>
    <row r="142" spans="1:12">
      <c r="A142" s="9"/>
      <c r="B142" s="3"/>
      <c r="C142" s="290"/>
      <c r="D142" s="293"/>
      <c r="E142" s="293"/>
      <c r="F142" s="293"/>
      <c r="G142" s="293"/>
      <c r="H142" s="293"/>
      <c r="I142" s="293"/>
      <c r="J142" s="293"/>
      <c r="K142" s="293"/>
      <c r="L142" s="293"/>
    </row>
    <row r="143" spans="1:12">
      <c r="A143" s="9"/>
      <c r="B143" s="3"/>
      <c r="C143" s="290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1:12">
      <c r="A144" s="9"/>
      <c r="B144" s="3"/>
      <c r="C144" s="290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1:12">
      <c r="A145" s="9"/>
      <c r="B145" s="3"/>
      <c r="C145" s="290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1:12">
      <c r="A146" s="9"/>
      <c r="B146" s="3"/>
      <c r="C146" s="290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1:12">
      <c r="A147" s="9"/>
      <c r="B147" s="3"/>
      <c r="C147" s="290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1:12">
      <c r="A148" s="9"/>
      <c r="B148" s="3"/>
      <c r="C148" s="290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1:12">
      <c r="A149" s="9"/>
      <c r="B149" s="3"/>
      <c r="C149" s="290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1:12">
      <c r="A150" s="9"/>
      <c r="B150" s="3"/>
      <c r="C150" s="290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1:12">
      <c r="A151" s="9"/>
      <c r="B151" s="3"/>
      <c r="C151" s="290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1:12">
      <c r="A152" s="9"/>
      <c r="B152" s="3"/>
      <c r="C152" s="290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1:12">
      <c r="A153" s="9"/>
      <c r="B153" s="3"/>
      <c r="C153" s="290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1:12">
      <c r="A154" s="9"/>
      <c r="B154" s="3"/>
      <c r="C154" s="290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1:12">
      <c r="A155" s="9"/>
      <c r="B155" s="3"/>
      <c r="C155" s="290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1:12">
      <c r="A156" s="9"/>
      <c r="B156" s="3"/>
      <c r="C156" s="290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1:12">
      <c r="A157" s="9"/>
      <c r="B157" s="3"/>
      <c r="C157" s="290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1:12">
      <c r="A158" s="9"/>
      <c r="B158" s="3"/>
      <c r="C158" s="290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1:12">
      <c r="A159" s="9"/>
      <c r="B159" s="3"/>
      <c r="C159" s="290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1:12">
      <c r="A160" s="9"/>
      <c r="B160" s="3"/>
      <c r="C160" s="290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1:12">
      <c r="A161" s="9"/>
      <c r="B161" s="3"/>
      <c r="C161" s="290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1:12">
      <c r="A162" s="9"/>
      <c r="B162" s="3"/>
      <c r="C162" s="290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1:12">
      <c r="A163" s="9"/>
      <c r="B163" s="3"/>
      <c r="C163" s="290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1:12">
      <c r="A164" s="9"/>
      <c r="B164" s="3"/>
      <c r="C164" s="290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1:12">
      <c r="A165" s="9"/>
      <c r="B165" s="3"/>
      <c r="C165" s="290"/>
      <c r="D165" s="293"/>
      <c r="E165" s="293"/>
      <c r="F165" s="293"/>
      <c r="G165" s="293"/>
      <c r="H165" s="293"/>
      <c r="I165" s="293"/>
      <c r="J165" s="293"/>
      <c r="K165" s="293"/>
      <c r="L165" s="293"/>
    </row>
    <row r="166" spans="1:12">
      <c r="A166" s="9"/>
      <c r="B166" s="3"/>
      <c r="C166" s="290"/>
      <c r="D166" s="293"/>
      <c r="E166" s="293"/>
      <c r="F166" s="293"/>
      <c r="G166" s="293"/>
      <c r="H166" s="293"/>
      <c r="I166" s="293"/>
      <c r="J166" s="293"/>
      <c r="K166" s="293"/>
      <c r="L166" s="293"/>
    </row>
    <row r="167" spans="1:12">
      <c r="A167" s="9"/>
      <c r="B167" s="3"/>
      <c r="C167" s="290"/>
      <c r="D167" s="293"/>
      <c r="E167" s="293"/>
      <c r="F167" s="293"/>
      <c r="G167" s="293"/>
      <c r="H167" s="293"/>
      <c r="I167" s="293"/>
      <c r="J167" s="293"/>
      <c r="K167" s="293"/>
      <c r="L167" s="293"/>
    </row>
    <row r="168" spans="1:12">
      <c r="A168" s="9"/>
      <c r="B168" s="3"/>
      <c r="C168" s="290"/>
      <c r="D168" s="293"/>
      <c r="E168" s="293"/>
      <c r="F168" s="293"/>
      <c r="G168" s="293"/>
      <c r="H168" s="293"/>
      <c r="I168" s="293"/>
      <c r="J168" s="293"/>
      <c r="K168" s="293"/>
      <c r="L168" s="293"/>
    </row>
    <row r="169" spans="1:12">
      <c r="A169" s="9"/>
      <c r="B169" s="3"/>
      <c r="C169" s="290"/>
      <c r="D169" s="293"/>
      <c r="E169" s="293"/>
      <c r="F169" s="293"/>
      <c r="G169" s="293"/>
      <c r="H169" s="293"/>
      <c r="I169" s="293"/>
      <c r="J169" s="293"/>
      <c r="K169" s="293"/>
      <c r="L169" s="293"/>
    </row>
    <row r="170" spans="1:12">
      <c r="A170" s="9"/>
      <c r="B170" s="3"/>
      <c r="C170" s="290"/>
      <c r="D170" s="293"/>
      <c r="E170" s="293"/>
      <c r="F170" s="293"/>
      <c r="G170" s="293"/>
      <c r="H170" s="293"/>
      <c r="I170" s="293"/>
      <c r="J170" s="293"/>
      <c r="K170" s="293"/>
      <c r="L170" s="293"/>
    </row>
    <row r="171" spans="1:12">
      <c r="A171" s="9"/>
      <c r="B171" s="3"/>
      <c r="C171" s="290"/>
      <c r="D171" s="293"/>
      <c r="E171" s="293"/>
      <c r="F171" s="293"/>
      <c r="G171" s="293"/>
      <c r="H171" s="293"/>
      <c r="I171" s="293"/>
      <c r="J171" s="293"/>
      <c r="K171" s="293"/>
      <c r="L171" s="293"/>
    </row>
    <row r="172" spans="1:12">
      <c r="A172" s="9"/>
      <c r="B172" s="3"/>
      <c r="C172" s="290"/>
      <c r="D172" s="293"/>
      <c r="E172" s="293"/>
      <c r="F172" s="293"/>
      <c r="G172" s="293"/>
      <c r="H172" s="293"/>
      <c r="I172" s="293"/>
      <c r="J172" s="293"/>
      <c r="K172" s="293"/>
      <c r="L172" s="293"/>
    </row>
    <row r="173" spans="1:12">
      <c r="A173" s="9"/>
      <c r="B173" s="3"/>
      <c r="C173" s="290"/>
      <c r="D173" s="293"/>
      <c r="E173" s="293"/>
      <c r="F173" s="293"/>
      <c r="G173" s="293"/>
      <c r="H173" s="293"/>
      <c r="I173" s="293"/>
      <c r="J173" s="293"/>
      <c r="K173" s="293"/>
      <c r="L173" s="293"/>
    </row>
    <row r="174" spans="1:12">
      <c r="A174" s="9"/>
      <c r="B174" s="3"/>
      <c r="C174" s="290"/>
      <c r="D174" s="293"/>
      <c r="E174" s="293"/>
      <c r="F174" s="293"/>
      <c r="G174" s="293"/>
      <c r="H174" s="293"/>
      <c r="I174" s="293"/>
      <c r="J174" s="293"/>
      <c r="K174" s="293"/>
      <c r="L174" s="293"/>
    </row>
    <row r="175" spans="1:12">
      <c r="A175" s="9"/>
      <c r="B175" s="3"/>
      <c r="C175" s="290"/>
      <c r="D175" s="293"/>
      <c r="E175" s="293"/>
      <c r="F175" s="293"/>
      <c r="G175" s="293"/>
      <c r="H175" s="293"/>
      <c r="I175" s="293"/>
      <c r="J175" s="293"/>
      <c r="K175" s="293"/>
      <c r="L175" s="293"/>
    </row>
    <row r="176" spans="1:12">
      <c r="A176" s="9"/>
      <c r="B176" s="3"/>
      <c r="C176" s="290"/>
      <c r="D176" s="293"/>
      <c r="E176" s="293"/>
      <c r="F176" s="293"/>
      <c r="G176" s="293"/>
      <c r="H176" s="293"/>
      <c r="I176" s="293"/>
      <c r="J176" s="293"/>
      <c r="K176" s="293"/>
      <c r="L176" s="293"/>
    </row>
    <row r="177" spans="1:12">
      <c r="A177" s="9"/>
      <c r="B177" s="3"/>
      <c r="C177" s="290"/>
      <c r="D177" s="293"/>
      <c r="E177" s="293"/>
      <c r="F177" s="293"/>
      <c r="G177" s="293"/>
      <c r="H177" s="293"/>
      <c r="I177" s="293"/>
      <c r="J177" s="293"/>
      <c r="K177" s="293"/>
      <c r="L177" s="293"/>
    </row>
    <row r="178" spans="1:12">
      <c r="A178" s="9"/>
      <c r="B178" s="3"/>
      <c r="C178" s="290"/>
      <c r="D178" s="293"/>
      <c r="E178" s="293"/>
      <c r="F178" s="293"/>
      <c r="G178" s="293"/>
      <c r="H178" s="293"/>
      <c r="I178" s="293"/>
      <c r="J178" s="293"/>
      <c r="K178" s="293"/>
      <c r="L178" s="293"/>
    </row>
    <row r="179" spans="1:12">
      <c r="A179" s="9"/>
      <c r="B179" s="3"/>
      <c r="C179" s="290"/>
      <c r="D179" s="293"/>
      <c r="E179" s="293"/>
      <c r="F179" s="293"/>
      <c r="G179" s="293"/>
      <c r="H179" s="293"/>
      <c r="I179" s="293"/>
      <c r="J179" s="293"/>
      <c r="K179" s="293"/>
      <c r="L179" s="293"/>
    </row>
    <row r="180" spans="1:12">
      <c r="A180" s="9"/>
      <c r="B180" s="3"/>
      <c r="C180" s="290"/>
      <c r="D180" s="293"/>
      <c r="E180" s="293"/>
      <c r="F180" s="293"/>
      <c r="G180" s="293"/>
      <c r="H180" s="293"/>
      <c r="I180" s="293"/>
      <c r="J180" s="293"/>
      <c r="K180" s="293"/>
      <c r="L180" s="293"/>
    </row>
    <row r="181" spans="1:12">
      <c r="A181" s="9"/>
      <c r="B181" s="3"/>
      <c r="C181" s="290"/>
      <c r="D181" s="293"/>
      <c r="E181" s="293"/>
      <c r="F181" s="293"/>
      <c r="G181" s="293"/>
      <c r="H181" s="293"/>
      <c r="I181" s="293"/>
      <c r="J181" s="293"/>
      <c r="K181" s="293"/>
      <c r="L181" s="293"/>
    </row>
    <row r="182" spans="1:12">
      <c r="A182" s="9"/>
      <c r="B182" s="3"/>
      <c r="C182" s="290"/>
      <c r="D182" s="293"/>
      <c r="E182" s="293"/>
      <c r="F182" s="293"/>
      <c r="G182" s="293"/>
      <c r="H182" s="293"/>
      <c r="I182" s="293"/>
      <c r="J182" s="293"/>
      <c r="K182" s="293"/>
      <c r="L182" s="293"/>
    </row>
    <row r="183" spans="1:12">
      <c r="A183" s="9"/>
      <c r="B183" s="3"/>
      <c r="C183" s="290"/>
      <c r="D183" s="293"/>
      <c r="E183" s="293"/>
      <c r="F183" s="293"/>
      <c r="G183" s="293"/>
      <c r="H183" s="293"/>
      <c r="I183" s="293"/>
      <c r="J183" s="293"/>
      <c r="K183" s="293"/>
      <c r="L183" s="293"/>
    </row>
    <row r="184" spans="1:12">
      <c r="A184" s="9"/>
      <c r="B184" s="3"/>
      <c r="C184" s="290"/>
      <c r="D184" s="293"/>
      <c r="E184" s="293"/>
      <c r="F184" s="293"/>
      <c r="G184" s="293"/>
      <c r="H184" s="293"/>
      <c r="I184" s="293"/>
      <c r="J184" s="293"/>
      <c r="K184" s="293"/>
      <c r="L184" s="293"/>
    </row>
    <row r="185" spans="1:12">
      <c r="A185" s="9"/>
      <c r="B185" s="3"/>
      <c r="C185" s="290"/>
      <c r="D185" s="293"/>
      <c r="E185" s="293"/>
      <c r="F185" s="293"/>
      <c r="G185" s="293"/>
      <c r="H185" s="293"/>
      <c r="I185" s="293"/>
      <c r="J185" s="293"/>
      <c r="K185" s="293"/>
      <c r="L185" s="293"/>
    </row>
    <row r="186" spans="1:12">
      <c r="A186" s="9"/>
      <c r="B186" s="3"/>
      <c r="C186" s="290"/>
      <c r="D186" s="293"/>
      <c r="E186" s="293"/>
      <c r="F186" s="293"/>
      <c r="G186" s="293"/>
      <c r="H186" s="293"/>
      <c r="I186" s="293"/>
      <c r="J186" s="293"/>
      <c r="K186" s="293"/>
      <c r="L186" s="293"/>
    </row>
    <row r="187" spans="1:12">
      <c r="A187" s="9"/>
      <c r="B187" s="3"/>
      <c r="C187" s="290"/>
      <c r="D187" s="293"/>
      <c r="E187" s="293"/>
      <c r="F187" s="293"/>
      <c r="G187" s="293"/>
      <c r="H187" s="293"/>
      <c r="I187" s="293"/>
      <c r="J187" s="293"/>
      <c r="K187" s="293"/>
      <c r="L187" s="293"/>
    </row>
    <row r="188" spans="1:12">
      <c r="A188" s="9"/>
      <c r="B188" s="3"/>
      <c r="C188" s="290"/>
      <c r="D188" s="293"/>
      <c r="E188" s="293"/>
      <c r="F188" s="293"/>
      <c r="G188" s="293"/>
      <c r="H188" s="293"/>
      <c r="I188" s="293"/>
      <c r="J188" s="293"/>
      <c r="K188" s="293"/>
      <c r="L188" s="293"/>
    </row>
    <row r="189" spans="1:12">
      <c r="A189" s="9"/>
      <c r="B189" s="3"/>
      <c r="C189" s="290"/>
      <c r="D189" s="293"/>
      <c r="E189" s="293"/>
      <c r="F189" s="293"/>
      <c r="G189" s="293"/>
      <c r="H189" s="293"/>
      <c r="I189" s="293"/>
      <c r="J189" s="293"/>
      <c r="K189" s="293"/>
      <c r="L189" s="293"/>
    </row>
    <row r="190" spans="1:12">
      <c r="A190" s="9"/>
      <c r="B190" s="3"/>
      <c r="C190" s="290"/>
      <c r="D190" s="293"/>
      <c r="E190" s="293"/>
      <c r="F190" s="293"/>
      <c r="G190" s="293"/>
      <c r="H190" s="293"/>
      <c r="I190" s="293"/>
      <c r="J190" s="293"/>
      <c r="K190" s="293"/>
      <c r="L190" s="293"/>
    </row>
    <row r="191" spans="1:12">
      <c r="A191" s="9"/>
      <c r="B191" s="3"/>
      <c r="C191" s="290"/>
      <c r="D191" s="293"/>
      <c r="E191" s="293"/>
      <c r="F191" s="293"/>
      <c r="G191" s="293"/>
      <c r="H191" s="293"/>
      <c r="I191" s="293"/>
      <c r="J191" s="293"/>
      <c r="K191" s="293"/>
      <c r="L191" s="293"/>
    </row>
    <row r="192" spans="1:12">
      <c r="A192" s="9"/>
      <c r="B192" s="3"/>
      <c r="C192" s="290"/>
      <c r="D192" s="293"/>
      <c r="E192" s="293"/>
      <c r="F192" s="293"/>
      <c r="G192" s="293"/>
      <c r="H192" s="293"/>
      <c r="I192" s="293"/>
      <c r="J192" s="293"/>
      <c r="K192" s="293"/>
      <c r="L192" s="293"/>
    </row>
    <row r="193" spans="1:12">
      <c r="A193" s="9"/>
      <c r="B193" s="3"/>
      <c r="C193" s="290"/>
      <c r="D193" s="293"/>
      <c r="E193" s="293"/>
      <c r="F193" s="293"/>
      <c r="G193" s="293"/>
      <c r="H193" s="293"/>
      <c r="I193" s="293"/>
      <c r="J193" s="293"/>
      <c r="K193" s="293"/>
      <c r="L193" s="293"/>
    </row>
    <row r="194" spans="1:12">
      <c r="A194" s="9"/>
      <c r="B194" s="3"/>
      <c r="C194" s="290"/>
      <c r="D194" s="293"/>
      <c r="E194" s="293"/>
      <c r="F194" s="293"/>
      <c r="G194" s="293"/>
      <c r="H194" s="293"/>
      <c r="I194" s="293"/>
      <c r="J194" s="293"/>
      <c r="K194" s="293"/>
      <c r="L194" s="293"/>
    </row>
    <row r="195" spans="1:12">
      <c r="A195" s="9"/>
      <c r="B195" s="3"/>
      <c r="C195" s="290"/>
      <c r="D195" s="293"/>
      <c r="E195" s="293"/>
      <c r="F195" s="293"/>
      <c r="G195" s="293"/>
      <c r="H195" s="293"/>
      <c r="I195" s="293"/>
      <c r="J195" s="293"/>
      <c r="K195" s="293"/>
      <c r="L195" s="293"/>
    </row>
    <row r="196" spans="1:12">
      <c r="A196" s="9"/>
      <c r="B196" s="3"/>
      <c r="C196" s="290"/>
      <c r="D196" s="293"/>
      <c r="E196" s="293"/>
      <c r="F196" s="293"/>
      <c r="G196" s="293"/>
      <c r="H196" s="293"/>
      <c r="I196" s="293"/>
      <c r="J196" s="293"/>
      <c r="K196" s="293"/>
      <c r="L196" s="293"/>
    </row>
    <row r="197" spans="1:12">
      <c r="A197" s="9"/>
      <c r="B197" s="3"/>
      <c r="C197" s="290"/>
      <c r="D197" s="293"/>
      <c r="E197" s="293"/>
      <c r="F197" s="293"/>
      <c r="G197" s="293"/>
      <c r="H197" s="293"/>
      <c r="I197" s="293"/>
      <c r="J197" s="293"/>
      <c r="K197" s="293"/>
      <c r="L197" s="293"/>
    </row>
    <row r="198" spans="1:12">
      <c r="A198" s="9"/>
      <c r="B198" s="3"/>
      <c r="C198" s="290"/>
      <c r="D198" s="293"/>
      <c r="E198" s="293"/>
      <c r="F198" s="293"/>
      <c r="G198" s="293"/>
      <c r="H198" s="293"/>
      <c r="I198" s="293"/>
      <c r="J198" s="293"/>
      <c r="K198" s="293"/>
      <c r="L198" s="293"/>
    </row>
    <row r="199" spans="1:12">
      <c r="A199" s="9"/>
      <c r="B199" s="3"/>
      <c r="C199" s="290"/>
      <c r="D199" s="293"/>
      <c r="E199" s="293"/>
      <c r="F199" s="293"/>
      <c r="G199" s="293"/>
      <c r="H199" s="293"/>
      <c r="I199" s="293"/>
      <c r="J199" s="293"/>
      <c r="K199" s="293"/>
      <c r="L199" s="293"/>
    </row>
    <row r="200" spans="1:12">
      <c r="A200" s="9"/>
      <c r="B200" s="3"/>
      <c r="C200" s="290"/>
      <c r="D200" s="293"/>
      <c r="E200" s="293"/>
      <c r="F200" s="293"/>
      <c r="G200" s="293"/>
      <c r="H200" s="293"/>
      <c r="I200" s="293"/>
      <c r="J200" s="293"/>
      <c r="K200" s="293"/>
      <c r="L200" s="293"/>
    </row>
    <row r="201" spans="1:12">
      <c r="A201" s="9"/>
      <c r="B201" s="3"/>
      <c r="C201" s="290"/>
      <c r="D201" s="293"/>
      <c r="E201" s="293"/>
      <c r="F201" s="293"/>
      <c r="G201" s="293"/>
      <c r="H201" s="293"/>
      <c r="I201" s="293"/>
      <c r="J201" s="293"/>
      <c r="K201" s="293"/>
      <c r="L201" s="293"/>
    </row>
    <row r="202" spans="1:12">
      <c r="A202" s="9"/>
      <c r="B202" s="3"/>
      <c r="C202" s="290"/>
      <c r="D202" s="293"/>
      <c r="E202" s="293"/>
      <c r="F202" s="293"/>
      <c r="G202" s="293"/>
      <c r="H202" s="293"/>
      <c r="I202" s="293"/>
      <c r="J202" s="293"/>
      <c r="K202" s="293"/>
      <c r="L202" s="293"/>
    </row>
    <row r="203" spans="1:12">
      <c r="A203" s="9"/>
      <c r="B203" s="3"/>
      <c r="C203" s="290"/>
      <c r="D203" s="293"/>
      <c r="E203" s="293"/>
      <c r="F203" s="293"/>
      <c r="G203" s="293"/>
      <c r="H203" s="293"/>
      <c r="I203" s="293"/>
      <c r="J203" s="293"/>
      <c r="K203" s="293"/>
      <c r="L203" s="293"/>
    </row>
    <row r="204" spans="1:12">
      <c r="A204" s="9"/>
      <c r="B204" s="3"/>
      <c r="C204" s="290"/>
      <c r="D204" s="293"/>
      <c r="E204" s="293"/>
      <c r="F204" s="293"/>
      <c r="G204" s="293"/>
      <c r="H204" s="293"/>
      <c r="I204" s="293"/>
      <c r="J204" s="293"/>
      <c r="K204" s="293"/>
      <c r="L204" s="293"/>
    </row>
    <row r="205" spans="1:12">
      <c r="A205" s="9"/>
      <c r="B205" s="3"/>
      <c r="C205" s="290"/>
      <c r="D205" s="293"/>
      <c r="E205" s="293"/>
      <c r="F205" s="293"/>
      <c r="G205" s="293"/>
      <c r="H205" s="293"/>
      <c r="I205" s="293"/>
      <c r="J205" s="293"/>
      <c r="K205" s="293"/>
      <c r="L205" s="293"/>
    </row>
    <row r="206" spans="1:12">
      <c r="A206" s="9"/>
      <c r="B206" s="3"/>
      <c r="C206" s="290"/>
      <c r="D206" s="293"/>
      <c r="E206" s="293"/>
      <c r="F206" s="293"/>
      <c r="G206" s="293"/>
      <c r="H206" s="293"/>
      <c r="I206" s="293"/>
      <c r="J206" s="293"/>
      <c r="K206" s="293"/>
      <c r="L206" s="293"/>
    </row>
    <row r="207" spans="1:12">
      <c r="A207" s="9"/>
      <c r="B207" s="3"/>
      <c r="C207" s="290"/>
      <c r="D207" s="293"/>
      <c r="E207" s="293"/>
      <c r="F207" s="293"/>
      <c r="G207" s="293"/>
      <c r="H207" s="293"/>
      <c r="I207" s="293"/>
      <c r="J207" s="293"/>
      <c r="K207" s="293"/>
      <c r="L207" s="293"/>
    </row>
    <row r="208" spans="1:12">
      <c r="A208" s="9"/>
      <c r="B208" s="3"/>
      <c r="C208" s="290"/>
      <c r="D208" s="293"/>
      <c r="E208" s="293"/>
      <c r="F208" s="293"/>
      <c r="G208" s="293"/>
      <c r="H208" s="293"/>
      <c r="I208" s="293"/>
      <c r="J208" s="293"/>
      <c r="K208" s="293"/>
      <c r="L208" s="293"/>
    </row>
    <row r="209" spans="1:12">
      <c r="A209" s="9"/>
      <c r="B209" s="3"/>
      <c r="C209" s="290"/>
      <c r="D209" s="293"/>
      <c r="E209" s="293"/>
      <c r="F209" s="293"/>
      <c r="G209" s="293"/>
      <c r="H209" s="293"/>
      <c r="I209" s="293"/>
      <c r="J209" s="293"/>
      <c r="K209" s="293"/>
      <c r="L209" s="293"/>
    </row>
    <row r="210" spans="1:12">
      <c r="A210" s="9"/>
      <c r="B210" s="3"/>
      <c r="C210" s="290"/>
      <c r="D210" s="293"/>
      <c r="E210" s="293"/>
      <c r="F210" s="293"/>
      <c r="G210" s="293"/>
      <c r="H210" s="293"/>
      <c r="I210" s="293"/>
      <c r="J210" s="293"/>
      <c r="K210" s="293"/>
      <c r="L210" s="293"/>
    </row>
    <row r="211" spans="1:12">
      <c r="A211" s="9"/>
      <c r="B211" s="3"/>
      <c r="C211" s="290"/>
      <c r="D211" s="293"/>
      <c r="E211" s="293"/>
      <c r="F211" s="293"/>
      <c r="G211" s="293"/>
      <c r="H211" s="293"/>
      <c r="I211" s="293"/>
      <c r="J211" s="293"/>
      <c r="K211" s="293"/>
      <c r="L211" s="293"/>
    </row>
    <row r="212" spans="1:12">
      <c r="A212" s="9"/>
      <c r="B212" s="3"/>
      <c r="C212" s="290"/>
      <c r="D212" s="293"/>
      <c r="E212" s="293"/>
      <c r="F212" s="293"/>
      <c r="G212" s="293"/>
      <c r="H212" s="293"/>
      <c r="I212" s="293"/>
      <c r="J212" s="293"/>
      <c r="K212" s="293"/>
      <c r="L212" s="293"/>
    </row>
    <row r="213" spans="1:12">
      <c r="A213" s="9"/>
      <c r="B213" s="3"/>
      <c r="C213" s="290"/>
      <c r="D213" s="293"/>
      <c r="E213" s="293"/>
      <c r="F213" s="293"/>
      <c r="G213" s="293"/>
      <c r="H213" s="293"/>
      <c r="I213" s="293"/>
      <c r="J213" s="293"/>
      <c r="K213" s="293"/>
      <c r="L213" s="293"/>
    </row>
    <row r="214" spans="1:12">
      <c r="A214" s="9"/>
      <c r="B214" s="3"/>
      <c r="C214" s="290"/>
      <c r="D214" s="293"/>
      <c r="E214" s="293"/>
      <c r="F214" s="293"/>
      <c r="G214" s="293"/>
      <c r="H214" s="293"/>
      <c r="I214" s="293"/>
      <c r="J214" s="293"/>
      <c r="K214" s="293"/>
      <c r="L214" s="293"/>
    </row>
    <row r="215" spans="1:12">
      <c r="A215" s="9"/>
      <c r="B215" s="3"/>
      <c r="C215" s="290"/>
      <c r="D215" s="293"/>
      <c r="E215" s="293"/>
      <c r="F215" s="293"/>
      <c r="G215" s="293"/>
      <c r="H215" s="293"/>
      <c r="I215" s="293"/>
      <c r="J215" s="293"/>
      <c r="K215" s="293"/>
      <c r="L215" s="293"/>
    </row>
    <row r="216" spans="1:12">
      <c r="A216" s="9"/>
      <c r="B216" s="3"/>
      <c r="C216" s="290"/>
      <c r="D216" s="293"/>
      <c r="E216" s="293"/>
      <c r="F216" s="293"/>
      <c r="G216" s="293"/>
      <c r="H216" s="293"/>
      <c r="I216" s="293"/>
      <c r="J216" s="293"/>
      <c r="K216" s="293"/>
      <c r="L216" s="293"/>
    </row>
    <row r="217" spans="1:12">
      <c r="A217" s="9"/>
      <c r="B217" s="3"/>
      <c r="C217" s="290"/>
      <c r="D217" s="293"/>
      <c r="E217" s="293"/>
      <c r="F217" s="293"/>
      <c r="G217" s="293"/>
      <c r="H217" s="293"/>
      <c r="I217" s="293"/>
      <c r="J217" s="293"/>
      <c r="K217" s="293"/>
      <c r="L217" s="293"/>
    </row>
    <row r="218" spans="1:12">
      <c r="A218" s="9"/>
      <c r="B218" s="3"/>
      <c r="C218" s="290"/>
      <c r="D218" s="293"/>
      <c r="E218" s="293"/>
      <c r="F218" s="293"/>
      <c r="G218" s="293"/>
      <c r="H218" s="293"/>
      <c r="I218" s="293"/>
      <c r="J218" s="293"/>
      <c r="K218" s="293"/>
      <c r="L218" s="293"/>
    </row>
    <row r="219" spans="1:12">
      <c r="A219" s="9"/>
      <c r="B219" s="3"/>
      <c r="C219" s="290"/>
      <c r="D219" s="293"/>
      <c r="E219" s="293"/>
      <c r="F219" s="293"/>
      <c r="G219" s="293"/>
      <c r="H219" s="293"/>
      <c r="I219" s="293"/>
      <c r="J219" s="293"/>
      <c r="K219" s="293"/>
      <c r="L219" s="293"/>
    </row>
    <row r="220" spans="1:12">
      <c r="A220" s="9"/>
      <c r="B220" s="3"/>
      <c r="C220" s="290"/>
      <c r="D220" s="293"/>
      <c r="E220" s="293"/>
      <c r="F220" s="293"/>
      <c r="G220" s="293"/>
      <c r="H220" s="293"/>
      <c r="I220" s="293"/>
      <c r="J220" s="293"/>
      <c r="K220" s="293"/>
      <c r="L220" s="293"/>
    </row>
    <row r="221" spans="1:12">
      <c r="A221" s="9"/>
      <c r="B221" s="3"/>
      <c r="C221" s="290"/>
      <c r="D221" s="293"/>
      <c r="E221" s="293"/>
      <c r="F221" s="293"/>
      <c r="G221" s="293"/>
      <c r="H221" s="293"/>
      <c r="I221" s="293"/>
      <c r="J221" s="293"/>
      <c r="K221" s="293"/>
      <c r="L221" s="293"/>
    </row>
    <row r="222" spans="1:12">
      <c r="A222" s="9"/>
      <c r="B222" s="3"/>
      <c r="C222" s="290"/>
      <c r="D222" s="293"/>
      <c r="E222" s="293"/>
      <c r="F222" s="293"/>
      <c r="G222" s="293"/>
      <c r="H222" s="293"/>
      <c r="I222" s="293"/>
      <c r="J222" s="293"/>
      <c r="K222" s="293"/>
      <c r="L222" s="293"/>
    </row>
    <row r="223" spans="1:12">
      <c r="A223" s="9"/>
      <c r="B223" s="3"/>
      <c r="C223" s="290"/>
      <c r="D223" s="293"/>
      <c r="E223" s="293"/>
      <c r="F223" s="293"/>
      <c r="G223" s="293"/>
      <c r="H223" s="293"/>
      <c r="I223" s="293"/>
      <c r="J223" s="293"/>
      <c r="K223" s="293"/>
      <c r="L223" s="293"/>
    </row>
    <row r="224" spans="1:12">
      <c r="A224" s="9"/>
      <c r="B224" s="3"/>
      <c r="C224" s="290"/>
      <c r="D224" s="293"/>
      <c r="E224" s="293"/>
      <c r="F224" s="293"/>
      <c r="G224" s="293"/>
      <c r="H224" s="293"/>
      <c r="I224" s="293"/>
      <c r="J224" s="293"/>
      <c r="K224" s="293"/>
      <c r="L224" s="293"/>
    </row>
    <row r="225" spans="1:12">
      <c r="A225" s="9"/>
      <c r="B225" s="3"/>
      <c r="C225" s="290"/>
      <c r="D225" s="293"/>
      <c r="E225" s="293"/>
      <c r="F225" s="293"/>
      <c r="G225" s="293"/>
      <c r="H225" s="293"/>
      <c r="I225" s="293"/>
      <c r="J225" s="293"/>
      <c r="K225" s="293"/>
      <c r="L225" s="293"/>
    </row>
    <row r="226" spans="1:12">
      <c r="A226" s="9"/>
      <c r="B226" s="3"/>
      <c r="C226" s="290"/>
      <c r="D226" s="293"/>
      <c r="E226" s="293"/>
      <c r="F226" s="293"/>
      <c r="G226" s="293"/>
      <c r="H226" s="293"/>
      <c r="I226" s="293"/>
      <c r="J226" s="293"/>
      <c r="K226" s="293"/>
      <c r="L226" s="293"/>
    </row>
    <row r="227" spans="1:12">
      <c r="A227" s="9"/>
      <c r="B227" s="3"/>
      <c r="C227" s="290"/>
      <c r="D227" s="293"/>
      <c r="E227" s="293"/>
      <c r="F227" s="293"/>
      <c r="G227" s="293"/>
      <c r="H227" s="293"/>
      <c r="I227" s="293"/>
      <c r="J227" s="293"/>
      <c r="K227" s="293"/>
      <c r="L227" s="293"/>
    </row>
    <row r="228" spans="1:12">
      <c r="A228" s="9"/>
      <c r="B228" s="3"/>
      <c r="C228" s="290"/>
      <c r="D228" s="293"/>
      <c r="E228" s="293"/>
      <c r="F228" s="293"/>
      <c r="G228" s="293"/>
      <c r="H228" s="293"/>
      <c r="I228" s="293"/>
      <c r="J228" s="293"/>
      <c r="K228" s="293"/>
      <c r="L228" s="293"/>
    </row>
    <row r="229" spans="1:12">
      <c r="A229" s="9"/>
      <c r="B229" s="3"/>
      <c r="C229" s="290"/>
      <c r="D229" s="293"/>
      <c r="E229" s="293"/>
      <c r="F229" s="293"/>
      <c r="G229" s="293"/>
      <c r="H229" s="293"/>
      <c r="I229" s="293"/>
      <c r="J229" s="293"/>
      <c r="K229" s="293"/>
      <c r="L229" s="293"/>
    </row>
    <row r="230" spans="1:12">
      <c r="A230" s="9"/>
      <c r="B230" s="3"/>
      <c r="C230" s="290"/>
      <c r="D230" s="293"/>
      <c r="E230" s="293"/>
      <c r="F230" s="293"/>
      <c r="G230" s="293"/>
      <c r="H230" s="293"/>
      <c r="I230" s="293"/>
      <c r="J230" s="293"/>
      <c r="K230" s="293"/>
      <c r="L230" s="293"/>
    </row>
    <row r="231" spans="1:12">
      <c r="A231" s="9"/>
      <c r="B231" s="3"/>
      <c r="C231" s="290"/>
      <c r="D231" s="293"/>
      <c r="E231" s="293"/>
      <c r="F231" s="293"/>
      <c r="G231" s="293"/>
      <c r="H231" s="293"/>
      <c r="I231" s="293"/>
      <c r="J231" s="293"/>
      <c r="K231" s="293"/>
      <c r="L231" s="293"/>
    </row>
    <row r="232" spans="1:12">
      <c r="A232" s="9"/>
      <c r="B232" s="3"/>
      <c r="C232" s="290"/>
      <c r="D232" s="293"/>
      <c r="E232" s="293"/>
      <c r="F232" s="293"/>
      <c r="G232" s="293"/>
      <c r="H232" s="293"/>
      <c r="I232" s="293"/>
      <c r="J232" s="293"/>
      <c r="K232" s="293"/>
      <c r="L232" s="293"/>
    </row>
    <row r="233" spans="1:12">
      <c r="A233" s="9"/>
      <c r="B233" s="3"/>
      <c r="C233" s="290"/>
      <c r="D233" s="293"/>
      <c r="E233" s="293"/>
      <c r="F233" s="293"/>
      <c r="G233" s="293"/>
      <c r="H233" s="293"/>
      <c r="I233" s="293"/>
      <c r="J233" s="293"/>
      <c r="K233" s="293"/>
      <c r="L233" s="293"/>
    </row>
    <row r="234" spans="1:12">
      <c r="A234" s="9"/>
      <c r="B234" s="3"/>
      <c r="C234" s="290"/>
      <c r="D234" s="293"/>
      <c r="E234" s="293"/>
      <c r="F234" s="293"/>
      <c r="G234" s="293"/>
      <c r="H234" s="293"/>
      <c r="I234" s="293"/>
      <c r="J234" s="293"/>
      <c r="K234" s="293"/>
      <c r="L234" s="293"/>
    </row>
    <row r="235" spans="1:12">
      <c r="A235" s="9"/>
      <c r="B235" s="3"/>
      <c r="C235" s="290"/>
      <c r="D235" s="293"/>
      <c r="E235" s="293"/>
      <c r="F235" s="293"/>
      <c r="G235" s="293"/>
      <c r="H235" s="293"/>
      <c r="I235" s="293"/>
      <c r="J235" s="293"/>
      <c r="K235" s="293"/>
      <c r="L235" s="293"/>
    </row>
    <row r="236" spans="1:12">
      <c r="A236" s="9"/>
      <c r="B236" s="3"/>
      <c r="C236" s="290"/>
      <c r="D236" s="293"/>
      <c r="E236" s="293"/>
      <c r="F236" s="293"/>
      <c r="G236" s="293"/>
      <c r="H236" s="293"/>
      <c r="I236" s="293"/>
      <c r="J236" s="293"/>
      <c r="K236" s="293"/>
      <c r="L236" s="293"/>
    </row>
    <row r="237" spans="1:12">
      <c r="A237" s="9"/>
      <c r="B237" s="3"/>
      <c r="C237" s="290"/>
      <c r="D237" s="293"/>
      <c r="E237" s="293"/>
      <c r="F237" s="293"/>
      <c r="G237" s="293"/>
      <c r="H237" s="293"/>
      <c r="I237" s="293"/>
      <c r="J237" s="293"/>
      <c r="K237" s="293"/>
      <c r="L237" s="293"/>
    </row>
    <row r="238" spans="1:12">
      <c r="A238" s="9"/>
      <c r="B238" s="3"/>
      <c r="C238" s="290"/>
      <c r="D238" s="293"/>
      <c r="E238" s="293"/>
      <c r="F238" s="293"/>
      <c r="G238" s="293"/>
      <c r="H238" s="293"/>
      <c r="I238" s="293"/>
      <c r="J238" s="293"/>
      <c r="K238" s="293"/>
      <c r="L238" s="293"/>
    </row>
    <row r="239" spans="1:12">
      <c r="A239" s="9"/>
      <c r="B239" s="3"/>
      <c r="C239" s="290"/>
      <c r="D239" s="293"/>
      <c r="E239" s="293"/>
      <c r="F239" s="293"/>
      <c r="G239" s="293"/>
      <c r="H239" s="293"/>
      <c r="I239" s="293"/>
      <c r="J239" s="293"/>
      <c r="K239" s="293"/>
      <c r="L239" s="293"/>
    </row>
    <row r="240" spans="1:12">
      <c r="A240" s="9"/>
      <c r="B240" s="3"/>
      <c r="C240" s="290"/>
      <c r="D240" s="293"/>
      <c r="E240" s="293"/>
      <c r="F240" s="293"/>
      <c r="G240" s="293"/>
      <c r="H240" s="293"/>
      <c r="I240" s="293"/>
      <c r="J240" s="293"/>
      <c r="K240" s="293"/>
      <c r="L240" s="293"/>
    </row>
    <row r="241" spans="1:12">
      <c r="A241" s="9"/>
      <c r="B241" s="3"/>
      <c r="C241" s="290"/>
      <c r="D241" s="293"/>
      <c r="E241" s="293"/>
      <c r="F241" s="293"/>
      <c r="G241" s="293"/>
      <c r="H241" s="293"/>
      <c r="I241" s="293"/>
      <c r="J241" s="293"/>
      <c r="K241" s="293"/>
      <c r="L241" s="293"/>
    </row>
    <row r="242" spans="1:12">
      <c r="A242" s="9"/>
      <c r="B242" s="3"/>
      <c r="C242" s="290"/>
      <c r="D242" s="293"/>
      <c r="E242" s="293"/>
      <c r="F242" s="293"/>
      <c r="G242" s="293"/>
      <c r="H242" s="293"/>
      <c r="I242" s="293"/>
      <c r="J242" s="293"/>
      <c r="K242" s="293"/>
      <c r="L242" s="293"/>
    </row>
    <row r="243" spans="1:12">
      <c r="A243" s="9"/>
      <c r="B243" s="3"/>
      <c r="C243" s="290"/>
      <c r="D243" s="293"/>
      <c r="E243" s="293"/>
      <c r="F243" s="293"/>
      <c r="G243" s="293"/>
      <c r="H243" s="293"/>
      <c r="I243" s="293"/>
      <c r="J243" s="293"/>
      <c r="K243" s="293"/>
      <c r="L243" s="293"/>
    </row>
    <row r="244" spans="1:12">
      <c r="A244" s="9"/>
      <c r="B244" s="3"/>
      <c r="C244" s="290"/>
      <c r="D244" s="293"/>
      <c r="E244" s="293"/>
      <c r="F244" s="293"/>
      <c r="G244" s="293"/>
      <c r="H244" s="293"/>
      <c r="I244" s="293"/>
      <c r="J244" s="293"/>
      <c r="K244" s="293"/>
      <c r="L244" s="293"/>
    </row>
    <row r="245" spans="1:12">
      <c r="A245" s="9"/>
      <c r="B245" s="3"/>
      <c r="C245" s="290"/>
      <c r="D245" s="293"/>
      <c r="E245" s="293"/>
      <c r="F245" s="293"/>
      <c r="G245" s="293"/>
      <c r="H245" s="293"/>
      <c r="I245" s="293"/>
      <c r="J245" s="293"/>
      <c r="K245" s="293"/>
      <c r="L245" s="293"/>
    </row>
    <row r="246" spans="1:12">
      <c r="A246" s="9"/>
      <c r="B246" s="3"/>
      <c r="C246" s="290"/>
      <c r="D246" s="293"/>
      <c r="E246" s="293"/>
      <c r="F246" s="293"/>
      <c r="G246" s="293"/>
      <c r="H246" s="293"/>
      <c r="I246" s="293"/>
      <c r="J246" s="293"/>
      <c r="K246" s="293"/>
      <c r="L246" s="293"/>
    </row>
    <row r="247" spans="1:12">
      <c r="A247" s="9"/>
      <c r="B247" s="3"/>
      <c r="C247" s="290"/>
      <c r="D247" s="293"/>
      <c r="E247" s="293"/>
      <c r="F247" s="293"/>
      <c r="G247" s="293"/>
      <c r="H247" s="293"/>
      <c r="I247" s="293"/>
      <c r="J247" s="293"/>
      <c r="K247" s="293"/>
      <c r="L247" s="293"/>
    </row>
    <row r="248" spans="1:12">
      <c r="A248" s="9"/>
      <c r="B248" s="3"/>
      <c r="C248" s="290"/>
      <c r="D248" s="293"/>
      <c r="E248" s="293"/>
      <c r="F248" s="293"/>
      <c r="G248" s="293"/>
      <c r="H248" s="293"/>
      <c r="I248" s="293"/>
      <c r="J248" s="293"/>
      <c r="K248" s="293"/>
      <c r="L248" s="293"/>
    </row>
    <row r="249" spans="1:12">
      <c r="A249" s="9"/>
      <c r="B249" s="3"/>
      <c r="C249" s="290"/>
      <c r="D249" s="293"/>
      <c r="E249" s="293"/>
      <c r="F249" s="293"/>
      <c r="G249" s="293"/>
      <c r="H249" s="293"/>
      <c r="I249" s="293"/>
      <c r="J249" s="293"/>
      <c r="K249" s="293"/>
      <c r="L249" s="293"/>
    </row>
    <row r="250" spans="1:12">
      <c r="A250" s="9"/>
      <c r="B250" s="3"/>
      <c r="C250" s="290"/>
      <c r="D250" s="293"/>
      <c r="E250" s="293"/>
      <c r="F250" s="293"/>
      <c r="G250" s="293"/>
      <c r="H250" s="293"/>
      <c r="I250" s="293"/>
      <c r="J250" s="293"/>
      <c r="K250" s="293"/>
      <c r="L250" s="293"/>
    </row>
    <row r="251" spans="1:12">
      <c r="A251" s="9"/>
      <c r="B251" s="3"/>
      <c r="C251" s="290"/>
      <c r="D251" s="293"/>
      <c r="E251" s="293"/>
      <c r="F251" s="293"/>
      <c r="G251" s="293"/>
      <c r="H251" s="293"/>
      <c r="I251" s="293"/>
      <c r="J251" s="293"/>
      <c r="K251" s="293"/>
      <c r="L251" s="293"/>
    </row>
    <row r="252" spans="1:12">
      <c r="A252" s="9"/>
      <c r="B252" s="3"/>
      <c r="C252" s="290"/>
      <c r="D252" s="293"/>
      <c r="E252" s="293"/>
      <c r="F252" s="293"/>
      <c r="G252" s="293"/>
      <c r="H252" s="293"/>
      <c r="I252" s="293"/>
      <c r="J252" s="293"/>
      <c r="K252" s="293"/>
      <c r="L252" s="293"/>
    </row>
    <row r="253" spans="1:12">
      <c r="A253" s="9"/>
      <c r="B253" s="3"/>
      <c r="C253" s="290"/>
      <c r="D253" s="293"/>
      <c r="E253" s="293"/>
      <c r="F253" s="293"/>
      <c r="G253" s="293"/>
      <c r="H253" s="293"/>
      <c r="I253" s="293"/>
      <c r="J253" s="293"/>
      <c r="K253" s="293"/>
      <c r="L253" s="293"/>
    </row>
    <row r="254" spans="1:12">
      <c r="A254" s="9"/>
      <c r="B254" s="3"/>
      <c r="C254" s="290"/>
      <c r="D254" s="293"/>
      <c r="E254" s="293"/>
      <c r="F254" s="293"/>
      <c r="G254" s="293"/>
      <c r="H254" s="293"/>
      <c r="I254" s="293"/>
      <c r="J254" s="293"/>
      <c r="K254" s="293"/>
      <c r="L254" s="293"/>
    </row>
    <row r="255" spans="1:12">
      <c r="A255" s="9"/>
      <c r="B255" s="3"/>
      <c r="C255" s="290"/>
      <c r="D255" s="293"/>
      <c r="E255" s="293"/>
      <c r="F255" s="293"/>
      <c r="G255" s="293"/>
      <c r="H255" s="293"/>
      <c r="I255" s="293"/>
      <c r="J255" s="293"/>
      <c r="K255" s="293"/>
      <c r="L255" s="293"/>
    </row>
    <row r="256" spans="1:12">
      <c r="A256" s="9"/>
      <c r="B256" s="3"/>
      <c r="C256" s="290"/>
      <c r="D256" s="293"/>
      <c r="E256" s="293"/>
      <c r="F256" s="293"/>
      <c r="G256" s="293"/>
      <c r="H256" s="293"/>
      <c r="I256" s="293"/>
      <c r="J256" s="293"/>
      <c r="K256" s="293"/>
      <c r="L256" s="293"/>
    </row>
    <row r="257" spans="1:12">
      <c r="A257" s="9"/>
      <c r="B257" s="3"/>
      <c r="C257" s="290"/>
      <c r="D257" s="293"/>
      <c r="E257" s="293"/>
      <c r="F257" s="293"/>
      <c r="G257" s="293"/>
      <c r="H257" s="293"/>
      <c r="I257" s="293"/>
      <c r="J257" s="293"/>
      <c r="K257" s="293"/>
      <c r="L257" s="293"/>
    </row>
    <row r="258" spans="1:12">
      <c r="A258" s="9"/>
      <c r="B258" s="3"/>
      <c r="C258" s="290"/>
      <c r="D258" s="293"/>
      <c r="E258" s="293"/>
      <c r="F258" s="293"/>
      <c r="G258" s="293"/>
      <c r="H258" s="293"/>
      <c r="I258" s="293"/>
      <c r="J258" s="293"/>
      <c r="K258" s="293"/>
      <c r="L258" s="293"/>
    </row>
    <row r="259" spans="1:12">
      <c r="A259" s="9"/>
      <c r="B259" s="3"/>
      <c r="C259" s="290"/>
      <c r="D259" s="293"/>
      <c r="E259" s="293"/>
      <c r="F259" s="293"/>
      <c r="G259" s="293"/>
      <c r="H259" s="293"/>
      <c r="I259" s="293"/>
      <c r="J259" s="293"/>
      <c r="K259" s="293"/>
      <c r="L259" s="293"/>
    </row>
    <row r="260" spans="1:12">
      <c r="A260" s="9"/>
      <c r="B260" s="3"/>
      <c r="C260" s="290"/>
      <c r="D260" s="293"/>
      <c r="E260" s="293"/>
      <c r="F260" s="293"/>
      <c r="G260" s="293"/>
      <c r="H260" s="293"/>
      <c r="I260" s="293"/>
      <c r="J260" s="293"/>
      <c r="K260" s="293"/>
      <c r="L260" s="293"/>
    </row>
    <row r="261" spans="1:12">
      <c r="A261" s="9"/>
      <c r="B261" s="3"/>
      <c r="C261" s="290"/>
      <c r="D261" s="293"/>
      <c r="E261" s="293"/>
      <c r="F261" s="293"/>
      <c r="G261" s="293"/>
      <c r="H261" s="293"/>
      <c r="I261" s="293"/>
      <c r="J261" s="293"/>
      <c r="K261" s="293"/>
      <c r="L261" s="293"/>
    </row>
    <row r="262" spans="1:12">
      <c r="A262" s="9"/>
      <c r="B262" s="3"/>
      <c r="C262" s="290"/>
      <c r="D262" s="293"/>
      <c r="E262" s="293"/>
      <c r="F262" s="293"/>
      <c r="G262" s="293"/>
      <c r="H262" s="293"/>
      <c r="I262" s="293"/>
      <c r="J262" s="293"/>
      <c r="K262" s="293"/>
      <c r="L262" s="293"/>
    </row>
    <row r="263" spans="1:12">
      <c r="A263" s="9"/>
      <c r="B263" s="3"/>
      <c r="C263" s="290"/>
      <c r="D263" s="293"/>
      <c r="E263" s="293"/>
      <c r="F263" s="293"/>
      <c r="G263" s="293"/>
      <c r="H263" s="293"/>
      <c r="I263" s="293"/>
      <c r="J263" s="293"/>
      <c r="K263" s="293"/>
      <c r="L263" s="293"/>
    </row>
    <row r="264" spans="1:12">
      <c r="A264" s="9"/>
      <c r="B264" s="3"/>
      <c r="C264" s="290"/>
      <c r="D264" s="293"/>
      <c r="E264" s="293"/>
      <c r="F264" s="293"/>
      <c r="G264" s="293"/>
      <c r="H264" s="293"/>
      <c r="I264" s="293"/>
      <c r="J264" s="293"/>
      <c r="K264" s="293"/>
      <c r="L264" s="293"/>
    </row>
    <row r="265" spans="1:12">
      <c r="A265" s="9"/>
      <c r="B265" s="3"/>
      <c r="C265" s="290"/>
      <c r="D265" s="293"/>
      <c r="E265" s="293"/>
      <c r="F265" s="293"/>
      <c r="G265" s="293"/>
      <c r="H265" s="293"/>
      <c r="I265" s="293"/>
      <c r="J265" s="293"/>
      <c r="K265" s="293"/>
      <c r="L265" s="293"/>
    </row>
    <row r="266" spans="1:12">
      <c r="A266" s="9"/>
      <c r="B266" s="3"/>
      <c r="C266" s="290"/>
      <c r="D266" s="293"/>
      <c r="E266" s="293"/>
      <c r="F266" s="293"/>
      <c r="G266" s="293"/>
      <c r="H266" s="293"/>
      <c r="I266" s="293"/>
      <c r="J266" s="293"/>
      <c r="K266" s="293"/>
      <c r="L266" s="293"/>
    </row>
    <row r="267" spans="1:12">
      <c r="A267" s="9"/>
      <c r="B267" s="3"/>
      <c r="C267" s="290"/>
      <c r="D267" s="293"/>
      <c r="E267" s="293"/>
      <c r="F267" s="293"/>
      <c r="G267" s="293"/>
      <c r="H267" s="293"/>
      <c r="I267" s="293"/>
      <c r="J267" s="293"/>
      <c r="K267" s="293"/>
      <c r="L267" s="293"/>
    </row>
    <row r="268" spans="1:12">
      <c r="A268" s="9"/>
      <c r="B268" s="3"/>
      <c r="C268" s="290"/>
      <c r="D268" s="293"/>
      <c r="E268" s="293"/>
      <c r="F268" s="293"/>
      <c r="G268" s="293"/>
      <c r="H268" s="293"/>
      <c r="I268" s="293"/>
      <c r="J268" s="293"/>
      <c r="K268" s="293"/>
      <c r="L268" s="293"/>
    </row>
    <row r="269" spans="1:12">
      <c r="A269" s="9"/>
      <c r="B269" s="3"/>
      <c r="C269" s="290"/>
      <c r="D269" s="293"/>
      <c r="E269" s="293"/>
      <c r="F269" s="293"/>
      <c r="G269" s="293"/>
      <c r="H269" s="293"/>
      <c r="I269" s="293"/>
      <c r="J269" s="293"/>
      <c r="K269" s="293"/>
      <c r="L269" s="293"/>
    </row>
    <row r="270" spans="1:12">
      <c r="A270" s="9"/>
      <c r="B270" s="3"/>
      <c r="C270" s="290"/>
      <c r="D270" s="293"/>
      <c r="E270" s="293"/>
      <c r="F270" s="293"/>
      <c r="G270" s="293"/>
      <c r="H270" s="293"/>
      <c r="I270" s="293"/>
      <c r="J270" s="293"/>
      <c r="K270" s="293"/>
      <c r="L270" s="293"/>
    </row>
    <row r="271" spans="1:12">
      <c r="A271" s="9"/>
      <c r="B271" s="3"/>
      <c r="C271" s="290"/>
      <c r="D271" s="293"/>
      <c r="E271" s="293"/>
      <c r="F271" s="293"/>
      <c r="G271" s="293"/>
      <c r="H271" s="293"/>
      <c r="I271" s="293"/>
      <c r="J271" s="293"/>
      <c r="K271" s="293"/>
      <c r="L271" s="293"/>
    </row>
    <row r="272" spans="1:12">
      <c r="A272" s="9"/>
      <c r="B272" s="3"/>
      <c r="C272" s="290"/>
      <c r="D272" s="293"/>
      <c r="E272" s="293"/>
      <c r="F272" s="293"/>
      <c r="G272" s="293"/>
      <c r="H272" s="293"/>
      <c r="I272" s="293"/>
      <c r="J272" s="293"/>
      <c r="K272" s="293"/>
      <c r="L272" s="293"/>
    </row>
    <row r="273" spans="1:12">
      <c r="A273" s="9"/>
      <c r="B273" s="3"/>
      <c r="C273" s="290"/>
      <c r="D273" s="293"/>
      <c r="E273" s="293"/>
      <c r="F273" s="293"/>
      <c r="G273" s="293"/>
      <c r="H273" s="293"/>
      <c r="I273" s="293"/>
      <c r="J273" s="293"/>
      <c r="K273" s="293"/>
      <c r="L273" s="293"/>
    </row>
    <row r="274" spans="1:12">
      <c r="A274" s="9"/>
      <c r="B274" s="3"/>
      <c r="C274" s="290"/>
      <c r="D274" s="293"/>
      <c r="E274" s="293"/>
      <c r="F274" s="293"/>
      <c r="G274" s="293"/>
      <c r="H274" s="293"/>
      <c r="I274" s="293"/>
      <c r="J274" s="293"/>
      <c r="K274" s="293"/>
      <c r="L274" s="293"/>
    </row>
    <row r="275" spans="1:12">
      <c r="A275" s="9"/>
      <c r="B275" s="3"/>
      <c r="C275" s="290"/>
      <c r="D275" s="293"/>
      <c r="E275" s="293"/>
      <c r="F275" s="293"/>
      <c r="G275" s="293"/>
      <c r="H275" s="293"/>
      <c r="I275" s="293"/>
      <c r="J275" s="293"/>
      <c r="K275" s="293"/>
      <c r="L275" s="293"/>
    </row>
    <row r="276" spans="1:12">
      <c r="A276" s="9"/>
      <c r="B276" s="3"/>
      <c r="C276" s="290"/>
      <c r="D276" s="293"/>
      <c r="E276" s="293"/>
      <c r="F276" s="293"/>
      <c r="G276" s="293"/>
      <c r="H276" s="293"/>
      <c r="I276" s="293"/>
      <c r="J276" s="293"/>
      <c r="K276" s="293"/>
      <c r="L276" s="293"/>
    </row>
    <row r="277" spans="1:12">
      <c r="A277" s="9"/>
      <c r="B277" s="3"/>
      <c r="C277" s="290"/>
      <c r="D277" s="293"/>
      <c r="E277" s="293"/>
      <c r="F277" s="293"/>
      <c r="G277" s="293"/>
      <c r="H277" s="293"/>
      <c r="I277" s="293"/>
      <c r="J277" s="293"/>
      <c r="K277" s="293"/>
      <c r="L277" s="293"/>
    </row>
    <row r="278" spans="1:12">
      <c r="A278" s="9"/>
      <c r="B278" s="3"/>
      <c r="C278" s="290"/>
      <c r="D278" s="293"/>
      <c r="E278" s="293"/>
      <c r="F278" s="293"/>
      <c r="G278" s="293"/>
      <c r="H278" s="293"/>
      <c r="I278" s="293"/>
      <c r="J278" s="293"/>
      <c r="K278" s="293"/>
      <c r="L278" s="293"/>
    </row>
    <row r="279" spans="1:12">
      <c r="A279" s="9"/>
      <c r="B279" s="3"/>
      <c r="C279" s="290"/>
      <c r="D279" s="293"/>
      <c r="E279" s="293"/>
      <c r="F279" s="293"/>
      <c r="G279" s="293"/>
      <c r="H279" s="293"/>
      <c r="I279" s="293"/>
      <c r="J279" s="293"/>
      <c r="K279" s="293"/>
      <c r="L279" s="293"/>
    </row>
    <row r="280" spans="1:12">
      <c r="A280" s="9"/>
      <c r="B280" s="3"/>
      <c r="C280" s="290"/>
      <c r="D280" s="293"/>
      <c r="E280" s="293"/>
      <c r="F280" s="293"/>
      <c r="G280" s="293"/>
      <c r="H280" s="293"/>
      <c r="I280" s="293"/>
      <c r="J280" s="293"/>
      <c r="K280" s="293"/>
      <c r="L280" s="293"/>
    </row>
    <row r="281" spans="1:12">
      <c r="A281" s="9"/>
      <c r="B281" s="3"/>
      <c r="C281" s="290"/>
      <c r="D281" s="293"/>
      <c r="E281" s="293"/>
      <c r="F281" s="293"/>
      <c r="G281" s="293"/>
      <c r="H281" s="293"/>
      <c r="I281" s="293"/>
      <c r="J281" s="293"/>
      <c r="K281" s="293"/>
      <c r="L281" s="293"/>
    </row>
    <row r="282" spans="1:12">
      <c r="A282" s="9"/>
      <c r="B282" s="3"/>
      <c r="C282" s="290"/>
      <c r="D282" s="293"/>
      <c r="E282" s="293"/>
      <c r="F282" s="293"/>
      <c r="G282" s="293"/>
      <c r="H282" s="293"/>
      <c r="I282" s="293"/>
      <c r="J282" s="293"/>
      <c r="K282" s="293"/>
      <c r="L282" s="293"/>
    </row>
    <row r="283" spans="1:12">
      <c r="A283" s="9"/>
      <c r="B283" s="3"/>
      <c r="C283" s="290"/>
      <c r="D283" s="293"/>
      <c r="E283" s="293"/>
      <c r="F283" s="293"/>
      <c r="G283" s="293"/>
      <c r="H283" s="293"/>
      <c r="I283" s="293"/>
      <c r="J283" s="293"/>
      <c r="K283" s="293"/>
      <c r="L283" s="293"/>
    </row>
    <row r="284" spans="1:12">
      <c r="A284" s="9"/>
      <c r="B284" s="3"/>
      <c r="C284" s="290"/>
      <c r="D284" s="293"/>
      <c r="E284" s="293"/>
      <c r="F284" s="293"/>
      <c r="G284" s="293"/>
      <c r="H284" s="293"/>
      <c r="I284" s="293"/>
      <c r="J284" s="293"/>
      <c r="K284" s="293"/>
      <c r="L284" s="293"/>
    </row>
    <row r="285" spans="1:12">
      <c r="A285" s="9"/>
      <c r="B285" s="3"/>
      <c r="C285" s="290"/>
      <c r="D285" s="293"/>
      <c r="E285" s="293"/>
      <c r="F285" s="293"/>
      <c r="G285" s="293"/>
      <c r="H285" s="293"/>
      <c r="I285" s="293"/>
      <c r="J285" s="293"/>
      <c r="K285" s="293"/>
      <c r="L285" s="293"/>
    </row>
    <row r="286" spans="1:12">
      <c r="A286" s="9"/>
      <c r="B286" s="3"/>
      <c r="C286" s="290"/>
      <c r="D286" s="293"/>
      <c r="E286" s="293"/>
      <c r="F286" s="293"/>
      <c r="G286" s="293"/>
      <c r="H286" s="293"/>
      <c r="I286" s="293"/>
      <c r="J286" s="293"/>
      <c r="K286" s="293"/>
      <c r="L286" s="293"/>
    </row>
    <row r="287" spans="1:12">
      <c r="A287" s="9"/>
      <c r="B287" s="3"/>
      <c r="C287" s="290"/>
      <c r="D287" s="293"/>
      <c r="E287" s="293"/>
      <c r="F287" s="293"/>
      <c r="G287" s="293"/>
      <c r="H287" s="293"/>
      <c r="I287" s="293"/>
      <c r="J287" s="293"/>
      <c r="K287" s="293"/>
      <c r="L287" s="293"/>
    </row>
    <row r="288" spans="1:12">
      <c r="A288" s="9"/>
      <c r="B288" s="3"/>
      <c r="C288" s="290"/>
      <c r="D288" s="293"/>
      <c r="E288" s="293"/>
      <c r="F288" s="293"/>
      <c r="G288" s="293"/>
      <c r="H288" s="293"/>
      <c r="I288" s="293"/>
      <c r="J288" s="293"/>
      <c r="K288" s="293"/>
      <c r="L288" s="293"/>
    </row>
    <row r="289" spans="1:12">
      <c r="A289" s="9"/>
      <c r="B289" s="3"/>
      <c r="C289" s="290"/>
      <c r="D289" s="293"/>
      <c r="E289" s="293"/>
      <c r="F289" s="293"/>
      <c r="G289" s="293"/>
      <c r="H289" s="293"/>
      <c r="I289" s="293"/>
      <c r="J289" s="293"/>
      <c r="K289" s="293"/>
      <c r="L289" s="293"/>
    </row>
    <row r="290" spans="1:12">
      <c r="A290" s="9"/>
      <c r="B290" s="3"/>
      <c r="C290" s="290"/>
      <c r="D290" s="293"/>
      <c r="E290" s="293"/>
      <c r="F290" s="293"/>
      <c r="G290" s="293"/>
      <c r="H290" s="293"/>
      <c r="I290" s="293"/>
      <c r="J290" s="293"/>
      <c r="K290" s="293"/>
      <c r="L290" s="293"/>
    </row>
    <row r="291" spans="1:12">
      <c r="A291" s="9"/>
      <c r="B291" s="3"/>
      <c r="C291" s="290"/>
      <c r="D291" s="293"/>
      <c r="E291" s="293"/>
      <c r="F291" s="293"/>
      <c r="G291" s="293"/>
      <c r="H291" s="293"/>
      <c r="I291" s="293"/>
      <c r="J291" s="293"/>
      <c r="K291" s="293"/>
      <c r="L291" s="293"/>
    </row>
    <row r="292" spans="1:12">
      <c r="A292" s="9"/>
      <c r="B292" s="3"/>
      <c r="C292" s="290"/>
      <c r="D292" s="293"/>
      <c r="E292" s="293"/>
      <c r="F292" s="293"/>
      <c r="G292" s="293"/>
      <c r="H292" s="293"/>
      <c r="I292" s="293"/>
      <c r="J292" s="293"/>
      <c r="K292" s="293"/>
      <c r="L292" s="293"/>
    </row>
    <row r="293" spans="1:12">
      <c r="A293" s="9"/>
      <c r="B293" s="3"/>
      <c r="C293" s="290"/>
      <c r="D293" s="293"/>
      <c r="E293" s="293"/>
      <c r="F293" s="293"/>
      <c r="G293" s="293"/>
      <c r="H293" s="293"/>
      <c r="I293" s="293"/>
      <c r="J293" s="293"/>
      <c r="K293" s="293"/>
      <c r="L293" s="293"/>
    </row>
    <row r="294" spans="1:12">
      <c r="A294" s="9"/>
      <c r="B294" s="3"/>
      <c r="C294" s="290"/>
      <c r="D294" s="293"/>
      <c r="E294" s="293"/>
      <c r="F294" s="293"/>
      <c r="G294" s="293"/>
      <c r="H294" s="293"/>
      <c r="I294" s="293"/>
      <c r="J294" s="293"/>
      <c r="K294" s="293"/>
      <c r="L294" s="293"/>
    </row>
    <row r="295" spans="1:12">
      <c r="A295" s="9"/>
      <c r="B295" s="3"/>
      <c r="C295" s="290"/>
      <c r="D295" s="293"/>
      <c r="E295" s="293"/>
      <c r="F295" s="293"/>
      <c r="G295" s="293"/>
      <c r="H295" s="293"/>
      <c r="I295" s="293"/>
      <c r="J295" s="293"/>
      <c r="K295" s="293"/>
      <c r="L295" s="293"/>
    </row>
    <row r="296" spans="1:12">
      <c r="A296" s="9"/>
      <c r="B296" s="3"/>
      <c r="C296" s="290"/>
      <c r="D296" s="293"/>
      <c r="E296" s="293"/>
      <c r="F296" s="293"/>
      <c r="G296" s="293"/>
      <c r="H296" s="293"/>
      <c r="I296" s="293"/>
      <c r="J296" s="293"/>
      <c r="K296" s="293"/>
      <c r="L296" s="293"/>
    </row>
    <row r="297" spans="1:12">
      <c r="A297" s="9"/>
      <c r="B297" s="3"/>
      <c r="C297" s="290"/>
      <c r="D297" s="293"/>
      <c r="E297" s="293"/>
      <c r="F297" s="293"/>
      <c r="G297" s="293"/>
      <c r="H297" s="293"/>
      <c r="I297" s="293"/>
      <c r="J297" s="293"/>
      <c r="K297" s="293"/>
      <c r="L297" s="293"/>
    </row>
    <row r="298" spans="1:12">
      <c r="A298" s="9"/>
      <c r="B298" s="3"/>
      <c r="C298" s="290"/>
      <c r="D298" s="293"/>
      <c r="E298" s="293"/>
      <c r="F298" s="293"/>
      <c r="G298" s="293"/>
      <c r="H298" s="293"/>
      <c r="I298" s="293"/>
      <c r="J298" s="293"/>
      <c r="K298" s="293"/>
      <c r="L298" s="293"/>
    </row>
    <row r="299" spans="1:12">
      <c r="A299" s="9"/>
      <c r="B299" s="3"/>
      <c r="C299" s="290"/>
      <c r="D299" s="293"/>
      <c r="E299" s="293"/>
      <c r="F299" s="293"/>
      <c r="G299" s="293"/>
      <c r="H299" s="293"/>
      <c r="I299" s="293"/>
      <c r="J299" s="293"/>
      <c r="K299" s="293"/>
      <c r="L299" s="293"/>
    </row>
    <row r="300" spans="1:12">
      <c r="A300" s="9"/>
      <c r="B300" s="3"/>
      <c r="C300" s="290"/>
      <c r="D300" s="293"/>
      <c r="E300" s="293"/>
      <c r="F300" s="293"/>
      <c r="G300" s="293"/>
      <c r="H300" s="293"/>
      <c r="I300" s="293"/>
      <c r="J300" s="293"/>
      <c r="K300" s="293"/>
      <c r="L300" s="293"/>
    </row>
    <row r="301" spans="1:12">
      <c r="A301" s="9"/>
      <c r="B301" s="3"/>
      <c r="C301" s="290"/>
      <c r="D301" s="293"/>
      <c r="E301" s="293"/>
      <c r="F301" s="293"/>
      <c r="G301" s="293"/>
      <c r="H301" s="293"/>
      <c r="I301" s="293"/>
      <c r="J301" s="293"/>
      <c r="K301" s="293"/>
      <c r="L301" s="293"/>
    </row>
    <row r="302" spans="1:12">
      <c r="A302" s="9"/>
      <c r="B302" s="3"/>
      <c r="C302" s="290"/>
      <c r="D302" s="293"/>
      <c r="E302" s="293"/>
      <c r="F302" s="293"/>
      <c r="G302" s="293"/>
      <c r="H302" s="293"/>
      <c r="I302" s="293"/>
      <c r="J302" s="293"/>
      <c r="K302" s="293"/>
      <c r="L302" s="293"/>
    </row>
    <row r="303" spans="1:12">
      <c r="A303" s="9"/>
      <c r="B303" s="3"/>
      <c r="C303" s="290"/>
      <c r="D303" s="293"/>
      <c r="E303" s="293"/>
      <c r="F303" s="293"/>
      <c r="G303" s="293"/>
      <c r="H303" s="293"/>
      <c r="I303" s="293"/>
      <c r="J303" s="293"/>
      <c r="K303" s="293"/>
      <c r="L303" s="293"/>
    </row>
    <row r="304" spans="1:12">
      <c r="A304" s="9"/>
      <c r="B304" s="3"/>
      <c r="C304" s="290"/>
      <c r="D304" s="293"/>
      <c r="E304" s="293"/>
      <c r="F304" s="293"/>
      <c r="G304" s="293"/>
      <c r="H304" s="293"/>
      <c r="I304" s="293"/>
      <c r="J304" s="293"/>
      <c r="K304" s="293"/>
      <c r="L304" s="293"/>
    </row>
    <row r="305" spans="1:12">
      <c r="A305" s="9"/>
      <c r="B305" s="3"/>
      <c r="C305" s="290"/>
      <c r="D305" s="293"/>
      <c r="E305" s="293"/>
      <c r="F305" s="293"/>
      <c r="G305" s="293"/>
      <c r="H305" s="293"/>
      <c r="I305" s="293"/>
      <c r="J305" s="293"/>
      <c r="K305" s="293"/>
      <c r="L305" s="293"/>
    </row>
    <row r="306" spans="1:12">
      <c r="A306" s="9"/>
      <c r="B306" s="3"/>
      <c r="C306" s="290"/>
      <c r="D306" s="293"/>
      <c r="E306" s="293"/>
      <c r="F306" s="293"/>
      <c r="G306" s="293"/>
      <c r="H306" s="293"/>
      <c r="I306" s="293"/>
      <c r="J306" s="293"/>
      <c r="K306" s="293"/>
      <c r="L306" s="293"/>
    </row>
    <row r="307" spans="1:12">
      <c r="A307" s="9"/>
      <c r="B307" s="3"/>
      <c r="C307" s="290"/>
      <c r="D307" s="293"/>
      <c r="E307" s="293"/>
      <c r="F307" s="293"/>
      <c r="G307" s="293"/>
      <c r="H307" s="293"/>
      <c r="I307" s="293"/>
      <c r="J307" s="293"/>
      <c r="K307" s="293"/>
      <c r="L307" s="293"/>
    </row>
    <row r="308" spans="1:12">
      <c r="A308" s="9"/>
      <c r="B308" s="3"/>
      <c r="C308" s="290"/>
      <c r="D308" s="293"/>
      <c r="E308" s="293"/>
      <c r="F308" s="293"/>
      <c r="G308" s="293"/>
      <c r="H308" s="293"/>
      <c r="I308" s="293"/>
      <c r="J308" s="293"/>
      <c r="K308" s="293"/>
      <c r="L308" s="293"/>
    </row>
    <row r="309" spans="1:12">
      <c r="A309" s="9"/>
      <c r="B309" s="3"/>
      <c r="C309" s="290"/>
      <c r="D309" s="293"/>
      <c r="E309" s="293"/>
      <c r="F309" s="293"/>
      <c r="G309" s="293"/>
      <c r="H309" s="293"/>
      <c r="I309" s="293"/>
      <c r="J309" s="293"/>
      <c r="K309" s="293"/>
      <c r="L309" s="293"/>
    </row>
    <row r="310" spans="1:12">
      <c r="A310" s="9"/>
      <c r="B310" s="3"/>
      <c r="C310" s="290"/>
      <c r="D310" s="293"/>
      <c r="E310" s="293"/>
      <c r="F310" s="293"/>
      <c r="G310" s="293"/>
      <c r="H310" s="293"/>
      <c r="I310" s="293"/>
      <c r="J310" s="293"/>
      <c r="K310" s="293"/>
      <c r="L310" s="293"/>
    </row>
    <row r="311" spans="1:12">
      <c r="A311" s="9"/>
      <c r="B311" s="3"/>
      <c r="C311" s="290"/>
      <c r="D311" s="293"/>
      <c r="E311" s="293"/>
      <c r="F311" s="293"/>
      <c r="G311" s="293"/>
      <c r="H311" s="293"/>
      <c r="I311" s="293"/>
      <c r="J311" s="293"/>
      <c r="K311" s="293"/>
      <c r="L311" s="293"/>
    </row>
    <row r="312" spans="1:12">
      <c r="A312" s="9"/>
      <c r="B312" s="3"/>
      <c r="C312" s="290"/>
      <c r="D312" s="293"/>
      <c r="E312" s="293"/>
      <c r="F312" s="293"/>
      <c r="G312" s="293"/>
      <c r="H312" s="293"/>
      <c r="I312" s="293"/>
      <c r="J312" s="293"/>
      <c r="K312" s="293"/>
      <c r="L312" s="293"/>
    </row>
    <row r="313" spans="1:12">
      <c r="A313" s="9"/>
      <c r="B313" s="3"/>
      <c r="C313" s="290"/>
      <c r="D313" s="293"/>
      <c r="E313" s="293"/>
      <c r="F313" s="293"/>
      <c r="G313" s="293"/>
      <c r="H313" s="293"/>
      <c r="I313" s="293"/>
      <c r="J313" s="293"/>
      <c r="K313" s="293"/>
      <c r="L313" s="293"/>
    </row>
    <row r="314" spans="1:12">
      <c r="A314" s="9"/>
      <c r="B314" s="3"/>
      <c r="C314" s="290"/>
      <c r="D314" s="293"/>
      <c r="E314" s="293"/>
      <c r="F314" s="293"/>
      <c r="G314" s="293"/>
      <c r="H314" s="293"/>
      <c r="I314" s="293"/>
      <c r="J314" s="293"/>
      <c r="K314" s="293"/>
      <c r="L314" s="293"/>
    </row>
    <row r="315" spans="1:12">
      <c r="A315" s="9"/>
      <c r="B315" s="3"/>
      <c r="C315" s="290"/>
      <c r="D315" s="293"/>
      <c r="E315" s="293"/>
      <c r="F315" s="293"/>
      <c r="G315" s="293"/>
      <c r="H315" s="293"/>
      <c r="I315" s="293"/>
      <c r="J315" s="293"/>
      <c r="K315" s="293"/>
      <c r="L315" s="293"/>
    </row>
    <row r="316" spans="1:12">
      <c r="A316" s="9"/>
      <c r="B316" s="3"/>
      <c r="C316" s="290"/>
      <c r="D316" s="293"/>
      <c r="E316" s="293"/>
      <c r="F316" s="293"/>
      <c r="G316" s="293"/>
      <c r="H316" s="293"/>
      <c r="I316" s="293"/>
      <c r="J316" s="293"/>
      <c r="K316" s="293"/>
      <c r="L316" s="293"/>
    </row>
    <row r="317" spans="1:12">
      <c r="A317" s="9"/>
      <c r="B317" s="3"/>
      <c r="C317" s="290"/>
      <c r="D317" s="293"/>
      <c r="E317" s="293"/>
      <c r="F317" s="293"/>
      <c r="G317" s="293"/>
      <c r="H317" s="293"/>
      <c r="I317" s="293"/>
      <c r="J317" s="293"/>
      <c r="K317" s="293"/>
      <c r="L317" s="293"/>
    </row>
    <row r="318" spans="1:12">
      <c r="A318" s="9"/>
      <c r="B318" s="3"/>
      <c r="C318" s="290"/>
      <c r="D318" s="293"/>
      <c r="E318" s="293"/>
      <c r="F318" s="293"/>
      <c r="G318" s="293"/>
      <c r="H318" s="293"/>
      <c r="I318" s="293"/>
      <c r="J318" s="293"/>
      <c r="K318" s="293"/>
      <c r="L318" s="293"/>
    </row>
    <row r="319" spans="1:12">
      <c r="A319" s="9"/>
      <c r="B319" s="3"/>
      <c r="C319" s="290"/>
      <c r="D319" s="293"/>
      <c r="E319" s="293"/>
      <c r="F319" s="293"/>
      <c r="G319" s="293"/>
      <c r="H319" s="293"/>
      <c r="I319" s="293"/>
      <c r="J319" s="293"/>
      <c r="K319" s="293"/>
      <c r="L319" s="293"/>
    </row>
    <row r="320" spans="1:12">
      <c r="A320" s="9"/>
      <c r="B320" s="3"/>
      <c r="C320" s="290"/>
      <c r="D320" s="293"/>
      <c r="E320" s="293"/>
      <c r="F320" s="293"/>
      <c r="G320" s="293"/>
      <c r="H320" s="293"/>
      <c r="I320" s="293"/>
      <c r="J320" s="293"/>
      <c r="K320" s="293"/>
      <c r="L320" s="293"/>
    </row>
    <row r="321" spans="1:12">
      <c r="A321" s="9"/>
      <c r="B321" s="3"/>
      <c r="C321" s="290"/>
      <c r="D321" s="293"/>
      <c r="E321" s="293"/>
      <c r="F321" s="293"/>
      <c r="G321" s="293"/>
      <c r="H321" s="293"/>
      <c r="I321" s="293"/>
      <c r="J321" s="293"/>
      <c r="K321" s="293"/>
      <c r="L321" s="293"/>
    </row>
    <row r="322" spans="1:12">
      <c r="A322" s="9"/>
      <c r="B322" s="3"/>
      <c r="C322" s="290"/>
      <c r="D322" s="293"/>
      <c r="E322" s="293"/>
      <c r="F322" s="293"/>
      <c r="G322" s="293"/>
      <c r="H322" s="293"/>
      <c r="I322" s="293"/>
      <c r="J322" s="293"/>
      <c r="K322" s="293"/>
      <c r="L322" s="293"/>
    </row>
    <row r="323" spans="1:12">
      <c r="A323" s="9"/>
      <c r="B323" s="3"/>
      <c r="C323" s="290"/>
      <c r="D323" s="293"/>
      <c r="E323" s="293"/>
      <c r="F323" s="293"/>
      <c r="G323" s="293"/>
      <c r="H323" s="293"/>
      <c r="I323" s="293"/>
      <c r="J323" s="293"/>
      <c r="K323" s="293"/>
      <c r="L323" s="293"/>
    </row>
    <row r="324" spans="1:12">
      <c r="A324" s="9"/>
      <c r="B324" s="3"/>
      <c r="C324" s="290"/>
      <c r="D324" s="293"/>
      <c r="E324" s="293"/>
      <c r="F324" s="293"/>
      <c r="G324" s="293"/>
      <c r="H324" s="293"/>
      <c r="I324" s="293"/>
      <c r="J324" s="293"/>
      <c r="K324" s="293"/>
      <c r="L324" s="293"/>
    </row>
    <row r="325" spans="1:12">
      <c r="A325" s="9"/>
      <c r="B325" s="3"/>
      <c r="C325" s="290"/>
      <c r="D325" s="293"/>
      <c r="E325" s="293"/>
      <c r="F325" s="293"/>
      <c r="G325" s="293"/>
      <c r="H325" s="293"/>
      <c r="I325" s="293"/>
      <c r="J325" s="293"/>
      <c r="K325" s="293"/>
      <c r="L325" s="293"/>
    </row>
    <row r="326" spans="1:12">
      <c r="A326" s="9"/>
      <c r="B326" s="3"/>
      <c r="C326" s="290"/>
      <c r="D326" s="293"/>
      <c r="E326" s="293"/>
      <c r="F326" s="293"/>
      <c r="G326" s="293"/>
      <c r="H326" s="293"/>
      <c r="I326" s="293"/>
      <c r="J326" s="293"/>
      <c r="K326" s="293"/>
      <c r="L326" s="293"/>
    </row>
    <row r="327" spans="1:12">
      <c r="A327" s="9"/>
      <c r="B327" s="3"/>
      <c r="C327" s="290"/>
      <c r="D327" s="293"/>
      <c r="E327" s="293"/>
      <c r="F327" s="293"/>
      <c r="G327" s="293"/>
      <c r="H327" s="293"/>
      <c r="I327" s="293"/>
      <c r="J327" s="293"/>
      <c r="K327" s="293"/>
      <c r="L327" s="293"/>
    </row>
    <row r="328" spans="1:12">
      <c r="A328" s="9"/>
      <c r="B328" s="3"/>
      <c r="C328" s="290"/>
      <c r="D328" s="293"/>
      <c r="E328" s="293"/>
      <c r="F328" s="293"/>
      <c r="G328" s="293"/>
      <c r="H328" s="293"/>
      <c r="I328" s="293"/>
      <c r="J328" s="293"/>
      <c r="K328" s="293"/>
      <c r="L328" s="293"/>
    </row>
    <row r="329" spans="1:12">
      <c r="A329" s="9"/>
      <c r="B329" s="3"/>
      <c r="C329" s="290"/>
      <c r="D329" s="293"/>
      <c r="E329" s="293"/>
      <c r="F329" s="293"/>
      <c r="G329" s="293"/>
      <c r="H329" s="293"/>
      <c r="I329" s="293"/>
      <c r="J329" s="293"/>
      <c r="K329" s="293"/>
      <c r="L329" s="293"/>
    </row>
    <row r="330" spans="1:12">
      <c r="A330" s="9"/>
      <c r="B330" s="3"/>
      <c r="C330" s="290"/>
      <c r="D330" s="293"/>
      <c r="E330" s="293"/>
      <c r="F330" s="293"/>
      <c r="G330" s="293"/>
      <c r="H330" s="293"/>
      <c r="I330" s="293"/>
      <c r="J330" s="293"/>
      <c r="K330" s="293"/>
      <c r="L330" s="293"/>
    </row>
    <row r="331" spans="1:12">
      <c r="A331" s="9"/>
      <c r="B331" s="3"/>
      <c r="C331" s="290"/>
      <c r="D331" s="293"/>
      <c r="E331" s="293"/>
      <c r="F331" s="293"/>
      <c r="G331" s="293"/>
      <c r="H331" s="293"/>
      <c r="I331" s="293"/>
      <c r="J331" s="293"/>
      <c r="K331" s="293"/>
      <c r="L331" s="293"/>
    </row>
    <row r="332" spans="1:12">
      <c r="A332" s="9"/>
      <c r="B332" s="3"/>
      <c r="C332" s="290"/>
      <c r="D332" s="293"/>
      <c r="E332" s="293"/>
      <c r="F332" s="293"/>
      <c r="G332" s="293"/>
      <c r="H332" s="293"/>
      <c r="I332" s="293"/>
      <c r="J332" s="293"/>
      <c r="K332" s="293"/>
      <c r="L332" s="293"/>
    </row>
    <row r="333" spans="1:12">
      <c r="A333" s="9"/>
      <c r="B333" s="3"/>
      <c r="C333" s="290"/>
      <c r="D333" s="293"/>
      <c r="E333" s="293"/>
      <c r="F333" s="293"/>
      <c r="G333" s="293"/>
      <c r="H333" s="293"/>
      <c r="I333" s="293"/>
      <c r="J333" s="293"/>
      <c r="K333" s="293"/>
      <c r="L333" s="293"/>
    </row>
    <row r="334" spans="1:12">
      <c r="A334" s="9"/>
      <c r="B334" s="3"/>
      <c r="C334" s="290"/>
      <c r="D334" s="293"/>
      <c r="E334" s="293"/>
      <c r="F334" s="293"/>
      <c r="G334" s="293"/>
      <c r="H334" s="293"/>
      <c r="I334" s="293"/>
      <c r="J334" s="293"/>
      <c r="K334" s="293"/>
      <c r="L334" s="293"/>
    </row>
    <row r="335" spans="1:12">
      <c r="A335" s="9"/>
      <c r="B335" s="3"/>
      <c r="C335" s="290"/>
      <c r="D335" s="293"/>
      <c r="E335" s="293"/>
      <c r="F335" s="293"/>
      <c r="G335" s="293"/>
      <c r="H335" s="293"/>
      <c r="I335" s="293"/>
      <c r="J335" s="293"/>
      <c r="K335" s="293"/>
      <c r="L335" s="293"/>
    </row>
    <row r="336" spans="1:12">
      <c r="A336" s="9"/>
      <c r="B336" s="3"/>
      <c r="C336" s="290"/>
      <c r="D336" s="293"/>
      <c r="E336" s="293"/>
      <c r="F336" s="293"/>
      <c r="G336" s="293"/>
      <c r="H336" s="293"/>
      <c r="I336" s="293"/>
      <c r="J336" s="293"/>
      <c r="K336" s="293"/>
      <c r="L336" s="293"/>
    </row>
    <row r="337" spans="1:12">
      <c r="A337" s="9"/>
      <c r="B337" s="3"/>
      <c r="C337" s="290"/>
      <c r="D337" s="293"/>
      <c r="E337" s="293"/>
      <c r="F337" s="293"/>
      <c r="G337" s="293"/>
      <c r="H337" s="293"/>
      <c r="I337" s="293"/>
      <c r="J337" s="293"/>
      <c r="K337" s="293"/>
      <c r="L337" s="293"/>
    </row>
    <row r="338" spans="1:12">
      <c r="A338" s="9"/>
      <c r="B338" s="3"/>
      <c r="C338" s="290"/>
      <c r="D338" s="293"/>
      <c r="E338" s="293"/>
      <c r="F338" s="293"/>
      <c r="G338" s="293"/>
      <c r="H338" s="293"/>
      <c r="I338" s="293"/>
      <c r="J338" s="293"/>
      <c r="K338" s="293"/>
      <c r="L338" s="293"/>
    </row>
    <row r="339" spans="1:12">
      <c r="A339" s="9"/>
      <c r="B339" s="3"/>
      <c r="C339" s="290"/>
      <c r="D339" s="293"/>
      <c r="E339" s="293"/>
      <c r="F339" s="293"/>
      <c r="G339" s="293"/>
      <c r="H339" s="293"/>
      <c r="I339" s="293"/>
      <c r="J339" s="293"/>
      <c r="K339" s="293"/>
      <c r="L339" s="293"/>
    </row>
    <row r="340" spans="1:12">
      <c r="A340" s="9"/>
      <c r="B340" s="3"/>
      <c r="C340" s="290"/>
      <c r="D340" s="293"/>
      <c r="E340" s="293"/>
      <c r="F340" s="293"/>
      <c r="G340" s="293"/>
      <c r="H340" s="293"/>
      <c r="I340" s="293"/>
      <c r="J340" s="293"/>
      <c r="K340" s="293"/>
      <c r="L340" s="293"/>
    </row>
    <row r="341" spans="1:12">
      <c r="A341" s="9"/>
      <c r="B341" s="3"/>
      <c r="C341" s="290"/>
      <c r="D341" s="293"/>
      <c r="E341" s="293"/>
      <c r="F341" s="293"/>
      <c r="G341" s="293"/>
      <c r="H341" s="293"/>
      <c r="I341" s="293"/>
      <c r="J341" s="293"/>
      <c r="K341" s="293"/>
      <c r="L341" s="293"/>
    </row>
    <row r="342" spans="1:12">
      <c r="A342" s="9"/>
      <c r="B342" s="3"/>
      <c r="C342" s="290"/>
      <c r="D342" s="293"/>
      <c r="E342" s="293"/>
      <c r="F342" s="293"/>
      <c r="G342" s="293"/>
      <c r="H342" s="293"/>
      <c r="I342" s="293"/>
      <c r="J342" s="293"/>
      <c r="K342" s="293"/>
      <c r="L342" s="293"/>
    </row>
    <row r="343" spans="1:12">
      <c r="A343" s="9"/>
      <c r="B343" s="3"/>
      <c r="C343" s="290"/>
      <c r="D343" s="293"/>
      <c r="E343" s="293"/>
      <c r="F343" s="293"/>
      <c r="G343" s="293"/>
      <c r="H343" s="293"/>
      <c r="I343" s="293"/>
      <c r="J343" s="293"/>
      <c r="K343" s="293"/>
      <c r="L343" s="293"/>
    </row>
    <row r="344" spans="1:12">
      <c r="A344" s="9"/>
      <c r="B344" s="3"/>
      <c r="C344" s="290"/>
      <c r="D344" s="293"/>
      <c r="E344" s="293"/>
      <c r="F344" s="293"/>
      <c r="G344" s="293"/>
      <c r="H344" s="293"/>
      <c r="I344" s="293"/>
      <c r="J344" s="293"/>
      <c r="K344" s="293"/>
      <c r="L344" s="293"/>
    </row>
    <row r="345" spans="1:12">
      <c r="A345" s="9"/>
      <c r="B345" s="3"/>
      <c r="C345" s="290"/>
      <c r="D345" s="293"/>
      <c r="E345" s="293"/>
      <c r="F345" s="293"/>
      <c r="G345" s="293"/>
      <c r="H345" s="293"/>
      <c r="I345" s="293"/>
      <c r="J345" s="293"/>
      <c r="K345" s="293"/>
      <c r="L345" s="293"/>
    </row>
    <row r="346" spans="1:12">
      <c r="A346" s="9"/>
      <c r="B346" s="3"/>
      <c r="C346" s="290"/>
      <c r="D346" s="293"/>
      <c r="E346" s="293"/>
      <c r="F346" s="293"/>
      <c r="G346" s="293"/>
      <c r="H346" s="293"/>
      <c r="I346" s="293"/>
      <c r="J346" s="293"/>
      <c r="K346" s="293"/>
      <c r="L346" s="293"/>
    </row>
    <row r="347" spans="1:12">
      <c r="A347" s="9"/>
      <c r="B347" s="3"/>
      <c r="C347" s="290"/>
      <c r="D347" s="293"/>
      <c r="E347" s="293"/>
      <c r="F347" s="293"/>
      <c r="G347" s="293"/>
      <c r="H347" s="293"/>
      <c r="I347" s="293"/>
      <c r="J347" s="293"/>
      <c r="K347" s="293"/>
      <c r="L347" s="293"/>
    </row>
    <row r="348" spans="1:12">
      <c r="A348" s="9"/>
      <c r="B348" s="3"/>
      <c r="C348" s="290"/>
      <c r="D348" s="293"/>
      <c r="E348" s="293"/>
      <c r="F348" s="293"/>
      <c r="G348" s="293"/>
      <c r="H348" s="293"/>
      <c r="I348" s="293"/>
      <c r="J348" s="293"/>
      <c r="K348" s="293"/>
      <c r="L348" s="293"/>
    </row>
    <row r="349" spans="1:12">
      <c r="A349" s="9"/>
      <c r="B349" s="3"/>
      <c r="C349" s="290"/>
      <c r="D349" s="293"/>
      <c r="E349" s="293"/>
      <c r="F349" s="293"/>
      <c r="G349" s="293"/>
      <c r="H349" s="293"/>
      <c r="I349" s="293"/>
      <c r="J349" s="293"/>
      <c r="K349" s="293"/>
      <c r="L349" s="293"/>
    </row>
    <row r="350" spans="1:12">
      <c r="A350" s="9"/>
      <c r="B350" s="3"/>
      <c r="C350" s="290"/>
      <c r="D350" s="293"/>
      <c r="E350" s="293"/>
      <c r="F350" s="293"/>
      <c r="G350" s="293"/>
      <c r="H350" s="293"/>
      <c r="I350" s="293"/>
      <c r="J350" s="293"/>
      <c r="K350" s="293"/>
      <c r="L350" s="293"/>
    </row>
    <row r="351" spans="1:12">
      <c r="A351" s="9"/>
      <c r="B351" s="3"/>
      <c r="C351" s="290"/>
      <c r="D351" s="293"/>
      <c r="E351" s="293"/>
      <c r="F351" s="293"/>
      <c r="G351" s="293"/>
      <c r="H351" s="293"/>
      <c r="I351" s="293"/>
      <c r="J351" s="293"/>
      <c r="K351" s="293"/>
      <c r="L351" s="293"/>
    </row>
    <row r="352" spans="1:12">
      <c r="A352" s="9"/>
      <c r="B352" s="3"/>
      <c r="C352" s="290"/>
      <c r="D352" s="293"/>
      <c r="E352" s="293"/>
      <c r="F352" s="293"/>
      <c r="G352" s="293"/>
      <c r="H352" s="293"/>
      <c r="I352" s="293"/>
      <c r="J352" s="293"/>
      <c r="K352" s="293"/>
      <c r="L352" s="293"/>
    </row>
    <row r="353" spans="1:12">
      <c r="A353" s="9"/>
      <c r="B353" s="3"/>
      <c r="C353" s="290"/>
      <c r="D353" s="293"/>
      <c r="E353" s="293"/>
      <c r="F353" s="293"/>
      <c r="G353" s="293"/>
      <c r="H353" s="293"/>
      <c r="I353" s="293"/>
      <c r="J353" s="293"/>
      <c r="K353" s="293"/>
      <c r="L353" s="293"/>
    </row>
    <row r="354" spans="1:12">
      <c r="A354" s="9"/>
      <c r="B354" s="3"/>
      <c r="C354" s="290"/>
      <c r="D354" s="293"/>
      <c r="E354" s="293"/>
      <c r="F354" s="293"/>
      <c r="G354" s="293"/>
      <c r="H354" s="293"/>
      <c r="I354" s="293"/>
      <c r="J354" s="293"/>
      <c r="K354" s="293"/>
      <c r="L354" s="293"/>
    </row>
    <row r="355" spans="1:12">
      <c r="A355" s="9"/>
      <c r="B355" s="3"/>
      <c r="C355" s="290"/>
      <c r="D355" s="293"/>
      <c r="E355" s="293"/>
      <c r="F355" s="293"/>
      <c r="G355" s="293"/>
      <c r="H355" s="293"/>
      <c r="I355" s="293"/>
      <c r="J355" s="293"/>
      <c r="K355" s="293"/>
      <c r="L355" s="293"/>
    </row>
    <row r="356" spans="1:12">
      <c r="A356" s="9"/>
      <c r="B356" s="3"/>
      <c r="C356" s="290"/>
      <c r="D356" s="293"/>
      <c r="E356" s="293"/>
      <c r="F356" s="293"/>
      <c r="G356" s="293"/>
      <c r="H356" s="293"/>
      <c r="I356" s="293"/>
      <c r="J356" s="293"/>
      <c r="K356" s="293"/>
      <c r="L356" s="293"/>
    </row>
    <row r="357" spans="1:12">
      <c r="A357" s="9"/>
      <c r="B357" s="3"/>
      <c r="C357" s="290"/>
      <c r="D357" s="293"/>
      <c r="E357" s="293"/>
      <c r="F357" s="293"/>
      <c r="G357" s="293"/>
      <c r="H357" s="293"/>
      <c r="I357" s="293"/>
      <c r="J357" s="293"/>
      <c r="K357" s="293"/>
      <c r="L357" s="293"/>
    </row>
    <row r="358" spans="1:12">
      <c r="A358" s="9"/>
      <c r="B358" s="3"/>
      <c r="C358" s="290"/>
      <c r="D358" s="293"/>
      <c r="E358" s="293"/>
      <c r="F358" s="293"/>
      <c r="G358" s="293"/>
      <c r="H358" s="293"/>
      <c r="I358" s="293"/>
      <c r="J358" s="293"/>
      <c r="K358" s="293"/>
      <c r="L358" s="293"/>
    </row>
    <row r="359" spans="1:12">
      <c r="A359" s="9"/>
      <c r="B359" s="3"/>
      <c r="C359" s="290"/>
      <c r="D359" s="293"/>
      <c r="E359" s="293"/>
      <c r="F359" s="293"/>
      <c r="G359" s="293"/>
      <c r="H359" s="293"/>
      <c r="I359" s="293"/>
      <c r="J359" s="293"/>
      <c r="K359" s="293"/>
      <c r="L359" s="293"/>
    </row>
    <row r="360" spans="1:12">
      <c r="A360" s="9"/>
      <c r="B360" s="3"/>
      <c r="C360" s="290"/>
      <c r="D360" s="293"/>
      <c r="E360" s="293"/>
      <c r="F360" s="293"/>
      <c r="G360" s="293"/>
      <c r="H360" s="293"/>
      <c r="I360" s="293"/>
      <c r="J360" s="293"/>
      <c r="K360" s="293"/>
      <c r="L360" s="293"/>
    </row>
    <row r="361" spans="1:12">
      <c r="A361" s="9"/>
      <c r="B361" s="3"/>
      <c r="C361" s="290"/>
      <c r="D361" s="293"/>
      <c r="E361" s="293"/>
      <c r="F361" s="293"/>
      <c r="G361" s="293"/>
      <c r="H361" s="293"/>
      <c r="I361" s="293"/>
      <c r="J361" s="293"/>
      <c r="K361" s="293"/>
      <c r="L361" s="293"/>
    </row>
    <row r="362" spans="1:12">
      <c r="A362" s="9"/>
      <c r="B362" s="3"/>
      <c r="C362" s="290"/>
      <c r="D362" s="293"/>
      <c r="E362" s="293"/>
      <c r="F362" s="293"/>
      <c r="G362" s="293"/>
      <c r="H362" s="293"/>
      <c r="I362" s="293"/>
      <c r="J362" s="293"/>
      <c r="K362" s="293"/>
      <c r="L362" s="293"/>
    </row>
    <row r="363" spans="1:12">
      <c r="A363" s="9"/>
      <c r="B363" s="3"/>
      <c r="C363" s="290"/>
      <c r="D363" s="293"/>
      <c r="E363" s="293"/>
      <c r="F363" s="293"/>
      <c r="G363" s="293"/>
      <c r="H363" s="293"/>
      <c r="I363" s="293"/>
      <c r="J363" s="293"/>
      <c r="K363" s="293"/>
      <c r="L363" s="293"/>
    </row>
    <row r="364" spans="1:12">
      <c r="A364" s="9"/>
      <c r="B364" s="3"/>
      <c r="C364" s="290"/>
      <c r="D364" s="293"/>
      <c r="E364" s="293"/>
      <c r="F364" s="293"/>
      <c r="G364" s="293"/>
      <c r="H364" s="293"/>
      <c r="I364" s="293"/>
      <c r="J364" s="293"/>
      <c r="K364" s="293"/>
      <c r="L364" s="293"/>
    </row>
    <row r="365" spans="1:12">
      <c r="A365" s="9"/>
      <c r="B365" s="3"/>
      <c r="C365" s="290"/>
      <c r="D365" s="293"/>
      <c r="E365" s="293"/>
      <c r="F365" s="293"/>
      <c r="G365" s="293"/>
      <c r="H365" s="293"/>
      <c r="I365" s="293"/>
      <c r="J365" s="293"/>
      <c r="K365" s="293"/>
      <c r="L365" s="293"/>
    </row>
    <row r="366" spans="1:12">
      <c r="A366" s="9"/>
      <c r="B366" s="3"/>
      <c r="C366" s="290"/>
      <c r="D366" s="293"/>
      <c r="E366" s="293"/>
      <c r="F366" s="293"/>
      <c r="G366" s="293"/>
      <c r="H366" s="293"/>
      <c r="I366" s="293"/>
      <c r="J366" s="293"/>
      <c r="K366" s="293"/>
      <c r="L366" s="293"/>
    </row>
    <row r="367" spans="1:12">
      <c r="A367" s="9"/>
      <c r="B367" s="3"/>
      <c r="C367" s="290"/>
      <c r="D367" s="293"/>
      <c r="E367" s="293"/>
      <c r="F367" s="293"/>
      <c r="G367" s="293"/>
      <c r="H367" s="293"/>
      <c r="I367" s="293"/>
      <c r="J367" s="293"/>
      <c r="K367" s="293"/>
      <c r="L367" s="293"/>
    </row>
    <row r="368" spans="1:12">
      <c r="A368" s="9"/>
      <c r="B368" s="3"/>
      <c r="C368" s="290"/>
      <c r="D368" s="293"/>
      <c r="E368" s="293"/>
      <c r="F368" s="293"/>
      <c r="G368" s="293"/>
      <c r="H368" s="293"/>
      <c r="I368" s="293"/>
      <c r="J368" s="293"/>
      <c r="K368" s="293"/>
      <c r="L368" s="293"/>
    </row>
    <row r="369" spans="1:12">
      <c r="A369" s="9"/>
      <c r="B369" s="3"/>
      <c r="C369" s="290"/>
      <c r="D369" s="293"/>
      <c r="E369" s="293"/>
      <c r="F369" s="293"/>
      <c r="G369" s="293"/>
      <c r="H369" s="293"/>
      <c r="I369" s="293"/>
      <c r="J369" s="293"/>
      <c r="K369" s="293"/>
      <c r="L369" s="293"/>
    </row>
    <row r="370" spans="1:12">
      <c r="A370" s="9"/>
      <c r="B370" s="3"/>
      <c r="C370" s="290"/>
      <c r="D370" s="293"/>
      <c r="E370" s="293"/>
      <c r="F370" s="293"/>
      <c r="G370" s="293"/>
      <c r="H370" s="293"/>
      <c r="I370" s="293"/>
      <c r="J370" s="293"/>
      <c r="K370" s="293"/>
      <c r="L370" s="293"/>
    </row>
    <row r="371" spans="1:12">
      <c r="A371" s="9"/>
      <c r="B371" s="3"/>
      <c r="C371" s="290"/>
      <c r="D371" s="293"/>
      <c r="E371" s="293"/>
      <c r="F371" s="293"/>
      <c r="G371" s="293"/>
      <c r="H371" s="293"/>
      <c r="I371" s="293"/>
      <c r="J371" s="293"/>
      <c r="K371" s="293"/>
      <c r="L371" s="293"/>
    </row>
    <row r="372" spans="1:12">
      <c r="A372" s="9"/>
      <c r="B372" s="3"/>
      <c r="C372" s="290"/>
      <c r="D372" s="293"/>
      <c r="E372" s="293"/>
      <c r="F372" s="293"/>
      <c r="G372" s="293"/>
      <c r="H372" s="293"/>
      <c r="I372" s="293"/>
      <c r="J372" s="293"/>
      <c r="K372" s="293"/>
      <c r="L372" s="293"/>
    </row>
    <row r="373" spans="1:12">
      <c r="A373" s="9"/>
      <c r="B373" s="3"/>
      <c r="C373" s="290"/>
      <c r="D373" s="293"/>
      <c r="E373" s="293"/>
      <c r="F373" s="293"/>
      <c r="G373" s="293"/>
      <c r="H373" s="293"/>
      <c r="I373" s="293"/>
      <c r="J373" s="293"/>
      <c r="K373" s="293"/>
      <c r="L373" s="293"/>
    </row>
    <row r="374" spans="1:12">
      <c r="A374" s="9"/>
      <c r="B374" s="3"/>
      <c r="C374" s="290"/>
      <c r="D374" s="293"/>
      <c r="E374" s="293"/>
      <c r="F374" s="293"/>
      <c r="G374" s="293"/>
      <c r="H374" s="293"/>
      <c r="I374" s="293"/>
      <c r="J374" s="293"/>
      <c r="K374" s="293"/>
      <c r="L374" s="293"/>
    </row>
    <row r="375" spans="1:12">
      <c r="A375" s="9"/>
      <c r="B375" s="3"/>
      <c r="C375" s="290"/>
      <c r="D375" s="293"/>
      <c r="E375" s="293"/>
      <c r="F375" s="293"/>
      <c r="G375" s="293"/>
      <c r="H375" s="293"/>
      <c r="I375" s="293"/>
      <c r="J375" s="293"/>
      <c r="K375" s="293"/>
      <c r="L375" s="293"/>
    </row>
    <row r="376" spans="1:12">
      <c r="A376" s="9"/>
      <c r="B376" s="3"/>
      <c r="C376" s="290"/>
      <c r="D376" s="293"/>
      <c r="E376" s="293"/>
      <c r="F376" s="293"/>
      <c r="G376" s="293"/>
      <c r="H376" s="293"/>
      <c r="I376" s="293"/>
      <c r="J376" s="293"/>
      <c r="K376" s="293"/>
      <c r="L376" s="293"/>
    </row>
    <row r="377" spans="1:12">
      <c r="A377" s="9"/>
      <c r="B377" s="3"/>
      <c r="C377" s="290"/>
      <c r="D377" s="293"/>
      <c r="E377" s="293"/>
      <c r="F377" s="293"/>
      <c r="G377" s="293"/>
      <c r="H377" s="293"/>
      <c r="I377" s="293"/>
      <c r="J377" s="293"/>
      <c r="K377" s="293"/>
      <c r="L377" s="293"/>
    </row>
    <row r="378" spans="1:12">
      <c r="A378" s="9"/>
      <c r="B378" s="3"/>
      <c r="C378" s="290"/>
      <c r="D378" s="293"/>
      <c r="E378" s="293"/>
      <c r="F378" s="293"/>
      <c r="G378" s="293"/>
      <c r="H378" s="293"/>
      <c r="I378" s="293"/>
      <c r="J378" s="293"/>
      <c r="K378" s="293"/>
      <c r="L378" s="293"/>
    </row>
    <row r="379" spans="1:12">
      <c r="A379" s="9"/>
      <c r="B379" s="3"/>
      <c r="C379" s="290"/>
      <c r="D379" s="293"/>
      <c r="E379" s="293"/>
      <c r="F379" s="293"/>
      <c r="G379" s="293"/>
      <c r="H379" s="293"/>
      <c r="I379" s="293"/>
      <c r="J379" s="293"/>
      <c r="K379" s="293"/>
      <c r="L379" s="293"/>
    </row>
    <row r="380" spans="1:12">
      <c r="A380" s="9"/>
      <c r="B380" s="3"/>
      <c r="C380" s="290"/>
      <c r="D380" s="293"/>
      <c r="E380" s="293"/>
      <c r="F380" s="293"/>
      <c r="G380" s="293"/>
      <c r="H380" s="293"/>
      <c r="I380" s="293"/>
      <c r="J380" s="293"/>
      <c r="K380" s="293"/>
      <c r="L380" s="293"/>
    </row>
    <row r="381" spans="1:12">
      <c r="A381" s="9"/>
      <c r="B381" s="3"/>
      <c r="C381" s="290"/>
      <c r="D381" s="293"/>
      <c r="E381" s="293"/>
      <c r="F381" s="293"/>
      <c r="G381" s="293"/>
      <c r="H381" s="293"/>
      <c r="I381" s="293"/>
      <c r="J381" s="293"/>
      <c r="K381" s="293"/>
      <c r="L381" s="293"/>
    </row>
    <row r="382" spans="1:12">
      <c r="A382" s="9"/>
      <c r="B382" s="3"/>
      <c r="C382" s="290"/>
      <c r="D382" s="293"/>
      <c r="E382" s="293"/>
      <c r="F382" s="293"/>
      <c r="G382" s="293"/>
      <c r="H382" s="293"/>
      <c r="I382" s="293"/>
      <c r="J382" s="293"/>
      <c r="K382" s="293"/>
      <c r="L382" s="293"/>
    </row>
    <row r="383" spans="1:12">
      <c r="A383" s="9"/>
      <c r="B383" s="3"/>
      <c r="C383" s="290"/>
      <c r="D383" s="293"/>
      <c r="E383" s="293"/>
      <c r="F383" s="293"/>
      <c r="G383" s="293"/>
      <c r="H383" s="293"/>
      <c r="I383" s="293"/>
      <c r="J383" s="293"/>
      <c r="K383" s="293"/>
      <c r="L383" s="293"/>
    </row>
    <row r="384" spans="1:12">
      <c r="A384" s="9"/>
      <c r="B384" s="3"/>
      <c r="C384" s="290"/>
      <c r="D384" s="293"/>
      <c r="E384" s="293"/>
      <c r="F384" s="293"/>
      <c r="G384" s="293"/>
      <c r="H384" s="293"/>
      <c r="I384" s="293"/>
      <c r="J384" s="293"/>
      <c r="K384" s="293"/>
      <c r="L384" s="293"/>
    </row>
    <row r="385" spans="1:12">
      <c r="A385" s="9"/>
      <c r="B385" s="3"/>
      <c r="C385" s="290"/>
      <c r="D385" s="293"/>
      <c r="E385" s="293"/>
      <c r="F385" s="293"/>
      <c r="G385" s="293"/>
      <c r="H385" s="293"/>
      <c r="I385" s="293"/>
      <c r="J385" s="293"/>
      <c r="K385" s="293"/>
      <c r="L385" s="293"/>
    </row>
    <row r="386" spans="1:12">
      <c r="A386" s="9"/>
      <c r="B386" s="3"/>
      <c r="C386" s="290"/>
      <c r="D386" s="293"/>
      <c r="E386" s="293"/>
      <c r="F386" s="293"/>
      <c r="G386" s="293"/>
      <c r="H386" s="293"/>
      <c r="I386" s="293"/>
      <c r="J386" s="293"/>
      <c r="K386" s="293"/>
      <c r="L386" s="293"/>
    </row>
    <row r="387" spans="1:12">
      <c r="A387" s="9"/>
      <c r="B387" s="3"/>
      <c r="C387" s="290"/>
      <c r="D387" s="293"/>
      <c r="E387" s="293"/>
      <c r="F387" s="293"/>
      <c r="G387" s="293"/>
      <c r="H387" s="293"/>
      <c r="I387" s="293"/>
      <c r="J387" s="293"/>
      <c r="K387" s="293"/>
      <c r="L387" s="293"/>
    </row>
    <row r="388" spans="1:12">
      <c r="A388" s="9"/>
      <c r="B388" s="3"/>
      <c r="C388" s="290"/>
      <c r="D388" s="293"/>
      <c r="E388" s="293"/>
      <c r="F388" s="293"/>
      <c r="G388" s="293"/>
      <c r="H388" s="293"/>
      <c r="I388" s="293"/>
      <c r="J388" s="293"/>
      <c r="K388" s="293"/>
      <c r="L388" s="293"/>
    </row>
    <row r="389" spans="1:12">
      <c r="A389" s="9"/>
      <c r="B389" s="3"/>
      <c r="C389" s="290"/>
      <c r="D389" s="293"/>
      <c r="E389" s="293"/>
      <c r="F389" s="293"/>
      <c r="G389" s="293"/>
      <c r="H389" s="293"/>
      <c r="I389" s="293"/>
      <c r="J389" s="293"/>
      <c r="K389" s="293"/>
      <c r="L389" s="293"/>
    </row>
    <row r="390" spans="1:12">
      <c r="A390" s="9"/>
      <c r="B390" s="3"/>
      <c r="C390" s="290"/>
      <c r="D390" s="293"/>
      <c r="E390" s="293"/>
      <c r="F390" s="293"/>
      <c r="G390" s="293"/>
      <c r="H390" s="293"/>
      <c r="I390" s="293"/>
      <c r="J390" s="293"/>
      <c r="K390" s="293"/>
      <c r="L390" s="293"/>
    </row>
    <row r="391" spans="1:12">
      <c r="A391" s="9"/>
      <c r="B391" s="3"/>
      <c r="C391" s="290"/>
      <c r="D391" s="293"/>
      <c r="E391" s="293"/>
      <c r="F391" s="293"/>
      <c r="G391" s="293"/>
      <c r="H391" s="293"/>
      <c r="I391" s="293"/>
      <c r="J391" s="293"/>
      <c r="K391" s="293"/>
      <c r="L391" s="293"/>
    </row>
    <row r="392" spans="1:12">
      <c r="A392" s="9"/>
      <c r="B392" s="3"/>
      <c r="C392" s="290"/>
      <c r="D392" s="293"/>
      <c r="E392" s="293"/>
      <c r="F392" s="293"/>
      <c r="G392" s="293"/>
      <c r="H392" s="293"/>
      <c r="I392" s="293"/>
      <c r="J392" s="293"/>
      <c r="K392" s="293"/>
      <c r="L392" s="293"/>
    </row>
    <row r="393" spans="1:12">
      <c r="A393" s="9"/>
      <c r="B393" s="3"/>
      <c r="C393" s="290"/>
      <c r="D393" s="293"/>
      <c r="E393" s="293"/>
      <c r="F393" s="293"/>
      <c r="G393" s="293"/>
      <c r="H393" s="293"/>
      <c r="I393" s="293"/>
      <c r="J393" s="293"/>
      <c r="K393" s="293"/>
      <c r="L393" s="293"/>
    </row>
    <row r="394" spans="1:12">
      <c r="A394" s="9"/>
      <c r="B394" s="3"/>
      <c r="C394" s="290"/>
      <c r="D394" s="293"/>
      <c r="E394" s="293"/>
      <c r="F394" s="293"/>
      <c r="G394" s="293"/>
      <c r="H394" s="293"/>
      <c r="I394" s="293"/>
      <c r="J394" s="293"/>
      <c r="K394" s="293"/>
      <c r="L394" s="293"/>
    </row>
    <row r="395" spans="1:12">
      <c r="A395" s="9"/>
      <c r="B395" s="3"/>
      <c r="C395" s="290"/>
      <c r="D395" s="293"/>
      <c r="E395" s="293"/>
      <c r="F395" s="293"/>
      <c r="G395" s="293"/>
      <c r="H395" s="293"/>
      <c r="I395" s="293"/>
      <c r="J395" s="293"/>
      <c r="K395" s="293"/>
      <c r="L395" s="293"/>
    </row>
    <row r="396" spans="1:12">
      <c r="A396" s="9"/>
      <c r="B396" s="3"/>
      <c r="C396" s="290"/>
      <c r="D396" s="293"/>
      <c r="E396" s="293"/>
      <c r="F396" s="293"/>
      <c r="G396" s="293"/>
      <c r="H396" s="293"/>
      <c r="I396" s="293"/>
      <c r="J396" s="293"/>
      <c r="K396" s="293"/>
      <c r="L396" s="293"/>
    </row>
    <row r="397" spans="1:12">
      <c r="A397" s="9"/>
      <c r="B397" s="3"/>
      <c r="C397" s="290"/>
      <c r="D397" s="293"/>
      <c r="E397" s="293"/>
      <c r="F397" s="293"/>
      <c r="G397" s="293"/>
      <c r="H397" s="293"/>
      <c r="I397" s="293"/>
      <c r="J397" s="293"/>
      <c r="K397" s="293"/>
      <c r="L397" s="293"/>
    </row>
    <row r="398" spans="1:12">
      <c r="A398" s="9"/>
      <c r="B398" s="3"/>
      <c r="C398" s="290"/>
      <c r="D398" s="293"/>
      <c r="E398" s="293"/>
      <c r="F398" s="293"/>
      <c r="G398" s="293"/>
      <c r="H398" s="293"/>
      <c r="I398" s="293"/>
      <c r="J398" s="293"/>
      <c r="K398" s="293"/>
      <c r="L398" s="293"/>
    </row>
    <row r="399" spans="1:12">
      <c r="A399" s="9"/>
      <c r="B399" s="3"/>
      <c r="C399" s="290"/>
      <c r="D399" s="293"/>
      <c r="E399" s="293"/>
      <c r="F399" s="293"/>
      <c r="G399" s="293"/>
      <c r="H399" s="293"/>
      <c r="I399" s="293"/>
      <c r="J399" s="293"/>
      <c r="K399" s="293"/>
      <c r="L399" s="293"/>
    </row>
    <row r="400" spans="1:12">
      <c r="A400" s="9"/>
      <c r="B400" s="3"/>
      <c r="C400" s="290"/>
      <c r="D400" s="293"/>
      <c r="E400" s="293"/>
      <c r="F400" s="293"/>
      <c r="G400" s="293"/>
      <c r="H400" s="293"/>
      <c r="I400" s="293"/>
      <c r="J400" s="293"/>
      <c r="K400" s="293"/>
      <c r="L400" s="293"/>
    </row>
    <row r="401" spans="1:12">
      <c r="A401" s="9"/>
      <c r="B401" s="3"/>
      <c r="C401" s="290"/>
      <c r="D401" s="293"/>
      <c r="E401" s="293"/>
      <c r="F401" s="293"/>
      <c r="G401" s="293"/>
      <c r="H401" s="293"/>
      <c r="I401" s="293"/>
      <c r="J401" s="293"/>
      <c r="K401" s="293"/>
      <c r="L401" s="293"/>
    </row>
    <row r="402" spans="1:12">
      <c r="A402" s="9"/>
      <c r="B402" s="3"/>
      <c r="C402" s="290"/>
      <c r="D402" s="293"/>
      <c r="E402" s="293"/>
      <c r="F402" s="293"/>
      <c r="G402" s="293"/>
      <c r="H402" s="293"/>
      <c r="I402" s="293"/>
      <c r="J402" s="293"/>
      <c r="K402" s="293"/>
      <c r="L402" s="293"/>
    </row>
    <row r="403" spans="1:12">
      <c r="A403" s="9"/>
      <c r="B403" s="3"/>
      <c r="C403" s="290"/>
      <c r="D403" s="293"/>
      <c r="E403" s="293"/>
      <c r="F403" s="293"/>
      <c r="G403" s="293"/>
      <c r="H403" s="293"/>
      <c r="I403" s="293"/>
      <c r="J403" s="293"/>
      <c r="K403" s="293"/>
      <c r="L403" s="293"/>
    </row>
    <row r="404" spans="1:12">
      <c r="A404" s="9"/>
      <c r="B404" s="3"/>
      <c r="C404" s="290"/>
      <c r="D404" s="293"/>
      <c r="E404" s="293"/>
      <c r="F404" s="293"/>
      <c r="G404" s="293"/>
      <c r="H404" s="293"/>
      <c r="I404" s="293"/>
      <c r="J404" s="293"/>
      <c r="K404" s="293"/>
      <c r="L404" s="293"/>
    </row>
    <row r="405" spans="1:12">
      <c r="A405" s="9"/>
      <c r="B405" s="3"/>
      <c r="C405" s="290"/>
      <c r="D405" s="293"/>
      <c r="E405" s="293"/>
      <c r="F405" s="293"/>
      <c r="G405" s="293"/>
      <c r="H405" s="293"/>
      <c r="I405" s="293"/>
      <c r="J405" s="293"/>
      <c r="K405" s="293"/>
      <c r="L405" s="293"/>
    </row>
    <row r="406" spans="1:12">
      <c r="A406" s="9"/>
      <c r="B406" s="3"/>
      <c r="C406" s="290"/>
      <c r="D406" s="293"/>
      <c r="E406" s="293"/>
      <c r="F406" s="293"/>
      <c r="G406" s="293"/>
      <c r="H406" s="293"/>
      <c r="I406" s="293"/>
      <c r="J406" s="293"/>
      <c r="K406" s="293"/>
      <c r="L406" s="293"/>
    </row>
    <row r="407" spans="1:12">
      <c r="A407" s="9"/>
      <c r="B407" s="3"/>
      <c r="C407" s="290"/>
      <c r="D407" s="293"/>
      <c r="E407" s="293"/>
      <c r="F407" s="293"/>
      <c r="G407" s="293"/>
      <c r="H407" s="293"/>
      <c r="I407" s="293"/>
      <c r="J407" s="293"/>
      <c r="K407" s="293"/>
      <c r="L407" s="293"/>
    </row>
    <row r="408" spans="1:12">
      <c r="A408" s="9"/>
      <c r="B408" s="3"/>
      <c r="C408" s="290"/>
      <c r="D408" s="293"/>
      <c r="E408" s="293"/>
      <c r="F408" s="293"/>
      <c r="G408" s="293"/>
      <c r="H408" s="293"/>
      <c r="I408" s="293"/>
      <c r="J408" s="293"/>
      <c r="K408" s="293"/>
      <c r="L408" s="293"/>
    </row>
    <row r="409" spans="1:12">
      <c r="A409" s="9"/>
      <c r="B409" s="3"/>
      <c r="C409" s="290"/>
      <c r="D409" s="293"/>
      <c r="E409" s="293"/>
      <c r="F409" s="293"/>
      <c r="G409" s="293"/>
      <c r="H409" s="293"/>
      <c r="I409" s="293"/>
      <c r="J409" s="293"/>
      <c r="K409" s="293"/>
      <c r="L409" s="293"/>
    </row>
    <row r="410" spans="1:12">
      <c r="A410" s="9"/>
      <c r="B410" s="3"/>
      <c r="C410" s="290"/>
      <c r="D410" s="293"/>
      <c r="E410" s="293"/>
      <c r="F410" s="293"/>
      <c r="G410" s="293"/>
      <c r="H410" s="293"/>
      <c r="I410" s="293"/>
      <c r="J410" s="293"/>
      <c r="K410" s="293"/>
      <c r="L410" s="293"/>
    </row>
    <row r="411" spans="1:12">
      <c r="A411" s="9"/>
      <c r="B411" s="3"/>
      <c r="C411" s="290"/>
      <c r="D411" s="293"/>
      <c r="E411" s="293"/>
      <c r="F411" s="293"/>
      <c r="G411" s="293"/>
      <c r="H411" s="293"/>
      <c r="I411" s="293"/>
      <c r="J411" s="293"/>
      <c r="K411" s="293"/>
      <c r="L411" s="293"/>
    </row>
    <row r="412" spans="1:12">
      <c r="A412" s="9"/>
      <c r="B412" s="3"/>
      <c r="C412" s="290"/>
      <c r="D412" s="293"/>
      <c r="E412" s="293"/>
      <c r="F412" s="293"/>
      <c r="G412" s="293"/>
      <c r="H412" s="293"/>
      <c r="I412" s="293"/>
      <c r="J412" s="293"/>
      <c r="K412" s="293"/>
      <c r="L412" s="293"/>
    </row>
    <row r="413" spans="1:12">
      <c r="A413" s="9"/>
      <c r="B413" s="3"/>
      <c r="C413" s="290"/>
      <c r="D413" s="293"/>
      <c r="E413" s="293"/>
      <c r="F413" s="293"/>
      <c r="G413" s="293"/>
      <c r="H413" s="293"/>
      <c r="I413" s="293"/>
      <c r="J413" s="293"/>
      <c r="K413" s="293"/>
      <c r="L413" s="293"/>
    </row>
    <row r="414" spans="1:12">
      <c r="A414" s="9"/>
      <c r="B414" s="3"/>
      <c r="C414" s="290"/>
      <c r="D414" s="293"/>
      <c r="E414" s="293"/>
      <c r="F414" s="293"/>
      <c r="G414" s="293"/>
      <c r="H414" s="293"/>
      <c r="I414" s="293"/>
      <c r="J414" s="293"/>
      <c r="K414" s="293"/>
      <c r="L414" s="293"/>
    </row>
    <row r="415" spans="1:12">
      <c r="A415" s="9"/>
      <c r="B415" s="3"/>
      <c r="C415" s="290"/>
      <c r="D415" s="293"/>
      <c r="E415" s="293"/>
      <c r="F415" s="293"/>
      <c r="G415" s="293"/>
      <c r="H415" s="293"/>
      <c r="I415" s="293"/>
      <c r="J415" s="293"/>
      <c r="K415" s="293"/>
      <c r="L415" s="293"/>
    </row>
    <row r="416" spans="1:12">
      <c r="A416" s="9"/>
      <c r="B416" s="3"/>
      <c r="C416" s="290"/>
      <c r="D416" s="293"/>
      <c r="E416" s="293"/>
      <c r="F416" s="293"/>
      <c r="G416" s="293"/>
      <c r="H416" s="293"/>
      <c r="I416" s="293"/>
      <c r="J416" s="293"/>
      <c r="K416" s="293"/>
      <c r="L416" s="293"/>
    </row>
    <row r="417" spans="1:12">
      <c r="A417" s="9"/>
      <c r="B417" s="3"/>
      <c r="C417" s="290"/>
      <c r="D417" s="293"/>
      <c r="E417" s="293"/>
      <c r="F417" s="293"/>
      <c r="G417" s="293"/>
      <c r="H417" s="293"/>
      <c r="I417" s="293"/>
      <c r="J417" s="293"/>
      <c r="K417" s="293"/>
      <c r="L417" s="293"/>
    </row>
    <row r="418" spans="1:12">
      <c r="A418" s="9"/>
      <c r="B418" s="3"/>
      <c r="C418" s="290"/>
      <c r="D418" s="293"/>
      <c r="E418" s="293"/>
      <c r="F418" s="293"/>
      <c r="G418" s="293"/>
      <c r="H418" s="293"/>
      <c r="I418" s="293"/>
      <c r="J418" s="293"/>
      <c r="K418" s="293"/>
      <c r="L418" s="293"/>
    </row>
    <row r="419" spans="1:12">
      <c r="A419" s="9"/>
      <c r="B419" s="3"/>
      <c r="C419" s="290"/>
      <c r="D419" s="293"/>
      <c r="E419" s="293"/>
      <c r="F419" s="293"/>
      <c r="G419" s="293"/>
      <c r="H419" s="293"/>
      <c r="I419" s="293"/>
      <c r="J419" s="293"/>
      <c r="K419" s="293"/>
      <c r="L419" s="293"/>
    </row>
    <row r="420" spans="1:12">
      <c r="A420" s="9"/>
      <c r="B420" s="3"/>
      <c r="C420" s="290"/>
      <c r="D420" s="293"/>
      <c r="E420" s="293"/>
      <c r="F420" s="293"/>
      <c r="G420" s="293"/>
      <c r="H420" s="293"/>
      <c r="I420" s="293"/>
      <c r="J420" s="293"/>
      <c r="K420" s="293"/>
      <c r="L420" s="293"/>
    </row>
    <row r="421" spans="1:12">
      <c r="A421" s="9"/>
      <c r="B421" s="3"/>
      <c r="C421" s="290"/>
      <c r="D421" s="293"/>
      <c r="E421" s="293"/>
      <c r="F421" s="293"/>
      <c r="G421" s="293"/>
      <c r="H421" s="293"/>
      <c r="I421" s="293"/>
      <c r="J421" s="293"/>
      <c r="K421" s="293"/>
      <c r="L421" s="293"/>
    </row>
    <row r="422" spans="1:12">
      <c r="A422" s="9"/>
      <c r="B422" s="3"/>
      <c r="C422" s="290"/>
      <c r="D422" s="293"/>
      <c r="E422" s="293"/>
      <c r="F422" s="293"/>
      <c r="G422" s="293"/>
      <c r="H422" s="293"/>
      <c r="I422" s="293"/>
      <c r="J422" s="293"/>
      <c r="K422" s="293"/>
      <c r="L422" s="293"/>
    </row>
    <row r="423" spans="1:12">
      <c r="A423" s="9"/>
      <c r="B423" s="3"/>
      <c r="C423" s="290"/>
      <c r="D423" s="293"/>
      <c r="E423" s="293"/>
      <c r="F423" s="293"/>
      <c r="G423" s="293"/>
      <c r="H423" s="293"/>
      <c r="I423" s="293"/>
      <c r="J423" s="293"/>
      <c r="K423" s="293"/>
      <c r="L423" s="293"/>
    </row>
    <row r="424" spans="1:12">
      <c r="A424" s="9"/>
      <c r="B424" s="3"/>
      <c r="C424" s="290"/>
      <c r="D424" s="293"/>
      <c r="E424" s="293"/>
      <c r="F424" s="293"/>
      <c r="G424" s="293"/>
      <c r="H424" s="293"/>
      <c r="I424" s="293"/>
      <c r="J424" s="293"/>
      <c r="K424" s="293"/>
      <c r="L424" s="293"/>
    </row>
    <row r="425" spans="1:12">
      <c r="A425" s="9"/>
      <c r="B425" s="3"/>
      <c r="C425" s="290"/>
      <c r="D425" s="293"/>
      <c r="E425" s="293"/>
      <c r="F425" s="293"/>
      <c r="G425" s="293"/>
      <c r="H425" s="293"/>
      <c r="I425" s="293"/>
      <c r="J425" s="293"/>
      <c r="K425" s="293"/>
      <c r="L425" s="293"/>
    </row>
    <row r="426" spans="1:12">
      <c r="A426" s="9"/>
      <c r="B426" s="3"/>
      <c r="C426" s="290"/>
      <c r="D426" s="293"/>
      <c r="E426" s="293"/>
      <c r="F426" s="293"/>
      <c r="G426" s="293"/>
      <c r="H426" s="293"/>
      <c r="I426" s="293"/>
      <c r="J426" s="293"/>
      <c r="K426" s="293"/>
      <c r="L426" s="293"/>
    </row>
    <row r="427" spans="1:12">
      <c r="A427" s="9"/>
      <c r="B427" s="3"/>
      <c r="C427" s="290"/>
      <c r="D427" s="293"/>
      <c r="E427" s="293"/>
      <c r="F427" s="293"/>
      <c r="G427" s="293"/>
      <c r="H427" s="293"/>
      <c r="I427" s="293"/>
      <c r="J427" s="293"/>
      <c r="K427" s="293"/>
      <c r="L427" s="293"/>
    </row>
    <row r="428" spans="1:12">
      <c r="A428" s="9"/>
      <c r="B428" s="3"/>
      <c r="C428" s="290"/>
      <c r="D428" s="293"/>
      <c r="E428" s="293"/>
      <c r="F428" s="293"/>
      <c r="G428" s="293"/>
      <c r="H428" s="293"/>
      <c r="I428" s="293"/>
      <c r="J428" s="293"/>
      <c r="K428" s="293"/>
      <c r="L428" s="293"/>
    </row>
    <row r="429" spans="1:12">
      <c r="A429" s="9"/>
      <c r="B429" s="3"/>
      <c r="C429" s="290"/>
      <c r="D429" s="293"/>
      <c r="E429" s="293"/>
      <c r="F429" s="293"/>
      <c r="G429" s="293"/>
      <c r="H429" s="293"/>
      <c r="I429" s="293"/>
      <c r="J429" s="293"/>
      <c r="K429" s="293"/>
      <c r="L429" s="293"/>
    </row>
    <row r="430" spans="1:12">
      <c r="A430" s="9"/>
      <c r="B430" s="3"/>
      <c r="C430" s="290"/>
      <c r="D430" s="293"/>
      <c r="E430" s="293"/>
      <c r="F430" s="293"/>
      <c r="G430" s="293"/>
      <c r="H430" s="293"/>
      <c r="I430" s="293"/>
      <c r="J430" s="293"/>
      <c r="K430" s="293"/>
      <c r="L430" s="293"/>
    </row>
    <row r="431" spans="1:12">
      <c r="A431" s="9"/>
      <c r="B431" s="3"/>
      <c r="C431" s="290"/>
      <c r="D431" s="293"/>
      <c r="E431" s="293"/>
      <c r="F431" s="293"/>
      <c r="G431" s="293"/>
      <c r="H431" s="293"/>
      <c r="I431" s="293"/>
      <c r="J431" s="293"/>
      <c r="K431" s="293"/>
      <c r="L431" s="293"/>
    </row>
    <row r="432" spans="1:12">
      <c r="A432" s="9"/>
      <c r="B432" s="3"/>
      <c r="C432" s="290"/>
      <c r="D432" s="293"/>
      <c r="E432" s="293"/>
      <c r="F432" s="293"/>
      <c r="G432" s="293"/>
      <c r="H432" s="293"/>
      <c r="I432" s="293"/>
      <c r="J432" s="293"/>
      <c r="K432" s="293"/>
      <c r="L432" s="293"/>
    </row>
    <row r="433" spans="1:12">
      <c r="A433" s="9"/>
      <c r="B433" s="3"/>
      <c r="C433" s="290"/>
      <c r="D433" s="293"/>
      <c r="E433" s="293"/>
      <c r="F433" s="293"/>
      <c r="G433" s="293"/>
      <c r="H433" s="293"/>
      <c r="I433" s="293"/>
      <c r="J433" s="293"/>
      <c r="K433" s="293"/>
      <c r="L433" s="293"/>
    </row>
    <row r="434" spans="1:12">
      <c r="A434" s="9"/>
      <c r="B434" s="3"/>
      <c r="C434" s="290"/>
      <c r="D434" s="293"/>
      <c r="E434" s="293"/>
      <c r="F434" s="293"/>
      <c r="G434" s="293"/>
      <c r="H434" s="293"/>
      <c r="I434" s="293"/>
      <c r="J434" s="293"/>
      <c r="K434" s="293"/>
      <c r="L434" s="293"/>
    </row>
    <row r="435" spans="1:12">
      <c r="A435" s="9"/>
      <c r="B435" s="3"/>
      <c r="C435" s="290"/>
      <c r="D435" s="293"/>
      <c r="E435" s="293"/>
      <c r="F435" s="293"/>
      <c r="G435" s="293"/>
      <c r="H435" s="293"/>
      <c r="I435" s="293"/>
      <c r="J435" s="293"/>
      <c r="K435" s="293"/>
      <c r="L435" s="293"/>
    </row>
    <row r="436" spans="1:12">
      <c r="A436" s="9"/>
      <c r="B436" s="3"/>
      <c r="C436" s="290"/>
      <c r="D436" s="293"/>
      <c r="E436" s="293"/>
      <c r="F436" s="293"/>
      <c r="G436" s="293"/>
      <c r="H436" s="293"/>
      <c r="I436" s="293"/>
      <c r="J436" s="293"/>
      <c r="K436" s="293"/>
      <c r="L436" s="293"/>
    </row>
    <row r="437" spans="1:12">
      <c r="A437" s="9"/>
      <c r="B437" s="3"/>
      <c r="C437" s="290"/>
      <c r="D437" s="293"/>
      <c r="E437" s="293"/>
      <c r="F437" s="293"/>
      <c r="G437" s="293"/>
      <c r="H437" s="293"/>
      <c r="I437" s="293"/>
      <c r="J437" s="293"/>
      <c r="K437" s="293"/>
      <c r="L437" s="293"/>
    </row>
    <row r="438" spans="1:12">
      <c r="A438" s="9"/>
      <c r="B438" s="3"/>
      <c r="C438" s="290"/>
      <c r="D438" s="293"/>
      <c r="E438" s="293"/>
      <c r="F438" s="293"/>
      <c r="G438" s="293"/>
      <c r="H438" s="293"/>
      <c r="I438" s="293"/>
      <c r="J438" s="293"/>
      <c r="K438" s="293"/>
      <c r="L438" s="293"/>
    </row>
    <row r="439" spans="1:12">
      <c r="A439" s="9"/>
      <c r="B439" s="3"/>
      <c r="C439" s="290"/>
      <c r="D439" s="293"/>
      <c r="E439" s="293"/>
      <c r="F439" s="293"/>
      <c r="G439" s="293"/>
      <c r="H439" s="293"/>
      <c r="I439" s="293"/>
      <c r="J439" s="293"/>
      <c r="K439" s="293"/>
      <c r="L439" s="293"/>
    </row>
    <row r="440" spans="1:12">
      <c r="A440" s="9"/>
      <c r="B440" s="3"/>
      <c r="C440" s="290"/>
      <c r="D440" s="293"/>
      <c r="E440" s="293"/>
      <c r="F440" s="293"/>
      <c r="G440" s="293"/>
      <c r="H440" s="293"/>
      <c r="I440" s="293"/>
      <c r="J440" s="293"/>
      <c r="K440" s="293"/>
      <c r="L440" s="293"/>
    </row>
    <row r="441" spans="1:12">
      <c r="A441" s="9"/>
      <c r="B441" s="3"/>
      <c r="C441" s="290"/>
      <c r="D441" s="293"/>
      <c r="E441" s="293"/>
      <c r="F441" s="293"/>
      <c r="G441" s="293"/>
      <c r="H441" s="293"/>
      <c r="I441" s="293"/>
      <c r="J441" s="293"/>
      <c r="K441" s="293"/>
      <c r="L441" s="293"/>
    </row>
    <row r="442" spans="1:12">
      <c r="A442" s="9"/>
      <c r="B442" s="3"/>
      <c r="C442" s="290"/>
      <c r="D442" s="293"/>
      <c r="E442" s="293"/>
      <c r="F442" s="293"/>
      <c r="G442" s="293"/>
      <c r="H442" s="293"/>
      <c r="I442" s="293"/>
      <c r="J442" s="293"/>
      <c r="K442" s="293"/>
      <c r="L442" s="293"/>
    </row>
    <row r="443" spans="1:12">
      <c r="A443" s="9"/>
      <c r="B443" s="3"/>
      <c r="C443" s="290"/>
      <c r="D443" s="293"/>
      <c r="E443" s="293"/>
      <c r="F443" s="293"/>
      <c r="G443" s="293"/>
      <c r="H443" s="293"/>
      <c r="I443" s="293"/>
      <c r="J443" s="293"/>
      <c r="K443" s="293"/>
      <c r="L443" s="293"/>
    </row>
    <row r="444" spans="1:12">
      <c r="A444" s="9"/>
      <c r="B444" s="3"/>
      <c r="C444" s="290"/>
      <c r="D444" s="293"/>
      <c r="E444" s="293"/>
      <c r="F444" s="293"/>
      <c r="G444" s="293"/>
      <c r="H444" s="293"/>
      <c r="I444" s="293"/>
      <c r="J444" s="293"/>
      <c r="K444" s="293"/>
      <c r="L444" s="293"/>
    </row>
    <row r="445" spans="1:12">
      <c r="A445" s="9"/>
      <c r="B445" s="3"/>
      <c r="C445" s="290"/>
      <c r="D445" s="293"/>
      <c r="E445" s="293"/>
      <c r="F445" s="293"/>
      <c r="G445" s="293"/>
      <c r="H445" s="293"/>
      <c r="I445" s="293"/>
      <c r="J445" s="293"/>
      <c r="K445" s="293"/>
      <c r="L445" s="293"/>
    </row>
    <row r="446" spans="1:12">
      <c r="A446" s="9"/>
      <c r="B446" s="3"/>
      <c r="C446" s="290"/>
      <c r="D446" s="293"/>
      <c r="E446" s="293"/>
      <c r="F446" s="293"/>
      <c r="G446" s="293"/>
      <c r="H446" s="293"/>
      <c r="I446" s="293"/>
      <c r="J446" s="293"/>
      <c r="K446" s="293"/>
      <c r="L446" s="293"/>
    </row>
    <row r="447" spans="1:12">
      <c r="A447" s="9"/>
      <c r="B447" s="3"/>
      <c r="C447" s="290"/>
      <c r="D447" s="293"/>
      <c r="E447" s="293"/>
      <c r="F447" s="293"/>
      <c r="G447" s="293"/>
      <c r="H447" s="293"/>
      <c r="I447" s="293"/>
      <c r="J447" s="293"/>
      <c r="K447" s="293"/>
      <c r="L447" s="293"/>
    </row>
    <row r="448" spans="1:12">
      <c r="A448" s="9"/>
      <c r="B448" s="3"/>
      <c r="C448" s="290"/>
      <c r="D448" s="293"/>
      <c r="E448" s="293"/>
      <c r="F448" s="293"/>
      <c r="G448" s="293"/>
      <c r="H448" s="293"/>
      <c r="I448" s="293"/>
      <c r="J448" s="293"/>
      <c r="K448" s="293"/>
      <c r="L448" s="293"/>
    </row>
    <row r="449" spans="1:12">
      <c r="A449" s="9"/>
      <c r="B449" s="3"/>
      <c r="C449" s="290"/>
      <c r="D449" s="293"/>
      <c r="E449" s="293"/>
      <c r="F449" s="293"/>
      <c r="G449" s="293"/>
      <c r="H449" s="293"/>
      <c r="I449" s="293"/>
      <c r="J449" s="293"/>
      <c r="K449" s="293"/>
      <c r="L449" s="293"/>
    </row>
    <row r="450" spans="1:12">
      <c r="A450" s="9"/>
      <c r="B450" s="3"/>
      <c r="C450" s="290"/>
      <c r="D450" s="293"/>
      <c r="E450" s="293"/>
      <c r="F450" s="293"/>
      <c r="G450" s="293"/>
      <c r="H450" s="293"/>
      <c r="I450" s="293"/>
      <c r="J450" s="293"/>
      <c r="K450" s="293"/>
      <c r="L450" s="293"/>
    </row>
    <row r="451" spans="1:12">
      <c r="A451" s="9"/>
      <c r="B451" s="3"/>
      <c r="C451" s="290"/>
      <c r="D451" s="293"/>
      <c r="E451" s="293"/>
      <c r="F451" s="293"/>
      <c r="G451" s="293"/>
      <c r="H451" s="293"/>
      <c r="I451" s="293"/>
      <c r="J451" s="293"/>
      <c r="K451" s="293"/>
      <c r="L451" s="293"/>
    </row>
    <row r="452" spans="1:12">
      <c r="A452" s="9"/>
      <c r="B452" s="3"/>
      <c r="C452" s="290"/>
      <c r="D452" s="293"/>
      <c r="E452" s="293"/>
      <c r="F452" s="293"/>
      <c r="G452" s="293"/>
      <c r="H452" s="293"/>
      <c r="I452" s="293"/>
      <c r="J452" s="293"/>
      <c r="K452" s="293"/>
      <c r="L452" s="293"/>
    </row>
    <row r="453" spans="1:12">
      <c r="A453" s="9"/>
      <c r="B453" s="3"/>
      <c r="C453" s="290"/>
      <c r="D453" s="293"/>
      <c r="E453" s="293"/>
      <c r="F453" s="293"/>
      <c r="G453" s="293"/>
      <c r="H453" s="293"/>
      <c r="I453" s="293"/>
      <c r="J453" s="293"/>
      <c r="K453" s="293"/>
      <c r="L453" s="293"/>
    </row>
    <row r="454" spans="1:12">
      <c r="A454" s="9"/>
      <c r="B454" s="3"/>
      <c r="C454" s="290"/>
      <c r="D454" s="293"/>
      <c r="E454" s="293"/>
      <c r="F454" s="293"/>
      <c r="G454" s="293"/>
      <c r="H454" s="293"/>
      <c r="I454" s="293"/>
      <c r="J454" s="293"/>
      <c r="K454" s="293"/>
      <c r="L454" s="293"/>
    </row>
    <row r="455" spans="1:12">
      <c r="A455" s="9"/>
      <c r="B455" s="3"/>
      <c r="C455" s="290"/>
      <c r="D455" s="293"/>
      <c r="E455" s="293"/>
      <c r="F455" s="293"/>
      <c r="G455" s="293"/>
      <c r="H455" s="293"/>
      <c r="I455" s="293"/>
      <c r="J455" s="293"/>
      <c r="K455" s="293"/>
      <c r="L455" s="293"/>
    </row>
    <row r="456" spans="1:12">
      <c r="A456" s="9"/>
      <c r="B456" s="3"/>
      <c r="C456" s="290"/>
      <c r="D456" s="293"/>
      <c r="E456" s="293"/>
      <c r="F456" s="293"/>
      <c r="G456" s="293"/>
      <c r="H456" s="293"/>
      <c r="I456" s="293"/>
      <c r="J456" s="293"/>
      <c r="K456" s="293"/>
      <c r="L456" s="293"/>
    </row>
    <row r="457" spans="1:12">
      <c r="A457" s="9"/>
      <c r="B457" s="3"/>
      <c r="C457" s="290"/>
      <c r="D457" s="293"/>
      <c r="E457" s="293"/>
      <c r="F457" s="293"/>
      <c r="G457" s="293"/>
      <c r="H457" s="293"/>
      <c r="I457" s="293"/>
      <c r="J457" s="293"/>
      <c r="K457" s="293"/>
      <c r="L457" s="293"/>
    </row>
    <row r="458" spans="1:12">
      <c r="A458" s="9"/>
      <c r="B458" s="3"/>
      <c r="C458" s="290"/>
      <c r="D458" s="293"/>
      <c r="E458" s="293"/>
      <c r="F458" s="293"/>
      <c r="G458" s="293"/>
      <c r="H458" s="293"/>
      <c r="I458" s="293"/>
      <c r="J458" s="293"/>
      <c r="K458" s="293"/>
      <c r="L458" s="293"/>
    </row>
    <row r="459" spans="1:12">
      <c r="A459" s="9"/>
      <c r="B459" s="3"/>
      <c r="C459" s="290"/>
      <c r="D459" s="293"/>
      <c r="E459" s="293"/>
      <c r="F459" s="293"/>
      <c r="G459" s="293"/>
      <c r="H459" s="293"/>
      <c r="I459" s="293"/>
      <c r="J459" s="293"/>
      <c r="K459" s="293"/>
      <c r="L459" s="293"/>
    </row>
    <row r="460" spans="1:12">
      <c r="A460" s="9"/>
      <c r="B460" s="3"/>
      <c r="C460" s="290"/>
      <c r="D460" s="293"/>
      <c r="E460" s="293"/>
      <c r="F460" s="293"/>
      <c r="G460" s="293"/>
      <c r="H460" s="293"/>
      <c r="I460" s="293"/>
      <c r="J460" s="293"/>
      <c r="K460" s="293"/>
      <c r="L460" s="293"/>
    </row>
    <row r="461" spans="1:12">
      <c r="A461" s="9"/>
      <c r="B461" s="3"/>
      <c r="C461" s="290"/>
      <c r="D461" s="293"/>
      <c r="E461" s="293"/>
      <c r="F461" s="293"/>
      <c r="G461" s="293"/>
      <c r="H461" s="293"/>
      <c r="I461" s="293"/>
      <c r="J461" s="293"/>
      <c r="K461" s="293"/>
      <c r="L461" s="293"/>
    </row>
    <row r="462" spans="1:12">
      <c r="A462" s="9"/>
      <c r="B462" s="3"/>
      <c r="C462" s="290"/>
      <c r="D462" s="293"/>
      <c r="E462" s="293"/>
      <c r="F462" s="293"/>
      <c r="G462" s="293"/>
      <c r="H462" s="293"/>
      <c r="I462" s="293"/>
      <c r="J462" s="293"/>
      <c r="K462" s="293"/>
      <c r="L462" s="293"/>
    </row>
    <row r="463" spans="1:12">
      <c r="A463" s="9"/>
      <c r="B463" s="3"/>
      <c r="C463" s="290"/>
      <c r="D463" s="293"/>
      <c r="E463" s="293"/>
      <c r="F463" s="293"/>
      <c r="G463" s="293"/>
      <c r="H463" s="293"/>
      <c r="I463" s="293"/>
      <c r="J463" s="293"/>
      <c r="K463" s="293"/>
      <c r="L463" s="293"/>
    </row>
    <row r="464" spans="1:12">
      <c r="A464" s="9"/>
      <c r="B464" s="3"/>
      <c r="C464" s="290"/>
      <c r="D464" s="293"/>
      <c r="E464" s="293"/>
      <c r="F464" s="293"/>
      <c r="G464" s="293"/>
      <c r="H464" s="293"/>
      <c r="I464" s="293"/>
      <c r="J464" s="293"/>
      <c r="K464" s="293"/>
      <c r="L464" s="293"/>
    </row>
    <row r="465" spans="1:12">
      <c r="A465" s="9"/>
      <c r="B465" s="3"/>
      <c r="C465" s="290"/>
      <c r="D465" s="293"/>
      <c r="E465" s="293"/>
      <c r="F465" s="293"/>
      <c r="G465" s="293"/>
      <c r="H465" s="293"/>
      <c r="I465" s="293"/>
      <c r="J465" s="293"/>
      <c r="K465" s="293"/>
      <c r="L465" s="293"/>
    </row>
    <row r="466" spans="1:12">
      <c r="A466" s="9"/>
      <c r="B466" s="3"/>
      <c r="C466" s="290"/>
      <c r="D466" s="293"/>
      <c r="E466" s="293"/>
      <c r="F466" s="293"/>
      <c r="G466" s="293"/>
      <c r="H466" s="293"/>
      <c r="I466" s="293"/>
      <c r="J466" s="293"/>
      <c r="K466" s="293"/>
      <c r="L466" s="293"/>
    </row>
    <row r="467" spans="1:12">
      <c r="A467" s="9"/>
      <c r="B467" s="3"/>
      <c r="C467" s="290"/>
      <c r="D467" s="293"/>
      <c r="E467" s="293"/>
      <c r="F467" s="293"/>
      <c r="G467" s="293"/>
      <c r="H467" s="293"/>
      <c r="I467" s="293"/>
      <c r="J467" s="293"/>
      <c r="K467" s="293"/>
      <c r="L467" s="293"/>
    </row>
    <row r="468" spans="1:12">
      <c r="A468" s="9"/>
      <c r="B468" s="3"/>
      <c r="C468" s="290"/>
      <c r="D468" s="293"/>
      <c r="E468" s="293"/>
      <c r="F468" s="293"/>
      <c r="G468" s="293"/>
      <c r="H468" s="293"/>
      <c r="I468" s="293"/>
      <c r="J468" s="293"/>
      <c r="K468" s="293"/>
      <c r="L468" s="293"/>
    </row>
    <row r="469" spans="1:12">
      <c r="A469" s="9"/>
      <c r="B469" s="3"/>
      <c r="C469" s="290"/>
      <c r="D469" s="293"/>
      <c r="E469" s="293"/>
      <c r="F469" s="293"/>
      <c r="G469" s="293"/>
      <c r="H469" s="293"/>
      <c r="I469" s="293"/>
      <c r="J469" s="293"/>
      <c r="K469" s="293"/>
      <c r="L469" s="293"/>
    </row>
    <row r="470" spans="1:12">
      <c r="A470" s="9"/>
      <c r="B470" s="3"/>
      <c r="C470" s="290"/>
      <c r="D470" s="293"/>
      <c r="E470" s="293"/>
      <c r="F470" s="293"/>
      <c r="G470" s="293"/>
      <c r="H470" s="293"/>
      <c r="I470" s="293"/>
      <c r="J470" s="293"/>
      <c r="K470" s="293"/>
      <c r="L470" s="293"/>
    </row>
    <row r="471" spans="1:12">
      <c r="A471" s="9"/>
      <c r="B471" s="3"/>
      <c r="C471" s="290"/>
      <c r="D471" s="293"/>
      <c r="E471" s="293"/>
      <c r="F471" s="293"/>
      <c r="G471" s="293"/>
      <c r="H471" s="293"/>
      <c r="I471" s="293"/>
      <c r="J471" s="293"/>
      <c r="K471" s="293"/>
      <c r="L471" s="293"/>
    </row>
    <row r="472" spans="1:12">
      <c r="A472" s="9"/>
      <c r="B472" s="3"/>
      <c r="C472" s="290"/>
      <c r="D472" s="293"/>
      <c r="E472" s="293"/>
      <c r="F472" s="293"/>
      <c r="G472" s="293"/>
      <c r="H472" s="293"/>
      <c r="I472" s="293"/>
      <c r="J472" s="293"/>
      <c r="K472" s="293"/>
      <c r="L472" s="293"/>
    </row>
    <row r="473" spans="1:12">
      <c r="A473" s="9"/>
      <c r="B473" s="3"/>
      <c r="C473" s="290"/>
      <c r="D473" s="293"/>
      <c r="E473" s="293"/>
      <c r="F473" s="293"/>
      <c r="G473" s="293"/>
      <c r="H473" s="293"/>
      <c r="I473" s="293"/>
      <c r="J473" s="293"/>
      <c r="K473" s="293"/>
      <c r="L473" s="293"/>
    </row>
    <row r="474" spans="1:12">
      <c r="A474" s="9"/>
      <c r="B474" s="3"/>
      <c r="C474" s="290"/>
      <c r="D474" s="293"/>
      <c r="E474" s="293"/>
      <c r="F474" s="293"/>
      <c r="G474" s="293"/>
      <c r="H474" s="293"/>
      <c r="I474" s="293"/>
      <c r="J474" s="293"/>
      <c r="K474" s="293"/>
      <c r="L474" s="293"/>
    </row>
    <row r="475" spans="1:12">
      <c r="A475" s="9"/>
      <c r="B475" s="3"/>
      <c r="C475" s="290"/>
      <c r="D475" s="293"/>
      <c r="E475" s="293"/>
      <c r="F475" s="293"/>
      <c r="G475" s="293"/>
      <c r="H475" s="293"/>
      <c r="I475" s="293"/>
      <c r="J475" s="293"/>
      <c r="K475" s="293"/>
      <c r="L475" s="293"/>
    </row>
    <row r="476" spans="1:12">
      <c r="A476" s="9"/>
      <c r="B476" s="3"/>
      <c r="C476" s="290"/>
      <c r="D476" s="293"/>
      <c r="E476" s="293"/>
      <c r="F476" s="293"/>
      <c r="G476" s="293"/>
      <c r="H476" s="293"/>
      <c r="I476" s="293"/>
      <c r="J476" s="293"/>
      <c r="K476" s="293"/>
      <c r="L476" s="293"/>
    </row>
    <row r="477" spans="1:12">
      <c r="A477" s="9"/>
      <c r="B477" s="3"/>
      <c r="C477" s="290"/>
      <c r="D477" s="293"/>
      <c r="E477" s="293"/>
      <c r="F477" s="293"/>
      <c r="G477" s="293"/>
      <c r="H477" s="293"/>
      <c r="I477" s="293"/>
      <c r="J477" s="293"/>
      <c r="K477" s="293"/>
      <c r="L477" s="293"/>
    </row>
    <row r="478" spans="1:12">
      <c r="A478" s="9"/>
      <c r="B478" s="3"/>
      <c r="C478" s="290"/>
      <c r="D478" s="293"/>
      <c r="E478" s="293"/>
      <c r="F478" s="293"/>
      <c r="G478" s="293"/>
      <c r="H478" s="293"/>
      <c r="I478" s="293"/>
      <c r="J478" s="293"/>
      <c r="K478" s="293"/>
      <c r="L478" s="293"/>
    </row>
    <row r="479" spans="1:12">
      <c r="A479" s="9"/>
      <c r="B479" s="3"/>
      <c r="C479" s="290"/>
      <c r="D479" s="293"/>
      <c r="E479" s="293"/>
      <c r="F479" s="293"/>
      <c r="G479" s="293"/>
      <c r="H479" s="293"/>
      <c r="I479" s="293"/>
      <c r="J479" s="293"/>
      <c r="K479" s="293"/>
      <c r="L479" s="293"/>
    </row>
    <row r="480" spans="1:12">
      <c r="A480" s="9"/>
      <c r="B480" s="3"/>
      <c r="C480" s="290"/>
      <c r="D480" s="293"/>
      <c r="E480" s="293"/>
      <c r="F480" s="293"/>
      <c r="G480" s="293"/>
      <c r="H480" s="293"/>
      <c r="I480" s="293"/>
      <c r="J480" s="293"/>
      <c r="K480" s="293"/>
      <c r="L480" s="293"/>
    </row>
    <row r="481" spans="1:12">
      <c r="A481" s="9"/>
      <c r="B481" s="3"/>
      <c r="C481" s="290"/>
      <c r="D481" s="293"/>
      <c r="E481" s="293"/>
      <c r="F481" s="293"/>
      <c r="G481" s="293"/>
      <c r="H481" s="293"/>
      <c r="I481" s="293"/>
      <c r="J481" s="293"/>
      <c r="K481" s="293"/>
      <c r="L481" s="293"/>
    </row>
    <row r="482" spans="1:12">
      <c r="A482" s="9"/>
      <c r="B482" s="3"/>
      <c r="C482" s="290"/>
      <c r="D482" s="293"/>
      <c r="E482" s="293"/>
      <c r="F482" s="293"/>
      <c r="G482" s="293"/>
      <c r="H482" s="293"/>
      <c r="I482" s="293"/>
      <c r="J482" s="293"/>
      <c r="K482" s="293"/>
      <c r="L482" s="293"/>
    </row>
    <row r="483" spans="1:12">
      <c r="A483" s="9"/>
      <c r="B483" s="3"/>
      <c r="C483" s="290"/>
      <c r="D483" s="293"/>
      <c r="E483" s="293"/>
      <c r="F483" s="293"/>
      <c r="G483" s="293"/>
      <c r="H483" s="293"/>
      <c r="I483" s="293"/>
      <c r="J483" s="293"/>
      <c r="K483" s="293"/>
      <c r="L483" s="293"/>
    </row>
    <row r="484" spans="1:12">
      <c r="A484" s="9"/>
      <c r="B484" s="3"/>
      <c r="C484" s="290"/>
      <c r="D484" s="293"/>
      <c r="E484" s="293"/>
      <c r="F484" s="293"/>
      <c r="G484" s="293"/>
      <c r="H484" s="293"/>
      <c r="I484" s="293"/>
      <c r="J484" s="293"/>
      <c r="K484" s="293"/>
      <c r="L484" s="293"/>
    </row>
    <row r="485" spans="1:12">
      <c r="A485" s="9"/>
      <c r="B485" s="3"/>
      <c r="C485" s="290"/>
      <c r="D485" s="293"/>
      <c r="E485" s="293"/>
      <c r="F485" s="293"/>
      <c r="G485" s="293"/>
      <c r="H485" s="293"/>
      <c r="I485" s="293"/>
      <c r="J485" s="293"/>
      <c r="K485" s="293"/>
      <c r="L485" s="293"/>
    </row>
    <row r="486" spans="1:12">
      <c r="A486" s="9"/>
      <c r="B486" s="3"/>
      <c r="C486" s="290"/>
      <c r="D486" s="293"/>
      <c r="E486" s="293"/>
      <c r="F486" s="293"/>
      <c r="G486" s="293"/>
      <c r="H486" s="293"/>
      <c r="I486" s="293"/>
      <c r="J486" s="293"/>
      <c r="K486" s="293"/>
      <c r="L486" s="293"/>
    </row>
    <row r="487" spans="1:12">
      <c r="A487" s="9"/>
      <c r="B487" s="3"/>
      <c r="C487" s="290"/>
      <c r="D487" s="293"/>
      <c r="E487" s="293"/>
      <c r="F487" s="293"/>
      <c r="G487" s="293"/>
      <c r="H487" s="293"/>
      <c r="I487" s="293"/>
      <c r="J487" s="293"/>
      <c r="K487" s="293"/>
      <c r="L487" s="293"/>
    </row>
    <row r="488" spans="1:12">
      <c r="A488" s="9"/>
      <c r="B488" s="3"/>
      <c r="C488" s="290"/>
      <c r="D488" s="293"/>
      <c r="E488" s="293"/>
      <c r="F488" s="293"/>
      <c r="G488" s="293"/>
      <c r="H488" s="293"/>
      <c r="I488" s="293"/>
      <c r="J488" s="293"/>
      <c r="K488" s="293"/>
      <c r="L488" s="293"/>
    </row>
    <row r="489" spans="1:12">
      <c r="A489" s="9"/>
      <c r="B489" s="3"/>
      <c r="C489" s="290"/>
      <c r="D489" s="293"/>
      <c r="E489" s="293"/>
      <c r="F489" s="293"/>
      <c r="G489" s="293"/>
      <c r="H489" s="293"/>
      <c r="I489" s="293"/>
      <c r="J489" s="293"/>
      <c r="K489" s="293"/>
      <c r="L489" s="293"/>
    </row>
    <row r="490" spans="1:12">
      <c r="A490" s="9"/>
      <c r="B490" s="3"/>
      <c r="C490" s="290"/>
      <c r="D490" s="293"/>
      <c r="E490" s="293"/>
      <c r="F490" s="293"/>
      <c r="G490" s="293"/>
      <c r="H490" s="293"/>
      <c r="I490" s="293"/>
      <c r="J490" s="293"/>
      <c r="K490" s="293"/>
      <c r="L490" s="293"/>
    </row>
    <row r="491" spans="1:12">
      <c r="A491" s="9"/>
      <c r="B491" s="3"/>
      <c r="C491" s="290"/>
      <c r="D491" s="293"/>
      <c r="E491" s="293"/>
      <c r="F491" s="293"/>
      <c r="G491" s="293"/>
      <c r="H491" s="293"/>
      <c r="I491" s="293"/>
      <c r="J491" s="293"/>
      <c r="K491" s="293"/>
      <c r="L491" s="293"/>
    </row>
    <row r="492" spans="1:12">
      <c r="A492" s="9"/>
      <c r="B492" s="3"/>
      <c r="C492" s="290"/>
      <c r="D492" s="293"/>
      <c r="E492" s="293"/>
      <c r="F492" s="293"/>
      <c r="G492" s="293"/>
      <c r="H492" s="293"/>
      <c r="I492" s="293"/>
      <c r="J492" s="293"/>
      <c r="K492" s="293"/>
      <c r="L492" s="293"/>
    </row>
    <row r="493" spans="1:12">
      <c r="A493" s="9"/>
      <c r="B493" s="3"/>
      <c r="C493" s="290"/>
      <c r="D493" s="293"/>
      <c r="E493" s="293"/>
      <c r="F493" s="293"/>
      <c r="G493" s="293"/>
      <c r="H493" s="293"/>
      <c r="I493" s="293"/>
      <c r="J493" s="293"/>
      <c r="K493" s="293"/>
      <c r="L493" s="293"/>
    </row>
    <row r="494" spans="1:12">
      <c r="A494" s="9"/>
      <c r="B494" s="3"/>
      <c r="C494" s="290"/>
      <c r="D494" s="293"/>
      <c r="E494" s="293"/>
      <c r="F494" s="293"/>
      <c r="G494" s="293"/>
      <c r="H494" s="293"/>
      <c r="I494" s="293"/>
      <c r="J494" s="293"/>
      <c r="K494" s="293"/>
      <c r="L494" s="293"/>
    </row>
    <row r="495" spans="1:12">
      <c r="A495" s="9"/>
      <c r="B495" s="3"/>
      <c r="C495" s="290"/>
      <c r="D495" s="293"/>
      <c r="E495" s="293"/>
      <c r="F495" s="293"/>
      <c r="G495" s="293"/>
      <c r="H495" s="293"/>
      <c r="I495" s="293"/>
      <c r="J495" s="293"/>
      <c r="K495" s="293"/>
      <c r="L495" s="293"/>
    </row>
    <row r="496" spans="1:12">
      <c r="A496" s="9"/>
      <c r="B496" s="3"/>
      <c r="C496" s="290"/>
      <c r="D496" s="293"/>
      <c r="E496" s="293"/>
      <c r="F496" s="293"/>
      <c r="G496" s="293"/>
      <c r="H496" s="293"/>
      <c r="I496" s="293"/>
      <c r="J496" s="293"/>
      <c r="K496" s="293"/>
      <c r="L496" s="293"/>
    </row>
    <row r="497" spans="1:12">
      <c r="A497" s="9"/>
      <c r="B497" s="3"/>
      <c r="C497" s="290"/>
      <c r="D497" s="293"/>
      <c r="E497" s="293"/>
      <c r="F497" s="293"/>
      <c r="G497" s="293"/>
      <c r="H497" s="293"/>
      <c r="I497" s="293"/>
      <c r="J497" s="293"/>
      <c r="K497" s="293"/>
      <c r="L497" s="293"/>
    </row>
    <row r="498" spans="1:12">
      <c r="A498" s="9"/>
      <c r="B498" s="3"/>
      <c r="C498" s="290"/>
      <c r="D498" s="293"/>
      <c r="E498" s="293"/>
      <c r="F498" s="293"/>
      <c r="G498" s="293"/>
      <c r="H498" s="293"/>
      <c r="I498" s="293"/>
      <c r="J498" s="293"/>
      <c r="K498" s="293"/>
      <c r="L498" s="293"/>
    </row>
    <row r="499" spans="1:12">
      <c r="A499" s="9"/>
      <c r="B499" s="3"/>
      <c r="C499" s="290"/>
      <c r="D499" s="293"/>
      <c r="E499" s="293"/>
      <c r="F499" s="293"/>
      <c r="G499" s="293"/>
      <c r="H499" s="293"/>
      <c r="I499" s="293"/>
      <c r="J499" s="293"/>
      <c r="K499" s="293"/>
      <c r="L499" s="293"/>
    </row>
    <row r="500" spans="1:12">
      <c r="A500" s="9"/>
      <c r="B500" s="3"/>
      <c r="C500" s="290"/>
      <c r="D500" s="293"/>
      <c r="E500" s="293"/>
      <c r="F500" s="293"/>
      <c r="G500" s="293"/>
      <c r="H500" s="293"/>
      <c r="I500" s="293"/>
      <c r="J500" s="293"/>
      <c r="K500" s="293"/>
      <c r="L500" s="293"/>
    </row>
    <row r="501" spans="1:12">
      <c r="A501" s="9"/>
      <c r="B501" s="3"/>
      <c r="C501" s="290"/>
      <c r="D501" s="293"/>
      <c r="E501" s="293"/>
      <c r="F501" s="293"/>
      <c r="G501" s="293"/>
      <c r="H501" s="293"/>
      <c r="I501" s="293"/>
      <c r="J501" s="293"/>
      <c r="K501" s="293"/>
      <c r="L501" s="293"/>
    </row>
    <row r="502" spans="1:12">
      <c r="A502" s="9"/>
      <c r="B502" s="3"/>
      <c r="C502" s="290"/>
      <c r="D502" s="293"/>
      <c r="E502" s="293"/>
      <c r="F502" s="293"/>
      <c r="G502" s="293"/>
      <c r="H502" s="293"/>
      <c r="I502" s="293"/>
      <c r="J502" s="293"/>
      <c r="K502" s="293"/>
      <c r="L502" s="293"/>
    </row>
    <row r="503" spans="1:12">
      <c r="A503" s="9"/>
      <c r="B503" s="3"/>
      <c r="C503" s="290"/>
      <c r="D503" s="293"/>
      <c r="E503" s="293"/>
      <c r="F503" s="293"/>
      <c r="G503" s="293"/>
      <c r="H503" s="293"/>
      <c r="I503" s="293"/>
      <c r="J503" s="293"/>
      <c r="K503" s="293"/>
      <c r="L503" s="293"/>
    </row>
    <row r="504" spans="1:12">
      <c r="A504" s="9"/>
      <c r="B504" s="3"/>
      <c r="C504" s="290"/>
      <c r="D504" s="293"/>
      <c r="E504" s="293"/>
      <c r="F504" s="293"/>
      <c r="G504" s="293"/>
      <c r="H504" s="293"/>
      <c r="I504" s="293"/>
      <c r="J504" s="293"/>
      <c r="K504" s="293"/>
      <c r="L504" s="293"/>
    </row>
    <row r="505" spans="1:12">
      <c r="A505" s="9"/>
      <c r="B505" s="3"/>
      <c r="C505" s="290"/>
      <c r="D505" s="293"/>
      <c r="E505" s="293"/>
      <c r="F505" s="293"/>
      <c r="G505" s="293"/>
      <c r="H505" s="293"/>
      <c r="I505" s="293"/>
      <c r="J505" s="293"/>
      <c r="K505" s="293"/>
      <c r="L505" s="293"/>
    </row>
    <row r="506" spans="1:12">
      <c r="A506" s="9"/>
      <c r="B506" s="3"/>
      <c r="C506" s="290"/>
      <c r="D506" s="293"/>
      <c r="E506" s="293"/>
      <c r="F506" s="293"/>
      <c r="G506" s="293"/>
      <c r="H506" s="293"/>
      <c r="I506" s="293"/>
      <c r="J506" s="293"/>
      <c r="K506" s="293"/>
      <c r="L506" s="293"/>
    </row>
    <row r="507" spans="1:12">
      <c r="A507" s="9"/>
      <c r="B507" s="3"/>
      <c r="C507" s="290"/>
      <c r="D507" s="293"/>
      <c r="E507" s="293"/>
      <c r="F507" s="293"/>
      <c r="G507" s="293"/>
      <c r="H507" s="293"/>
      <c r="I507" s="293"/>
      <c r="J507" s="293"/>
      <c r="K507" s="293"/>
      <c r="L507" s="293"/>
    </row>
    <row r="508" spans="1:12">
      <c r="A508" s="9"/>
      <c r="B508" s="3"/>
      <c r="C508" s="290"/>
      <c r="D508" s="293"/>
      <c r="E508" s="293"/>
      <c r="F508" s="293"/>
      <c r="G508" s="293"/>
      <c r="H508" s="293"/>
      <c r="I508" s="293"/>
      <c r="J508" s="293"/>
      <c r="K508" s="293"/>
      <c r="L508" s="293"/>
    </row>
    <row r="509" spans="1:12">
      <c r="A509" s="9"/>
      <c r="B509" s="3"/>
      <c r="C509" s="290"/>
      <c r="D509" s="293"/>
      <c r="E509" s="293"/>
      <c r="F509" s="293"/>
      <c r="G509" s="293"/>
      <c r="H509" s="293"/>
      <c r="I509" s="293"/>
      <c r="J509" s="293"/>
      <c r="K509" s="293"/>
      <c r="L509" s="293"/>
    </row>
    <row r="510" spans="1:12">
      <c r="A510" s="9"/>
      <c r="B510" s="3"/>
      <c r="C510" s="290"/>
      <c r="D510" s="293"/>
      <c r="E510" s="293"/>
      <c r="F510" s="293"/>
      <c r="G510" s="293"/>
      <c r="H510" s="293"/>
      <c r="I510" s="293"/>
      <c r="J510" s="293"/>
      <c r="K510" s="293"/>
      <c r="L510" s="293"/>
    </row>
    <row r="511" spans="1:12">
      <c r="A511" s="9"/>
      <c r="B511" s="3"/>
      <c r="C511" s="290"/>
      <c r="D511" s="293"/>
      <c r="E511" s="293"/>
      <c r="F511" s="293"/>
      <c r="G511" s="293"/>
      <c r="H511" s="293"/>
      <c r="I511" s="293"/>
      <c r="J511" s="293"/>
      <c r="K511" s="293"/>
      <c r="L511" s="293"/>
    </row>
    <row r="512" spans="1:12">
      <c r="A512" s="9"/>
      <c r="B512" s="3"/>
      <c r="C512" s="290"/>
      <c r="D512" s="293"/>
      <c r="E512" s="293"/>
      <c r="F512" s="293"/>
      <c r="G512" s="293"/>
      <c r="H512" s="293"/>
      <c r="I512" s="293"/>
      <c r="J512" s="293"/>
      <c r="K512" s="293"/>
      <c r="L512" s="293"/>
    </row>
    <row r="513" spans="1:12">
      <c r="A513" s="9"/>
      <c r="B513" s="3"/>
      <c r="C513" s="290"/>
      <c r="D513" s="293"/>
      <c r="E513" s="293"/>
      <c r="F513" s="293"/>
      <c r="G513" s="293"/>
      <c r="H513" s="293"/>
      <c r="I513" s="293"/>
      <c r="J513" s="293"/>
      <c r="K513" s="293"/>
      <c r="L513" s="293"/>
    </row>
    <row r="514" spans="1:12">
      <c r="A514" s="9"/>
      <c r="B514" s="3"/>
      <c r="C514" s="290"/>
      <c r="D514" s="293"/>
      <c r="E514" s="293"/>
      <c r="F514" s="293"/>
      <c r="G514" s="293"/>
      <c r="H514" s="293"/>
      <c r="I514" s="293"/>
      <c r="J514" s="293"/>
      <c r="K514" s="293"/>
      <c r="L514" s="293"/>
    </row>
    <row r="515" spans="1:12">
      <c r="A515" s="9"/>
      <c r="B515" s="3"/>
      <c r="C515" s="290"/>
      <c r="D515" s="293"/>
      <c r="E515" s="293"/>
      <c r="F515" s="293"/>
      <c r="G515" s="293"/>
      <c r="H515" s="293"/>
      <c r="I515" s="293"/>
      <c r="J515" s="293"/>
      <c r="K515" s="293"/>
      <c r="L515" s="293"/>
    </row>
    <row r="516" spans="1:12">
      <c r="A516" s="9"/>
      <c r="B516" s="3"/>
      <c r="C516" s="290"/>
      <c r="D516" s="293"/>
      <c r="E516" s="293"/>
      <c r="F516" s="293"/>
      <c r="G516" s="293"/>
      <c r="H516" s="293"/>
      <c r="I516" s="293"/>
      <c r="J516" s="293"/>
      <c r="K516" s="293"/>
      <c r="L516" s="293"/>
    </row>
    <row r="517" spans="1:12">
      <c r="A517" s="9"/>
      <c r="B517" s="3"/>
      <c r="C517" s="290"/>
      <c r="D517" s="293"/>
      <c r="E517" s="293"/>
      <c r="F517" s="293"/>
      <c r="G517" s="293"/>
      <c r="H517" s="293"/>
      <c r="I517" s="293"/>
      <c r="J517" s="293"/>
      <c r="K517" s="293"/>
      <c r="L517" s="293"/>
    </row>
  </sheetData>
  <phoneticPr fontId="3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9"/>
  <dimension ref="A1:AD697"/>
  <sheetViews>
    <sheetView topLeftCell="J1" workbookViewId="0">
      <pane ySplit="1" topLeftCell="A2" activePane="bottomLeft" state="frozen"/>
      <selection pane="bottomLeft" sqref="A1:AD1"/>
    </sheetView>
  </sheetViews>
  <sheetFormatPr defaultRowHeight="13.5"/>
  <cols>
    <col min="1" max="1" width="3.625" style="287" customWidth="1"/>
    <col min="2" max="2" width="20.625" customWidth="1"/>
    <col min="3" max="30" width="10.625" style="287" customWidth="1"/>
  </cols>
  <sheetData>
    <row r="1" spans="1:30">
      <c r="A1" s="290" t="s">
        <v>141</v>
      </c>
      <c r="B1" s="9" t="s">
        <v>142</v>
      </c>
      <c r="C1" s="291" t="s">
        <v>187</v>
      </c>
      <c r="D1" s="291" t="s">
        <v>188</v>
      </c>
      <c r="E1" s="291" t="s">
        <v>189</v>
      </c>
      <c r="F1" s="291" t="s">
        <v>190</v>
      </c>
      <c r="G1" s="291" t="s">
        <v>191</v>
      </c>
      <c r="H1" s="291" t="s">
        <v>192</v>
      </c>
      <c r="I1" s="291" t="s">
        <v>193</v>
      </c>
      <c r="J1" s="291" t="s">
        <v>194</v>
      </c>
      <c r="K1" s="291" t="s">
        <v>195</v>
      </c>
      <c r="L1" s="291" t="s">
        <v>196</v>
      </c>
      <c r="M1" s="291" t="s">
        <v>197</v>
      </c>
      <c r="N1" s="291" t="s">
        <v>198</v>
      </c>
      <c r="O1" s="291" t="s">
        <v>199</v>
      </c>
      <c r="P1" s="291" t="s">
        <v>200</v>
      </c>
      <c r="Q1" s="291" t="s">
        <v>201</v>
      </c>
      <c r="R1" s="291" t="s">
        <v>202</v>
      </c>
      <c r="S1" s="291" t="s">
        <v>203</v>
      </c>
      <c r="T1" s="291" t="s">
        <v>204</v>
      </c>
      <c r="U1" s="291" t="s">
        <v>205</v>
      </c>
      <c r="V1" s="291" t="s">
        <v>206</v>
      </c>
      <c r="W1" s="291" t="s">
        <v>207</v>
      </c>
      <c r="X1" s="291" t="s">
        <v>208</v>
      </c>
      <c r="Y1" s="291" t="s">
        <v>209</v>
      </c>
      <c r="Z1" s="291" t="s">
        <v>210</v>
      </c>
      <c r="AA1" s="291" t="s">
        <v>211</v>
      </c>
      <c r="AB1" s="291" t="s">
        <v>212</v>
      </c>
      <c r="AC1" s="291" t="s">
        <v>213</v>
      </c>
      <c r="AD1" s="292" t="s">
        <v>0</v>
      </c>
    </row>
    <row r="2" spans="1:30">
      <c r="A2" s="289">
        <v>1</v>
      </c>
      <c r="B2" s="9" t="s">
        <v>791</v>
      </c>
      <c r="C2" s="290">
        <v>249.92</v>
      </c>
      <c r="D2" s="287">
        <v>249.90100000000001</v>
      </c>
      <c r="E2" s="287">
        <v>249.887</v>
      </c>
      <c r="F2" s="293">
        <v>5.0049999999999999</v>
      </c>
      <c r="G2" s="287">
        <v>4.9997600000000002</v>
      </c>
      <c r="H2" s="287">
        <v>5.00204</v>
      </c>
      <c r="I2" s="293">
        <v>359.97800000000001</v>
      </c>
      <c r="J2" s="287">
        <v>359.988</v>
      </c>
      <c r="K2" s="287">
        <v>3.3550000000000003E-2</v>
      </c>
      <c r="L2" s="293">
        <v>1250.8499999999999</v>
      </c>
      <c r="M2" s="293">
        <v>1249.44</v>
      </c>
      <c r="N2" s="287">
        <v>1249.94</v>
      </c>
      <c r="O2" s="287">
        <v>-0.48010000000000003</v>
      </c>
      <c r="P2" s="287">
        <v>-0.24560000000000001</v>
      </c>
      <c r="Q2" s="287">
        <v>0.73192999999999997</v>
      </c>
      <c r="R2" s="287">
        <v>1</v>
      </c>
      <c r="S2" s="287">
        <v>1</v>
      </c>
      <c r="T2" s="287">
        <v>1</v>
      </c>
      <c r="U2" s="287">
        <v>119.91</v>
      </c>
      <c r="V2" s="287">
        <v>120.251</v>
      </c>
      <c r="W2" s="287">
        <v>119.83799999999999</v>
      </c>
      <c r="X2" s="287">
        <v>3.5299999999999998E-2</v>
      </c>
      <c r="Y2" s="287">
        <v>3.6299999999999999E-2</v>
      </c>
      <c r="Z2" s="287">
        <v>3.5680000000000003E-2</v>
      </c>
      <c r="AA2" s="287">
        <v>3.62E-3</v>
      </c>
      <c r="AB2" s="287">
        <v>2.9499999999999999E-3</v>
      </c>
      <c r="AC2" s="287">
        <v>4.5700000000000003E-3</v>
      </c>
      <c r="AD2" s="287">
        <v>49.997999999999998</v>
      </c>
    </row>
    <row r="3" spans="1:30">
      <c r="A3" s="289">
        <v>2</v>
      </c>
      <c r="B3" s="9" t="s">
        <v>792</v>
      </c>
      <c r="C3" s="290">
        <v>124.983</v>
      </c>
      <c r="D3" s="287">
        <v>249.90199999999999</v>
      </c>
      <c r="E3" s="287">
        <v>249.88800000000001</v>
      </c>
      <c r="F3" s="293">
        <v>5.00467</v>
      </c>
      <c r="G3" s="287">
        <v>4.9997400000000001</v>
      </c>
      <c r="H3" s="287">
        <v>5.0019900000000002</v>
      </c>
      <c r="I3" s="293">
        <v>359.947</v>
      </c>
      <c r="J3" s="287">
        <v>359.98599999999999</v>
      </c>
      <c r="K3" s="287">
        <v>3.1489999999999997E-2</v>
      </c>
      <c r="L3" s="293">
        <v>625.50099999999998</v>
      </c>
      <c r="M3" s="293">
        <v>1249.44</v>
      </c>
      <c r="N3" s="287">
        <v>1249.93</v>
      </c>
      <c r="O3" s="287">
        <v>-0.57250000000000001</v>
      </c>
      <c r="P3" s="287">
        <v>-0.29010000000000002</v>
      </c>
      <c r="Q3" s="287">
        <v>0.68698999999999999</v>
      </c>
      <c r="R3" s="287">
        <v>1</v>
      </c>
      <c r="S3" s="287">
        <v>1</v>
      </c>
      <c r="T3" s="287">
        <v>1</v>
      </c>
      <c r="U3" s="287">
        <v>119.88</v>
      </c>
      <c r="V3" s="287">
        <v>120.249</v>
      </c>
      <c r="W3" s="287">
        <v>119.869</v>
      </c>
      <c r="X3" s="287">
        <v>3.3509999999999998E-2</v>
      </c>
      <c r="Y3" s="287">
        <v>3.4410000000000003E-2</v>
      </c>
      <c r="Z3" s="287">
        <v>3.576E-2</v>
      </c>
      <c r="AA3" s="287">
        <v>3.32E-3</v>
      </c>
      <c r="AB3" s="287">
        <v>2.8E-3</v>
      </c>
      <c r="AC3" s="287">
        <v>2.2699999999999999E-3</v>
      </c>
      <c r="AD3" s="287">
        <v>49.997999999999998</v>
      </c>
    </row>
    <row r="4" spans="1:30">
      <c r="A4" s="289">
        <v>3</v>
      </c>
      <c r="B4" s="9" t="s">
        <v>793</v>
      </c>
      <c r="C4" s="290">
        <v>249.91800000000001</v>
      </c>
      <c r="D4" s="287">
        <v>125</v>
      </c>
      <c r="E4" s="287">
        <v>249.88900000000001</v>
      </c>
      <c r="F4" s="293">
        <v>5.0048500000000002</v>
      </c>
      <c r="G4" s="287">
        <v>4.9996999999999998</v>
      </c>
      <c r="H4" s="287">
        <v>5.0021699999999996</v>
      </c>
      <c r="I4" s="293">
        <v>359.976</v>
      </c>
      <c r="J4" s="287">
        <v>359.94499999999999</v>
      </c>
      <c r="K4" s="287">
        <v>2.5340000000000001E-2</v>
      </c>
      <c r="L4" s="293">
        <v>1250.8</v>
      </c>
      <c r="M4" s="293">
        <v>624.96500000000003</v>
      </c>
      <c r="N4" s="287">
        <v>1249.99</v>
      </c>
      <c r="O4" s="287">
        <v>-0.52370000000000005</v>
      </c>
      <c r="P4" s="287">
        <v>-0.59960000000000002</v>
      </c>
      <c r="Q4" s="287">
        <v>0.55283000000000004</v>
      </c>
      <c r="R4" s="287">
        <v>1</v>
      </c>
      <c r="S4" s="287">
        <v>1</v>
      </c>
      <c r="T4" s="287">
        <v>1</v>
      </c>
      <c r="U4" s="287">
        <v>119.95099999999999</v>
      </c>
      <c r="V4" s="287">
        <v>120.209</v>
      </c>
      <c r="W4" s="287">
        <v>119.83799999999999</v>
      </c>
      <c r="X4" s="287">
        <v>3.2840000000000001E-2</v>
      </c>
      <c r="Y4" s="287">
        <v>3.7440000000000001E-2</v>
      </c>
      <c r="Z4" s="287">
        <v>3.4250000000000003E-2</v>
      </c>
      <c r="AA4" s="287">
        <v>3.2200000000000002E-3</v>
      </c>
      <c r="AB4" s="287">
        <v>3.48E-3</v>
      </c>
      <c r="AC4" s="287">
        <v>2.0999999999999999E-3</v>
      </c>
      <c r="AD4" s="287">
        <v>49.999000000000002</v>
      </c>
    </row>
    <row r="5" spans="1:30">
      <c r="A5" s="289">
        <v>4</v>
      </c>
      <c r="B5" s="9" t="s">
        <v>794</v>
      </c>
      <c r="C5" s="290">
        <v>249.92099999999999</v>
      </c>
      <c r="D5" s="287">
        <v>249.9</v>
      </c>
      <c r="E5" s="287">
        <v>125</v>
      </c>
      <c r="F5" s="293">
        <v>5.0049099999999997</v>
      </c>
      <c r="G5" s="287">
        <v>4.9997299999999996</v>
      </c>
      <c r="H5" s="287">
        <v>5.0022500000000001</v>
      </c>
      <c r="I5" s="293">
        <v>359.97699999999998</v>
      </c>
      <c r="J5" s="287">
        <v>359.988</v>
      </c>
      <c r="K5" s="287">
        <v>359.99</v>
      </c>
      <c r="L5" s="293">
        <v>1250.83</v>
      </c>
      <c r="M5" s="293">
        <v>1249.43</v>
      </c>
      <c r="N5" s="287">
        <v>625.28099999999995</v>
      </c>
      <c r="O5" s="287">
        <v>-0.48620000000000002</v>
      </c>
      <c r="P5" s="287">
        <v>-0.24790000000000001</v>
      </c>
      <c r="Q5" s="287">
        <v>-0.1037</v>
      </c>
      <c r="R5" s="287">
        <v>1</v>
      </c>
      <c r="S5" s="287">
        <v>1</v>
      </c>
      <c r="T5" s="287">
        <v>1</v>
      </c>
      <c r="U5" s="287">
        <v>119.91</v>
      </c>
      <c r="V5" s="287">
        <v>120.28400000000001</v>
      </c>
      <c r="W5" s="287">
        <v>119.806</v>
      </c>
      <c r="X5" s="287">
        <v>3.2969999999999999E-2</v>
      </c>
      <c r="Y5" s="287">
        <v>3.4369999999999998E-2</v>
      </c>
      <c r="Z5" s="287">
        <v>3.3550000000000003E-2</v>
      </c>
      <c r="AA5" s="287">
        <v>3.2699999999999999E-3</v>
      </c>
      <c r="AB5" s="287">
        <v>3.6600000000000001E-3</v>
      </c>
      <c r="AC5" s="287">
        <v>3.46E-3</v>
      </c>
      <c r="AD5" s="287">
        <v>49.997999999999998</v>
      </c>
    </row>
    <row r="6" spans="1:30">
      <c r="A6" s="289">
        <v>5</v>
      </c>
      <c r="B6" s="9" t="s">
        <v>795</v>
      </c>
      <c r="C6" s="290">
        <v>249.917</v>
      </c>
      <c r="D6" s="287">
        <v>249.9</v>
      </c>
      <c r="E6" s="287">
        <v>249.88499999999999</v>
      </c>
      <c r="F6" s="293">
        <v>2.50177</v>
      </c>
      <c r="G6" s="287">
        <v>4.9999399999999996</v>
      </c>
      <c r="H6" s="287">
        <v>5.0021399999999998</v>
      </c>
      <c r="I6" s="293">
        <v>359.98200000000003</v>
      </c>
      <c r="J6" s="287">
        <v>359.98700000000002</v>
      </c>
      <c r="K6" s="287">
        <v>2.4889999999999999E-2</v>
      </c>
      <c r="L6" s="293">
        <v>625.23699999999997</v>
      </c>
      <c r="M6" s="293">
        <v>1249.48</v>
      </c>
      <c r="N6" s="287">
        <v>1249.96</v>
      </c>
      <c r="O6" s="287">
        <v>-0.18890000000000001</v>
      </c>
      <c r="P6" s="287">
        <v>-0.27</v>
      </c>
      <c r="Q6" s="287">
        <v>0.54312000000000005</v>
      </c>
      <c r="R6" s="287">
        <v>1</v>
      </c>
      <c r="S6" s="287">
        <v>1</v>
      </c>
      <c r="T6" s="287">
        <v>1</v>
      </c>
      <c r="U6" s="287">
        <v>119.90900000000001</v>
      </c>
      <c r="V6" s="287">
        <v>120.25</v>
      </c>
      <c r="W6" s="293">
        <v>119.84</v>
      </c>
      <c r="X6" s="287">
        <v>3.4590000000000003E-2</v>
      </c>
      <c r="Y6" s="287">
        <v>3.678E-2</v>
      </c>
      <c r="Z6" s="287">
        <v>3.6510000000000001E-2</v>
      </c>
      <c r="AA6" s="287">
        <v>3.3500000000000001E-3</v>
      </c>
      <c r="AB6" s="287">
        <v>3.4199999999999999E-3</v>
      </c>
      <c r="AC6" s="287">
        <v>4.9399999999999999E-3</v>
      </c>
      <c r="AD6" s="287">
        <v>49.997999999999998</v>
      </c>
    </row>
    <row r="7" spans="1:30">
      <c r="A7" s="289">
        <v>6</v>
      </c>
      <c r="B7" s="9" t="s">
        <v>796</v>
      </c>
      <c r="C7" s="290">
        <v>249.91800000000001</v>
      </c>
      <c r="D7" s="287">
        <v>249.89599999999999</v>
      </c>
      <c r="E7" s="287">
        <v>249.886</v>
      </c>
      <c r="F7" s="293">
        <v>5.0053400000000003</v>
      </c>
      <c r="G7" s="287">
        <v>2.49776</v>
      </c>
      <c r="H7" s="287">
        <v>5.0023600000000004</v>
      </c>
      <c r="I7" s="293">
        <v>359.98</v>
      </c>
      <c r="J7" s="287">
        <v>359.97500000000002</v>
      </c>
      <c r="K7" s="287">
        <v>3.074E-2</v>
      </c>
      <c r="L7" s="293">
        <v>1250.92</v>
      </c>
      <c r="M7" s="293">
        <v>624.18200000000002</v>
      </c>
      <c r="N7" s="287">
        <v>1250.02</v>
      </c>
      <c r="O7" s="287">
        <v>-0.43190000000000001</v>
      </c>
      <c r="P7" s="287">
        <v>-0.26529999999999998</v>
      </c>
      <c r="Q7" s="287">
        <v>0.67076000000000002</v>
      </c>
      <c r="R7" s="287">
        <v>1</v>
      </c>
      <c r="S7" s="287">
        <v>1</v>
      </c>
      <c r="T7" s="287">
        <v>1</v>
      </c>
      <c r="U7" s="287">
        <v>119.91</v>
      </c>
      <c r="V7" s="287">
        <v>120.25</v>
      </c>
      <c r="W7" s="287">
        <v>119.839</v>
      </c>
      <c r="X7" s="287">
        <v>3.4680000000000002E-2</v>
      </c>
      <c r="Y7" s="287">
        <v>3.5450000000000002E-2</v>
      </c>
      <c r="Z7" s="287">
        <v>3.5950000000000003E-2</v>
      </c>
      <c r="AA7" s="287">
        <v>3.47E-3</v>
      </c>
      <c r="AB7" s="287">
        <v>3.16E-3</v>
      </c>
      <c r="AC7" s="287">
        <v>5.5199999999999997E-3</v>
      </c>
      <c r="AD7" s="287">
        <v>49.997999999999998</v>
      </c>
    </row>
    <row r="8" spans="1:30">
      <c r="A8" s="289">
        <v>7</v>
      </c>
      <c r="B8" s="9" t="s">
        <v>797</v>
      </c>
      <c r="C8" s="290">
        <v>249.91800000000001</v>
      </c>
      <c r="D8" s="287">
        <v>249.89699999999999</v>
      </c>
      <c r="E8" s="287">
        <v>249.88300000000001</v>
      </c>
      <c r="F8" s="293">
        <v>5.0053999999999998</v>
      </c>
      <c r="G8" s="287">
        <v>4.9983899999999997</v>
      </c>
      <c r="H8" s="287">
        <v>2.5000399999999998</v>
      </c>
      <c r="I8" s="293">
        <v>359.97899999999998</v>
      </c>
      <c r="J8" s="287">
        <v>359.99099999999999</v>
      </c>
      <c r="K8" s="287">
        <v>1.8859999999999998E-2</v>
      </c>
      <c r="L8" s="293">
        <v>1250.94</v>
      </c>
      <c r="M8" s="293">
        <v>1249.08</v>
      </c>
      <c r="N8" s="287">
        <v>624.72</v>
      </c>
      <c r="O8" s="287">
        <v>-0.44969999999999999</v>
      </c>
      <c r="P8" s="287">
        <v>-0.18190000000000001</v>
      </c>
      <c r="Q8" s="287">
        <v>0.20571999999999999</v>
      </c>
      <c r="R8" s="287">
        <v>1</v>
      </c>
      <c r="S8" s="287">
        <v>1</v>
      </c>
      <c r="T8" s="287">
        <v>1</v>
      </c>
      <c r="U8" s="287">
        <v>119.91</v>
      </c>
      <c r="V8" s="287">
        <v>120.25</v>
      </c>
      <c r="W8" s="287">
        <v>119.839</v>
      </c>
      <c r="X8" s="287">
        <v>3.4049999999999997E-2</v>
      </c>
      <c r="Y8" s="287">
        <v>3.6639999999999999E-2</v>
      </c>
      <c r="Z8" s="287">
        <v>3.6319999999999998E-2</v>
      </c>
      <c r="AA8" s="287">
        <v>2.1700000000000001E-3</v>
      </c>
      <c r="AB8" s="287">
        <v>6.2399999999999999E-3</v>
      </c>
      <c r="AC8" s="287">
        <v>2.1900000000000001E-3</v>
      </c>
      <c r="AD8" s="287">
        <v>49.997999999999998</v>
      </c>
    </row>
    <row r="9" spans="1:30">
      <c r="A9" s="289"/>
      <c r="B9" s="9" t="s">
        <v>798</v>
      </c>
      <c r="C9" s="290">
        <v>249.90600000000001</v>
      </c>
      <c r="D9" s="287">
        <v>249.898</v>
      </c>
      <c r="E9" s="287">
        <v>249.88399999999999</v>
      </c>
      <c r="F9" s="293">
        <v>5.0051300000000003</v>
      </c>
      <c r="G9" s="287">
        <v>4.9982800000000003</v>
      </c>
      <c r="H9" s="287">
        <v>5.00197</v>
      </c>
      <c r="I9" s="293">
        <v>329.97500000000002</v>
      </c>
      <c r="J9" s="287">
        <v>359.995</v>
      </c>
      <c r="K9" s="287">
        <v>4.2939999999999999E-2</v>
      </c>
      <c r="L9" s="293">
        <v>1082.97</v>
      </c>
      <c r="M9" s="293">
        <v>1249.06</v>
      </c>
      <c r="N9" s="287">
        <v>1249.9100000000001</v>
      </c>
      <c r="O9" s="287">
        <v>-625.86</v>
      </c>
      <c r="P9" s="287">
        <v>-9.2600000000000002E-2</v>
      </c>
      <c r="Q9" s="287">
        <v>0.93689999999999996</v>
      </c>
      <c r="R9" s="287">
        <v>0.86580999999999997</v>
      </c>
      <c r="S9" s="287">
        <v>1</v>
      </c>
      <c r="T9" s="287">
        <v>1</v>
      </c>
      <c r="U9" s="287">
        <v>119.911</v>
      </c>
      <c r="V9" s="287">
        <v>120.251</v>
      </c>
      <c r="W9" s="287">
        <v>119.837</v>
      </c>
      <c r="X9" s="287">
        <v>3.4509999999999999E-2</v>
      </c>
      <c r="Y9" s="287">
        <v>3.6170000000000001E-2</v>
      </c>
      <c r="Z9" s="287">
        <v>3.5459999999999998E-2</v>
      </c>
      <c r="AA9" s="287">
        <v>2.63E-3</v>
      </c>
      <c r="AB9" s="287">
        <v>1.56E-3</v>
      </c>
      <c r="AC9" s="287">
        <v>7.28E-3</v>
      </c>
      <c r="AD9" s="287">
        <v>49.997999999999998</v>
      </c>
    </row>
    <row r="10" spans="1:30">
      <c r="A10" s="289"/>
      <c r="B10" s="9" t="s">
        <v>799</v>
      </c>
      <c r="C10" s="290">
        <v>249.916</v>
      </c>
      <c r="D10" s="287">
        <v>249.89099999999999</v>
      </c>
      <c r="E10" s="287">
        <v>249.88399999999999</v>
      </c>
      <c r="F10" s="293">
        <v>5.00542</v>
      </c>
      <c r="G10" s="287">
        <v>4.9984900000000003</v>
      </c>
      <c r="H10" s="287">
        <v>5.0019</v>
      </c>
      <c r="I10" s="293">
        <v>359.976</v>
      </c>
      <c r="J10" s="287">
        <v>329.98700000000002</v>
      </c>
      <c r="K10" s="287">
        <v>2.1260000000000001E-2</v>
      </c>
      <c r="L10" s="293">
        <v>1250.94</v>
      </c>
      <c r="M10" s="293">
        <v>1081.5899999999999</v>
      </c>
      <c r="N10" s="287">
        <v>1249.9000000000001</v>
      </c>
      <c r="O10" s="287">
        <v>-0.50870000000000004</v>
      </c>
      <c r="P10" s="287">
        <v>-624.78</v>
      </c>
      <c r="Q10" s="287">
        <v>0.46388000000000001</v>
      </c>
      <c r="R10" s="287">
        <v>1</v>
      </c>
      <c r="S10" s="287">
        <v>0.86590999999999996</v>
      </c>
      <c r="T10" s="287">
        <v>1</v>
      </c>
      <c r="U10" s="287">
        <v>119.908</v>
      </c>
      <c r="V10" s="287">
        <v>120.251</v>
      </c>
      <c r="W10" s="287">
        <v>119.84</v>
      </c>
      <c r="X10" s="287">
        <v>3.4040000000000001E-2</v>
      </c>
      <c r="Y10" s="287">
        <v>3.569E-2</v>
      </c>
      <c r="Z10" s="287">
        <v>3.703E-2</v>
      </c>
      <c r="AA10" s="287">
        <v>3.4399999999999999E-3</v>
      </c>
      <c r="AB10" s="287">
        <v>2.4000000000000001E-4</v>
      </c>
      <c r="AC10" s="287">
        <v>2.7999999999999998E-4</v>
      </c>
      <c r="AD10" s="287">
        <v>49.997999999999998</v>
      </c>
    </row>
    <row r="11" spans="1:30">
      <c r="A11" s="289"/>
      <c r="B11" s="9" t="s">
        <v>800</v>
      </c>
      <c r="C11" s="290">
        <v>249.916</v>
      </c>
      <c r="D11" s="287">
        <v>249.898</v>
      </c>
      <c r="E11" s="287">
        <v>249.87700000000001</v>
      </c>
      <c r="F11" s="293">
        <v>5.0053200000000002</v>
      </c>
      <c r="G11" s="287">
        <v>4.9988799999999998</v>
      </c>
      <c r="H11" s="287">
        <v>5.00197</v>
      </c>
      <c r="I11" s="293">
        <v>359.97800000000001</v>
      </c>
      <c r="J11" s="287">
        <v>359.99</v>
      </c>
      <c r="K11" s="287">
        <v>330.02600000000001</v>
      </c>
      <c r="L11" s="293">
        <v>1250.9100000000001</v>
      </c>
      <c r="M11" s="293">
        <v>1249.21</v>
      </c>
      <c r="N11" s="287">
        <v>1082.71</v>
      </c>
      <c r="O11" s="287">
        <v>-0.46939999999999998</v>
      </c>
      <c r="P11" s="287">
        <v>-0.21379999999999999</v>
      </c>
      <c r="Q11" s="287">
        <v>-624.44000000000005</v>
      </c>
      <c r="R11" s="287">
        <v>1</v>
      </c>
      <c r="S11" s="287">
        <v>1</v>
      </c>
      <c r="T11" s="287">
        <v>0.86624999999999996</v>
      </c>
      <c r="U11" s="287">
        <v>119.91</v>
      </c>
      <c r="V11" s="287">
        <v>120.25</v>
      </c>
      <c r="W11" s="287">
        <v>119.839</v>
      </c>
      <c r="X11" s="287">
        <v>3.363E-2</v>
      </c>
      <c r="Y11" s="287">
        <v>3.6769999999999997E-2</v>
      </c>
      <c r="Z11" s="287">
        <v>3.6740000000000002E-2</v>
      </c>
      <c r="AA11" s="287">
        <v>3.9300000000000003E-3</v>
      </c>
      <c r="AB11" s="287">
        <v>2.4499999999999999E-3</v>
      </c>
      <c r="AC11" s="287">
        <v>3.2699999999999999E-3</v>
      </c>
      <c r="AD11" s="287">
        <v>49.997999999999998</v>
      </c>
    </row>
    <row r="12" spans="1:30">
      <c r="A12" s="289"/>
      <c r="B12" s="9"/>
      <c r="C12" s="290"/>
      <c r="F12" s="293"/>
      <c r="I12" s="293"/>
      <c r="L12" s="293"/>
      <c r="M12" s="293"/>
    </row>
    <row r="13" spans="1:30">
      <c r="A13" s="289"/>
      <c r="B13" s="9"/>
      <c r="C13" s="290"/>
      <c r="F13" s="293"/>
      <c r="I13" s="293"/>
      <c r="L13" s="293"/>
      <c r="M13" s="293"/>
    </row>
    <row r="14" spans="1:30">
      <c r="A14" s="289"/>
      <c r="B14" s="9"/>
      <c r="C14" s="290"/>
      <c r="F14" s="293"/>
      <c r="I14" s="293"/>
      <c r="L14" s="293"/>
      <c r="M14" s="293"/>
    </row>
    <row r="15" spans="1:30">
      <c r="A15" s="289"/>
      <c r="B15" s="9"/>
      <c r="C15" s="290"/>
      <c r="F15" s="293"/>
      <c r="I15" s="293"/>
      <c r="L15" s="293"/>
      <c r="M15" s="293"/>
    </row>
    <row r="16" spans="1:30">
      <c r="A16" s="289"/>
      <c r="B16" s="9"/>
      <c r="C16" s="290"/>
      <c r="F16" s="293"/>
      <c r="I16" s="293"/>
      <c r="L16" s="293"/>
      <c r="M16" s="293"/>
    </row>
    <row r="17" spans="1:13">
      <c r="A17" s="289"/>
      <c r="B17" s="9"/>
      <c r="C17" s="290"/>
      <c r="F17" s="293"/>
      <c r="I17" s="293"/>
      <c r="L17" s="293"/>
      <c r="M17" s="293"/>
    </row>
    <row r="18" spans="1:13">
      <c r="A18" s="289"/>
      <c r="B18" s="9"/>
      <c r="C18" s="290"/>
      <c r="F18" s="293"/>
      <c r="I18" s="293"/>
      <c r="L18" s="293"/>
      <c r="M18" s="293"/>
    </row>
    <row r="19" spans="1:13">
      <c r="A19" s="289"/>
      <c r="B19" s="9"/>
      <c r="C19" s="290"/>
      <c r="F19" s="293"/>
      <c r="I19" s="293"/>
      <c r="L19" s="293"/>
      <c r="M19" s="293"/>
    </row>
    <row r="20" spans="1:13">
      <c r="A20" s="289"/>
      <c r="B20" s="9"/>
      <c r="C20" s="290"/>
      <c r="F20" s="293"/>
      <c r="I20" s="293"/>
      <c r="L20" s="293"/>
      <c r="M20" s="293"/>
    </row>
    <row r="21" spans="1:13">
      <c r="A21" s="289"/>
      <c r="B21" s="9"/>
      <c r="C21" s="290"/>
      <c r="F21" s="293"/>
      <c r="I21" s="293"/>
      <c r="L21" s="293"/>
      <c r="M21" s="293"/>
    </row>
    <row r="22" spans="1:13">
      <c r="A22" s="289"/>
      <c r="B22" s="9"/>
      <c r="C22" s="290"/>
      <c r="F22" s="293"/>
      <c r="I22" s="293"/>
      <c r="L22" s="293"/>
      <c r="M22" s="293"/>
    </row>
    <row r="23" spans="1:13">
      <c r="A23" s="289"/>
      <c r="B23" s="9"/>
      <c r="C23" s="290"/>
      <c r="F23" s="293"/>
      <c r="I23" s="293"/>
      <c r="L23" s="293"/>
    </row>
    <row r="24" spans="1:13">
      <c r="A24" s="289"/>
      <c r="B24" s="9"/>
      <c r="C24" s="290"/>
      <c r="F24" s="293"/>
      <c r="I24" s="293"/>
      <c r="L24" s="293"/>
    </row>
    <row r="25" spans="1:13">
      <c r="A25" s="289"/>
      <c r="B25" s="9"/>
      <c r="C25" s="290"/>
      <c r="F25" s="293"/>
      <c r="I25" s="293"/>
      <c r="L25" s="293"/>
    </row>
    <row r="26" spans="1:13">
      <c r="A26" s="289"/>
      <c r="B26" s="9"/>
      <c r="C26" s="290"/>
      <c r="F26" s="293"/>
      <c r="I26" s="293"/>
      <c r="L26" s="293"/>
    </row>
    <row r="27" spans="1:13">
      <c r="A27" s="289"/>
      <c r="B27" s="9"/>
      <c r="C27" s="290"/>
      <c r="F27" s="293"/>
      <c r="I27" s="293"/>
      <c r="L27" s="293"/>
    </row>
    <row r="28" spans="1:13">
      <c r="A28" s="289"/>
      <c r="B28" s="9"/>
      <c r="C28" s="290"/>
      <c r="F28" s="293"/>
      <c r="I28" s="293"/>
      <c r="L28" s="293"/>
    </row>
    <row r="29" spans="1:13">
      <c r="A29" s="289"/>
      <c r="B29" s="9"/>
      <c r="C29" s="290"/>
      <c r="F29" s="293"/>
      <c r="I29" s="293"/>
      <c r="L29" s="293"/>
    </row>
    <row r="30" spans="1:13">
      <c r="A30" s="289"/>
      <c r="B30" s="9"/>
      <c r="C30" s="290"/>
      <c r="F30" s="293"/>
      <c r="I30" s="293"/>
      <c r="L30" s="293"/>
    </row>
    <row r="31" spans="1:13">
      <c r="A31" s="289"/>
      <c r="B31" s="9"/>
      <c r="C31" s="290"/>
      <c r="F31" s="293"/>
      <c r="I31" s="293"/>
      <c r="L31" s="293"/>
    </row>
    <row r="32" spans="1:13">
      <c r="A32" s="289"/>
      <c r="B32" s="9"/>
      <c r="C32" s="290"/>
      <c r="F32" s="293"/>
      <c r="I32" s="293"/>
      <c r="L32" s="293"/>
    </row>
    <row r="33" spans="1:12">
      <c r="A33" s="289"/>
      <c r="B33" s="9"/>
      <c r="C33" s="290"/>
      <c r="F33" s="293"/>
      <c r="I33" s="293"/>
      <c r="L33" s="293"/>
    </row>
    <row r="34" spans="1:12">
      <c r="A34" s="289"/>
      <c r="B34" s="9"/>
      <c r="C34" s="290"/>
      <c r="F34" s="293"/>
      <c r="I34" s="293"/>
      <c r="L34" s="293"/>
    </row>
    <row r="35" spans="1:12">
      <c r="A35" s="289"/>
      <c r="B35" s="9"/>
      <c r="C35" s="290"/>
      <c r="F35" s="293"/>
      <c r="I35" s="293"/>
      <c r="L35" s="293"/>
    </row>
    <row r="36" spans="1:12">
      <c r="A36" s="289"/>
      <c r="B36" s="9"/>
      <c r="C36" s="290"/>
      <c r="F36" s="293"/>
      <c r="I36" s="293"/>
      <c r="L36" s="293"/>
    </row>
    <row r="37" spans="1:12">
      <c r="A37" s="289"/>
      <c r="B37" s="9"/>
      <c r="C37" s="290"/>
      <c r="F37" s="293"/>
      <c r="I37" s="293"/>
      <c r="L37" s="293"/>
    </row>
    <row r="38" spans="1:12">
      <c r="A38" s="289"/>
      <c r="B38" s="9"/>
      <c r="C38" s="290"/>
      <c r="F38" s="293"/>
      <c r="I38" s="293"/>
      <c r="L38" s="293"/>
    </row>
    <row r="39" spans="1:12">
      <c r="A39" s="289"/>
      <c r="B39" s="9"/>
      <c r="C39" s="290"/>
      <c r="F39" s="293"/>
      <c r="I39" s="293"/>
      <c r="L39" s="293"/>
    </row>
    <row r="40" spans="1:12">
      <c r="A40" s="289"/>
      <c r="B40" s="9"/>
      <c r="C40" s="290"/>
      <c r="F40" s="293"/>
      <c r="I40" s="293"/>
      <c r="L40" s="293"/>
    </row>
    <row r="41" spans="1:12">
      <c r="A41" s="289"/>
      <c r="B41" s="9"/>
      <c r="C41" s="290"/>
      <c r="F41" s="293"/>
      <c r="I41" s="293"/>
      <c r="L41" s="293"/>
    </row>
    <row r="42" spans="1:12">
      <c r="A42" s="289"/>
      <c r="B42" s="9"/>
      <c r="C42" s="290"/>
      <c r="F42" s="293"/>
      <c r="I42" s="293"/>
      <c r="L42" s="293"/>
    </row>
    <row r="43" spans="1:12">
      <c r="A43" s="289"/>
      <c r="B43" s="9"/>
      <c r="C43" s="290"/>
      <c r="F43" s="293"/>
      <c r="I43" s="293"/>
      <c r="L43" s="293"/>
    </row>
    <row r="44" spans="1:12">
      <c r="A44" s="289"/>
      <c r="B44" s="9"/>
      <c r="C44" s="290"/>
      <c r="F44" s="293"/>
      <c r="I44" s="293"/>
      <c r="L44" s="293"/>
    </row>
    <row r="45" spans="1:12">
      <c r="A45" s="289"/>
      <c r="B45" s="9"/>
      <c r="C45" s="290"/>
      <c r="F45" s="293"/>
      <c r="I45" s="293"/>
      <c r="L45" s="293"/>
    </row>
    <row r="46" spans="1:12">
      <c r="A46" s="289"/>
      <c r="B46" s="9"/>
      <c r="C46" s="290"/>
      <c r="F46" s="293"/>
      <c r="I46" s="293"/>
      <c r="L46" s="293"/>
    </row>
    <row r="47" spans="1:12">
      <c r="A47" s="289"/>
      <c r="B47" s="9"/>
      <c r="C47" s="290"/>
      <c r="F47" s="293"/>
      <c r="I47" s="293"/>
      <c r="L47" s="293"/>
    </row>
    <row r="48" spans="1:12">
      <c r="A48" s="289"/>
      <c r="B48" s="9"/>
      <c r="C48" s="290"/>
      <c r="F48" s="293"/>
      <c r="I48" s="293"/>
      <c r="L48" s="293"/>
    </row>
    <row r="49" spans="1:12">
      <c r="A49" s="289"/>
      <c r="B49" s="9"/>
      <c r="C49" s="290"/>
      <c r="F49" s="293"/>
      <c r="I49" s="293"/>
      <c r="L49" s="293"/>
    </row>
    <row r="50" spans="1:12">
      <c r="A50" s="289"/>
      <c r="B50" s="9"/>
      <c r="C50" s="290"/>
      <c r="F50" s="293"/>
      <c r="I50" s="293"/>
      <c r="L50" s="293"/>
    </row>
    <row r="51" spans="1:12">
      <c r="A51" s="289"/>
      <c r="B51" s="9"/>
      <c r="C51" s="290"/>
      <c r="F51" s="293"/>
      <c r="I51" s="293"/>
      <c r="L51" s="293"/>
    </row>
    <row r="52" spans="1:12">
      <c r="A52" s="289"/>
      <c r="B52" s="9"/>
      <c r="C52" s="290"/>
      <c r="F52" s="293"/>
      <c r="I52" s="293"/>
      <c r="L52" s="293"/>
    </row>
    <row r="53" spans="1:12">
      <c r="A53" s="289"/>
      <c r="B53" s="9"/>
      <c r="C53" s="290"/>
      <c r="F53" s="293"/>
      <c r="I53" s="293"/>
      <c r="L53" s="293"/>
    </row>
    <row r="54" spans="1:12">
      <c r="A54" s="289"/>
      <c r="B54" s="9"/>
      <c r="C54" s="290"/>
      <c r="F54" s="293"/>
      <c r="I54" s="293"/>
      <c r="L54" s="293"/>
    </row>
    <row r="55" spans="1:12">
      <c r="A55" s="289"/>
      <c r="B55" s="9"/>
      <c r="C55" s="290"/>
      <c r="F55" s="293"/>
      <c r="I55" s="293"/>
      <c r="L55" s="293"/>
    </row>
    <row r="56" spans="1:12">
      <c r="A56" s="289"/>
      <c r="B56" s="9"/>
      <c r="C56" s="290"/>
      <c r="F56" s="293"/>
      <c r="I56" s="293"/>
      <c r="L56" s="293"/>
    </row>
    <row r="57" spans="1:12">
      <c r="A57" s="289"/>
      <c r="B57" s="9"/>
      <c r="C57" s="290"/>
      <c r="F57" s="293"/>
      <c r="I57" s="293"/>
      <c r="L57" s="293"/>
    </row>
    <row r="58" spans="1:12">
      <c r="A58" s="289"/>
      <c r="B58" s="9"/>
      <c r="C58" s="290"/>
      <c r="F58" s="293"/>
      <c r="I58" s="293"/>
      <c r="L58" s="293"/>
    </row>
    <row r="59" spans="1:12">
      <c r="A59" s="289"/>
      <c r="B59" s="9"/>
      <c r="C59" s="290"/>
      <c r="F59" s="293"/>
      <c r="I59" s="293"/>
      <c r="L59" s="293"/>
    </row>
    <row r="60" spans="1:12">
      <c r="A60" s="289"/>
      <c r="B60" s="9"/>
      <c r="C60" s="290"/>
      <c r="F60" s="293"/>
      <c r="I60" s="293"/>
      <c r="L60" s="293"/>
    </row>
    <row r="61" spans="1:12">
      <c r="A61" s="289"/>
      <c r="B61" s="9"/>
      <c r="C61" s="290"/>
      <c r="F61" s="293"/>
      <c r="I61" s="293"/>
      <c r="L61" s="293"/>
    </row>
    <row r="62" spans="1:12">
      <c r="A62" s="290"/>
      <c r="B62" s="3"/>
      <c r="C62" s="290"/>
      <c r="D62" s="293"/>
      <c r="E62" s="293"/>
      <c r="F62" s="293"/>
      <c r="G62" s="293"/>
      <c r="H62" s="293"/>
      <c r="I62" s="293"/>
      <c r="J62" s="293"/>
      <c r="K62" s="293"/>
      <c r="L62" s="293"/>
    </row>
    <row r="63" spans="1:12">
      <c r="A63" s="290"/>
      <c r="B63" s="3"/>
      <c r="C63" s="290"/>
      <c r="G63" s="293"/>
      <c r="H63" s="293"/>
      <c r="I63" s="293"/>
      <c r="J63" s="293"/>
      <c r="K63" s="293"/>
      <c r="L63" s="293"/>
    </row>
    <row r="64" spans="1:12">
      <c r="A64" s="290"/>
      <c r="B64" s="3"/>
      <c r="C64" s="290"/>
      <c r="D64" s="293"/>
      <c r="E64" s="293"/>
      <c r="F64" s="293"/>
      <c r="G64" s="293"/>
      <c r="H64" s="293"/>
      <c r="I64" s="293"/>
      <c r="J64" s="293"/>
      <c r="K64" s="293"/>
      <c r="L64" s="293"/>
    </row>
    <row r="65" spans="1:12">
      <c r="A65" s="290"/>
      <c r="B65" s="3"/>
      <c r="C65" s="290"/>
      <c r="D65" s="293"/>
      <c r="E65" s="293"/>
      <c r="F65" s="293"/>
      <c r="G65" s="293"/>
      <c r="H65" s="293"/>
      <c r="I65" s="293"/>
      <c r="J65" s="293"/>
      <c r="K65" s="293"/>
      <c r="L65" s="293"/>
    </row>
    <row r="66" spans="1:12">
      <c r="A66" s="290"/>
      <c r="B66" s="3"/>
      <c r="C66" s="290"/>
      <c r="D66" s="293"/>
      <c r="E66" s="293"/>
      <c r="F66" s="293"/>
      <c r="G66" s="293"/>
      <c r="H66" s="293"/>
      <c r="I66" s="293"/>
      <c r="J66" s="293"/>
      <c r="K66" s="293"/>
      <c r="L66" s="293"/>
    </row>
    <row r="67" spans="1:12">
      <c r="A67" s="290"/>
      <c r="B67" s="3"/>
      <c r="C67" s="290"/>
      <c r="D67" s="293"/>
      <c r="E67" s="293"/>
      <c r="F67" s="293"/>
      <c r="G67" s="293"/>
      <c r="H67" s="293"/>
      <c r="I67" s="293"/>
      <c r="J67" s="293"/>
      <c r="K67" s="293"/>
      <c r="L67" s="293"/>
    </row>
    <row r="68" spans="1:12">
      <c r="A68" s="290"/>
      <c r="B68" s="3"/>
      <c r="C68" s="290"/>
      <c r="D68" s="293"/>
      <c r="E68" s="293"/>
      <c r="F68" s="293"/>
      <c r="G68" s="293"/>
      <c r="H68" s="293"/>
      <c r="I68" s="293"/>
      <c r="J68" s="293"/>
      <c r="K68" s="293"/>
      <c r="L68" s="293"/>
    </row>
    <row r="69" spans="1:12">
      <c r="A69" s="290"/>
      <c r="B69" s="3"/>
      <c r="C69" s="290"/>
      <c r="D69" s="293"/>
      <c r="E69" s="293"/>
      <c r="F69" s="293"/>
      <c r="G69" s="293"/>
      <c r="H69" s="293"/>
      <c r="I69" s="293"/>
      <c r="J69" s="293"/>
      <c r="K69" s="293"/>
      <c r="L69" s="293"/>
    </row>
    <row r="70" spans="1:12">
      <c r="A70" s="290"/>
      <c r="B70" s="3"/>
      <c r="C70" s="290"/>
      <c r="D70" s="293"/>
      <c r="E70" s="293"/>
      <c r="F70" s="293"/>
      <c r="G70" s="293"/>
      <c r="H70" s="293"/>
      <c r="I70" s="293"/>
      <c r="J70" s="293"/>
      <c r="K70" s="293"/>
      <c r="L70" s="293"/>
    </row>
    <row r="71" spans="1:12">
      <c r="A71" s="290"/>
      <c r="B71" s="3"/>
      <c r="C71" s="290"/>
      <c r="D71" s="293"/>
      <c r="E71" s="293"/>
      <c r="F71" s="293"/>
      <c r="G71" s="293"/>
      <c r="H71" s="293"/>
      <c r="I71" s="293"/>
      <c r="J71" s="293"/>
      <c r="K71" s="293"/>
      <c r="L71" s="293"/>
    </row>
    <row r="72" spans="1:12">
      <c r="A72" s="290"/>
      <c r="B72" s="3"/>
      <c r="C72" s="290"/>
      <c r="D72" s="293"/>
      <c r="E72" s="293"/>
      <c r="F72" s="293"/>
      <c r="G72" s="293"/>
      <c r="H72" s="293"/>
      <c r="I72" s="293"/>
      <c r="J72" s="293"/>
      <c r="K72" s="293"/>
      <c r="L72" s="293"/>
    </row>
    <row r="73" spans="1:12">
      <c r="A73" s="290"/>
      <c r="B73" s="3"/>
      <c r="C73" s="290"/>
      <c r="D73" s="293"/>
      <c r="K73" s="293"/>
      <c r="L73" s="293"/>
    </row>
    <row r="74" spans="1:12">
      <c r="A74" s="290"/>
      <c r="B74" s="3"/>
      <c r="C74" s="290"/>
      <c r="D74" s="293"/>
      <c r="E74" s="293"/>
      <c r="F74" s="293"/>
      <c r="G74" s="293"/>
      <c r="H74" s="293"/>
      <c r="I74" s="293"/>
      <c r="J74" s="293"/>
      <c r="K74" s="293"/>
      <c r="L74" s="293"/>
    </row>
    <row r="75" spans="1:12">
      <c r="A75" s="290"/>
      <c r="B75" s="3"/>
      <c r="C75" s="290"/>
      <c r="D75" s="293"/>
      <c r="E75" s="293"/>
      <c r="F75" s="293"/>
      <c r="G75" s="293"/>
      <c r="H75" s="293"/>
      <c r="I75" s="293"/>
      <c r="J75" s="293"/>
      <c r="K75" s="293"/>
      <c r="L75" s="293"/>
    </row>
    <row r="76" spans="1:12">
      <c r="A76" s="290"/>
      <c r="B76" s="3"/>
      <c r="C76" s="290"/>
      <c r="D76" s="293"/>
      <c r="E76" s="293"/>
      <c r="F76" s="293"/>
      <c r="G76" s="293"/>
      <c r="H76" s="293"/>
      <c r="I76" s="293"/>
      <c r="J76" s="293"/>
      <c r="K76" s="293"/>
      <c r="L76" s="293"/>
    </row>
    <row r="77" spans="1:12">
      <c r="A77" s="290"/>
      <c r="B77" s="3"/>
      <c r="C77" s="290"/>
      <c r="D77" s="293"/>
      <c r="E77" s="293"/>
      <c r="F77" s="293"/>
      <c r="G77" s="293"/>
      <c r="H77" s="293"/>
      <c r="I77" s="293"/>
      <c r="J77" s="293"/>
      <c r="K77" s="293"/>
      <c r="L77" s="293"/>
    </row>
    <row r="78" spans="1:12">
      <c r="A78" s="290"/>
      <c r="B78" s="3"/>
      <c r="C78" s="290"/>
      <c r="D78" s="293"/>
      <c r="E78" s="293"/>
      <c r="F78" s="293"/>
      <c r="G78" s="293"/>
      <c r="H78" s="293"/>
      <c r="I78" s="293"/>
      <c r="J78" s="293"/>
      <c r="K78" s="293"/>
      <c r="L78" s="293"/>
    </row>
    <row r="79" spans="1:12">
      <c r="A79" s="290"/>
      <c r="B79" s="3"/>
      <c r="C79" s="290"/>
      <c r="D79" s="293"/>
      <c r="E79" s="293"/>
      <c r="F79" s="293"/>
      <c r="G79" s="293"/>
      <c r="H79" s="293"/>
      <c r="I79" s="293"/>
      <c r="J79" s="293"/>
      <c r="K79" s="293"/>
      <c r="L79" s="293"/>
    </row>
    <row r="80" spans="1:12">
      <c r="A80" s="290"/>
      <c r="B80" s="3"/>
      <c r="C80" s="290"/>
      <c r="D80" s="293"/>
      <c r="E80" s="293"/>
      <c r="F80" s="293"/>
      <c r="G80" s="293"/>
      <c r="H80" s="293"/>
      <c r="I80" s="293"/>
      <c r="J80" s="293"/>
      <c r="K80" s="293"/>
      <c r="L80" s="293"/>
    </row>
    <row r="81" spans="1:12">
      <c r="A81" s="290"/>
      <c r="B81" s="3"/>
      <c r="C81" s="290"/>
      <c r="D81" s="293"/>
      <c r="E81" s="293"/>
      <c r="F81" s="293"/>
      <c r="G81" s="293"/>
      <c r="H81" s="293"/>
      <c r="I81" s="293"/>
      <c r="J81" s="293"/>
      <c r="K81" s="293"/>
      <c r="L81" s="293"/>
    </row>
    <row r="82" spans="1:12">
      <c r="A82" s="290"/>
      <c r="B82" s="3"/>
      <c r="C82" s="290"/>
      <c r="D82" s="293"/>
      <c r="E82" s="293"/>
      <c r="F82" s="293"/>
      <c r="G82" s="293"/>
      <c r="H82" s="293"/>
      <c r="I82" s="293"/>
      <c r="J82" s="293"/>
      <c r="K82" s="293"/>
      <c r="L82" s="293"/>
    </row>
    <row r="83" spans="1:12">
      <c r="A83" s="290"/>
      <c r="B83" s="3"/>
      <c r="C83" s="290"/>
      <c r="D83" s="293"/>
      <c r="E83" s="293"/>
      <c r="F83" s="293"/>
      <c r="G83" s="293"/>
      <c r="H83" s="293"/>
      <c r="I83" s="293"/>
      <c r="J83" s="293"/>
      <c r="K83" s="293"/>
      <c r="L83" s="293"/>
    </row>
    <row r="84" spans="1:12">
      <c r="A84" s="290"/>
      <c r="B84" s="3"/>
      <c r="C84" s="290"/>
      <c r="D84" s="293"/>
      <c r="E84" s="293"/>
      <c r="F84" s="293"/>
      <c r="G84" s="293"/>
      <c r="H84" s="293"/>
      <c r="I84" s="293"/>
      <c r="J84" s="293"/>
      <c r="K84" s="293"/>
      <c r="L84" s="293"/>
    </row>
    <row r="85" spans="1:12">
      <c r="A85" s="290"/>
      <c r="B85" s="3"/>
      <c r="C85" s="290"/>
      <c r="D85" s="293"/>
      <c r="E85" s="293"/>
      <c r="F85" s="293"/>
      <c r="G85" s="293"/>
      <c r="H85" s="293"/>
      <c r="I85" s="293"/>
      <c r="J85" s="293"/>
      <c r="K85" s="293"/>
      <c r="L85" s="293"/>
    </row>
    <row r="86" spans="1:12">
      <c r="A86" s="290"/>
      <c r="B86" s="3"/>
      <c r="C86" s="290"/>
      <c r="D86" s="293"/>
      <c r="E86" s="293"/>
      <c r="F86" s="293"/>
      <c r="G86" s="293"/>
      <c r="H86" s="293"/>
      <c r="I86" s="293"/>
      <c r="J86" s="293"/>
      <c r="K86" s="293"/>
      <c r="L86" s="293"/>
    </row>
    <row r="87" spans="1:12">
      <c r="A87" s="290"/>
      <c r="B87" s="3"/>
      <c r="C87" s="290"/>
      <c r="D87" s="293"/>
      <c r="E87" s="293"/>
      <c r="F87" s="293"/>
      <c r="G87" s="293"/>
      <c r="H87" s="293"/>
      <c r="I87" s="293"/>
      <c r="J87" s="293"/>
      <c r="K87" s="293"/>
      <c r="L87" s="293"/>
    </row>
    <row r="88" spans="1:12">
      <c r="A88" s="290"/>
      <c r="B88" s="3"/>
      <c r="C88" s="290"/>
      <c r="D88" s="293"/>
      <c r="E88" s="293"/>
      <c r="F88" s="293"/>
      <c r="G88" s="293"/>
      <c r="H88" s="293"/>
      <c r="I88" s="293"/>
      <c r="J88" s="293"/>
      <c r="K88" s="293"/>
      <c r="L88" s="293"/>
    </row>
    <row r="89" spans="1:12">
      <c r="A89" s="290"/>
      <c r="B89" s="3"/>
      <c r="C89" s="290"/>
      <c r="D89" s="293"/>
      <c r="E89" s="293"/>
      <c r="F89" s="293"/>
      <c r="G89" s="293"/>
      <c r="H89" s="293"/>
      <c r="I89" s="293"/>
      <c r="J89" s="293"/>
      <c r="K89" s="293"/>
      <c r="L89" s="293"/>
    </row>
    <row r="90" spans="1:12">
      <c r="A90" s="290"/>
      <c r="B90" s="3"/>
      <c r="C90" s="290"/>
      <c r="D90" s="293"/>
      <c r="E90" s="293"/>
      <c r="F90" s="293"/>
      <c r="G90" s="293"/>
      <c r="H90" s="293"/>
      <c r="I90" s="293"/>
      <c r="J90" s="293"/>
      <c r="K90" s="293"/>
      <c r="L90" s="293"/>
    </row>
    <row r="91" spans="1:12">
      <c r="A91" s="290"/>
      <c r="B91" s="3"/>
      <c r="C91" s="290"/>
      <c r="D91" s="293"/>
      <c r="E91" s="293"/>
      <c r="F91" s="293"/>
      <c r="G91" s="293"/>
      <c r="H91" s="293"/>
      <c r="I91" s="293"/>
      <c r="J91" s="293"/>
      <c r="K91" s="293"/>
      <c r="L91" s="293"/>
    </row>
    <row r="92" spans="1:12">
      <c r="A92" s="290"/>
      <c r="B92" s="3"/>
      <c r="C92" s="290"/>
      <c r="D92" s="293"/>
      <c r="E92" s="293"/>
      <c r="F92" s="293"/>
      <c r="G92" s="293"/>
      <c r="H92" s="293"/>
      <c r="I92" s="293"/>
      <c r="J92" s="293"/>
      <c r="K92" s="293"/>
      <c r="L92" s="293"/>
    </row>
    <row r="93" spans="1:12">
      <c r="A93" s="290"/>
      <c r="B93" s="3"/>
      <c r="C93" s="290"/>
      <c r="D93" s="293"/>
      <c r="E93" s="293"/>
      <c r="F93" s="293"/>
      <c r="G93" s="293"/>
      <c r="H93" s="293"/>
      <c r="I93" s="293"/>
      <c r="J93" s="293"/>
      <c r="K93" s="293"/>
      <c r="L93" s="293"/>
    </row>
    <row r="94" spans="1:12">
      <c r="A94" s="290"/>
      <c r="B94" s="3"/>
      <c r="C94" s="290"/>
      <c r="D94" s="293"/>
      <c r="E94" s="293"/>
      <c r="F94" s="293"/>
      <c r="G94" s="293"/>
      <c r="H94" s="293"/>
      <c r="I94" s="293"/>
      <c r="J94" s="293"/>
      <c r="K94" s="293"/>
      <c r="L94" s="293"/>
    </row>
    <row r="95" spans="1:12">
      <c r="A95" s="290"/>
      <c r="B95" s="3"/>
      <c r="C95" s="290"/>
      <c r="D95" s="293"/>
      <c r="E95" s="293"/>
      <c r="F95" s="293"/>
      <c r="G95" s="293"/>
      <c r="H95" s="293"/>
      <c r="I95" s="293"/>
      <c r="J95" s="293"/>
      <c r="K95" s="293"/>
      <c r="L95" s="293"/>
    </row>
    <row r="96" spans="1:12">
      <c r="A96" s="290"/>
      <c r="B96" s="3"/>
      <c r="C96" s="290"/>
      <c r="D96" s="293"/>
      <c r="E96" s="293"/>
      <c r="F96" s="293"/>
      <c r="G96" s="293"/>
      <c r="H96" s="293"/>
      <c r="I96" s="293"/>
      <c r="J96" s="293"/>
      <c r="K96" s="293"/>
      <c r="L96" s="293"/>
    </row>
    <row r="97" spans="1:12">
      <c r="A97" s="290"/>
      <c r="B97" s="3"/>
      <c r="C97" s="290"/>
      <c r="D97" s="293"/>
      <c r="E97" s="293"/>
      <c r="F97" s="293"/>
      <c r="G97" s="293"/>
      <c r="H97" s="293"/>
      <c r="I97" s="293"/>
      <c r="J97" s="293"/>
      <c r="K97" s="293"/>
      <c r="L97" s="293"/>
    </row>
    <row r="98" spans="1:12">
      <c r="A98" s="290"/>
      <c r="B98" s="3"/>
      <c r="C98" s="290"/>
      <c r="D98" s="293"/>
      <c r="E98" s="293"/>
      <c r="F98" s="293"/>
      <c r="G98" s="293"/>
      <c r="H98" s="293"/>
      <c r="I98" s="293"/>
      <c r="J98" s="293"/>
      <c r="K98" s="293"/>
      <c r="L98" s="293"/>
    </row>
    <row r="99" spans="1:12">
      <c r="A99" s="290"/>
      <c r="B99" s="3"/>
      <c r="C99" s="290"/>
      <c r="D99" s="293"/>
      <c r="E99" s="293"/>
      <c r="F99" s="293"/>
      <c r="G99" s="293"/>
      <c r="H99" s="293"/>
      <c r="I99" s="293"/>
      <c r="J99" s="293"/>
      <c r="K99" s="293"/>
      <c r="L99" s="293"/>
    </row>
    <row r="100" spans="1:12">
      <c r="A100" s="290"/>
      <c r="B100" s="3"/>
      <c r="C100" s="290"/>
      <c r="D100" s="293"/>
      <c r="E100" s="293"/>
      <c r="F100" s="293"/>
      <c r="G100" s="293"/>
      <c r="H100" s="293"/>
      <c r="I100" s="293"/>
      <c r="J100" s="293"/>
      <c r="K100" s="293"/>
      <c r="L100" s="293"/>
    </row>
    <row r="101" spans="1:12">
      <c r="A101" s="290"/>
      <c r="B101" s="3"/>
      <c r="C101" s="290"/>
      <c r="D101" s="293"/>
      <c r="E101" s="293"/>
      <c r="F101" s="293"/>
      <c r="G101" s="293"/>
      <c r="H101" s="293"/>
      <c r="I101" s="293"/>
      <c r="J101" s="293"/>
      <c r="K101" s="293"/>
      <c r="L101" s="293"/>
    </row>
    <row r="102" spans="1:12">
      <c r="A102" s="290"/>
      <c r="B102" s="3"/>
      <c r="C102" s="290"/>
      <c r="D102" s="293"/>
      <c r="E102" s="293"/>
      <c r="F102" s="293"/>
      <c r="G102" s="293"/>
      <c r="H102" s="293"/>
      <c r="I102" s="293"/>
      <c r="J102" s="293"/>
      <c r="K102" s="293"/>
      <c r="L102" s="293"/>
    </row>
    <row r="103" spans="1:12">
      <c r="A103" s="290"/>
      <c r="B103" s="3"/>
      <c r="C103" s="290"/>
      <c r="D103" s="293"/>
      <c r="E103" s="293"/>
      <c r="F103" s="293"/>
      <c r="G103" s="293"/>
      <c r="H103" s="293"/>
      <c r="I103" s="293"/>
      <c r="J103" s="293"/>
      <c r="K103" s="293"/>
      <c r="L103" s="293"/>
    </row>
    <row r="104" spans="1:12">
      <c r="A104" s="290"/>
      <c r="B104" s="3"/>
      <c r="C104" s="290"/>
      <c r="D104" s="293"/>
      <c r="E104" s="293"/>
      <c r="F104" s="293"/>
      <c r="G104" s="293"/>
      <c r="H104" s="293"/>
      <c r="I104" s="293"/>
      <c r="J104" s="293"/>
      <c r="K104" s="293"/>
      <c r="L104" s="293"/>
    </row>
    <row r="105" spans="1:12">
      <c r="A105" s="290"/>
      <c r="B105" s="3"/>
      <c r="C105" s="290"/>
      <c r="D105" s="293"/>
      <c r="E105" s="293"/>
      <c r="F105" s="293"/>
      <c r="G105" s="293"/>
      <c r="H105" s="293"/>
      <c r="I105" s="293"/>
      <c r="J105" s="293"/>
      <c r="K105" s="293"/>
      <c r="L105" s="293"/>
    </row>
    <row r="106" spans="1:12">
      <c r="A106" s="290"/>
      <c r="B106" s="3"/>
      <c r="C106" s="290"/>
      <c r="D106" s="293"/>
      <c r="E106" s="293"/>
      <c r="F106" s="293"/>
      <c r="G106" s="293"/>
      <c r="H106" s="293"/>
      <c r="I106" s="293"/>
      <c r="J106" s="293"/>
      <c r="K106" s="293"/>
      <c r="L106" s="293"/>
    </row>
    <row r="107" spans="1:12">
      <c r="A107" s="290"/>
      <c r="B107" s="3"/>
      <c r="C107" s="290"/>
      <c r="D107" s="293"/>
      <c r="E107" s="293"/>
      <c r="F107" s="293"/>
      <c r="G107" s="293"/>
      <c r="H107" s="293"/>
      <c r="I107" s="293"/>
      <c r="J107" s="293"/>
      <c r="K107" s="293"/>
      <c r="L107" s="293"/>
    </row>
    <row r="108" spans="1:12">
      <c r="A108" s="290"/>
      <c r="B108" s="3"/>
      <c r="C108" s="290"/>
      <c r="D108" s="293"/>
      <c r="E108" s="293"/>
      <c r="F108" s="293"/>
      <c r="G108" s="293"/>
      <c r="H108" s="293"/>
      <c r="I108" s="293"/>
      <c r="J108" s="293"/>
      <c r="K108" s="293"/>
      <c r="L108" s="293"/>
    </row>
    <row r="109" spans="1:12">
      <c r="A109" s="290"/>
      <c r="B109" s="3"/>
      <c r="C109" s="290"/>
      <c r="D109" s="293"/>
      <c r="E109" s="293"/>
      <c r="F109" s="293"/>
      <c r="G109" s="293"/>
      <c r="H109" s="293"/>
      <c r="I109" s="293"/>
      <c r="J109" s="293"/>
      <c r="K109" s="293"/>
      <c r="L109" s="293"/>
    </row>
    <row r="110" spans="1:12">
      <c r="A110" s="290"/>
      <c r="B110" s="3"/>
      <c r="C110" s="290"/>
      <c r="D110" s="293"/>
      <c r="E110" s="293"/>
      <c r="F110" s="293"/>
      <c r="G110" s="293"/>
      <c r="H110" s="293"/>
      <c r="I110" s="293"/>
      <c r="J110" s="293"/>
      <c r="K110" s="293"/>
      <c r="L110" s="293"/>
    </row>
    <row r="111" spans="1:12">
      <c r="A111" s="290"/>
      <c r="B111" s="3"/>
      <c r="C111" s="290"/>
      <c r="D111" s="293"/>
      <c r="E111" s="293"/>
      <c r="F111" s="293"/>
      <c r="G111" s="293"/>
      <c r="H111" s="293"/>
      <c r="I111" s="293"/>
      <c r="J111" s="293"/>
      <c r="K111" s="293"/>
      <c r="L111" s="293"/>
    </row>
    <row r="112" spans="1:12">
      <c r="A112" s="290"/>
      <c r="B112" s="3"/>
      <c r="C112" s="290"/>
      <c r="D112" s="293"/>
      <c r="E112" s="293"/>
      <c r="F112" s="293"/>
      <c r="G112" s="293"/>
      <c r="H112" s="293"/>
      <c r="I112" s="293"/>
      <c r="J112" s="293"/>
      <c r="K112" s="293"/>
      <c r="L112" s="293"/>
    </row>
    <row r="113" spans="1:12">
      <c r="A113" s="290"/>
      <c r="B113" s="3"/>
      <c r="C113" s="290"/>
      <c r="D113" s="293"/>
      <c r="E113" s="293"/>
      <c r="F113" s="293"/>
      <c r="G113" s="293"/>
      <c r="H113" s="293"/>
      <c r="I113" s="293"/>
      <c r="J113" s="293"/>
      <c r="K113" s="293"/>
      <c r="L113" s="293"/>
    </row>
    <row r="114" spans="1:12">
      <c r="A114" s="290"/>
      <c r="B114" s="3"/>
      <c r="C114" s="290"/>
      <c r="D114" s="293"/>
      <c r="E114" s="293"/>
      <c r="F114" s="293"/>
      <c r="G114" s="293"/>
      <c r="H114" s="293"/>
      <c r="I114" s="293"/>
      <c r="J114" s="293"/>
      <c r="K114" s="293"/>
      <c r="L114" s="293"/>
    </row>
    <row r="115" spans="1:12">
      <c r="A115" s="290"/>
      <c r="B115" s="3"/>
      <c r="C115" s="290"/>
      <c r="D115" s="293"/>
      <c r="E115" s="293"/>
      <c r="F115" s="293"/>
      <c r="G115" s="293"/>
      <c r="H115" s="293"/>
      <c r="I115" s="293"/>
      <c r="J115" s="293"/>
      <c r="K115" s="293"/>
      <c r="L115" s="293"/>
    </row>
    <row r="116" spans="1:12">
      <c r="A116" s="290"/>
      <c r="B116" s="3"/>
      <c r="C116" s="290"/>
      <c r="D116" s="293"/>
      <c r="E116" s="293"/>
      <c r="F116" s="293"/>
      <c r="G116" s="293"/>
      <c r="H116" s="293"/>
      <c r="I116" s="293"/>
      <c r="J116" s="293"/>
      <c r="K116" s="293"/>
      <c r="L116" s="293"/>
    </row>
    <row r="117" spans="1:12">
      <c r="A117" s="290"/>
      <c r="B117" s="3"/>
      <c r="C117" s="290"/>
      <c r="D117" s="293"/>
      <c r="E117" s="293"/>
      <c r="F117" s="293"/>
      <c r="G117" s="293"/>
      <c r="H117" s="293"/>
      <c r="I117" s="293"/>
      <c r="J117" s="293"/>
      <c r="K117" s="293"/>
      <c r="L117" s="293"/>
    </row>
    <row r="118" spans="1:12">
      <c r="A118" s="290"/>
      <c r="B118" s="3"/>
      <c r="C118" s="290"/>
      <c r="D118" s="293"/>
      <c r="E118" s="293"/>
      <c r="F118" s="293"/>
      <c r="G118" s="293"/>
      <c r="H118" s="293"/>
      <c r="I118" s="293"/>
      <c r="J118" s="293"/>
      <c r="K118" s="293"/>
      <c r="L118" s="293"/>
    </row>
    <row r="119" spans="1:12">
      <c r="A119" s="290"/>
      <c r="B119" s="3"/>
      <c r="C119" s="290"/>
      <c r="D119" s="293"/>
      <c r="E119" s="293"/>
      <c r="F119" s="293"/>
      <c r="G119" s="293"/>
      <c r="H119" s="293"/>
      <c r="I119" s="293"/>
      <c r="J119" s="293"/>
      <c r="K119" s="293"/>
      <c r="L119" s="293"/>
    </row>
    <row r="120" spans="1:12">
      <c r="A120" s="290"/>
      <c r="B120" s="3"/>
      <c r="C120" s="290"/>
      <c r="D120" s="293"/>
      <c r="E120" s="293"/>
      <c r="F120" s="293"/>
      <c r="G120" s="293"/>
      <c r="H120" s="293"/>
      <c r="I120" s="293"/>
      <c r="J120" s="293"/>
      <c r="K120" s="293"/>
      <c r="L120" s="293"/>
    </row>
    <row r="121" spans="1:12">
      <c r="A121" s="290"/>
      <c r="B121" s="3"/>
      <c r="C121" s="290"/>
      <c r="D121" s="293"/>
      <c r="E121" s="293"/>
      <c r="F121" s="293"/>
      <c r="G121" s="293"/>
      <c r="H121" s="293"/>
      <c r="I121" s="293"/>
      <c r="J121" s="293"/>
      <c r="K121" s="293"/>
      <c r="L121" s="293"/>
    </row>
    <row r="122" spans="1:12">
      <c r="A122" s="290"/>
      <c r="B122" s="3"/>
      <c r="C122" s="290"/>
      <c r="D122" s="293"/>
      <c r="E122" s="293"/>
      <c r="F122" s="293"/>
      <c r="G122" s="293"/>
      <c r="H122" s="293"/>
      <c r="I122" s="293"/>
      <c r="J122" s="293"/>
      <c r="K122" s="293"/>
      <c r="L122" s="293"/>
    </row>
    <row r="123" spans="1:12">
      <c r="A123" s="290"/>
      <c r="B123" s="3"/>
      <c r="C123" s="290"/>
      <c r="D123" s="293"/>
      <c r="E123" s="293"/>
      <c r="F123" s="293"/>
      <c r="G123" s="293"/>
      <c r="H123" s="293"/>
      <c r="I123" s="293"/>
      <c r="J123" s="293"/>
      <c r="K123" s="293"/>
      <c r="L123" s="293"/>
    </row>
    <row r="124" spans="1:12">
      <c r="A124" s="290"/>
      <c r="B124" s="3"/>
      <c r="C124" s="290"/>
      <c r="D124" s="293"/>
      <c r="E124" s="293"/>
      <c r="F124" s="293"/>
      <c r="G124" s="293"/>
      <c r="H124" s="293"/>
      <c r="I124" s="293"/>
      <c r="J124" s="293"/>
      <c r="K124" s="293"/>
      <c r="L124" s="293"/>
    </row>
    <row r="125" spans="1:12">
      <c r="A125" s="290"/>
      <c r="B125" s="3"/>
      <c r="C125" s="290"/>
      <c r="D125" s="293"/>
      <c r="E125" s="293"/>
      <c r="F125" s="293"/>
      <c r="G125" s="293"/>
      <c r="H125" s="293"/>
      <c r="I125" s="293"/>
      <c r="J125" s="293"/>
      <c r="K125" s="293"/>
      <c r="L125" s="293"/>
    </row>
    <row r="126" spans="1:12">
      <c r="A126" s="290"/>
      <c r="B126" s="3"/>
      <c r="C126" s="290"/>
      <c r="D126" s="293"/>
      <c r="E126" s="293"/>
      <c r="F126" s="293"/>
      <c r="G126" s="293"/>
      <c r="H126" s="293"/>
      <c r="I126" s="293"/>
      <c r="J126" s="293"/>
      <c r="K126" s="293"/>
      <c r="L126" s="293"/>
    </row>
    <row r="127" spans="1:12">
      <c r="A127" s="290"/>
      <c r="B127" s="3"/>
      <c r="C127" s="290"/>
      <c r="D127" s="293"/>
      <c r="E127" s="293"/>
      <c r="F127" s="293"/>
      <c r="G127" s="293"/>
      <c r="H127" s="293"/>
      <c r="I127" s="293"/>
      <c r="J127" s="293"/>
      <c r="K127" s="293"/>
      <c r="L127" s="293"/>
    </row>
    <row r="128" spans="1:12">
      <c r="A128" s="290"/>
      <c r="B128" s="3"/>
      <c r="C128" s="290"/>
      <c r="D128" s="293"/>
      <c r="E128" s="293"/>
      <c r="F128" s="293"/>
      <c r="G128" s="293"/>
      <c r="H128" s="293"/>
      <c r="I128" s="293"/>
      <c r="J128" s="293"/>
      <c r="K128" s="293"/>
      <c r="L128" s="293"/>
    </row>
    <row r="129" spans="1:12">
      <c r="A129" s="290"/>
      <c r="B129" s="3"/>
      <c r="C129" s="290"/>
      <c r="D129" s="293"/>
      <c r="E129" s="293"/>
      <c r="F129" s="293"/>
      <c r="G129" s="293"/>
      <c r="H129" s="293"/>
      <c r="I129" s="293"/>
      <c r="J129" s="293"/>
      <c r="K129" s="293"/>
      <c r="L129" s="293"/>
    </row>
    <row r="130" spans="1:12">
      <c r="A130" s="290"/>
      <c r="B130" s="3"/>
      <c r="C130" s="290"/>
      <c r="D130" s="293"/>
      <c r="E130" s="293"/>
      <c r="F130" s="293"/>
      <c r="G130" s="293"/>
      <c r="H130" s="293"/>
      <c r="I130" s="293"/>
      <c r="J130" s="293"/>
      <c r="K130" s="293"/>
      <c r="L130" s="293"/>
    </row>
    <row r="131" spans="1:12">
      <c r="A131" s="290"/>
      <c r="B131" s="3"/>
      <c r="C131" s="290"/>
      <c r="D131" s="293"/>
      <c r="E131" s="293"/>
      <c r="F131" s="293"/>
      <c r="G131" s="293"/>
      <c r="H131" s="293"/>
      <c r="I131" s="293"/>
      <c r="J131" s="293"/>
      <c r="K131" s="293"/>
      <c r="L131" s="293"/>
    </row>
    <row r="132" spans="1:12">
      <c r="A132" s="290"/>
      <c r="B132" s="3"/>
      <c r="C132" s="290"/>
      <c r="D132" s="293"/>
      <c r="E132" s="293"/>
      <c r="F132" s="293"/>
      <c r="G132" s="293"/>
      <c r="H132" s="293"/>
      <c r="I132" s="293"/>
      <c r="J132" s="293"/>
      <c r="K132" s="293"/>
      <c r="L132" s="293"/>
    </row>
    <row r="133" spans="1:12">
      <c r="A133" s="290"/>
      <c r="B133" s="3"/>
      <c r="C133" s="290"/>
      <c r="D133" s="293"/>
      <c r="E133" s="293"/>
      <c r="F133" s="293"/>
      <c r="G133" s="293"/>
      <c r="H133" s="293"/>
      <c r="I133" s="293"/>
      <c r="J133" s="293"/>
      <c r="K133" s="293"/>
      <c r="L133" s="293"/>
    </row>
    <row r="134" spans="1:12">
      <c r="A134" s="290"/>
      <c r="B134" s="3"/>
      <c r="C134" s="290"/>
      <c r="D134" s="293"/>
      <c r="E134" s="293"/>
      <c r="F134" s="293"/>
      <c r="G134" s="293"/>
      <c r="H134" s="293"/>
      <c r="I134" s="293"/>
      <c r="J134" s="293"/>
      <c r="K134" s="293"/>
      <c r="L134" s="293"/>
    </row>
    <row r="135" spans="1:12">
      <c r="A135" s="290"/>
      <c r="B135" s="3"/>
      <c r="C135" s="290"/>
      <c r="D135" s="293"/>
      <c r="E135" s="293"/>
      <c r="F135" s="293"/>
      <c r="G135" s="293"/>
      <c r="H135" s="293"/>
      <c r="I135" s="293"/>
      <c r="J135" s="293"/>
      <c r="K135" s="293"/>
      <c r="L135" s="293"/>
    </row>
    <row r="136" spans="1:12">
      <c r="A136" s="290"/>
      <c r="B136" s="3"/>
      <c r="C136" s="290"/>
      <c r="D136" s="293"/>
      <c r="E136" s="293"/>
      <c r="F136" s="293"/>
      <c r="G136" s="293"/>
      <c r="H136" s="293"/>
      <c r="I136" s="293"/>
      <c r="J136" s="293"/>
      <c r="K136" s="293"/>
      <c r="L136" s="293"/>
    </row>
    <row r="137" spans="1:12">
      <c r="A137" s="290"/>
      <c r="B137" s="3"/>
      <c r="C137" s="290"/>
      <c r="D137" s="293"/>
      <c r="E137" s="293"/>
      <c r="F137" s="293"/>
      <c r="G137" s="293"/>
      <c r="H137" s="293"/>
      <c r="I137" s="293"/>
      <c r="J137" s="293"/>
      <c r="K137" s="293"/>
      <c r="L137" s="293"/>
    </row>
    <row r="138" spans="1:12">
      <c r="A138" s="290"/>
      <c r="B138" s="3"/>
      <c r="C138" s="290"/>
      <c r="D138" s="293"/>
      <c r="E138" s="293"/>
      <c r="F138" s="293"/>
      <c r="G138" s="293"/>
      <c r="H138" s="293"/>
      <c r="I138" s="293"/>
      <c r="J138" s="293"/>
      <c r="K138" s="293"/>
      <c r="L138" s="293"/>
    </row>
    <row r="139" spans="1:12">
      <c r="A139" s="290"/>
      <c r="B139" s="3"/>
      <c r="C139" s="290"/>
      <c r="D139" s="293"/>
      <c r="E139" s="293"/>
      <c r="F139" s="293"/>
      <c r="G139" s="293"/>
      <c r="H139" s="293"/>
      <c r="I139" s="293"/>
      <c r="J139" s="293"/>
      <c r="K139" s="293"/>
      <c r="L139" s="293"/>
    </row>
    <row r="140" spans="1:12">
      <c r="A140" s="290"/>
      <c r="B140" s="3"/>
      <c r="C140" s="290"/>
      <c r="D140" s="293"/>
      <c r="E140" s="293"/>
      <c r="F140" s="293"/>
      <c r="G140" s="293"/>
      <c r="H140" s="293"/>
      <c r="I140" s="293"/>
      <c r="J140" s="293"/>
      <c r="K140" s="293"/>
      <c r="L140" s="293"/>
    </row>
    <row r="141" spans="1:12">
      <c r="A141" s="290"/>
      <c r="B141" s="3"/>
      <c r="C141" s="290"/>
      <c r="D141" s="293"/>
      <c r="E141" s="293"/>
      <c r="F141" s="293"/>
      <c r="G141" s="293"/>
      <c r="H141" s="293"/>
      <c r="I141" s="293"/>
      <c r="J141" s="293"/>
      <c r="K141" s="293"/>
      <c r="L141" s="293"/>
    </row>
    <row r="142" spans="1:12">
      <c r="A142" s="290"/>
      <c r="B142" s="3"/>
      <c r="C142" s="290"/>
      <c r="D142" s="293"/>
      <c r="E142" s="293"/>
      <c r="F142" s="293"/>
      <c r="G142" s="293"/>
      <c r="H142" s="293"/>
      <c r="I142" s="293"/>
      <c r="J142" s="293"/>
      <c r="K142" s="293"/>
      <c r="L142" s="293"/>
    </row>
    <row r="143" spans="1:12">
      <c r="A143" s="290"/>
      <c r="B143" s="3"/>
      <c r="C143" s="290"/>
      <c r="D143" s="293"/>
      <c r="E143" s="293"/>
      <c r="F143" s="293"/>
      <c r="G143" s="293"/>
      <c r="H143" s="293"/>
      <c r="I143" s="293"/>
      <c r="J143" s="293"/>
      <c r="K143" s="293"/>
      <c r="L143" s="293"/>
    </row>
    <row r="144" spans="1:12">
      <c r="A144" s="290"/>
      <c r="B144" s="3"/>
      <c r="C144" s="290"/>
      <c r="D144" s="293"/>
      <c r="E144" s="293"/>
      <c r="F144" s="293"/>
      <c r="G144" s="293"/>
      <c r="H144" s="293"/>
      <c r="I144" s="293"/>
      <c r="J144" s="293"/>
      <c r="K144" s="293"/>
      <c r="L144" s="293"/>
    </row>
    <row r="145" spans="1:12">
      <c r="A145" s="290"/>
      <c r="B145" s="3"/>
      <c r="C145" s="290"/>
      <c r="D145" s="293"/>
      <c r="E145" s="293"/>
      <c r="F145" s="293"/>
      <c r="G145" s="293"/>
      <c r="H145" s="293"/>
      <c r="I145" s="293"/>
      <c r="J145" s="293"/>
      <c r="K145" s="293"/>
      <c r="L145" s="293"/>
    </row>
    <row r="146" spans="1:12">
      <c r="A146" s="290"/>
      <c r="B146" s="3"/>
      <c r="C146" s="290"/>
      <c r="D146" s="293"/>
      <c r="E146" s="293"/>
      <c r="F146" s="293"/>
      <c r="G146" s="293"/>
      <c r="H146" s="293"/>
      <c r="I146" s="293"/>
      <c r="J146" s="293"/>
      <c r="K146" s="293"/>
      <c r="L146" s="293"/>
    </row>
    <row r="147" spans="1:12">
      <c r="A147" s="290"/>
      <c r="B147" s="3"/>
      <c r="C147" s="290"/>
      <c r="D147" s="293"/>
      <c r="E147" s="293"/>
      <c r="F147" s="293"/>
      <c r="G147" s="293"/>
      <c r="H147" s="293"/>
      <c r="I147" s="293"/>
      <c r="J147" s="293"/>
      <c r="K147" s="293"/>
      <c r="L147" s="293"/>
    </row>
    <row r="148" spans="1:12">
      <c r="A148" s="290"/>
      <c r="B148" s="3"/>
      <c r="C148" s="290"/>
      <c r="D148" s="293"/>
      <c r="E148" s="293"/>
      <c r="F148" s="293"/>
      <c r="G148" s="293"/>
      <c r="H148" s="293"/>
      <c r="I148" s="293"/>
      <c r="J148" s="293"/>
      <c r="K148" s="293"/>
      <c r="L148" s="293"/>
    </row>
    <row r="149" spans="1:12">
      <c r="A149" s="290"/>
      <c r="B149" s="3"/>
      <c r="C149" s="290"/>
      <c r="D149" s="293"/>
      <c r="E149" s="293"/>
      <c r="F149" s="293"/>
      <c r="G149" s="293"/>
      <c r="H149" s="293"/>
      <c r="I149" s="293"/>
      <c r="J149" s="293"/>
      <c r="K149" s="293"/>
      <c r="L149" s="293"/>
    </row>
    <row r="150" spans="1:12">
      <c r="A150" s="290"/>
      <c r="B150" s="3"/>
      <c r="C150" s="290"/>
      <c r="D150" s="293"/>
      <c r="E150" s="293"/>
      <c r="F150" s="293"/>
      <c r="G150" s="293"/>
      <c r="H150" s="293"/>
      <c r="I150" s="293"/>
      <c r="J150" s="293"/>
      <c r="K150" s="293"/>
      <c r="L150" s="293"/>
    </row>
    <row r="151" spans="1:12">
      <c r="A151" s="290"/>
      <c r="B151" s="3"/>
      <c r="C151" s="290"/>
      <c r="D151" s="293"/>
      <c r="E151" s="293"/>
      <c r="F151" s="293"/>
      <c r="G151" s="293"/>
      <c r="H151" s="293"/>
      <c r="I151" s="293"/>
      <c r="J151" s="293"/>
      <c r="K151" s="293"/>
      <c r="L151" s="293"/>
    </row>
    <row r="152" spans="1:12">
      <c r="A152" s="290"/>
      <c r="B152" s="3"/>
      <c r="C152" s="290"/>
      <c r="D152" s="293"/>
      <c r="E152" s="293"/>
      <c r="F152" s="293"/>
      <c r="G152" s="293"/>
      <c r="H152" s="293"/>
      <c r="I152" s="293"/>
      <c r="J152" s="293"/>
      <c r="K152" s="293"/>
      <c r="L152" s="293"/>
    </row>
    <row r="153" spans="1:12">
      <c r="A153" s="290"/>
      <c r="B153" s="3"/>
      <c r="C153" s="290"/>
      <c r="D153" s="293"/>
      <c r="E153" s="293"/>
      <c r="F153" s="293"/>
      <c r="G153" s="293"/>
      <c r="H153" s="293"/>
      <c r="I153" s="293"/>
      <c r="J153" s="293"/>
      <c r="K153" s="293"/>
      <c r="L153" s="293"/>
    </row>
    <row r="154" spans="1:12">
      <c r="A154" s="290"/>
      <c r="B154" s="3"/>
      <c r="C154" s="290"/>
      <c r="D154" s="293"/>
      <c r="E154" s="293"/>
      <c r="F154" s="293"/>
      <c r="G154" s="293"/>
      <c r="H154" s="293"/>
      <c r="I154" s="293"/>
      <c r="J154" s="293"/>
      <c r="K154" s="293"/>
      <c r="L154" s="293"/>
    </row>
    <row r="155" spans="1:12">
      <c r="A155" s="290"/>
      <c r="B155" s="3"/>
      <c r="C155" s="290"/>
      <c r="D155" s="293"/>
      <c r="E155" s="293"/>
      <c r="F155" s="293"/>
      <c r="G155" s="293"/>
      <c r="H155" s="293"/>
      <c r="I155" s="293"/>
      <c r="J155" s="293"/>
      <c r="K155" s="293"/>
      <c r="L155" s="293"/>
    </row>
    <row r="156" spans="1:12">
      <c r="A156" s="290"/>
      <c r="B156" s="3"/>
      <c r="C156" s="290"/>
      <c r="D156" s="293"/>
      <c r="E156" s="293"/>
      <c r="F156" s="293"/>
      <c r="G156" s="293"/>
      <c r="H156" s="293"/>
      <c r="I156" s="293"/>
      <c r="J156" s="293"/>
      <c r="K156" s="293"/>
      <c r="L156" s="293"/>
    </row>
    <row r="157" spans="1:12">
      <c r="A157" s="290"/>
      <c r="B157" s="3"/>
      <c r="C157" s="290"/>
      <c r="D157" s="293"/>
      <c r="E157" s="293"/>
      <c r="F157" s="293"/>
      <c r="G157" s="293"/>
      <c r="H157" s="293"/>
      <c r="I157" s="293"/>
      <c r="J157" s="293"/>
      <c r="K157" s="293"/>
      <c r="L157" s="293"/>
    </row>
    <row r="158" spans="1:12">
      <c r="A158" s="290"/>
      <c r="B158" s="3"/>
      <c r="C158" s="290"/>
      <c r="D158" s="293"/>
      <c r="E158" s="293"/>
      <c r="F158" s="293"/>
      <c r="G158" s="293"/>
      <c r="H158" s="293"/>
      <c r="I158" s="293"/>
      <c r="J158" s="293"/>
      <c r="K158" s="293"/>
      <c r="L158" s="293"/>
    </row>
    <row r="159" spans="1:12">
      <c r="A159" s="290"/>
      <c r="B159" s="3"/>
      <c r="C159" s="290"/>
      <c r="D159" s="293"/>
      <c r="E159" s="293"/>
      <c r="F159" s="293"/>
      <c r="G159" s="293"/>
      <c r="H159" s="293"/>
      <c r="I159" s="293"/>
      <c r="J159" s="293"/>
      <c r="K159" s="293"/>
      <c r="L159" s="293"/>
    </row>
    <row r="160" spans="1:12">
      <c r="A160" s="290"/>
      <c r="B160" s="3"/>
      <c r="C160" s="290"/>
      <c r="D160" s="293"/>
      <c r="E160" s="293"/>
      <c r="F160" s="293"/>
      <c r="G160" s="293"/>
      <c r="H160" s="293"/>
      <c r="I160" s="293"/>
      <c r="J160" s="293"/>
      <c r="K160" s="293"/>
      <c r="L160" s="293"/>
    </row>
    <row r="161" spans="1:12">
      <c r="A161" s="290"/>
      <c r="B161" s="3"/>
      <c r="C161" s="290"/>
      <c r="D161" s="293"/>
      <c r="E161" s="293"/>
      <c r="F161" s="293"/>
      <c r="G161" s="293"/>
      <c r="H161" s="293"/>
      <c r="I161" s="293"/>
      <c r="J161" s="293"/>
      <c r="K161" s="293"/>
      <c r="L161" s="293"/>
    </row>
    <row r="162" spans="1:12">
      <c r="A162" s="290"/>
      <c r="B162" s="3"/>
      <c r="C162" s="290"/>
      <c r="D162" s="293"/>
      <c r="E162" s="293"/>
      <c r="F162" s="293"/>
      <c r="G162" s="293"/>
      <c r="H162" s="293"/>
      <c r="I162" s="293"/>
      <c r="J162" s="293"/>
      <c r="K162" s="293"/>
      <c r="L162" s="293"/>
    </row>
    <row r="163" spans="1:12">
      <c r="A163" s="290"/>
      <c r="B163" s="3"/>
      <c r="C163" s="290"/>
      <c r="D163" s="293"/>
      <c r="E163" s="293"/>
      <c r="F163" s="293"/>
      <c r="G163" s="293"/>
      <c r="H163" s="293"/>
      <c r="I163" s="293"/>
      <c r="J163" s="293"/>
      <c r="K163" s="293"/>
      <c r="L163" s="293"/>
    </row>
    <row r="164" spans="1:12">
      <c r="A164" s="290"/>
      <c r="B164" s="3"/>
      <c r="C164" s="290"/>
      <c r="D164" s="293"/>
      <c r="E164" s="293"/>
      <c r="F164" s="293"/>
      <c r="G164" s="293"/>
      <c r="H164" s="293"/>
      <c r="I164" s="293"/>
      <c r="J164" s="293"/>
      <c r="K164" s="293"/>
      <c r="L164" s="293"/>
    </row>
    <row r="165" spans="1:12">
      <c r="A165" s="290"/>
      <c r="B165" s="3"/>
      <c r="C165" s="290"/>
      <c r="D165" s="293"/>
      <c r="E165" s="293"/>
      <c r="F165" s="293"/>
      <c r="G165" s="293"/>
      <c r="H165" s="293"/>
      <c r="I165" s="293"/>
      <c r="J165" s="293"/>
      <c r="K165" s="293"/>
      <c r="L165" s="293"/>
    </row>
    <row r="166" spans="1:12">
      <c r="A166" s="290"/>
      <c r="B166" s="3"/>
      <c r="C166" s="290"/>
      <c r="D166" s="293"/>
      <c r="E166" s="293"/>
      <c r="F166" s="293"/>
      <c r="G166" s="293"/>
      <c r="H166" s="293"/>
      <c r="I166" s="293"/>
      <c r="J166" s="293"/>
      <c r="K166" s="293"/>
      <c r="L166" s="293"/>
    </row>
    <row r="167" spans="1:12">
      <c r="A167" s="290"/>
      <c r="B167" s="3"/>
      <c r="C167" s="290"/>
      <c r="D167" s="293"/>
      <c r="E167" s="293"/>
      <c r="F167" s="293"/>
      <c r="G167" s="293"/>
      <c r="H167" s="293"/>
      <c r="I167" s="293"/>
      <c r="J167" s="293"/>
      <c r="K167" s="293"/>
      <c r="L167" s="293"/>
    </row>
    <row r="168" spans="1:12">
      <c r="A168" s="290"/>
      <c r="B168" s="3"/>
      <c r="C168" s="290"/>
      <c r="D168" s="293"/>
      <c r="E168" s="293"/>
      <c r="F168" s="293"/>
      <c r="G168" s="293"/>
      <c r="H168" s="293"/>
      <c r="I168" s="293"/>
      <c r="J168" s="293"/>
      <c r="K168" s="293"/>
      <c r="L168" s="293"/>
    </row>
    <row r="169" spans="1:12">
      <c r="A169" s="290"/>
      <c r="B169" s="3"/>
      <c r="C169" s="290"/>
      <c r="D169" s="293"/>
      <c r="E169" s="293"/>
      <c r="F169" s="293"/>
      <c r="G169" s="293"/>
      <c r="H169" s="293"/>
      <c r="I169" s="293"/>
      <c r="J169" s="293"/>
      <c r="K169" s="293"/>
      <c r="L169" s="293"/>
    </row>
    <row r="170" spans="1:12">
      <c r="A170" s="290"/>
      <c r="B170" s="3"/>
      <c r="C170" s="290"/>
      <c r="D170" s="293"/>
      <c r="E170" s="293"/>
      <c r="F170" s="293"/>
      <c r="G170" s="293"/>
      <c r="H170" s="293"/>
      <c r="I170" s="293"/>
      <c r="J170" s="293"/>
      <c r="K170" s="293"/>
      <c r="L170" s="293"/>
    </row>
    <row r="171" spans="1:12">
      <c r="A171" s="290"/>
      <c r="B171" s="3"/>
      <c r="C171" s="290"/>
      <c r="D171" s="293"/>
      <c r="E171" s="293"/>
      <c r="F171" s="293"/>
      <c r="G171" s="293"/>
      <c r="H171" s="293"/>
      <c r="I171" s="293"/>
      <c r="J171" s="293"/>
      <c r="K171" s="293"/>
      <c r="L171" s="293"/>
    </row>
    <row r="172" spans="1:12">
      <c r="A172" s="290"/>
      <c r="B172" s="3"/>
      <c r="C172" s="290"/>
      <c r="D172" s="293"/>
      <c r="E172" s="293"/>
      <c r="F172" s="293"/>
      <c r="G172" s="293"/>
      <c r="H172" s="293"/>
      <c r="I172" s="293"/>
      <c r="J172" s="293"/>
      <c r="K172" s="293"/>
      <c r="L172" s="293"/>
    </row>
    <row r="173" spans="1:12">
      <c r="A173" s="290"/>
      <c r="B173" s="3"/>
      <c r="C173" s="290"/>
      <c r="D173" s="293"/>
      <c r="E173" s="293"/>
      <c r="F173" s="293"/>
      <c r="G173" s="293"/>
      <c r="H173" s="293"/>
      <c r="I173" s="293"/>
      <c r="J173" s="293"/>
      <c r="K173" s="293"/>
      <c r="L173" s="293"/>
    </row>
    <row r="174" spans="1:12">
      <c r="A174" s="290"/>
      <c r="B174" s="3"/>
      <c r="C174" s="290"/>
      <c r="D174" s="293"/>
      <c r="E174" s="293"/>
      <c r="F174" s="293"/>
      <c r="G174" s="293"/>
      <c r="H174" s="293"/>
      <c r="I174" s="293"/>
      <c r="J174" s="293"/>
      <c r="K174" s="293"/>
      <c r="L174" s="293"/>
    </row>
    <row r="175" spans="1:12">
      <c r="A175" s="290"/>
      <c r="B175" s="3"/>
      <c r="C175" s="290"/>
      <c r="D175" s="293"/>
      <c r="E175" s="293"/>
      <c r="F175" s="293"/>
      <c r="G175" s="293"/>
      <c r="H175" s="293"/>
      <c r="I175" s="293"/>
      <c r="J175" s="293"/>
      <c r="K175" s="293"/>
      <c r="L175" s="293"/>
    </row>
    <row r="176" spans="1:12">
      <c r="A176" s="290"/>
      <c r="B176" s="3"/>
      <c r="C176" s="290"/>
      <c r="D176" s="293"/>
      <c r="E176" s="293"/>
      <c r="F176" s="293"/>
      <c r="G176" s="293"/>
      <c r="H176" s="293"/>
      <c r="I176" s="293"/>
      <c r="J176" s="293"/>
      <c r="K176" s="293"/>
      <c r="L176" s="293"/>
    </row>
    <row r="177" spans="1:12">
      <c r="A177" s="290"/>
      <c r="B177" s="3"/>
      <c r="C177" s="290"/>
      <c r="D177" s="293"/>
      <c r="E177" s="293"/>
      <c r="F177" s="293"/>
      <c r="G177" s="293"/>
      <c r="H177" s="293"/>
      <c r="I177" s="293"/>
      <c r="J177" s="293"/>
      <c r="K177" s="293"/>
      <c r="L177" s="293"/>
    </row>
    <row r="178" spans="1:12">
      <c r="A178" s="290"/>
      <c r="B178" s="3"/>
      <c r="C178" s="290"/>
      <c r="D178" s="293"/>
      <c r="E178" s="293"/>
      <c r="F178" s="293"/>
      <c r="G178" s="293"/>
      <c r="H178" s="293"/>
      <c r="I178" s="293"/>
      <c r="J178" s="293"/>
      <c r="K178" s="293"/>
      <c r="L178" s="293"/>
    </row>
    <row r="179" spans="1:12">
      <c r="A179" s="290"/>
      <c r="B179" s="3"/>
      <c r="C179" s="290"/>
      <c r="D179" s="293"/>
      <c r="E179" s="293"/>
      <c r="F179" s="293"/>
      <c r="G179" s="293"/>
      <c r="H179" s="293"/>
      <c r="I179" s="293"/>
      <c r="J179" s="293"/>
      <c r="K179" s="293"/>
      <c r="L179" s="293"/>
    </row>
    <row r="180" spans="1:12">
      <c r="A180" s="290"/>
      <c r="B180" s="3"/>
      <c r="C180" s="290"/>
      <c r="D180" s="293"/>
      <c r="E180" s="293"/>
      <c r="F180" s="293"/>
      <c r="G180" s="293"/>
      <c r="H180" s="293"/>
      <c r="I180" s="293"/>
      <c r="J180" s="293"/>
      <c r="K180" s="293"/>
      <c r="L180" s="293"/>
    </row>
    <row r="181" spans="1:12">
      <c r="A181" s="290"/>
      <c r="B181" s="3"/>
      <c r="C181" s="290"/>
      <c r="D181" s="293"/>
      <c r="E181" s="293"/>
      <c r="F181" s="293"/>
      <c r="G181" s="293"/>
      <c r="H181" s="293"/>
      <c r="I181" s="293"/>
      <c r="J181" s="293"/>
      <c r="K181" s="293"/>
      <c r="L181" s="293"/>
    </row>
    <row r="182" spans="1:12">
      <c r="A182" s="290"/>
      <c r="B182" s="3"/>
      <c r="C182" s="290"/>
      <c r="D182" s="293"/>
      <c r="E182" s="293"/>
      <c r="F182" s="293"/>
      <c r="G182" s="293"/>
      <c r="H182" s="293"/>
      <c r="I182" s="293"/>
      <c r="J182" s="293"/>
      <c r="K182" s="293"/>
      <c r="L182" s="293"/>
    </row>
    <row r="183" spans="1:12">
      <c r="A183" s="290"/>
      <c r="B183" s="3"/>
      <c r="C183" s="290"/>
      <c r="D183" s="293"/>
      <c r="E183" s="293"/>
      <c r="F183" s="293"/>
      <c r="G183" s="293"/>
      <c r="H183" s="293"/>
      <c r="I183" s="293"/>
      <c r="J183" s="293"/>
      <c r="K183" s="293"/>
      <c r="L183" s="293"/>
    </row>
    <row r="184" spans="1:12">
      <c r="A184" s="290"/>
      <c r="B184" s="3"/>
      <c r="C184" s="290"/>
      <c r="D184" s="293"/>
      <c r="E184" s="293"/>
      <c r="F184" s="293"/>
      <c r="G184" s="293"/>
      <c r="H184" s="293"/>
      <c r="I184" s="293"/>
      <c r="J184" s="293"/>
      <c r="K184" s="293"/>
      <c r="L184" s="293"/>
    </row>
    <row r="185" spans="1:12">
      <c r="A185" s="290"/>
      <c r="B185" s="3"/>
      <c r="C185" s="290"/>
      <c r="D185" s="293"/>
      <c r="E185" s="293"/>
      <c r="F185" s="293"/>
      <c r="G185" s="293"/>
      <c r="H185" s="293"/>
      <c r="I185" s="293"/>
      <c r="J185" s="293"/>
      <c r="K185" s="293"/>
      <c r="L185" s="293"/>
    </row>
    <row r="186" spans="1:12">
      <c r="A186" s="290"/>
      <c r="B186" s="3"/>
      <c r="C186" s="290"/>
      <c r="D186" s="293"/>
      <c r="E186" s="293"/>
      <c r="F186" s="293"/>
      <c r="G186" s="293"/>
      <c r="H186" s="293"/>
      <c r="I186" s="293"/>
      <c r="J186" s="293"/>
      <c r="K186" s="293"/>
      <c r="L186" s="293"/>
    </row>
    <row r="187" spans="1:12">
      <c r="A187" s="290"/>
      <c r="B187" s="3"/>
      <c r="C187" s="290"/>
      <c r="D187" s="293"/>
      <c r="E187" s="293"/>
      <c r="F187" s="293"/>
      <c r="G187" s="293"/>
      <c r="H187" s="293"/>
      <c r="I187" s="293"/>
      <c r="J187" s="293"/>
      <c r="K187" s="293"/>
      <c r="L187" s="293"/>
    </row>
    <row r="188" spans="1:12">
      <c r="A188" s="290"/>
      <c r="B188" s="3"/>
      <c r="C188" s="290"/>
      <c r="D188" s="293"/>
      <c r="E188" s="293"/>
      <c r="F188" s="293"/>
      <c r="G188" s="293"/>
      <c r="H188" s="293"/>
      <c r="I188" s="293"/>
      <c r="J188" s="293"/>
      <c r="K188" s="293"/>
      <c r="L188" s="293"/>
    </row>
    <row r="189" spans="1:12">
      <c r="A189" s="290"/>
      <c r="B189" s="3"/>
      <c r="C189" s="290"/>
      <c r="D189" s="293"/>
      <c r="E189" s="293"/>
      <c r="F189" s="293"/>
      <c r="G189" s="293"/>
      <c r="H189" s="293"/>
      <c r="I189" s="293"/>
      <c r="J189" s="293"/>
      <c r="K189" s="293"/>
      <c r="L189" s="293"/>
    </row>
    <row r="190" spans="1:12">
      <c r="A190" s="290"/>
      <c r="B190" s="3"/>
      <c r="C190" s="290"/>
      <c r="D190" s="293"/>
      <c r="E190" s="293"/>
      <c r="F190" s="293"/>
      <c r="G190" s="293"/>
      <c r="H190" s="293"/>
      <c r="I190" s="293"/>
      <c r="J190" s="293"/>
      <c r="K190" s="293"/>
      <c r="L190" s="293"/>
    </row>
    <row r="191" spans="1:12">
      <c r="A191" s="290"/>
      <c r="B191" s="3"/>
      <c r="C191" s="290"/>
      <c r="D191" s="293"/>
      <c r="E191" s="293"/>
      <c r="F191" s="293"/>
      <c r="G191" s="293"/>
      <c r="H191" s="293"/>
      <c r="I191" s="293"/>
      <c r="J191" s="293"/>
      <c r="K191" s="293"/>
      <c r="L191" s="293"/>
    </row>
    <row r="192" spans="1:12">
      <c r="A192" s="290"/>
      <c r="B192" s="3"/>
      <c r="C192" s="290"/>
      <c r="D192" s="293"/>
      <c r="E192" s="293"/>
      <c r="F192" s="293"/>
      <c r="G192" s="293"/>
      <c r="H192" s="293"/>
      <c r="I192" s="293"/>
      <c r="J192" s="293"/>
      <c r="K192" s="293"/>
      <c r="L192" s="293"/>
    </row>
    <row r="193" spans="1:12">
      <c r="A193" s="290"/>
      <c r="B193" s="3"/>
      <c r="C193" s="290"/>
      <c r="D193" s="293"/>
      <c r="E193" s="293"/>
      <c r="F193" s="293"/>
      <c r="G193" s="293"/>
      <c r="H193" s="293"/>
      <c r="I193" s="293"/>
      <c r="J193" s="293"/>
      <c r="K193" s="293"/>
      <c r="L193" s="293"/>
    </row>
    <row r="194" spans="1:12">
      <c r="A194" s="290"/>
      <c r="B194" s="3"/>
      <c r="C194" s="290"/>
      <c r="D194" s="293"/>
      <c r="E194" s="293"/>
      <c r="F194" s="293"/>
      <c r="G194" s="293"/>
      <c r="H194" s="293"/>
      <c r="I194" s="293"/>
      <c r="J194" s="293"/>
      <c r="K194" s="293"/>
      <c r="L194" s="293"/>
    </row>
    <row r="195" spans="1:12">
      <c r="A195" s="290"/>
      <c r="B195" s="3"/>
      <c r="C195" s="290"/>
      <c r="D195" s="293"/>
      <c r="E195" s="293"/>
      <c r="F195" s="293"/>
      <c r="G195" s="293"/>
      <c r="H195" s="293"/>
      <c r="I195" s="293"/>
      <c r="J195" s="293"/>
      <c r="K195" s="293"/>
      <c r="L195" s="293"/>
    </row>
    <row r="196" spans="1:12">
      <c r="A196" s="290"/>
      <c r="B196" s="3"/>
      <c r="C196" s="290"/>
      <c r="D196" s="293"/>
      <c r="E196" s="293"/>
      <c r="F196" s="293"/>
      <c r="G196" s="293"/>
      <c r="H196" s="293"/>
      <c r="I196" s="293"/>
      <c r="J196" s="293"/>
      <c r="K196" s="293"/>
      <c r="L196" s="293"/>
    </row>
    <row r="197" spans="1:12">
      <c r="A197" s="290"/>
      <c r="B197" s="3"/>
      <c r="C197" s="290"/>
      <c r="D197" s="293"/>
      <c r="E197" s="293"/>
      <c r="F197" s="293"/>
      <c r="G197" s="293"/>
      <c r="H197" s="293"/>
      <c r="I197" s="293"/>
      <c r="J197" s="293"/>
      <c r="K197" s="293"/>
      <c r="L197" s="293"/>
    </row>
    <row r="198" spans="1:12">
      <c r="A198" s="290"/>
      <c r="B198" s="3"/>
      <c r="C198" s="290"/>
      <c r="D198" s="293"/>
      <c r="E198" s="293"/>
      <c r="F198" s="293"/>
      <c r="G198" s="293"/>
      <c r="H198" s="293"/>
      <c r="I198" s="293"/>
      <c r="J198" s="293"/>
      <c r="K198" s="293"/>
      <c r="L198" s="293"/>
    </row>
    <row r="199" spans="1:12">
      <c r="A199" s="290"/>
      <c r="B199" s="3"/>
      <c r="C199" s="290"/>
      <c r="D199" s="293"/>
      <c r="E199" s="293"/>
      <c r="F199" s="293"/>
      <c r="G199" s="293"/>
      <c r="H199" s="293"/>
      <c r="I199" s="293"/>
      <c r="J199" s="293"/>
      <c r="K199" s="293"/>
      <c r="L199" s="293"/>
    </row>
    <row r="200" spans="1:12">
      <c r="A200" s="290"/>
      <c r="B200" s="3"/>
      <c r="C200" s="290"/>
      <c r="D200" s="293"/>
      <c r="E200" s="293"/>
      <c r="F200" s="293"/>
      <c r="G200" s="293"/>
      <c r="H200" s="293"/>
      <c r="I200" s="293"/>
      <c r="J200" s="293"/>
      <c r="K200" s="293"/>
      <c r="L200" s="293"/>
    </row>
    <row r="201" spans="1:12">
      <c r="A201" s="290"/>
      <c r="B201" s="3"/>
      <c r="C201" s="290"/>
      <c r="D201" s="293"/>
      <c r="E201" s="293"/>
      <c r="F201" s="293"/>
      <c r="G201" s="293"/>
      <c r="H201" s="293"/>
      <c r="I201" s="293"/>
      <c r="J201" s="293"/>
      <c r="K201" s="293"/>
      <c r="L201" s="293"/>
    </row>
    <row r="202" spans="1:12">
      <c r="A202" s="290"/>
      <c r="B202" s="3"/>
      <c r="C202" s="290"/>
      <c r="D202" s="293"/>
      <c r="E202" s="293"/>
      <c r="F202" s="293"/>
      <c r="G202" s="293"/>
      <c r="H202" s="293"/>
      <c r="I202" s="293"/>
      <c r="J202" s="293"/>
      <c r="K202" s="293"/>
      <c r="L202" s="293"/>
    </row>
    <row r="203" spans="1:12">
      <c r="A203" s="290"/>
      <c r="B203" s="3"/>
      <c r="C203" s="290"/>
      <c r="D203" s="293"/>
      <c r="E203" s="293"/>
      <c r="F203" s="293"/>
      <c r="G203" s="293"/>
      <c r="H203" s="293"/>
      <c r="I203" s="293"/>
      <c r="J203" s="293"/>
      <c r="K203" s="293"/>
      <c r="L203" s="293"/>
    </row>
    <row r="204" spans="1:12">
      <c r="A204" s="290"/>
      <c r="B204" s="3"/>
      <c r="C204" s="290"/>
      <c r="D204" s="293"/>
      <c r="E204" s="293"/>
      <c r="F204" s="293"/>
      <c r="G204" s="293"/>
      <c r="H204" s="293"/>
      <c r="I204" s="293"/>
      <c r="J204" s="293"/>
      <c r="K204" s="293"/>
      <c r="L204" s="293"/>
    </row>
    <row r="205" spans="1:12">
      <c r="A205" s="290"/>
      <c r="B205" s="3"/>
      <c r="C205" s="290"/>
      <c r="D205" s="293"/>
      <c r="E205" s="293"/>
      <c r="F205" s="293"/>
      <c r="G205" s="293"/>
      <c r="H205" s="293"/>
      <c r="I205" s="293"/>
      <c r="J205" s="293"/>
      <c r="K205" s="293"/>
      <c r="L205" s="293"/>
    </row>
    <row r="206" spans="1:12">
      <c r="A206" s="290"/>
      <c r="B206" s="3"/>
      <c r="C206" s="290"/>
      <c r="D206" s="293"/>
      <c r="E206" s="293"/>
      <c r="F206" s="293"/>
      <c r="G206" s="293"/>
      <c r="H206" s="293"/>
      <c r="I206" s="293"/>
      <c r="J206" s="293"/>
      <c r="K206" s="293"/>
      <c r="L206" s="293"/>
    </row>
    <row r="207" spans="1:12">
      <c r="A207" s="290"/>
      <c r="B207" s="3"/>
      <c r="C207" s="290"/>
      <c r="D207" s="293"/>
      <c r="E207" s="293"/>
      <c r="F207" s="293"/>
      <c r="G207" s="293"/>
      <c r="H207" s="293"/>
      <c r="I207" s="293"/>
      <c r="J207" s="293"/>
      <c r="K207" s="293"/>
      <c r="L207" s="293"/>
    </row>
    <row r="208" spans="1:12">
      <c r="A208" s="290"/>
      <c r="B208" s="3"/>
      <c r="C208" s="290"/>
      <c r="D208" s="293"/>
      <c r="E208" s="293"/>
      <c r="F208" s="293"/>
      <c r="G208" s="293"/>
      <c r="H208" s="293"/>
      <c r="I208" s="293"/>
      <c r="J208" s="293"/>
      <c r="K208" s="293"/>
      <c r="L208" s="293"/>
    </row>
    <row r="209" spans="1:12">
      <c r="A209" s="290"/>
      <c r="B209" s="3"/>
      <c r="C209" s="290"/>
      <c r="D209" s="293"/>
      <c r="E209" s="293"/>
      <c r="F209" s="293"/>
      <c r="G209" s="293"/>
      <c r="H209" s="293"/>
      <c r="I209" s="293"/>
      <c r="J209" s="293"/>
      <c r="K209" s="293"/>
      <c r="L209" s="293"/>
    </row>
    <row r="210" spans="1:12">
      <c r="A210" s="290"/>
      <c r="B210" s="3"/>
      <c r="C210" s="290"/>
      <c r="D210" s="293"/>
      <c r="E210" s="293"/>
      <c r="F210" s="293"/>
      <c r="G210" s="293"/>
      <c r="H210" s="293"/>
      <c r="I210" s="293"/>
      <c r="J210" s="293"/>
      <c r="K210" s="293"/>
      <c r="L210" s="293"/>
    </row>
    <row r="211" spans="1:12">
      <c r="A211" s="290"/>
      <c r="B211" s="3"/>
      <c r="C211" s="290"/>
      <c r="D211" s="293"/>
      <c r="E211" s="293"/>
      <c r="F211" s="293"/>
      <c r="G211" s="293"/>
      <c r="H211" s="293"/>
      <c r="I211" s="293"/>
      <c r="J211" s="293"/>
      <c r="K211" s="293"/>
      <c r="L211" s="293"/>
    </row>
    <row r="212" spans="1:12">
      <c r="A212" s="290"/>
      <c r="B212" s="3"/>
      <c r="C212" s="290"/>
      <c r="D212" s="293"/>
      <c r="E212" s="293"/>
      <c r="F212" s="293"/>
      <c r="G212" s="293"/>
      <c r="H212" s="293"/>
      <c r="I212" s="293"/>
      <c r="J212" s="293"/>
      <c r="K212" s="293"/>
      <c r="L212" s="293"/>
    </row>
    <row r="213" spans="1:12">
      <c r="A213" s="290"/>
      <c r="B213" s="3"/>
      <c r="C213" s="290"/>
      <c r="D213" s="293"/>
      <c r="E213" s="293"/>
      <c r="F213" s="293"/>
      <c r="G213" s="293"/>
      <c r="H213" s="293"/>
      <c r="I213" s="293"/>
      <c r="J213" s="293"/>
      <c r="K213" s="293"/>
      <c r="L213" s="293"/>
    </row>
    <row r="214" spans="1:12">
      <c r="A214" s="290"/>
      <c r="B214" s="3"/>
      <c r="C214" s="290"/>
      <c r="D214" s="293"/>
      <c r="E214" s="293"/>
      <c r="F214" s="293"/>
      <c r="G214" s="293"/>
      <c r="H214" s="293"/>
      <c r="I214" s="293"/>
      <c r="J214" s="293"/>
      <c r="K214" s="293"/>
      <c r="L214" s="293"/>
    </row>
    <row r="215" spans="1:12">
      <c r="A215" s="290"/>
      <c r="B215" s="3"/>
      <c r="C215" s="290"/>
      <c r="D215" s="293"/>
      <c r="E215" s="293"/>
      <c r="F215" s="293"/>
      <c r="G215" s="293"/>
      <c r="H215" s="293"/>
      <c r="I215" s="293"/>
      <c r="J215" s="293"/>
      <c r="K215" s="293"/>
      <c r="L215" s="293"/>
    </row>
    <row r="216" spans="1:12">
      <c r="A216" s="290"/>
      <c r="B216" s="3"/>
      <c r="C216" s="290"/>
      <c r="D216" s="293"/>
      <c r="E216" s="293"/>
      <c r="F216" s="293"/>
      <c r="G216" s="293"/>
      <c r="H216" s="293"/>
      <c r="I216" s="293"/>
      <c r="J216" s="293"/>
      <c r="K216" s="293"/>
      <c r="L216" s="293"/>
    </row>
    <row r="217" spans="1:12">
      <c r="A217" s="290"/>
      <c r="B217" s="3"/>
      <c r="C217" s="290"/>
      <c r="D217" s="293"/>
      <c r="E217" s="293"/>
      <c r="F217" s="293"/>
      <c r="G217" s="293"/>
      <c r="H217" s="293"/>
      <c r="I217" s="293"/>
      <c r="J217" s="293"/>
      <c r="K217" s="293"/>
      <c r="L217" s="293"/>
    </row>
    <row r="218" spans="1:12">
      <c r="A218" s="290"/>
      <c r="B218" s="3"/>
      <c r="C218" s="290"/>
      <c r="D218" s="293"/>
      <c r="E218" s="293"/>
      <c r="F218" s="293"/>
      <c r="G218" s="293"/>
      <c r="H218" s="293"/>
      <c r="I218" s="293"/>
      <c r="J218" s="293"/>
      <c r="K218" s="293"/>
      <c r="L218" s="293"/>
    </row>
    <row r="219" spans="1:12">
      <c r="A219" s="290"/>
      <c r="B219" s="3"/>
      <c r="C219" s="290"/>
      <c r="D219" s="293"/>
      <c r="E219" s="293"/>
      <c r="F219" s="293"/>
      <c r="G219" s="293"/>
      <c r="H219" s="293"/>
      <c r="I219" s="293"/>
      <c r="J219" s="293"/>
      <c r="K219" s="293"/>
      <c r="L219" s="293"/>
    </row>
    <row r="220" spans="1:12">
      <c r="A220" s="290"/>
      <c r="B220" s="3"/>
      <c r="C220" s="290"/>
      <c r="D220" s="293"/>
      <c r="E220" s="293"/>
      <c r="F220" s="293"/>
      <c r="G220" s="293"/>
      <c r="H220" s="293"/>
      <c r="I220" s="293"/>
      <c r="J220" s="293"/>
      <c r="K220" s="293"/>
      <c r="L220" s="293"/>
    </row>
    <row r="221" spans="1:12">
      <c r="A221" s="290"/>
      <c r="B221" s="3"/>
      <c r="C221" s="290"/>
      <c r="D221" s="293"/>
      <c r="E221" s="293"/>
      <c r="F221" s="293"/>
      <c r="G221" s="293"/>
      <c r="H221" s="293"/>
      <c r="I221" s="293"/>
      <c r="J221" s="293"/>
      <c r="K221" s="293"/>
      <c r="L221" s="293"/>
    </row>
    <row r="222" spans="1:12">
      <c r="A222" s="290"/>
      <c r="B222" s="3"/>
      <c r="C222" s="290"/>
      <c r="D222" s="293"/>
      <c r="E222" s="293"/>
      <c r="F222" s="293"/>
      <c r="G222" s="293"/>
      <c r="H222" s="293"/>
      <c r="I222" s="293"/>
      <c r="J222" s="293"/>
      <c r="K222" s="293"/>
      <c r="L222" s="293"/>
    </row>
    <row r="223" spans="1:12">
      <c r="A223" s="290"/>
      <c r="B223" s="3"/>
      <c r="C223" s="290"/>
      <c r="D223" s="293"/>
      <c r="E223" s="293"/>
      <c r="F223" s="293"/>
      <c r="G223" s="293"/>
      <c r="H223" s="293"/>
      <c r="I223" s="293"/>
      <c r="J223" s="293"/>
      <c r="K223" s="293"/>
      <c r="L223" s="293"/>
    </row>
    <row r="224" spans="1:12">
      <c r="A224" s="290"/>
      <c r="B224" s="3"/>
      <c r="C224" s="290"/>
      <c r="D224" s="293"/>
      <c r="E224" s="293"/>
      <c r="F224" s="293"/>
      <c r="G224" s="293"/>
      <c r="H224" s="293"/>
      <c r="I224" s="293"/>
      <c r="J224" s="293"/>
      <c r="K224" s="293"/>
      <c r="L224" s="293"/>
    </row>
    <row r="225" spans="1:12">
      <c r="A225" s="290"/>
      <c r="B225" s="3"/>
      <c r="C225" s="290"/>
      <c r="D225" s="293"/>
      <c r="E225" s="293"/>
      <c r="F225" s="293"/>
      <c r="G225" s="293"/>
      <c r="H225" s="293"/>
      <c r="I225" s="293"/>
      <c r="J225" s="293"/>
      <c r="K225" s="293"/>
      <c r="L225" s="293"/>
    </row>
    <row r="226" spans="1:12">
      <c r="A226" s="290"/>
      <c r="B226" s="3"/>
      <c r="C226" s="290"/>
      <c r="D226" s="293"/>
      <c r="E226" s="293"/>
      <c r="F226" s="293"/>
      <c r="G226" s="293"/>
      <c r="H226" s="293"/>
      <c r="I226" s="293"/>
      <c r="J226" s="293"/>
      <c r="K226" s="293"/>
      <c r="L226" s="293"/>
    </row>
    <row r="227" spans="1:12">
      <c r="A227" s="290"/>
      <c r="B227" s="3"/>
      <c r="C227" s="290"/>
      <c r="D227" s="293"/>
      <c r="E227" s="293"/>
      <c r="F227" s="293"/>
      <c r="G227" s="293"/>
      <c r="H227" s="293"/>
      <c r="I227" s="293"/>
      <c r="J227" s="293"/>
      <c r="K227" s="293"/>
      <c r="L227" s="293"/>
    </row>
    <row r="228" spans="1:12">
      <c r="A228" s="290"/>
      <c r="B228" s="3"/>
      <c r="C228" s="290"/>
      <c r="D228" s="293"/>
      <c r="E228" s="293"/>
      <c r="F228" s="293"/>
      <c r="G228" s="293"/>
      <c r="H228" s="293"/>
      <c r="I228" s="293"/>
      <c r="J228" s="293"/>
      <c r="K228" s="293"/>
      <c r="L228" s="293"/>
    </row>
    <row r="229" spans="1:12">
      <c r="A229" s="290"/>
      <c r="B229" s="3"/>
      <c r="C229" s="290"/>
      <c r="D229" s="293"/>
      <c r="E229" s="293"/>
      <c r="F229" s="293"/>
      <c r="G229" s="293"/>
      <c r="H229" s="293"/>
      <c r="I229" s="293"/>
      <c r="J229" s="293"/>
      <c r="K229" s="293"/>
      <c r="L229" s="293"/>
    </row>
    <row r="230" spans="1:12">
      <c r="A230" s="290"/>
      <c r="B230" s="3"/>
      <c r="C230" s="290"/>
      <c r="D230" s="293"/>
      <c r="E230" s="293"/>
      <c r="F230" s="293"/>
      <c r="G230" s="293"/>
      <c r="H230" s="293"/>
      <c r="I230" s="293"/>
      <c r="J230" s="293"/>
      <c r="K230" s="293"/>
      <c r="L230" s="293"/>
    </row>
    <row r="231" spans="1:12">
      <c r="A231" s="290"/>
      <c r="B231" s="3"/>
      <c r="C231" s="290"/>
      <c r="D231" s="293"/>
      <c r="E231" s="293"/>
      <c r="F231" s="293"/>
      <c r="G231" s="293"/>
      <c r="H231" s="293"/>
      <c r="I231" s="293"/>
      <c r="J231" s="293"/>
      <c r="K231" s="293"/>
      <c r="L231" s="293"/>
    </row>
    <row r="232" spans="1:12">
      <c r="A232" s="290"/>
      <c r="B232" s="3"/>
      <c r="C232" s="290"/>
      <c r="D232" s="293"/>
      <c r="E232" s="293"/>
      <c r="F232" s="293"/>
      <c r="G232" s="293"/>
      <c r="H232" s="293"/>
      <c r="I232" s="293"/>
      <c r="J232" s="293"/>
      <c r="K232" s="293"/>
      <c r="L232" s="293"/>
    </row>
    <row r="233" spans="1:12">
      <c r="A233" s="290"/>
      <c r="B233" s="3"/>
      <c r="C233" s="290"/>
      <c r="D233" s="293"/>
      <c r="E233" s="293"/>
      <c r="F233" s="293"/>
      <c r="G233" s="293"/>
      <c r="H233" s="293"/>
      <c r="I233" s="293"/>
      <c r="J233" s="293"/>
      <c r="K233" s="293"/>
      <c r="L233" s="293"/>
    </row>
    <row r="234" spans="1:12">
      <c r="A234" s="290"/>
      <c r="B234" s="3"/>
      <c r="C234" s="290"/>
      <c r="D234" s="293"/>
      <c r="E234" s="293"/>
      <c r="F234" s="293"/>
      <c r="G234" s="293"/>
      <c r="H234" s="293"/>
      <c r="I234" s="293"/>
      <c r="J234" s="293"/>
      <c r="K234" s="293"/>
      <c r="L234" s="293"/>
    </row>
    <row r="235" spans="1:12">
      <c r="A235" s="290"/>
      <c r="B235" s="3"/>
      <c r="C235" s="290"/>
      <c r="D235" s="293"/>
      <c r="E235" s="293"/>
      <c r="F235" s="293"/>
      <c r="G235" s="293"/>
      <c r="H235" s="293"/>
      <c r="I235" s="293"/>
      <c r="J235" s="293"/>
      <c r="K235" s="293"/>
      <c r="L235" s="293"/>
    </row>
    <row r="236" spans="1:12">
      <c r="A236" s="290"/>
      <c r="B236" s="3"/>
      <c r="C236" s="290"/>
      <c r="D236" s="293"/>
      <c r="E236" s="293"/>
      <c r="F236" s="293"/>
      <c r="G236" s="293"/>
      <c r="H236" s="293"/>
      <c r="I236" s="293"/>
      <c r="J236" s="293"/>
      <c r="K236" s="293"/>
      <c r="L236" s="293"/>
    </row>
    <row r="237" spans="1:12">
      <c r="A237" s="290"/>
      <c r="B237" s="3"/>
      <c r="C237" s="290"/>
      <c r="D237" s="293"/>
      <c r="E237" s="293"/>
      <c r="F237" s="293"/>
      <c r="G237" s="293"/>
      <c r="H237" s="293"/>
      <c r="I237" s="293"/>
      <c r="J237" s="293"/>
      <c r="K237" s="293"/>
      <c r="L237" s="293"/>
    </row>
    <row r="238" spans="1:12">
      <c r="A238" s="290"/>
      <c r="B238" s="3"/>
      <c r="C238" s="290"/>
      <c r="D238" s="293"/>
      <c r="E238" s="293"/>
      <c r="F238" s="293"/>
      <c r="G238" s="293"/>
      <c r="H238" s="293"/>
      <c r="I238" s="293"/>
      <c r="J238" s="293"/>
      <c r="K238" s="293"/>
      <c r="L238" s="293"/>
    </row>
    <row r="239" spans="1:12">
      <c r="A239" s="290"/>
      <c r="B239" s="3"/>
      <c r="C239" s="290"/>
      <c r="D239" s="293"/>
      <c r="E239" s="293"/>
      <c r="F239" s="293"/>
      <c r="G239" s="293"/>
      <c r="H239" s="293"/>
      <c r="I239" s="293"/>
      <c r="J239" s="293"/>
      <c r="K239" s="293"/>
      <c r="L239" s="293"/>
    </row>
    <row r="240" spans="1:12">
      <c r="A240" s="290"/>
      <c r="B240" s="3"/>
      <c r="C240" s="290"/>
      <c r="D240" s="293"/>
      <c r="E240" s="293"/>
      <c r="F240" s="293"/>
      <c r="G240" s="293"/>
      <c r="H240" s="293"/>
      <c r="I240" s="293"/>
      <c r="J240" s="293"/>
      <c r="K240" s="293"/>
      <c r="L240" s="293"/>
    </row>
    <row r="241" spans="1:12">
      <c r="A241" s="290"/>
      <c r="B241" s="3"/>
      <c r="C241" s="290"/>
      <c r="D241" s="293"/>
      <c r="E241" s="293"/>
      <c r="F241" s="293"/>
      <c r="G241" s="293"/>
      <c r="H241" s="293"/>
      <c r="I241" s="293"/>
      <c r="J241" s="293"/>
      <c r="K241" s="293"/>
      <c r="L241" s="293"/>
    </row>
    <row r="242" spans="1:12">
      <c r="A242" s="290"/>
      <c r="B242" s="3"/>
      <c r="C242" s="290"/>
      <c r="D242" s="293"/>
      <c r="E242" s="293"/>
      <c r="F242" s="293"/>
      <c r="G242" s="293"/>
      <c r="H242" s="293"/>
      <c r="I242" s="293"/>
      <c r="J242" s="293"/>
      <c r="K242" s="293"/>
      <c r="L242" s="293"/>
    </row>
    <row r="243" spans="1:12">
      <c r="A243" s="290"/>
      <c r="B243" s="3"/>
      <c r="C243" s="290"/>
      <c r="D243" s="293"/>
      <c r="E243" s="293"/>
      <c r="F243" s="293"/>
      <c r="G243" s="293"/>
      <c r="H243" s="293"/>
      <c r="I243" s="293"/>
      <c r="J243" s="293"/>
      <c r="K243" s="293"/>
      <c r="L243" s="293"/>
    </row>
    <row r="244" spans="1:12">
      <c r="A244" s="290"/>
      <c r="B244" s="3"/>
      <c r="C244" s="290"/>
      <c r="D244" s="293"/>
      <c r="E244" s="293"/>
      <c r="F244" s="293"/>
      <c r="G244" s="293"/>
      <c r="H244" s="293"/>
      <c r="I244" s="293"/>
      <c r="J244" s="293"/>
      <c r="K244" s="293"/>
      <c r="L244" s="293"/>
    </row>
    <row r="245" spans="1:12">
      <c r="A245" s="290"/>
      <c r="B245" s="3"/>
      <c r="C245" s="290"/>
      <c r="D245" s="293"/>
      <c r="E245" s="293"/>
      <c r="F245" s="293"/>
      <c r="G245" s="293"/>
      <c r="H245" s="293"/>
      <c r="I245" s="293"/>
      <c r="J245" s="293"/>
      <c r="K245" s="293"/>
      <c r="L245" s="293"/>
    </row>
    <row r="246" spans="1:12">
      <c r="A246" s="290"/>
      <c r="B246" s="3"/>
      <c r="C246" s="290"/>
      <c r="D246" s="293"/>
      <c r="E246" s="293"/>
      <c r="F246" s="293"/>
      <c r="G246" s="293"/>
      <c r="H246" s="293"/>
      <c r="I246" s="293"/>
      <c r="J246" s="293"/>
      <c r="K246" s="293"/>
      <c r="L246" s="293"/>
    </row>
    <row r="247" spans="1:12">
      <c r="A247" s="290"/>
      <c r="B247" s="3"/>
      <c r="C247" s="290"/>
      <c r="D247" s="293"/>
      <c r="E247" s="293"/>
      <c r="F247" s="293"/>
      <c r="G247" s="293"/>
      <c r="H247" s="293"/>
      <c r="I247" s="293"/>
      <c r="J247" s="293"/>
      <c r="K247" s="293"/>
      <c r="L247" s="293"/>
    </row>
    <row r="248" spans="1:12">
      <c r="A248" s="290"/>
      <c r="B248" s="3"/>
      <c r="C248" s="290"/>
      <c r="D248" s="293"/>
      <c r="E248" s="293"/>
      <c r="F248" s="293"/>
      <c r="G248" s="293"/>
      <c r="H248" s="293"/>
      <c r="I248" s="293"/>
      <c r="J248" s="293"/>
      <c r="K248" s="293"/>
      <c r="L248" s="293"/>
    </row>
    <row r="249" spans="1:12">
      <c r="A249" s="290"/>
      <c r="B249" s="3"/>
      <c r="C249" s="290"/>
      <c r="D249" s="293"/>
      <c r="E249" s="293"/>
      <c r="F249" s="293"/>
      <c r="G249" s="293"/>
      <c r="H249" s="293"/>
      <c r="I249" s="293"/>
      <c r="J249" s="293"/>
      <c r="K249" s="293"/>
      <c r="L249" s="293"/>
    </row>
    <row r="250" spans="1:12">
      <c r="A250" s="290"/>
      <c r="B250" s="3"/>
      <c r="C250" s="290"/>
      <c r="D250" s="293"/>
      <c r="E250" s="293"/>
      <c r="F250" s="293"/>
      <c r="G250" s="293"/>
      <c r="H250" s="293"/>
      <c r="I250" s="293"/>
      <c r="J250" s="293"/>
      <c r="K250" s="293"/>
      <c r="L250" s="293"/>
    </row>
    <row r="251" spans="1:12">
      <c r="A251" s="290"/>
      <c r="B251" s="3"/>
      <c r="C251" s="290"/>
      <c r="D251" s="293"/>
      <c r="E251" s="293"/>
      <c r="F251" s="293"/>
      <c r="G251" s="293"/>
      <c r="H251" s="293"/>
      <c r="I251" s="293"/>
      <c r="J251" s="293"/>
      <c r="K251" s="293"/>
      <c r="L251" s="293"/>
    </row>
    <row r="252" spans="1:12">
      <c r="A252" s="290"/>
      <c r="B252" s="3"/>
      <c r="C252" s="290"/>
      <c r="D252" s="293"/>
      <c r="E252" s="293"/>
      <c r="F252" s="293"/>
      <c r="G252" s="293"/>
      <c r="H252" s="293"/>
      <c r="I252" s="293"/>
      <c r="J252" s="293"/>
      <c r="K252" s="293"/>
      <c r="L252" s="293"/>
    </row>
    <row r="253" spans="1:12">
      <c r="A253" s="290"/>
      <c r="B253" s="3"/>
      <c r="C253" s="290"/>
      <c r="D253" s="293"/>
      <c r="E253" s="293"/>
      <c r="F253" s="293"/>
      <c r="G253" s="293"/>
      <c r="H253" s="293"/>
      <c r="I253" s="293"/>
      <c r="J253" s="293"/>
      <c r="K253" s="293"/>
      <c r="L253" s="293"/>
    </row>
    <row r="254" spans="1:12">
      <c r="A254" s="290"/>
      <c r="B254" s="3"/>
      <c r="C254" s="290"/>
      <c r="D254" s="293"/>
      <c r="E254" s="293"/>
      <c r="F254" s="293"/>
      <c r="G254" s="293"/>
      <c r="H254" s="293"/>
      <c r="I254" s="293"/>
      <c r="J254" s="293"/>
      <c r="K254" s="293"/>
      <c r="L254" s="293"/>
    </row>
    <row r="255" spans="1:12">
      <c r="A255" s="290"/>
      <c r="B255" s="3"/>
      <c r="C255" s="290"/>
      <c r="D255" s="293"/>
      <c r="E255" s="293"/>
      <c r="F255" s="293"/>
      <c r="G255" s="293"/>
      <c r="H255" s="293"/>
      <c r="I255" s="293"/>
      <c r="J255" s="293"/>
      <c r="K255" s="293"/>
      <c r="L255" s="293"/>
    </row>
    <row r="256" spans="1:12">
      <c r="A256" s="290"/>
      <c r="B256" s="3"/>
      <c r="C256" s="290"/>
      <c r="D256" s="293"/>
      <c r="E256" s="293"/>
      <c r="F256" s="293"/>
      <c r="G256" s="293"/>
      <c r="H256" s="293"/>
      <c r="I256" s="293"/>
      <c r="J256" s="293"/>
      <c r="K256" s="293"/>
      <c r="L256" s="293"/>
    </row>
    <row r="257" spans="1:12">
      <c r="A257" s="290"/>
      <c r="B257" s="3"/>
      <c r="C257" s="290"/>
      <c r="D257" s="293"/>
      <c r="E257" s="293"/>
      <c r="F257" s="293"/>
      <c r="G257" s="293"/>
      <c r="H257" s="293"/>
      <c r="I257" s="293"/>
      <c r="J257" s="293"/>
      <c r="K257" s="293"/>
      <c r="L257" s="293"/>
    </row>
    <row r="258" spans="1:12">
      <c r="A258" s="290"/>
      <c r="B258" s="3"/>
      <c r="C258" s="290"/>
      <c r="D258" s="293"/>
      <c r="E258" s="293"/>
      <c r="F258" s="293"/>
      <c r="G258" s="293"/>
      <c r="H258" s="293"/>
      <c r="I258" s="293"/>
      <c r="J258" s="293"/>
      <c r="K258" s="293"/>
      <c r="L258" s="293"/>
    </row>
    <row r="259" spans="1:12">
      <c r="A259" s="290"/>
      <c r="B259" s="3"/>
      <c r="C259" s="290"/>
      <c r="D259" s="293"/>
      <c r="E259" s="293"/>
      <c r="F259" s="293"/>
      <c r="G259" s="293"/>
      <c r="H259" s="293"/>
      <c r="I259" s="293"/>
      <c r="J259" s="293"/>
      <c r="K259" s="293"/>
      <c r="L259" s="293"/>
    </row>
    <row r="260" spans="1:12">
      <c r="A260" s="290"/>
      <c r="B260" s="3"/>
      <c r="C260" s="290"/>
      <c r="D260" s="293"/>
      <c r="E260" s="293"/>
      <c r="F260" s="293"/>
      <c r="G260" s="293"/>
      <c r="H260" s="293"/>
      <c r="I260" s="293"/>
      <c r="J260" s="293"/>
      <c r="K260" s="293"/>
      <c r="L260" s="293"/>
    </row>
    <row r="261" spans="1:12">
      <c r="A261" s="290"/>
      <c r="B261" s="3"/>
      <c r="C261" s="290"/>
      <c r="D261" s="293"/>
      <c r="E261" s="293"/>
      <c r="F261" s="293"/>
      <c r="G261" s="293"/>
      <c r="H261" s="293"/>
      <c r="I261" s="293"/>
      <c r="J261" s="293"/>
      <c r="K261" s="293"/>
      <c r="L261" s="293"/>
    </row>
    <row r="262" spans="1:12">
      <c r="A262" s="290"/>
      <c r="B262" s="3"/>
      <c r="C262" s="290"/>
      <c r="D262" s="293"/>
      <c r="E262" s="293"/>
      <c r="F262" s="293"/>
      <c r="G262" s="293"/>
      <c r="H262" s="293"/>
      <c r="I262" s="293"/>
      <c r="J262" s="293"/>
      <c r="K262" s="293"/>
      <c r="L262" s="293"/>
    </row>
    <row r="263" spans="1:12">
      <c r="A263" s="290"/>
      <c r="B263" s="3"/>
      <c r="C263" s="290"/>
      <c r="D263" s="293"/>
      <c r="E263" s="293"/>
      <c r="F263" s="293"/>
      <c r="G263" s="293"/>
      <c r="H263" s="293"/>
      <c r="I263" s="293"/>
      <c r="J263" s="293"/>
      <c r="K263" s="293"/>
      <c r="L263" s="293"/>
    </row>
    <row r="264" spans="1:12">
      <c r="A264" s="290"/>
      <c r="B264" s="3"/>
      <c r="C264" s="290"/>
      <c r="D264" s="293"/>
      <c r="E264" s="293"/>
      <c r="F264" s="293"/>
      <c r="G264" s="293"/>
      <c r="H264" s="293"/>
      <c r="I264" s="293"/>
      <c r="J264" s="293"/>
      <c r="K264" s="293"/>
      <c r="L264" s="293"/>
    </row>
    <row r="265" spans="1:12">
      <c r="A265" s="290"/>
      <c r="B265" s="3"/>
      <c r="C265" s="290"/>
      <c r="D265" s="293"/>
      <c r="E265" s="293"/>
      <c r="F265" s="293"/>
      <c r="G265" s="293"/>
      <c r="H265" s="293"/>
      <c r="I265" s="293"/>
      <c r="J265" s="293"/>
      <c r="K265" s="293"/>
      <c r="L265" s="293"/>
    </row>
    <row r="266" spans="1:12">
      <c r="A266" s="290"/>
      <c r="B266" s="3"/>
      <c r="C266" s="290"/>
      <c r="D266" s="293"/>
      <c r="E266" s="293"/>
      <c r="F266" s="293"/>
      <c r="G266" s="293"/>
      <c r="H266" s="293"/>
      <c r="I266" s="293"/>
      <c r="J266" s="293"/>
      <c r="K266" s="293"/>
      <c r="L266" s="293"/>
    </row>
    <row r="267" spans="1:12">
      <c r="A267" s="290"/>
      <c r="B267" s="3"/>
      <c r="C267" s="290"/>
      <c r="D267" s="293"/>
      <c r="E267" s="293"/>
      <c r="F267" s="293"/>
      <c r="G267" s="293"/>
      <c r="H267" s="293"/>
      <c r="I267" s="293"/>
      <c r="J267" s="293"/>
      <c r="K267" s="293"/>
      <c r="L267" s="293"/>
    </row>
    <row r="268" spans="1:12">
      <c r="A268" s="290"/>
      <c r="B268" s="3"/>
      <c r="C268" s="290"/>
      <c r="D268" s="293"/>
      <c r="E268" s="293"/>
      <c r="F268" s="293"/>
      <c r="G268" s="293"/>
      <c r="H268" s="293"/>
      <c r="I268" s="293"/>
      <c r="J268" s="293"/>
      <c r="K268" s="293"/>
      <c r="L268" s="293"/>
    </row>
    <row r="269" spans="1:12">
      <c r="A269" s="290"/>
      <c r="B269" s="3"/>
      <c r="C269" s="290"/>
      <c r="D269" s="293"/>
      <c r="E269" s="293"/>
      <c r="F269" s="293"/>
      <c r="G269" s="293"/>
      <c r="H269" s="293"/>
      <c r="I269" s="293"/>
      <c r="J269" s="293"/>
      <c r="K269" s="293"/>
      <c r="L269" s="293"/>
    </row>
    <row r="270" spans="1:12">
      <c r="A270" s="290"/>
      <c r="B270" s="3"/>
      <c r="C270" s="290"/>
      <c r="D270" s="293"/>
      <c r="E270" s="293"/>
      <c r="F270" s="293"/>
      <c r="G270" s="293"/>
      <c r="H270" s="293"/>
      <c r="I270" s="293"/>
      <c r="J270" s="293"/>
      <c r="K270" s="293"/>
      <c r="L270" s="293"/>
    </row>
    <row r="271" spans="1:12">
      <c r="A271" s="290"/>
      <c r="B271" s="3"/>
      <c r="C271" s="290"/>
      <c r="D271" s="293"/>
      <c r="E271" s="293"/>
      <c r="F271" s="293"/>
      <c r="G271" s="293"/>
      <c r="H271" s="293"/>
      <c r="I271" s="293"/>
      <c r="J271" s="293"/>
      <c r="K271" s="293"/>
      <c r="L271" s="293"/>
    </row>
    <row r="272" spans="1:12">
      <c r="A272" s="290"/>
      <c r="B272" s="3"/>
      <c r="C272" s="290"/>
      <c r="D272" s="293"/>
      <c r="E272" s="293"/>
      <c r="F272" s="293"/>
      <c r="G272" s="293"/>
      <c r="H272" s="293"/>
      <c r="I272" s="293"/>
      <c r="J272" s="293"/>
      <c r="K272" s="293"/>
      <c r="L272" s="293"/>
    </row>
    <row r="273" spans="1:12">
      <c r="A273" s="290"/>
      <c r="B273" s="3"/>
      <c r="C273" s="290"/>
      <c r="D273" s="293"/>
      <c r="E273" s="293"/>
      <c r="F273" s="293"/>
      <c r="G273" s="293"/>
      <c r="H273" s="293"/>
      <c r="I273" s="293"/>
      <c r="J273" s="293"/>
      <c r="K273" s="293"/>
      <c r="L273" s="293"/>
    </row>
    <row r="274" spans="1:12">
      <c r="A274" s="290"/>
      <c r="B274" s="3"/>
      <c r="C274" s="290"/>
      <c r="D274" s="293"/>
      <c r="E274" s="293"/>
      <c r="F274" s="293"/>
      <c r="G274" s="293"/>
      <c r="H274" s="293"/>
      <c r="I274" s="293"/>
      <c r="J274" s="293"/>
      <c r="K274" s="293"/>
      <c r="L274" s="293"/>
    </row>
    <row r="275" spans="1:12">
      <c r="A275" s="290"/>
      <c r="B275" s="3"/>
      <c r="C275" s="290"/>
      <c r="D275" s="293"/>
      <c r="E275" s="293"/>
      <c r="F275" s="293"/>
      <c r="G275" s="293"/>
      <c r="H275" s="293"/>
      <c r="I275" s="293"/>
      <c r="J275" s="293"/>
      <c r="K275" s="293"/>
      <c r="L275" s="293"/>
    </row>
    <row r="276" spans="1:12">
      <c r="A276" s="290"/>
      <c r="B276" s="3"/>
      <c r="C276" s="290"/>
      <c r="D276" s="293"/>
      <c r="E276" s="293"/>
      <c r="F276" s="293"/>
      <c r="G276" s="293"/>
      <c r="H276" s="293"/>
      <c r="I276" s="293"/>
      <c r="J276" s="293"/>
      <c r="K276" s="293"/>
      <c r="L276" s="293"/>
    </row>
    <row r="277" spans="1:12">
      <c r="A277" s="290"/>
      <c r="B277" s="3"/>
      <c r="C277" s="290"/>
      <c r="D277" s="293"/>
      <c r="E277" s="293"/>
      <c r="F277" s="293"/>
      <c r="G277" s="293"/>
      <c r="H277" s="293"/>
      <c r="I277" s="293"/>
      <c r="J277" s="293"/>
      <c r="K277" s="293"/>
      <c r="L277" s="293"/>
    </row>
    <row r="278" spans="1:12">
      <c r="A278" s="290"/>
      <c r="B278" s="3"/>
      <c r="C278" s="290"/>
      <c r="D278" s="293"/>
      <c r="E278" s="293"/>
      <c r="F278" s="293"/>
      <c r="G278" s="293"/>
      <c r="H278" s="293"/>
      <c r="I278" s="293"/>
      <c r="J278" s="293"/>
      <c r="K278" s="293"/>
      <c r="L278" s="293"/>
    </row>
    <row r="279" spans="1:12">
      <c r="A279" s="290"/>
      <c r="B279" s="3"/>
      <c r="C279" s="290"/>
      <c r="D279" s="293"/>
      <c r="E279" s="293"/>
      <c r="F279" s="293"/>
      <c r="G279" s="293"/>
      <c r="H279" s="293"/>
      <c r="I279" s="293"/>
      <c r="J279" s="293"/>
      <c r="K279" s="293"/>
      <c r="L279" s="293"/>
    </row>
    <row r="280" spans="1:12">
      <c r="A280" s="290"/>
      <c r="B280" s="3"/>
      <c r="C280" s="290"/>
      <c r="D280" s="293"/>
      <c r="E280" s="293"/>
      <c r="F280" s="293"/>
      <c r="G280" s="293"/>
      <c r="H280" s="293"/>
      <c r="I280" s="293"/>
      <c r="J280" s="293"/>
      <c r="K280" s="293"/>
      <c r="L280" s="293"/>
    </row>
    <row r="281" spans="1:12">
      <c r="A281" s="290"/>
      <c r="B281" s="3"/>
      <c r="C281" s="290"/>
      <c r="D281" s="293"/>
      <c r="E281" s="293"/>
      <c r="F281" s="293"/>
      <c r="G281" s="293"/>
      <c r="H281" s="293"/>
      <c r="I281" s="293"/>
      <c r="J281" s="293"/>
      <c r="K281" s="293"/>
      <c r="L281" s="293"/>
    </row>
    <row r="282" spans="1:12">
      <c r="A282" s="290"/>
      <c r="B282" s="3"/>
      <c r="C282" s="290"/>
      <c r="D282" s="293"/>
      <c r="E282" s="293"/>
      <c r="F282" s="293"/>
      <c r="G282" s="293"/>
      <c r="H282" s="293"/>
      <c r="I282" s="293"/>
      <c r="J282" s="293"/>
      <c r="K282" s="293"/>
      <c r="L282" s="293"/>
    </row>
    <row r="283" spans="1:12">
      <c r="A283" s="290"/>
      <c r="B283" s="3"/>
      <c r="C283" s="290"/>
      <c r="D283" s="293"/>
      <c r="E283" s="293"/>
      <c r="F283" s="293"/>
      <c r="G283" s="293"/>
      <c r="H283" s="293"/>
      <c r="I283" s="293"/>
      <c r="J283" s="293"/>
      <c r="K283" s="293"/>
      <c r="L283" s="293"/>
    </row>
    <row r="284" spans="1:12">
      <c r="A284" s="290"/>
      <c r="B284" s="3"/>
      <c r="C284" s="290"/>
      <c r="D284" s="293"/>
      <c r="E284" s="293"/>
      <c r="F284" s="293"/>
      <c r="G284" s="293"/>
      <c r="H284" s="293"/>
      <c r="I284" s="293"/>
      <c r="J284" s="293"/>
      <c r="K284" s="293"/>
      <c r="L284" s="293"/>
    </row>
    <row r="285" spans="1:12">
      <c r="A285" s="290"/>
      <c r="B285" s="3"/>
      <c r="C285" s="290"/>
      <c r="D285" s="293"/>
      <c r="E285" s="293"/>
      <c r="F285" s="293"/>
      <c r="G285" s="293"/>
      <c r="H285" s="293"/>
      <c r="I285" s="293"/>
      <c r="J285" s="293"/>
      <c r="K285" s="293"/>
      <c r="L285" s="293"/>
    </row>
    <row r="286" spans="1:12">
      <c r="A286" s="290"/>
      <c r="B286" s="3"/>
      <c r="C286" s="290"/>
      <c r="D286" s="293"/>
      <c r="E286" s="293"/>
      <c r="F286" s="293"/>
      <c r="G286" s="293"/>
      <c r="H286" s="293"/>
      <c r="I286" s="293"/>
      <c r="J286" s="293"/>
      <c r="K286" s="293"/>
      <c r="L286" s="293"/>
    </row>
    <row r="287" spans="1:12">
      <c r="A287" s="290"/>
      <c r="B287" s="3"/>
      <c r="C287" s="290"/>
      <c r="D287" s="293"/>
      <c r="E287" s="293"/>
      <c r="F287" s="293"/>
      <c r="G287" s="293"/>
      <c r="H287" s="293"/>
      <c r="I287" s="293"/>
      <c r="J287" s="293"/>
      <c r="K287" s="293"/>
      <c r="L287" s="293"/>
    </row>
    <row r="288" spans="1:12">
      <c r="A288" s="290"/>
      <c r="B288" s="3"/>
      <c r="C288" s="290"/>
      <c r="D288" s="293"/>
      <c r="E288" s="293"/>
      <c r="F288" s="293"/>
      <c r="G288" s="293"/>
      <c r="H288" s="293"/>
      <c r="I288" s="293"/>
      <c r="J288" s="293"/>
      <c r="K288" s="293"/>
      <c r="L288" s="293"/>
    </row>
    <row r="289" spans="1:12">
      <c r="A289" s="290"/>
      <c r="B289" s="3"/>
      <c r="C289" s="290"/>
      <c r="D289" s="293"/>
      <c r="E289" s="293"/>
      <c r="F289" s="293"/>
      <c r="G289" s="293"/>
      <c r="H289" s="293"/>
      <c r="I289" s="293"/>
      <c r="J289" s="293"/>
      <c r="K289" s="293"/>
      <c r="L289" s="293"/>
    </row>
    <row r="290" spans="1:12">
      <c r="A290" s="290"/>
      <c r="B290" s="3"/>
      <c r="C290" s="290"/>
      <c r="D290" s="293"/>
      <c r="E290" s="293"/>
      <c r="F290" s="293"/>
      <c r="G290" s="293"/>
      <c r="H290" s="293"/>
      <c r="I290" s="293"/>
      <c r="J290" s="293"/>
      <c r="K290" s="293"/>
      <c r="L290" s="293"/>
    </row>
    <row r="291" spans="1:12">
      <c r="A291" s="290"/>
      <c r="B291" s="3"/>
      <c r="C291" s="290"/>
      <c r="D291" s="293"/>
      <c r="E291" s="293"/>
      <c r="F291" s="293"/>
      <c r="G291" s="293"/>
      <c r="H291" s="293"/>
      <c r="I291" s="293"/>
      <c r="J291" s="293"/>
      <c r="K291" s="293"/>
      <c r="L291" s="293"/>
    </row>
    <row r="292" spans="1:12">
      <c r="A292" s="290"/>
      <c r="B292" s="3"/>
      <c r="C292" s="290"/>
      <c r="D292" s="293"/>
      <c r="E292" s="293"/>
      <c r="F292" s="293"/>
      <c r="G292" s="293"/>
      <c r="H292" s="293"/>
      <c r="I292" s="293"/>
      <c r="J292" s="293"/>
      <c r="K292" s="293"/>
      <c r="L292" s="293"/>
    </row>
    <row r="293" spans="1:12">
      <c r="A293" s="290"/>
      <c r="B293" s="3"/>
      <c r="C293" s="290"/>
      <c r="D293" s="293"/>
      <c r="E293" s="293"/>
      <c r="F293" s="293"/>
      <c r="G293" s="293"/>
      <c r="H293" s="293"/>
      <c r="I293" s="293"/>
      <c r="J293" s="293"/>
      <c r="K293" s="293"/>
      <c r="L293" s="293"/>
    </row>
    <row r="294" spans="1:12">
      <c r="A294" s="290"/>
      <c r="B294" s="3"/>
      <c r="C294" s="290"/>
      <c r="D294" s="293"/>
      <c r="E294" s="293"/>
      <c r="F294" s="293"/>
      <c r="G294" s="293"/>
      <c r="H294" s="293"/>
      <c r="I294" s="293"/>
      <c r="J294" s="293"/>
      <c r="K294" s="293"/>
      <c r="L294" s="293"/>
    </row>
    <row r="295" spans="1:12">
      <c r="A295" s="290"/>
      <c r="B295" s="3"/>
      <c r="C295" s="290"/>
      <c r="D295" s="293"/>
      <c r="E295" s="293"/>
      <c r="F295" s="293"/>
      <c r="G295" s="293"/>
      <c r="H295" s="293"/>
      <c r="I295" s="293"/>
      <c r="J295" s="293"/>
      <c r="K295" s="293"/>
      <c r="L295" s="293"/>
    </row>
    <row r="296" spans="1:12">
      <c r="A296" s="290"/>
      <c r="B296" s="3"/>
      <c r="C296" s="290"/>
      <c r="D296" s="293"/>
      <c r="E296" s="293"/>
      <c r="F296" s="293"/>
      <c r="G296" s="293"/>
      <c r="H296" s="293"/>
      <c r="I296" s="293"/>
      <c r="J296" s="293"/>
      <c r="K296" s="293"/>
      <c r="L296" s="293"/>
    </row>
    <row r="297" spans="1:12">
      <c r="A297" s="290"/>
      <c r="B297" s="3"/>
      <c r="C297" s="290"/>
      <c r="D297" s="293"/>
      <c r="E297" s="293"/>
      <c r="F297" s="293"/>
      <c r="G297" s="293"/>
      <c r="H297" s="293"/>
      <c r="I297" s="293"/>
      <c r="J297" s="293"/>
      <c r="K297" s="293"/>
      <c r="L297" s="293"/>
    </row>
    <row r="298" spans="1:12">
      <c r="A298" s="290"/>
      <c r="B298" s="3"/>
      <c r="C298" s="290"/>
      <c r="D298" s="293"/>
      <c r="E298" s="293"/>
      <c r="F298" s="293"/>
      <c r="G298" s="293"/>
      <c r="H298" s="293"/>
      <c r="I298" s="293"/>
      <c r="J298" s="293"/>
      <c r="K298" s="293"/>
      <c r="L298" s="293"/>
    </row>
    <row r="299" spans="1:12">
      <c r="A299" s="290"/>
      <c r="B299" s="3"/>
      <c r="C299" s="290"/>
      <c r="D299" s="293"/>
      <c r="E299" s="293"/>
      <c r="F299" s="293"/>
      <c r="G299" s="293"/>
      <c r="H299" s="293"/>
      <c r="I299" s="293"/>
      <c r="J299" s="293"/>
      <c r="K299" s="293"/>
      <c r="L299" s="293"/>
    </row>
    <row r="300" spans="1:12">
      <c r="A300" s="290"/>
      <c r="B300" s="3"/>
      <c r="C300" s="290"/>
      <c r="D300" s="293"/>
      <c r="E300" s="293"/>
      <c r="F300" s="293"/>
      <c r="G300" s="293"/>
      <c r="H300" s="293"/>
      <c r="I300" s="293"/>
      <c r="J300" s="293"/>
      <c r="K300" s="293"/>
      <c r="L300" s="293"/>
    </row>
    <row r="301" spans="1:12">
      <c r="A301" s="290"/>
      <c r="B301" s="3"/>
      <c r="C301" s="290"/>
      <c r="D301" s="293"/>
      <c r="E301" s="293"/>
      <c r="F301" s="293"/>
      <c r="G301" s="293"/>
      <c r="H301" s="293"/>
      <c r="I301" s="293"/>
      <c r="J301" s="293"/>
      <c r="K301" s="293"/>
      <c r="L301" s="293"/>
    </row>
    <row r="302" spans="1:12">
      <c r="A302" s="290"/>
      <c r="B302" s="3"/>
      <c r="C302" s="290"/>
      <c r="D302" s="293"/>
      <c r="E302" s="293"/>
      <c r="F302" s="293"/>
      <c r="G302" s="293"/>
      <c r="H302" s="293"/>
      <c r="I302" s="293"/>
      <c r="J302" s="293"/>
      <c r="K302" s="293"/>
      <c r="L302" s="293"/>
    </row>
    <row r="303" spans="1:12">
      <c r="A303" s="290"/>
      <c r="B303" s="3"/>
      <c r="C303" s="290"/>
      <c r="D303" s="293"/>
      <c r="E303" s="293"/>
      <c r="F303" s="293"/>
      <c r="G303" s="293"/>
      <c r="H303" s="293"/>
      <c r="I303" s="293"/>
      <c r="J303" s="293"/>
      <c r="K303" s="293"/>
      <c r="L303" s="293"/>
    </row>
    <row r="304" spans="1:12">
      <c r="A304" s="290"/>
      <c r="B304" s="3"/>
      <c r="C304" s="290"/>
      <c r="D304" s="293"/>
      <c r="E304" s="293"/>
      <c r="F304" s="293"/>
      <c r="G304" s="293"/>
      <c r="H304" s="293"/>
      <c r="I304" s="293"/>
      <c r="J304" s="293"/>
      <c r="K304" s="293"/>
      <c r="L304" s="293"/>
    </row>
    <row r="305" spans="1:12">
      <c r="A305" s="290"/>
      <c r="B305" s="3"/>
      <c r="C305" s="290"/>
      <c r="D305" s="293"/>
      <c r="E305" s="293"/>
      <c r="F305" s="293"/>
      <c r="G305" s="293"/>
      <c r="H305" s="293"/>
      <c r="I305" s="293"/>
      <c r="J305" s="293"/>
      <c r="K305" s="293"/>
      <c r="L305" s="293"/>
    </row>
    <row r="306" spans="1:12">
      <c r="A306" s="290"/>
      <c r="B306" s="3"/>
      <c r="C306" s="290"/>
      <c r="D306" s="293"/>
      <c r="E306" s="293"/>
      <c r="F306" s="293"/>
      <c r="G306" s="293"/>
      <c r="H306" s="293"/>
      <c r="I306" s="293"/>
      <c r="J306" s="293"/>
      <c r="K306" s="293"/>
      <c r="L306" s="293"/>
    </row>
    <row r="307" spans="1:12">
      <c r="A307" s="290"/>
      <c r="B307" s="3"/>
      <c r="C307" s="290"/>
      <c r="D307" s="293"/>
      <c r="E307" s="293"/>
      <c r="F307" s="293"/>
      <c r="G307" s="293"/>
      <c r="H307" s="293"/>
      <c r="I307" s="293"/>
      <c r="J307" s="293"/>
      <c r="K307" s="293"/>
      <c r="L307" s="293"/>
    </row>
    <row r="308" spans="1:12">
      <c r="A308" s="290"/>
      <c r="B308" s="3"/>
      <c r="C308" s="290"/>
      <c r="D308" s="293"/>
      <c r="E308" s="293"/>
      <c r="F308" s="293"/>
      <c r="G308" s="293"/>
      <c r="H308" s="293"/>
      <c r="I308" s="293"/>
      <c r="J308" s="293"/>
      <c r="K308" s="293"/>
      <c r="L308" s="293"/>
    </row>
    <row r="309" spans="1:12">
      <c r="A309" s="290"/>
      <c r="B309" s="3"/>
      <c r="C309" s="290"/>
      <c r="D309" s="293"/>
      <c r="E309" s="293"/>
      <c r="F309" s="293"/>
      <c r="G309" s="293"/>
      <c r="H309" s="293"/>
      <c r="I309" s="293"/>
      <c r="J309" s="293"/>
      <c r="K309" s="293"/>
      <c r="L309" s="293"/>
    </row>
    <row r="310" spans="1:12">
      <c r="A310" s="290"/>
      <c r="B310" s="3"/>
      <c r="C310" s="290"/>
      <c r="D310" s="293"/>
      <c r="E310" s="293"/>
      <c r="F310" s="293"/>
      <c r="G310" s="293"/>
      <c r="H310" s="293"/>
      <c r="I310" s="293"/>
      <c r="J310" s="293"/>
      <c r="K310" s="293"/>
      <c r="L310" s="293"/>
    </row>
    <row r="311" spans="1:12">
      <c r="A311" s="290"/>
      <c r="B311" s="3"/>
      <c r="C311" s="290"/>
      <c r="D311" s="293"/>
      <c r="E311" s="293"/>
      <c r="F311" s="293"/>
      <c r="G311" s="293"/>
      <c r="H311" s="293"/>
      <c r="I311" s="293"/>
      <c r="J311" s="293"/>
      <c r="K311" s="293"/>
      <c r="L311" s="293"/>
    </row>
    <row r="312" spans="1:12">
      <c r="A312" s="290"/>
      <c r="B312" s="3"/>
      <c r="C312" s="290"/>
      <c r="D312" s="293"/>
      <c r="E312" s="293"/>
      <c r="F312" s="293"/>
      <c r="G312" s="293"/>
      <c r="H312" s="293"/>
      <c r="I312" s="293"/>
      <c r="J312" s="293"/>
      <c r="K312" s="293"/>
      <c r="L312" s="293"/>
    </row>
    <row r="313" spans="1:12">
      <c r="A313" s="290"/>
      <c r="B313" s="3"/>
      <c r="C313" s="290"/>
      <c r="D313" s="293"/>
      <c r="E313" s="293"/>
      <c r="F313" s="293"/>
      <c r="G313" s="293"/>
      <c r="H313" s="293"/>
      <c r="I313" s="293"/>
      <c r="J313" s="293"/>
      <c r="K313" s="293"/>
      <c r="L313" s="293"/>
    </row>
    <row r="314" spans="1:12">
      <c r="A314" s="290"/>
      <c r="B314" s="3"/>
      <c r="C314" s="290"/>
      <c r="D314" s="293"/>
      <c r="E314" s="293"/>
      <c r="F314" s="293"/>
      <c r="G314" s="293"/>
      <c r="H314" s="293"/>
      <c r="I314" s="293"/>
      <c r="J314" s="293"/>
      <c r="K314" s="293"/>
      <c r="L314" s="293"/>
    </row>
    <row r="315" spans="1:12">
      <c r="A315" s="290"/>
      <c r="B315" s="3"/>
      <c r="C315" s="290"/>
      <c r="D315" s="293"/>
      <c r="E315" s="293"/>
      <c r="F315" s="293"/>
      <c r="G315" s="293"/>
      <c r="H315" s="293"/>
      <c r="I315" s="293"/>
      <c r="J315" s="293"/>
      <c r="K315" s="293"/>
      <c r="L315" s="293"/>
    </row>
    <row r="316" spans="1:12">
      <c r="A316" s="290"/>
      <c r="B316" s="3"/>
      <c r="C316" s="290"/>
      <c r="D316" s="293"/>
      <c r="E316" s="293"/>
      <c r="F316" s="293"/>
      <c r="G316" s="293"/>
      <c r="H316" s="293"/>
      <c r="I316" s="293"/>
      <c r="J316" s="293"/>
      <c r="K316" s="293"/>
      <c r="L316" s="293"/>
    </row>
    <row r="317" spans="1:12">
      <c r="A317" s="290"/>
      <c r="B317" s="3"/>
      <c r="C317" s="290"/>
      <c r="D317" s="293"/>
      <c r="E317" s="293"/>
      <c r="F317" s="293"/>
      <c r="G317" s="293"/>
      <c r="H317" s="293"/>
      <c r="I317" s="293"/>
      <c r="J317" s="293"/>
      <c r="K317" s="293"/>
      <c r="L317" s="293"/>
    </row>
    <row r="318" spans="1:12">
      <c r="A318" s="290"/>
      <c r="B318" s="3"/>
      <c r="C318" s="290"/>
      <c r="D318" s="293"/>
      <c r="E318" s="293"/>
      <c r="F318" s="293"/>
      <c r="G318" s="293"/>
      <c r="H318" s="293"/>
      <c r="I318" s="293"/>
      <c r="J318" s="293"/>
      <c r="K318" s="293"/>
      <c r="L318" s="293"/>
    </row>
    <row r="319" spans="1:12">
      <c r="A319" s="290"/>
      <c r="B319" s="3"/>
      <c r="C319" s="290"/>
      <c r="D319" s="293"/>
      <c r="E319" s="293"/>
      <c r="F319" s="293"/>
      <c r="G319" s="293"/>
      <c r="H319" s="293"/>
      <c r="I319" s="293"/>
      <c r="J319" s="293"/>
      <c r="K319" s="293"/>
      <c r="L319" s="293"/>
    </row>
    <row r="320" spans="1:12">
      <c r="A320" s="290"/>
      <c r="B320" s="3"/>
      <c r="C320" s="290"/>
      <c r="D320" s="293"/>
      <c r="E320" s="293"/>
      <c r="F320" s="293"/>
      <c r="G320" s="293"/>
      <c r="H320" s="293"/>
      <c r="I320" s="293"/>
      <c r="J320" s="293"/>
      <c r="K320" s="293"/>
      <c r="L320" s="293"/>
    </row>
    <row r="321" spans="1:12">
      <c r="A321" s="290"/>
      <c r="B321" s="3"/>
      <c r="C321" s="290"/>
      <c r="D321" s="293"/>
      <c r="E321" s="293"/>
      <c r="F321" s="293"/>
      <c r="G321" s="293"/>
      <c r="H321" s="293"/>
      <c r="I321" s="293"/>
      <c r="J321" s="293"/>
      <c r="K321" s="293"/>
      <c r="L321" s="293"/>
    </row>
    <row r="322" spans="1:12">
      <c r="A322" s="290"/>
      <c r="B322" s="3"/>
      <c r="C322" s="290"/>
      <c r="D322" s="293"/>
      <c r="E322" s="293"/>
      <c r="F322" s="293"/>
      <c r="G322" s="293"/>
      <c r="H322" s="293"/>
      <c r="I322" s="293"/>
      <c r="J322" s="293"/>
      <c r="K322" s="293"/>
      <c r="L322" s="293"/>
    </row>
    <row r="323" spans="1:12">
      <c r="A323" s="290"/>
      <c r="B323" s="3"/>
      <c r="C323" s="290"/>
      <c r="D323" s="293"/>
      <c r="E323" s="293"/>
      <c r="F323" s="293"/>
      <c r="G323" s="293"/>
      <c r="H323" s="293"/>
      <c r="I323" s="293"/>
      <c r="J323" s="293"/>
      <c r="K323" s="293"/>
      <c r="L323" s="293"/>
    </row>
    <row r="324" spans="1:12">
      <c r="A324" s="290"/>
      <c r="B324" s="3"/>
      <c r="C324" s="290"/>
      <c r="D324" s="293"/>
      <c r="E324" s="293"/>
      <c r="F324" s="293"/>
      <c r="G324" s="293"/>
      <c r="H324" s="293"/>
      <c r="I324" s="293"/>
      <c r="J324" s="293"/>
      <c r="K324" s="293"/>
      <c r="L324" s="293"/>
    </row>
    <row r="325" spans="1:12">
      <c r="A325" s="290"/>
      <c r="B325" s="3"/>
      <c r="C325" s="290"/>
      <c r="D325" s="293"/>
      <c r="E325" s="293"/>
      <c r="F325" s="293"/>
      <c r="G325" s="293"/>
      <c r="H325" s="293"/>
      <c r="I325" s="293"/>
      <c r="J325" s="293"/>
      <c r="K325" s="293"/>
      <c r="L325" s="293"/>
    </row>
    <row r="326" spans="1:12">
      <c r="A326" s="290"/>
      <c r="B326" s="3"/>
      <c r="C326" s="290"/>
      <c r="D326" s="293"/>
      <c r="E326" s="293"/>
      <c r="F326" s="293"/>
      <c r="G326" s="293"/>
      <c r="H326" s="293"/>
      <c r="I326" s="293"/>
      <c r="J326" s="293"/>
      <c r="K326" s="293"/>
      <c r="L326" s="293"/>
    </row>
    <row r="327" spans="1:12">
      <c r="A327" s="290"/>
      <c r="B327" s="3"/>
      <c r="C327" s="290"/>
      <c r="D327" s="293"/>
      <c r="E327" s="293"/>
      <c r="F327" s="293"/>
      <c r="G327" s="293"/>
      <c r="H327" s="293"/>
      <c r="I327" s="293"/>
      <c r="J327" s="293"/>
      <c r="K327" s="293"/>
      <c r="L327" s="293"/>
    </row>
    <row r="328" spans="1:12">
      <c r="A328" s="290"/>
      <c r="B328" s="3"/>
      <c r="C328" s="290"/>
      <c r="D328" s="293"/>
      <c r="E328" s="293"/>
      <c r="F328" s="293"/>
      <c r="G328" s="293"/>
      <c r="H328" s="293"/>
      <c r="I328" s="293"/>
      <c r="J328" s="293"/>
      <c r="K328" s="293"/>
      <c r="L328" s="293"/>
    </row>
    <row r="329" spans="1:12">
      <c r="A329" s="290"/>
      <c r="B329" s="3"/>
      <c r="C329" s="290"/>
      <c r="D329" s="293"/>
      <c r="E329" s="293"/>
      <c r="F329" s="293"/>
      <c r="G329" s="293"/>
      <c r="H329" s="293"/>
      <c r="I329" s="293"/>
      <c r="J329" s="293"/>
      <c r="K329" s="293"/>
      <c r="L329" s="293"/>
    </row>
    <row r="330" spans="1:12">
      <c r="A330" s="290"/>
      <c r="B330" s="3"/>
      <c r="C330" s="290"/>
      <c r="D330" s="293"/>
      <c r="E330" s="293"/>
      <c r="F330" s="293"/>
      <c r="G330" s="293"/>
      <c r="H330" s="293"/>
      <c r="I330" s="293"/>
      <c r="J330" s="293"/>
      <c r="K330" s="293"/>
      <c r="L330" s="293"/>
    </row>
    <row r="331" spans="1:12">
      <c r="A331" s="290"/>
      <c r="B331" s="3"/>
      <c r="C331" s="290"/>
      <c r="D331" s="293"/>
      <c r="E331" s="293"/>
      <c r="F331" s="293"/>
      <c r="G331" s="293"/>
      <c r="H331" s="293"/>
      <c r="I331" s="293"/>
      <c r="J331" s="293"/>
      <c r="K331" s="293"/>
      <c r="L331" s="293"/>
    </row>
    <row r="332" spans="1:12">
      <c r="A332" s="290"/>
      <c r="B332" s="3"/>
      <c r="C332" s="290"/>
      <c r="D332" s="293"/>
      <c r="E332" s="293"/>
      <c r="F332" s="293"/>
      <c r="G332" s="293"/>
      <c r="H332" s="293"/>
      <c r="I332" s="293"/>
      <c r="J332" s="293"/>
      <c r="K332" s="293"/>
      <c r="L332" s="293"/>
    </row>
    <row r="333" spans="1:12">
      <c r="A333" s="290"/>
      <c r="B333" s="3"/>
      <c r="C333" s="290"/>
      <c r="D333" s="293"/>
      <c r="E333" s="293"/>
      <c r="F333" s="293"/>
      <c r="G333" s="293"/>
      <c r="H333" s="293"/>
      <c r="I333" s="293"/>
      <c r="J333" s="293"/>
      <c r="K333" s="293"/>
      <c r="L333" s="293"/>
    </row>
    <row r="334" spans="1:12">
      <c r="A334" s="290"/>
      <c r="B334" s="3"/>
      <c r="C334" s="290"/>
      <c r="D334" s="293"/>
      <c r="E334" s="293"/>
      <c r="F334" s="293"/>
      <c r="G334" s="293"/>
      <c r="H334" s="293"/>
      <c r="I334" s="293"/>
      <c r="J334" s="293"/>
      <c r="K334" s="293"/>
      <c r="L334" s="293"/>
    </row>
    <row r="335" spans="1:12">
      <c r="A335" s="290"/>
      <c r="B335" s="3"/>
      <c r="C335" s="290"/>
      <c r="D335" s="293"/>
      <c r="E335" s="293"/>
      <c r="F335" s="293"/>
      <c r="G335" s="293"/>
      <c r="H335" s="293"/>
      <c r="I335" s="293"/>
      <c r="J335" s="293"/>
      <c r="K335" s="293"/>
      <c r="L335" s="293"/>
    </row>
    <row r="336" spans="1:12">
      <c r="A336" s="290"/>
      <c r="B336" s="3"/>
      <c r="C336" s="290"/>
      <c r="D336" s="293"/>
      <c r="E336" s="293"/>
      <c r="F336" s="293"/>
      <c r="G336" s="293"/>
      <c r="H336" s="293"/>
      <c r="I336" s="293"/>
      <c r="J336" s="293"/>
      <c r="K336" s="293"/>
      <c r="L336" s="293"/>
    </row>
    <row r="337" spans="1:12">
      <c r="A337" s="290"/>
      <c r="B337" s="3"/>
      <c r="C337" s="290"/>
      <c r="D337" s="293"/>
      <c r="E337" s="293"/>
      <c r="F337" s="293"/>
      <c r="G337" s="293"/>
      <c r="H337" s="293"/>
      <c r="I337" s="293"/>
      <c r="J337" s="293"/>
      <c r="K337" s="293"/>
      <c r="L337" s="293"/>
    </row>
    <row r="338" spans="1:12">
      <c r="A338" s="290"/>
      <c r="B338" s="3"/>
      <c r="C338" s="290"/>
      <c r="D338" s="293"/>
      <c r="E338" s="293"/>
      <c r="F338" s="293"/>
      <c r="G338" s="293"/>
      <c r="H338" s="293"/>
      <c r="I338" s="293"/>
      <c r="J338" s="293"/>
      <c r="K338" s="293"/>
      <c r="L338" s="293"/>
    </row>
    <row r="339" spans="1:12">
      <c r="A339" s="290"/>
      <c r="B339" s="3"/>
      <c r="C339" s="290"/>
      <c r="D339" s="293"/>
      <c r="E339" s="293"/>
      <c r="F339" s="293"/>
      <c r="G339" s="293"/>
      <c r="H339" s="293"/>
      <c r="I339" s="293"/>
      <c r="J339" s="293"/>
      <c r="K339" s="293"/>
      <c r="L339" s="293"/>
    </row>
    <row r="340" spans="1:12">
      <c r="A340" s="290"/>
      <c r="B340" s="3"/>
      <c r="C340" s="290"/>
      <c r="D340" s="293"/>
      <c r="E340" s="293"/>
      <c r="F340" s="293"/>
      <c r="G340" s="293"/>
      <c r="H340" s="293"/>
      <c r="I340" s="293"/>
      <c r="J340" s="293"/>
      <c r="K340" s="293"/>
      <c r="L340" s="293"/>
    </row>
    <row r="341" spans="1:12">
      <c r="A341" s="290"/>
      <c r="B341" s="3"/>
      <c r="C341" s="290"/>
      <c r="D341" s="293"/>
      <c r="E341" s="293"/>
      <c r="F341" s="293"/>
      <c r="G341" s="293"/>
      <c r="H341" s="293"/>
      <c r="I341" s="293"/>
      <c r="J341" s="293"/>
      <c r="K341" s="293"/>
      <c r="L341" s="293"/>
    </row>
    <row r="342" spans="1:12">
      <c r="A342" s="290"/>
      <c r="B342" s="3"/>
      <c r="C342" s="290"/>
      <c r="D342" s="293"/>
      <c r="E342" s="293"/>
      <c r="F342" s="293"/>
      <c r="G342" s="293"/>
      <c r="H342" s="293"/>
      <c r="I342" s="293"/>
      <c r="J342" s="293"/>
      <c r="K342" s="293"/>
      <c r="L342" s="293"/>
    </row>
    <row r="343" spans="1:12">
      <c r="A343" s="290"/>
      <c r="B343" s="3"/>
      <c r="C343" s="290"/>
      <c r="D343" s="293"/>
      <c r="E343" s="293"/>
      <c r="F343" s="293"/>
      <c r="G343" s="293"/>
      <c r="H343" s="293"/>
      <c r="I343" s="293"/>
      <c r="J343" s="293"/>
      <c r="K343" s="293"/>
      <c r="L343" s="293"/>
    </row>
    <row r="344" spans="1:12">
      <c r="A344" s="290"/>
      <c r="B344" s="3"/>
      <c r="C344" s="290"/>
      <c r="D344" s="293"/>
      <c r="E344" s="293"/>
      <c r="F344" s="293"/>
      <c r="G344" s="293"/>
      <c r="H344" s="293"/>
      <c r="I344" s="293"/>
      <c r="J344" s="293"/>
      <c r="K344" s="293"/>
      <c r="L344" s="293"/>
    </row>
    <row r="345" spans="1:12">
      <c r="A345" s="290"/>
      <c r="B345" s="3"/>
      <c r="C345" s="290"/>
      <c r="D345" s="293"/>
      <c r="E345" s="293"/>
      <c r="F345" s="293"/>
      <c r="G345" s="293"/>
      <c r="H345" s="293"/>
      <c r="I345" s="293"/>
      <c r="J345" s="293"/>
      <c r="K345" s="293"/>
      <c r="L345" s="293"/>
    </row>
    <row r="346" spans="1:12">
      <c r="A346" s="290"/>
      <c r="B346" s="3"/>
      <c r="C346" s="290"/>
      <c r="D346" s="293"/>
      <c r="E346" s="293"/>
      <c r="F346" s="293"/>
      <c r="G346" s="293"/>
      <c r="H346" s="293"/>
      <c r="I346" s="293"/>
      <c r="J346" s="293"/>
      <c r="K346" s="293"/>
      <c r="L346" s="293"/>
    </row>
    <row r="347" spans="1:12">
      <c r="A347" s="290"/>
      <c r="B347" s="3"/>
      <c r="C347" s="290"/>
      <c r="D347" s="293"/>
      <c r="E347" s="293"/>
      <c r="F347" s="293"/>
      <c r="G347" s="293"/>
      <c r="H347" s="293"/>
      <c r="I347" s="293"/>
      <c r="J347" s="293"/>
      <c r="K347" s="293"/>
      <c r="L347" s="293"/>
    </row>
    <row r="348" spans="1:12">
      <c r="A348" s="290"/>
      <c r="B348" s="3"/>
      <c r="C348" s="290"/>
      <c r="D348" s="293"/>
      <c r="E348" s="293"/>
      <c r="F348" s="293"/>
      <c r="G348" s="293"/>
      <c r="H348" s="293"/>
      <c r="I348" s="293"/>
      <c r="J348" s="293"/>
      <c r="K348" s="293"/>
      <c r="L348" s="293"/>
    </row>
    <row r="349" spans="1:12">
      <c r="A349" s="290"/>
      <c r="B349" s="3"/>
      <c r="C349" s="290"/>
      <c r="D349" s="293"/>
      <c r="E349" s="293"/>
      <c r="F349" s="293"/>
      <c r="G349" s="293"/>
      <c r="H349" s="293"/>
      <c r="I349" s="293"/>
      <c r="J349" s="293"/>
      <c r="K349" s="293"/>
      <c r="L349" s="293"/>
    </row>
    <row r="350" spans="1:12">
      <c r="A350" s="290"/>
      <c r="B350" s="3"/>
      <c r="C350" s="290"/>
      <c r="D350" s="293"/>
      <c r="E350" s="293"/>
      <c r="F350" s="293"/>
      <c r="G350" s="293"/>
      <c r="H350" s="293"/>
      <c r="I350" s="293"/>
      <c r="J350" s="293"/>
      <c r="K350" s="293"/>
      <c r="L350" s="293"/>
    </row>
    <row r="351" spans="1:12">
      <c r="A351" s="290"/>
      <c r="B351" s="3"/>
      <c r="C351" s="290"/>
      <c r="D351" s="293"/>
      <c r="E351" s="293"/>
      <c r="F351" s="293"/>
      <c r="G351" s="293"/>
      <c r="H351" s="293"/>
      <c r="I351" s="293"/>
      <c r="J351" s="293"/>
      <c r="K351" s="293"/>
      <c r="L351" s="293"/>
    </row>
    <row r="352" spans="1:12">
      <c r="A352" s="290"/>
      <c r="B352" s="3"/>
      <c r="C352" s="290"/>
      <c r="D352" s="293"/>
      <c r="E352" s="293"/>
      <c r="F352" s="293"/>
      <c r="G352" s="293"/>
      <c r="H352" s="293"/>
      <c r="I352" s="293"/>
      <c r="J352" s="293"/>
      <c r="K352" s="293"/>
      <c r="L352" s="293"/>
    </row>
    <row r="353" spans="1:12">
      <c r="A353" s="290"/>
      <c r="B353" s="3"/>
      <c r="C353" s="290"/>
      <c r="D353" s="293"/>
      <c r="E353" s="293"/>
      <c r="F353" s="293"/>
      <c r="G353" s="293"/>
      <c r="H353" s="293"/>
      <c r="I353" s="293"/>
      <c r="J353" s="293"/>
      <c r="K353" s="293"/>
      <c r="L353" s="293"/>
    </row>
    <row r="354" spans="1:12">
      <c r="A354" s="290"/>
      <c r="B354" s="3"/>
      <c r="C354" s="290"/>
      <c r="D354" s="293"/>
      <c r="E354" s="293"/>
      <c r="F354" s="293"/>
      <c r="G354" s="293"/>
      <c r="H354" s="293"/>
      <c r="I354" s="293"/>
      <c r="J354" s="293"/>
      <c r="K354" s="293"/>
      <c r="L354" s="293"/>
    </row>
    <row r="355" spans="1:12">
      <c r="A355" s="290"/>
      <c r="B355" s="3"/>
      <c r="C355" s="290"/>
      <c r="D355" s="293"/>
      <c r="E355" s="293"/>
      <c r="F355" s="293"/>
      <c r="G355" s="293"/>
      <c r="H355" s="293"/>
      <c r="I355" s="293"/>
      <c r="J355" s="293"/>
      <c r="K355" s="293"/>
      <c r="L355" s="293"/>
    </row>
    <row r="356" spans="1:12">
      <c r="A356" s="290"/>
      <c r="B356" s="3"/>
      <c r="C356" s="290"/>
      <c r="D356" s="293"/>
      <c r="E356" s="293"/>
      <c r="F356" s="293"/>
      <c r="G356" s="293"/>
      <c r="H356" s="293"/>
      <c r="I356" s="293"/>
      <c r="J356" s="293"/>
      <c r="K356" s="293"/>
      <c r="L356" s="293"/>
    </row>
    <row r="357" spans="1:12">
      <c r="A357" s="290"/>
      <c r="B357" s="3"/>
      <c r="C357" s="290"/>
      <c r="D357" s="293"/>
      <c r="E357" s="293"/>
      <c r="F357" s="293"/>
      <c r="G357" s="293"/>
      <c r="H357" s="293"/>
      <c r="I357" s="293"/>
      <c r="J357" s="293"/>
      <c r="K357" s="293"/>
      <c r="L357" s="293"/>
    </row>
    <row r="358" spans="1:12">
      <c r="A358" s="290"/>
      <c r="B358" s="3"/>
      <c r="C358" s="290"/>
      <c r="D358" s="293"/>
      <c r="E358" s="293"/>
      <c r="F358" s="293"/>
      <c r="G358" s="293"/>
      <c r="H358" s="293"/>
      <c r="I358" s="293"/>
      <c r="J358" s="293"/>
      <c r="K358" s="293"/>
      <c r="L358" s="293"/>
    </row>
    <row r="359" spans="1:12">
      <c r="A359" s="290"/>
      <c r="B359" s="3"/>
      <c r="C359" s="290"/>
      <c r="D359" s="293"/>
      <c r="E359" s="293"/>
      <c r="F359" s="293"/>
      <c r="G359" s="293"/>
      <c r="H359" s="293"/>
      <c r="I359" s="293"/>
      <c r="J359" s="293"/>
      <c r="K359" s="293"/>
      <c r="L359" s="293"/>
    </row>
    <row r="360" spans="1:12">
      <c r="A360" s="290"/>
      <c r="B360" s="3"/>
      <c r="C360" s="290"/>
      <c r="D360" s="293"/>
      <c r="E360" s="293"/>
      <c r="F360" s="293"/>
      <c r="G360" s="293"/>
      <c r="H360" s="293"/>
      <c r="I360" s="293"/>
      <c r="J360" s="293"/>
      <c r="K360" s="293"/>
      <c r="L360" s="293"/>
    </row>
    <row r="361" spans="1:12">
      <c r="A361" s="290"/>
      <c r="B361" s="3"/>
      <c r="C361" s="290"/>
      <c r="D361" s="293"/>
      <c r="E361" s="293"/>
      <c r="F361" s="293"/>
      <c r="G361" s="293"/>
      <c r="H361" s="293"/>
      <c r="I361" s="293"/>
      <c r="J361" s="293"/>
      <c r="K361" s="293"/>
      <c r="L361" s="293"/>
    </row>
    <row r="362" spans="1:12">
      <c r="A362" s="290"/>
      <c r="B362" s="3"/>
      <c r="C362" s="290"/>
      <c r="D362" s="293"/>
      <c r="E362" s="293"/>
      <c r="F362" s="293"/>
      <c r="G362" s="293"/>
      <c r="H362" s="293"/>
      <c r="I362" s="293"/>
      <c r="J362" s="293"/>
      <c r="K362" s="293"/>
      <c r="L362" s="293"/>
    </row>
    <row r="363" spans="1:12">
      <c r="A363" s="290"/>
      <c r="B363" s="3"/>
      <c r="C363" s="290"/>
      <c r="D363" s="293"/>
      <c r="E363" s="293"/>
      <c r="F363" s="293"/>
      <c r="G363" s="293"/>
      <c r="H363" s="293"/>
      <c r="I363" s="293"/>
      <c r="J363" s="293"/>
      <c r="K363" s="293"/>
      <c r="L363" s="293"/>
    </row>
    <row r="364" spans="1:12">
      <c r="A364" s="290"/>
      <c r="B364" s="3"/>
      <c r="C364" s="290"/>
      <c r="D364" s="293"/>
      <c r="E364" s="293"/>
      <c r="F364" s="293"/>
      <c r="G364" s="293"/>
      <c r="H364" s="293"/>
      <c r="I364" s="293"/>
      <c r="J364" s="293"/>
      <c r="K364" s="293"/>
      <c r="L364" s="293"/>
    </row>
    <row r="365" spans="1:12">
      <c r="A365" s="290"/>
      <c r="B365" s="3"/>
      <c r="C365" s="290"/>
      <c r="D365" s="293"/>
      <c r="E365" s="293"/>
      <c r="F365" s="293"/>
      <c r="G365" s="293"/>
      <c r="H365" s="293"/>
      <c r="I365" s="293"/>
      <c r="J365" s="293"/>
      <c r="K365" s="293"/>
      <c r="L365" s="293"/>
    </row>
    <row r="366" spans="1:12">
      <c r="A366" s="290"/>
      <c r="B366" s="3"/>
      <c r="C366" s="290"/>
      <c r="D366" s="293"/>
      <c r="E366" s="293"/>
      <c r="F366" s="293"/>
      <c r="G366" s="293"/>
      <c r="H366" s="293"/>
      <c r="I366" s="293"/>
      <c r="J366" s="293"/>
      <c r="K366" s="293"/>
      <c r="L366" s="293"/>
    </row>
    <row r="367" spans="1:12">
      <c r="A367" s="290"/>
      <c r="B367" s="3"/>
      <c r="C367" s="290"/>
      <c r="D367" s="293"/>
      <c r="E367" s="293"/>
      <c r="F367" s="293"/>
      <c r="G367" s="293"/>
      <c r="H367" s="293"/>
      <c r="I367" s="293"/>
      <c r="J367" s="293"/>
      <c r="K367" s="293"/>
      <c r="L367" s="293"/>
    </row>
    <row r="368" spans="1:12">
      <c r="A368" s="290"/>
      <c r="B368" s="3"/>
      <c r="C368" s="290"/>
      <c r="D368" s="293"/>
      <c r="E368" s="293"/>
      <c r="F368" s="293"/>
      <c r="G368" s="293"/>
      <c r="H368" s="293"/>
      <c r="I368" s="293"/>
      <c r="J368" s="293"/>
      <c r="K368" s="293"/>
      <c r="L368" s="293"/>
    </row>
    <row r="369" spans="1:12">
      <c r="A369" s="290"/>
      <c r="B369" s="3"/>
      <c r="C369" s="290"/>
      <c r="D369" s="293"/>
      <c r="E369" s="293"/>
      <c r="F369" s="293"/>
      <c r="G369" s="293"/>
      <c r="H369" s="293"/>
      <c r="I369" s="293"/>
      <c r="J369" s="293"/>
      <c r="K369" s="293"/>
      <c r="L369" s="293"/>
    </row>
    <row r="370" spans="1:12">
      <c r="A370" s="290"/>
      <c r="B370" s="3"/>
      <c r="C370" s="290"/>
      <c r="D370" s="293"/>
      <c r="E370" s="293"/>
      <c r="F370" s="293"/>
      <c r="G370" s="293"/>
      <c r="H370" s="293"/>
      <c r="I370" s="293"/>
      <c r="J370" s="293"/>
      <c r="K370" s="293"/>
      <c r="L370" s="293"/>
    </row>
    <row r="371" spans="1:12">
      <c r="A371" s="290"/>
      <c r="B371" s="3"/>
      <c r="C371" s="290"/>
      <c r="D371" s="293"/>
      <c r="E371" s="293"/>
      <c r="F371" s="293"/>
      <c r="G371" s="293"/>
      <c r="H371" s="293"/>
      <c r="I371" s="293"/>
      <c r="J371" s="293"/>
      <c r="K371" s="293"/>
      <c r="L371" s="293"/>
    </row>
    <row r="372" spans="1:12">
      <c r="A372" s="290"/>
      <c r="B372" s="3"/>
      <c r="C372" s="290"/>
      <c r="D372" s="293"/>
      <c r="E372" s="293"/>
      <c r="F372" s="293"/>
      <c r="G372" s="293"/>
      <c r="H372" s="293"/>
      <c r="I372" s="293"/>
      <c r="J372" s="293"/>
      <c r="K372" s="293"/>
      <c r="L372" s="293"/>
    </row>
    <row r="373" spans="1:12">
      <c r="A373" s="290"/>
      <c r="B373" s="3"/>
      <c r="C373" s="290"/>
      <c r="D373" s="293"/>
      <c r="E373" s="293"/>
      <c r="F373" s="293"/>
      <c r="G373" s="293"/>
      <c r="H373" s="293"/>
      <c r="I373" s="293"/>
      <c r="J373" s="293"/>
      <c r="K373" s="293"/>
      <c r="L373" s="293"/>
    </row>
    <row r="374" spans="1:12">
      <c r="A374" s="290"/>
      <c r="B374" s="3"/>
      <c r="C374" s="290"/>
      <c r="D374" s="293"/>
      <c r="E374" s="293"/>
      <c r="F374" s="293"/>
      <c r="G374" s="293"/>
      <c r="H374" s="293"/>
      <c r="I374" s="293"/>
      <c r="J374" s="293"/>
      <c r="K374" s="293"/>
      <c r="L374" s="293"/>
    </row>
    <row r="375" spans="1:12">
      <c r="A375" s="290"/>
      <c r="B375" s="3"/>
      <c r="C375" s="290"/>
      <c r="D375" s="293"/>
      <c r="E375" s="293"/>
      <c r="F375" s="293"/>
      <c r="G375" s="293"/>
      <c r="H375" s="293"/>
      <c r="I375" s="293"/>
      <c r="J375" s="293"/>
      <c r="K375" s="293"/>
      <c r="L375" s="293"/>
    </row>
    <row r="376" spans="1:12">
      <c r="A376" s="290"/>
      <c r="B376" s="3"/>
      <c r="C376" s="290"/>
      <c r="D376" s="293"/>
      <c r="E376" s="293"/>
      <c r="F376" s="293"/>
      <c r="G376" s="293"/>
      <c r="H376" s="293"/>
      <c r="I376" s="293"/>
      <c r="J376" s="293"/>
      <c r="K376" s="293"/>
      <c r="L376" s="293"/>
    </row>
    <row r="377" spans="1:12">
      <c r="A377" s="290"/>
      <c r="B377" s="3"/>
      <c r="C377" s="290"/>
      <c r="D377" s="293"/>
      <c r="E377" s="293"/>
      <c r="F377" s="293"/>
      <c r="G377" s="293"/>
      <c r="H377" s="293"/>
      <c r="I377" s="293"/>
      <c r="J377" s="293"/>
      <c r="K377" s="293"/>
      <c r="L377" s="293"/>
    </row>
    <row r="378" spans="1:12">
      <c r="A378" s="290"/>
      <c r="B378" s="3"/>
      <c r="C378" s="290"/>
      <c r="D378" s="293"/>
      <c r="E378" s="293"/>
      <c r="F378" s="293"/>
      <c r="G378" s="293"/>
      <c r="H378" s="293"/>
      <c r="I378" s="293"/>
      <c r="J378" s="293"/>
      <c r="K378" s="293"/>
      <c r="L378" s="293"/>
    </row>
    <row r="379" spans="1:12">
      <c r="A379" s="290"/>
      <c r="B379" s="3"/>
      <c r="C379" s="290"/>
      <c r="D379" s="293"/>
      <c r="E379" s="293"/>
      <c r="F379" s="293"/>
      <c r="G379" s="293"/>
      <c r="H379" s="293"/>
      <c r="I379" s="293"/>
      <c r="J379" s="293"/>
      <c r="K379" s="293"/>
      <c r="L379" s="293"/>
    </row>
    <row r="380" spans="1:12">
      <c r="A380" s="290"/>
      <c r="B380" s="3"/>
      <c r="C380" s="290"/>
      <c r="D380" s="293"/>
      <c r="E380" s="293"/>
      <c r="F380" s="293"/>
      <c r="G380" s="293"/>
      <c r="H380" s="293"/>
      <c r="I380" s="293"/>
      <c r="J380" s="293"/>
      <c r="K380" s="293"/>
      <c r="L380" s="293"/>
    </row>
    <row r="381" spans="1:12">
      <c r="A381" s="290"/>
      <c r="B381" s="3"/>
      <c r="C381" s="290"/>
      <c r="D381" s="293"/>
      <c r="E381" s="293"/>
      <c r="F381" s="293"/>
      <c r="G381" s="293"/>
      <c r="H381" s="293"/>
      <c r="I381" s="293"/>
      <c r="J381" s="293"/>
      <c r="K381" s="293"/>
      <c r="L381" s="293"/>
    </row>
    <row r="382" spans="1:12">
      <c r="A382" s="290"/>
      <c r="B382" s="3"/>
      <c r="C382" s="290"/>
      <c r="D382" s="293"/>
      <c r="E382" s="293"/>
      <c r="F382" s="293"/>
      <c r="G382" s="293"/>
      <c r="H382" s="293"/>
      <c r="I382" s="293"/>
      <c r="J382" s="293"/>
      <c r="K382" s="293"/>
      <c r="L382" s="293"/>
    </row>
    <row r="383" spans="1:12">
      <c r="A383" s="290"/>
      <c r="B383" s="3"/>
      <c r="C383" s="290"/>
      <c r="D383" s="293"/>
      <c r="E383" s="293"/>
      <c r="F383" s="293"/>
      <c r="G383" s="293"/>
      <c r="H383" s="293"/>
      <c r="I383" s="293"/>
      <c r="J383" s="293"/>
      <c r="K383" s="293"/>
      <c r="L383" s="293"/>
    </row>
    <row r="384" spans="1:12">
      <c r="A384" s="290"/>
      <c r="B384" s="3"/>
      <c r="C384" s="290"/>
      <c r="D384" s="293"/>
      <c r="E384" s="293"/>
      <c r="F384" s="293"/>
      <c r="G384" s="293"/>
      <c r="H384" s="293"/>
      <c r="I384" s="293"/>
      <c r="J384" s="293"/>
      <c r="K384" s="293"/>
      <c r="L384" s="293"/>
    </row>
    <row r="385" spans="1:12">
      <c r="A385" s="290"/>
      <c r="B385" s="3"/>
      <c r="C385" s="290"/>
      <c r="D385" s="293"/>
      <c r="E385" s="293"/>
      <c r="F385" s="293"/>
      <c r="G385" s="293"/>
      <c r="H385" s="293"/>
      <c r="I385" s="293"/>
      <c r="J385" s="293"/>
      <c r="K385" s="293"/>
      <c r="L385" s="293"/>
    </row>
    <row r="386" spans="1:12">
      <c r="A386" s="290"/>
      <c r="B386" s="3"/>
      <c r="C386" s="290"/>
      <c r="D386" s="293"/>
      <c r="E386" s="293"/>
      <c r="F386" s="293"/>
      <c r="G386" s="293"/>
      <c r="H386" s="293"/>
      <c r="I386" s="293"/>
      <c r="J386" s="293"/>
      <c r="K386" s="293"/>
      <c r="L386" s="293"/>
    </row>
    <row r="387" spans="1:12">
      <c r="A387" s="290"/>
      <c r="B387" s="3"/>
      <c r="C387" s="290"/>
      <c r="D387" s="293"/>
      <c r="E387" s="293"/>
      <c r="F387" s="293"/>
      <c r="G387" s="293"/>
      <c r="H387" s="293"/>
      <c r="I387" s="293"/>
      <c r="J387" s="293"/>
      <c r="K387" s="293"/>
      <c r="L387" s="293"/>
    </row>
    <row r="388" spans="1:12">
      <c r="A388" s="290"/>
      <c r="B388" s="3"/>
      <c r="C388" s="290"/>
      <c r="D388" s="293"/>
      <c r="E388" s="293"/>
      <c r="F388" s="293"/>
      <c r="G388" s="293"/>
      <c r="H388" s="293"/>
      <c r="I388" s="293"/>
      <c r="J388" s="293"/>
      <c r="K388" s="293"/>
      <c r="L388" s="293"/>
    </row>
    <row r="389" spans="1:12">
      <c r="A389" s="290"/>
      <c r="B389" s="3"/>
      <c r="C389" s="290"/>
      <c r="D389" s="293"/>
      <c r="E389" s="293"/>
      <c r="F389" s="293"/>
      <c r="G389" s="293"/>
      <c r="H389" s="293"/>
      <c r="I389" s="293"/>
      <c r="J389" s="293"/>
      <c r="K389" s="293"/>
      <c r="L389" s="293"/>
    </row>
    <row r="390" spans="1:12">
      <c r="A390" s="290"/>
      <c r="B390" s="3"/>
      <c r="C390" s="290"/>
      <c r="D390" s="293"/>
      <c r="E390" s="293"/>
      <c r="F390" s="293"/>
      <c r="G390" s="293"/>
      <c r="H390" s="293"/>
      <c r="I390" s="293"/>
      <c r="J390" s="293"/>
      <c r="K390" s="293"/>
      <c r="L390" s="293"/>
    </row>
    <row r="391" spans="1:12">
      <c r="A391" s="290"/>
      <c r="B391" s="3"/>
      <c r="C391" s="290"/>
      <c r="D391" s="293"/>
      <c r="E391" s="293"/>
      <c r="F391" s="293"/>
      <c r="G391" s="293"/>
      <c r="H391" s="293"/>
      <c r="I391" s="293"/>
      <c r="J391" s="293"/>
      <c r="K391" s="293"/>
      <c r="L391" s="293"/>
    </row>
    <row r="392" spans="1:12">
      <c r="A392" s="290"/>
      <c r="B392" s="3"/>
      <c r="C392" s="290"/>
      <c r="D392" s="293"/>
      <c r="E392" s="293"/>
      <c r="F392" s="293"/>
      <c r="G392" s="293"/>
      <c r="H392" s="293"/>
      <c r="I392" s="293"/>
      <c r="J392" s="293"/>
      <c r="K392" s="293"/>
      <c r="L392" s="293"/>
    </row>
    <row r="393" spans="1:12">
      <c r="A393" s="290"/>
      <c r="B393" s="3"/>
      <c r="C393" s="290"/>
      <c r="D393" s="293"/>
      <c r="E393" s="293"/>
      <c r="F393" s="293"/>
      <c r="G393" s="293"/>
      <c r="H393" s="293"/>
      <c r="I393" s="293"/>
      <c r="J393" s="293"/>
      <c r="K393" s="293"/>
      <c r="L393" s="293"/>
    </row>
    <row r="394" spans="1:12">
      <c r="A394" s="290"/>
      <c r="B394" s="3"/>
      <c r="C394" s="290"/>
      <c r="D394" s="293"/>
      <c r="E394" s="293"/>
      <c r="F394" s="293"/>
      <c r="G394" s="293"/>
      <c r="H394" s="293"/>
      <c r="I394" s="293"/>
      <c r="J394" s="293"/>
      <c r="K394" s="293"/>
      <c r="L394" s="293"/>
    </row>
    <row r="395" spans="1:12">
      <c r="A395" s="290"/>
      <c r="B395" s="3"/>
      <c r="C395" s="290"/>
      <c r="D395" s="293"/>
      <c r="E395" s="293"/>
      <c r="F395" s="293"/>
      <c r="G395" s="293"/>
      <c r="H395" s="293"/>
      <c r="I395" s="293"/>
      <c r="J395" s="293"/>
      <c r="K395" s="293"/>
      <c r="L395" s="293"/>
    </row>
    <row r="396" spans="1:12">
      <c r="A396" s="290"/>
      <c r="B396" s="3"/>
      <c r="C396" s="290"/>
      <c r="D396" s="293"/>
      <c r="E396" s="293"/>
      <c r="F396" s="293"/>
      <c r="G396" s="293"/>
      <c r="H396" s="293"/>
      <c r="I396" s="293"/>
      <c r="J396" s="293"/>
      <c r="K396" s="293"/>
      <c r="L396" s="293"/>
    </row>
    <row r="397" spans="1:12">
      <c r="A397" s="290"/>
      <c r="B397" s="3"/>
      <c r="C397" s="290"/>
      <c r="D397" s="293"/>
      <c r="E397" s="293"/>
      <c r="F397" s="293"/>
      <c r="G397" s="293"/>
      <c r="H397" s="293"/>
      <c r="I397" s="293"/>
      <c r="J397" s="293"/>
      <c r="K397" s="293"/>
      <c r="L397" s="293"/>
    </row>
    <row r="398" spans="1:12">
      <c r="A398" s="290"/>
      <c r="B398" s="3"/>
      <c r="C398" s="290"/>
      <c r="D398" s="293"/>
      <c r="E398" s="293"/>
      <c r="F398" s="293"/>
      <c r="G398" s="293"/>
      <c r="H398" s="293"/>
      <c r="I398" s="293"/>
      <c r="J398" s="293"/>
      <c r="K398" s="293"/>
      <c r="L398" s="293"/>
    </row>
    <row r="399" spans="1:12">
      <c r="A399" s="290"/>
      <c r="B399" s="3"/>
      <c r="C399" s="290"/>
      <c r="D399" s="293"/>
      <c r="E399" s="293"/>
      <c r="F399" s="293"/>
      <c r="G399" s="293"/>
      <c r="H399" s="293"/>
      <c r="I399" s="293"/>
      <c r="J399" s="293"/>
      <c r="K399" s="293"/>
      <c r="L399" s="293"/>
    </row>
    <row r="400" spans="1:12">
      <c r="A400" s="290"/>
      <c r="B400" s="3"/>
      <c r="C400" s="290"/>
      <c r="D400" s="293"/>
      <c r="E400" s="293"/>
      <c r="F400" s="293"/>
      <c r="G400" s="293"/>
      <c r="H400" s="293"/>
      <c r="I400" s="293"/>
      <c r="J400" s="293"/>
      <c r="K400" s="293"/>
      <c r="L400" s="293"/>
    </row>
    <row r="401" spans="1:12">
      <c r="A401" s="290"/>
      <c r="B401" s="3"/>
      <c r="C401" s="290"/>
      <c r="D401" s="293"/>
      <c r="E401" s="293"/>
      <c r="F401" s="293"/>
      <c r="G401" s="293"/>
      <c r="H401" s="293"/>
      <c r="I401" s="293"/>
      <c r="J401" s="293"/>
      <c r="K401" s="293"/>
      <c r="L401" s="293"/>
    </row>
    <row r="402" spans="1:12">
      <c r="A402" s="290"/>
      <c r="B402" s="3"/>
      <c r="C402" s="290"/>
      <c r="D402" s="293"/>
      <c r="E402" s="293"/>
      <c r="F402" s="293"/>
      <c r="G402" s="293"/>
      <c r="H402" s="293"/>
      <c r="I402" s="293"/>
      <c r="J402" s="293"/>
      <c r="K402" s="293"/>
      <c r="L402" s="293"/>
    </row>
    <row r="403" spans="1:12">
      <c r="A403" s="290"/>
      <c r="B403" s="3"/>
      <c r="C403" s="290"/>
      <c r="D403" s="293"/>
      <c r="E403" s="293"/>
      <c r="F403" s="293"/>
      <c r="G403" s="293"/>
      <c r="H403" s="293"/>
      <c r="I403" s="293"/>
      <c r="J403" s="293"/>
      <c r="K403" s="293"/>
      <c r="L403" s="293"/>
    </row>
    <row r="404" spans="1:12">
      <c r="A404" s="290"/>
      <c r="B404" s="3"/>
      <c r="C404" s="290"/>
      <c r="D404" s="293"/>
      <c r="E404" s="293"/>
      <c r="F404" s="293"/>
      <c r="G404" s="293"/>
      <c r="H404" s="293"/>
      <c r="I404" s="293"/>
      <c r="J404" s="293"/>
      <c r="K404" s="293"/>
      <c r="L404" s="293"/>
    </row>
    <row r="405" spans="1:12">
      <c r="A405" s="290"/>
      <c r="B405" s="3"/>
      <c r="C405" s="290"/>
      <c r="D405" s="293"/>
      <c r="E405" s="293"/>
      <c r="F405" s="293"/>
      <c r="G405" s="293"/>
      <c r="H405" s="293"/>
      <c r="I405" s="293"/>
      <c r="J405" s="293"/>
      <c r="K405" s="293"/>
      <c r="L405" s="293"/>
    </row>
    <row r="406" spans="1:12">
      <c r="A406" s="290"/>
      <c r="B406" s="3"/>
      <c r="C406" s="290"/>
      <c r="D406" s="293"/>
      <c r="E406" s="293"/>
      <c r="F406" s="293"/>
      <c r="G406" s="293"/>
      <c r="H406" s="293"/>
      <c r="I406" s="293"/>
      <c r="J406" s="293"/>
      <c r="K406" s="293"/>
      <c r="L406" s="293"/>
    </row>
    <row r="407" spans="1:12">
      <c r="A407" s="290"/>
      <c r="B407" s="3"/>
      <c r="C407" s="290"/>
      <c r="D407" s="293"/>
      <c r="E407" s="293"/>
      <c r="F407" s="293"/>
      <c r="G407" s="293"/>
      <c r="H407" s="293"/>
      <c r="I407" s="293"/>
      <c r="J407" s="293"/>
      <c r="K407" s="293"/>
      <c r="L407" s="293"/>
    </row>
    <row r="408" spans="1:12">
      <c r="A408" s="290"/>
      <c r="B408" s="3"/>
      <c r="C408" s="290"/>
      <c r="D408" s="293"/>
      <c r="E408" s="293"/>
      <c r="F408" s="293"/>
      <c r="G408" s="293"/>
      <c r="H408" s="293"/>
      <c r="I408" s="293"/>
      <c r="J408" s="293"/>
      <c r="K408" s="293"/>
      <c r="L408" s="293"/>
    </row>
    <row r="409" spans="1:12">
      <c r="A409" s="290"/>
      <c r="B409" s="3"/>
      <c r="C409" s="290"/>
      <c r="D409" s="293"/>
      <c r="E409" s="293"/>
      <c r="F409" s="293"/>
      <c r="G409" s="293"/>
      <c r="H409" s="293"/>
      <c r="I409" s="293"/>
      <c r="J409" s="293"/>
      <c r="K409" s="293"/>
      <c r="L409" s="293"/>
    </row>
    <row r="410" spans="1:12">
      <c r="A410" s="290"/>
      <c r="B410" s="3"/>
      <c r="C410" s="290"/>
      <c r="D410" s="293"/>
      <c r="E410" s="293"/>
      <c r="F410" s="293"/>
      <c r="G410" s="293"/>
      <c r="H410" s="293"/>
      <c r="I410" s="293"/>
      <c r="J410" s="293"/>
      <c r="K410" s="293"/>
      <c r="L410" s="293"/>
    </row>
    <row r="411" spans="1:12">
      <c r="A411" s="290"/>
      <c r="B411" s="3"/>
      <c r="C411" s="290"/>
      <c r="D411" s="293"/>
      <c r="E411" s="293"/>
      <c r="F411" s="293"/>
      <c r="G411" s="293"/>
      <c r="H411" s="293"/>
      <c r="I411" s="293"/>
      <c r="J411" s="293"/>
      <c r="K411" s="293"/>
      <c r="L411" s="293"/>
    </row>
    <row r="412" spans="1:12">
      <c r="A412" s="290"/>
      <c r="B412" s="3"/>
      <c r="C412" s="290"/>
      <c r="D412" s="293"/>
      <c r="E412" s="293"/>
      <c r="F412" s="293"/>
      <c r="G412" s="293"/>
      <c r="H412" s="293"/>
      <c r="I412" s="293"/>
      <c r="J412" s="293"/>
      <c r="K412" s="293"/>
      <c r="L412" s="293"/>
    </row>
    <row r="413" spans="1:12">
      <c r="A413" s="290"/>
      <c r="B413" s="3"/>
      <c r="C413" s="290"/>
      <c r="D413" s="293"/>
      <c r="E413" s="293"/>
      <c r="F413" s="293"/>
      <c r="G413" s="293"/>
      <c r="H413" s="293"/>
      <c r="I413" s="293"/>
      <c r="J413" s="293"/>
      <c r="K413" s="293"/>
      <c r="L413" s="293"/>
    </row>
    <row r="414" spans="1:12">
      <c r="A414" s="290"/>
      <c r="B414" s="3"/>
      <c r="C414" s="290"/>
      <c r="D414" s="293"/>
      <c r="E414" s="293"/>
      <c r="F414" s="293"/>
      <c r="G414" s="293"/>
      <c r="H414" s="293"/>
      <c r="I414" s="293"/>
      <c r="J414" s="293"/>
      <c r="K414" s="293"/>
      <c r="L414" s="293"/>
    </row>
    <row r="415" spans="1:12">
      <c r="A415" s="290"/>
      <c r="B415" s="3"/>
      <c r="C415" s="290"/>
      <c r="D415" s="293"/>
      <c r="E415" s="293"/>
      <c r="F415" s="293"/>
      <c r="G415" s="293"/>
      <c r="H415" s="293"/>
      <c r="I415" s="293"/>
      <c r="J415" s="293"/>
      <c r="K415" s="293"/>
      <c r="L415" s="293"/>
    </row>
    <row r="416" spans="1:12">
      <c r="A416" s="290"/>
      <c r="B416" s="3"/>
      <c r="C416" s="290"/>
      <c r="D416" s="293"/>
      <c r="E416" s="293"/>
      <c r="F416" s="293"/>
      <c r="G416" s="293"/>
      <c r="H416" s="293"/>
      <c r="I416" s="293"/>
      <c r="J416" s="293"/>
      <c r="K416" s="293"/>
      <c r="L416" s="293"/>
    </row>
    <row r="417" spans="1:12">
      <c r="A417" s="290"/>
      <c r="B417" s="3"/>
      <c r="C417" s="290"/>
      <c r="D417" s="293"/>
      <c r="E417" s="293"/>
      <c r="F417" s="293"/>
      <c r="G417" s="293"/>
      <c r="H417" s="293"/>
      <c r="I417" s="293"/>
      <c r="J417" s="293"/>
      <c r="K417" s="293"/>
      <c r="L417" s="293"/>
    </row>
    <row r="418" spans="1:12">
      <c r="A418" s="290"/>
      <c r="B418" s="3"/>
      <c r="C418" s="290"/>
      <c r="D418" s="293"/>
      <c r="E418" s="293"/>
      <c r="F418" s="293"/>
      <c r="G418" s="293"/>
      <c r="H418" s="293"/>
      <c r="I418" s="293"/>
      <c r="J418" s="293"/>
      <c r="K418" s="293"/>
      <c r="L418" s="293"/>
    </row>
    <row r="419" spans="1:12">
      <c r="A419" s="290"/>
      <c r="B419" s="3"/>
      <c r="C419" s="290"/>
      <c r="D419" s="293"/>
      <c r="E419" s="293"/>
      <c r="F419" s="293"/>
      <c r="G419" s="293"/>
      <c r="H419" s="293"/>
      <c r="I419" s="293"/>
      <c r="J419" s="293"/>
      <c r="K419" s="293"/>
      <c r="L419" s="293"/>
    </row>
    <row r="420" spans="1:12">
      <c r="A420" s="290"/>
      <c r="B420" s="3"/>
      <c r="C420" s="290"/>
      <c r="D420" s="293"/>
      <c r="E420" s="293"/>
      <c r="F420" s="293"/>
      <c r="G420" s="293"/>
      <c r="H420" s="293"/>
      <c r="I420" s="293"/>
      <c r="J420" s="293"/>
      <c r="K420" s="293"/>
      <c r="L420" s="293"/>
    </row>
    <row r="421" spans="1:12">
      <c r="A421" s="290"/>
      <c r="B421" s="3"/>
      <c r="C421" s="290"/>
      <c r="D421" s="293"/>
      <c r="E421" s="293"/>
      <c r="F421" s="293"/>
      <c r="G421" s="293"/>
      <c r="H421" s="293"/>
      <c r="I421" s="293"/>
      <c r="J421" s="293"/>
      <c r="K421" s="293"/>
      <c r="L421" s="293"/>
    </row>
    <row r="422" spans="1:12">
      <c r="A422" s="290"/>
      <c r="B422" s="3"/>
      <c r="C422" s="290"/>
      <c r="D422" s="293"/>
      <c r="E422" s="293"/>
      <c r="F422" s="293"/>
      <c r="G422" s="293"/>
      <c r="H422" s="293"/>
      <c r="I422" s="293"/>
      <c r="J422" s="293"/>
      <c r="K422" s="293"/>
      <c r="L422" s="293"/>
    </row>
    <row r="423" spans="1:12">
      <c r="A423" s="290"/>
      <c r="B423" s="3"/>
      <c r="C423" s="290"/>
      <c r="D423" s="293"/>
      <c r="E423" s="293"/>
      <c r="F423" s="293"/>
      <c r="G423" s="293"/>
      <c r="H423" s="293"/>
      <c r="I423" s="293"/>
      <c r="J423" s="293"/>
      <c r="K423" s="293"/>
      <c r="L423" s="293"/>
    </row>
    <row r="424" spans="1:12">
      <c r="A424" s="290"/>
      <c r="B424" s="3"/>
      <c r="C424" s="290"/>
      <c r="D424" s="293"/>
      <c r="E424" s="293"/>
      <c r="F424" s="293"/>
      <c r="G424" s="293"/>
      <c r="H424" s="293"/>
      <c r="I424" s="293"/>
      <c r="J424" s="293"/>
      <c r="K424" s="293"/>
      <c r="L424" s="293"/>
    </row>
    <row r="425" spans="1:12">
      <c r="A425" s="290"/>
      <c r="B425" s="3"/>
      <c r="C425" s="290"/>
      <c r="D425" s="293"/>
      <c r="E425" s="293"/>
      <c r="F425" s="293"/>
      <c r="G425" s="293"/>
      <c r="H425" s="293"/>
      <c r="I425" s="293"/>
      <c r="J425" s="293"/>
      <c r="K425" s="293"/>
      <c r="L425" s="293"/>
    </row>
    <row r="426" spans="1:12">
      <c r="A426" s="290"/>
      <c r="B426" s="3"/>
      <c r="C426" s="290"/>
      <c r="D426" s="293"/>
      <c r="E426" s="293"/>
      <c r="F426" s="293"/>
      <c r="G426" s="293"/>
      <c r="H426" s="293"/>
      <c r="I426" s="293"/>
      <c r="J426" s="293"/>
      <c r="K426" s="293"/>
      <c r="L426" s="293"/>
    </row>
    <row r="427" spans="1:12">
      <c r="A427" s="290"/>
      <c r="B427" s="3"/>
      <c r="C427" s="290"/>
      <c r="D427" s="293"/>
      <c r="E427" s="293"/>
      <c r="F427" s="293"/>
      <c r="G427" s="293"/>
      <c r="H427" s="293"/>
      <c r="I427" s="293"/>
      <c r="J427" s="293"/>
      <c r="K427" s="293"/>
      <c r="L427" s="293"/>
    </row>
    <row r="428" spans="1:12">
      <c r="A428" s="290"/>
      <c r="B428" s="3"/>
      <c r="C428" s="290"/>
      <c r="D428" s="293"/>
      <c r="E428" s="293"/>
      <c r="F428" s="293"/>
      <c r="G428" s="293"/>
      <c r="H428" s="293"/>
      <c r="I428" s="293"/>
      <c r="J428" s="293"/>
      <c r="K428" s="293"/>
      <c r="L428" s="293"/>
    </row>
    <row r="429" spans="1:12">
      <c r="A429" s="290"/>
      <c r="B429" s="3"/>
      <c r="C429" s="290"/>
      <c r="D429" s="293"/>
      <c r="E429" s="293"/>
      <c r="F429" s="293"/>
      <c r="G429" s="293"/>
      <c r="H429" s="293"/>
      <c r="I429" s="293"/>
      <c r="J429" s="293"/>
      <c r="K429" s="293"/>
      <c r="L429" s="293"/>
    </row>
    <row r="430" spans="1:12">
      <c r="A430" s="290"/>
      <c r="B430" s="3"/>
      <c r="C430" s="290"/>
      <c r="D430" s="293"/>
      <c r="E430" s="293"/>
      <c r="F430" s="293"/>
      <c r="G430" s="293"/>
      <c r="H430" s="293"/>
      <c r="I430" s="293"/>
      <c r="J430" s="293"/>
      <c r="K430" s="293"/>
      <c r="L430" s="293"/>
    </row>
    <row r="431" spans="1:12">
      <c r="A431" s="290"/>
      <c r="B431" s="3"/>
      <c r="C431" s="290"/>
      <c r="D431" s="293"/>
      <c r="E431" s="293"/>
      <c r="F431" s="293"/>
      <c r="G431" s="293"/>
      <c r="H431" s="293"/>
      <c r="I431" s="293"/>
      <c r="J431" s="293"/>
      <c r="K431" s="293"/>
      <c r="L431" s="293"/>
    </row>
    <row r="432" spans="1:12">
      <c r="A432" s="290"/>
      <c r="B432" s="3"/>
      <c r="C432" s="290"/>
      <c r="D432" s="293"/>
      <c r="E432" s="293"/>
      <c r="F432" s="293"/>
      <c r="G432" s="293"/>
      <c r="H432" s="293"/>
      <c r="I432" s="293"/>
      <c r="J432" s="293"/>
      <c r="K432" s="293"/>
      <c r="L432" s="293"/>
    </row>
    <row r="433" spans="1:12">
      <c r="A433" s="290"/>
      <c r="B433" s="3"/>
      <c r="C433" s="290"/>
      <c r="D433" s="293"/>
      <c r="E433" s="293"/>
      <c r="F433" s="293"/>
      <c r="G433" s="293"/>
      <c r="H433" s="293"/>
      <c r="I433" s="293"/>
      <c r="J433" s="293"/>
      <c r="K433" s="293"/>
      <c r="L433" s="293"/>
    </row>
    <row r="434" spans="1:12">
      <c r="A434" s="290"/>
      <c r="B434" s="3"/>
      <c r="C434" s="290"/>
      <c r="D434" s="293"/>
      <c r="E434" s="293"/>
      <c r="F434" s="293"/>
      <c r="G434" s="293"/>
      <c r="H434" s="293"/>
      <c r="I434" s="293"/>
      <c r="J434" s="293"/>
      <c r="K434" s="293"/>
      <c r="L434" s="293"/>
    </row>
    <row r="435" spans="1:12">
      <c r="A435" s="290"/>
      <c r="B435" s="3"/>
      <c r="C435" s="290"/>
      <c r="D435" s="293"/>
      <c r="E435" s="293"/>
      <c r="F435" s="293"/>
      <c r="G435" s="293"/>
      <c r="H435" s="293"/>
      <c r="I435" s="293"/>
      <c r="J435" s="293"/>
      <c r="K435" s="293"/>
      <c r="L435" s="293"/>
    </row>
    <row r="436" spans="1:12">
      <c r="A436" s="290"/>
      <c r="B436" s="3"/>
      <c r="C436" s="290"/>
      <c r="D436" s="293"/>
      <c r="E436" s="293"/>
      <c r="F436" s="293"/>
      <c r="G436" s="293"/>
      <c r="H436" s="293"/>
      <c r="I436" s="293"/>
      <c r="J436" s="293"/>
      <c r="K436" s="293"/>
      <c r="L436" s="293"/>
    </row>
    <row r="437" spans="1:12">
      <c r="A437" s="290"/>
      <c r="B437" s="3"/>
      <c r="C437" s="290"/>
      <c r="D437" s="293"/>
      <c r="E437" s="293"/>
      <c r="F437" s="293"/>
      <c r="G437" s="293"/>
      <c r="H437" s="293"/>
      <c r="I437" s="293"/>
      <c r="J437" s="293"/>
      <c r="K437" s="293"/>
      <c r="L437" s="293"/>
    </row>
    <row r="438" spans="1:12">
      <c r="A438" s="290"/>
      <c r="B438" s="3"/>
      <c r="C438" s="290"/>
      <c r="D438" s="293"/>
      <c r="E438" s="293"/>
      <c r="F438" s="293"/>
      <c r="G438" s="293"/>
      <c r="H438" s="293"/>
      <c r="I438" s="293"/>
      <c r="J438" s="293"/>
      <c r="K438" s="293"/>
      <c r="L438" s="293"/>
    </row>
    <row r="439" spans="1:12">
      <c r="A439" s="290"/>
      <c r="B439" s="3"/>
      <c r="C439" s="290"/>
      <c r="D439" s="293"/>
      <c r="E439" s="293"/>
      <c r="F439" s="293"/>
      <c r="G439" s="293"/>
      <c r="H439" s="293"/>
      <c r="I439" s="293"/>
      <c r="J439" s="293"/>
      <c r="K439" s="293"/>
      <c r="L439" s="293"/>
    </row>
    <row r="440" spans="1:12">
      <c r="A440" s="290"/>
      <c r="B440" s="3"/>
      <c r="C440" s="290"/>
      <c r="D440" s="293"/>
      <c r="E440" s="293"/>
      <c r="F440" s="293"/>
      <c r="G440" s="293"/>
      <c r="H440" s="293"/>
      <c r="I440" s="293"/>
      <c r="J440" s="293"/>
      <c r="K440" s="293"/>
      <c r="L440" s="293"/>
    </row>
    <row r="441" spans="1:12">
      <c r="A441" s="290"/>
      <c r="B441" s="3"/>
      <c r="C441" s="290"/>
      <c r="D441" s="293"/>
      <c r="E441" s="293"/>
      <c r="F441" s="293"/>
      <c r="G441" s="293"/>
      <c r="H441" s="293"/>
      <c r="I441" s="293"/>
      <c r="J441" s="293"/>
      <c r="K441" s="293"/>
      <c r="L441" s="293"/>
    </row>
    <row r="442" spans="1:12">
      <c r="A442" s="290"/>
      <c r="B442" s="3"/>
      <c r="C442" s="290"/>
      <c r="D442" s="293"/>
      <c r="E442" s="293"/>
      <c r="F442" s="293"/>
      <c r="G442" s="293"/>
      <c r="H442" s="293"/>
      <c r="I442" s="293"/>
      <c r="J442" s="293"/>
      <c r="K442" s="293"/>
      <c r="L442" s="293"/>
    </row>
    <row r="443" spans="1:12">
      <c r="A443" s="290"/>
      <c r="B443" s="3"/>
      <c r="C443" s="290"/>
      <c r="D443" s="293"/>
      <c r="E443" s="293"/>
      <c r="F443" s="293"/>
      <c r="G443" s="293"/>
      <c r="H443" s="293"/>
      <c r="I443" s="293"/>
      <c r="J443" s="293"/>
      <c r="K443" s="293"/>
      <c r="L443" s="293"/>
    </row>
    <row r="444" spans="1:12">
      <c r="A444" s="290"/>
      <c r="B444" s="3"/>
      <c r="C444" s="290"/>
      <c r="D444" s="293"/>
      <c r="E444" s="293"/>
      <c r="F444" s="293"/>
      <c r="G444" s="293"/>
      <c r="H444" s="293"/>
      <c r="I444" s="293"/>
      <c r="J444" s="293"/>
      <c r="K444" s="293"/>
      <c r="L444" s="293"/>
    </row>
    <row r="445" spans="1:12">
      <c r="A445" s="290"/>
      <c r="B445" s="3"/>
      <c r="C445" s="290"/>
      <c r="D445" s="293"/>
      <c r="E445" s="293"/>
      <c r="F445" s="293"/>
      <c r="G445" s="293"/>
      <c r="H445" s="293"/>
      <c r="I445" s="293"/>
      <c r="J445" s="293"/>
      <c r="K445" s="293"/>
      <c r="L445" s="293"/>
    </row>
    <row r="446" spans="1:12">
      <c r="A446" s="290"/>
      <c r="B446" s="3"/>
      <c r="C446" s="290"/>
      <c r="D446" s="293"/>
      <c r="E446" s="293"/>
      <c r="F446" s="293"/>
      <c r="G446" s="293"/>
      <c r="H446" s="293"/>
      <c r="I446" s="293"/>
      <c r="J446" s="293"/>
      <c r="K446" s="293"/>
      <c r="L446" s="293"/>
    </row>
    <row r="447" spans="1:12">
      <c r="A447" s="290"/>
      <c r="B447" s="3"/>
      <c r="C447" s="290"/>
      <c r="D447" s="293"/>
      <c r="E447" s="293"/>
      <c r="F447" s="293"/>
      <c r="G447" s="293"/>
      <c r="H447" s="293"/>
      <c r="I447" s="293"/>
      <c r="J447" s="293"/>
      <c r="K447" s="293"/>
      <c r="L447" s="293"/>
    </row>
    <row r="448" spans="1:12">
      <c r="A448" s="290"/>
      <c r="B448" s="3"/>
      <c r="C448" s="290"/>
      <c r="D448" s="293"/>
      <c r="E448" s="293"/>
      <c r="F448" s="293"/>
      <c r="G448" s="293"/>
      <c r="H448" s="293"/>
      <c r="I448" s="293"/>
      <c r="J448" s="293"/>
      <c r="K448" s="293"/>
      <c r="L448" s="293"/>
    </row>
    <row r="449" spans="1:12">
      <c r="A449" s="290"/>
      <c r="B449" s="3"/>
      <c r="C449" s="290"/>
      <c r="D449" s="293"/>
      <c r="E449" s="293"/>
      <c r="F449" s="293"/>
      <c r="G449" s="293"/>
      <c r="H449" s="293"/>
      <c r="I449" s="293"/>
      <c r="J449" s="293"/>
      <c r="K449" s="293"/>
      <c r="L449" s="293"/>
    </row>
    <row r="450" spans="1:12">
      <c r="A450" s="290"/>
      <c r="B450" s="3"/>
      <c r="C450" s="290"/>
      <c r="D450" s="293"/>
      <c r="E450" s="293"/>
      <c r="F450" s="293"/>
      <c r="G450" s="293"/>
      <c r="H450" s="293"/>
      <c r="I450" s="293"/>
      <c r="J450" s="293"/>
      <c r="K450" s="293"/>
      <c r="L450" s="293"/>
    </row>
    <row r="451" spans="1:12">
      <c r="A451" s="290"/>
      <c r="B451" s="3"/>
      <c r="C451" s="290"/>
      <c r="D451" s="293"/>
      <c r="E451" s="293"/>
      <c r="F451" s="293"/>
      <c r="G451" s="293"/>
      <c r="H451" s="293"/>
      <c r="I451" s="293"/>
      <c r="J451" s="293"/>
      <c r="K451" s="293"/>
      <c r="L451" s="293"/>
    </row>
    <row r="452" spans="1:12">
      <c r="A452" s="290"/>
      <c r="B452" s="3"/>
      <c r="C452" s="290"/>
      <c r="D452" s="293"/>
      <c r="E452" s="293"/>
      <c r="F452" s="293"/>
      <c r="G452" s="293"/>
      <c r="H452" s="293"/>
      <c r="I452" s="293"/>
      <c r="J452" s="293"/>
      <c r="K452" s="293"/>
      <c r="L452" s="293"/>
    </row>
    <row r="453" spans="1:12">
      <c r="A453" s="290"/>
      <c r="B453" s="3"/>
      <c r="C453" s="290"/>
      <c r="D453" s="293"/>
      <c r="E453" s="293"/>
      <c r="F453" s="293"/>
      <c r="G453" s="293"/>
      <c r="H453" s="293"/>
      <c r="I453" s="293"/>
      <c r="J453" s="293"/>
      <c r="K453" s="293"/>
      <c r="L453" s="293"/>
    </row>
    <row r="454" spans="1:12">
      <c r="A454" s="290"/>
      <c r="B454" s="3"/>
      <c r="C454" s="290"/>
      <c r="D454" s="293"/>
      <c r="E454" s="293"/>
      <c r="F454" s="293"/>
      <c r="G454" s="293"/>
      <c r="H454" s="293"/>
      <c r="I454" s="293"/>
      <c r="J454" s="293"/>
      <c r="K454" s="293"/>
      <c r="L454" s="293"/>
    </row>
    <row r="455" spans="1:12">
      <c r="A455" s="290"/>
      <c r="B455" s="3"/>
      <c r="C455" s="290"/>
      <c r="D455" s="293"/>
      <c r="E455" s="293"/>
      <c r="F455" s="293"/>
      <c r="G455" s="293"/>
      <c r="H455" s="293"/>
      <c r="I455" s="293"/>
      <c r="J455" s="293"/>
      <c r="K455" s="293"/>
      <c r="L455" s="293"/>
    </row>
    <row r="456" spans="1:12">
      <c r="A456" s="290"/>
      <c r="B456" s="3"/>
      <c r="C456" s="290"/>
      <c r="D456" s="293"/>
      <c r="E456" s="293"/>
      <c r="F456" s="293"/>
      <c r="G456" s="293"/>
      <c r="H456" s="293"/>
      <c r="I456" s="293"/>
      <c r="J456" s="293"/>
      <c r="K456" s="293"/>
      <c r="L456" s="293"/>
    </row>
    <row r="457" spans="1:12">
      <c r="A457" s="290"/>
      <c r="B457" s="3"/>
      <c r="C457" s="290"/>
      <c r="D457" s="293"/>
      <c r="E457" s="293"/>
      <c r="F457" s="293"/>
      <c r="G457" s="293"/>
      <c r="H457" s="293"/>
      <c r="I457" s="293"/>
      <c r="J457" s="293"/>
      <c r="K457" s="293"/>
      <c r="L457" s="293"/>
    </row>
    <row r="458" spans="1:12">
      <c r="A458" s="290"/>
      <c r="B458" s="3"/>
      <c r="C458" s="290"/>
      <c r="D458" s="293"/>
      <c r="E458" s="293"/>
      <c r="F458" s="293"/>
      <c r="G458" s="293"/>
      <c r="H458" s="293"/>
      <c r="I458" s="293"/>
      <c r="J458" s="293"/>
      <c r="K458" s="293"/>
      <c r="L458" s="293"/>
    </row>
    <row r="459" spans="1:12">
      <c r="A459" s="290"/>
      <c r="B459" s="3"/>
      <c r="C459" s="290"/>
      <c r="D459" s="293"/>
      <c r="E459" s="293"/>
      <c r="F459" s="293"/>
      <c r="G459" s="293"/>
      <c r="H459" s="293"/>
      <c r="I459" s="293"/>
      <c r="J459" s="293"/>
      <c r="K459" s="293"/>
      <c r="L459" s="293"/>
    </row>
    <row r="460" spans="1:12">
      <c r="A460" s="290"/>
      <c r="B460" s="3"/>
      <c r="C460" s="290"/>
      <c r="D460" s="293"/>
      <c r="E460" s="293"/>
      <c r="F460" s="293"/>
      <c r="G460" s="293"/>
      <c r="H460" s="293"/>
      <c r="I460" s="293"/>
      <c r="J460" s="293"/>
      <c r="K460" s="293"/>
      <c r="L460" s="293"/>
    </row>
    <row r="461" spans="1:12">
      <c r="A461" s="290"/>
      <c r="B461" s="3"/>
      <c r="C461" s="290"/>
      <c r="D461" s="293"/>
      <c r="E461" s="293"/>
      <c r="F461" s="293"/>
      <c r="G461" s="293"/>
      <c r="H461" s="293"/>
      <c r="I461" s="293"/>
      <c r="J461" s="293"/>
      <c r="K461" s="293"/>
      <c r="L461" s="293"/>
    </row>
    <row r="462" spans="1:12">
      <c r="A462" s="290"/>
      <c r="B462" s="3"/>
      <c r="C462" s="290"/>
      <c r="D462" s="293"/>
      <c r="E462" s="293"/>
      <c r="F462" s="293"/>
      <c r="G462" s="293"/>
      <c r="H462" s="293"/>
      <c r="I462" s="293"/>
      <c r="J462" s="293"/>
      <c r="K462" s="293"/>
      <c r="L462" s="293"/>
    </row>
    <row r="463" spans="1:12">
      <c r="A463" s="290"/>
      <c r="B463" s="3"/>
      <c r="C463" s="290"/>
      <c r="D463" s="293"/>
      <c r="E463" s="293"/>
      <c r="F463" s="293"/>
      <c r="G463" s="293"/>
      <c r="H463" s="293"/>
      <c r="I463" s="293"/>
      <c r="J463" s="293"/>
      <c r="K463" s="293"/>
      <c r="L463" s="293"/>
    </row>
    <row r="464" spans="1:12">
      <c r="A464" s="290"/>
      <c r="B464" s="3"/>
      <c r="C464" s="290"/>
      <c r="D464" s="293"/>
      <c r="E464" s="293"/>
      <c r="F464" s="293"/>
      <c r="G464" s="293"/>
      <c r="H464" s="293"/>
      <c r="I464" s="293"/>
      <c r="J464" s="293"/>
      <c r="K464" s="293"/>
      <c r="L464" s="293"/>
    </row>
    <row r="465" spans="1:12">
      <c r="A465" s="290"/>
      <c r="B465" s="3"/>
      <c r="C465" s="290"/>
      <c r="D465" s="293"/>
      <c r="E465" s="293"/>
      <c r="F465" s="293"/>
      <c r="G465" s="293"/>
      <c r="H465" s="293"/>
      <c r="I465" s="293"/>
      <c r="J465" s="293"/>
      <c r="K465" s="293"/>
      <c r="L465" s="293"/>
    </row>
    <row r="466" spans="1:12">
      <c r="A466" s="290"/>
      <c r="B466" s="3"/>
      <c r="C466" s="290"/>
      <c r="D466" s="293"/>
      <c r="E466" s="293"/>
      <c r="F466" s="293"/>
      <c r="G466" s="293"/>
      <c r="H466" s="293"/>
      <c r="I466" s="293"/>
      <c r="J466" s="293"/>
      <c r="K466" s="293"/>
      <c r="L466" s="293"/>
    </row>
    <row r="467" spans="1:12">
      <c r="A467" s="290"/>
      <c r="B467" s="3"/>
      <c r="C467" s="290"/>
      <c r="D467" s="293"/>
      <c r="E467" s="293"/>
      <c r="F467" s="293"/>
      <c r="G467" s="293"/>
      <c r="H467" s="293"/>
      <c r="I467" s="293"/>
      <c r="J467" s="293"/>
      <c r="K467" s="293"/>
      <c r="L467" s="293"/>
    </row>
    <row r="468" spans="1:12">
      <c r="A468" s="290"/>
      <c r="B468" s="3"/>
      <c r="C468" s="290"/>
      <c r="D468" s="293"/>
      <c r="E468" s="293"/>
      <c r="F468" s="293"/>
      <c r="G468" s="293"/>
      <c r="H468" s="293"/>
      <c r="I468" s="293"/>
      <c r="J468" s="293"/>
      <c r="K468" s="293"/>
      <c r="L468" s="293"/>
    </row>
    <row r="469" spans="1:12">
      <c r="A469" s="290"/>
      <c r="B469" s="3"/>
      <c r="C469" s="290"/>
      <c r="D469" s="293"/>
      <c r="E469" s="293"/>
      <c r="F469" s="293"/>
      <c r="G469" s="293"/>
      <c r="H469" s="293"/>
      <c r="I469" s="293"/>
      <c r="J469" s="293"/>
      <c r="K469" s="293"/>
      <c r="L469" s="293"/>
    </row>
    <row r="470" spans="1:12">
      <c r="A470" s="290"/>
      <c r="B470" s="3"/>
      <c r="C470" s="290"/>
      <c r="D470" s="293"/>
      <c r="E470" s="293"/>
      <c r="F470" s="293"/>
      <c r="G470" s="293"/>
      <c r="H470" s="293"/>
      <c r="I470" s="293"/>
      <c r="J470" s="293"/>
      <c r="K470" s="293"/>
      <c r="L470" s="293"/>
    </row>
    <row r="471" spans="1:12">
      <c r="A471" s="290"/>
      <c r="B471" s="3"/>
      <c r="C471" s="290"/>
      <c r="D471" s="293"/>
      <c r="E471" s="293"/>
      <c r="F471" s="293"/>
      <c r="G471" s="293"/>
      <c r="H471" s="293"/>
      <c r="I471" s="293"/>
      <c r="J471" s="293"/>
      <c r="K471" s="293"/>
      <c r="L471" s="293"/>
    </row>
    <row r="472" spans="1:12">
      <c r="A472" s="290"/>
      <c r="B472" s="3"/>
      <c r="C472" s="290"/>
      <c r="D472" s="293"/>
      <c r="E472" s="293"/>
      <c r="F472" s="293"/>
      <c r="G472" s="293"/>
      <c r="H472" s="293"/>
      <c r="I472" s="293"/>
      <c r="J472" s="293"/>
      <c r="K472" s="293"/>
      <c r="L472" s="293"/>
    </row>
    <row r="473" spans="1:12">
      <c r="A473" s="290"/>
      <c r="B473" s="3"/>
      <c r="C473" s="290"/>
      <c r="D473" s="293"/>
      <c r="E473" s="293"/>
      <c r="F473" s="293"/>
      <c r="G473" s="293"/>
      <c r="H473" s="293"/>
      <c r="I473" s="293"/>
      <c r="J473" s="293"/>
      <c r="K473" s="293"/>
      <c r="L473" s="293"/>
    </row>
    <row r="474" spans="1:12">
      <c r="A474" s="290"/>
      <c r="B474" s="3"/>
      <c r="C474" s="290"/>
      <c r="D474" s="293"/>
      <c r="E474" s="293"/>
      <c r="F474" s="293"/>
      <c r="G474" s="293"/>
      <c r="H474" s="293"/>
      <c r="I474" s="293"/>
      <c r="J474" s="293"/>
      <c r="K474" s="293"/>
      <c r="L474" s="293"/>
    </row>
    <row r="475" spans="1:12">
      <c r="A475" s="290"/>
      <c r="B475" s="3"/>
      <c r="C475" s="290"/>
      <c r="D475" s="293"/>
      <c r="E475" s="293"/>
      <c r="F475" s="293"/>
      <c r="G475" s="293"/>
      <c r="H475" s="293"/>
      <c r="I475" s="293"/>
      <c r="J475" s="293"/>
      <c r="K475" s="293"/>
      <c r="L475" s="293"/>
    </row>
    <row r="476" spans="1:12">
      <c r="A476" s="290"/>
      <c r="B476" s="3"/>
      <c r="C476" s="290"/>
      <c r="D476" s="293"/>
      <c r="E476" s="293"/>
      <c r="F476" s="293"/>
      <c r="G476" s="293"/>
      <c r="H476" s="293"/>
      <c r="I476" s="293"/>
      <c r="J476" s="293"/>
      <c r="K476" s="293"/>
      <c r="L476" s="293"/>
    </row>
    <row r="477" spans="1:12">
      <c r="A477" s="290"/>
      <c r="B477" s="3"/>
      <c r="C477" s="290"/>
      <c r="D477" s="293"/>
      <c r="E477" s="293"/>
      <c r="F477" s="293"/>
      <c r="G477" s="293"/>
      <c r="H477" s="293"/>
      <c r="I477" s="293"/>
      <c r="J477" s="293"/>
      <c r="K477" s="293"/>
      <c r="L477" s="293"/>
    </row>
    <row r="478" spans="1:12">
      <c r="A478" s="290"/>
      <c r="B478" s="3"/>
      <c r="C478" s="290"/>
      <c r="D478" s="293"/>
      <c r="E478" s="293"/>
      <c r="F478" s="293"/>
      <c r="G478" s="293"/>
      <c r="H478" s="293"/>
      <c r="I478" s="293"/>
      <c r="J478" s="293"/>
      <c r="K478" s="293"/>
      <c r="L478" s="293"/>
    </row>
    <row r="479" spans="1:12">
      <c r="A479" s="290"/>
      <c r="B479" s="3"/>
      <c r="C479" s="290"/>
      <c r="D479" s="293"/>
      <c r="E479" s="293"/>
      <c r="F479" s="293"/>
      <c r="G479" s="293"/>
      <c r="H479" s="293"/>
      <c r="I479" s="293"/>
      <c r="J479" s="293"/>
      <c r="K479" s="293"/>
      <c r="L479" s="293"/>
    </row>
    <row r="480" spans="1:12">
      <c r="A480" s="290"/>
      <c r="B480" s="3"/>
      <c r="C480" s="290"/>
      <c r="D480" s="293"/>
      <c r="E480" s="293"/>
      <c r="F480" s="293"/>
      <c r="G480" s="293"/>
      <c r="H480" s="293"/>
      <c r="I480" s="293"/>
      <c r="J480" s="293"/>
      <c r="K480" s="293"/>
      <c r="L480" s="293"/>
    </row>
    <row r="481" spans="1:12">
      <c r="A481" s="290"/>
      <c r="B481" s="3"/>
      <c r="C481" s="290"/>
      <c r="D481" s="293"/>
      <c r="E481" s="293"/>
      <c r="F481" s="293"/>
      <c r="G481" s="293"/>
      <c r="H481" s="293"/>
      <c r="I481" s="293"/>
      <c r="J481" s="293"/>
      <c r="K481" s="293"/>
      <c r="L481" s="293"/>
    </row>
    <row r="482" spans="1:12">
      <c r="A482" s="290"/>
      <c r="B482" s="3"/>
      <c r="C482" s="290"/>
      <c r="D482" s="293"/>
      <c r="E482" s="293"/>
      <c r="F482" s="293"/>
      <c r="G482" s="293"/>
      <c r="H482" s="293"/>
      <c r="I482" s="293"/>
      <c r="J482" s="293"/>
      <c r="K482" s="293"/>
      <c r="L482" s="293"/>
    </row>
    <row r="483" spans="1:12">
      <c r="A483" s="290"/>
      <c r="B483" s="3"/>
      <c r="C483" s="290"/>
      <c r="D483" s="293"/>
      <c r="E483" s="293"/>
      <c r="F483" s="293"/>
      <c r="G483" s="293"/>
      <c r="H483" s="293"/>
      <c r="I483" s="293"/>
      <c r="J483" s="293"/>
      <c r="K483" s="293"/>
      <c r="L483" s="293"/>
    </row>
    <row r="484" spans="1:12">
      <c r="A484" s="290"/>
      <c r="B484" s="3"/>
      <c r="C484" s="290"/>
      <c r="D484" s="293"/>
      <c r="E484" s="293"/>
      <c r="F484" s="293"/>
      <c r="G484" s="293"/>
      <c r="H484" s="293"/>
      <c r="I484" s="293"/>
      <c r="J484" s="293"/>
      <c r="K484" s="293"/>
      <c r="L484" s="293"/>
    </row>
    <row r="485" spans="1:12">
      <c r="A485" s="290"/>
      <c r="B485" s="3"/>
      <c r="C485" s="290"/>
      <c r="D485" s="293"/>
      <c r="E485" s="293"/>
      <c r="F485" s="293"/>
      <c r="G485" s="293"/>
      <c r="H485" s="293"/>
      <c r="I485" s="293"/>
      <c r="J485" s="293"/>
      <c r="K485" s="293"/>
      <c r="L485" s="293"/>
    </row>
    <row r="486" spans="1:12">
      <c r="A486" s="290"/>
      <c r="B486" s="3"/>
      <c r="C486" s="290"/>
      <c r="D486" s="293"/>
      <c r="E486" s="293"/>
      <c r="F486" s="293"/>
      <c r="G486" s="293"/>
      <c r="H486" s="293"/>
      <c r="I486" s="293"/>
      <c r="J486" s="293"/>
      <c r="K486" s="293"/>
      <c r="L486" s="293"/>
    </row>
    <row r="487" spans="1:12">
      <c r="A487" s="290"/>
      <c r="B487" s="3"/>
      <c r="C487" s="290"/>
      <c r="D487" s="293"/>
      <c r="E487" s="293"/>
      <c r="F487" s="293"/>
      <c r="G487" s="293"/>
      <c r="H487" s="293"/>
      <c r="I487" s="293"/>
      <c r="J487" s="293"/>
      <c r="K487" s="293"/>
      <c r="L487" s="293"/>
    </row>
    <row r="488" spans="1:12">
      <c r="A488" s="290"/>
      <c r="B488" s="3"/>
      <c r="C488" s="290"/>
      <c r="D488" s="293"/>
      <c r="E488" s="293"/>
      <c r="F488" s="293"/>
      <c r="G488" s="293"/>
      <c r="H488" s="293"/>
      <c r="I488" s="293"/>
      <c r="J488" s="293"/>
      <c r="K488" s="293"/>
      <c r="L488" s="293"/>
    </row>
    <row r="489" spans="1:12">
      <c r="A489" s="290"/>
      <c r="B489" s="3"/>
      <c r="C489" s="290"/>
      <c r="D489" s="293"/>
      <c r="E489" s="293"/>
      <c r="F489" s="293"/>
      <c r="G489" s="293"/>
      <c r="H489" s="293"/>
      <c r="I489" s="293"/>
      <c r="J489" s="293"/>
      <c r="K489" s="293"/>
      <c r="L489" s="293"/>
    </row>
    <row r="490" spans="1:12">
      <c r="A490" s="290"/>
      <c r="B490" s="3"/>
      <c r="C490" s="290"/>
      <c r="D490" s="293"/>
      <c r="E490" s="293"/>
      <c r="F490" s="293"/>
      <c r="G490" s="293"/>
      <c r="H490" s="293"/>
      <c r="I490" s="293"/>
      <c r="J490" s="293"/>
      <c r="K490" s="293"/>
      <c r="L490" s="293"/>
    </row>
    <row r="491" spans="1:12">
      <c r="A491" s="290"/>
      <c r="B491" s="3"/>
      <c r="C491" s="290"/>
      <c r="D491" s="293"/>
      <c r="E491" s="293"/>
      <c r="F491" s="293"/>
      <c r="G491" s="293"/>
      <c r="H491" s="293"/>
      <c r="I491" s="293"/>
      <c r="J491" s="293"/>
      <c r="K491" s="293"/>
      <c r="L491" s="293"/>
    </row>
    <row r="492" spans="1:12">
      <c r="A492" s="290"/>
      <c r="B492" s="3"/>
      <c r="C492" s="290"/>
      <c r="D492" s="293"/>
      <c r="E492" s="293"/>
      <c r="F492" s="293"/>
      <c r="G492" s="293"/>
      <c r="H492" s="293"/>
      <c r="I492" s="293"/>
      <c r="J492" s="293"/>
      <c r="K492" s="293"/>
      <c r="L492" s="293"/>
    </row>
    <row r="493" spans="1:12">
      <c r="A493" s="290"/>
      <c r="B493" s="3"/>
      <c r="C493" s="290"/>
      <c r="D493" s="293"/>
      <c r="E493" s="293"/>
      <c r="F493" s="293"/>
      <c r="G493" s="293"/>
      <c r="H493" s="293"/>
      <c r="I493" s="293"/>
      <c r="J493" s="293"/>
      <c r="K493" s="293"/>
      <c r="L493" s="293"/>
    </row>
    <row r="494" spans="1:12">
      <c r="A494" s="290"/>
      <c r="B494" s="3"/>
      <c r="C494" s="290"/>
      <c r="D494" s="293"/>
      <c r="E494" s="293"/>
      <c r="F494" s="293"/>
      <c r="G494" s="293"/>
      <c r="H494" s="293"/>
      <c r="I494" s="293"/>
      <c r="J494" s="293"/>
      <c r="K494" s="293"/>
      <c r="L494" s="293"/>
    </row>
    <row r="495" spans="1:12">
      <c r="A495" s="290"/>
      <c r="B495" s="3"/>
      <c r="C495" s="290"/>
      <c r="D495" s="293"/>
      <c r="E495" s="293"/>
      <c r="F495" s="293"/>
      <c r="G495" s="293"/>
      <c r="H495" s="293"/>
      <c r="I495" s="293"/>
      <c r="J495" s="293"/>
      <c r="K495" s="293"/>
      <c r="L495" s="293"/>
    </row>
    <row r="496" spans="1:12">
      <c r="A496" s="290"/>
      <c r="B496" s="3"/>
      <c r="C496" s="290"/>
      <c r="D496" s="293"/>
      <c r="E496" s="293"/>
      <c r="F496" s="293"/>
      <c r="G496" s="293"/>
      <c r="H496" s="293"/>
      <c r="I496" s="293"/>
      <c r="J496" s="293"/>
      <c r="K496" s="293"/>
      <c r="L496" s="293"/>
    </row>
    <row r="497" spans="1:12">
      <c r="A497" s="290"/>
      <c r="B497" s="3"/>
      <c r="C497" s="290"/>
      <c r="D497" s="293"/>
      <c r="E497" s="293"/>
      <c r="F497" s="293"/>
      <c r="G497" s="293"/>
      <c r="H497" s="293"/>
      <c r="I497" s="293"/>
      <c r="J497" s="293"/>
      <c r="K497" s="293"/>
      <c r="L497" s="293"/>
    </row>
    <row r="498" spans="1:12">
      <c r="A498" s="290"/>
      <c r="B498" s="3"/>
      <c r="C498" s="290"/>
      <c r="D498" s="293"/>
      <c r="E498" s="293"/>
      <c r="F498" s="293"/>
      <c r="G498" s="293"/>
      <c r="H498" s="293"/>
      <c r="I498" s="293"/>
      <c r="J498" s="293"/>
      <c r="K498" s="293"/>
      <c r="L498" s="293"/>
    </row>
    <row r="499" spans="1:12">
      <c r="A499" s="290"/>
      <c r="B499" s="3"/>
      <c r="C499" s="290"/>
      <c r="D499" s="293"/>
      <c r="E499" s="293"/>
      <c r="F499" s="293"/>
      <c r="G499" s="293"/>
      <c r="H499" s="293"/>
      <c r="I499" s="293"/>
      <c r="J499" s="293"/>
      <c r="K499" s="293"/>
      <c r="L499" s="293"/>
    </row>
    <row r="500" spans="1:12">
      <c r="A500" s="290"/>
      <c r="B500" s="3"/>
      <c r="C500" s="290"/>
      <c r="D500" s="293"/>
      <c r="E500" s="293"/>
      <c r="F500" s="293"/>
      <c r="G500" s="293"/>
      <c r="H500" s="293"/>
      <c r="I500" s="293"/>
      <c r="J500" s="293"/>
      <c r="K500" s="293"/>
      <c r="L500" s="293"/>
    </row>
    <row r="501" spans="1:12">
      <c r="A501" s="290"/>
      <c r="B501" s="3"/>
      <c r="C501" s="290"/>
      <c r="D501" s="293"/>
      <c r="E501" s="293"/>
      <c r="F501" s="293"/>
      <c r="G501" s="293"/>
      <c r="H501" s="293"/>
      <c r="I501" s="293"/>
      <c r="J501" s="293"/>
      <c r="K501" s="293"/>
      <c r="L501" s="293"/>
    </row>
    <row r="502" spans="1:12">
      <c r="A502" s="290"/>
      <c r="B502" s="3"/>
      <c r="C502" s="290"/>
      <c r="D502" s="293"/>
      <c r="E502" s="293"/>
      <c r="F502" s="293"/>
      <c r="G502" s="293"/>
      <c r="H502" s="293"/>
      <c r="I502" s="293"/>
      <c r="J502" s="293"/>
      <c r="K502" s="293"/>
      <c r="L502" s="293"/>
    </row>
    <row r="503" spans="1:12">
      <c r="A503" s="290"/>
      <c r="B503" s="3"/>
      <c r="C503" s="290"/>
      <c r="D503" s="293"/>
      <c r="E503" s="293"/>
      <c r="F503" s="293"/>
      <c r="G503" s="293"/>
      <c r="H503" s="293"/>
      <c r="I503" s="293"/>
      <c r="J503" s="293"/>
      <c r="K503" s="293"/>
      <c r="L503" s="293"/>
    </row>
    <row r="504" spans="1:12">
      <c r="A504" s="290"/>
      <c r="B504" s="3"/>
      <c r="C504" s="290"/>
      <c r="D504" s="293"/>
      <c r="E504" s="293"/>
      <c r="F504" s="293"/>
      <c r="G504" s="293"/>
      <c r="H504" s="293"/>
      <c r="I504" s="293"/>
      <c r="J504" s="293"/>
      <c r="K504" s="293"/>
      <c r="L504" s="293"/>
    </row>
    <row r="505" spans="1:12">
      <c r="A505" s="290"/>
      <c r="B505" s="3"/>
      <c r="C505" s="290"/>
      <c r="D505" s="293"/>
      <c r="E505" s="293"/>
      <c r="F505" s="293"/>
      <c r="G505" s="293"/>
      <c r="H505" s="293"/>
      <c r="I505" s="293"/>
      <c r="J505" s="293"/>
      <c r="K505" s="293"/>
      <c r="L505" s="293"/>
    </row>
    <row r="506" spans="1:12">
      <c r="A506" s="290"/>
      <c r="B506" s="3"/>
      <c r="C506" s="290"/>
      <c r="D506" s="293"/>
      <c r="E506" s="293"/>
      <c r="F506" s="293"/>
      <c r="G506" s="293"/>
      <c r="H506" s="293"/>
      <c r="I506" s="293"/>
      <c r="J506" s="293"/>
      <c r="K506" s="293"/>
      <c r="L506" s="293"/>
    </row>
    <row r="507" spans="1:12">
      <c r="A507" s="290"/>
      <c r="B507" s="3"/>
      <c r="C507" s="290"/>
      <c r="D507" s="293"/>
      <c r="E507" s="293"/>
      <c r="F507" s="293"/>
      <c r="G507" s="293"/>
      <c r="H507" s="293"/>
      <c r="I507" s="293"/>
      <c r="J507" s="293"/>
      <c r="K507" s="293"/>
      <c r="L507" s="293"/>
    </row>
    <row r="508" spans="1:12">
      <c r="A508" s="290"/>
      <c r="B508" s="3"/>
      <c r="C508" s="290"/>
      <c r="D508" s="293"/>
      <c r="E508" s="293"/>
      <c r="F508" s="293"/>
      <c r="G508" s="293"/>
      <c r="H508" s="293"/>
      <c r="I508" s="293"/>
      <c r="J508" s="293"/>
      <c r="K508" s="293"/>
      <c r="L508" s="293"/>
    </row>
    <row r="509" spans="1:12">
      <c r="A509" s="290"/>
      <c r="B509" s="3"/>
      <c r="C509" s="290"/>
      <c r="D509" s="293"/>
      <c r="E509" s="293"/>
      <c r="F509" s="293"/>
      <c r="G509" s="293"/>
      <c r="H509" s="293"/>
      <c r="I509" s="293"/>
      <c r="J509" s="293"/>
      <c r="K509" s="293"/>
      <c r="L509" s="293"/>
    </row>
    <row r="510" spans="1:12">
      <c r="A510" s="290"/>
      <c r="B510" s="3"/>
      <c r="C510" s="290"/>
      <c r="D510" s="293"/>
      <c r="E510" s="293"/>
      <c r="F510" s="293"/>
      <c r="G510" s="293"/>
      <c r="H510" s="293"/>
      <c r="I510" s="293"/>
      <c r="J510" s="293"/>
      <c r="K510" s="293"/>
      <c r="L510" s="293"/>
    </row>
    <row r="511" spans="1:12">
      <c r="A511" s="290"/>
      <c r="B511" s="3"/>
      <c r="C511" s="290"/>
      <c r="D511" s="293"/>
      <c r="E511" s="293"/>
      <c r="F511" s="293"/>
      <c r="G511" s="293"/>
      <c r="H511" s="293"/>
      <c r="I511" s="293"/>
      <c r="J511" s="293"/>
      <c r="K511" s="293"/>
      <c r="L511" s="293"/>
    </row>
    <row r="512" spans="1:12">
      <c r="A512" s="290"/>
      <c r="B512" s="3"/>
      <c r="C512" s="290"/>
      <c r="D512" s="293"/>
      <c r="E512" s="293"/>
      <c r="F512" s="293"/>
      <c r="G512" s="293"/>
      <c r="H512" s="293"/>
      <c r="I512" s="293"/>
      <c r="J512" s="293"/>
      <c r="K512" s="293"/>
      <c r="L512" s="293"/>
    </row>
    <row r="513" spans="1:12">
      <c r="A513" s="290"/>
      <c r="B513" s="3"/>
      <c r="C513" s="290"/>
      <c r="D513" s="293"/>
      <c r="E513" s="293"/>
      <c r="F513" s="293"/>
      <c r="G513" s="293"/>
      <c r="H513" s="293"/>
      <c r="I513" s="293"/>
      <c r="J513" s="293"/>
      <c r="K513" s="293"/>
      <c r="L513" s="293"/>
    </row>
    <row r="514" spans="1:12">
      <c r="A514" s="290"/>
      <c r="B514" s="3"/>
      <c r="C514" s="290"/>
      <c r="D514" s="293"/>
      <c r="E514" s="293"/>
      <c r="F514" s="293"/>
      <c r="G514" s="293"/>
      <c r="H514" s="293"/>
      <c r="I514" s="293"/>
      <c r="J514" s="293"/>
      <c r="K514" s="293"/>
      <c r="L514" s="293"/>
    </row>
    <row r="515" spans="1:12">
      <c r="A515" s="290"/>
      <c r="B515" s="3"/>
      <c r="C515" s="290"/>
      <c r="D515" s="293"/>
      <c r="E515" s="293"/>
      <c r="F515" s="293"/>
      <c r="G515" s="293"/>
      <c r="H515" s="293"/>
      <c r="I515" s="293"/>
      <c r="J515" s="293"/>
      <c r="K515" s="293"/>
      <c r="L515" s="293"/>
    </row>
    <row r="516" spans="1:12">
      <c r="A516" s="290"/>
      <c r="B516" s="3"/>
      <c r="C516" s="290"/>
      <c r="D516" s="293"/>
      <c r="E516" s="293"/>
      <c r="F516" s="293"/>
      <c r="G516" s="293"/>
      <c r="H516" s="293"/>
      <c r="I516" s="293"/>
      <c r="J516" s="293"/>
      <c r="K516" s="293"/>
      <c r="L516" s="293"/>
    </row>
    <row r="517" spans="1:12">
      <c r="A517" s="290"/>
      <c r="B517" s="3"/>
      <c r="C517" s="290"/>
      <c r="D517" s="293"/>
      <c r="E517" s="293"/>
      <c r="F517" s="293"/>
      <c r="G517" s="293"/>
      <c r="H517" s="293"/>
      <c r="I517" s="293"/>
      <c r="J517" s="293"/>
      <c r="K517" s="293"/>
      <c r="L517" s="293"/>
    </row>
    <row r="518" spans="1:12">
      <c r="A518" s="290"/>
      <c r="B518" s="3"/>
      <c r="C518" s="290"/>
      <c r="D518" s="293"/>
      <c r="E518" s="293"/>
      <c r="F518" s="293"/>
      <c r="G518" s="293"/>
      <c r="H518" s="293"/>
      <c r="I518" s="293"/>
      <c r="J518" s="293"/>
      <c r="K518" s="293"/>
      <c r="L518" s="293"/>
    </row>
    <row r="519" spans="1:12">
      <c r="A519" s="290"/>
      <c r="B519" s="3"/>
      <c r="C519" s="290"/>
      <c r="D519" s="293"/>
      <c r="E519" s="293"/>
      <c r="F519" s="293"/>
      <c r="G519" s="293"/>
      <c r="H519" s="293"/>
      <c r="I519" s="293"/>
      <c r="J519" s="293"/>
      <c r="K519" s="293"/>
      <c r="L519" s="293"/>
    </row>
    <row r="520" spans="1:12">
      <c r="A520" s="290"/>
      <c r="B520" s="3"/>
      <c r="C520" s="290"/>
      <c r="D520" s="293"/>
      <c r="E520" s="293"/>
      <c r="F520" s="293"/>
      <c r="G520" s="293"/>
      <c r="H520" s="293"/>
      <c r="I520" s="293"/>
      <c r="J520" s="293"/>
      <c r="K520" s="293"/>
      <c r="L520" s="293"/>
    </row>
    <row r="521" spans="1:12">
      <c r="A521" s="290"/>
      <c r="B521" s="3"/>
      <c r="C521" s="290"/>
      <c r="D521" s="293"/>
      <c r="E521" s="293"/>
      <c r="F521" s="293"/>
      <c r="G521" s="293"/>
      <c r="H521" s="293"/>
      <c r="I521" s="293"/>
      <c r="J521" s="293"/>
      <c r="K521" s="293"/>
      <c r="L521" s="293"/>
    </row>
    <row r="522" spans="1:12">
      <c r="A522" s="290"/>
      <c r="B522" s="3"/>
      <c r="C522" s="290"/>
      <c r="D522" s="293"/>
      <c r="E522" s="293"/>
      <c r="F522" s="293"/>
      <c r="G522" s="293"/>
      <c r="H522" s="293"/>
      <c r="I522" s="293"/>
      <c r="J522" s="293"/>
      <c r="K522" s="293"/>
      <c r="L522" s="293"/>
    </row>
    <row r="523" spans="1:12">
      <c r="A523" s="290"/>
      <c r="B523" s="3"/>
      <c r="C523" s="290"/>
      <c r="D523" s="293"/>
      <c r="E523" s="293"/>
      <c r="F523" s="293"/>
      <c r="G523" s="293"/>
      <c r="H523" s="293"/>
      <c r="I523" s="293"/>
      <c r="J523" s="293"/>
      <c r="K523" s="293"/>
      <c r="L523" s="293"/>
    </row>
    <row r="524" spans="1:12">
      <c r="A524" s="290"/>
      <c r="B524" s="3"/>
      <c r="C524" s="290"/>
      <c r="D524" s="293"/>
      <c r="E524" s="293"/>
      <c r="F524" s="293"/>
      <c r="G524" s="293"/>
      <c r="H524" s="293"/>
      <c r="I524" s="293"/>
      <c r="J524" s="293"/>
      <c r="K524" s="293"/>
      <c r="L524" s="293"/>
    </row>
    <row r="525" spans="1:12">
      <c r="A525" s="290"/>
      <c r="B525" s="3"/>
      <c r="C525" s="290"/>
      <c r="D525" s="293"/>
      <c r="E525" s="293"/>
      <c r="F525" s="293"/>
      <c r="G525" s="293"/>
      <c r="H525" s="293"/>
      <c r="I525" s="293"/>
      <c r="J525" s="293"/>
      <c r="K525" s="293"/>
      <c r="L525" s="293"/>
    </row>
    <row r="526" spans="1:12">
      <c r="A526" s="290"/>
      <c r="B526" s="3"/>
      <c r="C526" s="290"/>
      <c r="D526" s="293"/>
      <c r="E526" s="293"/>
      <c r="F526" s="293"/>
      <c r="G526" s="293"/>
      <c r="H526" s="293"/>
      <c r="I526" s="293"/>
      <c r="J526" s="293"/>
      <c r="K526" s="293"/>
      <c r="L526" s="293"/>
    </row>
    <row r="527" spans="1:12">
      <c r="A527" s="290"/>
      <c r="B527" s="3"/>
      <c r="C527" s="290"/>
      <c r="D527" s="293"/>
      <c r="E527" s="293"/>
      <c r="F527" s="293"/>
      <c r="G527" s="293"/>
      <c r="H527" s="293"/>
      <c r="I527" s="293"/>
      <c r="J527" s="293"/>
      <c r="K527" s="293"/>
      <c r="L527" s="293"/>
    </row>
    <row r="528" spans="1:12">
      <c r="A528" s="290"/>
      <c r="B528" s="3"/>
      <c r="C528" s="290"/>
      <c r="D528" s="293"/>
      <c r="E528" s="293"/>
      <c r="F528" s="293"/>
      <c r="G528" s="293"/>
      <c r="H528" s="293"/>
      <c r="I528" s="293"/>
      <c r="J528" s="293"/>
      <c r="K528" s="293"/>
      <c r="L528" s="293"/>
    </row>
    <row r="529" spans="1:12">
      <c r="A529" s="290"/>
      <c r="B529" s="3"/>
      <c r="C529" s="290"/>
      <c r="D529" s="293"/>
      <c r="E529" s="293"/>
      <c r="F529" s="293"/>
      <c r="G529" s="293"/>
      <c r="H529" s="293"/>
      <c r="I529" s="293"/>
      <c r="J529" s="293"/>
      <c r="K529" s="293"/>
      <c r="L529" s="293"/>
    </row>
    <row r="530" spans="1:12">
      <c r="A530" s="290"/>
      <c r="B530" s="3"/>
      <c r="C530" s="290"/>
      <c r="D530" s="293"/>
      <c r="E530" s="293"/>
      <c r="F530" s="293"/>
      <c r="G530" s="293"/>
      <c r="H530" s="293"/>
      <c r="I530" s="293"/>
      <c r="J530" s="293"/>
      <c r="K530" s="293"/>
      <c r="L530" s="293"/>
    </row>
    <row r="531" spans="1:12">
      <c r="A531" s="290"/>
      <c r="B531" s="3"/>
      <c r="C531" s="290"/>
      <c r="D531" s="293"/>
      <c r="E531" s="293"/>
      <c r="F531" s="293"/>
      <c r="G531" s="293"/>
      <c r="H531" s="293"/>
      <c r="I531" s="293"/>
      <c r="J531" s="293"/>
      <c r="K531" s="293"/>
      <c r="L531" s="293"/>
    </row>
    <row r="532" spans="1:12">
      <c r="A532" s="290"/>
      <c r="B532" s="3"/>
      <c r="C532" s="290"/>
      <c r="D532" s="293"/>
      <c r="E532" s="293"/>
      <c r="F532" s="293"/>
      <c r="G532" s="293"/>
      <c r="H532" s="293"/>
      <c r="I532" s="293"/>
      <c r="J532" s="293"/>
      <c r="K532" s="293"/>
      <c r="L532" s="293"/>
    </row>
    <row r="533" spans="1:12">
      <c r="A533" s="290"/>
      <c r="B533" s="3"/>
      <c r="C533" s="290"/>
      <c r="D533" s="293"/>
      <c r="E533" s="293"/>
      <c r="F533" s="293"/>
      <c r="G533" s="293"/>
      <c r="H533" s="293"/>
      <c r="I533" s="293"/>
      <c r="J533" s="293"/>
      <c r="K533" s="293"/>
      <c r="L533" s="293"/>
    </row>
    <row r="534" spans="1:12">
      <c r="A534" s="290"/>
      <c r="B534" s="3"/>
      <c r="C534" s="290"/>
      <c r="D534" s="293"/>
      <c r="E534" s="293"/>
      <c r="F534" s="293"/>
      <c r="G534" s="293"/>
      <c r="H534" s="293"/>
      <c r="I534" s="293"/>
      <c r="J534" s="293"/>
      <c r="K534" s="293"/>
      <c r="L534" s="293"/>
    </row>
    <row r="535" spans="1:12">
      <c r="A535" s="290"/>
      <c r="B535" s="3"/>
      <c r="C535" s="290"/>
      <c r="D535" s="293"/>
      <c r="E535" s="293"/>
      <c r="F535" s="293"/>
      <c r="G535" s="293"/>
      <c r="H535" s="293"/>
      <c r="I535" s="293"/>
      <c r="J535" s="293"/>
      <c r="K535" s="293"/>
      <c r="L535" s="293"/>
    </row>
    <row r="536" spans="1:12">
      <c r="A536" s="290"/>
      <c r="B536" s="3"/>
      <c r="C536" s="290"/>
      <c r="D536" s="293"/>
      <c r="E536" s="293"/>
      <c r="F536" s="293"/>
      <c r="G536" s="293"/>
      <c r="H536" s="293"/>
      <c r="I536" s="293"/>
      <c r="J536" s="293"/>
      <c r="K536" s="293"/>
      <c r="L536" s="293"/>
    </row>
    <row r="537" spans="1:12">
      <c r="A537" s="290"/>
      <c r="B537" s="3"/>
      <c r="C537" s="290"/>
      <c r="D537" s="293"/>
      <c r="E537" s="293"/>
      <c r="F537" s="293"/>
      <c r="G537" s="293"/>
      <c r="H537" s="293"/>
      <c r="I537" s="293"/>
      <c r="J537" s="293"/>
      <c r="K537" s="293"/>
      <c r="L537" s="293"/>
    </row>
    <row r="538" spans="1:12">
      <c r="A538" s="290"/>
      <c r="B538" s="3"/>
      <c r="C538" s="290"/>
      <c r="D538" s="293"/>
      <c r="E538" s="293"/>
      <c r="F538" s="293"/>
      <c r="G538" s="293"/>
      <c r="H538" s="293"/>
      <c r="I538" s="293"/>
      <c r="J538" s="293"/>
      <c r="K538" s="293"/>
      <c r="L538" s="293"/>
    </row>
    <row r="539" spans="1:12">
      <c r="A539" s="290"/>
      <c r="B539" s="3"/>
      <c r="C539" s="290"/>
      <c r="D539" s="293"/>
      <c r="E539" s="293"/>
      <c r="F539" s="293"/>
      <c r="G539" s="293"/>
      <c r="H539" s="293"/>
      <c r="I539" s="293"/>
      <c r="J539" s="293"/>
      <c r="K539" s="293"/>
      <c r="L539" s="293"/>
    </row>
    <row r="540" spans="1:12">
      <c r="A540" s="290"/>
      <c r="B540" s="3"/>
      <c r="C540" s="290"/>
      <c r="D540" s="293"/>
      <c r="E540" s="293"/>
      <c r="F540" s="293"/>
      <c r="G540" s="293"/>
      <c r="H540" s="293"/>
      <c r="I540" s="293"/>
      <c r="J540" s="293"/>
      <c r="K540" s="293"/>
      <c r="L540" s="293"/>
    </row>
    <row r="541" spans="1:12">
      <c r="A541" s="290"/>
      <c r="B541" s="3"/>
      <c r="C541" s="290"/>
      <c r="D541" s="293"/>
      <c r="E541" s="293"/>
      <c r="F541" s="293"/>
      <c r="G541" s="293"/>
      <c r="H541" s="293"/>
      <c r="I541" s="293"/>
      <c r="J541" s="293"/>
      <c r="K541" s="293"/>
      <c r="L541" s="293"/>
    </row>
    <row r="542" spans="1:12">
      <c r="A542" s="290"/>
      <c r="B542" s="3"/>
      <c r="C542" s="290"/>
      <c r="D542" s="293"/>
      <c r="E542" s="293"/>
      <c r="F542" s="293"/>
      <c r="G542" s="293"/>
      <c r="H542" s="293"/>
      <c r="I542" s="293"/>
      <c r="J542" s="293"/>
      <c r="K542" s="293"/>
      <c r="L542" s="293"/>
    </row>
    <row r="543" spans="1:12">
      <c r="A543" s="290"/>
      <c r="B543" s="3"/>
      <c r="C543" s="290"/>
      <c r="D543" s="293"/>
      <c r="E543" s="293"/>
      <c r="F543" s="293"/>
      <c r="G543" s="293"/>
      <c r="H543" s="293"/>
      <c r="I543" s="293"/>
      <c r="J543" s="293"/>
      <c r="K543" s="293"/>
      <c r="L543" s="293"/>
    </row>
    <row r="544" spans="1:12">
      <c r="A544" s="290"/>
      <c r="B544" s="3"/>
      <c r="C544" s="290"/>
      <c r="D544" s="293"/>
      <c r="E544" s="293"/>
      <c r="F544" s="293"/>
      <c r="G544" s="293"/>
      <c r="H544" s="293"/>
      <c r="I544" s="293"/>
      <c r="J544" s="293"/>
      <c r="K544" s="293"/>
      <c r="L544" s="293"/>
    </row>
    <row r="545" spans="1:12">
      <c r="A545" s="290"/>
      <c r="B545" s="3"/>
      <c r="C545" s="290"/>
      <c r="D545" s="293"/>
      <c r="E545" s="293"/>
      <c r="F545" s="293"/>
      <c r="G545" s="293"/>
      <c r="H545" s="293"/>
      <c r="I545" s="293"/>
      <c r="J545" s="293"/>
      <c r="K545" s="293"/>
      <c r="L545" s="293"/>
    </row>
    <row r="546" spans="1:12">
      <c r="A546" s="290"/>
      <c r="B546" s="3"/>
      <c r="C546" s="290"/>
      <c r="D546" s="293"/>
      <c r="E546" s="293"/>
      <c r="F546" s="293"/>
      <c r="G546" s="293"/>
      <c r="H546" s="293"/>
      <c r="I546" s="293"/>
      <c r="J546" s="293"/>
      <c r="K546" s="293"/>
      <c r="L546" s="293"/>
    </row>
    <row r="547" spans="1:12">
      <c r="A547" s="290"/>
      <c r="B547" s="3"/>
      <c r="C547" s="290"/>
      <c r="D547" s="293"/>
      <c r="E547" s="293"/>
      <c r="F547" s="293"/>
      <c r="G547" s="293"/>
      <c r="H547" s="293"/>
      <c r="I547" s="293"/>
      <c r="J547" s="293"/>
      <c r="K547" s="293"/>
      <c r="L547" s="293"/>
    </row>
    <row r="548" spans="1:12">
      <c r="A548" s="290"/>
      <c r="B548" s="3"/>
      <c r="C548" s="290"/>
      <c r="D548" s="293"/>
      <c r="E548" s="293"/>
      <c r="F548" s="293"/>
      <c r="G548" s="293"/>
      <c r="H548" s="293"/>
      <c r="I548" s="293"/>
      <c r="J548" s="293"/>
      <c r="K548" s="293"/>
      <c r="L548" s="293"/>
    </row>
    <row r="549" spans="1:12">
      <c r="A549" s="290"/>
      <c r="B549" s="3"/>
      <c r="C549" s="290"/>
      <c r="D549" s="293"/>
      <c r="E549" s="293"/>
      <c r="F549" s="293"/>
      <c r="G549" s="293"/>
      <c r="H549" s="293"/>
      <c r="I549" s="293"/>
      <c r="J549" s="293"/>
      <c r="K549" s="293"/>
      <c r="L549" s="293"/>
    </row>
    <row r="550" spans="1:12">
      <c r="A550" s="290"/>
      <c r="B550" s="3"/>
      <c r="C550" s="290"/>
      <c r="D550" s="293"/>
      <c r="E550" s="293"/>
      <c r="F550" s="293"/>
      <c r="G550" s="293"/>
      <c r="H550" s="293"/>
      <c r="I550" s="293"/>
      <c r="J550" s="293"/>
      <c r="K550" s="293"/>
      <c r="L550" s="293"/>
    </row>
    <row r="551" spans="1:12">
      <c r="A551" s="290"/>
      <c r="B551" s="3"/>
      <c r="C551" s="290"/>
      <c r="D551" s="293"/>
      <c r="E551" s="293"/>
      <c r="F551" s="293"/>
      <c r="G551" s="293"/>
      <c r="H551" s="293"/>
      <c r="I551" s="293"/>
      <c r="J551" s="293"/>
      <c r="K551" s="293"/>
      <c r="L551" s="293"/>
    </row>
    <row r="552" spans="1:12">
      <c r="A552" s="290"/>
      <c r="B552" s="3"/>
      <c r="C552" s="290"/>
      <c r="D552" s="293"/>
      <c r="E552" s="293"/>
      <c r="F552" s="293"/>
      <c r="G552" s="293"/>
      <c r="H552" s="293"/>
      <c r="I552" s="293"/>
      <c r="J552" s="293"/>
      <c r="K552" s="293"/>
      <c r="L552" s="293"/>
    </row>
    <row r="553" spans="1:12">
      <c r="A553" s="290"/>
      <c r="B553" s="3"/>
      <c r="C553" s="290"/>
      <c r="D553" s="293"/>
      <c r="E553" s="293"/>
      <c r="F553" s="293"/>
      <c r="G553" s="293"/>
      <c r="H553" s="293"/>
      <c r="I553" s="293"/>
      <c r="J553" s="293"/>
      <c r="K553" s="293"/>
      <c r="L553" s="293"/>
    </row>
    <row r="554" spans="1:12">
      <c r="A554" s="290"/>
      <c r="B554" s="3"/>
      <c r="C554" s="290"/>
      <c r="D554" s="293"/>
      <c r="E554" s="293"/>
      <c r="F554" s="293"/>
      <c r="G554" s="293"/>
      <c r="H554" s="293"/>
      <c r="I554" s="293"/>
      <c r="J554" s="293"/>
      <c r="K554" s="293"/>
      <c r="L554" s="293"/>
    </row>
    <row r="555" spans="1:12">
      <c r="A555" s="290"/>
      <c r="B555" s="3"/>
      <c r="C555" s="290"/>
      <c r="D555" s="293"/>
      <c r="E555" s="293"/>
      <c r="F555" s="293"/>
      <c r="G555" s="293"/>
      <c r="H555" s="293"/>
      <c r="I555" s="293"/>
      <c r="J555" s="293"/>
      <c r="K555" s="293"/>
      <c r="L555" s="293"/>
    </row>
    <row r="556" spans="1:12">
      <c r="A556" s="290"/>
      <c r="B556" s="3"/>
      <c r="C556" s="290"/>
      <c r="D556" s="293"/>
      <c r="E556" s="293"/>
      <c r="F556" s="293"/>
      <c r="G556" s="293"/>
      <c r="H556" s="293"/>
      <c r="I556" s="293"/>
      <c r="J556" s="293"/>
      <c r="K556" s="293"/>
      <c r="L556" s="293"/>
    </row>
    <row r="557" spans="1:12">
      <c r="A557" s="290"/>
      <c r="B557" s="3"/>
      <c r="C557" s="290"/>
      <c r="D557" s="293"/>
      <c r="E557" s="293"/>
      <c r="F557" s="293"/>
      <c r="G557" s="293"/>
      <c r="H557" s="293"/>
      <c r="I557" s="293"/>
      <c r="J557" s="293"/>
      <c r="K557" s="293"/>
      <c r="L557" s="293"/>
    </row>
    <row r="558" spans="1:12">
      <c r="A558" s="290"/>
      <c r="B558" s="3"/>
      <c r="C558" s="290"/>
      <c r="D558" s="293"/>
      <c r="E558" s="293"/>
      <c r="F558" s="293"/>
      <c r="G558" s="293"/>
      <c r="H558" s="293"/>
      <c r="I558" s="293"/>
      <c r="J558" s="293"/>
      <c r="K558" s="293"/>
      <c r="L558" s="293"/>
    </row>
    <row r="559" spans="1:12">
      <c r="A559" s="290"/>
      <c r="B559" s="3"/>
      <c r="C559" s="290"/>
      <c r="D559" s="293"/>
      <c r="E559" s="293"/>
      <c r="F559" s="293"/>
      <c r="G559" s="293"/>
      <c r="H559" s="293"/>
      <c r="I559" s="293"/>
      <c r="J559" s="293"/>
      <c r="K559" s="293"/>
      <c r="L559" s="293"/>
    </row>
    <row r="560" spans="1:12">
      <c r="A560" s="290"/>
      <c r="B560" s="3"/>
      <c r="C560" s="290"/>
      <c r="D560" s="293"/>
      <c r="E560" s="293"/>
      <c r="F560" s="293"/>
      <c r="G560" s="293"/>
      <c r="H560" s="293"/>
      <c r="I560" s="293"/>
      <c r="J560" s="293"/>
      <c r="K560" s="293"/>
      <c r="L560" s="293"/>
    </row>
    <row r="561" spans="1:12">
      <c r="A561" s="290"/>
      <c r="B561" s="3"/>
      <c r="C561" s="290"/>
      <c r="D561" s="293"/>
      <c r="E561" s="293"/>
      <c r="F561" s="293"/>
      <c r="G561" s="293"/>
      <c r="H561" s="293"/>
      <c r="I561" s="293"/>
      <c r="J561" s="293"/>
      <c r="K561" s="293"/>
      <c r="L561" s="293"/>
    </row>
    <row r="562" spans="1:12">
      <c r="A562" s="290"/>
      <c r="B562" s="3"/>
      <c r="C562" s="290"/>
      <c r="D562" s="293"/>
      <c r="E562" s="293"/>
      <c r="F562" s="293"/>
      <c r="G562" s="293"/>
      <c r="H562" s="293"/>
      <c r="I562" s="293"/>
      <c r="J562" s="293"/>
      <c r="K562" s="293"/>
      <c r="L562" s="293"/>
    </row>
    <row r="563" spans="1:12">
      <c r="A563" s="290"/>
      <c r="B563" s="3"/>
      <c r="C563" s="290"/>
      <c r="D563" s="293"/>
      <c r="E563" s="293"/>
      <c r="F563" s="293"/>
      <c r="G563" s="293"/>
      <c r="H563" s="293"/>
      <c r="I563" s="293"/>
      <c r="J563" s="293"/>
      <c r="K563" s="293"/>
      <c r="L563" s="293"/>
    </row>
    <row r="564" spans="1:12">
      <c r="A564" s="290"/>
      <c r="B564" s="3"/>
      <c r="C564" s="290"/>
      <c r="D564" s="293"/>
      <c r="E564" s="293"/>
      <c r="F564" s="293"/>
      <c r="G564" s="293"/>
      <c r="H564" s="293"/>
      <c r="I564" s="293"/>
      <c r="J564" s="293"/>
      <c r="K564" s="293"/>
      <c r="L564" s="293"/>
    </row>
    <row r="565" spans="1:12">
      <c r="A565" s="290"/>
      <c r="B565" s="3"/>
      <c r="C565" s="290"/>
      <c r="D565" s="293"/>
      <c r="E565" s="293"/>
      <c r="F565" s="293"/>
      <c r="G565" s="293"/>
      <c r="H565" s="293"/>
      <c r="I565" s="293"/>
      <c r="J565" s="293"/>
      <c r="K565" s="293"/>
      <c r="L565" s="293"/>
    </row>
    <row r="566" spans="1:12">
      <c r="A566" s="290"/>
      <c r="B566" s="3"/>
      <c r="C566" s="290"/>
      <c r="D566" s="293"/>
      <c r="E566" s="293"/>
      <c r="F566" s="293"/>
      <c r="G566" s="293"/>
      <c r="H566" s="293"/>
      <c r="I566" s="293"/>
      <c r="J566" s="293"/>
      <c r="K566" s="293"/>
      <c r="L566" s="293"/>
    </row>
    <row r="567" spans="1:12">
      <c r="A567" s="290"/>
      <c r="B567" s="3"/>
      <c r="C567" s="290"/>
      <c r="D567" s="293"/>
      <c r="E567" s="293"/>
      <c r="F567" s="293"/>
      <c r="G567" s="293"/>
      <c r="H567" s="293"/>
      <c r="I567" s="293"/>
      <c r="J567" s="293"/>
      <c r="K567" s="293"/>
      <c r="L567" s="293"/>
    </row>
    <row r="568" spans="1:12">
      <c r="A568" s="290"/>
      <c r="B568" s="3"/>
      <c r="C568" s="290"/>
      <c r="D568" s="293"/>
      <c r="E568" s="293"/>
      <c r="F568" s="293"/>
      <c r="G568" s="293"/>
      <c r="H568" s="293"/>
      <c r="I568" s="293"/>
      <c r="J568" s="293"/>
      <c r="K568" s="293"/>
      <c r="L568" s="293"/>
    </row>
    <row r="569" spans="1:12">
      <c r="A569" s="290"/>
      <c r="B569" s="3"/>
      <c r="C569" s="290"/>
      <c r="D569" s="293"/>
      <c r="E569" s="293"/>
      <c r="F569" s="293"/>
      <c r="G569" s="293"/>
      <c r="H569" s="293"/>
      <c r="I569" s="293"/>
      <c r="J569" s="293"/>
      <c r="K569" s="293"/>
      <c r="L569" s="293"/>
    </row>
    <row r="570" spans="1:12">
      <c r="A570" s="290"/>
      <c r="B570" s="3"/>
      <c r="C570" s="290"/>
      <c r="D570" s="293"/>
      <c r="E570" s="293"/>
      <c r="F570" s="293"/>
      <c r="G570" s="293"/>
      <c r="H570" s="293"/>
      <c r="I570" s="293"/>
      <c r="J570" s="293"/>
      <c r="K570" s="293"/>
      <c r="L570" s="293"/>
    </row>
    <row r="571" spans="1:12">
      <c r="A571" s="290"/>
      <c r="B571" s="3"/>
      <c r="C571" s="290"/>
      <c r="D571" s="293"/>
      <c r="E571" s="293"/>
      <c r="F571" s="293"/>
      <c r="G571" s="293"/>
      <c r="H571" s="293"/>
      <c r="I571" s="293"/>
      <c r="J571" s="293"/>
      <c r="K571" s="293"/>
      <c r="L571" s="293"/>
    </row>
    <row r="572" spans="1:12">
      <c r="A572" s="290"/>
      <c r="B572" s="3"/>
      <c r="C572" s="290"/>
      <c r="D572" s="293"/>
      <c r="E572" s="293"/>
      <c r="F572" s="293"/>
      <c r="G572" s="293"/>
      <c r="H572" s="293"/>
      <c r="I572" s="293"/>
      <c r="J572" s="293"/>
      <c r="K572" s="293"/>
      <c r="L572" s="293"/>
    </row>
    <row r="573" spans="1:12">
      <c r="A573" s="290"/>
      <c r="B573" s="3"/>
      <c r="C573" s="290"/>
      <c r="D573" s="293"/>
      <c r="E573" s="293"/>
      <c r="F573" s="293"/>
      <c r="G573" s="293"/>
      <c r="H573" s="293"/>
      <c r="I573" s="293"/>
      <c r="J573" s="293"/>
      <c r="K573" s="293"/>
      <c r="L573" s="293"/>
    </row>
    <row r="574" spans="1:12">
      <c r="A574" s="290"/>
      <c r="B574" s="3"/>
      <c r="C574" s="290"/>
      <c r="D574" s="293"/>
      <c r="E574" s="293"/>
      <c r="F574" s="293"/>
      <c r="G574" s="293"/>
      <c r="H574" s="293"/>
      <c r="I574" s="293"/>
      <c r="J574" s="293"/>
      <c r="K574" s="293"/>
      <c r="L574" s="293"/>
    </row>
    <row r="575" spans="1:12">
      <c r="A575" s="290"/>
      <c r="B575" s="3"/>
      <c r="C575" s="290"/>
      <c r="D575" s="293"/>
      <c r="E575" s="293"/>
      <c r="F575" s="293"/>
      <c r="G575" s="293"/>
      <c r="H575" s="293"/>
      <c r="I575" s="293"/>
      <c r="J575" s="293"/>
      <c r="K575" s="293"/>
      <c r="L575" s="293"/>
    </row>
    <row r="576" spans="1:12">
      <c r="A576" s="290"/>
      <c r="B576" s="3"/>
      <c r="C576" s="290"/>
      <c r="D576" s="293"/>
      <c r="E576" s="293"/>
      <c r="F576" s="293"/>
      <c r="G576" s="293"/>
      <c r="H576" s="293"/>
      <c r="I576" s="293"/>
      <c r="J576" s="293"/>
      <c r="K576" s="293"/>
      <c r="L576" s="293"/>
    </row>
    <row r="577" spans="1:12">
      <c r="A577" s="290"/>
      <c r="B577" s="3"/>
      <c r="C577" s="290"/>
      <c r="D577" s="293"/>
      <c r="E577" s="293"/>
      <c r="F577" s="293"/>
      <c r="G577" s="293"/>
      <c r="H577" s="293"/>
      <c r="I577" s="293"/>
      <c r="J577" s="293"/>
      <c r="K577" s="293"/>
      <c r="L577" s="293"/>
    </row>
    <row r="578" spans="1:12">
      <c r="A578" s="290"/>
      <c r="B578" s="3"/>
      <c r="C578" s="290"/>
      <c r="D578" s="293"/>
      <c r="E578" s="293"/>
      <c r="F578" s="293"/>
      <c r="G578" s="293"/>
      <c r="H578" s="293"/>
      <c r="I578" s="293"/>
      <c r="J578" s="293"/>
      <c r="K578" s="293"/>
      <c r="L578" s="293"/>
    </row>
    <row r="579" spans="1:12">
      <c r="A579" s="290"/>
      <c r="B579" s="3"/>
      <c r="C579" s="290"/>
      <c r="D579" s="293"/>
      <c r="E579" s="293"/>
      <c r="F579" s="293"/>
      <c r="G579" s="293"/>
      <c r="H579" s="293"/>
      <c r="I579" s="293"/>
      <c r="J579" s="293"/>
      <c r="K579" s="293"/>
      <c r="L579" s="293"/>
    </row>
    <row r="580" spans="1:12">
      <c r="A580" s="290"/>
      <c r="B580" s="3"/>
      <c r="C580" s="290"/>
      <c r="D580" s="293"/>
      <c r="E580" s="293"/>
      <c r="F580" s="293"/>
      <c r="G580" s="293"/>
      <c r="H580" s="293"/>
      <c r="I580" s="293"/>
      <c r="J580" s="293"/>
      <c r="K580" s="293"/>
      <c r="L580" s="293"/>
    </row>
    <row r="581" spans="1:12">
      <c r="A581" s="290"/>
      <c r="B581" s="3"/>
      <c r="C581" s="290"/>
      <c r="D581" s="293"/>
      <c r="E581" s="293"/>
      <c r="F581" s="293"/>
      <c r="G581" s="293"/>
      <c r="H581" s="293"/>
      <c r="I581" s="293"/>
      <c r="J581" s="293"/>
      <c r="K581" s="293"/>
      <c r="L581" s="293"/>
    </row>
    <row r="582" spans="1:12">
      <c r="A582" s="290"/>
      <c r="B582" s="3"/>
      <c r="C582" s="290"/>
      <c r="D582" s="293"/>
      <c r="E582" s="293"/>
      <c r="F582" s="293"/>
      <c r="G582" s="293"/>
      <c r="H582" s="293"/>
      <c r="I582" s="293"/>
      <c r="J582" s="293"/>
      <c r="K582" s="293"/>
      <c r="L582" s="293"/>
    </row>
    <row r="583" spans="1:12">
      <c r="A583" s="290"/>
      <c r="B583" s="3"/>
      <c r="C583" s="290"/>
      <c r="D583" s="293"/>
      <c r="E583" s="293"/>
      <c r="F583" s="293"/>
      <c r="G583" s="293"/>
      <c r="H583" s="293"/>
      <c r="I583" s="293"/>
      <c r="J583" s="293"/>
      <c r="K583" s="293"/>
      <c r="L583" s="293"/>
    </row>
    <row r="584" spans="1:12">
      <c r="A584" s="290"/>
      <c r="B584" s="3"/>
      <c r="C584" s="290"/>
      <c r="D584" s="293"/>
      <c r="E584" s="293"/>
      <c r="F584" s="293"/>
      <c r="G584" s="293"/>
      <c r="H584" s="293"/>
      <c r="I584" s="293"/>
      <c r="J584" s="293"/>
      <c r="K584" s="293"/>
      <c r="L584" s="293"/>
    </row>
    <row r="585" spans="1:12">
      <c r="A585" s="290"/>
      <c r="B585" s="3"/>
      <c r="C585" s="290"/>
      <c r="D585" s="293"/>
      <c r="E585" s="293"/>
      <c r="F585" s="293"/>
      <c r="G585" s="293"/>
      <c r="H585" s="293"/>
      <c r="I585" s="293"/>
      <c r="J585" s="293"/>
      <c r="K585" s="293"/>
      <c r="L585" s="293"/>
    </row>
    <row r="586" spans="1:12">
      <c r="A586" s="290"/>
      <c r="B586" s="3"/>
      <c r="C586" s="290"/>
      <c r="D586" s="293"/>
      <c r="E586" s="293"/>
      <c r="F586" s="293"/>
      <c r="G586" s="293"/>
      <c r="H586" s="293"/>
      <c r="I586" s="293"/>
      <c r="J586" s="293"/>
      <c r="K586" s="293"/>
      <c r="L586" s="293"/>
    </row>
    <row r="587" spans="1:12">
      <c r="A587" s="290"/>
      <c r="B587" s="3"/>
      <c r="C587" s="290"/>
      <c r="D587" s="293"/>
      <c r="E587" s="293"/>
      <c r="F587" s="293"/>
      <c r="G587" s="293"/>
      <c r="H587" s="293"/>
      <c r="I587" s="293"/>
      <c r="J587" s="293"/>
      <c r="K587" s="293"/>
      <c r="L587" s="293"/>
    </row>
    <row r="588" spans="1:12">
      <c r="A588" s="290"/>
      <c r="B588" s="3"/>
      <c r="C588" s="290"/>
      <c r="D588" s="293"/>
      <c r="E588" s="293"/>
      <c r="F588" s="293"/>
      <c r="G588" s="293"/>
      <c r="H588" s="293"/>
      <c r="I588" s="293"/>
      <c r="J588" s="293"/>
      <c r="K588" s="293"/>
      <c r="L588" s="293"/>
    </row>
    <row r="589" spans="1:12">
      <c r="A589" s="290"/>
      <c r="B589" s="3"/>
      <c r="C589" s="290"/>
      <c r="D589" s="293"/>
      <c r="E589" s="293"/>
      <c r="F589" s="293"/>
      <c r="G589" s="293"/>
      <c r="H589" s="293"/>
      <c r="I589" s="293"/>
      <c r="J589" s="293"/>
      <c r="K589" s="293"/>
      <c r="L589" s="293"/>
    </row>
    <row r="590" spans="1:12">
      <c r="A590" s="290"/>
      <c r="B590" s="3"/>
      <c r="C590" s="290"/>
      <c r="D590" s="293"/>
      <c r="E590" s="293"/>
      <c r="F590" s="293"/>
      <c r="G590" s="293"/>
      <c r="H590" s="293"/>
      <c r="I590" s="293"/>
      <c r="J590" s="293"/>
      <c r="K590" s="293"/>
      <c r="L590" s="293"/>
    </row>
    <row r="591" spans="1:12">
      <c r="A591" s="290"/>
      <c r="B591" s="3"/>
      <c r="C591" s="290"/>
      <c r="D591" s="293"/>
      <c r="E591" s="293"/>
      <c r="F591" s="293"/>
      <c r="G591" s="293"/>
      <c r="H591" s="293"/>
      <c r="I591" s="293"/>
      <c r="J591" s="293"/>
      <c r="K591" s="293"/>
      <c r="L591" s="293"/>
    </row>
    <row r="592" spans="1:12">
      <c r="A592" s="290"/>
      <c r="B592" s="3"/>
      <c r="C592" s="290"/>
      <c r="D592" s="293"/>
      <c r="E592" s="293"/>
      <c r="F592" s="293"/>
      <c r="G592" s="293"/>
      <c r="H592" s="293"/>
      <c r="I592" s="293"/>
      <c r="J592" s="293"/>
      <c r="K592" s="293"/>
      <c r="L592" s="293"/>
    </row>
    <row r="593" spans="1:12">
      <c r="A593" s="290"/>
      <c r="B593" s="3"/>
      <c r="C593" s="290"/>
      <c r="D593" s="293"/>
      <c r="E593" s="293"/>
      <c r="F593" s="293"/>
      <c r="G593" s="293"/>
      <c r="H593" s="293"/>
      <c r="I593" s="293"/>
      <c r="J593" s="293"/>
      <c r="K593" s="293"/>
      <c r="L593" s="293"/>
    </row>
    <row r="594" spans="1:12">
      <c r="A594" s="290"/>
      <c r="B594" s="3"/>
      <c r="C594" s="290"/>
      <c r="D594" s="293"/>
      <c r="E594" s="293"/>
      <c r="F594" s="293"/>
      <c r="G594" s="293"/>
      <c r="H594" s="293"/>
      <c r="I594" s="293"/>
      <c r="J594" s="293"/>
      <c r="K594" s="293"/>
      <c r="L594" s="293"/>
    </row>
    <row r="595" spans="1:12">
      <c r="A595" s="290"/>
      <c r="B595" s="3"/>
      <c r="C595" s="290"/>
      <c r="D595" s="293"/>
      <c r="E595" s="293"/>
      <c r="F595" s="293"/>
      <c r="G595" s="293"/>
      <c r="H595" s="293"/>
      <c r="I595" s="293"/>
      <c r="J595" s="293"/>
      <c r="K595" s="293"/>
      <c r="L595" s="293"/>
    </row>
    <row r="596" spans="1:12">
      <c r="A596" s="290"/>
      <c r="B596" s="3"/>
      <c r="C596" s="290"/>
      <c r="D596" s="293"/>
      <c r="E596" s="293"/>
      <c r="F596" s="293"/>
      <c r="G596" s="293"/>
      <c r="H596" s="293"/>
      <c r="I596" s="293"/>
      <c r="J596" s="293"/>
      <c r="K596" s="293"/>
      <c r="L596" s="293"/>
    </row>
    <row r="597" spans="1:12">
      <c r="A597" s="290"/>
      <c r="B597" s="3"/>
      <c r="C597" s="290"/>
      <c r="D597" s="293"/>
      <c r="E597" s="293"/>
      <c r="F597" s="293"/>
      <c r="G597" s="293"/>
      <c r="H597" s="293"/>
      <c r="I597" s="293"/>
      <c r="J597" s="293"/>
      <c r="K597" s="293"/>
      <c r="L597" s="293"/>
    </row>
    <row r="598" spans="1:12">
      <c r="A598" s="290"/>
      <c r="B598" s="3"/>
      <c r="C598" s="290"/>
      <c r="D598" s="293"/>
      <c r="E598" s="293"/>
      <c r="F598" s="293"/>
      <c r="G598" s="293"/>
      <c r="H598" s="293"/>
      <c r="I598" s="293"/>
      <c r="J598" s="293"/>
      <c r="K598" s="293"/>
      <c r="L598" s="293"/>
    </row>
    <row r="599" spans="1:12">
      <c r="A599" s="290"/>
      <c r="B599" s="3"/>
      <c r="C599" s="290"/>
      <c r="D599" s="293"/>
      <c r="E599" s="293"/>
      <c r="F599" s="293"/>
      <c r="G599" s="293"/>
      <c r="H599" s="293"/>
      <c r="I599" s="293"/>
      <c r="J599" s="293"/>
      <c r="K599" s="293"/>
      <c r="L599" s="293"/>
    </row>
    <row r="600" spans="1:12">
      <c r="A600" s="290"/>
      <c r="B600" s="3"/>
      <c r="C600" s="290"/>
      <c r="D600" s="293"/>
      <c r="E600" s="293"/>
      <c r="F600" s="293"/>
      <c r="G600" s="293"/>
      <c r="H600" s="293"/>
      <c r="I600" s="293"/>
      <c r="J600" s="293"/>
      <c r="K600" s="293"/>
      <c r="L600" s="293"/>
    </row>
    <row r="601" spans="1:12">
      <c r="A601" s="290"/>
      <c r="B601" s="3"/>
      <c r="C601" s="290"/>
      <c r="D601" s="293"/>
      <c r="E601" s="293"/>
      <c r="F601" s="293"/>
      <c r="G601" s="293"/>
      <c r="H601" s="293"/>
      <c r="I601" s="293"/>
      <c r="J601" s="293"/>
      <c r="K601" s="293"/>
      <c r="L601" s="293"/>
    </row>
    <row r="602" spans="1:12">
      <c r="A602" s="290"/>
      <c r="B602" s="3"/>
      <c r="C602" s="290"/>
      <c r="D602" s="293"/>
      <c r="E602" s="293"/>
      <c r="F602" s="293"/>
      <c r="G602" s="293"/>
      <c r="H602" s="293"/>
      <c r="I602" s="293"/>
      <c r="J602" s="293"/>
      <c r="K602" s="293"/>
      <c r="L602" s="293"/>
    </row>
    <row r="603" spans="1:12">
      <c r="A603" s="290"/>
      <c r="B603" s="3"/>
      <c r="C603" s="290"/>
      <c r="D603" s="293"/>
      <c r="E603" s="293"/>
      <c r="F603" s="293"/>
      <c r="G603" s="293"/>
      <c r="H603" s="293"/>
      <c r="I603" s="293"/>
      <c r="J603" s="293"/>
      <c r="K603" s="293"/>
      <c r="L603" s="293"/>
    </row>
    <row r="604" spans="1:12">
      <c r="A604" s="290"/>
      <c r="B604" s="3"/>
      <c r="C604" s="290"/>
      <c r="D604" s="293"/>
      <c r="E604" s="293"/>
      <c r="F604" s="293"/>
      <c r="G604" s="293"/>
      <c r="H604" s="293"/>
      <c r="I604" s="293"/>
      <c r="J604" s="293"/>
      <c r="K604" s="293"/>
      <c r="L604" s="293"/>
    </row>
    <row r="605" spans="1:12">
      <c r="A605" s="290"/>
      <c r="B605" s="3"/>
      <c r="C605" s="290"/>
      <c r="D605" s="293"/>
      <c r="E605" s="293"/>
      <c r="F605" s="293"/>
      <c r="G605" s="293"/>
      <c r="H605" s="293"/>
      <c r="I605" s="293"/>
      <c r="J605" s="293"/>
      <c r="K605" s="293"/>
      <c r="L605" s="293"/>
    </row>
    <row r="606" spans="1:12">
      <c r="A606" s="290"/>
      <c r="B606" s="3"/>
      <c r="C606" s="290"/>
      <c r="D606" s="293"/>
      <c r="E606" s="293"/>
      <c r="F606" s="293"/>
      <c r="G606" s="293"/>
      <c r="H606" s="293"/>
      <c r="I606" s="293"/>
      <c r="J606" s="293"/>
      <c r="K606" s="293"/>
      <c r="L606" s="293"/>
    </row>
    <row r="607" spans="1:12">
      <c r="A607" s="290"/>
      <c r="B607" s="3"/>
      <c r="C607" s="290"/>
      <c r="D607" s="293"/>
      <c r="E607" s="293"/>
      <c r="F607" s="293"/>
      <c r="G607" s="293"/>
      <c r="H607" s="293"/>
      <c r="I607" s="293"/>
      <c r="J607" s="293"/>
      <c r="K607" s="293"/>
      <c r="L607" s="293"/>
    </row>
    <row r="608" spans="1:12">
      <c r="A608" s="290"/>
      <c r="B608" s="3"/>
      <c r="C608" s="290"/>
      <c r="D608" s="293"/>
      <c r="E608" s="293"/>
      <c r="F608" s="293"/>
      <c r="G608" s="293"/>
      <c r="H608" s="293"/>
      <c r="I608" s="293"/>
      <c r="J608" s="293"/>
      <c r="K608" s="293"/>
      <c r="L608" s="293"/>
    </row>
    <row r="609" spans="1:12">
      <c r="A609" s="290"/>
      <c r="B609" s="3"/>
      <c r="C609" s="290"/>
      <c r="D609" s="293"/>
      <c r="E609" s="293"/>
      <c r="F609" s="293"/>
      <c r="G609" s="293"/>
      <c r="H609" s="293"/>
      <c r="I609" s="293"/>
      <c r="J609" s="293"/>
      <c r="K609" s="293"/>
      <c r="L609" s="293"/>
    </row>
    <row r="610" spans="1:12">
      <c r="A610" s="290"/>
      <c r="B610" s="3"/>
      <c r="C610" s="290"/>
      <c r="D610" s="293"/>
      <c r="E610" s="293"/>
      <c r="F610" s="293"/>
      <c r="G610" s="293"/>
      <c r="H610" s="293"/>
      <c r="I610" s="293"/>
      <c r="J610" s="293"/>
      <c r="K610" s="293"/>
      <c r="L610" s="293"/>
    </row>
    <row r="611" spans="1:12">
      <c r="A611" s="290"/>
      <c r="B611" s="3"/>
      <c r="C611" s="290"/>
      <c r="D611" s="293"/>
      <c r="E611" s="293"/>
      <c r="F611" s="293"/>
      <c r="G611" s="293"/>
      <c r="H611" s="293"/>
      <c r="I611" s="293"/>
      <c r="J611" s="293"/>
      <c r="K611" s="293"/>
      <c r="L611" s="293"/>
    </row>
    <row r="612" spans="1:12">
      <c r="A612" s="290"/>
      <c r="B612" s="3"/>
      <c r="C612" s="290"/>
      <c r="D612" s="293"/>
      <c r="E612" s="293"/>
      <c r="F612" s="293"/>
      <c r="G612" s="293"/>
      <c r="H612" s="293"/>
      <c r="I612" s="293"/>
      <c r="J612" s="293"/>
      <c r="K612" s="293"/>
      <c r="L612" s="293"/>
    </row>
    <row r="613" spans="1:12">
      <c r="A613" s="290"/>
      <c r="B613" s="3"/>
      <c r="C613" s="290"/>
      <c r="D613" s="293"/>
      <c r="E613" s="293"/>
      <c r="F613" s="293"/>
      <c r="G613" s="293"/>
      <c r="H613" s="293"/>
      <c r="I613" s="293"/>
      <c r="J613" s="293"/>
      <c r="K613" s="293"/>
      <c r="L613" s="293"/>
    </row>
    <row r="614" spans="1:12">
      <c r="A614" s="290"/>
      <c r="B614" s="3"/>
      <c r="C614" s="290"/>
      <c r="D614" s="293"/>
      <c r="E614" s="293"/>
      <c r="F614" s="293"/>
      <c r="G614" s="293"/>
      <c r="H614" s="293"/>
      <c r="I614" s="293"/>
      <c r="J614" s="293"/>
      <c r="K614" s="293"/>
      <c r="L614" s="293"/>
    </row>
    <row r="615" spans="1:12">
      <c r="A615" s="290"/>
      <c r="B615" s="3"/>
      <c r="C615" s="290"/>
      <c r="D615" s="293"/>
      <c r="E615" s="293"/>
      <c r="F615" s="293"/>
      <c r="G615" s="293"/>
      <c r="H615" s="293"/>
      <c r="I615" s="293"/>
      <c r="J615" s="293"/>
      <c r="K615" s="293"/>
      <c r="L615" s="293"/>
    </row>
    <row r="616" spans="1:12">
      <c r="A616" s="290"/>
      <c r="B616" s="3"/>
      <c r="C616" s="290"/>
      <c r="D616" s="293"/>
      <c r="E616" s="293"/>
      <c r="F616" s="293"/>
      <c r="G616" s="293"/>
      <c r="H616" s="293"/>
      <c r="I616" s="293"/>
      <c r="J616" s="293"/>
      <c r="K616" s="293"/>
      <c r="L616" s="293"/>
    </row>
    <row r="617" spans="1:12">
      <c r="A617" s="290"/>
      <c r="B617" s="3"/>
      <c r="C617" s="290"/>
      <c r="D617" s="293"/>
      <c r="E617" s="293"/>
      <c r="F617" s="293"/>
      <c r="G617" s="293"/>
      <c r="H617" s="293"/>
      <c r="I617" s="293"/>
      <c r="J617" s="293"/>
      <c r="K617" s="293"/>
      <c r="L617" s="293"/>
    </row>
    <row r="618" spans="1:12">
      <c r="A618" s="290"/>
      <c r="B618" s="3"/>
      <c r="C618" s="290"/>
      <c r="D618" s="293"/>
      <c r="E618" s="293"/>
      <c r="F618" s="293"/>
      <c r="G618" s="293"/>
      <c r="H618" s="293"/>
      <c r="I618" s="293"/>
      <c r="J618" s="293"/>
      <c r="K618" s="293"/>
      <c r="L618" s="293"/>
    </row>
    <row r="619" spans="1:12">
      <c r="A619" s="290"/>
      <c r="B619" s="3"/>
      <c r="C619" s="290"/>
      <c r="D619" s="293"/>
      <c r="E619" s="293"/>
      <c r="F619" s="293"/>
      <c r="G619" s="293"/>
      <c r="H619" s="293"/>
      <c r="I619" s="293"/>
      <c r="J619" s="293"/>
      <c r="K619" s="293"/>
      <c r="L619" s="293"/>
    </row>
    <row r="620" spans="1:12">
      <c r="A620" s="290"/>
      <c r="B620" s="3"/>
      <c r="C620" s="290"/>
      <c r="D620" s="293"/>
      <c r="E620" s="293"/>
      <c r="F620" s="293"/>
      <c r="G620" s="293"/>
      <c r="H620" s="293"/>
      <c r="I620" s="293"/>
      <c r="J620" s="293"/>
      <c r="K620" s="293"/>
      <c r="L620" s="293"/>
    </row>
    <row r="621" spans="1:12">
      <c r="A621" s="290"/>
      <c r="B621" s="3"/>
      <c r="C621" s="290"/>
      <c r="D621" s="293"/>
      <c r="E621" s="293"/>
      <c r="F621" s="293"/>
      <c r="G621" s="293"/>
      <c r="H621" s="293"/>
      <c r="I621" s="293"/>
      <c r="J621" s="293"/>
      <c r="K621" s="293"/>
      <c r="L621" s="293"/>
    </row>
    <row r="622" spans="1:12">
      <c r="A622" s="290"/>
      <c r="B622" s="3"/>
      <c r="C622" s="290"/>
      <c r="D622" s="293"/>
      <c r="E622" s="293"/>
      <c r="F622" s="293"/>
      <c r="G622" s="293"/>
      <c r="H622" s="293"/>
      <c r="I622" s="293"/>
      <c r="J622" s="293"/>
      <c r="K622" s="293"/>
      <c r="L622" s="293"/>
    </row>
    <row r="623" spans="1:12">
      <c r="A623" s="290"/>
      <c r="B623" s="3"/>
      <c r="C623" s="290"/>
      <c r="D623" s="293"/>
      <c r="E623" s="293"/>
      <c r="F623" s="293"/>
      <c r="G623" s="293"/>
      <c r="H623" s="293"/>
      <c r="I623" s="293"/>
      <c r="J623" s="293"/>
      <c r="K623" s="293"/>
      <c r="L623" s="293"/>
    </row>
    <row r="624" spans="1:12">
      <c r="A624" s="290"/>
      <c r="B624" s="3"/>
      <c r="C624" s="290"/>
      <c r="D624" s="293"/>
      <c r="E624" s="293"/>
      <c r="F624" s="293"/>
      <c r="G624" s="293"/>
      <c r="H624" s="293"/>
      <c r="I624" s="293"/>
      <c r="J624" s="293"/>
      <c r="K624" s="293"/>
      <c r="L624" s="293"/>
    </row>
    <row r="625" spans="1:12">
      <c r="A625" s="290"/>
      <c r="B625" s="3"/>
      <c r="C625" s="290"/>
      <c r="D625" s="293"/>
      <c r="E625" s="293"/>
      <c r="F625" s="293"/>
      <c r="G625" s="293"/>
      <c r="H625" s="293"/>
      <c r="I625" s="293"/>
      <c r="J625" s="293"/>
      <c r="K625" s="293"/>
      <c r="L625" s="293"/>
    </row>
    <row r="626" spans="1:12">
      <c r="A626" s="290"/>
      <c r="B626" s="3"/>
      <c r="C626" s="290"/>
      <c r="D626" s="293"/>
      <c r="E626" s="293"/>
      <c r="F626" s="293"/>
      <c r="G626" s="293"/>
      <c r="H626" s="293"/>
      <c r="I626" s="293"/>
      <c r="J626" s="293"/>
      <c r="K626" s="293"/>
      <c r="L626" s="293"/>
    </row>
    <row r="627" spans="1:12">
      <c r="A627" s="290"/>
      <c r="B627" s="3"/>
      <c r="C627" s="290"/>
      <c r="D627" s="293"/>
      <c r="E627" s="293"/>
      <c r="F627" s="293"/>
      <c r="G627" s="293"/>
      <c r="H627" s="293"/>
      <c r="I627" s="293"/>
      <c r="J627" s="293"/>
      <c r="K627" s="293"/>
      <c r="L627" s="293"/>
    </row>
    <row r="628" spans="1:12">
      <c r="A628" s="290"/>
      <c r="B628" s="3"/>
      <c r="C628" s="290"/>
      <c r="D628" s="293"/>
      <c r="E628" s="293"/>
      <c r="F628" s="293"/>
      <c r="G628" s="293"/>
      <c r="H628" s="293"/>
      <c r="I628" s="293"/>
      <c r="J628" s="293"/>
      <c r="K628" s="293"/>
      <c r="L628" s="293"/>
    </row>
    <row r="629" spans="1:12">
      <c r="A629" s="290"/>
      <c r="B629" s="3"/>
      <c r="C629" s="290"/>
      <c r="D629" s="293"/>
      <c r="E629" s="293"/>
      <c r="F629" s="293"/>
      <c r="G629" s="293"/>
      <c r="H629" s="293"/>
      <c r="I629" s="293"/>
      <c r="J629" s="293"/>
      <c r="K629" s="293"/>
      <c r="L629" s="293"/>
    </row>
    <row r="630" spans="1:12">
      <c r="A630" s="290"/>
      <c r="B630" s="3"/>
      <c r="C630" s="290"/>
      <c r="D630" s="293"/>
      <c r="E630" s="293"/>
      <c r="F630" s="293"/>
      <c r="G630" s="293"/>
      <c r="H630" s="293"/>
      <c r="I630" s="293"/>
      <c r="J630" s="293"/>
      <c r="K630" s="293"/>
      <c r="L630" s="293"/>
    </row>
    <row r="631" spans="1:12">
      <c r="A631" s="290"/>
      <c r="B631" s="3"/>
      <c r="C631" s="290"/>
      <c r="D631" s="293"/>
      <c r="E631" s="293"/>
      <c r="F631" s="293"/>
      <c r="G631" s="293"/>
      <c r="H631" s="293"/>
      <c r="I631" s="293"/>
      <c r="J631" s="293"/>
      <c r="K631" s="293"/>
      <c r="L631" s="293"/>
    </row>
    <row r="632" spans="1:12">
      <c r="A632" s="290"/>
      <c r="B632" s="3"/>
      <c r="C632" s="290"/>
      <c r="D632" s="293"/>
      <c r="E632" s="293"/>
      <c r="F632" s="293"/>
      <c r="G632" s="293"/>
      <c r="H632" s="293"/>
      <c r="I632" s="293"/>
      <c r="J632" s="293"/>
      <c r="K632" s="293"/>
      <c r="L632" s="293"/>
    </row>
    <row r="633" spans="1:12">
      <c r="A633" s="290"/>
      <c r="B633" s="3"/>
      <c r="C633" s="290"/>
      <c r="D633" s="293"/>
      <c r="E633" s="293"/>
      <c r="F633" s="293"/>
      <c r="G633" s="293"/>
      <c r="H633" s="293"/>
      <c r="I633" s="293"/>
      <c r="J633" s="293"/>
      <c r="K633" s="293"/>
      <c r="L633" s="293"/>
    </row>
    <row r="634" spans="1:12">
      <c r="A634" s="290"/>
      <c r="B634" s="3"/>
      <c r="C634" s="290"/>
      <c r="D634" s="293"/>
      <c r="E634" s="293"/>
      <c r="F634" s="293"/>
      <c r="G634" s="293"/>
      <c r="H634" s="293"/>
      <c r="I634" s="293"/>
      <c r="J634" s="293"/>
      <c r="K634" s="293"/>
      <c r="L634" s="293"/>
    </row>
    <row r="635" spans="1:12">
      <c r="A635" s="290"/>
      <c r="B635" s="3"/>
      <c r="C635" s="290"/>
      <c r="D635" s="293"/>
      <c r="E635" s="293"/>
      <c r="F635" s="293"/>
      <c r="G635" s="293"/>
      <c r="H635" s="293"/>
      <c r="I635" s="293"/>
      <c r="J635" s="293"/>
      <c r="K635" s="293"/>
      <c r="L635" s="293"/>
    </row>
    <row r="636" spans="1:12">
      <c r="A636" s="290"/>
      <c r="B636" s="3"/>
      <c r="C636" s="290"/>
      <c r="D636" s="293"/>
      <c r="E636" s="293"/>
      <c r="F636" s="293"/>
      <c r="G636" s="293"/>
      <c r="H636" s="293"/>
      <c r="I636" s="293"/>
      <c r="J636" s="293"/>
      <c r="K636" s="293"/>
      <c r="L636" s="293"/>
    </row>
    <row r="637" spans="1:12">
      <c r="A637" s="290"/>
      <c r="B637" s="3"/>
      <c r="C637" s="290"/>
      <c r="D637" s="293"/>
      <c r="E637" s="293"/>
      <c r="F637" s="293"/>
      <c r="G637" s="293"/>
      <c r="H637" s="293"/>
      <c r="I637" s="293"/>
      <c r="J637" s="293"/>
      <c r="K637" s="293"/>
      <c r="L637" s="293"/>
    </row>
    <row r="638" spans="1:12">
      <c r="A638" s="290"/>
      <c r="B638" s="3"/>
      <c r="C638" s="290"/>
      <c r="D638" s="293"/>
      <c r="E638" s="293"/>
      <c r="F638" s="293"/>
      <c r="G638" s="293"/>
      <c r="H638" s="293"/>
      <c r="I638" s="293"/>
      <c r="J638" s="293"/>
      <c r="K638" s="293"/>
      <c r="L638" s="293"/>
    </row>
    <row r="639" spans="1:12">
      <c r="A639" s="290"/>
      <c r="B639" s="3"/>
      <c r="C639" s="290"/>
      <c r="D639" s="293"/>
      <c r="E639" s="293"/>
      <c r="F639" s="293"/>
      <c r="G639" s="293"/>
      <c r="H639" s="293"/>
      <c r="I639" s="293"/>
      <c r="J639" s="293"/>
      <c r="K639" s="293"/>
      <c r="L639" s="293"/>
    </row>
    <row r="640" spans="1:12">
      <c r="A640" s="290"/>
      <c r="B640" s="3"/>
      <c r="C640" s="290"/>
      <c r="D640" s="293"/>
      <c r="E640" s="293"/>
      <c r="F640" s="293"/>
      <c r="G640" s="293"/>
      <c r="H640" s="293"/>
      <c r="I640" s="293"/>
      <c r="J640" s="293"/>
      <c r="K640" s="293"/>
      <c r="L640" s="293"/>
    </row>
    <row r="641" spans="1:12">
      <c r="A641" s="290"/>
      <c r="B641" s="3"/>
      <c r="C641" s="290"/>
      <c r="D641" s="293"/>
      <c r="E641" s="293"/>
      <c r="F641" s="293"/>
      <c r="G641" s="293"/>
      <c r="H641" s="293"/>
      <c r="I641" s="293"/>
      <c r="J641" s="293"/>
      <c r="K641" s="293"/>
      <c r="L641" s="293"/>
    </row>
    <row r="642" spans="1:12">
      <c r="A642" s="290"/>
      <c r="B642" s="3"/>
      <c r="C642" s="290"/>
      <c r="D642" s="293"/>
      <c r="E642" s="293"/>
      <c r="F642" s="293"/>
      <c r="G642" s="293"/>
      <c r="H642" s="293"/>
      <c r="I642" s="293"/>
      <c r="J642" s="293"/>
      <c r="K642" s="293"/>
      <c r="L642" s="293"/>
    </row>
    <row r="643" spans="1:12">
      <c r="A643" s="290"/>
      <c r="B643" s="3"/>
      <c r="C643" s="290"/>
      <c r="D643" s="293"/>
      <c r="E643" s="293"/>
      <c r="F643" s="293"/>
      <c r="G643" s="293"/>
      <c r="H643" s="293"/>
      <c r="I643" s="293"/>
      <c r="J643" s="293"/>
      <c r="K643" s="293"/>
      <c r="L643" s="293"/>
    </row>
    <row r="644" spans="1:12">
      <c r="A644" s="290"/>
      <c r="B644" s="3"/>
      <c r="C644" s="290"/>
      <c r="D644" s="293"/>
      <c r="E644" s="293"/>
      <c r="F644" s="293"/>
      <c r="G644" s="293"/>
      <c r="H644" s="293"/>
      <c r="I644" s="293"/>
      <c r="J644" s="293"/>
      <c r="K644" s="293"/>
      <c r="L644" s="293"/>
    </row>
    <row r="645" spans="1:12">
      <c r="A645" s="290"/>
      <c r="B645" s="3"/>
      <c r="C645" s="290"/>
      <c r="D645" s="293"/>
      <c r="E645" s="293"/>
      <c r="F645" s="293"/>
      <c r="G645" s="293"/>
      <c r="H645" s="293"/>
      <c r="I645" s="293"/>
      <c r="J645" s="293"/>
      <c r="K645" s="293"/>
      <c r="L645" s="293"/>
    </row>
    <row r="646" spans="1:12">
      <c r="A646" s="290"/>
      <c r="B646" s="3"/>
      <c r="C646" s="290"/>
      <c r="D646" s="293"/>
      <c r="E646" s="293"/>
      <c r="F646" s="293"/>
      <c r="G646" s="293"/>
      <c r="H646" s="293"/>
      <c r="I646" s="293"/>
      <c r="J646" s="293"/>
      <c r="K646" s="293"/>
      <c r="L646" s="293"/>
    </row>
    <row r="647" spans="1:12">
      <c r="A647" s="290"/>
      <c r="B647" s="3"/>
      <c r="C647" s="290"/>
      <c r="D647" s="293"/>
      <c r="E647" s="293"/>
      <c r="F647" s="293"/>
      <c r="G647" s="293"/>
      <c r="H647" s="293"/>
      <c r="I647" s="293"/>
      <c r="J647" s="293"/>
      <c r="K647" s="293"/>
      <c r="L647" s="293"/>
    </row>
    <row r="648" spans="1:12">
      <c r="A648" s="290"/>
      <c r="B648" s="3"/>
      <c r="C648" s="290"/>
      <c r="D648" s="293"/>
      <c r="E648" s="293"/>
      <c r="F648" s="293"/>
      <c r="G648" s="293"/>
      <c r="H648" s="293"/>
      <c r="I648" s="293"/>
      <c r="J648" s="293"/>
      <c r="K648" s="293"/>
      <c r="L648" s="293"/>
    </row>
    <row r="649" spans="1:12">
      <c r="A649" s="290"/>
      <c r="B649" s="3"/>
      <c r="C649" s="290"/>
      <c r="D649" s="293"/>
      <c r="E649" s="293"/>
      <c r="F649" s="293"/>
      <c r="G649" s="293"/>
      <c r="H649" s="293"/>
      <c r="I649" s="293"/>
      <c r="J649" s="293"/>
      <c r="K649" s="293"/>
      <c r="L649" s="293"/>
    </row>
    <row r="650" spans="1:12">
      <c r="A650" s="290"/>
      <c r="B650" s="3"/>
      <c r="C650" s="290"/>
      <c r="D650" s="293"/>
      <c r="E650" s="293"/>
      <c r="F650" s="293"/>
      <c r="G650" s="293"/>
      <c r="H650" s="293"/>
      <c r="I650" s="293"/>
      <c r="J650" s="293"/>
      <c r="K650" s="293"/>
      <c r="L650" s="293"/>
    </row>
    <row r="651" spans="1:12">
      <c r="A651" s="290"/>
      <c r="B651" s="3"/>
      <c r="C651" s="290"/>
      <c r="D651" s="293"/>
      <c r="E651" s="293"/>
      <c r="F651" s="293"/>
      <c r="G651" s="293"/>
      <c r="H651" s="293"/>
      <c r="I651" s="293"/>
      <c r="J651" s="293"/>
      <c r="K651" s="293"/>
      <c r="L651" s="293"/>
    </row>
    <row r="652" spans="1:12">
      <c r="A652" s="290"/>
      <c r="B652" s="3"/>
      <c r="C652" s="290"/>
      <c r="D652" s="293"/>
      <c r="E652" s="293"/>
      <c r="F652" s="293"/>
      <c r="G652" s="293"/>
      <c r="H652" s="293"/>
      <c r="I652" s="293"/>
      <c r="J652" s="293"/>
      <c r="K652" s="293"/>
      <c r="L652" s="293"/>
    </row>
    <row r="653" spans="1:12">
      <c r="A653" s="290"/>
      <c r="B653" s="3"/>
      <c r="C653" s="290"/>
      <c r="D653" s="293"/>
      <c r="E653" s="293"/>
      <c r="F653" s="293"/>
      <c r="G653" s="293"/>
      <c r="H653" s="293"/>
      <c r="I653" s="293"/>
      <c r="J653" s="293"/>
      <c r="K653" s="293"/>
      <c r="L653" s="293"/>
    </row>
    <row r="654" spans="1:12">
      <c r="A654" s="290"/>
      <c r="B654" s="3"/>
      <c r="C654" s="290"/>
      <c r="D654" s="293"/>
      <c r="E654" s="293"/>
      <c r="F654" s="293"/>
      <c r="G654" s="293"/>
      <c r="H654" s="293"/>
      <c r="I654" s="293"/>
      <c r="J654" s="293"/>
      <c r="K654" s="293"/>
      <c r="L654" s="293"/>
    </row>
    <row r="655" spans="1:12">
      <c r="A655" s="290"/>
      <c r="B655" s="3"/>
      <c r="C655" s="290"/>
      <c r="D655" s="293"/>
      <c r="E655" s="293"/>
      <c r="F655" s="293"/>
      <c r="G655" s="293"/>
      <c r="H655" s="293"/>
      <c r="I655" s="293"/>
      <c r="J655" s="293"/>
      <c r="K655" s="293"/>
      <c r="L655" s="293"/>
    </row>
    <row r="656" spans="1:12">
      <c r="A656" s="290"/>
      <c r="B656" s="3"/>
      <c r="C656" s="290"/>
      <c r="D656" s="293"/>
      <c r="E656" s="293"/>
      <c r="F656" s="293"/>
      <c r="G656" s="293"/>
      <c r="H656" s="293"/>
      <c r="I656" s="293"/>
      <c r="J656" s="293"/>
      <c r="K656" s="293"/>
      <c r="L656" s="293"/>
    </row>
    <row r="657" spans="1:12">
      <c r="A657" s="290"/>
      <c r="B657" s="3"/>
      <c r="C657" s="290"/>
      <c r="D657" s="293"/>
      <c r="E657" s="293"/>
      <c r="F657" s="293"/>
      <c r="G657" s="293"/>
      <c r="H657" s="293"/>
      <c r="I657" s="293"/>
      <c r="J657" s="293"/>
      <c r="K657" s="293"/>
      <c r="L657" s="293"/>
    </row>
    <row r="658" spans="1:12">
      <c r="A658" s="290"/>
      <c r="B658" s="3"/>
      <c r="C658" s="290"/>
      <c r="D658" s="293"/>
      <c r="E658" s="293"/>
      <c r="F658" s="293"/>
      <c r="G658" s="293"/>
      <c r="H658" s="293"/>
      <c r="I658" s="293"/>
      <c r="J658" s="293"/>
      <c r="K658" s="293"/>
      <c r="L658" s="293"/>
    </row>
    <row r="659" spans="1:12">
      <c r="A659" s="290"/>
      <c r="B659" s="3"/>
      <c r="C659" s="290"/>
      <c r="D659" s="293"/>
      <c r="E659" s="293"/>
      <c r="F659" s="293"/>
      <c r="G659" s="293"/>
      <c r="H659" s="293"/>
      <c r="I659" s="293"/>
      <c r="J659" s="293"/>
      <c r="K659" s="293"/>
      <c r="L659" s="293"/>
    </row>
    <row r="660" spans="1:12">
      <c r="A660" s="290"/>
      <c r="B660" s="3"/>
      <c r="C660" s="290"/>
      <c r="D660" s="293"/>
      <c r="E660" s="293"/>
      <c r="F660" s="293"/>
      <c r="G660" s="293"/>
      <c r="H660" s="293"/>
      <c r="I660" s="293"/>
      <c r="J660" s="293"/>
      <c r="K660" s="293"/>
      <c r="L660" s="293"/>
    </row>
    <row r="661" spans="1:12">
      <c r="A661" s="290"/>
      <c r="B661" s="3"/>
      <c r="C661" s="290"/>
      <c r="D661" s="293"/>
      <c r="E661" s="293"/>
      <c r="F661" s="293"/>
      <c r="G661" s="293"/>
      <c r="H661" s="293"/>
      <c r="I661" s="293"/>
      <c r="J661" s="293"/>
      <c r="K661" s="293"/>
      <c r="L661" s="293"/>
    </row>
    <row r="662" spans="1:12">
      <c r="A662" s="290"/>
      <c r="B662" s="3"/>
      <c r="C662" s="290"/>
      <c r="D662" s="293"/>
      <c r="E662" s="293"/>
      <c r="F662" s="293"/>
      <c r="G662" s="293"/>
      <c r="H662" s="293"/>
      <c r="I662" s="293"/>
      <c r="J662" s="293"/>
      <c r="K662" s="293"/>
      <c r="L662" s="293"/>
    </row>
    <row r="663" spans="1:12">
      <c r="A663" s="290"/>
      <c r="B663" s="3"/>
      <c r="C663" s="290"/>
      <c r="D663" s="293"/>
      <c r="E663" s="293"/>
      <c r="F663" s="293"/>
      <c r="G663" s="293"/>
      <c r="H663" s="293"/>
      <c r="I663" s="293"/>
      <c r="J663" s="293"/>
      <c r="K663" s="293"/>
      <c r="L663" s="293"/>
    </row>
    <row r="664" spans="1:12">
      <c r="A664" s="290"/>
      <c r="B664" s="3"/>
      <c r="C664" s="290"/>
      <c r="D664" s="293"/>
      <c r="E664" s="293"/>
      <c r="F664" s="293"/>
      <c r="G664" s="293"/>
      <c r="H664" s="293"/>
      <c r="I664" s="293"/>
      <c r="J664" s="293"/>
      <c r="K664" s="293"/>
      <c r="L664" s="293"/>
    </row>
    <row r="665" spans="1:12">
      <c r="A665" s="290"/>
      <c r="B665" s="3"/>
      <c r="C665" s="290"/>
      <c r="D665" s="293"/>
      <c r="E665" s="293"/>
      <c r="F665" s="293"/>
      <c r="G665" s="293"/>
      <c r="H665" s="293"/>
      <c r="I665" s="293"/>
      <c r="J665" s="293"/>
      <c r="K665" s="293"/>
      <c r="L665" s="293"/>
    </row>
    <row r="666" spans="1:12">
      <c r="A666" s="290"/>
      <c r="B666" s="3"/>
      <c r="C666" s="290"/>
      <c r="D666" s="293"/>
      <c r="E666" s="293"/>
      <c r="F666" s="293"/>
      <c r="G666" s="293"/>
      <c r="H666" s="293"/>
      <c r="I666" s="293"/>
      <c r="J666" s="293"/>
      <c r="K666" s="293"/>
      <c r="L666" s="293"/>
    </row>
    <row r="667" spans="1:12">
      <c r="A667" s="290"/>
      <c r="B667" s="3"/>
      <c r="C667" s="290"/>
      <c r="D667" s="293"/>
      <c r="E667" s="293"/>
      <c r="F667" s="293"/>
      <c r="G667" s="293"/>
      <c r="H667" s="293"/>
      <c r="I667" s="293"/>
      <c r="J667" s="293"/>
      <c r="K667" s="293"/>
      <c r="L667" s="293"/>
    </row>
    <row r="668" spans="1:12">
      <c r="A668" s="290"/>
      <c r="B668" s="3"/>
      <c r="C668" s="290"/>
      <c r="D668" s="293"/>
      <c r="E668" s="293"/>
      <c r="F668" s="293"/>
      <c r="G668" s="293"/>
      <c r="H668" s="293"/>
      <c r="I668" s="293"/>
      <c r="J668" s="293"/>
      <c r="K668" s="293"/>
      <c r="L668" s="293"/>
    </row>
    <row r="669" spans="1:12">
      <c r="A669" s="290"/>
      <c r="B669" s="3"/>
      <c r="C669" s="290"/>
      <c r="D669" s="293"/>
      <c r="E669" s="293"/>
      <c r="F669" s="293"/>
      <c r="G669" s="293"/>
      <c r="H669" s="293"/>
      <c r="I669" s="293"/>
      <c r="J669" s="293"/>
      <c r="K669" s="293"/>
      <c r="L669" s="293"/>
    </row>
    <row r="670" spans="1:12">
      <c r="A670" s="290"/>
      <c r="B670" s="3"/>
      <c r="C670" s="290"/>
      <c r="D670" s="293"/>
      <c r="E670" s="293"/>
      <c r="F670" s="293"/>
      <c r="G670" s="293"/>
      <c r="H670" s="293"/>
      <c r="I670" s="293"/>
      <c r="J670" s="293"/>
      <c r="K670" s="293"/>
      <c r="L670" s="293"/>
    </row>
    <row r="671" spans="1:12">
      <c r="A671" s="290"/>
      <c r="B671" s="3"/>
      <c r="C671" s="290"/>
      <c r="D671" s="293"/>
      <c r="E671" s="293"/>
      <c r="F671" s="293"/>
      <c r="G671" s="293"/>
      <c r="H671" s="293"/>
      <c r="I671" s="293"/>
      <c r="J671" s="293"/>
      <c r="K671" s="293"/>
      <c r="L671" s="293"/>
    </row>
    <row r="672" spans="1:12">
      <c r="A672" s="290"/>
      <c r="B672" s="3"/>
      <c r="C672" s="290"/>
      <c r="D672" s="293"/>
      <c r="E672" s="293"/>
      <c r="F672" s="293"/>
      <c r="G672" s="293"/>
      <c r="H672" s="293"/>
      <c r="I672" s="293"/>
      <c r="J672" s="293"/>
      <c r="K672" s="293"/>
      <c r="L672" s="293"/>
    </row>
    <row r="673" spans="1:12">
      <c r="A673" s="290"/>
      <c r="B673" s="3"/>
      <c r="C673" s="290"/>
      <c r="D673" s="293"/>
      <c r="E673" s="293"/>
      <c r="F673" s="293"/>
      <c r="G673" s="293"/>
      <c r="H673" s="293"/>
      <c r="I673" s="293"/>
      <c r="J673" s="293"/>
      <c r="K673" s="293"/>
      <c r="L673" s="293"/>
    </row>
    <row r="674" spans="1:12">
      <c r="A674" s="290"/>
      <c r="B674" s="3"/>
      <c r="C674" s="290"/>
      <c r="D674" s="293"/>
      <c r="E674" s="293"/>
      <c r="F674" s="293"/>
      <c r="G674" s="293"/>
      <c r="H674" s="293"/>
      <c r="I674" s="293"/>
      <c r="J674" s="293"/>
      <c r="K674" s="293"/>
      <c r="L674" s="293"/>
    </row>
    <row r="675" spans="1:12">
      <c r="A675" s="290"/>
      <c r="B675" s="3"/>
      <c r="C675" s="290"/>
      <c r="D675" s="293"/>
      <c r="E675" s="293"/>
      <c r="F675" s="293"/>
      <c r="G675" s="293"/>
      <c r="H675" s="293"/>
      <c r="I675" s="293"/>
      <c r="J675" s="293"/>
      <c r="K675" s="293"/>
      <c r="L675" s="293"/>
    </row>
    <row r="676" spans="1:12">
      <c r="A676" s="290"/>
      <c r="B676" s="3"/>
      <c r="C676" s="290"/>
      <c r="D676" s="293"/>
      <c r="E676" s="293"/>
      <c r="F676" s="293"/>
      <c r="G676" s="293"/>
      <c r="H676" s="293"/>
      <c r="I676" s="293"/>
      <c r="J676" s="293"/>
      <c r="K676" s="293"/>
      <c r="L676" s="293"/>
    </row>
    <row r="677" spans="1:12">
      <c r="A677" s="290"/>
      <c r="B677" s="3"/>
      <c r="C677" s="290"/>
      <c r="D677" s="293"/>
      <c r="E677" s="293"/>
      <c r="F677" s="293"/>
      <c r="G677" s="293"/>
      <c r="H677" s="293"/>
      <c r="I677" s="293"/>
      <c r="J677" s="293"/>
      <c r="K677" s="293"/>
      <c r="L677" s="293"/>
    </row>
    <row r="678" spans="1:12">
      <c r="A678" s="290"/>
      <c r="B678" s="3"/>
      <c r="C678" s="290"/>
      <c r="D678" s="293"/>
      <c r="E678" s="293"/>
      <c r="F678" s="293"/>
      <c r="G678" s="293"/>
      <c r="H678" s="293"/>
      <c r="I678" s="293"/>
      <c r="J678" s="293"/>
      <c r="K678" s="293"/>
      <c r="L678" s="293"/>
    </row>
    <row r="679" spans="1:12">
      <c r="A679" s="290"/>
      <c r="B679" s="3"/>
      <c r="C679" s="290"/>
      <c r="D679" s="293"/>
      <c r="E679" s="293"/>
      <c r="F679" s="293"/>
      <c r="G679" s="293"/>
      <c r="H679" s="293"/>
      <c r="I679" s="293"/>
      <c r="J679" s="293"/>
      <c r="K679" s="293"/>
      <c r="L679" s="293"/>
    </row>
    <row r="680" spans="1:12">
      <c r="A680" s="290"/>
      <c r="B680" s="3"/>
      <c r="C680" s="290"/>
      <c r="D680" s="293"/>
      <c r="E680" s="293"/>
      <c r="F680" s="293"/>
      <c r="G680" s="293"/>
      <c r="H680" s="293"/>
      <c r="I680" s="293"/>
      <c r="J680" s="293"/>
      <c r="K680" s="293"/>
      <c r="L680" s="293"/>
    </row>
    <row r="681" spans="1:12">
      <c r="A681" s="290"/>
      <c r="B681" s="3"/>
      <c r="C681" s="290"/>
      <c r="D681" s="293"/>
      <c r="E681" s="293"/>
      <c r="F681" s="293"/>
      <c r="G681" s="293"/>
      <c r="H681" s="293"/>
      <c r="I681" s="293"/>
      <c r="J681" s="293"/>
      <c r="K681" s="293"/>
      <c r="L681" s="293"/>
    </row>
    <row r="682" spans="1:12">
      <c r="A682" s="290"/>
      <c r="B682" s="3"/>
      <c r="C682" s="290"/>
      <c r="D682" s="293"/>
      <c r="E682" s="293"/>
      <c r="F682" s="293"/>
      <c r="G682" s="293"/>
      <c r="H682" s="293"/>
      <c r="I682" s="293"/>
      <c r="J682" s="293"/>
      <c r="K682" s="293"/>
      <c r="L682" s="293"/>
    </row>
    <row r="683" spans="1:12">
      <c r="A683" s="290"/>
      <c r="B683" s="3"/>
      <c r="C683" s="290"/>
      <c r="D683" s="293"/>
      <c r="E683" s="293"/>
      <c r="F683" s="293"/>
      <c r="G683" s="293"/>
      <c r="H683" s="293"/>
      <c r="I683" s="293"/>
      <c r="J683" s="293"/>
      <c r="K683" s="293"/>
      <c r="L683" s="293"/>
    </row>
    <row r="684" spans="1:12">
      <c r="A684" s="290"/>
      <c r="B684" s="3"/>
      <c r="C684" s="290"/>
      <c r="D684" s="293"/>
      <c r="E684" s="293"/>
      <c r="F684" s="293"/>
      <c r="G684" s="293"/>
      <c r="H684" s="293"/>
      <c r="I684" s="293"/>
      <c r="J684" s="293"/>
      <c r="K684" s="293"/>
      <c r="L684" s="293"/>
    </row>
    <row r="685" spans="1:12">
      <c r="A685" s="290"/>
      <c r="B685" s="3"/>
      <c r="C685" s="290"/>
      <c r="D685" s="293"/>
      <c r="E685" s="293"/>
      <c r="F685" s="293"/>
      <c r="G685" s="293"/>
      <c r="H685" s="293"/>
      <c r="I685" s="293"/>
      <c r="J685" s="293"/>
      <c r="K685" s="293"/>
      <c r="L685" s="293"/>
    </row>
    <row r="686" spans="1:12">
      <c r="A686" s="290"/>
      <c r="B686" s="3"/>
      <c r="C686" s="290"/>
      <c r="D686" s="293"/>
      <c r="E686" s="293"/>
      <c r="F686" s="293"/>
      <c r="G686" s="293"/>
      <c r="H686" s="293"/>
      <c r="I686" s="293"/>
      <c r="J686" s="293"/>
      <c r="K686" s="293"/>
      <c r="L686" s="293"/>
    </row>
    <row r="687" spans="1:12">
      <c r="A687" s="290"/>
      <c r="B687" s="3"/>
      <c r="C687" s="290"/>
      <c r="D687" s="293"/>
      <c r="E687" s="293"/>
      <c r="F687" s="293"/>
      <c r="G687" s="293"/>
      <c r="H687" s="293"/>
      <c r="I687" s="293"/>
      <c r="J687" s="293"/>
      <c r="K687" s="293"/>
      <c r="L687" s="293"/>
    </row>
    <row r="688" spans="1:12">
      <c r="A688" s="290"/>
      <c r="B688" s="3"/>
      <c r="C688" s="290"/>
      <c r="D688" s="293"/>
      <c r="E688" s="293"/>
      <c r="F688" s="293"/>
      <c r="G688" s="293"/>
      <c r="H688" s="293"/>
      <c r="I688" s="293"/>
      <c r="J688" s="293"/>
      <c r="K688" s="293"/>
      <c r="L688" s="293"/>
    </row>
    <row r="689" spans="1:12">
      <c r="A689" s="290"/>
      <c r="B689" s="3"/>
      <c r="C689" s="290"/>
      <c r="D689" s="293"/>
      <c r="E689" s="293"/>
      <c r="F689" s="293"/>
      <c r="G689" s="293"/>
      <c r="H689" s="293"/>
      <c r="I689" s="293"/>
      <c r="J689" s="293"/>
      <c r="K689" s="293"/>
      <c r="L689" s="293"/>
    </row>
    <row r="690" spans="1:12">
      <c r="A690" s="290"/>
      <c r="B690" s="3"/>
      <c r="C690" s="290"/>
      <c r="D690" s="293"/>
      <c r="E690" s="293"/>
      <c r="F690" s="293"/>
      <c r="G690" s="293"/>
      <c r="H690" s="293"/>
      <c r="I690" s="293"/>
      <c r="J690" s="293"/>
      <c r="K690" s="293"/>
      <c r="L690" s="293"/>
    </row>
    <row r="691" spans="1:12">
      <c r="A691" s="290"/>
      <c r="B691" s="3"/>
      <c r="C691" s="290"/>
      <c r="D691" s="293"/>
      <c r="E691" s="293"/>
      <c r="F691" s="293"/>
      <c r="G691" s="293"/>
      <c r="H691" s="293"/>
      <c r="I691" s="293"/>
      <c r="J691" s="293"/>
      <c r="K691" s="293"/>
      <c r="L691" s="293"/>
    </row>
    <row r="692" spans="1:12">
      <c r="A692" s="290"/>
      <c r="B692" s="3"/>
      <c r="C692" s="290"/>
      <c r="D692" s="293"/>
      <c r="E692" s="293"/>
      <c r="F692" s="293"/>
      <c r="G692" s="293"/>
      <c r="H692" s="293"/>
      <c r="I692" s="293"/>
      <c r="J692" s="293"/>
      <c r="K692" s="293"/>
      <c r="L692" s="293"/>
    </row>
    <row r="693" spans="1:12">
      <c r="A693" s="290"/>
      <c r="B693" s="3"/>
      <c r="C693" s="290"/>
      <c r="D693" s="293"/>
      <c r="E693" s="293"/>
      <c r="F693" s="293"/>
      <c r="G693" s="293"/>
      <c r="H693" s="293"/>
      <c r="I693" s="293"/>
      <c r="J693" s="293"/>
      <c r="K693" s="293"/>
      <c r="L693" s="293"/>
    </row>
    <row r="694" spans="1:12">
      <c r="A694" s="290"/>
      <c r="B694" s="3"/>
      <c r="C694" s="290"/>
      <c r="D694" s="293"/>
      <c r="E694" s="293"/>
      <c r="F694" s="293"/>
      <c r="G694" s="293"/>
      <c r="H694" s="293"/>
      <c r="I694" s="293"/>
      <c r="J694" s="293"/>
      <c r="K694" s="293"/>
      <c r="L694" s="293"/>
    </row>
    <row r="695" spans="1:12">
      <c r="A695" s="290"/>
      <c r="B695" s="3"/>
      <c r="C695" s="290"/>
      <c r="D695" s="293"/>
      <c r="E695" s="293"/>
      <c r="F695" s="293"/>
      <c r="G695" s="293"/>
      <c r="H695" s="293"/>
      <c r="I695" s="293"/>
      <c r="J695" s="293"/>
      <c r="K695" s="293"/>
      <c r="L695" s="293"/>
    </row>
    <row r="696" spans="1:12">
      <c r="A696" s="290"/>
      <c r="B696" s="3"/>
      <c r="C696" s="290"/>
      <c r="D696" s="293"/>
      <c r="E696" s="293"/>
      <c r="F696" s="293"/>
      <c r="G696" s="293"/>
      <c r="H696" s="293"/>
      <c r="I696" s="293"/>
      <c r="J696" s="293"/>
      <c r="K696" s="293"/>
      <c r="L696" s="293"/>
    </row>
    <row r="697" spans="1:12">
      <c r="A697" s="290"/>
      <c r="B697" s="3"/>
      <c r="C697" s="290"/>
      <c r="D697" s="293"/>
      <c r="E697" s="293"/>
      <c r="F697" s="293"/>
      <c r="G697" s="293"/>
      <c r="H697" s="293"/>
      <c r="I697" s="293"/>
      <c r="J697" s="293"/>
      <c r="K697" s="293"/>
      <c r="L697" s="293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1"/>
  <dimension ref="A1:AD62"/>
  <sheetViews>
    <sheetView workbookViewId="0">
      <selection activeCell="D20" sqref="D20"/>
    </sheetView>
  </sheetViews>
  <sheetFormatPr defaultRowHeight="13.5"/>
  <cols>
    <col min="1" max="6" width="10.625" customWidth="1"/>
    <col min="7" max="7" width="10.625" style="10" customWidth="1"/>
    <col min="8" max="28" width="10.625" customWidth="1"/>
  </cols>
  <sheetData>
    <row r="1" spans="1:30">
      <c r="A1" s="11" t="s">
        <v>27</v>
      </c>
      <c r="B1" s="11" t="s">
        <v>28</v>
      </c>
      <c r="C1" s="11" t="s">
        <v>31</v>
      </c>
      <c r="D1" s="11" t="s">
        <v>30</v>
      </c>
      <c r="E1" s="11" t="s">
        <v>59</v>
      </c>
      <c r="F1" s="11" t="s">
        <v>39</v>
      </c>
      <c r="G1" s="11" t="s">
        <v>29</v>
      </c>
      <c r="H1" s="11" t="s">
        <v>41</v>
      </c>
      <c r="I1" s="11" t="s">
        <v>42</v>
      </c>
      <c r="J1" s="11" t="s">
        <v>40</v>
      </c>
      <c r="K1" s="11" t="s">
        <v>46</v>
      </c>
      <c r="L1" s="11" t="s">
        <v>54</v>
      </c>
      <c r="M1" s="11" t="s">
        <v>55</v>
      </c>
      <c r="N1" s="11" t="s">
        <v>56</v>
      </c>
      <c r="O1" s="11" t="s">
        <v>45</v>
      </c>
      <c r="P1" s="11" t="s">
        <v>58</v>
      </c>
      <c r="Q1" s="11" t="s">
        <v>57</v>
      </c>
      <c r="R1" s="11" t="s">
        <v>32</v>
      </c>
      <c r="S1" s="11" t="s">
        <v>33</v>
      </c>
      <c r="T1" s="11" t="s">
        <v>34</v>
      </c>
      <c r="U1" s="11" t="s">
        <v>64</v>
      </c>
      <c r="X1" s="11" t="s">
        <v>35</v>
      </c>
      <c r="Y1" s="11" t="s">
        <v>36</v>
      </c>
      <c r="Z1" s="11" t="s">
        <v>37</v>
      </c>
      <c r="AA1" s="11" t="s">
        <v>38</v>
      </c>
      <c r="AB1" s="11" t="s">
        <v>53</v>
      </c>
      <c r="AC1" s="4" t="s">
        <v>66</v>
      </c>
      <c r="AD1" s="4" t="s">
        <v>67</v>
      </c>
    </row>
    <row r="2" spans="1:30" ht="14.25">
      <c r="A2" s="16">
        <v>220</v>
      </c>
      <c r="B2" s="16">
        <v>50</v>
      </c>
      <c r="C2" s="16">
        <v>1</v>
      </c>
      <c r="D2" s="16" t="s">
        <v>65</v>
      </c>
      <c r="E2" s="16" t="str">
        <f>IF(B2&lt;1.2001,$X$2,)&amp;IF(AND(1.2001&lt;B2,B2&lt;12),$X$3,)&amp;IF(B2&gt;12,$X$4,)</f>
        <v>200</v>
      </c>
      <c r="F2" s="17">
        <f t="shared" ref="F2:F33" si="0">ROUND(IF(J2&lt;1,1,J2),0)</f>
        <v>10</v>
      </c>
      <c r="G2" s="17" t="str">
        <f>IF(C2=1,0,)&amp;IF(C2="0.5L",60,)&amp;IF(C2="0.5C",300,)&amp;IF(C2="0.25L",59.103,)&amp;IF(C2="0.25C",300.897,)&amp;IF(C2="0.86L",30.683,)&amp;IF(C2="0.86C",329.317,)</f>
        <v>0</v>
      </c>
      <c r="H2" s="17" t="str">
        <f>IF(B2&lt;1.2001,1000000000,)&amp;IF(AND(1.2001&lt;B2,B2&lt;12),100000000,)&amp;IF(B2&gt;12,10000000,)</f>
        <v>10000000</v>
      </c>
      <c r="I2" s="17">
        <f>F2*H2/E2</f>
        <v>500000</v>
      </c>
      <c r="J2" s="17">
        <f t="shared" ref="J2:J33" si="1">B2/$Y$2*$AA$2</f>
        <v>10</v>
      </c>
      <c r="K2" s="17" t="str">
        <f>IF(D2="A",1,)&amp;IF(D2="B",1,)&amp;IF(D2="C",1,)&amp;IF(D2="ABC",3,)</f>
        <v>3</v>
      </c>
      <c r="L2" s="18">
        <f>ROUND((QS_1*$AB$2+1)*3600/(WCU_1*WCI_1*COS(RADIANS(G2))*E2/1000)/K2,0)</f>
        <v>6</v>
      </c>
      <c r="M2" s="20">
        <f t="shared" ref="M2:M33" si="2">FW_</f>
        <v>1.7361111111111112E-4</v>
      </c>
      <c r="N2" s="20">
        <f t="shared" ref="N2:N33" si="3">YS_</f>
        <v>5.7870370370370366E-5</v>
      </c>
      <c r="O2" s="19">
        <f>TIME(,,L2)+M2+N2</f>
        <v>3.0092592592592589E-4</v>
      </c>
      <c r="P2" s="19"/>
      <c r="Q2" s="19">
        <f>TIME(,,L2)+M2+N2*2</f>
        <v>3.5879629629629629E-4</v>
      </c>
      <c r="R2" s="12"/>
      <c r="W2" s="4" t="s">
        <v>60</v>
      </c>
      <c r="X2" s="21">
        <v>20000</v>
      </c>
      <c r="Y2" s="15">
        <v>10</v>
      </c>
      <c r="Z2" s="15">
        <v>100</v>
      </c>
      <c r="AA2" s="15">
        <v>2</v>
      </c>
      <c r="AB2" s="15">
        <v>1</v>
      </c>
      <c r="AC2" s="12">
        <v>1.7361111111111112E-4</v>
      </c>
      <c r="AD2" s="12">
        <v>5.7870370370370366E-5</v>
      </c>
    </row>
    <row r="3" spans="1:30" ht="14.25">
      <c r="A3" s="16">
        <v>220</v>
      </c>
      <c r="B3" s="16">
        <v>50</v>
      </c>
      <c r="C3" s="16">
        <v>1</v>
      </c>
      <c r="D3" s="16" t="s">
        <v>65</v>
      </c>
      <c r="E3" s="16" t="str">
        <f t="shared" ref="E3:E33" si="4">IF(B3&lt;1.2001,$X$2,)&amp;IF(AND(1.2001&lt;B3,B3&lt;12),$X$3,)&amp;IF(B3&gt;12,$X$4,)</f>
        <v>200</v>
      </c>
      <c r="F3" s="17">
        <f t="shared" si="0"/>
        <v>10</v>
      </c>
      <c r="G3" s="17" t="str">
        <f t="shared" ref="G3:G50" si="5">IF(C3=1,0,)&amp;IF(C3="0.5L",60,)&amp;IF(C3="0.5C",300,)&amp;IF(C3="0.25L",59.103,)&amp;IF(C3="0.25C",300.897,)&amp;IF(C3="0.86L",30.683,)&amp;IF(C3="0.86C",329.317,)</f>
        <v>0</v>
      </c>
      <c r="H3" s="17" t="str">
        <f t="shared" ref="H3:H50" si="6">IF(B3&lt;1.2001,1000000000,)&amp;IF(AND(1.2001&lt;B3,B3&lt;12),100000000,)&amp;IF(B3&gt;12,10000000,)</f>
        <v>10000000</v>
      </c>
      <c r="I3" s="17">
        <f t="shared" ref="I3:I59" si="7">F3*H3/E3</f>
        <v>500000</v>
      </c>
      <c r="J3" s="17">
        <f t="shared" si="1"/>
        <v>10</v>
      </c>
      <c r="K3" s="17" t="str">
        <f t="shared" ref="K3:K50" si="8">IF(D3="A",1,)&amp;IF(D3="B",1,)&amp;IF(D3="C",1,)&amp;IF(D3="ABC",3,)</f>
        <v>3</v>
      </c>
      <c r="L3" s="18">
        <f>ROUND((QS_2*$AB$2+1)*3600/(WCU_2*WCI_2*COS(RADIANS(G3))*E3/1000)/K3,0)</f>
        <v>6</v>
      </c>
      <c r="M3" s="20">
        <f t="shared" si="2"/>
        <v>1.7361111111111112E-4</v>
      </c>
      <c r="N3" s="20">
        <f t="shared" si="3"/>
        <v>5.7870370370370366E-5</v>
      </c>
      <c r="O3" s="19">
        <f>TIME(,,L3)+M3+N3</f>
        <v>3.0092592592592589E-4</v>
      </c>
      <c r="P3" s="19"/>
      <c r="Q3" s="19">
        <f>TIME(,,L3)+M3+N3*2</f>
        <v>3.5879629629629629E-4</v>
      </c>
      <c r="W3" s="4" t="s">
        <v>61</v>
      </c>
      <c r="X3" s="21">
        <v>2000</v>
      </c>
      <c r="AB3" s="4"/>
    </row>
    <row r="4" spans="1:30" ht="14.25">
      <c r="A4" s="16">
        <v>220</v>
      </c>
      <c r="B4" s="16">
        <v>50</v>
      </c>
      <c r="C4" s="16" t="s">
        <v>48</v>
      </c>
      <c r="D4" s="16" t="s">
        <v>65</v>
      </c>
      <c r="E4" s="16" t="str">
        <f t="shared" si="4"/>
        <v>200</v>
      </c>
      <c r="F4" s="17">
        <f>ROUND(IF(J4&lt;1,1,J4),0)</f>
        <v>10</v>
      </c>
      <c r="G4" s="17" t="str">
        <f t="shared" si="5"/>
        <v>300</v>
      </c>
      <c r="H4" s="17" t="str">
        <f t="shared" si="6"/>
        <v>10000000</v>
      </c>
      <c r="I4" s="17">
        <f t="shared" si="7"/>
        <v>500000</v>
      </c>
      <c r="J4" s="17">
        <f t="shared" si="1"/>
        <v>10</v>
      </c>
      <c r="K4" s="17" t="str">
        <f t="shared" si="8"/>
        <v>3</v>
      </c>
      <c r="L4" s="18">
        <f>ROUND((QS_3*$AB$2+1)*3600/(WCU_3*WCI_3*COS(RADIANS(G4))*E4/1000)/K4,0)</f>
        <v>12</v>
      </c>
      <c r="M4" s="20">
        <f t="shared" si="2"/>
        <v>1.7361111111111112E-4</v>
      </c>
      <c r="N4" s="20">
        <f t="shared" si="3"/>
        <v>5.7870370370370366E-5</v>
      </c>
      <c r="O4" s="19">
        <f t="shared" ref="O4:O58" si="9">TIME(,,L4)+M4+N4</f>
        <v>3.7037037037037035E-4</v>
      </c>
      <c r="P4" s="19"/>
      <c r="Q4" s="19">
        <f t="shared" ref="Q4:Q59" si="10">TIME(,,L4)+M4+N4*2</f>
        <v>4.2824074074074075E-4</v>
      </c>
      <c r="W4" s="4" t="s">
        <v>62</v>
      </c>
      <c r="X4" s="21">
        <v>200</v>
      </c>
      <c r="AB4" s="4"/>
    </row>
    <row r="5" spans="1:30" ht="14.25">
      <c r="A5" s="16">
        <v>220</v>
      </c>
      <c r="B5" s="16">
        <v>50</v>
      </c>
      <c r="C5" s="16">
        <v>1</v>
      </c>
      <c r="D5" s="16" t="s">
        <v>65</v>
      </c>
      <c r="E5" s="16" t="str">
        <f t="shared" si="4"/>
        <v>200</v>
      </c>
      <c r="F5" s="17">
        <f t="shared" si="0"/>
        <v>10</v>
      </c>
      <c r="G5" s="17" t="str">
        <f t="shared" si="5"/>
        <v>0</v>
      </c>
      <c r="H5" s="17" t="str">
        <f t="shared" si="6"/>
        <v>10000000</v>
      </c>
      <c r="I5" s="17">
        <f t="shared" si="7"/>
        <v>500000</v>
      </c>
      <c r="J5" s="17">
        <f t="shared" si="1"/>
        <v>10</v>
      </c>
      <c r="K5" s="17" t="str">
        <f t="shared" si="8"/>
        <v>3</v>
      </c>
      <c r="L5" s="18">
        <f>ROUND((QS_4*$AB$2+1)*3600/(WCU_4*WCI_4*COS(RADIANS(G5))*E5/1000)/K5,0)</f>
        <v>6</v>
      </c>
      <c r="M5" s="20">
        <f t="shared" si="2"/>
        <v>1.7361111111111112E-4</v>
      </c>
      <c r="N5" s="20">
        <f t="shared" si="3"/>
        <v>5.7870370370370366E-5</v>
      </c>
      <c r="O5" s="19">
        <f t="shared" si="9"/>
        <v>3.0092592592592589E-4</v>
      </c>
      <c r="Q5" s="19">
        <f t="shared" si="10"/>
        <v>3.5879629629629629E-4</v>
      </c>
      <c r="AA5" s="4"/>
    </row>
    <row r="6" spans="1:30" ht="14.25">
      <c r="A6" s="16">
        <v>220</v>
      </c>
      <c r="B6" s="16">
        <v>50</v>
      </c>
      <c r="C6" s="16" t="s">
        <v>50</v>
      </c>
      <c r="D6" s="16" t="s">
        <v>65</v>
      </c>
      <c r="E6" s="16" t="str">
        <f t="shared" si="4"/>
        <v>200</v>
      </c>
      <c r="F6" s="17">
        <f t="shared" si="0"/>
        <v>10</v>
      </c>
      <c r="G6" s="17" t="str">
        <f t="shared" si="5"/>
        <v>60</v>
      </c>
      <c r="H6" s="17" t="str">
        <f t="shared" si="6"/>
        <v>10000000</v>
      </c>
      <c r="I6" s="17">
        <f t="shared" si="7"/>
        <v>500000</v>
      </c>
      <c r="J6" s="17">
        <f t="shared" si="1"/>
        <v>10</v>
      </c>
      <c r="K6" s="17" t="str">
        <f t="shared" si="8"/>
        <v>3</v>
      </c>
      <c r="L6" s="18">
        <f>ROUND((QS_5*$AB$2+1)*3600/(WCU_5*WCI_5*COS(RADIANS(G6))*E6/1000)/K6,0)</f>
        <v>12</v>
      </c>
      <c r="M6" s="20">
        <f t="shared" si="2"/>
        <v>1.7361111111111112E-4</v>
      </c>
      <c r="N6" s="20">
        <f t="shared" si="3"/>
        <v>5.7870370370370366E-5</v>
      </c>
      <c r="O6" s="19">
        <f t="shared" si="9"/>
        <v>3.7037037037037035E-4</v>
      </c>
      <c r="P6" s="19"/>
      <c r="Q6" s="19">
        <f t="shared" si="10"/>
        <v>4.2824074074074075E-4</v>
      </c>
    </row>
    <row r="7" spans="1:30" ht="14.25">
      <c r="A7" s="16">
        <v>220</v>
      </c>
      <c r="B7" s="16">
        <v>50</v>
      </c>
      <c r="C7" s="16" t="s">
        <v>48</v>
      </c>
      <c r="D7" s="16" t="s">
        <v>65</v>
      </c>
      <c r="E7" s="16" t="str">
        <f t="shared" si="4"/>
        <v>200</v>
      </c>
      <c r="F7" s="17">
        <f t="shared" si="0"/>
        <v>10</v>
      </c>
      <c r="G7" s="17" t="str">
        <f t="shared" si="5"/>
        <v>300</v>
      </c>
      <c r="H7" s="17" t="str">
        <f t="shared" si="6"/>
        <v>10000000</v>
      </c>
      <c r="I7" s="17">
        <f t="shared" si="7"/>
        <v>500000</v>
      </c>
      <c r="J7" s="17">
        <f t="shared" si="1"/>
        <v>10</v>
      </c>
      <c r="K7" s="17" t="str">
        <f t="shared" si="8"/>
        <v>3</v>
      </c>
      <c r="L7" s="18">
        <f>ROUND((QS_6*$AB$2+1)*3600/(WCU_6*WCI_6*COS(RADIANS(G7))*E7/1000)/K7,0)</f>
        <v>12</v>
      </c>
      <c r="M7" s="20">
        <f t="shared" si="2"/>
        <v>1.7361111111111112E-4</v>
      </c>
      <c r="N7" s="20">
        <f t="shared" si="3"/>
        <v>5.7870370370370366E-5</v>
      </c>
      <c r="O7" s="19">
        <f t="shared" si="9"/>
        <v>3.7037037037037035E-4</v>
      </c>
      <c r="P7" s="19"/>
      <c r="Q7" s="19">
        <f t="shared" si="10"/>
        <v>4.2824074074074075E-4</v>
      </c>
    </row>
    <row r="8" spans="1:30" ht="14.25">
      <c r="A8" s="16">
        <v>220</v>
      </c>
      <c r="B8" s="16">
        <v>50</v>
      </c>
      <c r="C8" s="16">
        <v>1</v>
      </c>
      <c r="D8" s="16" t="s">
        <v>65</v>
      </c>
      <c r="E8" s="16" t="str">
        <f t="shared" si="4"/>
        <v>200</v>
      </c>
      <c r="F8" s="17">
        <f t="shared" si="0"/>
        <v>10</v>
      </c>
      <c r="G8" s="17" t="str">
        <f t="shared" si="5"/>
        <v>0</v>
      </c>
      <c r="H8" s="17" t="str">
        <f t="shared" si="6"/>
        <v>10000000</v>
      </c>
      <c r="I8" s="17">
        <f t="shared" si="7"/>
        <v>500000</v>
      </c>
      <c r="J8" s="17">
        <f t="shared" si="1"/>
        <v>10</v>
      </c>
      <c r="K8" s="17" t="str">
        <f t="shared" si="8"/>
        <v>3</v>
      </c>
      <c r="L8" s="18">
        <f>ROUND((QS_7*$AB$2+1)*3600/(WCU_7*WCI_7*COS(RADIANS(G8))*E8/1000)/K8,0)</f>
        <v>6</v>
      </c>
      <c r="M8" s="20">
        <f t="shared" si="2"/>
        <v>1.7361111111111112E-4</v>
      </c>
      <c r="N8" s="20">
        <f t="shared" si="3"/>
        <v>5.7870370370370366E-5</v>
      </c>
      <c r="O8" s="19">
        <f t="shared" si="9"/>
        <v>3.0092592592592589E-4</v>
      </c>
      <c r="P8" s="19"/>
      <c r="Q8" s="19">
        <f t="shared" si="10"/>
        <v>3.5879629629629629E-4</v>
      </c>
    </row>
    <row r="9" spans="1:30" ht="14.25">
      <c r="A9" s="16">
        <v>220</v>
      </c>
      <c r="B9" s="16">
        <v>50</v>
      </c>
      <c r="C9" s="16" t="s">
        <v>50</v>
      </c>
      <c r="D9" s="16" t="s">
        <v>65</v>
      </c>
      <c r="E9" s="16" t="str">
        <f t="shared" si="4"/>
        <v>200</v>
      </c>
      <c r="F9" s="17">
        <f t="shared" si="0"/>
        <v>10</v>
      </c>
      <c r="G9" s="17" t="str">
        <f t="shared" si="5"/>
        <v>60</v>
      </c>
      <c r="H9" s="17" t="str">
        <f t="shared" si="6"/>
        <v>10000000</v>
      </c>
      <c r="I9" s="17">
        <f t="shared" si="7"/>
        <v>500000</v>
      </c>
      <c r="J9" s="17">
        <f t="shared" si="1"/>
        <v>10</v>
      </c>
      <c r="K9" s="17" t="str">
        <f t="shared" si="8"/>
        <v>3</v>
      </c>
      <c r="L9" s="18">
        <f>ROUND((QS_8*$AB$2+1)*3600/(WCU_8*WCI_8*COS(RADIANS(G9))*E9/1000)/K9,0)</f>
        <v>12</v>
      </c>
      <c r="M9" s="20">
        <f t="shared" si="2"/>
        <v>1.7361111111111112E-4</v>
      </c>
      <c r="N9" s="20">
        <f t="shared" si="3"/>
        <v>5.7870370370370366E-5</v>
      </c>
      <c r="O9" s="19">
        <f t="shared" si="9"/>
        <v>3.7037037037037035E-4</v>
      </c>
      <c r="P9" s="19"/>
      <c r="Q9" s="19">
        <f t="shared" si="10"/>
        <v>4.2824074074074075E-4</v>
      </c>
    </row>
    <row r="10" spans="1:30" ht="14.25">
      <c r="A10" s="16">
        <v>220</v>
      </c>
      <c r="B10" s="16">
        <v>50</v>
      </c>
      <c r="C10" s="16" t="s">
        <v>48</v>
      </c>
      <c r="D10" s="16" t="s">
        <v>65</v>
      </c>
      <c r="E10" s="16" t="str">
        <f t="shared" si="4"/>
        <v>200</v>
      </c>
      <c r="F10" s="17">
        <f t="shared" si="0"/>
        <v>10</v>
      </c>
      <c r="G10" s="17" t="str">
        <f t="shared" si="5"/>
        <v>300</v>
      </c>
      <c r="H10" s="17" t="str">
        <f t="shared" si="6"/>
        <v>10000000</v>
      </c>
      <c r="I10" s="17">
        <f t="shared" si="7"/>
        <v>500000</v>
      </c>
      <c r="J10" s="17">
        <f t="shared" si="1"/>
        <v>10</v>
      </c>
      <c r="K10" s="17" t="str">
        <f t="shared" si="8"/>
        <v>3</v>
      </c>
      <c r="L10" s="18">
        <f>ROUND((QS_9*$AB$2+1)*3600/(WCU_9*WCI_9*COS(RADIANS(G10))*E10/1000)/K10,0)</f>
        <v>12</v>
      </c>
      <c r="M10" s="20">
        <f t="shared" si="2"/>
        <v>1.7361111111111112E-4</v>
      </c>
      <c r="N10" s="20">
        <f t="shared" si="3"/>
        <v>5.7870370370370366E-5</v>
      </c>
      <c r="O10" s="19">
        <f t="shared" si="9"/>
        <v>3.7037037037037035E-4</v>
      </c>
      <c r="P10" s="19"/>
      <c r="Q10" s="19">
        <f t="shared" si="10"/>
        <v>4.2824074074074075E-4</v>
      </c>
    </row>
    <row r="11" spans="1:30" ht="14.25">
      <c r="A11" s="16">
        <v>57.7</v>
      </c>
      <c r="B11" s="16">
        <v>50</v>
      </c>
      <c r="C11" s="16">
        <v>1</v>
      </c>
      <c r="D11" s="16" t="s">
        <v>47</v>
      </c>
      <c r="E11" s="16" t="str">
        <f t="shared" si="4"/>
        <v>200</v>
      </c>
      <c r="F11" s="17">
        <f t="shared" si="0"/>
        <v>10</v>
      </c>
      <c r="G11" s="17" t="str">
        <f t="shared" si="5"/>
        <v>0</v>
      </c>
      <c r="H11" s="17" t="str">
        <f t="shared" si="6"/>
        <v>10000000</v>
      </c>
      <c r="I11" s="17">
        <f t="shared" si="7"/>
        <v>500000</v>
      </c>
      <c r="J11" s="17">
        <f t="shared" si="1"/>
        <v>10</v>
      </c>
      <c r="K11" s="17" t="str">
        <f t="shared" si="8"/>
        <v>1</v>
      </c>
      <c r="L11" s="18">
        <f>ROUND((QS_10*$AB$2+1)*3600/(WCU_10*WCI_10*COS(RADIANS(G11))*E11/1000)/K11,0)</f>
        <v>69</v>
      </c>
      <c r="M11" s="20">
        <f t="shared" si="2"/>
        <v>1.7361111111111112E-4</v>
      </c>
      <c r="N11" s="20">
        <f t="shared" si="3"/>
        <v>5.7870370370370366E-5</v>
      </c>
      <c r="O11" s="19">
        <f t="shared" si="9"/>
        <v>1.0300925925925926E-3</v>
      </c>
      <c r="P11" s="19"/>
      <c r="Q11" s="19">
        <f t="shared" si="10"/>
        <v>1.0879629629629629E-3</v>
      </c>
    </row>
    <row r="12" spans="1:30" ht="14.25">
      <c r="A12" s="16">
        <v>100</v>
      </c>
      <c r="B12" s="16">
        <v>50</v>
      </c>
      <c r="C12" s="16">
        <v>1</v>
      </c>
      <c r="D12" s="16" t="s">
        <v>47</v>
      </c>
      <c r="E12" s="16" t="str">
        <f t="shared" si="4"/>
        <v>200</v>
      </c>
      <c r="F12" s="17">
        <f t="shared" si="0"/>
        <v>10</v>
      </c>
      <c r="G12" s="17" t="str">
        <f t="shared" si="5"/>
        <v>0</v>
      </c>
      <c r="H12" s="17" t="str">
        <f t="shared" si="6"/>
        <v>10000000</v>
      </c>
      <c r="I12" s="17">
        <f t="shared" si="7"/>
        <v>500000</v>
      </c>
      <c r="J12" s="17">
        <f t="shared" si="1"/>
        <v>10</v>
      </c>
      <c r="K12" s="17" t="str">
        <f t="shared" si="8"/>
        <v>1</v>
      </c>
      <c r="L12" s="18">
        <f>ROUND((QS_11*$AB$2+1)*3600/(WCU_11*WCI_11*COS(RADIANS(G12))*E12/1000)/K12,0)</f>
        <v>40</v>
      </c>
      <c r="M12" s="20">
        <f t="shared" si="2"/>
        <v>1.7361111111111112E-4</v>
      </c>
      <c r="N12" s="20">
        <f t="shared" si="3"/>
        <v>5.7870370370370366E-5</v>
      </c>
      <c r="O12" s="19">
        <f t="shared" si="9"/>
        <v>6.9444444444444436E-4</v>
      </c>
      <c r="P12" s="19"/>
      <c r="Q12" s="19">
        <f t="shared" si="10"/>
        <v>7.5231481481481471E-4</v>
      </c>
      <c r="T12" s="4"/>
    </row>
    <row r="13" spans="1:30" ht="14.25">
      <c r="A13" s="16">
        <v>380</v>
      </c>
      <c r="B13" s="16">
        <v>50</v>
      </c>
      <c r="C13" s="16">
        <v>1</v>
      </c>
      <c r="D13" s="16" t="s">
        <v>47</v>
      </c>
      <c r="E13" s="16" t="str">
        <f t="shared" si="4"/>
        <v>200</v>
      </c>
      <c r="F13" s="17">
        <f t="shared" si="0"/>
        <v>10</v>
      </c>
      <c r="G13" s="17" t="str">
        <f t="shared" si="5"/>
        <v>0</v>
      </c>
      <c r="H13" s="17" t="str">
        <f t="shared" si="6"/>
        <v>10000000</v>
      </c>
      <c r="I13" s="17">
        <f t="shared" si="7"/>
        <v>500000</v>
      </c>
      <c r="J13" s="17">
        <f t="shared" si="1"/>
        <v>10</v>
      </c>
      <c r="K13" s="17" t="str">
        <f t="shared" si="8"/>
        <v>1</v>
      </c>
      <c r="L13" s="18">
        <f>ROUND((QS_12*$AB$2+1)*3600/(WCU_12*WCI_12*COS(RADIANS(G13))*E13/1000)/K13,0)</f>
        <v>10</v>
      </c>
      <c r="M13" s="20">
        <f t="shared" si="2"/>
        <v>1.7361111111111112E-4</v>
      </c>
      <c r="N13" s="20">
        <f t="shared" si="3"/>
        <v>5.7870370370370366E-5</v>
      </c>
      <c r="O13" s="19">
        <f t="shared" si="9"/>
        <v>3.4722222222222218E-4</v>
      </c>
      <c r="P13" s="19"/>
      <c r="Q13" s="19">
        <f t="shared" si="10"/>
        <v>4.0509259259259258E-4</v>
      </c>
    </row>
    <row r="14" spans="1:30" ht="14.25">
      <c r="A14" s="16">
        <v>57.7</v>
      </c>
      <c r="B14" s="16">
        <v>50</v>
      </c>
      <c r="C14" s="16">
        <v>1</v>
      </c>
      <c r="D14" s="16" t="s">
        <v>49</v>
      </c>
      <c r="E14" s="16" t="str">
        <f t="shared" si="4"/>
        <v>200</v>
      </c>
      <c r="F14" s="17">
        <f t="shared" si="0"/>
        <v>10</v>
      </c>
      <c r="G14" s="17" t="str">
        <f t="shared" si="5"/>
        <v>0</v>
      </c>
      <c r="H14" s="17" t="str">
        <f t="shared" si="6"/>
        <v>10000000</v>
      </c>
      <c r="I14" s="17">
        <f t="shared" si="7"/>
        <v>500000</v>
      </c>
      <c r="J14" s="17">
        <f t="shared" si="1"/>
        <v>10</v>
      </c>
      <c r="K14" s="17" t="str">
        <f t="shared" si="8"/>
        <v>1</v>
      </c>
      <c r="L14" s="18">
        <f>ROUND((QS_13*$AB$2+1)*3600/(WCU_13*WCI_13*COS(RADIANS(G14))*E14/1000)/K14,0)</f>
        <v>69</v>
      </c>
      <c r="M14" s="20">
        <f t="shared" si="2"/>
        <v>1.7361111111111112E-4</v>
      </c>
      <c r="N14" s="20">
        <f t="shared" si="3"/>
        <v>5.7870370370370366E-5</v>
      </c>
      <c r="O14" s="19">
        <f t="shared" si="9"/>
        <v>1.0300925925925926E-3</v>
      </c>
      <c r="P14" s="19"/>
      <c r="Q14" s="19">
        <f t="shared" si="10"/>
        <v>1.0879629629629629E-3</v>
      </c>
    </row>
    <row r="15" spans="1:30" ht="14.25">
      <c r="A15" s="16">
        <v>100</v>
      </c>
      <c r="B15" s="16">
        <v>50</v>
      </c>
      <c r="C15" s="16">
        <v>1</v>
      </c>
      <c r="D15" s="16" t="s">
        <v>49</v>
      </c>
      <c r="E15" s="16" t="str">
        <f t="shared" si="4"/>
        <v>200</v>
      </c>
      <c r="F15" s="17">
        <f t="shared" si="0"/>
        <v>10</v>
      </c>
      <c r="G15" s="17" t="str">
        <f t="shared" si="5"/>
        <v>0</v>
      </c>
      <c r="H15" s="17" t="str">
        <f t="shared" si="6"/>
        <v>10000000</v>
      </c>
      <c r="I15" s="17">
        <f t="shared" si="7"/>
        <v>500000</v>
      </c>
      <c r="J15" s="17">
        <f t="shared" si="1"/>
        <v>10</v>
      </c>
      <c r="K15" s="17" t="str">
        <f t="shared" si="8"/>
        <v>1</v>
      </c>
      <c r="L15" s="18">
        <f>ROUND((QS_14*$AB$2+1)*3600/(WCU_14*WCI_14*COS(RADIANS(G15))*E15/1000)/K15,0)</f>
        <v>40</v>
      </c>
      <c r="M15" s="20">
        <f t="shared" si="2"/>
        <v>1.7361111111111112E-4</v>
      </c>
      <c r="N15" s="20">
        <f t="shared" si="3"/>
        <v>5.7870370370370366E-5</v>
      </c>
      <c r="O15" s="19">
        <f t="shared" si="9"/>
        <v>6.9444444444444436E-4</v>
      </c>
      <c r="P15" s="19"/>
      <c r="Q15" s="19">
        <f t="shared" si="10"/>
        <v>7.5231481481481471E-4</v>
      </c>
    </row>
    <row r="16" spans="1:30" ht="14.25">
      <c r="A16" s="16">
        <v>380</v>
      </c>
      <c r="B16" s="16">
        <v>50</v>
      </c>
      <c r="C16" s="16">
        <v>1</v>
      </c>
      <c r="D16" s="16" t="s">
        <v>49</v>
      </c>
      <c r="E16" s="16" t="str">
        <f t="shared" si="4"/>
        <v>200</v>
      </c>
      <c r="F16" s="17">
        <f t="shared" si="0"/>
        <v>10</v>
      </c>
      <c r="G16" s="17" t="str">
        <f t="shared" si="5"/>
        <v>0</v>
      </c>
      <c r="H16" s="17" t="str">
        <f t="shared" si="6"/>
        <v>10000000</v>
      </c>
      <c r="I16" s="17">
        <f t="shared" si="7"/>
        <v>500000</v>
      </c>
      <c r="J16" s="17">
        <f t="shared" si="1"/>
        <v>10</v>
      </c>
      <c r="K16" s="17" t="str">
        <f t="shared" si="8"/>
        <v>1</v>
      </c>
      <c r="L16" s="18">
        <f>ROUND((QS_15*$AB$2+1)*3600/(WCU_15*WCI_15*COS(RADIANS(G16))*E16/1000)/K16,0)</f>
        <v>10</v>
      </c>
      <c r="M16" s="20">
        <f t="shared" si="2"/>
        <v>1.7361111111111112E-4</v>
      </c>
      <c r="N16" s="20">
        <f t="shared" si="3"/>
        <v>5.7870370370370366E-5</v>
      </c>
      <c r="O16" s="19">
        <f t="shared" si="9"/>
        <v>3.4722222222222218E-4</v>
      </c>
      <c r="P16" s="19"/>
      <c r="Q16" s="19">
        <f t="shared" si="10"/>
        <v>4.0509259259259258E-4</v>
      </c>
    </row>
    <row r="17" spans="1:19" ht="14.25">
      <c r="A17" s="16">
        <v>57.7</v>
      </c>
      <c r="B17" s="16">
        <v>50</v>
      </c>
      <c r="C17" s="16">
        <v>1</v>
      </c>
      <c r="D17" s="16" t="s">
        <v>51</v>
      </c>
      <c r="E17" s="16" t="str">
        <f t="shared" si="4"/>
        <v>200</v>
      </c>
      <c r="F17" s="17">
        <f t="shared" si="0"/>
        <v>10</v>
      </c>
      <c r="G17" s="17" t="str">
        <f t="shared" si="5"/>
        <v>0</v>
      </c>
      <c r="H17" s="17" t="str">
        <f t="shared" si="6"/>
        <v>10000000</v>
      </c>
      <c r="I17" s="17">
        <f t="shared" si="7"/>
        <v>500000</v>
      </c>
      <c r="J17" s="17">
        <f t="shared" si="1"/>
        <v>10</v>
      </c>
      <c r="K17" s="17" t="str">
        <f t="shared" si="8"/>
        <v>1</v>
      </c>
      <c r="L17" s="18">
        <f>ROUND((QS_16*$AB$2+1)*3600/(WCU_16*WCI_16*COS(RADIANS(G17))*E17/1000)/K17,0)</f>
        <v>69</v>
      </c>
      <c r="M17" s="20">
        <f t="shared" si="2"/>
        <v>1.7361111111111112E-4</v>
      </c>
      <c r="N17" s="20">
        <f t="shared" si="3"/>
        <v>5.7870370370370366E-5</v>
      </c>
      <c r="O17" s="19">
        <f t="shared" si="9"/>
        <v>1.0300925925925926E-3</v>
      </c>
      <c r="Q17" s="19">
        <f t="shared" si="10"/>
        <v>1.0879629629629629E-3</v>
      </c>
    </row>
    <row r="18" spans="1:19" ht="14.25">
      <c r="A18" s="16">
        <v>100</v>
      </c>
      <c r="B18" s="16">
        <v>50</v>
      </c>
      <c r="C18" s="16">
        <v>1</v>
      </c>
      <c r="D18" s="16" t="s">
        <v>51</v>
      </c>
      <c r="E18" s="16" t="str">
        <f t="shared" si="4"/>
        <v>200</v>
      </c>
      <c r="F18" s="17">
        <f t="shared" si="0"/>
        <v>10</v>
      </c>
      <c r="G18" s="17" t="str">
        <f t="shared" si="5"/>
        <v>0</v>
      </c>
      <c r="H18" s="17" t="str">
        <f t="shared" si="6"/>
        <v>10000000</v>
      </c>
      <c r="I18" s="17">
        <f t="shared" si="7"/>
        <v>500000</v>
      </c>
      <c r="J18" s="17">
        <f t="shared" si="1"/>
        <v>10</v>
      </c>
      <c r="K18" s="17" t="str">
        <f t="shared" si="8"/>
        <v>1</v>
      </c>
      <c r="L18" s="18">
        <f>ROUND((QS_17*$AB$2+1)*3600/(WCU_17*WCI_17*COS(RADIANS(G18))*E18/1000)/K18,0)</f>
        <v>40</v>
      </c>
      <c r="M18" s="20">
        <f t="shared" si="2"/>
        <v>1.7361111111111112E-4</v>
      </c>
      <c r="N18" s="20">
        <f t="shared" si="3"/>
        <v>5.7870370370370366E-5</v>
      </c>
      <c r="O18" s="19">
        <f t="shared" si="9"/>
        <v>6.9444444444444436E-4</v>
      </c>
      <c r="P18" s="19"/>
      <c r="Q18" s="19">
        <f t="shared" si="10"/>
        <v>7.5231481481481471E-4</v>
      </c>
      <c r="S18" s="4"/>
    </row>
    <row r="19" spans="1:19" ht="14.25">
      <c r="A19" s="16">
        <v>380</v>
      </c>
      <c r="B19" s="16">
        <v>50</v>
      </c>
      <c r="C19" s="16">
        <v>1</v>
      </c>
      <c r="D19" s="16" t="s">
        <v>51</v>
      </c>
      <c r="E19" s="16" t="str">
        <f t="shared" si="4"/>
        <v>200</v>
      </c>
      <c r="F19" s="17">
        <f t="shared" si="0"/>
        <v>10</v>
      </c>
      <c r="G19" s="17" t="str">
        <f t="shared" si="5"/>
        <v>0</v>
      </c>
      <c r="H19" s="17" t="str">
        <f t="shared" si="6"/>
        <v>10000000</v>
      </c>
      <c r="I19" s="17">
        <f t="shared" si="7"/>
        <v>500000</v>
      </c>
      <c r="J19" s="17">
        <f t="shared" si="1"/>
        <v>10</v>
      </c>
      <c r="K19" s="17" t="str">
        <f t="shared" si="8"/>
        <v>1</v>
      </c>
      <c r="L19" s="18">
        <f>ROUND((QS_18*$AB$2+1)*3600/(WCU_18*WCI_18*COS(RADIANS(G19))*E19/1000)/K19,0)</f>
        <v>10</v>
      </c>
      <c r="M19" s="20">
        <f t="shared" si="2"/>
        <v>1.7361111111111112E-4</v>
      </c>
      <c r="N19" s="20">
        <f t="shared" si="3"/>
        <v>5.7870370370370366E-5</v>
      </c>
      <c r="O19" s="19">
        <f t="shared" si="9"/>
        <v>3.4722222222222218E-4</v>
      </c>
      <c r="P19" s="19"/>
      <c r="Q19" s="19">
        <f t="shared" si="10"/>
        <v>4.0509259259259258E-4</v>
      </c>
    </row>
    <row r="20" spans="1:19" ht="14.25">
      <c r="A20" s="16">
        <v>220</v>
      </c>
      <c r="B20" s="16">
        <v>120</v>
      </c>
      <c r="C20" s="16">
        <v>1</v>
      </c>
      <c r="D20" s="16" t="s">
        <v>47</v>
      </c>
      <c r="E20" s="16" t="str">
        <f t="shared" si="4"/>
        <v>200</v>
      </c>
      <c r="F20" s="17">
        <f t="shared" si="0"/>
        <v>24</v>
      </c>
      <c r="G20" s="17" t="str">
        <f t="shared" si="5"/>
        <v>0</v>
      </c>
      <c r="H20" s="17" t="str">
        <f t="shared" si="6"/>
        <v>10000000</v>
      </c>
      <c r="I20" s="17">
        <f t="shared" si="7"/>
        <v>1200000</v>
      </c>
      <c r="J20" s="17">
        <f t="shared" si="1"/>
        <v>24</v>
      </c>
      <c r="K20" s="17" t="str">
        <f t="shared" si="8"/>
        <v>1</v>
      </c>
      <c r="L20" s="18">
        <f>ROUND((QS_19*$AB$2+1)*3600/(WCU_19*WCI_19*COS(RADIANS(G20))*E20/1000)/K20,0)</f>
        <v>17</v>
      </c>
      <c r="M20" s="20">
        <f t="shared" si="2"/>
        <v>1.7361111111111112E-4</v>
      </c>
      <c r="N20" s="20">
        <f t="shared" si="3"/>
        <v>5.7870370370370366E-5</v>
      </c>
      <c r="O20" s="19">
        <f t="shared" si="9"/>
        <v>4.2824074074074075E-4</v>
      </c>
      <c r="P20" s="19"/>
      <c r="Q20" s="19">
        <f t="shared" si="10"/>
        <v>4.8611111111111115E-4</v>
      </c>
    </row>
    <row r="21" spans="1:19" ht="14.25">
      <c r="A21" s="16">
        <v>220</v>
      </c>
      <c r="B21" s="16">
        <v>100</v>
      </c>
      <c r="C21" s="16">
        <v>1</v>
      </c>
      <c r="D21" s="16" t="s">
        <v>47</v>
      </c>
      <c r="E21" s="16" t="str">
        <f t="shared" si="4"/>
        <v>200</v>
      </c>
      <c r="F21" s="17">
        <f t="shared" si="0"/>
        <v>20</v>
      </c>
      <c r="G21" s="17" t="str">
        <f t="shared" si="5"/>
        <v>0</v>
      </c>
      <c r="H21" s="17" t="str">
        <f t="shared" si="6"/>
        <v>10000000</v>
      </c>
      <c r="I21" s="17">
        <f t="shared" si="7"/>
        <v>1000000</v>
      </c>
      <c r="J21" s="17">
        <f t="shared" si="1"/>
        <v>20</v>
      </c>
      <c r="K21" s="17" t="str">
        <f t="shared" si="8"/>
        <v>1</v>
      </c>
      <c r="L21" s="18">
        <f>ROUND((QS_20*$AB$2+1)*3600/(WCU_20*WCI_20*COS(RADIANS(G21))*E21/1000)/K21,0)</f>
        <v>17</v>
      </c>
      <c r="M21" s="20">
        <f t="shared" si="2"/>
        <v>1.7361111111111112E-4</v>
      </c>
      <c r="N21" s="20">
        <f t="shared" si="3"/>
        <v>5.7870370370370366E-5</v>
      </c>
      <c r="O21" s="19">
        <f t="shared" si="9"/>
        <v>4.2824074074074075E-4</v>
      </c>
      <c r="P21" s="19"/>
      <c r="Q21" s="19">
        <f t="shared" si="10"/>
        <v>4.8611111111111115E-4</v>
      </c>
    </row>
    <row r="22" spans="1:19" ht="14.25">
      <c r="A22" s="16">
        <v>220</v>
      </c>
      <c r="B22" s="16">
        <v>50</v>
      </c>
      <c r="C22" s="16">
        <v>1</v>
      </c>
      <c r="D22" s="16" t="s">
        <v>47</v>
      </c>
      <c r="E22" s="16" t="str">
        <f t="shared" si="4"/>
        <v>200</v>
      </c>
      <c r="F22" s="17">
        <f t="shared" si="0"/>
        <v>10</v>
      </c>
      <c r="G22" s="17" t="str">
        <f t="shared" si="5"/>
        <v>0</v>
      </c>
      <c r="H22" s="17" t="str">
        <f t="shared" si="6"/>
        <v>10000000</v>
      </c>
      <c r="I22" s="17">
        <f t="shared" si="7"/>
        <v>500000</v>
      </c>
      <c r="J22" s="17">
        <f t="shared" si="1"/>
        <v>10</v>
      </c>
      <c r="K22" s="17" t="str">
        <f t="shared" si="8"/>
        <v>1</v>
      </c>
      <c r="L22" s="18">
        <f>ROUND((QS_21*$AB$2+1)*3600/(WCU_21*WCI_21*COS(RADIANS(G22))*E22/1000)/K22,0)</f>
        <v>18</v>
      </c>
      <c r="M22" s="20">
        <f t="shared" si="2"/>
        <v>1.7361111111111112E-4</v>
      </c>
      <c r="N22" s="20">
        <f t="shared" si="3"/>
        <v>5.7870370370370366E-5</v>
      </c>
      <c r="O22" s="19">
        <f t="shared" si="9"/>
        <v>4.3981481481481481E-4</v>
      </c>
      <c r="P22" s="19"/>
      <c r="Q22" s="19">
        <f t="shared" si="10"/>
        <v>4.9768518518518521E-4</v>
      </c>
    </row>
    <row r="23" spans="1:19" ht="14.25">
      <c r="A23" s="16">
        <v>220</v>
      </c>
      <c r="B23" s="16">
        <v>20</v>
      </c>
      <c r="C23" s="16">
        <v>1</v>
      </c>
      <c r="D23" s="16" t="s">
        <v>47</v>
      </c>
      <c r="E23" s="16" t="str">
        <f t="shared" si="4"/>
        <v>200</v>
      </c>
      <c r="F23" s="17">
        <f t="shared" si="0"/>
        <v>4</v>
      </c>
      <c r="G23" s="17" t="str">
        <f t="shared" si="5"/>
        <v>0</v>
      </c>
      <c r="H23" s="17" t="str">
        <f t="shared" si="6"/>
        <v>10000000</v>
      </c>
      <c r="I23" s="17">
        <f t="shared" si="7"/>
        <v>200000</v>
      </c>
      <c r="J23" s="17">
        <f t="shared" si="1"/>
        <v>4</v>
      </c>
      <c r="K23" s="17" t="str">
        <f t="shared" si="8"/>
        <v>1</v>
      </c>
      <c r="L23" s="18">
        <f>ROUND((QS_22*$AB$2+1)*3600/(WCU_22*WCI_22*COS(RADIANS(G23))*E23/1000)/K23,0)</f>
        <v>20</v>
      </c>
      <c r="M23" s="20">
        <f t="shared" si="2"/>
        <v>1.7361111111111112E-4</v>
      </c>
      <c r="N23" s="20">
        <f t="shared" si="3"/>
        <v>5.7870370370370366E-5</v>
      </c>
      <c r="O23" s="19">
        <f t="shared" si="9"/>
        <v>4.6296296296296293E-4</v>
      </c>
      <c r="P23" s="19"/>
      <c r="Q23" s="19">
        <f t="shared" si="10"/>
        <v>5.2083333333333333E-4</v>
      </c>
    </row>
    <row r="24" spans="1:19" ht="14.25">
      <c r="A24" s="16">
        <v>220</v>
      </c>
      <c r="B24" s="16">
        <v>10</v>
      </c>
      <c r="C24" s="16">
        <v>1</v>
      </c>
      <c r="D24" s="16" t="s">
        <v>47</v>
      </c>
      <c r="E24" s="16" t="str">
        <f t="shared" si="4"/>
        <v>2000</v>
      </c>
      <c r="F24" s="17">
        <f t="shared" si="0"/>
        <v>2</v>
      </c>
      <c r="G24" s="17" t="str">
        <f t="shared" si="5"/>
        <v>0</v>
      </c>
      <c r="H24" s="17" t="str">
        <f t="shared" si="6"/>
        <v>100000000</v>
      </c>
      <c r="I24" s="17">
        <f t="shared" si="7"/>
        <v>100000</v>
      </c>
      <c r="J24" s="17">
        <f t="shared" si="1"/>
        <v>2</v>
      </c>
      <c r="K24" s="17" t="str">
        <f t="shared" si="8"/>
        <v>1</v>
      </c>
      <c r="L24" s="18">
        <f>ROUND((QS_23*$AB$2+1)*3600/(WCU_23*WCI_23*COS(RADIANS(G24))*E24/1000)/K24,0)</f>
        <v>2</v>
      </c>
      <c r="M24" s="20">
        <f t="shared" si="2"/>
        <v>1.7361111111111112E-4</v>
      </c>
      <c r="N24" s="20">
        <f t="shared" si="3"/>
        <v>5.7870370370370366E-5</v>
      </c>
      <c r="O24" s="19">
        <f t="shared" si="9"/>
        <v>2.5462962962962961E-4</v>
      </c>
      <c r="P24" s="19"/>
      <c r="Q24" s="19">
        <f t="shared" si="10"/>
        <v>3.1250000000000001E-4</v>
      </c>
    </row>
    <row r="25" spans="1:19" ht="14.25">
      <c r="A25" s="16">
        <v>220</v>
      </c>
      <c r="B25" s="16">
        <v>2.5</v>
      </c>
      <c r="C25" s="16">
        <v>1</v>
      </c>
      <c r="D25" s="16" t="s">
        <v>47</v>
      </c>
      <c r="E25" s="16" t="str">
        <f t="shared" si="4"/>
        <v>2000</v>
      </c>
      <c r="F25" s="17">
        <f t="shared" si="0"/>
        <v>1</v>
      </c>
      <c r="G25" s="17" t="str">
        <f t="shared" si="5"/>
        <v>0</v>
      </c>
      <c r="H25" s="17" t="str">
        <f t="shared" si="6"/>
        <v>100000000</v>
      </c>
      <c r="I25" s="17">
        <f t="shared" si="7"/>
        <v>50000</v>
      </c>
      <c r="J25" s="17">
        <f t="shared" si="1"/>
        <v>0.5</v>
      </c>
      <c r="K25" s="17" t="str">
        <f t="shared" si="8"/>
        <v>1</v>
      </c>
      <c r="L25" s="18">
        <f>ROUND((QS_24*$AB$2+1)*3600/(WCU_24*WCI_24*COS(RADIANS(G25))*E25/1000)/K25,0)</f>
        <v>7</v>
      </c>
      <c r="M25" s="20">
        <f t="shared" si="2"/>
        <v>1.7361111111111112E-4</v>
      </c>
      <c r="N25" s="20">
        <f t="shared" si="3"/>
        <v>5.7870370370370366E-5</v>
      </c>
      <c r="O25" s="19">
        <f t="shared" si="9"/>
        <v>3.1249999999999995E-4</v>
      </c>
      <c r="P25" s="19"/>
      <c r="Q25" s="19">
        <f t="shared" si="10"/>
        <v>3.7037037037037035E-4</v>
      </c>
    </row>
    <row r="26" spans="1:19" ht="14.25">
      <c r="A26" s="16">
        <v>220</v>
      </c>
      <c r="B26" s="16">
        <v>1</v>
      </c>
      <c r="C26" s="16">
        <v>1</v>
      </c>
      <c r="D26" s="16" t="s">
        <v>47</v>
      </c>
      <c r="E26" s="16" t="str">
        <f t="shared" si="4"/>
        <v>20000</v>
      </c>
      <c r="F26" s="17">
        <f t="shared" si="0"/>
        <v>1</v>
      </c>
      <c r="G26" s="17" t="str">
        <f t="shared" si="5"/>
        <v>0</v>
      </c>
      <c r="H26" s="17" t="str">
        <f t="shared" si="6"/>
        <v>1000000000</v>
      </c>
      <c r="I26" s="17">
        <f t="shared" si="7"/>
        <v>50000</v>
      </c>
      <c r="J26" s="17">
        <f t="shared" si="1"/>
        <v>0.2</v>
      </c>
      <c r="K26" s="17" t="str">
        <f t="shared" si="8"/>
        <v>1</v>
      </c>
      <c r="L26" s="18">
        <f>ROUND((QS_25*$AB$2+1)*3600/(WCU_25*WCI_25*COS(RADIANS(G26))*E26/1000)/K26,0)</f>
        <v>2</v>
      </c>
      <c r="M26" s="20">
        <f t="shared" si="2"/>
        <v>1.7361111111111112E-4</v>
      </c>
      <c r="N26" s="20">
        <f t="shared" si="3"/>
        <v>5.7870370370370366E-5</v>
      </c>
      <c r="O26" s="19">
        <f t="shared" si="9"/>
        <v>2.5462962962962961E-4</v>
      </c>
      <c r="P26" s="19"/>
      <c r="Q26" s="19">
        <f t="shared" si="10"/>
        <v>3.1250000000000001E-4</v>
      </c>
    </row>
    <row r="27" spans="1:19" ht="14.25">
      <c r="A27" s="16">
        <v>220</v>
      </c>
      <c r="B27" s="16">
        <v>0.5</v>
      </c>
      <c r="C27" s="16">
        <v>1</v>
      </c>
      <c r="D27" s="16" t="s">
        <v>47</v>
      </c>
      <c r="E27" s="16" t="str">
        <f t="shared" si="4"/>
        <v>20000</v>
      </c>
      <c r="F27" s="17">
        <f t="shared" si="0"/>
        <v>1</v>
      </c>
      <c r="G27" s="17" t="str">
        <f t="shared" si="5"/>
        <v>0</v>
      </c>
      <c r="H27" s="17" t="str">
        <f t="shared" si="6"/>
        <v>1000000000</v>
      </c>
      <c r="I27" s="17">
        <f t="shared" si="7"/>
        <v>50000</v>
      </c>
      <c r="J27" s="17">
        <f t="shared" si="1"/>
        <v>0.1</v>
      </c>
      <c r="K27" s="17" t="str">
        <f t="shared" si="8"/>
        <v>1</v>
      </c>
      <c r="L27" s="18">
        <f>ROUND((QS_26*$AB$2+1)*3600/(WCU_26*WCI_26*COS(RADIANS(G27))*E27/1000)/K27,0)</f>
        <v>3</v>
      </c>
      <c r="M27" s="20">
        <f t="shared" si="2"/>
        <v>1.7361111111111112E-4</v>
      </c>
      <c r="N27" s="20">
        <f t="shared" si="3"/>
        <v>5.7870370370370366E-5</v>
      </c>
      <c r="O27" s="19">
        <f t="shared" si="9"/>
        <v>2.6620370370370372E-4</v>
      </c>
      <c r="P27" s="19"/>
      <c r="Q27" s="19">
        <f t="shared" si="10"/>
        <v>3.2407407407407406E-4</v>
      </c>
    </row>
    <row r="28" spans="1:19" ht="14.25">
      <c r="A28" s="16">
        <v>220</v>
      </c>
      <c r="B28" s="16">
        <v>0.25</v>
      </c>
      <c r="C28" s="16">
        <v>1</v>
      </c>
      <c r="D28" s="16" t="s">
        <v>47</v>
      </c>
      <c r="E28" s="16" t="str">
        <f t="shared" si="4"/>
        <v>20000</v>
      </c>
      <c r="F28" s="17">
        <f t="shared" si="0"/>
        <v>1</v>
      </c>
      <c r="G28" s="17" t="str">
        <f t="shared" si="5"/>
        <v>0</v>
      </c>
      <c r="H28" s="17" t="str">
        <f t="shared" si="6"/>
        <v>1000000000</v>
      </c>
      <c r="I28" s="17">
        <f t="shared" si="7"/>
        <v>50000</v>
      </c>
      <c r="J28" s="17">
        <f t="shared" si="1"/>
        <v>0.05</v>
      </c>
      <c r="K28" s="17" t="str">
        <f t="shared" si="8"/>
        <v>1</v>
      </c>
      <c r="L28" s="18">
        <f>ROUND((QS_27*$AB$2+1)*3600/(WCU_27*WCI_27*COS(RADIANS(G28))*E28/1000)/K28,0)</f>
        <v>7</v>
      </c>
      <c r="M28" s="20">
        <f t="shared" si="2"/>
        <v>1.7361111111111112E-4</v>
      </c>
      <c r="N28" s="20">
        <f t="shared" si="3"/>
        <v>5.7870370370370366E-5</v>
      </c>
      <c r="O28" s="19">
        <f t="shared" si="9"/>
        <v>3.1249999999999995E-4</v>
      </c>
      <c r="P28" s="19"/>
      <c r="Q28" s="19">
        <f t="shared" si="10"/>
        <v>3.7037037037037035E-4</v>
      </c>
    </row>
    <row r="29" spans="1:19" ht="14.25">
      <c r="A29" s="16">
        <v>220</v>
      </c>
      <c r="B29" s="16">
        <v>0.1</v>
      </c>
      <c r="C29" s="16">
        <v>1</v>
      </c>
      <c r="D29" s="16" t="s">
        <v>47</v>
      </c>
      <c r="E29" s="16" t="str">
        <f t="shared" si="4"/>
        <v>20000</v>
      </c>
      <c r="F29" s="17">
        <f t="shared" si="0"/>
        <v>1</v>
      </c>
      <c r="G29" s="17" t="str">
        <f t="shared" si="5"/>
        <v>0</v>
      </c>
      <c r="H29" s="17" t="str">
        <f t="shared" si="6"/>
        <v>1000000000</v>
      </c>
      <c r="I29" s="17">
        <f t="shared" si="7"/>
        <v>50000</v>
      </c>
      <c r="J29" s="17">
        <f t="shared" si="1"/>
        <v>0.02</v>
      </c>
      <c r="K29" s="17" t="str">
        <f t="shared" si="8"/>
        <v>1</v>
      </c>
      <c r="L29" s="18">
        <f>ROUND((QS_28*$AB$2+1)*3600/(WCU_28*WCI_28*COS(RADIANS(G29))*E29/1000)/K29,0)</f>
        <v>16</v>
      </c>
      <c r="M29" s="20">
        <f t="shared" si="2"/>
        <v>1.7361111111111112E-4</v>
      </c>
      <c r="N29" s="20">
        <f t="shared" si="3"/>
        <v>5.7870370370370366E-5</v>
      </c>
      <c r="O29" s="19">
        <f t="shared" si="9"/>
        <v>4.1666666666666664E-4</v>
      </c>
      <c r="P29" s="19"/>
      <c r="Q29" s="19">
        <f t="shared" si="10"/>
        <v>4.7453703703703704E-4</v>
      </c>
    </row>
    <row r="30" spans="1:19" ht="14.25">
      <c r="A30" s="16">
        <v>220</v>
      </c>
      <c r="B30" s="16">
        <v>120</v>
      </c>
      <c r="C30" s="16" t="s">
        <v>50</v>
      </c>
      <c r="D30" s="16" t="s">
        <v>49</v>
      </c>
      <c r="E30" s="16" t="str">
        <f t="shared" si="4"/>
        <v>200</v>
      </c>
      <c r="F30" s="17">
        <f t="shared" si="0"/>
        <v>24</v>
      </c>
      <c r="G30" s="17" t="str">
        <f t="shared" si="5"/>
        <v>60</v>
      </c>
      <c r="H30" s="17" t="str">
        <f t="shared" si="6"/>
        <v>10000000</v>
      </c>
      <c r="I30" s="17">
        <f t="shared" si="7"/>
        <v>1200000</v>
      </c>
      <c r="J30" s="17">
        <f t="shared" si="1"/>
        <v>24</v>
      </c>
      <c r="K30" s="17" t="str">
        <f t="shared" si="8"/>
        <v>1</v>
      </c>
      <c r="L30" s="18">
        <f>ROUND((QS_29*$AB$2+1)*3600/(WCU_29*WCI_29*COS(RADIANS(G30))*E30/1000)/K30,0)</f>
        <v>34</v>
      </c>
      <c r="M30" s="20">
        <f t="shared" si="2"/>
        <v>1.7361111111111112E-4</v>
      </c>
      <c r="N30" s="20">
        <f t="shared" si="3"/>
        <v>5.7870370370370366E-5</v>
      </c>
      <c r="O30" s="19">
        <f t="shared" si="9"/>
        <v>6.2500000000000001E-4</v>
      </c>
      <c r="P30" s="19"/>
      <c r="Q30" s="19">
        <f t="shared" si="10"/>
        <v>6.8287037037037036E-4</v>
      </c>
    </row>
    <row r="31" spans="1:19" ht="14.25">
      <c r="A31" s="16">
        <v>220</v>
      </c>
      <c r="B31" s="16">
        <v>100</v>
      </c>
      <c r="C31" s="16" t="s">
        <v>50</v>
      </c>
      <c r="D31" s="16" t="s">
        <v>49</v>
      </c>
      <c r="E31" s="16" t="str">
        <f t="shared" si="4"/>
        <v>200</v>
      </c>
      <c r="F31" s="17">
        <f t="shared" si="0"/>
        <v>20</v>
      </c>
      <c r="G31" s="17" t="str">
        <f t="shared" si="5"/>
        <v>60</v>
      </c>
      <c r="H31" s="17" t="str">
        <f t="shared" si="6"/>
        <v>10000000</v>
      </c>
      <c r="I31" s="17">
        <f t="shared" si="7"/>
        <v>1000000</v>
      </c>
      <c r="J31" s="17">
        <f t="shared" si="1"/>
        <v>20</v>
      </c>
      <c r="K31" s="17" t="str">
        <f t="shared" si="8"/>
        <v>1</v>
      </c>
      <c r="L31" s="18">
        <f>ROUND((QS_30*$AB$2+1)*3600/(WCU_30*WCI_30*COS(RADIANS(G31))*E31/1000)/K31,0)</f>
        <v>34</v>
      </c>
      <c r="M31" s="20">
        <f t="shared" si="2"/>
        <v>1.7361111111111112E-4</v>
      </c>
      <c r="N31" s="20">
        <f t="shared" si="3"/>
        <v>5.7870370370370366E-5</v>
      </c>
      <c r="O31" s="19">
        <f t="shared" si="9"/>
        <v>6.2500000000000001E-4</v>
      </c>
      <c r="P31" s="19"/>
      <c r="Q31" s="19">
        <f t="shared" si="10"/>
        <v>6.8287037037037036E-4</v>
      </c>
    </row>
    <row r="32" spans="1:19" ht="14.25">
      <c r="A32" s="16">
        <v>220</v>
      </c>
      <c r="B32" s="16">
        <v>50</v>
      </c>
      <c r="C32" s="16" t="s">
        <v>44</v>
      </c>
      <c r="D32" s="16" t="s">
        <v>49</v>
      </c>
      <c r="E32" s="16" t="str">
        <f t="shared" si="4"/>
        <v>200</v>
      </c>
      <c r="F32" s="17">
        <f t="shared" si="0"/>
        <v>10</v>
      </c>
      <c r="G32" s="17" t="str">
        <f t="shared" si="5"/>
        <v>60</v>
      </c>
      <c r="H32" s="17" t="str">
        <f t="shared" si="6"/>
        <v>10000000</v>
      </c>
      <c r="I32" s="17">
        <f t="shared" si="7"/>
        <v>500000</v>
      </c>
      <c r="J32" s="17">
        <f t="shared" si="1"/>
        <v>10</v>
      </c>
      <c r="K32" s="17" t="str">
        <f t="shared" si="8"/>
        <v>1</v>
      </c>
      <c r="L32" s="18">
        <f>ROUND((QS_31*$AB$2+1)*3600/(WCU_31*WCI_31*COS(RADIANS(G32))*E32/1000)/K32,0)</f>
        <v>36</v>
      </c>
      <c r="M32" s="20">
        <f t="shared" si="2"/>
        <v>1.7361111111111112E-4</v>
      </c>
      <c r="N32" s="20">
        <f t="shared" si="3"/>
        <v>5.7870370370370366E-5</v>
      </c>
      <c r="O32" s="19">
        <f t="shared" si="9"/>
        <v>6.4814814814814813E-4</v>
      </c>
      <c r="P32" s="19"/>
      <c r="Q32" s="19">
        <f t="shared" si="10"/>
        <v>7.0601851851851847E-4</v>
      </c>
    </row>
    <row r="33" spans="1:17" ht="14.25">
      <c r="A33" s="16">
        <v>220</v>
      </c>
      <c r="B33" s="16">
        <v>25</v>
      </c>
      <c r="C33" s="16" t="s">
        <v>44</v>
      </c>
      <c r="D33" s="16" t="s">
        <v>49</v>
      </c>
      <c r="E33" s="16" t="str">
        <f t="shared" si="4"/>
        <v>200</v>
      </c>
      <c r="F33" s="17">
        <f t="shared" si="0"/>
        <v>5</v>
      </c>
      <c r="G33" s="17" t="str">
        <f t="shared" si="5"/>
        <v>60</v>
      </c>
      <c r="H33" s="17" t="str">
        <f t="shared" si="6"/>
        <v>10000000</v>
      </c>
      <c r="I33" s="17">
        <f t="shared" si="7"/>
        <v>250000</v>
      </c>
      <c r="J33" s="17">
        <f t="shared" si="1"/>
        <v>5</v>
      </c>
      <c r="K33" s="17" t="str">
        <f t="shared" si="8"/>
        <v>1</v>
      </c>
      <c r="L33" s="18">
        <f>ROUND((QS_32*$AB$2+1)*3600/(WCU_32*WCI_32*COS(RADIANS(G33))*E33/1000)/K33,0)</f>
        <v>39</v>
      </c>
      <c r="M33" s="20">
        <f t="shared" si="2"/>
        <v>1.7361111111111112E-4</v>
      </c>
      <c r="N33" s="20">
        <f t="shared" si="3"/>
        <v>5.7870370370370366E-5</v>
      </c>
      <c r="O33" s="19">
        <f t="shared" si="9"/>
        <v>6.8287037037037036E-4</v>
      </c>
      <c r="P33" s="19"/>
      <c r="Q33" s="19">
        <f t="shared" si="10"/>
        <v>7.407407407407407E-4</v>
      </c>
    </row>
    <row r="34" spans="1:17" ht="14.25">
      <c r="A34" s="16">
        <v>220</v>
      </c>
      <c r="B34" s="16">
        <v>10</v>
      </c>
      <c r="C34" s="16" t="s">
        <v>44</v>
      </c>
      <c r="D34" s="16" t="s">
        <v>49</v>
      </c>
      <c r="E34" s="16" t="str">
        <f t="shared" ref="E34:E59" si="11">IF(B34&lt;1.2001,$X$2,)&amp;IF(AND(1.2001&lt;B34,B34&lt;12),$X$3,)&amp;IF(B34&gt;12,$X$4,)</f>
        <v>2000</v>
      </c>
      <c r="F34" s="17">
        <f t="shared" ref="F34:F50" si="12">ROUND(IF(J34&lt;1,1,J34),0)</f>
        <v>2</v>
      </c>
      <c r="G34" s="17" t="str">
        <f t="shared" si="5"/>
        <v>60</v>
      </c>
      <c r="H34" s="17" t="str">
        <f t="shared" si="6"/>
        <v>100000000</v>
      </c>
      <c r="I34" s="17">
        <f t="shared" si="7"/>
        <v>100000</v>
      </c>
      <c r="J34" s="17">
        <f t="shared" ref="J34:J59" si="13">B34/$Y$2*$AA$2</f>
        <v>2</v>
      </c>
      <c r="K34" s="17" t="str">
        <f t="shared" si="8"/>
        <v>1</v>
      </c>
      <c r="L34" s="18">
        <f>ROUND((QS_33*$AB$2+1)*3600/(WCU_33*WCI_33*COS(RADIANS(G34))*E34/1000)/K34,0)</f>
        <v>5</v>
      </c>
      <c r="M34" s="20">
        <f t="shared" ref="M34:M59" si="14">FW_</f>
        <v>1.7361111111111112E-4</v>
      </c>
      <c r="N34" s="20">
        <f t="shared" ref="N34:N59" si="15">YS_</f>
        <v>5.7870370370370366E-5</v>
      </c>
      <c r="O34" s="19">
        <f t="shared" si="9"/>
        <v>2.8935185185185184E-4</v>
      </c>
      <c r="P34" s="19"/>
      <c r="Q34" s="19">
        <f t="shared" si="10"/>
        <v>3.4722222222222224E-4</v>
      </c>
    </row>
    <row r="35" spans="1:17" ht="14.25">
      <c r="A35" s="16">
        <v>220</v>
      </c>
      <c r="B35" s="16">
        <v>2.5</v>
      </c>
      <c r="C35" s="16" t="s">
        <v>44</v>
      </c>
      <c r="D35" s="16" t="s">
        <v>49</v>
      </c>
      <c r="E35" s="16" t="str">
        <f t="shared" si="11"/>
        <v>2000</v>
      </c>
      <c r="F35" s="17">
        <f t="shared" si="12"/>
        <v>1</v>
      </c>
      <c r="G35" s="17" t="str">
        <f t="shared" si="5"/>
        <v>60</v>
      </c>
      <c r="H35" s="17" t="str">
        <f t="shared" si="6"/>
        <v>100000000</v>
      </c>
      <c r="I35" s="17">
        <f t="shared" si="7"/>
        <v>50000</v>
      </c>
      <c r="J35" s="17">
        <f t="shared" si="13"/>
        <v>0.5</v>
      </c>
      <c r="K35" s="17" t="str">
        <f t="shared" si="8"/>
        <v>1</v>
      </c>
      <c r="L35" s="18">
        <f>ROUND((QS_34*$AB$2+1)*3600/(WCU_34*WCI_34*COS(RADIANS(G35))*E35/1000)/K35,0)</f>
        <v>13</v>
      </c>
      <c r="M35" s="20">
        <f t="shared" si="14"/>
        <v>1.7361111111111112E-4</v>
      </c>
      <c r="N35" s="20">
        <f t="shared" si="15"/>
        <v>5.7870370370370366E-5</v>
      </c>
      <c r="O35" s="19">
        <f t="shared" si="9"/>
        <v>3.8194444444444441E-4</v>
      </c>
      <c r="P35" s="19"/>
      <c r="Q35" s="19">
        <f t="shared" si="10"/>
        <v>4.3981481481481481E-4</v>
      </c>
    </row>
    <row r="36" spans="1:17" ht="14.25">
      <c r="A36" s="16">
        <v>220</v>
      </c>
      <c r="B36" s="16">
        <v>1</v>
      </c>
      <c r="C36" s="16" t="s">
        <v>44</v>
      </c>
      <c r="D36" s="16" t="s">
        <v>49</v>
      </c>
      <c r="E36" s="16" t="str">
        <f t="shared" si="11"/>
        <v>20000</v>
      </c>
      <c r="F36" s="17">
        <f t="shared" si="12"/>
        <v>1</v>
      </c>
      <c r="G36" s="17" t="str">
        <f t="shared" si="5"/>
        <v>60</v>
      </c>
      <c r="H36" s="17" t="str">
        <f t="shared" si="6"/>
        <v>1000000000</v>
      </c>
      <c r="I36" s="17">
        <f t="shared" si="7"/>
        <v>50000</v>
      </c>
      <c r="J36" s="17">
        <f t="shared" si="13"/>
        <v>0.2</v>
      </c>
      <c r="K36" s="17" t="str">
        <f t="shared" si="8"/>
        <v>1</v>
      </c>
      <c r="L36" s="18">
        <f>ROUND((QS_35*$AB$2+1)*3600/(WCU_35*WCI_35*COS(RADIANS(G36))*E36/1000)/K36,0)</f>
        <v>3</v>
      </c>
      <c r="M36" s="20">
        <f t="shared" si="14"/>
        <v>1.7361111111111112E-4</v>
      </c>
      <c r="N36" s="20">
        <f t="shared" si="15"/>
        <v>5.7870370370370366E-5</v>
      </c>
      <c r="O36" s="19">
        <f t="shared" si="9"/>
        <v>2.6620370370370372E-4</v>
      </c>
      <c r="Q36" s="19">
        <f t="shared" si="10"/>
        <v>3.2407407407407406E-4</v>
      </c>
    </row>
    <row r="37" spans="1:17" ht="14.25">
      <c r="A37" s="16">
        <v>220</v>
      </c>
      <c r="B37" s="16">
        <v>0.5</v>
      </c>
      <c r="C37" s="16" t="s">
        <v>44</v>
      </c>
      <c r="D37" s="16" t="s">
        <v>49</v>
      </c>
      <c r="E37" s="16" t="str">
        <f t="shared" si="11"/>
        <v>20000</v>
      </c>
      <c r="F37" s="17">
        <f t="shared" si="12"/>
        <v>1</v>
      </c>
      <c r="G37" s="17" t="str">
        <f t="shared" si="5"/>
        <v>60</v>
      </c>
      <c r="H37" s="17" t="str">
        <f t="shared" si="6"/>
        <v>1000000000</v>
      </c>
      <c r="I37" s="17">
        <f t="shared" si="7"/>
        <v>50000</v>
      </c>
      <c r="J37" s="17">
        <f t="shared" si="13"/>
        <v>0.1</v>
      </c>
      <c r="K37" s="17" t="str">
        <f t="shared" si="8"/>
        <v>1</v>
      </c>
      <c r="L37" s="18">
        <f>ROUND((QS_36*$AB$2+1)*3600/(WCU_36*WCI_36*COS(RADIANS(G37))*E37/1000)/K37,0)</f>
        <v>7</v>
      </c>
      <c r="M37" s="20">
        <f t="shared" si="14"/>
        <v>1.7361111111111112E-4</v>
      </c>
      <c r="N37" s="20">
        <f t="shared" si="15"/>
        <v>5.7870370370370366E-5</v>
      </c>
      <c r="O37" s="19">
        <f t="shared" si="9"/>
        <v>3.1249999999999995E-4</v>
      </c>
      <c r="P37" s="19"/>
      <c r="Q37" s="19">
        <f t="shared" si="10"/>
        <v>3.7037037037037035E-4</v>
      </c>
    </row>
    <row r="38" spans="1:17" ht="14.25">
      <c r="A38" s="16">
        <v>220</v>
      </c>
      <c r="B38" s="16">
        <v>0.25</v>
      </c>
      <c r="C38" s="16" t="s">
        <v>44</v>
      </c>
      <c r="D38" s="16" t="s">
        <v>49</v>
      </c>
      <c r="E38" s="16" t="str">
        <f t="shared" si="11"/>
        <v>20000</v>
      </c>
      <c r="F38" s="17">
        <f t="shared" si="12"/>
        <v>1</v>
      </c>
      <c r="G38" s="17" t="str">
        <f t="shared" si="5"/>
        <v>60</v>
      </c>
      <c r="H38" s="17" t="str">
        <f t="shared" si="6"/>
        <v>1000000000</v>
      </c>
      <c r="I38" s="17">
        <f t="shared" si="7"/>
        <v>50000</v>
      </c>
      <c r="J38" s="17">
        <f t="shared" si="13"/>
        <v>0.05</v>
      </c>
      <c r="K38" s="17" t="str">
        <f t="shared" si="8"/>
        <v>1</v>
      </c>
      <c r="L38" s="18">
        <f>ROUND((QS_37*$AB$2+1)*3600/(WCU_37*WCI_37*COS(RADIANS(G38))*E38/1000)/K38,0)</f>
        <v>13</v>
      </c>
      <c r="M38" s="20">
        <f t="shared" si="14"/>
        <v>1.7361111111111112E-4</v>
      </c>
      <c r="N38" s="20">
        <f t="shared" si="15"/>
        <v>5.7870370370370366E-5</v>
      </c>
      <c r="O38" s="19">
        <f t="shared" si="9"/>
        <v>3.8194444444444441E-4</v>
      </c>
      <c r="P38" s="19"/>
      <c r="Q38" s="19">
        <f t="shared" si="10"/>
        <v>4.3981481481481481E-4</v>
      </c>
    </row>
    <row r="39" spans="1:17" ht="14.25">
      <c r="A39" s="16">
        <v>220</v>
      </c>
      <c r="B39" s="16">
        <v>0.1</v>
      </c>
      <c r="C39" s="16" t="s">
        <v>44</v>
      </c>
      <c r="D39" s="16" t="s">
        <v>49</v>
      </c>
      <c r="E39" s="16" t="str">
        <f t="shared" si="11"/>
        <v>20000</v>
      </c>
      <c r="F39" s="17">
        <f t="shared" si="12"/>
        <v>1</v>
      </c>
      <c r="G39" s="17" t="str">
        <f t="shared" si="5"/>
        <v>60</v>
      </c>
      <c r="H39" s="17" t="str">
        <f t="shared" si="6"/>
        <v>1000000000</v>
      </c>
      <c r="I39" s="17">
        <f t="shared" si="7"/>
        <v>50000</v>
      </c>
      <c r="J39" s="17">
        <f t="shared" si="13"/>
        <v>0.02</v>
      </c>
      <c r="K39" s="17" t="str">
        <f t="shared" si="8"/>
        <v>1</v>
      </c>
      <c r="L39" s="18">
        <f>ROUND((QS_38*$AB$2+1)*3600/(WCU_38*WCI_38*COS(RADIANS(G39))*E39/1000)/K39,0)</f>
        <v>33</v>
      </c>
      <c r="M39" s="20">
        <f t="shared" si="14"/>
        <v>1.7361111111111112E-4</v>
      </c>
      <c r="N39" s="20">
        <f t="shared" si="15"/>
        <v>5.7870370370370366E-5</v>
      </c>
      <c r="O39" s="19">
        <f t="shared" si="9"/>
        <v>6.134259259259259E-4</v>
      </c>
      <c r="P39" s="19"/>
      <c r="Q39" s="19">
        <f t="shared" si="10"/>
        <v>6.7129629629629625E-4</v>
      </c>
    </row>
    <row r="40" spans="1:17" ht="14.25">
      <c r="A40" s="16">
        <v>220</v>
      </c>
      <c r="B40" s="16">
        <v>120</v>
      </c>
      <c r="C40" s="16" t="s">
        <v>48</v>
      </c>
      <c r="D40" s="16" t="s">
        <v>51</v>
      </c>
      <c r="E40" s="16" t="str">
        <f t="shared" si="11"/>
        <v>200</v>
      </c>
      <c r="F40" s="17">
        <f t="shared" si="12"/>
        <v>24</v>
      </c>
      <c r="G40" s="17" t="str">
        <f t="shared" si="5"/>
        <v>300</v>
      </c>
      <c r="H40" s="17" t="str">
        <f t="shared" si="6"/>
        <v>10000000</v>
      </c>
      <c r="I40" s="17">
        <f t="shared" si="7"/>
        <v>1200000</v>
      </c>
      <c r="J40" s="17">
        <f t="shared" si="13"/>
        <v>24</v>
      </c>
      <c r="K40" s="17" t="str">
        <f t="shared" si="8"/>
        <v>1</v>
      </c>
      <c r="L40" s="18">
        <f>ROUND((QS_39*$AB$2+1)*3600/(WCU_39*WCI_39*COS(RADIANS(G40))*E40/1000)/K40,0)</f>
        <v>34</v>
      </c>
      <c r="M40" s="20">
        <f t="shared" si="14"/>
        <v>1.7361111111111112E-4</v>
      </c>
      <c r="N40" s="20">
        <f t="shared" si="15"/>
        <v>5.7870370370370366E-5</v>
      </c>
      <c r="O40" s="19">
        <f t="shared" si="9"/>
        <v>6.2500000000000001E-4</v>
      </c>
      <c r="P40" s="19"/>
      <c r="Q40" s="19">
        <f t="shared" si="10"/>
        <v>6.8287037037037036E-4</v>
      </c>
    </row>
    <row r="41" spans="1:17" ht="14.25">
      <c r="A41" s="16">
        <v>220</v>
      </c>
      <c r="B41" s="16">
        <v>100</v>
      </c>
      <c r="C41" s="16" t="s">
        <v>48</v>
      </c>
      <c r="D41" s="16" t="s">
        <v>51</v>
      </c>
      <c r="E41" s="16" t="str">
        <f t="shared" si="11"/>
        <v>200</v>
      </c>
      <c r="F41" s="17">
        <f t="shared" si="12"/>
        <v>20</v>
      </c>
      <c r="G41" s="17" t="str">
        <f t="shared" si="5"/>
        <v>300</v>
      </c>
      <c r="H41" s="17" t="str">
        <f t="shared" si="6"/>
        <v>10000000</v>
      </c>
      <c r="I41" s="17">
        <f t="shared" si="7"/>
        <v>1000000</v>
      </c>
      <c r="J41" s="17">
        <f t="shared" si="13"/>
        <v>20</v>
      </c>
      <c r="K41" s="17" t="str">
        <f t="shared" si="8"/>
        <v>1</v>
      </c>
      <c r="L41" s="18">
        <f>ROUND((QS_40*$AB$2+1)*3600/(WCU_40*WCI_40*COS(RADIANS(G41))*E41/1000)/K41,0)</f>
        <v>34</v>
      </c>
      <c r="M41" s="20">
        <f t="shared" si="14"/>
        <v>1.7361111111111112E-4</v>
      </c>
      <c r="N41" s="20">
        <f t="shared" si="15"/>
        <v>5.7870370370370366E-5</v>
      </c>
      <c r="O41" s="19">
        <f t="shared" si="9"/>
        <v>6.2500000000000001E-4</v>
      </c>
      <c r="P41" s="19"/>
      <c r="Q41" s="19">
        <f t="shared" si="10"/>
        <v>6.8287037037037036E-4</v>
      </c>
    </row>
    <row r="42" spans="1:17" ht="14.25">
      <c r="A42" s="16">
        <v>220</v>
      </c>
      <c r="B42" s="16">
        <v>50</v>
      </c>
      <c r="C42" s="16" t="s">
        <v>43</v>
      </c>
      <c r="D42" s="16" t="s">
        <v>51</v>
      </c>
      <c r="E42" s="16" t="str">
        <f t="shared" si="11"/>
        <v>200</v>
      </c>
      <c r="F42" s="17">
        <f t="shared" si="12"/>
        <v>10</v>
      </c>
      <c r="G42" s="17" t="str">
        <f t="shared" si="5"/>
        <v>300</v>
      </c>
      <c r="H42" s="17" t="str">
        <f t="shared" si="6"/>
        <v>10000000</v>
      </c>
      <c r="I42" s="17">
        <f t="shared" si="7"/>
        <v>500000</v>
      </c>
      <c r="J42" s="17">
        <f t="shared" si="13"/>
        <v>10</v>
      </c>
      <c r="K42" s="17" t="str">
        <f t="shared" si="8"/>
        <v>1</v>
      </c>
      <c r="L42" s="18">
        <f>ROUND((QS_41*$AB$2+1)*3600/(WCU_41*WCI_41*COS(RADIANS(G42))*E42/1000)/K42,0)</f>
        <v>36</v>
      </c>
      <c r="M42" s="20">
        <f t="shared" si="14"/>
        <v>1.7361111111111112E-4</v>
      </c>
      <c r="N42" s="20">
        <f t="shared" si="15"/>
        <v>5.7870370370370366E-5</v>
      </c>
      <c r="O42" s="19">
        <f t="shared" si="9"/>
        <v>6.4814814814814813E-4</v>
      </c>
      <c r="P42" s="19"/>
      <c r="Q42" s="19">
        <f>TIME(,,L42)+M42+N42*2</f>
        <v>7.0601851851851847E-4</v>
      </c>
    </row>
    <row r="43" spans="1:17" ht="14.25">
      <c r="A43" s="16">
        <v>220</v>
      </c>
      <c r="B43" s="16">
        <v>25</v>
      </c>
      <c r="C43" s="16" t="s">
        <v>43</v>
      </c>
      <c r="D43" s="16" t="s">
        <v>51</v>
      </c>
      <c r="E43" s="16" t="str">
        <f t="shared" si="11"/>
        <v>200</v>
      </c>
      <c r="F43" s="17">
        <f t="shared" si="12"/>
        <v>5</v>
      </c>
      <c r="G43" s="17" t="str">
        <f t="shared" si="5"/>
        <v>300</v>
      </c>
      <c r="H43" s="17" t="str">
        <f t="shared" si="6"/>
        <v>10000000</v>
      </c>
      <c r="I43" s="17">
        <f t="shared" si="7"/>
        <v>250000</v>
      </c>
      <c r="J43" s="17">
        <f t="shared" si="13"/>
        <v>5</v>
      </c>
      <c r="K43" s="17" t="str">
        <f t="shared" si="8"/>
        <v>1</v>
      </c>
      <c r="L43" s="18">
        <f>ROUND((QS_42*$AB$2+1)*3600/(WCU_42*WCI_42*COS(RADIANS(G43))*E43/1000)/K43,0)</f>
        <v>39</v>
      </c>
      <c r="M43" s="20">
        <f t="shared" si="14"/>
        <v>1.7361111111111112E-4</v>
      </c>
      <c r="N43" s="20">
        <f t="shared" si="15"/>
        <v>5.7870370370370366E-5</v>
      </c>
      <c r="O43" s="19">
        <f t="shared" si="9"/>
        <v>6.8287037037037036E-4</v>
      </c>
      <c r="P43" s="19"/>
      <c r="Q43" s="19">
        <f t="shared" si="10"/>
        <v>7.407407407407407E-4</v>
      </c>
    </row>
    <row r="44" spans="1:17" ht="14.25">
      <c r="A44" s="16">
        <v>220</v>
      </c>
      <c r="B44" s="16">
        <v>10</v>
      </c>
      <c r="C44" s="16" t="s">
        <v>43</v>
      </c>
      <c r="D44" s="16" t="s">
        <v>51</v>
      </c>
      <c r="E44" s="16" t="str">
        <f t="shared" si="11"/>
        <v>2000</v>
      </c>
      <c r="F44" s="17">
        <f t="shared" si="12"/>
        <v>2</v>
      </c>
      <c r="G44" s="17" t="str">
        <f t="shared" si="5"/>
        <v>300</v>
      </c>
      <c r="H44" s="17" t="str">
        <f t="shared" si="6"/>
        <v>100000000</v>
      </c>
      <c r="I44" s="17">
        <f t="shared" si="7"/>
        <v>100000</v>
      </c>
      <c r="J44" s="17">
        <f t="shared" si="13"/>
        <v>2</v>
      </c>
      <c r="K44" s="17" t="str">
        <f t="shared" si="8"/>
        <v>1</v>
      </c>
      <c r="L44" s="18">
        <f>ROUND((QS_43*$AB$2+1)*3600/(WCU_43*WCI_43*COS(RADIANS(G44))*E44/1000)/K44,0)</f>
        <v>5</v>
      </c>
      <c r="M44" s="20">
        <f t="shared" si="14"/>
        <v>1.7361111111111112E-4</v>
      </c>
      <c r="N44" s="20">
        <f t="shared" si="15"/>
        <v>5.7870370370370366E-5</v>
      </c>
      <c r="O44" s="19">
        <f t="shared" si="9"/>
        <v>2.8935185185185184E-4</v>
      </c>
      <c r="P44" s="19"/>
      <c r="Q44" s="19">
        <f t="shared" si="10"/>
        <v>3.4722222222222224E-4</v>
      </c>
    </row>
    <row r="45" spans="1:17" ht="14.25">
      <c r="A45" s="16">
        <v>220</v>
      </c>
      <c r="B45" s="16">
        <v>2.5</v>
      </c>
      <c r="C45" s="16" t="s">
        <v>43</v>
      </c>
      <c r="D45" s="16" t="s">
        <v>51</v>
      </c>
      <c r="E45" s="16" t="str">
        <f t="shared" si="11"/>
        <v>2000</v>
      </c>
      <c r="F45" s="17">
        <f t="shared" si="12"/>
        <v>1</v>
      </c>
      <c r="G45" s="17" t="str">
        <f t="shared" si="5"/>
        <v>300</v>
      </c>
      <c r="H45" s="17" t="str">
        <f t="shared" si="6"/>
        <v>100000000</v>
      </c>
      <c r="I45" s="17">
        <f t="shared" si="7"/>
        <v>50000</v>
      </c>
      <c r="J45" s="17">
        <f t="shared" si="13"/>
        <v>0.5</v>
      </c>
      <c r="K45" s="17" t="str">
        <f t="shared" si="8"/>
        <v>1</v>
      </c>
      <c r="L45" s="18">
        <f>ROUND((QS_44*$AB$2+1)*3600/(WCU_44*WCI_44*COS(RADIANS(G45))*E45/1000)/K45,0)</f>
        <v>13</v>
      </c>
      <c r="M45" s="20">
        <f t="shared" si="14"/>
        <v>1.7361111111111112E-4</v>
      </c>
      <c r="N45" s="20">
        <f t="shared" si="15"/>
        <v>5.7870370370370366E-5</v>
      </c>
      <c r="O45" s="19">
        <f t="shared" si="9"/>
        <v>3.8194444444444441E-4</v>
      </c>
      <c r="P45" s="19"/>
      <c r="Q45" s="19">
        <f t="shared" si="10"/>
        <v>4.3981481481481481E-4</v>
      </c>
    </row>
    <row r="46" spans="1:17" ht="14.25">
      <c r="A46" s="16">
        <v>220</v>
      </c>
      <c r="B46" s="16">
        <v>1</v>
      </c>
      <c r="C46" s="16" t="s">
        <v>43</v>
      </c>
      <c r="D46" s="16" t="s">
        <v>51</v>
      </c>
      <c r="E46" s="16" t="str">
        <f t="shared" si="11"/>
        <v>20000</v>
      </c>
      <c r="F46" s="17">
        <f t="shared" si="12"/>
        <v>1</v>
      </c>
      <c r="G46" s="17" t="str">
        <f t="shared" si="5"/>
        <v>300</v>
      </c>
      <c r="H46" s="17" t="str">
        <f t="shared" si="6"/>
        <v>1000000000</v>
      </c>
      <c r="I46" s="17">
        <f t="shared" si="7"/>
        <v>50000</v>
      </c>
      <c r="J46" s="17">
        <f t="shared" si="13"/>
        <v>0.2</v>
      </c>
      <c r="K46" s="17" t="str">
        <f t="shared" si="8"/>
        <v>1</v>
      </c>
      <c r="L46" s="18">
        <f>ROUND((QS_45*$AB$2+1)*3600/(WCU_45*WCI_45*COS(RADIANS(G46))*E46/1000)/K46,0)</f>
        <v>3</v>
      </c>
      <c r="M46" s="20">
        <f t="shared" si="14"/>
        <v>1.7361111111111112E-4</v>
      </c>
      <c r="N46" s="20">
        <f t="shared" si="15"/>
        <v>5.7870370370370366E-5</v>
      </c>
      <c r="O46" s="19">
        <f t="shared" si="9"/>
        <v>2.6620370370370372E-4</v>
      </c>
      <c r="P46" s="19"/>
      <c r="Q46" s="19">
        <f t="shared" si="10"/>
        <v>3.2407407407407406E-4</v>
      </c>
    </row>
    <row r="47" spans="1:17" ht="14.25">
      <c r="A47" s="16">
        <v>220</v>
      </c>
      <c r="B47" s="16">
        <v>0.5</v>
      </c>
      <c r="C47" s="16" t="s">
        <v>43</v>
      </c>
      <c r="D47" s="16" t="s">
        <v>51</v>
      </c>
      <c r="E47" s="16" t="str">
        <f t="shared" si="11"/>
        <v>20000</v>
      </c>
      <c r="F47" s="17">
        <f t="shared" si="12"/>
        <v>1</v>
      </c>
      <c r="G47" s="17" t="str">
        <f t="shared" si="5"/>
        <v>300</v>
      </c>
      <c r="H47" s="17" t="str">
        <f t="shared" si="6"/>
        <v>1000000000</v>
      </c>
      <c r="I47" s="17">
        <f t="shared" si="7"/>
        <v>50000</v>
      </c>
      <c r="J47" s="17">
        <f t="shared" si="13"/>
        <v>0.1</v>
      </c>
      <c r="K47" s="17" t="str">
        <f t="shared" si="8"/>
        <v>1</v>
      </c>
      <c r="L47" s="18">
        <f>ROUND((QS_46*$AB$2+1)*3600/(WCU_46*WCI_46*COS(RADIANS(G47))*E47/1000)/K47,0)</f>
        <v>7</v>
      </c>
      <c r="M47" s="20">
        <f t="shared" si="14"/>
        <v>1.7361111111111112E-4</v>
      </c>
      <c r="N47" s="20">
        <f t="shared" si="15"/>
        <v>5.7870370370370366E-5</v>
      </c>
      <c r="O47" s="19">
        <f t="shared" si="9"/>
        <v>3.1249999999999995E-4</v>
      </c>
      <c r="P47" s="19"/>
      <c r="Q47" s="19">
        <f t="shared" si="10"/>
        <v>3.7037037037037035E-4</v>
      </c>
    </row>
    <row r="48" spans="1:17" ht="14.25">
      <c r="A48" s="16">
        <v>220</v>
      </c>
      <c r="B48" s="16">
        <v>0.25</v>
      </c>
      <c r="C48" s="16" t="s">
        <v>43</v>
      </c>
      <c r="D48" s="16" t="s">
        <v>51</v>
      </c>
      <c r="E48" s="16" t="str">
        <f t="shared" si="11"/>
        <v>20000</v>
      </c>
      <c r="F48" s="17">
        <f t="shared" si="12"/>
        <v>1</v>
      </c>
      <c r="G48" s="17" t="str">
        <f t="shared" si="5"/>
        <v>300</v>
      </c>
      <c r="H48" s="17" t="str">
        <f t="shared" si="6"/>
        <v>1000000000</v>
      </c>
      <c r="I48" s="17">
        <f t="shared" si="7"/>
        <v>50000</v>
      </c>
      <c r="J48" s="17">
        <f t="shared" si="13"/>
        <v>0.05</v>
      </c>
      <c r="K48" s="17" t="str">
        <f t="shared" si="8"/>
        <v>1</v>
      </c>
      <c r="L48" s="18">
        <f>ROUND((QS_47*$AB$2+1)*3600/(WCU_47*WCI_47*COS(RADIANS(G48))*E48/1000)/K48,0)</f>
        <v>13</v>
      </c>
      <c r="M48" s="20">
        <f t="shared" si="14"/>
        <v>1.7361111111111112E-4</v>
      </c>
      <c r="N48" s="20">
        <f t="shared" si="15"/>
        <v>5.7870370370370366E-5</v>
      </c>
      <c r="O48" s="19">
        <f t="shared" si="9"/>
        <v>3.8194444444444441E-4</v>
      </c>
      <c r="P48" s="19"/>
      <c r="Q48" s="19">
        <f t="shared" si="10"/>
        <v>4.3981481481481481E-4</v>
      </c>
    </row>
    <row r="49" spans="1:17" ht="14.25">
      <c r="A49" s="16">
        <v>220</v>
      </c>
      <c r="B49" s="16">
        <v>0.1</v>
      </c>
      <c r="C49" s="16" t="s">
        <v>43</v>
      </c>
      <c r="D49" s="16" t="s">
        <v>51</v>
      </c>
      <c r="E49" s="16" t="str">
        <f t="shared" si="11"/>
        <v>20000</v>
      </c>
      <c r="F49" s="17">
        <f t="shared" si="12"/>
        <v>1</v>
      </c>
      <c r="G49" s="17" t="str">
        <f t="shared" si="5"/>
        <v>300</v>
      </c>
      <c r="H49" s="17" t="str">
        <f t="shared" si="6"/>
        <v>1000000000</v>
      </c>
      <c r="I49" s="17">
        <f t="shared" si="7"/>
        <v>50000</v>
      </c>
      <c r="J49" s="17">
        <f t="shared" si="13"/>
        <v>0.02</v>
      </c>
      <c r="K49" s="17" t="str">
        <f t="shared" si="8"/>
        <v>1</v>
      </c>
      <c r="L49" s="18">
        <f>ROUND((QS_48*$AB$2+1)*3600/(WCU_48*WCI_48*COS(RADIANS(G49))*E49/1000)/K49,0)</f>
        <v>33</v>
      </c>
      <c r="M49" s="20">
        <f t="shared" si="14"/>
        <v>1.7361111111111112E-4</v>
      </c>
      <c r="N49" s="20">
        <f t="shared" si="15"/>
        <v>5.7870370370370366E-5</v>
      </c>
      <c r="O49" s="19">
        <f t="shared" si="9"/>
        <v>6.134259259259259E-4</v>
      </c>
      <c r="P49" s="19"/>
      <c r="Q49" s="19">
        <f t="shared" si="10"/>
        <v>6.7129629629629625E-4</v>
      </c>
    </row>
    <row r="50" spans="1:17" ht="14.25">
      <c r="A50" s="16">
        <v>57.7</v>
      </c>
      <c r="B50" s="16">
        <v>5</v>
      </c>
      <c r="C50" s="16">
        <v>1</v>
      </c>
      <c r="D50" s="16" t="s">
        <v>47</v>
      </c>
      <c r="E50" s="16" t="str">
        <f t="shared" si="11"/>
        <v>2000</v>
      </c>
      <c r="F50" s="17">
        <f t="shared" si="12"/>
        <v>1</v>
      </c>
      <c r="G50" s="17" t="str">
        <f t="shared" si="5"/>
        <v>0</v>
      </c>
      <c r="H50" s="17" t="str">
        <f t="shared" si="6"/>
        <v>100000000</v>
      </c>
      <c r="I50" s="17">
        <f t="shared" si="7"/>
        <v>50000</v>
      </c>
      <c r="J50" s="17">
        <f t="shared" si="13"/>
        <v>1</v>
      </c>
      <c r="K50" s="17" t="str">
        <f t="shared" si="8"/>
        <v>1</v>
      </c>
      <c r="L50" s="18">
        <f>ROUND((QS_49*$AB$2+1)*3600/(WCU_49*WCI_49*COS(RADIANS(G50))*E50/1000)/K50,0)</f>
        <v>12</v>
      </c>
      <c r="M50" s="20">
        <f t="shared" si="14"/>
        <v>1.7361111111111112E-4</v>
      </c>
      <c r="N50" s="20">
        <f t="shared" si="15"/>
        <v>5.7870370370370366E-5</v>
      </c>
      <c r="O50" s="19">
        <f t="shared" si="9"/>
        <v>3.7037037037037035E-4</v>
      </c>
      <c r="Q50" s="19">
        <f t="shared" si="10"/>
        <v>4.2824074074074075E-4</v>
      </c>
    </row>
    <row r="51" spans="1:17" ht="14.25">
      <c r="A51" s="16">
        <v>57.7</v>
      </c>
      <c r="B51" s="16">
        <v>5</v>
      </c>
      <c r="C51" s="16" t="s">
        <v>50</v>
      </c>
      <c r="D51" s="16" t="s">
        <v>47</v>
      </c>
      <c r="E51" s="16" t="str">
        <f t="shared" si="11"/>
        <v>2000</v>
      </c>
      <c r="F51" s="17">
        <f t="shared" ref="F51:F59" si="16">ROUND(IF(J51&lt;1,1,J51),0)</f>
        <v>1</v>
      </c>
      <c r="G51" s="17" t="str">
        <f t="shared" ref="G51:G59" si="17">IF(C51=1,0,)&amp;IF(C51="0.5L",60,)&amp;IF(C51="0.5C",300,)&amp;IF(C51="0.25L",59.103,)&amp;IF(C51="0.25C",300.897,)&amp;IF(C51="0.86L",30.683,)&amp;IF(C51="0.86C",329.317,)</f>
        <v>60</v>
      </c>
      <c r="H51" s="17" t="str">
        <f t="shared" ref="H51:H59" si="18">IF(B51&lt;1.2001,1000000000,)&amp;IF(AND(1.2001&lt;B51,B51&lt;12),100000000,)&amp;IF(B51&gt;12,10000000,)</f>
        <v>100000000</v>
      </c>
      <c r="I51" s="17">
        <f t="shared" si="7"/>
        <v>50000</v>
      </c>
      <c r="J51" s="17">
        <f t="shared" si="13"/>
        <v>1</v>
      </c>
      <c r="K51" s="17" t="str">
        <f t="shared" ref="K51:K59" si="19">IF(D51="A",1,)&amp;IF(D51="B",1,)&amp;IF(D51="C",1,)&amp;IF(D51="ABC",3,)</f>
        <v>1</v>
      </c>
      <c r="L51" s="18">
        <f>ROUND((QS_50*$AB$2+1)*3600/(WCU_50*WCI_50*COS(RADIANS(G51))*E51/1000)/K51,0)</f>
        <v>25</v>
      </c>
      <c r="M51" s="20">
        <f t="shared" si="14"/>
        <v>1.7361111111111112E-4</v>
      </c>
      <c r="N51" s="20">
        <f t="shared" si="15"/>
        <v>5.7870370370370366E-5</v>
      </c>
      <c r="O51" s="19">
        <f t="shared" si="9"/>
        <v>5.2083333333333333E-4</v>
      </c>
      <c r="P51" s="19"/>
      <c r="Q51" s="19">
        <f t="shared" si="10"/>
        <v>5.7870370370370367E-4</v>
      </c>
    </row>
    <row r="52" spans="1:17" ht="14.25">
      <c r="A52" s="16">
        <v>57.7</v>
      </c>
      <c r="B52" s="16">
        <v>5</v>
      </c>
      <c r="C52" s="16" t="s">
        <v>48</v>
      </c>
      <c r="D52" s="16" t="s">
        <v>47</v>
      </c>
      <c r="E52" s="16" t="str">
        <f t="shared" si="11"/>
        <v>2000</v>
      </c>
      <c r="F52" s="17">
        <f t="shared" si="16"/>
        <v>1</v>
      </c>
      <c r="G52" s="17" t="str">
        <f t="shared" si="17"/>
        <v>300</v>
      </c>
      <c r="H52" s="17" t="str">
        <f t="shared" si="18"/>
        <v>100000000</v>
      </c>
      <c r="I52" s="17">
        <f t="shared" si="7"/>
        <v>50000</v>
      </c>
      <c r="J52" s="17">
        <f t="shared" si="13"/>
        <v>1</v>
      </c>
      <c r="K52" s="17" t="str">
        <f t="shared" si="19"/>
        <v>1</v>
      </c>
      <c r="L52" s="18">
        <f>ROUND((QS_51*$AB$2+1)*3600/(WCU_51*WCI_51*COS(RADIANS(G52))*E52/1000)/K52,0)</f>
        <v>25</v>
      </c>
      <c r="M52" s="20">
        <f t="shared" si="14"/>
        <v>1.7361111111111112E-4</v>
      </c>
      <c r="N52" s="20">
        <f t="shared" si="15"/>
        <v>5.7870370370370366E-5</v>
      </c>
      <c r="O52" s="19">
        <f t="shared" si="9"/>
        <v>5.2083333333333333E-4</v>
      </c>
      <c r="P52" s="19"/>
      <c r="Q52" s="19">
        <f t="shared" si="10"/>
        <v>5.7870370370370367E-4</v>
      </c>
    </row>
    <row r="53" spans="1:17" ht="14.25">
      <c r="A53" s="16">
        <v>57.7</v>
      </c>
      <c r="B53" s="16">
        <v>5</v>
      </c>
      <c r="C53" s="16">
        <v>1</v>
      </c>
      <c r="D53" s="16" t="s">
        <v>49</v>
      </c>
      <c r="E53" s="16" t="str">
        <f t="shared" si="11"/>
        <v>2000</v>
      </c>
      <c r="F53" s="17">
        <f t="shared" si="16"/>
        <v>1</v>
      </c>
      <c r="G53" s="17" t="str">
        <f t="shared" si="17"/>
        <v>0</v>
      </c>
      <c r="H53" s="17" t="str">
        <f t="shared" si="18"/>
        <v>100000000</v>
      </c>
      <c r="I53" s="17">
        <f t="shared" si="7"/>
        <v>50000</v>
      </c>
      <c r="J53" s="17">
        <f t="shared" si="13"/>
        <v>1</v>
      </c>
      <c r="K53" s="17" t="str">
        <f t="shared" si="19"/>
        <v>1</v>
      </c>
      <c r="L53" s="18">
        <f>ROUND((QS_52*$AB$2+1)*3600/(WCU_52*WCI_52*COS(RADIANS(G53))*E53/1000)/K53,0)</f>
        <v>12</v>
      </c>
      <c r="M53" s="20">
        <f t="shared" si="14"/>
        <v>1.7361111111111112E-4</v>
      </c>
      <c r="N53" s="20">
        <f t="shared" si="15"/>
        <v>5.7870370370370366E-5</v>
      </c>
      <c r="O53" s="19">
        <f t="shared" si="9"/>
        <v>3.7037037037037035E-4</v>
      </c>
      <c r="P53" s="19"/>
      <c r="Q53" s="19">
        <f t="shared" si="10"/>
        <v>4.2824074074074075E-4</v>
      </c>
    </row>
    <row r="54" spans="1:17" ht="14.25">
      <c r="A54" s="16">
        <v>57.7</v>
      </c>
      <c r="B54" s="16">
        <v>5</v>
      </c>
      <c r="C54" s="16" t="s">
        <v>50</v>
      </c>
      <c r="D54" s="16" t="s">
        <v>49</v>
      </c>
      <c r="E54" s="16" t="str">
        <f t="shared" si="11"/>
        <v>2000</v>
      </c>
      <c r="F54" s="17">
        <f t="shared" si="16"/>
        <v>1</v>
      </c>
      <c r="G54" s="17" t="str">
        <f t="shared" si="17"/>
        <v>60</v>
      </c>
      <c r="H54" s="17" t="str">
        <f t="shared" si="18"/>
        <v>100000000</v>
      </c>
      <c r="I54" s="17">
        <f t="shared" si="7"/>
        <v>50000</v>
      </c>
      <c r="J54" s="17">
        <f t="shared" si="13"/>
        <v>1</v>
      </c>
      <c r="K54" s="17" t="str">
        <f t="shared" si="19"/>
        <v>1</v>
      </c>
      <c r="L54" s="18">
        <f>ROUND((QS_53*$AB$2+1)*3600/(WCU_53*WCI_53*COS(RADIANS(G54))*E54/1000)/K54,0)</f>
        <v>25</v>
      </c>
      <c r="M54" s="20">
        <f t="shared" si="14"/>
        <v>1.7361111111111112E-4</v>
      </c>
      <c r="N54" s="20">
        <f t="shared" si="15"/>
        <v>5.7870370370370366E-5</v>
      </c>
      <c r="O54" s="19">
        <f t="shared" si="9"/>
        <v>5.2083333333333333E-4</v>
      </c>
      <c r="P54" s="19"/>
      <c r="Q54" s="19">
        <f t="shared" si="10"/>
        <v>5.7870370370370367E-4</v>
      </c>
    </row>
    <row r="55" spans="1:17" ht="14.25">
      <c r="A55" s="16">
        <v>57.7</v>
      </c>
      <c r="B55" s="16">
        <v>5</v>
      </c>
      <c r="C55" s="16" t="s">
        <v>48</v>
      </c>
      <c r="D55" s="16" t="s">
        <v>49</v>
      </c>
      <c r="E55" s="16" t="str">
        <f t="shared" si="11"/>
        <v>2000</v>
      </c>
      <c r="F55" s="17">
        <f t="shared" si="16"/>
        <v>1</v>
      </c>
      <c r="G55" s="17" t="str">
        <f t="shared" si="17"/>
        <v>300</v>
      </c>
      <c r="H55" s="17" t="str">
        <f t="shared" si="18"/>
        <v>100000000</v>
      </c>
      <c r="I55" s="17">
        <f t="shared" si="7"/>
        <v>50000</v>
      </c>
      <c r="J55" s="17">
        <f t="shared" si="13"/>
        <v>1</v>
      </c>
      <c r="K55" s="17" t="str">
        <f t="shared" si="19"/>
        <v>1</v>
      </c>
      <c r="L55" s="18">
        <f>ROUND((QS_54*$AB$2+1)*3600/(WCU_54*WCI_54*COS(RADIANS(G55))*E55/1000)/K55,0)</f>
        <v>25</v>
      </c>
      <c r="M55" s="20">
        <f t="shared" si="14"/>
        <v>1.7361111111111112E-4</v>
      </c>
      <c r="N55" s="20">
        <f t="shared" si="15"/>
        <v>5.7870370370370366E-5</v>
      </c>
      <c r="O55" s="19">
        <f t="shared" si="9"/>
        <v>5.2083333333333333E-4</v>
      </c>
      <c r="P55" s="19"/>
      <c r="Q55" s="19">
        <f t="shared" si="10"/>
        <v>5.7870370370370367E-4</v>
      </c>
    </row>
    <row r="56" spans="1:17" ht="14.25">
      <c r="A56" s="16">
        <v>57.7</v>
      </c>
      <c r="B56" s="16">
        <v>5</v>
      </c>
      <c r="C56" s="16">
        <v>1</v>
      </c>
      <c r="D56" s="16" t="s">
        <v>51</v>
      </c>
      <c r="E56" s="16" t="str">
        <f t="shared" si="11"/>
        <v>2000</v>
      </c>
      <c r="F56" s="17">
        <f t="shared" si="16"/>
        <v>1</v>
      </c>
      <c r="G56" s="17" t="str">
        <f t="shared" si="17"/>
        <v>0</v>
      </c>
      <c r="H56" s="17" t="str">
        <f t="shared" si="18"/>
        <v>100000000</v>
      </c>
      <c r="I56" s="17">
        <f t="shared" si="7"/>
        <v>50000</v>
      </c>
      <c r="J56" s="17">
        <f t="shared" si="13"/>
        <v>1</v>
      </c>
      <c r="K56" s="17" t="str">
        <f t="shared" si="19"/>
        <v>1</v>
      </c>
      <c r="L56" s="18">
        <f>ROUND((QS_55*$AB$2+1)*3600/(WCU_55*WCI_55*COS(RADIANS(G56))*E56/1000)/K56,0)</f>
        <v>12</v>
      </c>
      <c r="M56" s="20">
        <f t="shared" si="14"/>
        <v>1.7361111111111112E-4</v>
      </c>
      <c r="N56" s="20">
        <f t="shared" si="15"/>
        <v>5.7870370370370366E-5</v>
      </c>
      <c r="O56" s="19">
        <f t="shared" si="9"/>
        <v>3.7037037037037035E-4</v>
      </c>
      <c r="P56" s="19"/>
      <c r="Q56" s="19">
        <f t="shared" si="10"/>
        <v>4.2824074074074075E-4</v>
      </c>
    </row>
    <row r="57" spans="1:17" ht="14.25">
      <c r="A57" s="16">
        <v>57.7</v>
      </c>
      <c r="B57" s="16">
        <v>5</v>
      </c>
      <c r="C57" s="16" t="s">
        <v>50</v>
      </c>
      <c r="D57" s="16" t="s">
        <v>51</v>
      </c>
      <c r="E57" s="16" t="str">
        <f t="shared" si="11"/>
        <v>2000</v>
      </c>
      <c r="F57" s="17">
        <f t="shared" si="16"/>
        <v>1</v>
      </c>
      <c r="G57" s="17" t="str">
        <f t="shared" si="17"/>
        <v>60</v>
      </c>
      <c r="H57" s="17" t="str">
        <f t="shared" si="18"/>
        <v>100000000</v>
      </c>
      <c r="I57" s="17">
        <f t="shared" si="7"/>
        <v>50000</v>
      </c>
      <c r="J57" s="17">
        <f t="shared" si="13"/>
        <v>1</v>
      </c>
      <c r="K57" s="17" t="str">
        <f t="shared" si="19"/>
        <v>1</v>
      </c>
      <c r="L57" s="18">
        <f>ROUND((QS_56*$AB$2+1)*3600/(WCU_56*WCI_56*COS(RADIANS(G57))*E57/1000)/K57,0)</f>
        <v>25</v>
      </c>
      <c r="M57" s="20">
        <f t="shared" si="14"/>
        <v>1.7361111111111112E-4</v>
      </c>
      <c r="N57" s="20">
        <f t="shared" si="15"/>
        <v>5.7870370370370366E-5</v>
      </c>
      <c r="O57" s="19">
        <f t="shared" si="9"/>
        <v>5.2083333333333333E-4</v>
      </c>
      <c r="P57" s="19"/>
      <c r="Q57" s="19">
        <f t="shared" si="10"/>
        <v>5.7870370370370367E-4</v>
      </c>
    </row>
    <row r="58" spans="1:17" ht="14.25">
      <c r="A58" s="16">
        <v>57.7</v>
      </c>
      <c r="B58" s="16">
        <v>5</v>
      </c>
      <c r="C58" s="16" t="s">
        <v>48</v>
      </c>
      <c r="D58" s="16" t="s">
        <v>51</v>
      </c>
      <c r="E58" s="16" t="str">
        <f t="shared" si="11"/>
        <v>2000</v>
      </c>
      <c r="F58" s="17">
        <f t="shared" si="16"/>
        <v>1</v>
      </c>
      <c r="G58" s="17" t="str">
        <f t="shared" si="17"/>
        <v>300</v>
      </c>
      <c r="H58" s="17" t="str">
        <f t="shared" si="18"/>
        <v>100000000</v>
      </c>
      <c r="I58" s="17">
        <f t="shared" si="7"/>
        <v>50000</v>
      </c>
      <c r="J58" s="17">
        <f t="shared" si="13"/>
        <v>1</v>
      </c>
      <c r="K58" s="17" t="str">
        <f t="shared" si="19"/>
        <v>1</v>
      </c>
      <c r="L58" s="18">
        <f>ROUND((QS_57*$AB$2+1)*3600/(WCU_57*WCI_57*COS(RADIANS(G58))*E58/1000)/K58,0)</f>
        <v>25</v>
      </c>
      <c r="M58" s="20">
        <f t="shared" si="14"/>
        <v>1.7361111111111112E-4</v>
      </c>
      <c r="N58" s="20">
        <f t="shared" si="15"/>
        <v>5.7870370370370366E-5</v>
      </c>
      <c r="O58" s="19">
        <f t="shared" si="9"/>
        <v>5.2083333333333333E-4</v>
      </c>
      <c r="P58" s="19"/>
      <c r="Q58" s="19">
        <f t="shared" si="10"/>
        <v>5.7870370370370367E-4</v>
      </c>
    </row>
    <row r="59" spans="1:17" ht="14.25">
      <c r="A59" s="16">
        <v>57.7</v>
      </c>
      <c r="B59" s="16">
        <v>5</v>
      </c>
      <c r="C59" s="16" t="s">
        <v>50</v>
      </c>
      <c r="D59" s="16" t="s">
        <v>52</v>
      </c>
      <c r="E59" s="16" t="str">
        <f t="shared" si="11"/>
        <v>2000</v>
      </c>
      <c r="F59" s="17">
        <f t="shared" si="16"/>
        <v>1</v>
      </c>
      <c r="G59" s="17" t="str">
        <f t="shared" si="17"/>
        <v>60</v>
      </c>
      <c r="H59" s="17" t="str">
        <f t="shared" si="18"/>
        <v>100000000</v>
      </c>
      <c r="I59" s="17">
        <f t="shared" si="7"/>
        <v>50000</v>
      </c>
      <c r="J59" s="17">
        <f t="shared" si="13"/>
        <v>1</v>
      </c>
      <c r="K59" s="17" t="str">
        <f t="shared" si="19"/>
        <v>3</v>
      </c>
      <c r="L59" s="18">
        <f>ROUND((QS_58*$AB$2+1)*3600/(WCU_58*WCI_58*COS(RADIANS(G59))*E59/1000)/K59,0)</f>
        <v>8</v>
      </c>
      <c r="M59" s="20">
        <f t="shared" si="14"/>
        <v>1.7361111111111112E-4</v>
      </c>
      <c r="N59" s="20">
        <f t="shared" si="15"/>
        <v>5.7870370370370366E-5</v>
      </c>
      <c r="O59" s="19">
        <f>TIME(,,L59)+M59+N59</f>
        <v>3.2407407407407406E-4</v>
      </c>
      <c r="P59" s="19"/>
      <c r="Q59" s="19">
        <f t="shared" si="10"/>
        <v>3.8194444444444446E-4</v>
      </c>
    </row>
    <row r="60" spans="1:17" ht="16.5">
      <c r="P60" s="22" t="s">
        <v>63</v>
      </c>
      <c r="Q60" s="23">
        <f>SUM(Q2:Q59)</f>
        <v>3.0416666666666661E-2</v>
      </c>
    </row>
    <row r="62" spans="1:17" ht="14.25">
      <c r="O62" s="19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/>
  <dimension ref="A1:AG2434"/>
  <sheetViews>
    <sheetView zoomScale="60" zoomScaleNormal="60" workbookViewId="0">
      <pane ySplit="1" topLeftCell="A2" activePane="bottomLeft" state="frozen"/>
      <selection activeCell="H1" sqref="H1"/>
      <selection pane="bottomLeft" activeCell="X32" sqref="X32"/>
    </sheetView>
  </sheetViews>
  <sheetFormatPr defaultRowHeight="13.5"/>
  <cols>
    <col min="1" max="1" width="3.625" style="1" customWidth="1"/>
    <col min="2" max="2" width="24.5" style="287" customWidth="1"/>
    <col min="3" max="30" width="10.625" style="298" customWidth="1"/>
  </cols>
  <sheetData>
    <row r="1" spans="1:33" s="3" customFormat="1">
      <c r="A1" s="290" t="s">
        <v>141</v>
      </c>
      <c r="B1" s="9" t="s">
        <v>142</v>
      </c>
      <c r="C1" s="291" t="s">
        <v>187</v>
      </c>
      <c r="D1" s="291" t="s">
        <v>188</v>
      </c>
      <c r="E1" s="291" t="s">
        <v>189</v>
      </c>
      <c r="F1" s="291" t="s">
        <v>190</v>
      </c>
      <c r="G1" s="291" t="s">
        <v>191</v>
      </c>
      <c r="H1" s="291" t="s">
        <v>192</v>
      </c>
      <c r="I1" s="291" t="s">
        <v>193</v>
      </c>
      <c r="J1" s="291" t="s">
        <v>194</v>
      </c>
      <c r="K1" s="291" t="s">
        <v>195</v>
      </c>
      <c r="L1" s="291" t="s">
        <v>196</v>
      </c>
      <c r="M1" s="291" t="s">
        <v>197</v>
      </c>
      <c r="N1" s="291" t="s">
        <v>198</v>
      </c>
      <c r="O1" s="291" t="s">
        <v>199</v>
      </c>
      <c r="P1" s="291" t="s">
        <v>200</v>
      </c>
      <c r="Q1" s="291" t="s">
        <v>201</v>
      </c>
      <c r="R1" s="291" t="s">
        <v>202</v>
      </c>
      <c r="S1" s="291" t="s">
        <v>203</v>
      </c>
      <c r="T1" s="291" t="s">
        <v>204</v>
      </c>
      <c r="U1" s="291" t="s">
        <v>205</v>
      </c>
      <c r="V1" s="291" t="s">
        <v>206</v>
      </c>
      <c r="W1" s="291" t="s">
        <v>207</v>
      </c>
      <c r="X1" s="291" t="s">
        <v>208</v>
      </c>
      <c r="Y1" s="291" t="s">
        <v>209</v>
      </c>
      <c r="Z1" s="291" t="s">
        <v>210</v>
      </c>
      <c r="AA1" s="291" t="s">
        <v>211</v>
      </c>
      <c r="AB1" s="291" t="s">
        <v>212</v>
      </c>
      <c r="AC1" s="291" t="s">
        <v>213</v>
      </c>
      <c r="AD1" s="292" t="s">
        <v>0</v>
      </c>
    </row>
    <row r="2" spans="1:33">
      <c r="A2" s="3">
        <v>1</v>
      </c>
      <c r="B2" s="290" t="s">
        <v>801</v>
      </c>
      <c r="C2" s="292">
        <v>249.91399999999999</v>
      </c>
      <c r="D2" s="292">
        <v>249.89599999999999</v>
      </c>
      <c r="E2" s="292">
        <v>249.88399999999999</v>
      </c>
      <c r="F2" s="292">
        <v>5.0059800000000001</v>
      </c>
      <c r="G2" s="292">
        <v>4.99993</v>
      </c>
      <c r="H2" s="292">
        <v>5.0025599999999999</v>
      </c>
      <c r="I2" s="292">
        <v>359.97800000000001</v>
      </c>
      <c r="J2" s="292">
        <v>359.99200000000002</v>
      </c>
      <c r="K2" s="292">
        <v>3.1329999999999997E-2</v>
      </c>
      <c r="L2" s="292">
        <v>1251.06</v>
      </c>
      <c r="M2" s="298">
        <v>1249.46</v>
      </c>
      <c r="N2" s="298">
        <v>1250.06</v>
      </c>
      <c r="O2" s="298">
        <v>-0.4713</v>
      </c>
      <c r="P2" s="298">
        <v>-0.15620000000000001</v>
      </c>
      <c r="Q2" s="298">
        <v>0.68372999999999995</v>
      </c>
      <c r="R2" s="302">
        <v>1</v>
      </c>
      <c r="S2" s="302">
        <v>1</v>
      </c>
      <c r="T2" s="302">
        <v>1</v>
      </c>
      <c r="U2" s="302">
        <v>119.90900000000001</v>
      </c>
      <c r="V2" s="302">
        <v>120.25</v>
      </c>
      <c r="W2" s="302">
        <v>119.839</v>
      </c>
      <c r="X2" s="302">
        <v>3.508E-2</v>
      </c>
      <c r="Y2" s="302">
        <v>3.5249999999999997E-2</v>
      </c>
      <c r="Z2" s="302">
        <v>3.7479999999999999E-2</v>
      </c>
      <c r="AA2" s="302">
        <v>3.0699999999999998E-3</v>
      </c>
      <c r="AB2" s="302">
        <v>2.97E-3</v>
      </c>
      <c r="AC2" s="302">
        <v>4.7099999999999998E-3</v>
      </c>
      <c r="AD2" s="298">
        <v>49.997999999999998</v>
      </c>
      <c r="AE2" s="58">
        <f>B3-B2</f>
        <v>1.5324068954214454E-5</v>
      </c>
    </row>
    <row r="3" spans="1:33">
      <c r="A3" s="3">
        <v>2</v>
      </c>
      <c r="B3" s="290" t="s">
        <v>802</v>
      </c>
      <c r="C3" s="292">
        <v>249.91300000000001</v>
      </c>
      <c r="D3" s="292">
        <v>249.89599999999999</v>
      </c>
      <c r="E3" s="292">
        <v>249.88399999999999</v>
      </c>
      <c r="F3" s="292">
        <v>5.0060599999999997</v>
      </c>
      <c r="G3" s="292">
        <v>4.99993</v>
      </c>
      <c r="H3" s="292">
        <v>5.0025700000000004</v>
      </c>
      <c r="I3" s="292">
        <v>359.97800000000001</v>
      </c>
      <c r="J3" s="292">
        <v>359.99200000000002</v>
      </c>
      <c r="K3" s="292">
        <v>3.0720000000000001E-2</v>
      </c>
      <c r="L3" s="292">
        <v>1251.08</v>
      </c>
      <c r="M3" s="298">
        <v>1249.46</v>
      </c>
      <c r="N3" s="298">
        <v>1250.06</v>
      </c>
      <c r="O3" s="298">
        <v>-0.47510000000000002</v>
      </c>
      <c r="P3" s="298">
        <v>-0.16089999999999999</v>
      </c>
      <c r="Q3" s="298">
        <v>0.67023999999999995</v>
      </c>
      <c r="R3" s="302">
        <v>1</v>
      </c>
      <c r="S3" s="302">
        <v>1</v>
      </c>
      <c r="T3" s="302">
        <v>1</v>
      </c>
      <c r="U3" s="302">
        <v>119.90900000000001</v>
      </c>
      <c r="V3" s="302">
        <v>120.251</v>
      </c>
      <c r="W3" s="302">
        <v>119.839</v>
      </c>
      <c r="X3" s="302">
        <v>3.4040000000000001E-2</v>
      </c>
      <c r="Y3" s="302">
        <v>3.6589999999999998E-2</v>
      </c>
      <c r="Z3" s="302">
        <v>3.603E-2</v>
      </c>
      <c r="AA3" s="302">
        <v>3.15E-3</v>
      </c>
      <c r="AB3" s="302">
        <v>3.1800000000000001E-3</v>
      </c>
      <c r="AC3" s="302">
        <v>4.5700000000000003E-3</v>
      </c>
      <c r="AD3" s="298">
        <v>49.997999999999998</v>
      </c>
      <c r="AE3" s="58">
        <f t="shared" ref="AE3:AE66" si="0">B4-B3</f>
        <v>1.6504629456903785E-5</v>
      </c>
    </row>
    <row r="4" spans="1:33">
      <c r="A4" s="3">
        <v>3</v>
      </c>
      <c r="B4" s="290" t="s">
        <v>803</v>
      </c>
      <c r="C4" s="292">
        <v>249.91300000000001</v>
      </c>
      <c r="D4" s="292">
        <v>249.898</v>
      </c>
      <c r="E4" s="292">
        <v>249.88499999999999</v>
      </c>
      <c r="F4" s="292">
        <v>5.0060500000000001</v>
      </c>
      <c r="G4" s="292">
        <v>5.0000600000000004</v>
      </c>
      <c r="H4" s="292">
        <v>5.0024199999999999</v>
      </c>
      <c r="I4" s="292">
        <v>359.97699999999998</v>
      </c>
      <c r="J4" s="292">
        <v>359.99</v>
      </c>
      <c r="K4" s="292">
        <v>3.107E-2</v>
      </c>
      <c r="L4" s="292">
        <v>1251.08</v>
      </c>
      <c r="M4" s="298">
        <v>1249.5</v>
      </c>
      <c r="N4" s="292">
        <v>1250.03</v>
      </c>
      <c r="O4" s="298">
        <v>-0.48580000000000001</v>
      </c>
      <c r="P4" s="298">
        <v>-0.21940000000000001</v>
      </c>
      <c r="Q4" s="298">
        <v>0.67798000000000003</v>
      </c>
      <c r="R4" s="302">
        <v>1</v>
      </c>
      <c r="S4" s="302">
        <v>1</v>
      </c>
      <c r="T4" s="302">
        <v>1</v>
      </c>
      <c r="U4" s="302">
        <v>119.90900000000001</v>
      </c>
      <c r="V4" s="302">
        <v>120.251</v>
      </c>
      <c r="W4" s="302">
        <v>119.83799999999999</v>
      </c>
      <c r="X4" s="302">
        <v>3.4000000000000002E-2</v>
      </c>
      <c r="Y4" s="302">
        <v>3.705E-2</v>
      </c>
      <c r="Z4" s="302">
        <v>3.6679999999999997E-2</v>
      </c>
      <c r="AA4" s="302">
        <v>3.2000000000000002E-3</v>
      </c>
      <c r="AB4" s="302">
        <v>3.2299999999999998E-3</v>
      </c>
      <c r="AC4" s="302">
        <v>4.1200000000000004E-3</v>
      </c>
      <c r="AD4" s="298">
        <v>49.997999999999998</v>
      </c>
      <c r="AE4" s="58">
        <f t="shared" si="0"/>
        <v>1.6273152141366154E-5</v>
      </c>
    </row>
    <row r="5" spans="1:33">
      <c r="A5" s="3">
        <v>4</v>
      </c>
      <c r="B5" s="290" t="s">
        <v>804</v>
      </c>
      <c r="C5" s="292">
        <v>249.91399999999999</v>
      </c>
      <c r="D5" s="292">
        <v>249.898</v>
      </c>
      <c r="E5" s="292">
        <v>249.88399999999999</v>
      </c>
      <c r="F5" s="292">
        <v>5.0059699999999996</v>
      </c>
      <c r="G5" s="292">
        <v>5.0000999999999998</v>
      </c>
      <c r="H5" s="292">
        <v>5.0023299999999997</v>
      </c>
      <c r="I5" s="292">
        <v>359.97699999999998</v>
      </c>
      <c r="J5" s="292">
        <v>359.988</v>
      </c>
      <c r="K5" s="292">
        <v>3.1620000000000002E-2</v>
      </c>
      <c r="L5" s="292">
        <v>1251.06</v>
      </c>
      <c r="M5" s="298">
        <v>1249.51</v>
      </c>
      <c r="N5" s="298">
        <v>1250</v>
      </c>
      <c r="O5" s="298">
        <v>-0.48249999999999998</v>
      </c>
      <c r="P5" s="298">
        <v>-0.24379999999999999</v>
      </c>
      <c r="Q5" s="298">
        <v>0.69003000000000003</v>
      </c>
      <c r="R5" s="302">
        <v>1</v>
      </c>
      <c r="S5" s="302">
        <v>1</v>
      </c>
      <c r="T5" s="302">
        <v>1</v>
      </c>
      <c r="U5" s="302">
        <v>119.90900000000001</v>
      </c>
      <c r="V5" s="302">
        <v>120.251</v>
      </c>
      <c r="W5" s="302">
        <v>119.83799999999999</v>
      </c>
      <c r="X5" s="302">
        <v>3.3610000000000001E-2</v>
      </c>
      <c r="Y5" s="302">
        <v>3.6670000000000001E-2</v>
      </c>
      <c r="Z5" s="302">
        <v>3.6589999999999998E-2</v>
      </c>
      <c r="AA5" s="302">
        <v>3.2100000000000002E-3</v>
      </c>
      <c r="AB5" s="302">
        <v>3.2799999999999999E-3</v>
      </c>
      <c r="AC5" s="302">
        <v>3.8999999999999998E-3</v>
      </c>
      <c r="AD5" s="298">
        <v>49.997999999999998</v>
      </c>
      <c r="AE5" s="58">
        <f t="shared" si="0"/>
        <v>1.6238423995673656E-5</v>
      </c>
    </row>
    <row r="6" spans="1:33">
      <c r="A6" s="3">
        <v>5</v>
      </c>
      <c r="B6" s="290" t="s">
        <v>805</v>
      </c>
      <c r="C6" s="292">
        <v>249.91399999999999</v>
      </c>
      <c r="D6" s="291">
        <v>249.899</v>
      </c>
      <c r="E6" s="292">
        <v>249.88399999999999</v>
      </c>
      <c r="F6" s="292">
        <v>5.00596</v>
      </c>
      <c r="G6" s="292">
        <v>5.0001899999999999</v>
      </c>
      <c r="H6" s="292">
        <v>5.0022799999999998</v>
      </c>
      <c r="I6" s="292">
        <v>359.97699999999998</v>
      </c>
      <c r="J6" s="292">
        <v>359.988</v>
      </c>
      <c r="K6" s="292">
        <v>3.041E-2</v>
      </c>
      <c r="L6" s="292">
        <v>1251.06</v>
      </c>
      <c r="M6" s="298">
        <v>1249.54</v>
      </c>
      <c r="N6" s="298">
        <v>1249.99</v>
      </c>
      <c r="O6" s="298">
        <v>-0.4849</v>
      </c>
      <c r="P6" s="298">
        <v>-0.255</v>
      </c>
      <c r="Q6" s="298">
        <v>0.66356000000000004</v>
      </c>
      <c r="R6" s="302">
        <v>1</v>
      </c>
      <c r="S6" s="302">
        <v>1</v>
      </c>
      <c r="T6" s="302">
        <v>1</v>
      </c>
      <c r="U6" s="302">
        <v>119.90900000000001</v>
      </c>
      <c r="V6" s="302">
        <v>120.251</v>
      </c>
      <c r="W6" s="302">
        <v>119.83799999999999</v>
      </c>
      <c r="X6" s="302">
        <v>3.2960000000000003E-2</v>
      </c>
      <c r="Y6" s="302">
        <v>3.739E-2</v>
      </c>
      <c r="Z6" s="302">
        <v>3.5319999999999997E-2</v>
      </c>
      <c r="AA6" s="302">
        <v>3.2699999999999999E-3</v>
      </c>
      <c r="AB6" s="302">
        <v>3.3999999999999998E-3</v>
      </c>
      <c r="AC6" s="302">
        <v>3.5000000000000001E-3</v>
      </c>
      <c r="AD6" s="298">
        <v>49.997999999999998</v>
      </c>
      <c r="AE6" s="58">
        <f t="shared" si="0"/>
        <v>1.7175923858303577E-5</v>
      </c>
    </row>
    <row r="7" spans="1:33">
      <c r="A7" s="3">
        <v>6</v>
      </c>
      <c r="B7" s="290" t="s">
        <v>806</v>
      </c>
      <c r="C7" s="292">
        <v>249.91499999999999</v>
      </c>
      <c r="D7" s="292">
        <v>249.898</v>
      </c>
      <c r="E7" s="292">
        <v>249.88300000000001</v>
      </c>
      <c r="F7" s="292">
        <v>5.0060500000000001</v>
      </c>
      <c r="G7" s="292">
        <v>5.0000999999999998</v>
      </c>
      <c r="H7" s="292">
        <v>5.0023600000000004</v>
      </c>
      <c r="I7" s="292">
        <v>359.97899999999998</v>
      </c>
      <c r="J7" s="292">
        <v>359.99</v>
      </c>
      <c r="K7" s="292">
        <v>3.0890000000000001E-2</v>
      </c>
      <c r="L7" s="292">
        <v>1251.08</v>
      </c>
      <c r="M7" s="292">
        <v>1249.51</v>
      </c>
      <c r="N7" s="298">
        <v>1250</v>
      </c>
      <c r="O7" s="298">
        <v>-0.45629999999999998</v>
      </c>
      <c r="P7" s="298">
        <v>-0.2087</v>
      </c>
      <c r="Q7" s="298">
        <v>0.67395000000000005</v>
      </c>
      <c r="R7" s="302">
        <v>1</v>
      </c>
      <c r="S7" s="302">
        <v>1</v>
      </c>
      <c r="T7" s="302">
        <v>1</v>
      </c>
      <c r="U7" s="302">
        <v>119.91</v>
      </c>
      <c r="V7" s="302">
        <v>120.25</v>
      </c>
      <c r="W7" s="302">
        <v>119.83799999999999</v>
      </c>
      <c r="X7" s="302">
        <v>3.44E-2</v>
      </c>
      <c r="Y7" s="302">
        <v>3.857E-2</v>
      </c>
      <c r="Z7" s="302">
        <v>3.4209999999999997E-2</v>
      </c>
      <c r="AA7" s="302">
        <v>3.2100000000000002E-3</v>
      </c>
      <c r="AB7" s="302">
        <v>3.7599999999999999E-3</v>
      </c>
      <c r="AC7" s="302">
        <v>3.3E-3</v>
      </c>
      <c r="AD7" s="298">
        <v>49.997999999999998</v>
      </c>
      <c r="AE7" s="58">
        <f t="shared" si="0"/>
        <v>1.7905098502524197E-5</v>
      </c>
    </row>
    <row r="8" spans="1:33">
      <c r="A8" s="3">
        <v>7</v>
      </c>
      <c r="B8" s="290" t="s">
        <v>807</v>
      </c>
      <c r="C8" s="292">
        <v>249.91499999999999</v>
      </c>
      <c r="D8" s="292">
        <v>249.89699999999999</v>
      </c>
      <c r="E8" s="292">
        <v>249.88300000000001</v>
      </c>
      <c r="F8" s="292">
        <v>5.0060500000000001</v>
      </c>
      <c r="G8" s="292">
        <v>5.0001499999999997</v>
      </c>
      <c r="H8" s="292">
        <v>5.0023200000000001</v>
      </c>
      <c r="I8" s="292">
        <v>359.97800000000001</v>
      </c>
      <c r="J8" s="292">
        <v>359.99</v>
      </c>
      <c r="K8" s="292">
        <v>2.9729999999999999E-2</v>
      </c>
      <c r="L8" s="292">
        <v>1251.0899999999999</v>
      </c>
      <c r="M8" s="298">
        <v>1249.52</v>
      </c>
      <c r="N8" s="298">
        <v>1249.99</v>
      </c>
      <c r="O8" s="298">
        <v>-0.47410000000000002</v>
      </c>
      <c r="P8" s="298">
        <v>-0.2087</v>
      </c>
      <c r="Q8" s="298">
        <v>0.64878999999999998</v>
      </c>
      <c r="R8" s="302">
        <v>1</v>
      </c>
      <c r="S8" s="302">
        <v>1</v>
      </c>
      <c r="T8" s="302">
        <v>1</v>
      </c>
      <c r="U8" s="302">
        <v>119.91</v>
      </c>
      <c r="V8" s="302">
        <v>120.25</v>
      </c>
      <c r="W8" s="302">
        <v>119.839</v>
      </c>
      <c r="X8" s="302">
        <v>3.4520000000000002E-2</v>
      </c>
      <c r="Y8" s="302">
        <v>3.805E-2</v>
      </c>
      <c r="Z8" s="302">
        <v>3.524E-2</v>
      </c>
      <c r="AA8" s="302">
        <v>3.3E-3</v>
      </c>
      <c r="AB8" s="302">
        <v>3.8300000000000001E-3</v>
      </c>
      <c r="AC8" s="302">
        <v>2.8600000000000001E-3</v>
      </c>
      <c r="AD8" s="298">
        <v>49.997999999999998</v>
      </c>
      <c r="AE8" s="58">
        <f t="shared" si="0"/>
        <v>1.655091909924522E-5</v>
      </c>
    </row>
    <row r="9" spans="1:33">
      <c r="A9" s="3">
        <v>8</v>
      </c>
      <c r="B9" s="290" t="s">
        <v>808</v>
      </c>
      <c r="C9" s="292">
        <v>249.91499999999999</v>
      </c>
      <c r="D9" s="292">
        <v>249.89699999999999</v>
      </c>
      <c r="E9" s="292">
        <v>249.88399999999999</v>
      </c>
      <c r="F9" s="292">
        <v>5.0060799999999999</v>
      </c>
      <c r="G9" s="292">
        <v>5.0002599999999999</v>
      </c>
      <c r="H9" s="292">
        <v>5.0022599999999997</v>
      </c>
      <c r="I9" s="292">
        <v>359.97699999999998</v>
      </c>
      <c r="J9" s="292">
        <v>359.988</v>
      </c>
      <c r="K9" s="292">
        <v>2.9270000000000001E-2</v>
      </c>
      <c r="L9" s="292">
        <v>1251.0899999999999</v>
      </c>
      <c r="M9" s="298">
        <v>1249.55</v>
      </c>
      <c r="N9" s="298">
        <v>1249.98</v>
      </c>
      <c r="O9" s="298">
        <v>-0.49099999999999999</v>
      </c>
      <c r="P9" s="298">
        <v>-0.2424</v>
      </c>
      <c r="Q9" s="298">
        <v>0.63861000000000001</v>
      </c>
      <c r="R9" s="302">
        <v>1</v>
      </c>
      <c r="S9" s="302">
        <v>1</v>
      </c>
      <c r="T9" s="302">
        <v>1</v>
      </c>
      <c r="U9" s="302">
        <v>119.90900000000001</v>
      </c>
      <c r="V9" s="302">
        <v>120.25</v>
      </c>
      <c r="W9" s="302">
        <v>119.839</v>
      </c>
      <c r="X9" s="302">
        <v>3.295E-2</v>
      </c>
      <c r="Y9" s="302">
        <v>3.7909999999999999E-2</v>
      </c>
      <c r="Z9" s="302">
        <v>3.6499999999999998E-2</v>
      </c>
      <c r="AA9" s="302">
        <v>3.3600000000000001E-3</v>
      </c>
      <c r="AB9" s="302">
        <v>3.8E-3</v>
      </c>
      <c r="AC9" s="302">
        <v>2.63E-3</v>
      </c>
      <c r="AD9" s="298">
        <v>49.997999999999998</v>
      </c>
      <c r="AE9" s="58">
        <f t="shared" si="0"/>
        <v>1.6365745977964252E-5</v>
      </c>
      <c r="AG9" t="str">
        <f>Com_status</f>
        <v>UC=250V &gt;&gt;&gt;&gt;&gt;</v>
      </c>
    </row>
    <row r="10" spans="1:33">
      <c r="A10" s="3">
        <v>9</v>
      </c>
      <c r="B10" s="290" t="s">
        <v>809</v>
      </c>
      <c r="C10" s="292">
        <v>249.91499999999999</v>
      </c>
      <c r="D10" s="292">
        <v>249.89699999999999</v>
      </c>
      <c r="E10" s="292">
        <v>249.88200000000001</v>
      </c>
      <c r="F10" s="292">
        <v>5.0061299999999997</v>
      </c>
      <c r="G10" s="292">
        <v>5.0001600000000002</v>
      </c>
      <c r="H10" s="292">
        <v>5.0023200000000001</v>
      </c>
      <c r="I10" s="292">
        <v>359.97800000000001</v>
      </c>
      <c r="J10" s="292">
        <v>359.98899999999998</v>
      </c>
      <c r="K10" s="292">
        <v>2.8799999999999999E-2</v>
      </c>
      <c r="L10" s="292">
        <v>1251.1099999999999</v>
      </c>
      <c r="M10" s="298">
        <v>1249.52</v>
      </c>
      <c r="N10" s="298">
        <v>1249.99</v>
      </c>
      <c r="O10" s="298">
        <v>-0.47410000000000002</v>
      </c>
      <c r="P10" s="298">
        <v>-0.23580000000000001</v>
      </c>
      <c r="Q10" s="298">
        <v>0.62849999999999995</v>
      </c>
      <c r="R10" s="302">
        <v>1</v>
      </c>
      <c r="S10" s="302">
        <v>1</v>
      </c>
      <c r="T10" s="302">
        <v>1</v>
      </c>
      <c r="U10" s="302">
        <v>119.90900000000001</v>
      </c>
      <c r="V10" s="302">
        <v>120.25</v>
      </c>
      <c r="W10" s="302">
        <v>119.839</v>
      </c>
      <c r="X10" s="302">
        <v>3.363E-2</v>
      </c>
      <c r="Y10" s="302">
        <v>3.6630000000000003E-2</v>
      </c>
      <c r="Z10" s="302">
        <v>3.6310000000000002E-2</v>
      </c>
      <c r="AA10" s="302">
        <v>3.3700000000000002E-3</v>
      </c>
      <c r="AB10" s="302">
        <v>3.7599999999999999E-3</v>
      </c>
      <c r="AC10" s="302">
        <v>2.2300000000000002E-3</v>
      </c>
      <c r="AD10" s="298">
        <v>49.997999999999998</v>
      </c>
      <c r="AE10" s="58">
        <f t="shared" si="0"/>
        <v>1.649305340833962E-5</v>
      </c>
    </row>
    <row r="11" spans="1:33">
      <c r="A11" s="3">
        <v>10</v>
      </c>
      <c r="B11" s="290" t="s">
        <v>810</v>
      </c>
      <c r="C11" s="292">
        <v>249.91399999999999</v>
      </c>
      <c r="D11" s="292">
        <v>249.89699999999999</v>
      </c>
      <c r="E11" s="292">
        <v>249.88200000000001</v>
      </c>
      <c r="F11" s="292">
        <v>5.0061799999999996</v>
      </c>
      <c r="G11" s="292">
        <v>5.0002199999999997</v>
      </c>
      <c r="H11" s="292">
        <v>5.00237</v>
      </c>
      <c r="I11" s="292">
        <v>359.97899999999998</v>
      </c>
      <c r="J11" s="292">
        <v>359.99</v>
      </c>
      <c r="K11" s="292">
        <v>2.7130000000000001E-2</v>
      </c>
      <c r="L11" s="292">
        <v>1251.1199999999999</v>
      </c>
      <c r="M11" s="298">
        <v>1249.54</v>
      </c>
      <c r="N11" s="298">
        <v>1250</v>
      </c>
      <c r="O11" s="298">
        <v>-0.44550000000000001</v>
      </c>
      <c r="P11" s="298">
        <v>-0.20730000000000001</v>
      </c>
      <c r="Q11" s="298">
        <v>0.59192</v>
      </c>
      <c r="R11" s="302">
        <v>1</v>
      </c>
      <c r="S11" s="302">
        <v>1</v>
      </c>
      <c r="T11" s="302">
        <v>1</v>
      </c>
      <c r="U11" s="302">
        <v>119.91</v>
      </c>
      <c r="V11" s="302">
        <v>120.25</v>
      </c>
      <c r="W11" s="302">
        <v>119.839</v>
      </c>
      <c r="X11" s="302">
        <v>3.4029999999999998E-2</v>
      </c>
      <c r="Y11" s="302">
        <v>3.619E-2</v>
      </c>
      <c r="Z11" s="302">
        <v>3.6159999999999998E-2</v>
      </c>
      <c r="AA11" s="302">
        <v>3.3400000000000001E-3</v>
      </c>
      <c r="AB11" s="302">
        <v>3.8600000000000001E-3</v>
      </c>
      <c r="AC11" s="302">
        <v>2.0999999999999999E-3</v>
      </c>
      <c r="AD11" s="298">
        <v>49.997999999999998</v>
      </c>
      <c r="AE11" s="58">
        <f t="shared" si="0"/>
        <v>1.6284720913972706E-5</v>
      </c>
    </row>
    <row r="12" spans="1:33">
      <c r="A12" s="3">
        <v>11</v>
      </c>
      <c r="B12" s="290" t="s">
        <v>811</v>
      </c>
      <c r="C12" s="292">
        <v>249.91399999999999</v>
      </c>
      <c r="D12" s="292">
        <v>249.898</v>
      </c>
      <c r="E12" s="292">
        <v>249.88300000000001</v>
      </c>
      <c r="F12" s="292">
        <v>5.00617</v>
      </c>
      <c r="G12" s="292">
        <v>5.0003599999999997</v>
      </c>
      <c r="H12" s="292">
        <v>5.0022599999999997</v>
      </c>
      <c r="I12" s="292">
        <v>359.98</v>
      </c>
      <c r="J12" s="292">
        <v>359.988</v>
      </c>
      <c r="K12" s="292">
        <v>2.6360000000000001E-2</v>
      </c>
      <c r="L12" s="292">
        <v>1251.1099999999999</v>
      </c>
      <c r="M12" s="298">
        <v>1249.58</v>
      </c>
      <c r="N12" s="298">
        <v>1249.98</v>
      </c>
      <c r="O12" s="298">
        <v>-0.42020000000000002</v>
      </c>
      <c r="P12" s="298">
        <v>-0.2424</v>
      </c>
      <c r="Q12" s="298">
        <v>0.57518000000000002</v>
      </c>
      <c r="R12" s="302">
        <v>1</v>
      </c>
      <c r="S12" s="302">
        <v>1</v>
      </c>
      <c r="T12" s="302">
        <v>1</v>
      </c>
      <c r="U12" s="302">
        <v>119.90900000000001</v>
      </c>
      <c r="V12" s="302">
        <v>120.25</v>
      </c>
      <c r="W12" s="302">
        <v>119.839</v>
      </c>
      <c r="X12" s="302">
        <v>3.3910000000000003E-2</v>
      </c>
      <c r="Y12" s="302">
        <v>3.594E-2</v>
      </c>
      <c r="Z12" s="302">
        <v>3.601E-2</v>
      </c>
      <c r="AA12" s="302">
        <v>3.3999999999999998E-3</v>
      </c>
      <c r="AB12" s="302">
        <v>3.9199999999999999E-3</v>
      </c>
      <c r="AC12" s="302">
        <v>1.7600000000000001E-3</v>
      </c>
      <c r="AD12" s="298">
        <v>49.997999999999998</v>
      </c>
      <c r="AE12" s="58">
        <f t="shared" si="0"/>
        <v>1.6273152141366154E-5</v>
      </c>
    </row>
    <row r="13" spans="1:33">
      <c r="A13" s="3">
        <v>12</v>
      </c>
      <c r="B13" s="290" t="s">
        <v>812</v>
      </c>
      <c r="C13" s="292">
        <v>249.91300000000001</v>
      </c>
      <c r="D13" s="292">
        <v>249.89699999999999</v>
      </c>
      <c r="E13" s="292">
        <v>249.88399999999999</v>
      </c>
      <c r="F13" s="292">
        <v>5.0060700000000002</v>
      </c>
      <c r="G13" s="292">
        <v>5.0002899999999997</v>
      </c>
      <c r="H13" s="292">
        <v>5.0022399999999996</v>
      </c>
      <c r="I13" s="292">
        <v>359.97899999999998</v>
      </c>
      <c r="J13" s="292">
        <v>359.98700000000002</v>
      </c>
      <c r="K13" s="292">
        <v>2.6460000000000001E-2</v>
      </c>
      <c r="L13" s="292">
        <v>1251.08</v>
      </c>
      <c r="M13" s="298">
        <v>1249.55</v>
      </c>
      <c r="N13" s="298">
        <v>1249.98</v>
      </c>
      <c r="O13" s="298">
        <v>-0.4577</v>
      </c>
      <c r="P13" s="298">
        <v>-0.26719999999999999</v>
      </c>
      <c r="Q13" s="298">
        <v>0.57735000000000003</v>
      </c>
      <c r="R13" s="302">
        <v>1</v>
      </c>
      <c r="S13" s="302">
        <v>1</v>
      </c>
      <c r="T13" s="302">
        <v>1</v>
      </c>
      <c r="U13" s="302">
        <v>119.90900000000001</v>
      </c>
      <c r="V13" s="302">
        <v>120.25</v>
      </c>
      <c r="W13" s="302">
        <v>119.839</v>
      </c>
      <c r="X13" s="302">
        <v>3.4959999999999998E-2</v>
      </c>
      <c r="Y13" s="302">
        <v>3.6080000000000001E-2</v>
      </c>
      <c r="Z13" s="302">
        <v>3.5909999999999997E-2</v>
      </c>
      <c r="AA13" s="302">
        <v>3.47E-3</v>
      </c>
      <c r="AB13" s="302">
        <v>3.9199999999999999E-3</v>
      </c>
      <c r="AC13" s="302">
        <v>1.6199999999999999E-3</v>
      </c>
      <c r="AD13" s="298">
        <v>49.997999999999998</v>
      </c>
      <c r="AE13" s="58">
        <f t="shared" si="0"/>
        <v>1.6817124560475349E-5</v>
      </c>
    </row>
    <row r="14" spans="1:33">
      <c r="A14" s="3">
        <v>13</v>
      </c>
      <c r="B14" s="290" t="s">
        <v>813</v>
      </c>
      <c r="C14" s="292">
        <v>249.91399999999999</v>
      </c>
      <c r="D14" s="292">
        <v>249.89699999999999</v>
      </c>
      <c r="E14" s="298">
        <v>249.88300000000001</v>
      </c>
      <c r="F14" s="292">
        <v>5.0060700000000002</v>
      </c>
      <c r="G14" s="292">
        <v>5.0003799999999998</v>
      </c>
      <c r="H14" s="292">
        <v>5.0023099999999996</v>
      </c>
      <c r="I14" s="292">
        <v>359.97800000000001</v>
      </c>
      <c r="J14" s="292">
        <v>359.98899999999998</v>
      </c>
      <c r="K14" s="292">
        <v>2.4250000000000001E-2</v>
      </c>
      <c r="L14" s="292">
        <v>1251.08</v>
      </c>
      <c r="M14" s="298">
        <v>1249.58</v>
      </c>
      <c r="N14" s="298">
        <v>1249.99</v>
      </c>
      <c r="O14" s="298">
        <v>-0.47549999999999998</v>
      </c>
      <c r="P14" s="298">
        <v>-0.25690000000000002</v>
      </c>
      <c r="Q14" s="298">
        <v>0.52915000000000001</v>
      </c>
      <c r="R14" s="302">
        <v>1</v>
      </c>
      <c r="S14" s="302">
        <v>1</v>
      </c>
      <c r="T14" s="302">
        <v>1</v>
      </c>
      <c r="U14" s="302">
        <v>119.90900000000001</v>
      </c>
      <c r="V14" s="302">
        <v>120.25</v>
      </c>
      <c r="W14" s="302">
        <v>119.839</v>
      </c>
      <c r="X14" s="302">
        <v>3.4689999999999999E-2</v>
      </c>
      <c r="Y14" s="302">
        <v>3.56E-2</v>
      </c>
      <c r="Z14" s="302">
        <v>3.6889999999999999E-2</v>
      </c>
      <c r="AA14" s="302">
        <v>3.46E-3</v>
      </c>
      <c r="AB14" s="302">
        <v>3.9500000000000004E-3</v>
      </c>
      <c r="AC14" s="302">
        <v>1.42E-3</v>
      </c>
      <c r="AD14" s="298">
        <v>49.997999999999998</v>
      </c>
      <c r="AE14" s="58">
        <f t="shared" si="0"/>
        <v>1.6273152141366154E-5</v>
      </c>
    </row>
    <row r="15" spans="1:33">
      <c r="A15" s="3">
        <v>14</v>
      </c>
      <c r="B15" s="290" t="s">
        <v>814</v>
      </c>
      <c r="C15" s="292">
        <v>249.91399999999999</v>
      </c>
      <c r="D15" s="298">
        <v>249.9</v>
      </c>
      <c r="E15" s="292">
        <v>249.88399999999999</v>
      </c>
      <c r="F15" s="292">
        <v>5.0059800000000001</v>
      </c>
      <c r="G15" s="292">
        <v>5.0005300000000004</v>
      </c>
      <c r="H15" s="292">
        <v>5.0023299999999997</v>
      </c>
      <c r="I15" s="292">
        <v>359.98</v>
      </c>
      <c r="J15" s="292">
        <v>359.99099999999999</v>
      </c>
      <c r="K15" s="292">
        <v>2.2589999999999999E-2</v>
      </c>
      <c r="L15" s="292">
        <v>1251.07</v>
      </c>
      <c r="M15" s="298">
        <v>1249.6300000000001</v>
      </c>
      <c r="N15" s="298">
        <v>1250</v>
      </c>
      <c r="O15" s="298">
        <v>-0.42580000000000001</v>
      </c>
      <c r="P15" s="298">
        <v>-0.19420000000000001</v>
      </c>
      <c r="Q15" s="298">
        <v>0.49301</v>
      </c>
      <c r="R15" s="302">
        <v>1</v>
      </c>
      <c r="S15" s="302">
        <v>1</v>
      </c>
      <c r="T15" s="302">
        <v>1</v>
      </c>
      <c r="U15" s="302">
        <v>119.91</v>
      </c>
      <c r="V15" s="302">
        <v>120.25</v>
      </c>
      <c r="W15" s="302">
        <v>119.839</v>
      </c>
      <c r="X15" s="302">
        <v>3.5319999999999997E-2</v>
      </c>
      <c r="Y15" s="302">
        <v>3.4639999999999997E-2</v>
      </c>
      <c r="Z15" s="302">
        <v>3.7490000000000002E-2</v>
      </c>
      <c r="AA15" s="302">
        <v>3.5000000000000001E-3</v>
      </c>
      <c r="AB15" s="302">
        <v>4.0000000000000001E-3</v>
      </c>
      <c r="AC15" s="302">
        <v>1.31E-3</v>
      </c>
      <c r="AD15" s="298">
        <v>49.997999999999998</v>
      </c>
      <c r="AE15" s="58">
        <f t="shared" si="0"/>
        <v>1.6458332538604736E-5</v>
      </c>
    </row>
    <row r="16" spans="1:33">
      <c r="A16" s="3">
        <v>15</v>
      </c>
      <c r="B16" s="290" t="s">
        <v>815</v>
      </c>
      <c r="C16" s="292">
        <v>249.91399999999999</v>
      </c>
      <c r="D16" s="292">
        <v>249.899</v>
      </c>
      <c r="E16" s="292">
        <v>249.88399999999999</v>
      </c>
      <c r="F16" s="292">
        <v>5.0058800000000003</v>
      </c>
      <c r="G16" s="292">
        <v>5.0003500000000001</v>
      </c>
      <c r="H16" s="292">
        <v>5.0023299999999997</v>
      </c>
      <c r="I16" s="292">
        <v>359.98099999999999</v>
      </c>
      <c r="J16" s="292">
        <v>359.99</v>
      </c>
      <c r="K16" s="292">
        <v>2.3310000000000001E-2</v>
      </c>
      <c r="L16" s="292">
        <v>1251.04</v>
      </c>
      <c r="M16" s="298">
        <v>1249.58</v>
      </c>
      <c r="N16" s="298">
        <v>1250</v>
      </c>
      <c r="O16" s="298">
        <v>-0.41460000000000002</v>
      </c>
      <c r="P16" s="298">
        <v>-0.21759999999999999</v>
      </c>
      <c r="Q16" s="298">
        <v>0.50871999999999995</v>
      </c>
      <c r="R16" s="302">
        <v>1</v>
      </c>
      <c r="S16" s="302">
        <v>1</v>
      </c>
      <c r="T16" s="302">
        <v>1</v>
      </c>
      <c r="U16" s="302">
        <v>119.91</v>
      </c>
      <c r="V16" s="302">
        <v>120.25</v>
      </c>
      <c r="W16" s="302">
        <v>119.839</v>
      </c>
      <c r="X16" s="302">
        <v>3.6429999999999997E-2</v>
      </c>
      <c r="Y16" s="302">
        <v>3.4770000000000002E-2</v>
      </c>
      <c r="Z16" s="302">
        <v>3.6260000000000001E-2</v>
      </c>
      <c r="AA16" s="302">
        <v>3.5100000000000001E-3</v>
      </c>
      <c r="AB16" s="302">
        <v>4.0699999999999998E-3</v>
      </c>
      <c r="AC16" s="302">
        <v>1.25E-3</v>
      </c>
      <c r="AD16" s="298">
        <v>49.997999999999998</v>
      </c>
      <c r="AE16" s="58">
        <f t="shared" si="0"/>
        <v>1.627314486540854E-5</v>
      </c>
    </row>
    <row r="17" spans="1:31">
      <c r="A17" s="3">
        <v>16</v>
      </c>
      <c r="B17" s="290" t="s">
        <v>816</v>
      </c>
      <c r="C17" s="292">
        <v>249.91300000000001</v>
      </c>
      <c r="D17" s="292">
        <v>249.898</v>
      </c>
      <c r="E17" s="292">
        <v>249.88399999999999</v>
      </c>
      <c r="F17" s="292">
        <v>5.0058299999999996</v>
      </c>
      <c r="G17" s="292">
        <v>5.0004499999999998</v>
      </c>
      <c r="H17" s="292">
        <v>5.0022799999999998</v>
      </c>
      <c r="I17" s="298">
        <v>359.97899999999998</v>
      </c>
      <c r="J17" s="292">
        <v>359.98899999999998</v>
      </c>
      <c r="K17" s="292">
        <v>2.3050000000000001E-2</v>
      </c>
      <c r="L17" s="292">
        <v>1251.02</v>
      </c>
      <c r="M17" s="298">
        <v>1249.5999999999999</v>
      </c>
      <c r="N17" s="298">
        <v>1249.99</v>
      </c>
      <c r="O17" s="298">
        <v>-0.45629999999999998</v>
      </c>
      <c r="P17" s="298">
        <v>-0.24099999999999999</v>
      </c>
      <c r="Q17" s="298">
        <v>0.50302000000000002</v>
      </c>
      <c r="R17" s="302">
        <v>1</v>
      </c>
      <c r="S17" s="302">
        <v>1</v>
      </c>
      <c r="T17" s="302">
        <v>1</v>
      </c>
      <c r="U17" s="302">
        <v>119.91</v>
      </c>
      <c r="V17" s="302">
        <v>120.25</v>
      </c>
      <c r="W17" s="302">
        <v>119.839</v>
      </c>
      <c r="X17" s="302">
        <v>3.5340000000000003E-2</v>
      </c>
      <c r="Y17" s="302">
        <v>3.5249999999999997E-2</v>
      </c>
      <c r="Z17" s="302">
        <v>3.6409999999999998E-2</v>
      </c>
      <c r="AA17" s="302">
        <v>3.5200000000000001E-3</v>
      </c>
      <c r="AB17" s="302">
        <v>4.1000000000000003E-3</v>
      </c>
      <c r="AC17" s="302">
        <v>1.2199999999999999E-3</v>
      </c>
      <c r="AD17" s="298">
        <v>49.997999999999998</v>
      </c>
      <c r="AE17" s="58">
        <f t="shared" si="0"/>
        <v>1.6331017832271755E-5</v>
      </c>
    </row>
    <row r="18" spans="1:31">
      <c r="A18" s="3">
        <v>17</v>
      </c>
      <c r="B18" s="290" t="s">
        <v>817</v>
      </c>
      <c r="C18" s="292">
        <v>249.91300000000001</v>
      </c>
      <c r="D18" s="292">
        <v>249.898</v>
      </c>
      <c r="E18" s="292">
        <v>249.88399999999999</v>
      </c>
      <c r="F18" s="292">
        <v>5.0058499999999997</v>
      </c>
      <c r="G18" s="292">
        <v>5.0005100000000002</v>
      </c>
      <c r="H18" s="292">
        <v>5.0023099999999996</v>
      </c>
      <c r="I18" s="292">
        <v>359.97800000000001</v>
      </c>
      <c r="J18" s="292">
        <v>359.98899999999998</v>
      </c>
      <c r="K18" s="292">
        <v>2.2040000000000001E-2</v>
      </c>
      <c r="L18" s="292">
        <v>1251.02</v>
      </c>
      <c r="M18" s="298">
        <v>1249.6199999999999</v>
      </c>
      <c r="N18" s="298">
        <v>1250</v>
      </c>
      <c r="O18" s="298">
        <v>-0.46</v>
      </c>
      <c r="P18" s="298">
        <v>-0.2213</v>
      </c>
      <c r="Q18" s="298">
        <v>0.48082000000000003</v>
      </c>
      <c r="R18" s="302">
        <v>1</v>
      </c>
      <c r="S18" s="302">
        <v>1</v>
      </c>
      <c r="T18" s="302">
        <v>1</v>
      </c>
      <c r="U18" s="302">
        <v>119.91</v>
      </c>
      <c r="V18" s="302">
        <v>120.25</v>
      </c>
      <c r="W18" s="302">
        <v>119.839</v>
      </c>
      <c r="X18" s="302">
        <v>3.4099999999999998E-2</v>
      </c>
      <c r="Y18" s="302">
        <v>3.5290000000000002E-2</v>
      </c>
      <c r="Z18" s="302">
        <v>3.6810000000000002E-2</v>
      </c>
      <c r="AA18" s="302">
        <v>3.5300000000000002E-3</v>
      </c>
      <c r="AB18" s="302">
        <v>4.1399999999999996E-3</v>
      </c>
      <c r="AC18" s="302">
        <v>1.24E-3</v>
      </c>
      <c r="AD18" s="298">
        <v>49.997999999999998</v>
      </c>
      <c r="AE18" s="58">
        <f t="shared" si="0"/>
        <v>1.6412042896263301E-5</v>
      </c>
    </row>
    <row r="19" spans="1:31">
      <c r="A19" s="3">
        <v>18</v>
      </c>
      <c r="B19" s="290" t="s">
        <v>818</v>
      </c>
      <c r="C19" s="292">
        <v>249.91399999999999</v>
      </c>
      <c r="D19" s="292">
        <v>249.89699999999999</v>
      </c>
      <c r="E19" s="292">
        <v>249.88300000000001</v>
      </c>
      <c r="F19" s="292">
        <v>5.0058199999999999</v>
      </c>
      <c r="G19" s="292">
        <v>5.0003799999999998</v>
      </c>
      <c r="H19" s="292">
        <v>5.0024699999999998</v>
      </c>
      <c r="I19" s="292">
        <v>359.97899999999998</v>
      </c>
      <c r="J19" s="292">
        <v>359.99</v>
      </c>
      <c r="K19" s="298">
        <v>2.2270000000000002E-2</v>
      </c>
      <c r="L19" s="292">
        <v>1251.03</v>
      </c>
      <c r="M19" s="298">
        <v>1249.58</v>
      </c>
      <c r="N19" s="298">
        <v>1250.03</v>
      </c>
      <c r="O19" s="298">
        <v>-0.44500000000000001</v>
      </c>
      <c r="P19" s="298">
        <v>-0.2054</v>
      </c>
      <c r="Q19" s="298">
        <v>0.48586000000000001</v>
      </c>
      <c r="R19" s="302">
        <v>1</v>
      </c>
      <c r="S19" s="302">
        <v>1</v>
      </c>
      <c r="T19" s="302">
        <v>1</v>
      </c>
      <c r="U19" s="302">
        <v>119.91</v>
      </c>
      <c r="V19" s="302">
        <v>120.25</v>
      </c>
      <c r="W19" s="302">
        <v>119.839</v>
      </c>
      <c r="X19" s="302">
        <v>3.3590000000000002E-2</v>
      </c>
      <c r="Y19" s="302">
        <v>3.6179999999999997E-2</v>
      </c>
      <c r="Z19" s="302">
        <v>3.7510000000000002E-2</v>
      </c>
      <c r="AA19" s="302">
        <v>3.7399999999999998E-3</v>
      </c>
      <c r="AB19" s="302">
        <v>4.1399999999999996E-3</v>
      </c>
      <c r="AC19" s="302">
        <v>1.23E-3</v>
      </c>
      <c r="AD19" s="298">
        <v>49.997999999999998</v>
      </c>
      <c r="AE19" s="58">
        <f t="shared" si="0"/>
        <v>1.6365738702006638E-5</v>
      </c>
    </row>
    <row r="20" spans="1:31">
      <c r="A20" s="3">
        <v>19</v>
      </c>
      <c r="B20" s="290" t="s">
        <v>819</v>
      </c>
      <c r="C20" s="292">
        <v>249.91499999999999</v>
      </c>
      <c r="D20" s="292">
        <v>249.89699999999999</v>
      </c>
      <c r="E20" s="292">
        <v>249.88200000000001</v>
      </c>
      <c r="F20" s="298">
        <v>5.0058499999999997</v>
      </c>
      <c r="G20" s="292">
        <v>5.0004200000000001</v>
      </c>
      <c r="H20" s="292">
        <v>5.0024899999999999</v>
      </c>
      <c r="I20" s="292">
        <v>359.97899999999998</v>
      </c>
      <c r="J20" s="292">
        <v>359.99099999999999</v>
      </c>
      <c r="K20" s="292">
        <v>2.1520000000000001E-2</v>
      </c>
      <c r="L20" s="292">
        <v>1251.04</v>
      </c>
      <c r="M20" s="298">
        <v>1249.5899999999999</v>
      </c>
      <c r="N20" s="298">
        <v>1250.03</v>
      </c>
      <c r="O20" s="298">
        <v>-0.4572</v>
      </c>
      <c r="P20" s="298">
        <v>-0.1956</v>
      </c>
      <c r="Q20" s="298">
        <v>0.46969</v>
      </c>
      <c r="R20" s="302">
        <v>1</v>
      </c>
      <c r="S20" s="302">
        <v>1</v>
      </c>
      <c r="T20" s="302">
        <v>1</v>
      </c>
      <c r="U20" s="302">
        <v>119.911</v>
      </c>
      <c r="V20" s="302">
        <v>120.25</v>
      </c>
      <c r="W20" s="302">
        <v>119.83799999999999</v>
      </c>
      <c r="X20" s="302">
        <v>3.4110000000000001E-2</v>
      </c>
      <c r="Y20" s="302">
        <v>3.6909999999999998E-2</v>
      </c>
      <c r="Z20" s="302">
        <v>3.6479999999999999E-2</v>
      </c>
      <c r="AA20" s="302">
        <v>3.7499999999999999E-3</v>
      </c>
      <c r="AB20" s="302">
        <v>4.1799999999999997E-3</v>
      </c>
      <c r="AC20" s="302">
        <v>1.23E-3</v>
      </c>
      <c r="AD20" s="298">
        <v>49.997999999999998</v>
      </c>
      <c r="AE20" s="58">
        <f t="shared" si="0"/>
        <v>1.7407408449798822E-5</v>
      </c>
    </row>
    <row r="21" spans="1:31">
      <c r="A21" s="3">
        <v>20</v>
      </c>
      <c r="B21" s="290" t="s">
        <v>820</v>
      </c>
      <c r="C21" s="292">
        <v>249.91499999999999</v>
      </c>
      <c r="D21" s="292">
        <v>249.89599999999999</v>
      </c>
      <c r="E21" s="292">
        <v>249.88200000000001</v>
      </c>
      <c r="F21" s="292">
        <v>5.0058400000000001</v>
      </c>
      <c r="G21" s="292">
        <v>5.0003200000000003</v>
      </c>
      <c r="H21" s="298">
        <v>5.0025000000000004</v>
      </c>
      <c r="I21" s="292">
        <v>359.97899999999998</v>
      </c>
      <c r="J21" s="292">
        <v>359.99099999999999</v>
      </c>
      <c r="K21" s="292">
        <v>2.1260000000000001E-2</v>
      </c>
      <c r="L21" s="292">
        <v>1251.03</v>
      </c>
      <c r="M21" s="298">
        <v>1249.56</v>
      </c>
      <c r="N21" s="298">
        <v>1250.04</v>
      </c>
      <c r="O21" s="298">
        <v>-0.45540000000000003</v>
      </c>
      <c r="P21" s="298">
        <v>-0.19139999999999999</v>
      </c>
      <c r="Q21" s="298">
        <v>0.46393000000000001</v>
      </c>
      <c r="R21" s="302">
        <v>1</v>
      </c>
      <c r="S21" s="302">
        <v>1</v>
      </c>
      <c r="T21" s="302">
        <v>1</v>
      </c>
      <c r="U21" s="302">
        <v>119.91</v>
      </c>
      <c r="V21" s="302">
        <v>120.25</v>
      </c>
      <c r="W21" s="302">
        <v>119.839</v>
      </c>
      <c r="X21" s="302">
        <v>3.4329999999999999E-2</v>
      </c>
      <c r="Y21" s="302">
        <v>3.6540000000000003E-2</v>
      </c>
      <c r="Z21" s="302">
        <v>3.6319999999999998E-2</v>
      </c>
      <c r="AA21" s="302">
        <v>3.63E-3</v>
      </c>
      <c r="AB21" s="302">
        <v>4.2300000000000003E-3</v>
      </c>
      <c r="AC21" s="302">
        <v>1.3500000000000001E-3</v>
      </c>
      <c r="AD21" s="298">
        <v>49.997999999999998</v>
      </c>
      <c r="AE21" s="58">
        <f t="shared" si="0"/>
        <v>1.7673606635071337E-5</v>
      </c>
    </row>
    <row r="22" spans="1:31">
      <c r="A22" s="3">
        <v>21</v>
      </c>
      <c r="B22" s="290" t="s">
        <v>821</v>
      </c>
      <c r="C22" s="292">
        <v>249.916</v>
      </c>
      <c r="D22" s="292">
        <v>249.89599999999999</v>
      </c>
      <c r="E22" s="298">
        <v>249.88399999999999</v>
      </c>
      <c r="F22" s="292">
        <v>5.0058400000000001</v>
      </c>
      <c r="G22" s="292">
        <v>5.0003399999999996</v>
      </c>
      <c r="H22" s="292">
        <v>5.0024699999999998</v>
      </c>
      <c r="I22" s="292">
        <v>359.97800000000001</v>
      </c>
      <c r="J22" s="292">
        <v>359.99</v>
      </c>
      <c r="K22" s="292">
        <v>2.086E-2</v>
      </c>
      <c r="L22" s="292">
        <v>1251.04</v>
      </c>
      <c r="M22" s="298">
        <v>1249.56</v>
      </c>
      <c r="N22" s="298">
        <v>1250.04</v>
      </c>
      <c r="O22" s="298">
        <v>-0.46939999999999998</v>
      </c>
      <c r="P22" s="298">
        <v>-0.21940000000000001</v>
      </c>
      <c r="Q22" s="298">
        <v>0.45498</v>
      </c>
      <c r="R22" s="302">
        <v>1</v>
      </c>
      <c r="S22" s="302">
        <v>1</v>
      </c>
      <c r="T22" s="302">
        <v>1</v>
      </c>
      <c r="U22" s="302">
        <v>119.91</v>
      </c>
      <c r="V22" s="302">
        <v>120.25</v>
      </c>
      <c r="W22" s="302">
        <v>119.839</v>
      </c>
      <c r="X22" s="302">
        <v>3.4439999999999998E-2</v>
      </c>
      <c r="Y22" s="302">
        <v>3.6380000000000003E-2</v>
      </c>
      <c r="Z22" s="302">
        <v>3.705E-2</v>
      </c>
      <c r="AA22" s="302">
        <v>3.65E-3</v>
      </c>
      <c r="AB22" s="302">
        <v>4.1700000000000001E-3</v>
      </c>
      <c r="AC22" s="302">
        <v>1.39E-3</v>
      </c>
      <c r="AD22" s="298">
        <v>49.997999999999998</v>
      </c>
      <c r="AE22" s="58">
        <f t="shared" si="0"/>
        <v>1.6273152141366154E-5</v>
      </c>
    </row>
    <row r="23" spans="1:31">
      <c r="A23" s="3">
        <v>22</v>
      </c>
      <c r="B23" s="290" t="s">
        <v>822</v>
      </c>
      <c r="C23" s="292">
        <v>249.917</v>
      </c>
      <c r="D23" s="292">
        <v>249.89699999999999</v>
      </c>
      <c r="E23" s="292">
        <v>249.886</v>
      </c>
      <c r="F23" s="292">
        <v>5.00589</v>
      </c>
      <c r="G23" s="292">
        <v>5.0004499999999998</v>
      </c>
      <c r="H23" s="292">
        <v>5.0024699999999998</v>
      </c>
      <c r="I23" s="292">
        <v>359.97699999999998</v>
      </c>
      <c r="J23" s="292">
        <v>359.98899999999998</v>
      </c>
      <c r="K23" s="292">
        <v>1.9789999999999999E-2</v>
      </c>
      <c r="L23" s="292">
        <v>1251.06</v>
      </c>
      <c r="M23" s="298">
        <v>1249.5999999999999</v>
      </c>
      <c r="N23" s="298">
        <v>1250.05</v>
      </c>
      <c r="O23" s="298">
        <v>-0.49519999999999997</v>
      </c>
      <c r="P23" s="298">
        <v>-0.23069999999999999</v>
      </c>
      <c r="Q23" s="298">
        <v>0.43193999999999999</v>
      </c>
      <c r="R23" s="302">
        <v>1</v>
      </c>
      <c r="S23" s="302">
        <v>1</v>
      </c>
      <c r="T23" s="302">
        <v>1</v>
      </c>
      <c r="U23" s="302">
        <v>119.91</v>
      </c>
      <c r="V23" s="302">
        <v>120.25</v>
      </c>
      <c r="W23" s="302">
        <v>119.839</v>
      </c>
      <c r="X23" s="302">
        <v>3.483E-2</v>
      </c>
      <c r="Y23" s="302">
        <v>3.746E-2</v>
      </c>
      <c r="Z23" s="302">
        <v>3.6080000000000001E-2</v>
      </c>
      <c r="AA23" s="302">
        <v>3.6900000000000001E-3</v>
      </c>
      <c r="AB23" s="302">
        <v>4.3E-3</v>
      </c>
      <c r="AC23" s="302">
        <v>1.5399999999999999E-3</v>
      </c>
      <c r="AD23" s="298">
        <v>49.997999999999998</v>
      </c>
      <c r="AE23" s="58">
        <f t="shared" si="0"/>
        <v>1.7546291928738356E-5</v>
      </c>
    </row>
    <row r="24" spans="1:31">
      <c r="A24" s="3">
        <v>23</v>
      </c>
      <c r="B24" s="290" t="s">
        <v>823</v>
      </c>
      <c r="C24" s="292">
        <v>249.917</v>
      </c>
      <c r="D24" s="292">
        <v>249.89699999999999</v>
      </c>
      <c r="E24" s="292">
        <v>249.88300000000001</v>
      </c>
      <c r="F24" s="292">
        <v>5.0058800000000003</v>
      </c>
      <c r="G24" s="292">
        <v>5.0003500000000001</v>
      </c>
      <c r="H24" s="292">
        <v>5.0026599999999997</v>
      </c>
      <c r="I24" s="292">
        <v>359.97699999999998</v>
      </c>
      <c r="J24" s="292">
        <v>359.99099999999999</v>
      </c>
      <c r="K24" s="292">
        <v>1.958E-2</v>
      </c>
      <c r="L24" s="292">
        <v>1251.06</v>
      </c>
      <c r="M24" s="298">
        <v>1249.57</v>
      </c>
      <c r="N24" s="298">
        <v>1250.08</v>
      </c>
      <c r="O24" s="298">
        <v>-0.49</v>
      </c>
      <c r="P24" s="298">
        <v>-0.182</v>
      </c>
      <c r="Q24" s="298">
        <v>0.42738999999999999</v>
      </c>
      <c r="R24" s="302">
        <v>1</v>
      </c>
      <c r="S24" s="302">
        <v>1</v>
      </c>
      <c r="T24" s="302">
        <v>1</v>
      </c>
      <c r="U24" s="302">
        <v>119.91</v>
      </c>
      <c r="V24" s="302">
        <v>120.25</v>
      </c>
      <c r="W24" s="302">
        <v>119.839</v>
      </c>
      <c r="X24" s="302">
        <v>3.4189999999999998E-2</v>
      </c>
      <c r="Y24" s="302">
        <v>3.6510000000000001E-2</v>
      </c>
      <c r="Z24" s="302">
        <v>3.6420000000000001E-2</v>
      </c>
      <c r="AA24" s="302">
        <v>3.7399999999999998E-3</v>
      </c>
      <c r="AB24" s="302">
        <v>4.1399999999999996E-3</v>
      </c>
      <c r="AC24" s="302">
        <v>1.6199999999999999E-3</v>
      </c>
      <c r="AD24" s="298">
        <v>49.997999999999998</v>
      </c>
      <c r="AE24" s="58">
        <f t="shared" si="0"/>
        <v>1.6956022591330111E-5</v>
      </c>
    </row>
    <row r="25" spans="1:31">
      <c r="A25" s="3">
        <v>24</v>
      </c>
      <c r="B25" s="290" t="s">
        <v>824</v>
      </c>
      <c r="C25" s="292">
        <v>249.91900000000001</v>
      </c>
      <c r="D25" s="292">
        <v>249.89599999999999</v>
      </c>
      <c r="E25" s="292">
        <v>249.88300000000001</v>
      </c>
      <c r="F25" s="292">
        <v>5.0058999999999996</v>
      </c>
      <c r="G25" s="298">
        <v>5.00021</v>
      </c>
      <c r="H25" s="292">
        <v>5.0026999999999999</v>
      </c>
      <c r="I25" s="292">
        <v>359.97800000000001</v>
      </c>
      <c r="J25" s="292">
        <v>359.99200000000002</v>
      </c>
      <c r="K25" s="292">
        <v>2.01E-2</v>
      </c>
      <c r="L25" s="298">
        <v>1251.07</v>
      </c>
      <c r="M25" s="298">
        <v>1249.53</v>
      </c>
      <c r="N25" s="298">
        <v>1250.08</v>
      </c>
      <c r="O25" s="298">
        <v>-0.47549999999999998</v>
      </c>
      <c r="P25" s="298">
        <v>-0.15909999999999999</v>
      </c>
      <c r="Q25" s="298">
        <v>0.43856000000000001</v>
      </c>
      <c r="R25" s="302">
        <v>1</v>
      </c>
      <c r="S25" s="302">
        <v>1</v>
      </c>
      <c r="T25" s="302">
        <v>1</v>
      </c>
      <c r="U25" s="302">
        <v>119.91</v>
      </c>
      <c r="V25" s="302">
        <v>120.249</v>
      </c>
      <c r="W25" s="302">
        <v>119.839</v>
      </c>
      <c r="X25" s="302">
        <v>3.4470000000000001E-2</v>
      </c>
      <c r="Y25" s="302">
        <v>3.5220000000000001E-2</v>
      </c>
      <c r="Z25" s="302">
        <v>3.6769999999999997E-2</v>
      </c>
      <c r="AA25" s="302">
        <v>3.82E-3</v>
      </c>
      <c r="AB25" s="302">
        <v>4.0200000000000001E-3</v>
      </c>
      <c r="AC25" s="302">
        <v>1.65E-3</v>
      </c>
      <c r="AD25" s="298">
        <v>49.997999999999998</v>
      </c>
      <c r="AE25" s="58">
        <f t="shared" si="0"/>
        <v>1.644675649004057E-5</v>
      </c>
    </row>
    <row r="26" spans="1:31">
      <c r="A26" s="3">
        <v>25</v>
      </c>
      <c r="B26" s="290" t="s">
        <v>825</v>
      </c>
      <c r="C26" s="292">
        <v>249.91900000000001</v>
      </c>
      <c r="D26" s="292">
        <v>249.89699999999999</v>
      </c>
      <c r="E26" s="292">
        <v>249.88300000000001</v>
      </c>
      <c r="F26" s="292">
        <v>5.0058699999999998</v>
      </c>
      <c r="G26" s="292">
        <v>5.0002399999999998</v>
      </c>
      <c r="H26" s="292">
        <v>5.0026599999999997</v>
      </c>
      <c r="I26" s="292">
        <v>359.97699999999998</v>
      </c>
      <c r="J26" s="292">
        <v>359.99200000000002</v>
      </c>
      <c r="K26" s="292">
        <v>1.9130000000000001E-2</v>
      </c>
      <c r="L26" s="292">
        <v>1251.06</v>
      </c>
      <c r="M26" s="298">
        <v>1249.54</v>
      </c>
      <c r="N26" s="298">
        <v>1250.08</v>
      </c>
      <c r="O26" s="298">
        <v>-0.48249999999999998</v>
      </c>
      <c r="P26" s="298">
        <v>-0.15670000000000001</v>
      </c>
      <c r="Q26" s="298">
        <v>0.41744999999999999</v>
      </c>
      <c r="R26" s="302">
        <v>1</v>
      </c>
      <c r="S26" s="302">
        <v>1</v>
      </c>
      <c r="T26" s="302">
        <v>1</v>
      </c>
      <c r="U26" s="302">
        <v>119.91</v>
      </c>
      <c r="V26" s="302">
        <v>120.249</v>
      </c>
      <c r="W26" s="302">
        <v>119.839</v>
      </c>
      <c r="X26" s="302">
        <v>3.4790000000000001E-2</v>
      </c>
      <c r="Y26" s="302">
        <v>3.7429999999999998E-2</v>
      </c>
      <c r="Z26" s="302">
        <v>3.4810000000000001E-2</v>
      </c>
      <c r="AA26" s="302">
        <v>3.8E-3</v>
      </c>
      <c r="AB26" s="302">
        <v>4.1900000000000001E-3</v>
      </c>
      <c r="AC26" s="302">
        <v>1.92E-3</v>
      </c>
      <c r="AD26" s="298">
        <v>49.997999999999998</v>
      </c>
      <c r="AE26" s="58">
        <f t="shared" si="0"/>
        <v>1.6643520211800933E-5</v>
      </c>
    </row>
    <row r="27" spans="1:31">
      <c r="A27" s="3">
        <v>26</v>
      </c>
      <c r="B27" s="290" t="s">
        <v>826</v>
      </c>
      <c r="C27" s="292">
        <v>249.91800000000001</v>
      </c>
      <c r="D27" s="292">
        <v>249.89699999999999</v>
      </c>
      <c r="E27" s="292">
        <v>249.881</v>
      </c>
      <c r="F27" s="292">
        <v>5.0059300000000002</v>
      </c>
      <c r="G27" s="292">
        <v>5.0002300000000002</v>
      </c>
      <c r="H27" s="292">
        <v>5.0027100000000004</v>
      </c>
      <c r="I27" s="292">
        <v>359.97800000000001</v>
      </c>
      <c r="J27" s="292">
        <v>359.99299999999999</v>
      </c>
      <c r="K27" s="292">
        <v>1.8749999999999999E-2</v>
      </c>
      <c r="L27" s="292">
        <v>1251.07</v>
      </c>
      <c r="M27" s="298">
        <v>1249.54</v>
      </c>
      <c r="N27" s="298">
        <v>1250.08</v>
      </c>
      <c r="O27" s="298">
        <v>-0.46899999999999997</v>
      </c>
      <c r="P27" s="298">
        <v>-0.1502</v>
      </c>
      <c r="Q27" s="298">
        <v>0.40916000000000002</v>
      </c>
      <c r="R27" s="302">
        <v>1</v>
      </c>
      <c r="S27" s="302">
        <v>1</v>
      </c>
      <c r="T27" s="302">
        <v>1</v>
      </c>
      <c r="U27" s="302">
        <v>119.911</v>
      </c>
      <c r="V27" s="302">
        <v>120.249</v>
      </c>
      <c r="W27" s="302">
        <v>119.839</v>
      </c>
      <c r="X27" s="302">
        <v>3.3439999999999998E-2</v>
      </c>
      <c r="Y27" s="302">
        <v>3.7519999999999998E-2</v>
      </c>
      <c r="Z27" s="302">
        <v>3.5659999999999997E-2</v>
      </c>
      <c r="AA27" s="302">
        <v>3.8300000000000001E-3</v>
      </c>
      <c r="AB27" s="302">
        <v>4.1399999999999996E-3</v>
      </c>
      <c r="AC27" s="302">
        <v>2E-3</v>
      </c>
      <c r="AD27" s="298">
        <v>49.997999999999998</v>
      </c>
      <c r="AE27" s="58">
        <f t="shared" si="0"/>
        <v>1.6770834918133914E-5</v>
      </c>
    </row>
    <row r="28" spans="1:31">
      <c r="A28" s="3">
        <v>27</v>
      </c>
      <c r="B28" s="290" t="s">
        <v>827</v>
      </c>
      <c r="C28" s="292">
        <v>249.91800000000001</v>
      </c>
      <c r="D28" s="292">
        <v>249.89699999999999</v>
      </c>
      <c r="E28" s="292">
        <v>249.881</v>
      </c>
      <c r="F28" s="292">
        <v>5.0059500000000003</v>
      </c>
      <c r="G28" s="292">
        <v>5.0002700000000004</v>
      </c>
      <c r="H28" s="292">
        <v>5.0026299999999999</v>
      </c>
      <c r="I28" s="292">
        <v>359.97899999999998</v>
      </c>
      <c r="J28" s="298">
        <v>359.99099999999999</v>
      </c>
      <c r="K28" s="292">
        <v>1.9789999999999999E-2</v>
      </c>
      <c r="L28" s="292">
        <v>1251.07</v>
      </c>
      <c r="M28" s="298">
        <v>1249.55</v>
      </c>
      <c r="N28" s="298">
        <v>1250.06</v>
      </c>
      <c r="O28" s="298">
        <v>-0.45119999999999999</v>
      </c>
      <c r="P28" s="298">
        <v>-0.1895</v>
      </c>
      <c r="Q28" s="298">
        <v>0.43192000000000003</v>
      </c>
      <c r="R28" s="302">
        <v>1</v>
      </c>
      <c r="S28" s="302">
        <v>1</v>
      </c>
      <c r="T28" s="302">
        <v>1</v>
      </c>
      <c r="U28" s="302">
        <v>119.911</v>
      </c>
      <c r="V28" s="302">
        <v>120.249</v>
      </c>
      <c r="W28" s="302">
        <v>119.83799999999999</v>
      </c>
      <c r="X28" s="302">
        <v>3.2770000000000001E-2</v>
      </c>
      <c r="Y28" s="302">
        <v>3.635E-2</v>
      </c>
      <c r="Z28" s="302">
        <v>3.6220000000000002E-2</v>
      </c>
      <c r="AA28" s="302">
        <v>3.8600000000000001E-3</v>
      </c>
      <c r="AB28" s="302">
        <v>3.9399999999999999E-3</v>
      </c>
      <c r="AC28" s="302">
        <v>2.15E-3</v>
      </c>
      <c r="AD28" s="298">
        <v>49.997999999999998</v>
      </c>
      <c r="AE28" s="58">
        <f t="shared" si="0"/>
        <v>1.627314486540854E-5</v>
      </c>
    </row>
    <row r="29" spans="1:31">
      <c r="A29" s="3">
        <v>28</v>
      </c>
      <c r="B29" s="290" t="s">
        <v>828</v>
      </c>
      <c r="C29" s="292">
        <v>249.917</v>
      </c>
      <c r="D29" s="292">
        <v>249.89699999999999</v>
      </c>
      <c r="E29" s="292">
        <v>249.88200000000001</v>
      </c>
      <c r="F29" s="292">
        <v>5.0058999999999996</v>
      </c>
      <c r="G29" s="292">
        <v>5.0004099999999996</v>
      </c>
      <c r="H29" s="292">
        <v>5.0025899999999996</v>
      </c>
      <c r="I29" s="292">
        <v>359.97899999999998</v>
      </c>
      <c r="J29" s="292">
        <v>359.99099999999999</v>
      </c>
      <c r="K29" s="292">
        <v>1.9189999999999999E-2</v>
      </c>
      <c r="L29" s="292">
        <v>1251.06</v>
      </c>
      <c r="M29" s="298">
        <v>1249.5899999999999</v>
      </c>
      <c r="N29" s="298">
        <v>1250.06</v>
      </c>
      <c r="O29" s="298">
        <v>-0.44690000000000002</v>
      </c>
      <c r="P29" s="298">
        <v>-0.1923</v>
      </c>
      <c r="Q29" s="298">
        <v>0.41886000000000001</v>
      </c>
      <c r="R29" s="302">
        <v>1</v>
      </c>
      <c r="S29" s="302">
        <v>1</v>
      </c>
      <c r="T29" s="302">
        <v>1</v>
      </c>
      <c r="U29" s="302">
        <v>119.91</v>
      </c>
      <c r="V29" s="302">
        <v>120.25</v>
      </c>
      <c r="W29" s="302">
        <v>119.839</v>
      </c>
      <c r="X29" s="302">
        <v>3.372E-2</v>
      </c>
      <c r="Y29" s="302">
        <v>3.6339999999999997E-2</v>
      </c>
      <c r="Z29" s="302">
        <v>3.6549999999999999E-2</v>
      </c>
      <c r="AA29" s="302">
        <v>3.7100000000000002E-3</v>
      </c>
      <c r="AB29" s="302">
        <v>3.9699999999999996E-3</v>
      </c>
      <c r="AC29" s="302">
        <v>2.32E-3</v>
      </c>
      <c r="AD29" s="298">
        <v>49.997999999999998</v>
      </c>
      <c r="AE29" s="58">
        <f t="shared" si="0"/>
        <v>1.6689817130099982E-5</v>
      </c>
    </row>
    <row r="30" spans="1:31">
      <c r="A30" s="3">
        <v>29</v>
      </c>
      <c r="B30" s="290" t="s">
        <v>829</v>
      </c>
      <c r="C30" s="292">
        <v>249.917</v>
      </c>
      <c r="D30" s="292">
        <v>249.898</v>
      </c>
      <c r="E30" s="292">
        <v>249.88300000000001</v>
      </c>
      <c r="F30" s="292">
        <v>5.0059300000000002</v>
      </c>
      <c r="G30" s="292">
        <v>5.0004900000000001</v>
      </c>
      <c r="H30" s="292">
        <v>5.00258</v>
      </c>
      <c r="I30" s="292">
        <v>359.97899999999998</v>
      </c>
      <c r="J30" s="292">
        <v>359.99099999999999</v>
      </c>
      <c r="K30" s="292">
        <v>1.779E-2</v>
      </c>
      <c r="L30" s="292">
        <v>1251.06</v>
      </c>
      <c r="M30" s="298">
        <v>1249.6099999999999</v>
      </c>
      <c r="N30" s="298">
        <v>1250.06</v>
      </c>
      <c r="O30" s="298">
        <v>-0.4451</v>
      </c>
      <c r="P30" s="298">
        <v>-0.1857</v>
      </c>
      <c r="Q30" s="298">
        <v>0.38816000000000001</v>
      </c>
      <c r="R30" s="302">
        <v>1</v>
      </c>
      <c r="S30" s="302">
        <v>1</v>
      </c>
      <c r="T30" s="302">
        <v>1</v>
      </c>
      <c r="U30" s="302">
        <v>119.911</v>
      </c>
      <c r="V30" s="302">
        <v>120.249</v>
      </c>
      <c r="W30" s="302">
        <v>119.839</v>
      </c>
      <c r="X30" s="302">
        <v>3.4040000000000001E-2</v>
      </c>
      <c r="Y30" s="302">
        <v>3.7170000000000002E-2</v>
      </c>
      <c r="Z30" s="302">
        <v>3.6949999999999997E-2</v>
      </c>
      <c r="AA30" s="302">
        <v>3.64E-3</v>
      </c>
      <c r="AB30" s="302">
        <v>4.0499999999999998E-3</v>
      </c>
      <c r="AC30" s="302">
        <v>2.5699999999999998E-3</v>
      </c>
      <c r="AD30" s="298">
        <v>49.997999999999998</v>
      </c>
      <c r="AE30" s="58">
        <f t="shared" si="0"/>
        <v>1.6458332538604736E-5</v>
      </c>
    </row>
    <row r="31" spans="1:31">
      <c r="A31" s="3">
        <v>30</v>
      </c>
      <c r="B31" s="290" t="s">
        <v>830</v>
      </c>
      <c r="C31" s="292">
        <v>249.916</v>
      </c>
      <c r="D31" s="292">
        <v>249.898</v>
      </c>
      <c r="E31" s="292">
        <v>249.88200000000001</v>
      </c>
      <c r="F31" s="292">
        <v>5.0059699999999996</v>
      </c>
      <c r="G31" s="292">
        <v>5.0005600000000001</v>
      </c>
      <c r="H31" s="292">
        <v>5.00258</v>
      </c>
      <c r="I31" s="292">
        <v>359.97899999999998</v>
      </c>
      <c r="J31" s="292">
        <v>359.99099999999999</v>
      </c>
      <c r="K31" s="292">
        <v>1.7649999999999999E-2</v>
      </c>
      <c r="L31" s="292">
        <v>1251.07</v>
      </c>
      <c r="M31" s="298">
        <v>1249.6300000000001</v>
      </c>
      <c r="N31" s="298">
        <v>1250.06</v>
      </c>
      <c r="O31" s="298">
        <v>-0.44130000000000003</v>
      </c>
      <c r="P31" s="298">
        <v>-0.17829999999999999</v>
      </c>
      <c r="Q31" s="298">
        <v>0.38523000000000002</v>
      </c>
      <c r="R31" s="302">
        <v>1</v>
      </c>
      <c r="S31" s="302">
        <v>1</v>
      </c>
      <c r="T31" s="302">
        <v>1</v>
      </c>
      <c r="U31" s="302">
        <v>119.911</v>
      </c>
      <c r="V31" s="302">
        <v>120.25</v>
      </c>
      <c r="W31" s="302">
        <v>119.83799999999999</v>
      </c>
      <c r="X31" s="302">
        <v>3.4509999999999999E-2</v>
      </c>
      <c r="Y31" s="302">
        <v>3.6060000000000002E-2</v>
      </c>
      <c r="Z31" s="302">
        <v>3.6639999999999999E-2</v>
      </c>
      <c r="AA31" s="302">
        <v>3.6800000000000001E-3</v>
      </c>
      <c r="AB31" s="302">
        <v>3.9100000000000003E-3</v>
      </c>
      <c r="AC31" s="302">
        <v>2.65E-3</v>
      </c>
      <c r="AD31" s="298">
        <v>49.997999999999998</v>
      </c>
      <c r="AE31" s="58">
        <f t="shared" si="0"/>
        <v>1.7037040379364043E-5</v>
      </c>
    </row>
    <row r="32" spans="1:31">
      <c r="A32" s="3">
        <v>31</v>
      </c>
      <c r="B32" s="290" t="s">
        <v>831</v>
      </c>
      <c r="C32" s="292">
        <v>249.916</v>
      </c>
      <c r="D32" s="292">
        <v>249.89699999999999</v>
      </c>
      <c r="E32" s="292">
        <v>249.88300000000001</v>
      </c>
      <c r="F32" s="292">
        <v>5.0058499999999997</v>
      </c>
      <c r="G32" s="292">
        <v>5.00047</v>
      </c>
      <c r="H32" s="292">
        <v>5.0024699999999998</v>
      </c>
      <c r="I32" s="292">
        <v>359.97899999999998</v>
      </c>
      <c r="J32" s="292">
        <v>359.988</v>
      </c>
      <c r="K32" s="292">
        <v>1.9040000000000001E-2</v>
      </c>
      <c r="L32" s="292">
        <v>1251.04</v>
      </c>
      <c r="M32" s="298">
        <v>1249.5999999999999</v>
      </c>
      <c r="N32" s="298">
        <v>1250.03</v>
      </c>
      <c r="O32" s="298">
        <v>-0.44040000000000001</v>
      </c>
      <c r="P32" s="298">
        <v>-0.25269999999999998</v>
      </c>
      <c r="Q32" s="298">
        <v>0.41550999999999999</v>
      </c>
      <c r="R32" s="302">
        <v>1</v>
      </c>
      <c r="S32" s="302">
        <v>1</v>
      </c>
      <c r="T32" s="302">
        <v>1</v>
      </c>
      <c r="U32" s="302">
        <v>119.91</v>
      </c>
      <c r="V32" s="302">
        <v>120.25</v>
      </c>
      <c r="W32" s="302">
        <v>119.839</v>
      </c>
      <c r="X32" s="302">
        <v>3.499E-2</v>
      </c>
      <c r="Y32" s="302">
        <v>3.5589999999999997E-2</v>
      </c>
      <c r="Z32" s="302">
        <v>3.6170000000000001E-2</v>
      </c>
      <c r="AA32" s="302">
        <v>3.7200000000000002E-3</v>
      </c>
      <c r="AB32" s="302">
        <v>3.81E-3</v>
      </c>
      <c r="AC32" s="302">
        <v>2.8500000000000001E-3</v>
      </c>
      <c r="AD32" s="298">
        <v>49.997999999999998</v>
      </c>
      <c r="AE32" s="58">
        <f t="shared" si="0"/>
        <v>1.7233796825166792E-5</v>
      </c>
    </row>
    <row r="33" spans="1:31">
      <c r="A33" s="3">
        <v>32</v>
      </c>
      <c r="B33" s="290" t="s">
        <v>832</v>
      </c>
      <c r="C33" s="292">
        <v>249.916</v>
      </c>
      <c r="D33" s="292">
        <v>249.89699999999999</v>
      </c>
      <c r="E33" s="292">
        <v>249.88399999999999</v>
      </c>
      <c r="F33" s="292">
        <v>5.0057900000000002</v>
      </c>
      <c r="G33" s="292">
        <v>5.0003700000000002</v>
      </c>
      <c r="H33" s="292">
        <v>5.0024100000000002</v>
      </c>
      <c r="I33" s="292">
        <v>359.97899999999998</v>
      </c>
      <c r="J33" s="292">
        <v>359.98599999999999</v>
      </c>
      <c r="K33" s="292">
        <v>2.0379999999999999E-2</v>
      </c>
      <c r="L33" s="292">
        <v>1251.02</v>
      </c>
      <c r="M33" s="298">
        <v>1249.58</v>
      </c>
      <c r="N33" s="298">
        <v>1250.02</v>
      </c>
      <c r="O33" s="298">
        <v>-0.44879999999999998</v>
      </c>
      <c r="P33" s="298">
        <v>-0.29149999999999998</v>
      </c>
      <c r="Q33" s="298">
        <v>0.44464999999999999</v>
      </c>
      <c r="R33" s="302">
        <v>1</v>
      </c>
      <c r="S33" s="302">
        <v>1</v>
      </c>
      <c r="T33" s="302">
        <v>1</v>
      </c>
      <c r="U33" s="302">
        <v>119.91</v>
      </c>
      <c r="V33" s="302">
        <v>120.25</v>
      </c>
      <c r="W33" s="302">
        <v>119.839</v>
      </c>
      <c r="X33" s="302">
        <v>3.4209999999999997E-2</v>
      </c>
      <c r="Y33" s="302">
        <v>3.5749999999999997E-2</v>
      </c>
      <c r="Z33" s="302">
        <v>3.6110000000000003E-2</v>
      </c>
      <c r="AA33" s="302">
        <v>3.7499999999999999E-3</v>
      </c>
      <c r="AB33" s="302">
        <v>3.7499999999999999E-3</v>
      </c>
      <c r="AC33" s="302">
        <v>2.9499999999999999E-3</v>
      </c>
      <c r="AD33" s="298">
        <v>49.997999999999998</v>
      </c>
      <c r="AE33" s="58">
        <f t="shared" si="0"/>
        <v>1.7858794308267534E-5</v>
      </c>
    </row>
    <row r="34" spans="1:31">
      <c r="A34" s="3">
        <v>33</v>
      </c>
      <c r="B34" s="290" t="s">
        <v>833</v>
      </c>
      <c r="C34" s="292">
        <v>249.916</v>
      </c>
      <c r="D34" s="292">
        <v>249.899</v>
      </c>
      <c r="E34" s="292">
        <v>249.88300000000001</v>
      </c>
      <c r="F34" s="292">
        <v>5.0059899999999997</v>
      </c>
      <c r="G34" s="292">
        <v>5.0004900000000001</v>
      </c>
      <c r="H34" s="292">
        <v>5.0024699999999998</v>
      </c>
      <c r="I34" s="292">
        <v>359.98</v>
      </c>
      <c r="J34" s="292">
        <v>359.98899999999998</v>
      </c>
      <c r="K34" s="292">
        <v>1.8689999999999998E-2</v>
      </c>
      <c r="L34" s="292">
        <v>1251.07</v>
      </c>
      <c r="M34" s="298">
        <v>1249.6199999999999</v>
      </c>
      <c r="N34" s="298">
        <v>1250.03</v>
      </c>
      <c r="O34" s="298">
        <v>-0.42680000000000001</v>
      </c>
      <c r="P34" s="298">
        <v>-0.23680000000000001</v>
      </c>
      <c r="Q34" s="298">
        <v>0.40784999999999999</v>
      </c>
      <c r="R34" s="302">
        <v>1</v>
      </c>
      <c r="S34" s="302">
        <v>1</v>
      </c>
      <c r="T34" s="302">
        <v>1</v>
      </c>
      <c r="U34" s="302">
        <v>119.91</v>
      </c>
      <c r="V34" s="302">
        <v>120.25</v>
      </c>
      <c r="W34" s="302">
        <v>119.839</v>
      </c>
      <c r="X34" s="302">
        <v>3.4540000000000001E-2</v>
      </c>
      <c r="Y34" s="302">
        <v>3.569E-2</v>
      </c>
      <c r="Z34" s="302">
        <v>3.6920000000000001E-2</v>
      </c>
      <c r="AA34" s="302">
        <v>3.6700000000000001E-3</v>
      </c>
      <c r="AB34" s="302">
        <v>3.5699999999999998E-3</v>
      </c>
      <c r="AC34" s="302">
        <v>3.1099999999999999E-3</v>
      </c>
      <c r="AD34" s="298">
        <v>49.997999999999998</v>
      </c>
      <c r="AE34" s="58">
        <f t="shared" si="0"/>
        <v>1.6539350326638669E-5</v>
      </c>
    </row>
    <row r="35" spans="1:31">
      <c r="A35" s="3">
        <v>34</v>
      </c>
      <c r="B35" s="290" t="s">
        <v>834</v>
      </c>
      <c r="C35" s="292">
        <v>249.916</v>
      </c>
      <c r="D35" s="292">
        <v>249.899</v>
      </c>
      <c r="E35" s="292">
        <v>249.88300000000001</v>
      </c>
      <c r="F35" s="292">
        <v>5.0060099999999998</v>
      </c>
      <c r="G35" s="292">
        <v>5.0005899999999999</v>
      </c>
      <c r="H35" s="292">
        <v>5.0024199999999999</v>
      </c>
      <c r="I35" s="292">
        <v>359.97800000000001</v>
      </c>
      <c r="J35" s="292">
        <v>359.98899999999998</v>
      </c>
      <c r="K35" s="292">
        <v>1.7680000000000001E-2</v>
      </c>
      <c r="L35" s="292">
        <v>1251.08</v>
      </c>
      <c r="M35" s="298">
        <v>1249.6400000000001</v>
      </c>
      <c r="N35" s="298">
        <v>1250.02</v>
      </c>
      <c r="O35" s="298">
        <v>-0.4647</v>
      </c>
      <c r="P35" s="298">
        <v>-0.23769999999999999</v>
      </c>
      <c r="Q35" s="298">
        <v>0.38588</v>
      </c>
      <c r="R35" s="302">
        <v>1</v>
      </c>
      <c r="S35" s="302">
        <v>1</v>
      </c>
      <c r="T35" s="302">
        <v>1</v>
      </c>
      <c r="U35" s="302">
        <v>119.91</v>
      </c>
      <c r="V35" s="302">
        <v>120.25</v>
      </c>
      <c r="W35" s="302">
        <v>119.839</v>
      </c>
      <c r="X35" s="302">
        <v>3.4360000000000002E-2</v>
      </c>
      <c r="Y35" s="302">
        <v>3.5729999999999998E-2</v>
      </c>
      <c r="Z35" s="302">
        <v>3.6720000000000003E-2</v>
      </c>
      <c r="AA35" s="302">
        <v>3.6600000000000001E-3</v>
      </c>
      <c r="AB35" s="302">
        <v>3.5400000000000002E-3</v>
      </c>
      <c r="AC35" s="302">
        <v>3.1900000000000001E-3</v>
      </c>
      <c r="AD35" s="298">
        <v>49.997999999999998</v>
      </c>
      <c r="AE35" s="58">
        <f t="shared" si="0"/>
        <v>1.6412035620305687E-5</v>
      </c>
    </row>
    <row r="36" spans="1:31">
      <c r="A36" s="3">
        <v>35</v>
      </c>
      <c r="B36" s="290" t="s">
        <v>835</v>
      </c>
      <c r="C36" s="292">
        <v>249.917</v>
      </c>
      <c r="D36" s="292">
        <v>249.898</v>
      </c>
      <c r="E36" s="292">
        <v>249.88300000000001</v>
      </c>
      <c r="F36" s="292">
        <v>5.0059800000000001</v>
      </c>
      <c r="G36" s="292">
        <v>5.00054</v>
      </c>
      <c r="H36" s="292">
        <v>5.0023499999999999</v>
      </c>
      <c r="I36" s="292">
        <v>359.97699999999998</v>
      </c>
      <c r="J36" s="292">
        <v>359.98700000000002</v>
      </c>
      <c r="K36" s="292">
        <v>1.898E-2</v>
      </c>
      <c r="L36" s="292">
        <v>1251.08</v>
      </c>
      <c r="M36" s="298">
        <v>1249.6300000000001</v>
      </c>
      <c r="N36" s="298">
        <v>1250</v>
      </c>
      <c r="O36" s="298">
        <v>-0.48720000000000002</v>
      </c>
      <c r="P36" s="298">
        <v>-0.27279999999999999</v>
      </c>
      <c r="Q36" s="298">
        <v>0.41419</v>
      </c>
      <c r="R36" s="302">
        <v>1</v>
      </c>
      <c r="S36" s="302">
        <v>1</v>
      </c>
      <c r="T36" s="302">
        <v>1</v>
      </c>
      <c r="U36" s="302">
        <v>119.90900000000001</v>
      </c>
      <c r="V36" s="302">
        <v>120.25</v>
      </c>
      <c r="W36" s="302">
        <v>119.839</v>
      </c>
      <c r="X36" s="302">
        <v>3.4720000000000001E-2</v>
      </c>
      <c r="Y36" s="302">
        <v>3.5630000000000002E-2</v>
      </c>
      <c r="Z36" s="302">
        <v>3.6679999999999997E-2</v>
      </c>
      <c r="AA36" s="302">
        <v>3.7200000000000002E-3</v>
      </c>
      <c r="AB36" s="302">
        <v>3.4399999999999999E-3</v>
      </c>
      <c r="AC36" s="302">
        <v>3.3600000000000001E-3</v>
      </c>
      <c r="AD36" s="298">
        <v>49.997999999999998</v>
      </c>
      <c r="AE36" s="58">
        <f t="shared" si="0"/>
        <v>1.6319449059665203E-5</v>
      </c>
    </row>
    <row r="37" spans="1:31">
      <c r="A37" s="3">
        <v>36</v>
      </c>
      <c r="B37" s="290" t="s">
        <v>836</v>
      </c>
      <c r="C37" s="292">
        <v>249.917</v>
      </c>
      <c r="D37" s="292">
        <v>249.899</v>
      </c>
      <c r="E37" s="292">
        <v>249.88200000000001</v>
      </c>
      <c r="F37" s="292">
        <v>5.0060000000000002</v>
      </c>
      <c r="G37" s="292">
        <v>5.0004099999999996</v>
      </c>
      <c r="H37" s="292">
        <v>5.00237</v>
      </c>
      <c r="I37" s="292">
        <v>359.97899999999998</v>
      </c>
      <c r="J37" s="292">
        <v>359.988</v>
      </c>
      <c r="K37" s="292">
        <v>2.052E-2</v>
      </c>
      <c r="L37" s="292">
        <v>1251.08</v>
      </c>
      <c r="M37" s="298">
        <v>1249.5899999999999</v>
      </c>
      <c r="N37" s="298">
        <v>1250</v>
      </c>
      <c r="O37" s="298">
        <v>-0.45440000000000003</v>
      </c>
      <c r="P37" s="298">
        <v>-0.26300000000000001</v>
      </c>
      <c r="Q37" s="298">
        <v>0.44768999999999998</v>
      </c>
      <c r="R37" s="302">
        <v>1</v>
      </c>
      <c r="S37" s="302">
        <v>1</v>
      </c>
      <c r="T37" s="302">
        <v>1</v>
      </c>
      <c r="U37" s="302">
        <v>119.90900000000001</v>
      </c>
      <c r="V37" s="302">
        <v>120.25</v>
      </c>
      <c r="W37" s="302">
        <v>119.839</v>
      </c>
      <c r="X37" s="302">
        <v>3.5090000000000003E-2</v>
      </c>
      <c r="Y37" s="302">
        <v>3.6310000000000002E-2</v>
      </c>
      <c r="Z37" s="302">
        <v>3.628E-2</v>
      </c>
      <c r="AA37" s="302">
        <v>3.7000000000000002E-3</v>
      </c>
      <c r="AB37" s="302">
        <v>3.46E-3</v>
      </c>
      <c r="AC37" s="302">
        <v>3.49E-3</v>
      </c>
      <c r="AD37" s="298">
        <v>49.997999999999998</v>
      </c>
      <c r="AE37" s="58">
        <f t="shared" si="0"/>
        <v>1.6504629456903785E-5</v>
      </c>
    </row>
    <row r="38" spans="1:31">
      <c r="A38" s="3">
        <v>37</v>
      </c>
      <c r="B38" s="290" t="s">
        <v>837</v>
      </c>
      <c r="C38" s="292">
        <v>249.917</v>
      </c>
      <c r="D38" s="292">
        <v>249.89699999999999</v>
      </c>
      <c r="E38" s="292">
        <v>249.881</v>
      </c>
      <c r="F38" s="292">
        <v>5.0060500000000001</v>
      </c>
      <c r="G38" s="292">
        <v>5.0001600000000002</v>
      </c>
      <c r="H38" s="292">
        <v>5.00244</v>
      </c>
      <c r="I38" s="292">
        <v>359.97800000000001</v>
      </c>
      <c r="J38" s="292">
        <v>359.98700000000002</v>
      </c>
      <c r="K38" s="292">
        <v>2.1520000000000001E-2</v>
      </c>
      <c r="L38" s="292">
        <v>1251.0999999999999</v>
      </c>
      <c r="M38" s="298">
        <v>1249.53</v>
      </c>
      <c r="N38" s="298">
        <v>1250.02</v>
      </c>
      <c r="O38" s="298">
        <v>-0.46710000000000002</v>
      </c>
      <c r="P38" s="298">
        <v>-0.26479999999999998</v>
      </c>
      <c r="Q38" s="298">
        <v>0.46955999999999998</v>
      </c>
      <c r="R38" s="302">
        <v>1</v>
      </c>
      <c r="S38" s="302">
        <v>1</v>
      </c>
      <c r="T38" s="302">
        <v>1</v>
      </c>
      <c r="U38" s="302">
        <v>119.90900000000001</v>
      </c>
      <c r="V38" s="302">
        <v>120.25</v>
      </c>
      <c r="W38" s="302">
        <v>119.839</v>
      </c>
      <c r="X38" s="302">
        <v>3.449E-2</v>
      </c>
      <c r="Y38" s="302">
        <v>3.6549999999999999E-2</v>
      </c>
      <c r="Z38" s="302">
        <v>3.5400000000000001E-2</v>
      </c>
      <c r="AA38" s="302">
        <v>3.63E-3</v>
      </c>
      <c r="AB38" s="302">
        <v>3.4199999999999999E-3</v>
      </c>
      <c r="AC38" s="302">
        <v>3.7000000000000002E-3</v>
      </c>
      <c r="AD38" s="298">
        <v>49.997999999999998</v>
      </c>
      <c r="AE38" s="58">
        <f t="shared" si="0"/>
        <v>1.627314486540854E-5</v>
      </c>
    </row>
    <row r="39" spans="1:31">
      <c r="A39" s="3">
        <v>38</v>
      </c>
      <c r="B39" s="290" t="s">
        <v>838</v>
      </c>
      <c r="C39" s="292">
        <v>249.91800000000001</v>
      </c>
      <c r="D39" s="292">
        <v>249.898</v>
      </c>
      <c r="E39" s="292">
        <v>249.88200000000001</v>
      </c>
      <c r="F39" s="292">
        <v>5.0060900000000004</v>
      </c>
      <c r="G39" s="292">
        <v>5.0002399999999998</v>
      </c>
      <c r="H39" s="292">
        <v>5.0024699999999998</v>
      </c>
      <c r="I39" s="292">
        <v>359.97699999999998</v>
      </c>
      <c r="J39" s="292">
        <v>359.988</v>
      </c>
      <c r="K39" s="292">
        <v>2.0889999999999999E-2</v>
      </c>
      <c r="L39" s="292">
        <v>1251.1099999999999</v>
      </c>
      <c r="M39" s="298">
        <v>1249.55</v>
      </c>
      <c r="N39" s="298">
        <v>1250.03</v>
      </c>
      <c r="O39" s="298">
        <v>-0.48580000000000001</v>
      </c>
      <c r="P39" s="298">
        <v>-0.26290000000000002</v>
      </c>
      <c r="Q39" s="298">
        <v>0.45584000000000002</v>
      </c>
      <c r="R39" s="302">
        <v>1</v>
      </c>
      <c r="S39" s="302">
        <v>1</v>
      </c>
      <c r="T39" s="302">
        <v>1</v>
      </c>
      <c r="U39" s="302">
        <v>119.90900000000001</v>
      </c>
      <c r="V39" s="302">
        <v>120.25</v>
      </c>
      <c r="W39" s="302">
        <v>119.839</v>
      </c>
      <c r="X39" s="302">
        <v>3.424E-2</v>
      </c>
      <c r="Y39" s="302">
        <v>3.6040000000000003E-2</v>
      </c>
      <c r="Z39" s="302">
        <v>3.6519999999999997E-2</v>
      </c>
      <c r="AA39" s="302">
        <v>3.6700000000000001E-3</v>
      </c>
      <c r="AB39" s="302">
        <v>3.2499999999999999E-3</v>
      </c>
      <c r="AC39" s="302">
        <v>3.7499999999999999E-3</v>
      </c>
      <c r="AD39" s="298">
        <v>49.997999999999998</v>
      </c>
      <c r="AE39" s="58">
        <f t="shared" si="0"/>
        <v>1.6238423995673656E-5</v>
      </c>
    </row>
    <row r="40" spans="1:31">
      <c r="A40" s="3">
        <v>39</v>
      </c>
      <c r="B40" s="290" t="s">
        <v>839</v>
      </c>
      <c r="C40" s="292">
        <v>249.91900000000001</v>
      </c>
      <c r="D40" s="292">
        <v>249.898</v>
      </c>
      <c r="E40" s="292">
        <v>249.881</v>
      </c>
      <c r="F40" s="292">
        <v>5.0061</v>
      </c>
      <c r="G40" s="292">
        <v>5.0001499999999997</v>
      </c>
      <c r="H40" s="292">
        <v>5.0025899999999996</v>
      </c>
      <c r="I40" s="292">
        <v>359.97699999999998</v>
      </c>
      <c r="J40" s="292">
        <v>359.98899999999998</v>
      </c>
      <c r="K40" s="292">
        <v>2.104E-2</v>
      </c>
      <c r="L40" s="292">
        <v>1251.1199999999999</v>
      </c>
      <c r="M40" s="298">
        <v>1249.53</v>
      </c>
      <c r="N40" s="298">
        <v>1250.05</v>
      </c>
      <c r="O40" s="298">
        <v>-0.48349999999999999</v>
      </c>
      <c r="P40" s="298">
        <v>-0.22639999999999999</v>
      </c>
      <c r="Q40" s="298">
        <v>0.45923999999999998</v>
      </c>
      <c r="R40" s="302">
        <v>1</v>
      </c>
      <c r="S40" s="302">
        <v>1</v>
      </c>
      <c r="T40" s="302">
        <v>1</v>
      </c>
      <c r="U40" s="302">
        <v>119.91</v>
      </c>
      <c r="V40" s="302">
        <v>120.25</v>
      </c>
      <c r="W40" s="302">
        <v>119.839</v>
      </c>
      <c r="X40" s="302">
        <v>3.5040000000000002E-2</v>
      </c>
      <c r="Y40" s="302">
        <v>3.6319999999999998E-2</v>
      </c>
      <c r="Z40" s="302">
        <v>3.6830000000000002E-2</v>
      </c>
      <c r="AA40" s="302">
        <v>3.5999999999999999E-3</v>
      </c>
      <c r="AB40" s="302">
        <v>3.3800000000000002E-3</v>
      </c>
      <c r="AC40" s="302">
        <v>4.1000000000000003E-3</v>
      </c>
      <c r="AD40" s="298">
        <v>49.997999999999998</v>
      </c>
      <c r="AE40" s="58">
        <f t="shared" si="0"/>
        <v>1.6365745977964252E-5</v>
      </c>
    </row>
    <row r="41" spans="1:31">
      <c r="A41" s="3">
        <v>40</v>
      </c>
      <c r="B41" s="290" t="s">
        <v>840</v>
      </c>
      <c r="C41" s="292">
        <v>249.917</v>
      </c>
      <c r="D41" s="292">
        <v>249.898</v>
      </c>
      <c r="E41" s="292">
        <v>249.881</v>
      </c>
      <c r="F41" s="292">
        <v>5.0061400000000003</v>
      </c>
      <c r="G41" s="292">
        <v>5.0001100000000003</v>
      </c>
      <c r="H41" s="292">
        <v>5.00265</v>
      </c>
      <c r="I41" s="292">
        <v>359.97699999999998</v>
      </c>
      <c r="J41" s="292">
        <v>359.99</v>
      </c>
      <c r="K41" s="292">
        <v>2.036E-2</v>
      </c>
      <c r="L41" s="292">
        <v>1251.1199999999999</v>
      </c>
      <c r="M41" s="298">
        <v>1249.51</v>
      </c>
      <c r="N41" s="298">
        <v>1250.06</v>
      </c>
      <c r="O41" s="298">
        <v>-0.48630000000000001</v>
      </c>
      <c r="P41" s="298">
        <v>-0.21149999999999999</v>
      </c>
      <c r="Q41" s="298">
        <v>0.44427</v>
      </c>
      <c r="R41" s="302">
        <v>1</v>
      </c>
      <c r="S41" s="302">
        <v>1</v>
      </c>
      <c r="T41" s="302">
        <v>1</v>
      </c>
      <c r="U41" s="302">
        <v>119.91</v>
      </c>
      <c r="V41" s="302">
        <v>120.25</v>
      </c>
      <c r="W41" s="302">
        <v>119.839</v>
      </c>
      <c r="X41" s="302">
        <v>3.4139999999999997E-2</v>
      </c>
      <c r="Y41" s="302">
        <v>3.6979999999999999E-2</v>
      </c>
      <c r="Z41" s="302">
        <v>3.6600000000000001E-2</v>
      </c>
      <c r="AA41" s="302">
        <v>3.5699999999999998E-3</v>
      </c>
      <c r="AB41" s="302">
        <v>3.3800000000000002E-3</v>
      </c>
      <c r="AC41" s="302">
        <v>4.1799999999999997E-3</v>
      </c>
      <c r="AD41" s="298">
        <v>49.997999999999998</v>
      </c>
      <c r="AE41" s="58">
        <f t="shared" si="0"/>
        <v>1.7175923858303577E-5</v>
      </c>
    </row>
    <row r="42" spans="1:31">
      <c r="A42" s="3">
        <v>41</v>
      </c>
      <c r="B42" s="290" t="s">
        <v>841</v>
      </c>
      <c r="C42" s="292">
        <v>249.916</v>
      </c>
      <c r="D42" s="292">
        <v>249.898</v>
      </c>
      <c r="E42" s="292">
        <v>249.88200000000001</v>
      </c>
      <c r="F42" s="292">
        <v>5.0061999999999998</v>
      </c>
      <c r="G42" s="292">
        <v>5.0002700000000004</v>
      </c>
      <c r="H42" s="292">
        <v>5.0026400000000004</v>
      </c>
      <c r="I42" s="292">
        <v>359.97699999999998</v>
      </c>
      <c r="J42" s="292">
        <v>359.99</v>
      </c>
      <c r="K42" s="292">
        <v>1.9609999999999999E-2</v>
      </c>
      <c r="L42" s="292">
        <v>1251.1300000000001</v>
      </c>
      <c r="M42" s="298">
        <v>1249.55</v>
      </c>
      <c r="N42" s="298">
        <v>1250.07</v>
      </c>
      <c r="O42" s="298">
        <v>-0.50039999999999996</v>
      </c>
      <c r="P42" s="298">
        <v>-0.21379999999999999</v>
      </c>
      <c r="Q42" s="298">
        <v>0.42802000000000001</v>
      </c>
      <c r="R42" s="302">
        <v>1</v>
      </c>
      <c r="S42" s="302">
        <v>1</v>
      </c>
      <c r="T42" s="302">
        <v>1</v>
      </c>
      <c r="U42" s="302">
        <v>119.91</v>
      </c>
      <c r="V42" s="302">
        <v>120.251</v>
      </c>
      <c r="W42" s="302">
        <v>119.83799999999999</v>
      </c>
      <c r="X42" s="302">
        <v>3.3820000000000003E-2</v>
      </c>
      <c r="Y42" s="302">
        <v>3.6400000000000002E-2</v>
      </c>
      <c r="Z42" s="302">
        <v>3.6580000000000001E-2</v>
      </c>
      <c r="AA42" s="302">
        <v>3.5999999999999999E-3</v>
      </c>
      <c r="AB42" s="302">
        <v>3.0999999999999999E-3</v>
      </c>
      <c r="AC42" s="302">
        <v>4.2100000000000002E-3</v>
      </c>
      <c r="AD42" s="298">
        <v>49.997999999999998</v>
      </c>
      <c r="AE42" s="58">
        <f t="shared" si="0"/>
        <v>1.6365738702006638E-5</v>
      </c>
    </row>
    <row r="43" spans="1:31">
      <c r="A43" s="3">
        <v>42</v>
      </c>
      <c r="B43" s="290" t="s">
        <v>842</v>
      </c>
      <c r="C43" s="292">
        <v>249.91499999999999</v>
      </c>
      <c r="D43" s="292">
        <v>249.89699999999999</v>
      </c>
      <c r="E43" s="292">
        <v>249.88200000000001</v>
      </c>
      <c r="F43" s="292">
        <v>5.00617</v>
      </c>
      <c r="G43" s="292">
        <v>5.0002300000000002</v>
      </c>
      <c r="H43" s="292">
        <v>5.0026299999999999</v>
      </c>
      <c r="I43" s="292">
        <v>359.97500000000002</v>
      </c>
      <c r="J43" s="292">
        <v>359.98899999999998</v>
      </c>
      <c r="K43" s="292">
        <v>1.993E-2</v>
      </c>
      <c r="L43" s="292">
        <v>1251.1199999999999</v>
      </c>
      <c r="M43" s="298">
        <v>1249.54</v>
      </c>
      <c r="N43" s="298">
        <v>1250.07</v>
      </c>
      <c r="O43" s="298">
        <v>-0.52849999999999997</v>
      </c>
      <c r="P43" s="298">
        <v>-0.23019999999999999</v>
      </c>
      <c r="Q43" s="298">
        <v>0.435</v>
      </c>
      <c r="R43" s="302">
        <v>1</v>
      </c>
      <c r="S43" s="302">
        <v>1</v>
      </c>
      <c r="T43" s="302">
        <v>1</v>
      </c>
      <c r="U43" s="302">
        <v>119.90900000000001</v>
      </c>
      <c r="V43" s="302">
        <v>120.251</v>
      </c>
      <c r="W43" s="302">
        <v>119.839</v>
      </c>
      <c r="X43" s="302">
        <v>3.4020000000000002E-2</v>
      </c>
      <c r="Y43" s="302">
        <v>3.569E-2</v>
      </c>
      <c r="Z43" s="302">
        <v>3.6249999999999998E-2</v>
      </c>
      <c r="AA43" s="302">
        <v>3.5500000000000002E-3</v>
      </c>
      <c r="AB43" s="302">
        <v>3.0799999999999998E-3</v>
      </c>
      <c r="AC43" s="302">
        <v>4.3E-3</v>
      </c>
      <c r="AD43" s="298">
        <v>49.997999999999998</v>
      </c>
      <c r="AE43" s="58">
        <f t="shared" si="0"/>
        <v>1.6284720913972706E-5</v>
      </c>
    </row>
    <row r="44" spans="1:31">
      <c r="A44" s="3">
        <v>43</v>
      </c>
      <c r="B44" s="290" t="s">
        <v>843</v>
      </c>
      <c r="C44" s="292">
        <v>249.91399999999999</v>
      </c>
      <c r="D44" s="292">
        <v>249.89699999999999</v>
      </c>
      <c r="E44" s="292">
        <v>249.88399999999999</v>
      </c>
      <c r="F44" s="292">
        <v>5.0061600000000004</v>
      </c>
      <c r="G44" s="292">
        <v>5.0002000000000004</v>
      </c>
      <c r="H44" s="292">
        <v>5.0026700000000002</v>
      </c>
      <c r="I44" s="292">
        <v>359.976</v>
      </c>
      <c r="J44" s="292">
        <v>359.99</v>
      </c>
      <c r="K44" s="292">
        <v>2.026E-2</v>
      </c>
      <c r="L44" s="292">
        <v>1251.1099999999999</v>
      </c>
      <c r="M44" s="298">
        <v>1249.53</v>
      </c>
      <c r="N44" s="298">
        <v>1250.08</v>
      </c>
      <c r="O44" s="298">
        <v>-0.51070000000000004</v>
      </c>
      <c r="P44" s="298">
        <v>-0.21379999999999999</v>
      </c>
      <c r="Q44" s="298">
        <v>0.44214999999999999</v>
      </c>
      <c r="R44" s="302">
        <v>1</v>
      </c>
      <c r="S44" s="302">
        <v>1</v>
      </c>
      <c r="T44" s="302">
        <v>1</v>
      </c>
      <c r="U44" s="302">
        <v>119.90900000000001</v>
      </c>
      <c r="V44" s="302">
        <v>120.251</v>
      </c>
      <c r="W44" s="302">
        <v>119.839</v>
      </c>
      <c r="X44" s="302">
        <v>3.3430000000000001E-2</v>
      </c>
      <c r="Y44" s="302">
        <v>3.671E-2</v>
      </c>
      <c r="Z44" s="302">
        <v>3.721E-2</v>
      </c>
      <c r="AA44" s="302">
        <v>3.5799999999999998E-3</v>
      </c>
      <c r="AB44" s="302">
        <v>3.1099999999999999E-3</v>
      </c>
      <c r="AC44" s="302">
        <v>4.4400000000000004E-3</v>
      </c>
      <c r="AD44" s="298">
        <v>49.997999999999998</v>
      </c>
      <c r="AE44" s="58">
        <f t="shared" si="0"/>
        <v>1.6493060684297234E-5</v>
      </c>
    </row>
    <row r="45" spans="1:31">
      <c r="A45" s="3">
        <v>44</v>
      </c>
      <c r="B45" s="290" t="s">
        <v>844</v>
      </c>
      <c r="C45" s="292">
        <v>249.91499999999999</v>
      </c>
      <c r="D45" s="292">
        <v>249.89699999999999</v>
      </c>
      <c r="E45" s="292">
        <v>249.88399999999999</v>
      </c>
      <c r="F45" s="292">
        <v>5.0060000000000002</v>
      </c>
      <c r="G45" s="292">
        <v>5.0002199999999997</v>
      </c>
      <c r="H45" s="292">
        <v>5.0026400000000004</v>
      </c>
      <c r="I45" s="292">
        <v>359.976</v>
      </c>
      <c r="J45" s="292">
        <v>359.98899999999998</v>
      </c>
      <c r="K45" s="292">
        <v>2.137E-2</v>
      </c>
      <c r="L45" s="292">
        <v>1251.08</v>
      </c>
      <c r="M45" s="298">
        <v>1249.54</v>
      </c>
      <c r="N45" s="298">
        <v>1250.08</v>
      </c>
      <c r="O45" s="298">
        <v>-0.50549999999999995</v>
      </c>
      <c r="P45" s="298">
        <v>-0.23069999999999999</v>
      </c>
      <c r="Q45" s="298">
        <v>0.46627000000000002</v>
      </c>
      <c r="R45" s="302">
        <v>1</v>
      </c>
      <c r="S45" s="302">
        <v>1</v>
      </c>
      <c r="T45" s="302">
        <v>1</v>
      </c>
      <c r="U45" s="302">
        <v>119.90900000000001</v>
      </c>
      <c r="V45" s="302">
        <v>120.251</v>
      </c>
      <c r="W45" s="302">
        <v>119.839</v>
      </c>
      <c r="X45" s="302">
        <v>3.3399999999999999E-2</v>
      </c>
      <c r="Y45" s="302">
        <v>3.662E-2</v>
      </c>
      <c r="Z45" s="302">
        <v>3.7240000000000002E-2</v>
      </c>
      <c r="AA45" s="302">
        <v>3.5000000000000001E-3</v>
      </c>
      <c r="AB45" s="302">
        <v>3.0899999999999999E-3</v>
      </c>
      <c r="AC45" s="302">
        <v>4.5399999999999998E-3</v>
      </c>
      <c r="AD45" s="298">
        <v>49.997999999999998</v>
      </c>
      <c r="AE45" s="58">
        <f t="shared" si="0"/>
        <v>1.6412035620305687E-5</v>
      </c>
    </row>
    <row r="46" spans="1:31">
      <c r="A46" s="3">
        <v>45</v>
      </c>
      <c r="B46" s="290" t="s">
        <v>845</v>
      </c>
      <c r="C46" s="292">
        <v>249.916</v>
      </c>
      <c r="D46" s="292">
        <v>249.89699999999999</v>
      </c>
      <c r="E46" s="292">
        <v>249.88499999999999</v>
      </c>
      <c r="F46" s="292">
        <v>5.0059699999999996</v>
      </c>
      <c r="G46" s="292">
        <v>5.0001699999999998</v>
      </c>
      <c r="H46" s="292">
        <v>5.0026400000000004</v>
      </c>
      <c r="I46" s="292">
        <v>359.976</v>
      </c>
      <c r="J46" s="292">
        <v>359.98899999999998</v>
      </c>
      <c r="K46" s="292">
        <v>2.1610000000000001E-2</v>
      </c>
      <c r="L46" s="292">
        <v>1251.07</v>
      </c>
      <c r="M46" s="298">
        <v>1249.52</v>
      </c>
      <c r="N46" s="298">
        <v>1250.08</v>
      </c>
      <c r="O46" s="298">
        <v>-0.51070000000000004</v>
      </c>
      <c r="P46" s="298">
        <v>-0.22409999999999999</v>
      </c>
      <c r="Q46" s="298">
        <v>0.47202</v>
      </c>
      <c r="R46" s="302">
        <v>1</v>
      </c>
      <c r="S46" s="302">
        <v>1</v>
      </c>
      <c r="T46" s="302">
        <v>1</v>
      </c>
      <c r="U46" s="302">
        <v>119.90900000000001</v>
      </c>
      <c r="V46" s="302">
        <v>120.251</v>
      </c>
      <c r="W46" s="302">
        <v>119.839</v>
      </c>
      <c r="X46" s="302">
        <v>3.3399999999999999E-2</v>
      </c>
      <c r="Y46" s="302">
        <v>3.6850000000000001E-2</v>
      </c>
      <c r="Z46" s="302">
        <v>3.7150000000000002E-2</v>
      </c>
      <c r="AA46" s="302">
        <v>3.49E-3</v>
      </c>
      <c r="AB46" s="302">
        <v>3.0699999999999998E-3</v>
      </c>
      <c r="AC46" s="302">
        <v>4.5700000000000003E-3</v>
      </c>
      <c r="AD46" s="298">
        <v>49.997999999999998</v>
      </c>
      <c r="AE46" s="58">
        <f t="shared" si="0"/>
        <v>1.6458332538604736E-5</v>
      </c>
    </row>
    <row r="47" spans="1:31">
      <c r="A47" s="3">
        <v>46</v>
      </c>
      <c r="B47" s="290" t="s">
        <v>846</v>
      </c>
      <c r="C47" s="292">
        <v>249.917</v>
      </c>
      <c r="D47" s="292">
        <v>249.89599999999999</v>
      </c>
      <c r="E47" s="292">
        <v>249.88499999999999</v>
      </c>
      <c r="F47" s="292">
        <v>5.0060700000000002</v>
      </c>
      <c r="G47" s="292">
        <v>5.0002500000000003</v>
      </c>
      <c r="H47" s="292">
        <v>5.0026900000000003</v>
      </c>
      <c r="I47" s="292">
        <v>359.976</v>
      </c>
      <c r="J47" s="292">
        <v>359.99099999999999</v>
      </c>
      <c r="K47" s="292">
        <v>2.0729999999999998E-2</v>
      </c>
      <c r="L47" s="292">
        <v>1251.0999999999999</v>
      </c>
      <c r="M47" s="298">
        <v>1249.54</v>
      </c>
      <c r="N47" s="298">
        <v>1250.0999999999999</v>
      </c>
      <c r="O47" s="298">
        <v>-0.50790000000000002</v>
      </c>
      <c r="P47" s="298">
        <v>-0.18479999999999999</v>
      </c>
      <c r="Q47" s="298">
        <v>0.45243</v>
      </c>
      <c r="R47" s="302">
        <v>1</v>
      </c>
      <c r="S47" s="302">
        <v>1</v>
      </c>
      <c r="T47" s="302">
        <v>1</v>
      </c>
      <c r="U47" s="302">
        <v>119.91</v>
      </c>
      <c r="V47" s="302">
        <v>120.25</v>
      </c>
      <c r="W47" s="302">
        <v>119.839</v>
      </c>
      <c r="X47" s="302">
        <v>3.4270000000000002E-2</v>
      </c>
      <c r="Y47" s="302">
        <v>3.635E-2</v>
      </c>
      <c r="Z47" s="302">
        <v>3.6609999999999997E-2</v>
      </c>
      <c r="AA47" s="302">
        <v>3.4199999999999999E-3</v>
      </c>
      <c r="AB47" s="302">
        <v>2.99E-3</v>
      </c>
      <c r="AC47" s="302">
        <v>4.6800000000000001E-3</v>
      </c>
      <c r="AD47" s="298">
        <v>49.997999999999998</v>
      </c>
      <c r="AE47" s="58">
        <f t="shared" si="0"/>
        <v>1.6238423995673656E-5</v>
      </c>
    </row>
    <row r="48" spans="1:31">
      <c r="A48" s="3">
        <v>47</v>
      </c>
      <c r="B48" s="290" t="s">
        <v>847</v>
      </c>
      <c r="C48" s="292">
        <v>249.917</v>
      </c>
      <c r="D48" s="292">
        <v>249.89699999999999</v>
      </c>
      <c r="E48" s="292">
        <v>249.88499999999999</v>
      </c>
      <c r="F48" s="292">
        <v>5.0060399999999996</v>
      </c>
      <c r="G48" s="292">
        <v>5.0002899999999997</v>
      </c>
      <c r="H48" s="292">
        <v>5.0026799999999998</v>
      </c>
      <c r="I48" s="292">
        <v>359.97699999999998</v>
      </c>
      <c r="J48" s="292">
        <v>359.99099999999999</v>
      </c>
      <c r="K48" s="292">
        <v>2.0910000000000002E-2</v>
      </c>
      <c r="L48" s="292">
        <v>1251.0899999999999</v>
      </c>
      <c r="M48" s="298">
        <v>1249.55</v>
      </c>
      <c r="N48" s="298">
        <v>1250.0899999999999</v>
      </c>
      <c r="O48" s="298">
        <v>-0.48720000000000002</v>
      </c>
      <c r="P48" s="298">
        <v>-0.18290000000000001</v>
      </c>
      <c r="Q48" s="298">
        <v>0.45637</v>
      </c>
      <c r="R48" s="302">
        <v>1</v>
      </c>
      <c r="S48" s="302">
        <v>1</v>
      </c>
      <c r="T48" s="302">
        <v>1</v>
      </c>
      <c r="U48" s="302">
        <v>119.91</v>
      </c>
      <c r="V48" s="302">
        <v>120.25</v>
      </c>
      <c r="W48" s="302">
        <v>119.839</v>
      </c>
      <c r="X48" s="302">
        <v>3.4520000000000002E-2</v>
      </c>
      <c r="Y48" s="302">
        <v>3.5229999999999997E-2</v>
      </c>
      <c r="Z48" s="302">
        <v>3.6659999999999998E-2</v>
      </c>
      <c r="AA48" s="302">
        <v>3.3800000000000002E-3</v>
      </c>
      <c r="AB48" s="302">
        <v>2.8600000000000001E-3</v>
      </c>
      <c r="AC48" s="302">
        <v>4.7099999999999998E-3</v>
      </c>
      <c r="AD48" s="298">
        <v>49.997999999999998</v>
      </c>
      <c r="AE48" s="58">
        <f t="shared" si="0"/>
        <v>1.6944446542765945E-5</v>
      </c>
    </row>
    <row r="49" spans="1:31">
      <c r="A49" s="3">
        <v>48</v>
      </c>
      <c r="B49" s="290" t="s">
        <v>848</v>
      </c>
      <c r="C49" s="292">
        <v>249.916</v>
      </c>
      <c r="D49" s="292">
        <v>249.89699999999999</v>
      </c>
      <c r="E49" s="292">
        <v>249.88499999999999</v>
      </c>
      <c r="F49" s="292">
        <v>5.0060399999999996</v>
      </c>
      <c r="G49" s="292">
        <v>5.0003700000000002</v>
      </c>
      <c r="H49" s="292">
        <v>5.0026099999999998</v>
      </c>
      <c r="I49" s="292">
        <v>359.97699999999998</v>
      </c>
      <c r="J49" s="292">
        <v>359.99099999999999</v>
      </c>
      <c r="K49" s="292">
        <v>2.026E-2</v>
      </c>
      <c r="L49" s="292">
        <v>1251.0899999999999</v>
      </c>
      <c r="M49" s="298">
        <v>1249.58</v>
      </c>
      <c r="N49" s="298">
        <v>1250.08</v>
      </c>
      <c r="O49" s="298">
        <v>-0.49940000000000001</v>
      </c>
      <c r="P49" s="298">
        <v>-0.189</v>
      </c>
      <c r="Q49" s="298">
        <v>0.44223000000000001</v>
      </c>
      <c r="R49" s="302">
        <v>1</v>
      </c>
      <c r="S49" s="302">
        <v>1</v>
      </c>
      <c r="T49" s="302">
        <v>1</v>
      </c>
      <c r="U49" s="302">
        <v>119.91</v>
      </c>
      <c r="V49" s="302">
        <v>120.25</v>
      </c>
      <c r="W49" s="302">
        <v>119.839</v>
      </c>
      <c r="X49" s="302">
        <v>3.3399999999999999E-2</v>
      </c>
      <c r="Y49" s="302">
        <v>3.721E-2</v>
      </c>
      <c r="Z49" s="302">
        <v>3.6170000000000001E-2</v>
      </c>
      <c r="AA49" s="302">
        <v>3.3800000000000002E-3</v>
      </c>
      <c r="AB49" s="302">
        <v>3.0500000000000002E-3</v>
      </c>
      <c r="AC49" s="302">
        <v>4.81E-3</v>
      </c>
      <c r="AD49" s="298">
        <v>49.997999999999998</v>
      </c>
      <c r="AE49" s="58">
        <f t="shared" si="0"/>
        <v>1.7187499906867743E-5</v>
      </c>
    </row>
    <row r="50" spans="1:31">
      <c r="A50" s="3">
        <v>49</v>
      </c>
      <c r="B50" s="290" t="s">
        <v>849</v>
      </c>
      <c r="C50" s="292">
        <v>249.91499999999999</v>
      </c>
      <c r="D50" s="292">
        <v>249.89699999999999</v>
      </c>
      <c r="E50" s="292">
        <v>249.88499999999999</v>
      </c>
      <c r="F50" s="292">
        <v>5.0061</v>
      </c>
      <c r="G50" s="292">
        <v>5.0004999999999997</v>
      </c>
      <c r="H50" s="292">
        <v>5.0025300000000001</v>
      </c>
      <c r="I50" s="292">
        <v>359.976</v>
      </c>
      <c r="J50" s="292">
        <v>359.99</v>
      </c>
      <c r="K50" s="292">
        <v>1.9769999999999999E-2</v>
      </c>
      <c r="L50" s="292">
        <v>1251.0999999999999</v>
      </c>
      <c r="M50" s="298">
        <v>1249.6099999999999</v>
      </c>
      <c r="N50" s="298">
        <v>1250.06</v>
      </c>
      <c r="O50" s="298">
        <v>-0.5252</v>
      </c>
      <c r="P50" s="298">
        <v>-0.20399999999999999</v>
      </c>
      <c r="Q50" s="298">
        <v>0.43148999999999998</v>
      </c>
      <c r="R50" s="302">
        <v>1</v>
      </c>
      <c r="S50" s="302">
        <v>1</v>
      </c>
      <c r="T50" s="302">
        <v>1</v>
      </c>
      <c r="U50" s="302">
        <v>119.91</v>
      </c>
      <c r="V50" s="302">
        <v>120.25</v>
      </c>
      <c r="W50" s="302">
        <v>119.839</v>
      </c>
      <c r="X50" s="302">
        <v>3.313E-2</v>
      </c>
      <c r="Y50" s="302">
        <v>3.8089999999999999E-2</v>
      </c>
      <c r="Z50" s="302">
        <v>3.5779999999999999E-2</v>
      </c>
      <c r="AA50" s="302">
        <v>3.3700000000000002E-3</v>
      </c>
      <c r="AB50" s="302">
        <v>3.1199999999999999E-3</v>
      </c>
      <c r="AC50" s="302">
        <v>4.8500000000000001E-3</v>
      </c>
      <c r="AD50" s="298">
        <v>49.997999999999998</v>
      </c>
      <c r="AE50" s="58">
        <f t="shared" si="0"/>
        <v>1.6956015315372497E-5</v>
      </c>
    </row>
    <row r="51" spans="1:31">
      <c r="A51" s="3">
        <v>50</v>
      </c>
      <c r="B51" s="290" t="s">
        <v>850</v>
      </c>
      <c r="C51" s="292">
        <v>249.916</v>
      </c>
      <c r="D51" s="292">
        <v>249.89699999999999</v>
      </c>
      <c r="E51" s="292">
        <v>249.88300000000001</v>
      </c>
      <c r="F51" s="292">
        <v>5.00603</v>
      </c>
      <c r="G51" s="292">
        <v>5.00054</v>
      </c>
      <c r="H51" s="292">
        <v>5.0025000000000004</v>
      </c>
      <c r="I51" s="292">
        <v>359.97699999999998</v>
      </c>
      <c r="J51" s="292">
        <v>359.99099999999999</v>
      </c>
      <c r="K51" s="292">
        <v>1.9740000000000001E-2</v>
      </c>
      <c r="L51" s="292">
        <v>1251.0899999999999</v>
      </c>
      <c r="M51" s="298">
        <v>1249.6199999999999</v>
      </c>
      <c r="N51" s="298">
        <v>1250.04</v>
      </c>
      <c r="O51" s="298">
        <v>-0.49380000000000002</v>
      </c>
      <c r="P51" s="298">
        <v>-0.1923</v>
      </c>
      <c r="Q51" s="298">
        <v>0.43084</v>
      </c>
      <c r="R51" s="302">
        <v>1</v>
      </c>
      <c r="S51" s="302">
        <v>1</v>
      </c>
      <c r="T51" s="302">
        <v>1</v>
      </c>
      <c r="U51" s="302">
        <v>119.91</v>
      </c>
      <c r="V51" s="302">
        <v>120.25</v>
      </c>
      <c r="W51" s="302">
        <v>119.83799999999999</v>
      </c>
      <c r="X51" s="302">
        <v>3.4180000000000002E-2</v>
      </c>
      <c r="Y51" s="302">
        <v>3.7139999999999999E-2</v>
      </c>
      <c r="Z51" s="302">
        <v>3.5569999999999997E-2</v>
      </c>
      <c r="AA51" s="302">
        <v>3.3800000000000002E-3</v>
      </c>
      <c r="AB51" s="302">
        <v>2.8500000000000001E-3</v>
      </c>
      <c r="AC51" s="302">
        <v>4.7800000000000004E-3</v>
      </c>
      <c r="AD51" s="298">
        <v>49.997999999999998</v>
      </c>
      <c r="AE51" s="58">
        <f t="shared" si="0"/>
        <v>1.7083337297663093E-5</v>
      </c>
    </row>
    <row r="52" spans="1:31">
      <c r="A52" s="3">
        <v>51</v>
      </c>
      <c r="B52" s="290" t="s">
        <v>851</v>
      </c>
      <c r="C52" s="292">
        <v>249.917</v>
      </c>
      <c r="D52" s="292">
        <v>249.89699999999999</v>
      </c>
      <c r="E52" s="292">
        <v>249.88200000000001</v>
      </c>
      <c r="F52" s="292">
        <v>5.0060099999999998</v>
      </c>
      <c r="G52" s="292">
        <v>5.0004799999999996</v>
      </c>
      <c r="H52" s="292">
        <v>5.0025599999999999</v>
      </c>
      <c r="I52" s="292">
        <v>359.97800000000001</v>
      </c>
      <c r="J52" s="292">
        <v>359.99099999999999</v>
      </c>
      <c r="K52" s="292">
        <v>2.087E-2</v>
      </c>
      <c r="L52" s="292">
        <v>1251.08</v>
      </c>
      <c r="M52" s="298">
        <v>1249.5999999999999</v>
      </c>
      <c r="N52" s="298">
        <v>1250.05</v>
      </c>
      <c r="O52" s="298">
        <v>-0.46050000000000002</v>
      </c>
      <c r="P52" s="298">
        <v>-0.17780000000000001</v>
      </c>
      <c r="Q52" s="298">
        <v>0.43853999999999999</v>
      </c>
      <c r="R52" s="302">
        <v>1</v>
      </c>
      <c r="S52" s="302">
        <v>1</v>
      </c>
      <c r="T52" s="302">
        <v>1</v>
      </c>
      <c r="U52" s="302">
        <v>119.911</v>
      </c>
      <c r="V52" s="302">
        <v>120.25</v>
      </c>
      <c r="W52" s="302">
        <v>119.83799999999999</v>
      </c>
      <c r="X52" s="302">
        <v>3.4349999999999999E-2</v>
      </c>
      <c r="Y52" s="302">
        <v>3.6670000000000001E-2</v>
      </c>
      <c r="Z52" s="302">
        <v>3.569E-2</v>
      </c>
      <c r="AA52" s="302">
        <v>3.3500000000000001E-3</v>
      </c>
      <c r="AB52" s="302">
        <v>2.8300000000000001E-3</v>
      </c>
      <c r="AC52" s="302">
        <v>4.81E-3</v>
      </c>
      <c r="AD52" s="298">
        <v>49.997999999999998</v>
      </c>
      <c r="AE52" s="58">
        <f t="shared" si="0"/>
        <v>1.6504629456903785E-5</v>
      </c>
    </row>
    <row r="53" spans="1:31">
      <c r="A53" s="3">
        <v>52</v>
      </c>
      <c r="B53" s="290" t="s">
        <v>852</v>
      </c>
      <c r="C53" s="292">
        <v>249.91499999999999</v>
      </c>
      <c r="D53" s="292">
        <v>249.89699999999999</v>
      </c>
      <c r="E53" s="292">
        <v>249.88200000000001</v>
      </c>
      <c r="F53" s="292">
        <v>5.0059699999999996</v>
      </c>
      <c r="G53" s="292">
        <v>5.0003900000000003</v>
      </c>
      <c r="H53" s="292">
        <v>5.0025500000000003</v>
      </c>
      <c r="I53" s="292">
        <v>359.97899999999998</v>
      </c>
      <c r="J53" s="292">
        <v>359.99</v>
      </c>
      <c r="K53" s="292">
        <v>2.231E-2</v>
      </c>
      <c r="L53" s="292">
        <v>1251.07</v>
      </c>
      <c r="M53" s="298">
        <v>1249.58</v>
      </c>
      <c r="N53" s="298">
        <v>1250.05</v>
      </c>
      <c r="O53" s="298">
        <v>-0.4521</v>
      </c>
      <c r="P53" s="298">
        <v>-0.20399999999999999</v>
      </c>
      <c r="Q53" s="298">
        <v>0.48687999999999998</v>
      </c>
      <c r="R53" s="302">
        <v>1</v>
      </c>
      <c r="S53" s="302">
        <v>1</v>
      </c>
      <c r="T53" s="302">
        <v>1</v>
      </c>
      <c r="U53" s="302">
        <v>119.91</v>
      </c>
      <c r="V53" s="302">
        <v>120.25</v>
      </c>
      <c r="W53" s="302">
        <v>119.83799999999999</v>
      </c>
      <c r="X53" s="302">
        <v>3.5299999999999998E-2</v>
      </c>
      <c r="Y53" s="302">
        <v>3.5130000000000002E-2</v>
      </c>
      <c r="Z53" s="302">
        <v>3.653E-2</v>
      </c>
      <c r="AA53" s="302">
        <v>3.31E-3</v>
      </c>
      <c r="AB53" s="302">
        <v>2.8400000000000001E-3</v>
      </c>
      <c r="AC53" s="302">
        <v>4.8900000000000002E-3</v>
      </c>
      <c r="AD53" s="298">
        <v>49.997999999999998</v>
      </c>
      <c r="AE53" s="58">
        <f t="shared" si="0"/>
        <v>1.6412035620305687E-5</v>
      </c>
    </row>
    <row r="54" spans="1:31">
      <c r="A54" s="3">
        <v>53</v>
      </c>
      <c r="B54" s="290" t="s">
        <v>853</v>
      </c>
      <c r="C54" s="292">
        <v>249.91499999999999</v>
      </c>
      <c r="D54" s="292">
        <v>249.898</v>
      </c>
      <c r="E54" s="292">
        <v>249.88300000000001</v>
      </c>
      <c r="F54" s="292">
        <v>5.0059800000000001</v>
      </c>
      <c r="G54" s="292">
        <v>5.0003900000000003</v>
      </c>
      <c r="H54" s="292">
        <v>5.0025000000000004</v>
      </c>
      <c r="I54" s="292">
        <v>359.97800000000001</v>
      </c>
      <c r="J54" s="292">
        <v>359.99</v>
      </c>
      <c r="K54" s="292">
        <v>2.3210000000000001E-2</v>
      </c>
      <c r="L54" s="292">
        <v>1251.07</v>
      </c>
      <c r="M54" s="298">
        <v>1249.5899999999999</v>
      </c>
      <c r="N54" s="298">
        <v>1250.04</v>
      </c>
      <c r="O54" s="298">
        <v>-0.47970000000000002</v>
      </c>
      <c r="P54" s="298">
        <v>-0.2185</v>
      </c>
      <c r="Q54" s="298">
        <v>0.50651000000000002</v>
      </c>
      <c r="R54" s="302">
        <v>1</v>
      </c>
      <c r="S54" s="302">
        <v>1</v>
      </c>
      <c r="T54" s="302">
        <v>1</v>
      </c>
      <c r="U54" s="302">
        <v>119.91</v>
      </c>
      <c r="V54" s="302">
        <v>120.25</v>
      </c>
      <c r="W54" s="302">
        <v>119.839</v>
      </c>
      <c r="X54" s="302">
        <v>3.6150000000000002E-2</v>
      </c>
      <c r="Y54" s="302">
        <v>3.5779999999999999E-2</v>
      </c>
      <c r="Z54" s="302">
        <v>3.6040000000000003E-2</v>
      </c>
      <c r="AA54" s="302">
        <v>3.2699999999999999E-3</v>
      </c>
      <c r="AB54" s="302">
        <v>2.8500000000000001E-3</v>
      </c>
      <c r="AC54" s="302">
        <v>4.9399999999999999E-3</v>
      </c>
      <c r="AD54" s="298">
        <v>49.997999999999998</v>
      </c>
      <c r="AE54" s="58">
        <f t="shared" si="0"/>
        <v>1.6631944163236767E-5</v>
      </c>
    </row>
    <row r="55" spans="1:31">
      <c r="A55" s="3">
        <v>54</v>
      </c>
      <c r="B55" s="290" t="s">
        <v>854</v>
      </c>
      <c r="C55" s="292">
        <v>249.91499999999999</v>
      </c>
      <c r="D55" s="292">
        <v>249.899</v>
      </c>
      <c r="E55" s="292">
        <v>249.88399999999999</v>
      </c>
      <c r="F55" s="292">
        <v>5.0060500000000001</v>
      </c>
      <c r="G55" s="292">
        <v>5.0004799999999996</v>
      </c>
      <c r="H55" s="292">
        <v>5.0024699999999998</v>
      </c>
      <c r="I55" s="292">
        <v>359.97699999999998</v>
      </c>
      <c r="J55" s="292">
        <v>359.99</v>
      </c>
      <c r="K55" s="292">
        <v>2.1909999999999999E-2</v>
      </c>
      <c r="L55" s="292">
        <v>1251.08</v>
      </c>
      <c r="M55" s="298">
        <v>1249.6099999999999</v>
      </c>
      <c r="N55" s="298">
        <v>1250.03</v>
      </c>
      <c r="O55" s="298">
        <v>-0.4849</v>
      </c>
      <c r="P55" s="298">
        <v>-0.20730000000000001</v>
      </c>
      <c r="Q55" s="298">
        <v>0.47799999999999998</v>
      </c>
      <c r="R55" s="302">
        <v>1</v>
      </c>
      <c r="S55" s="302">
        <v>1</v>
      </c>
      <c r="T55" s="302">
        <v>1</v>
      </c>
      <c r="U55" s="302">
        <v>119.91</v>
      </c>
      <c r="V55" s="302">
        <v>120.25</v>
      </c>
      <c r="W55" s="302">
        <v>119.839</v>
      </c>
      <c r="X55" s="302">
        <v>3.3730000000000003E-2</v>
      </c>
      <c r="Y55" s="302">
        <v>3.7920000000000002E-2</v>
      </c>
      <c r="Z55" s="302">
        <v>3.6850000000000001E-2</v>
      </c>
      <c r="AA55" s="302">
        <v>3.3400000000000001E-3</v>
      </c>
      <c r="AB55" s="302">
        <v>2.81E-3</v>
      </c>
      <c r="AC55" s="302">
        <v>4.8300000000000001E-3</v>
      </c>
      <c r="AD55" s="298">
        <v>49.997999999999998</v>
      </c>
      <c r="AE55" s="58">
        <f t="shared" si="0"/>
        <v>1.6643520211800933E-5</v>
      </c>
    </row>
    <row r="56" spans="1:31">
      <c r="A56" s="3">
        <v>55</v>
      </c>
      <c r="B56" s="290" t="s">
        <v>855</v>
      </c>
      <c r="C56" s="292">
        <v>249.91399999999999</v>
      </c>
      <c r="D56" s="292">
        <v>249.899</v>
      </c>
      <c r="E56" s="292">
        <v>249.88399999999999</v>
      </c>
      <c r="F56" s="292">
        <v>5.0060500000000001</v>
      </c>
      <c r="G56" s="292">
        <v>5.0005199999999999</v>
      </c>
      <c r="H56" s="292">
        <v>5.0024600000000001</v>
      </c>
      <c r="I56" s="292">
        <v>359.97800000000001</v>
      </c>
      <c r="J56" s="292">
        <v>359.99</v>
      </c>
      <c r="K56" s="292">
        <v>2.317E-2</v>
      </c>
      <c r="L56" s="292">
        <v>1251.08</v>
      </c>
      <c r="M56" s="298">
        <v>1249.6199999999999</v>
      </c>
      <c r="N56" s="298">
        <v>1250.01</v>
      </c>
      <c r="O56" s="298">
        <v>-0.46710000000000002</v>
      </c>
      <c r="P56" s="298">
        <v>-0.20030000000000001</v>
      </c>
      <c r="Q56" s="298">
        <v>0.50560000000000005</v>
      </c>
      <c r="R56" s="302">
        <v>1</v>
      </c>
      <c r="S56" s="302">
        <v>1</v>
      </c>
      <c r="T56" s="302">
        <v>1</v>
      </c>
      <c r="U56" s="302">
        <v>119.91</v>
      </c>
      <c r="V56" s="302">
        <v>120.25</v>
      </c>
      <c r="W56" s="302">
        <v>119.839</v>
      </c>
      <c r="X56" s="302">
        <v>3.2500000000000001E-2</v>
      </c>
      <c r="Y56" s="302">
        <v>3.6769999999999997E-2</v>
      </c>
      <c r="Z56" s="302">
        <v>3.823E-2</v>
      </c>
      <c r="AA56" s="302">
        <v>3.3700000000000002E-3</v>
      </c>
      <c r="AB56" s="302">
        <v>2.7599999999999999E-3</v>
      </c>
      <c r="AC56" s="302">
        <v>4.8300000000000001E-3</v>
      </c>
      <c r="AD56" s="298">
        <v>49.997999999999998</v>
      </c>
      <c r="AE56" s="58">
        <f t="shared" si="0"/>
        <v>1.6458332538604736E-5</v>
      </c>
    </row>
    <row r="57" spans="1:31">
      <c r="A57" s="3">
        <v>56</v>
      </c>
      <c r="B57" s="290" t="s">
        <v>856</v>
      </c>
      <c r="C57" s="292">
        <v>249.91399999999999</v>
      </c>
      <c r="D57" s="292">
        <v>249.898</v>
      </c>
      <c r="E57" s="292">
        <v>249.88399999999999</v>
      </c>
      <c r="F57" s="292">
        <v>5.0060000000000002</v>
      </c>
      <c r="G57" s="292">
        <v>5.0004</v>
      </c>
      <c r="H57" s="292">
        <v>5.0024100000000002</v>
      </c>
      <c r="I57" s="292">
        <v>359.97800000000001</v>
      </c>
      <c r="J57" s="292">
        <v>359.988</v>
      </c>
      <c r="K57" s="292">
        <v>2.3740000000000001E-2</v>
      </c>
      <c r="L57" s="292">
        <v>1251.07</v>
      </c>
      <c r="M57" s="298">
        <v>1249.5899999999999</v>
      </c>
      <c r="N57" s="298">
        <v>1250.02</v>
      </c>
      <c r="O57" s="298">
        <v>-0.46379999999999999</v>
      </c>
      <c r="P57" s="298">
        <v>-0.25409999999999999</v>
      </c>
      <c r="Q57" s="298">
        <v>0.51795000000000002</v>
      </c>
      <c r="R57" s="302">
        <v>1</v>
      </c>
      <c r="S57" s="302">
        <v>1</v>
      </c>
      <c r="T57" s="302">
        <v>1</v>
      </c>
      <c r="U57" s="302">
        <v>119.90900000000001</v>
      </c>
      <c r="V57" s="302">
        <v>120.25</v>
      </c>
      <c r="W57" s="302">
        <v>119.839</v>
      </c>
      <c r="X57" s="302">
        <v>3.424E-2</v>
      </c>
      <c r="Y57" s="302">
        <v>3.5819999999999998E-2</v>
      </c>
      <c r="Z57" s="302">
        <v>3.6299999999999999E-2</v>
      </c>
      <c r="AA57" s="302">
        <v>3.2000000000000002E-3</v>
      </c>
      <c r="AB57" s="302">
        <v>2.96E-3</v>
      </c>
      <c r="AC57" s="302">
        <v>4.8900000000000002E-3</v>
      </c>
      <c r="AD57" s="298">
        <v>49.997999999999998</v>
      </c>
      <c r="AE57" s="58">
        <f t="shared" si="0"/>
        <v>1.7129626940004528E-5</v>
      </c>
    </row>
    <row r="58" spans="1:31">
      <c r="A58" s="3">
        <v>57</v>
      </c>
      <c r="B58" s="290" t="s">
        <v>857</v>
      </c>
      <c r="C58" s="292">
        <v>249.91399999999999</v>
      </c>
      <c r="D58" s="292">
        <v>249.898</v>
      </c>
      <c r="E58" s="292">
        <v>249.88399999999999</v>
      </c>
      <c r="F58" s="292">
        <v>5.0059699999999996</v>
      </c>
      <c r="G58" s="292">
        <v>5.0003900000000003</v>
      </c>
      <c r="H58" s="292">
        <v>5.0024100000000002</v>
      </c>
      <c r="I58" s="292">
        <v>359.97899999999998</v>
      </c>
      <c r="J58" s="292">
        <v>359.988</v>
      </c>
      <c r="K58" s="292">
        <v>2.4469999999999999E-2</v>
      </c>
      <c r="L58" s="292">
        <v>1251.06</v>
      </c>
      <c r="M58" s="298">
        <v>1249.58</v>
      </c>
      <c r="N58" s="298">
        <v>1250.02</v>
      </c>
      <c r="O58" s="298">
        <v>-0.45960000000000001</v>
      </c>
      <c r="P58" s="298">
        <v>-0.25919999999999999</v>
      </c>
      <c r="Q58" s="298">
        <v>0.53386999999999996</v>
      </c>
      <c r="R58" s="302">
        <v>1</v>
      </c>
      <c r="S58" s="302">
        <v>1</v>
      </c>
      <c r="T58" s="302">
        <v>1</v>
      </c>
      <c r="U58" s="302">
        <v>119.90900000000001</v>
      </c>
      <c r="V58" s="302">
        <v>120.25</v>
      </c>
      <c r="W58" s="302">
        <v>119.839</v>
      </c>
      <c r="X58" s="302">
        <v>3.5270000000000003E-2</v>
      </c>
      <c r="Y58" s="302">
        <v>3.628E-2</v>
      </c>
      <c r="Z58" s="302">
        <v>3.5340000000000003E-2</v>
      </c>
      <c r="AA58" s="302">
        <v>3.1700000000000001E-3</v>
      </c>
      <c r="AB58" s="302">
        <v>3.0200000000000001E-3</v>
      </c>
      <c r="AC58" s="302">
        <v>4.8599999999999997E-3</v>
      </c>
      <c r="AD58" s="298">
        <v>49.997999999999998</v>
      </c>
      <c r="AE58" s="58">
        <f t="shared" si="0"/>
        <v>1.7187499906867743E-5</v>
      </c>
    </row>
    <row r="59" spans="1:31">
      <c r="A59" s="3">
        <v>58</v>
      </c>
      <c r="B59" s="290" t="s">
        <v>858</v>
      </c>
      <c r="C59" s="292">
        <v>249.91499999999999</v>
      </c>
      <c r="D59" s="292">
        <v>249.898</v>
      </c>
      <c r="E59" s="292">
        <v>249.88200000000001</v>
      </c>
      <c r="F59" s="292">
        <v>5.0059899999999997</v>
      </c>
      <c r="G59" s="292">
        <v>5.0004299999999997</v>
      </c>
      <c r="H59" s="292">
        <v>5.00237</v>
      </c>
      <c r="I59" s="292">
        <v>359.97800000000001</v>
      </c>
      <c r="J59" s="292">
        <v>359.98899999999998</v>
      </c>
      <c r="K59" s="292">
        <v>2.4510000000000001E-2</v>
      </c>
      <c r="L59" s="292">
        <v>1251.07</v>
      </c>
      <c r="M59" s="298">
        <v>1249.5999999999999</v>
      </c>
      <c r="N59" s="298">
        <v>1250</v>
      </c>
      <c r="O59" s="298">
        <v>-0.46010000000000001</v>
      </c>
      <c r="P59" s="298">
        <v>-0.23910000000000001</v>
      </c>
      <c r="Q59" s="298">
        <v>0.53488999999999998</v>
      </c>
      <c r="R59" s="302">
        <v>1</v>
      </c>
      <c r="S59" s="302">
        <v>1</v>
      </c>
      <c r="T59" s="302">
        <v>1</v>
      </c>
      <c r="U59" s="302">
        <v>119.91</v>
      </c>
      <c r="V59" s="302">
        <v>120.25</v>
      </c>
      <c r="W59" s="302">
        <v>119.839</v>
      </c>
      <c r="X59" s="302">
        <v>3.3989999999999999E-2</v>
      </c>
      <c r="Y59" s="302">
        <v>3.6240000000000001E-2</v>
      </c>
      <c r="Z59" s="302">
        <v>3.6240000000000001E-2</v>
      </c>
      <c r="AA59" s="302">
        <v>3.2799999999999999E-3</v>
      </c>
      <c r="AB59" s="302">
        <v>2.8900000000000002E-3</v>
      </c>
      <c r="AC59" s="302">
        <v>4.6699999999999997E-3</v>
      </c>
      <c r="AD59" s="298">
        <v>49.997999999999998</v>
      </c>
      <c r="AE59" s="58">
        <f t="shared" si="0"/>
        <v>1.6944446542765945E-5</v>
      </c>
    </row>
    <row r="60" spans="1:31">
      <c r="A60" s="3">
        <v>59</v>
      </c>
      <c r="B60" s="290" t="s">
        <v>859</v>
      </c>
      <c r="C60" s="292">
        <v>249.91499999999999</v>
      </c>
      <c r="D60" s="292">
        <v>249.898</v>
      </c>
      <c r="E60" s="292">
        <v>249.881</v>
      </c>
      <c r="F60" s="292">
        <v>5.0060200000000004</v>
      </c>
      <c r="G60" s="292">
        <v>5.0004400000000002</v>
      </c>
      <c r="H60" s="292">
        <v>5.0023799999999996</v>
      </c>
      <c r="I60" s="292">
        <v>359.97800000000001</v>
      </c>
      <c r="J60" s="292">
        <v>359.98899999999998</v>
      </c>
      <c r="K60" s="292">
        <v>2.4930000000000001E-2</v>
      </c>
      <c r="L60" s="292">
        <v>1251.08</v>
      </c>
      <c r="M60" s="298">
        <v>1249.5999999999999</v>
      </c>
      <c r="N60" s="298">
        <v>1250</v>
      </c>
      <c r="O60" s="298">
        <v>-0.4708</v>
      </c>
      <c r="P60" s="298">
        <v>-0.2349</v>
      </c>
      <c r="Q60" s="298">
        <v>0.54388000000000003</v>
      </c>
      <c r="R60" s="302">
        <v>1</v>
      </c>
      <c r="S60" s="302">
        <v>1</v>
      </c>
      <c r="T60" s="302">
        <v>1</v>
      </c>
      <c r="U60" s="302">
        <v>119.91</v>
      </c>
      <c r="V60" s="302">
        <v>120.25</v>
      </c>
      <c r="W60" s="302">
        <v>119.839</v>
      </c>
      <c r="X60" s="302">
        <v>3.422E-2</v>
      </c>
      <c r="Y60" s="302">
        <v>3.6179999999999997E-2</v>
      </c>
      <c r="Z60" s="302">
        <v>3.6720000000000003E-2</v>
      </c>
      <c r="AA60" s="302">
        <v>3.2699999999999999E-3</v>
      </c>
      <c r="AB60" s="302">
        <v>2.9299999999999999E-3</v>
      </c>
      <c r="AC60" s="302">
        <v>4.6100000000000004E-3</v>
      </c>
      <c r="AD60" s="298">
        <v>49.997999999999998</v>
      </c>
      <c r="AE60" s="58">
        <f t="shared" si="0"/>
        <v>1.6412035620305687E-5</v>
      </c>
    </row>
    <row r="61" spans="1:31">
      <c r="A61" s="3">
        <v>60</v>
      </c>
      <c r="B61" s="290" t="s">
        <v>860</v>
      </c>
      <c r="C61" s="292">
        <v>249.91499999999999</v>
      </c>
      <c r="D61" s="292">
        <v>249.899</v>
      </c>
      <c r="E61" s="292">
        <v>249.88200000000001</v>
      </c>
      <c r="F61" s="292">
        <v>5.0059899999999997</v>
      </c>
      <c r="G61" s="292">
        <v>5.0005499999999996</v>
      </c>
      <c r="H61" s="292">
        <v>5.0023299999999997</v>
      </c>
      <c r="I61" s="292">
        <v>359.97800000000001</v>
      </c>
      <c r="J61" s="292">
        <v>359.988</v>
      </c>
      <c r="K61" s="292">
        <v>2.4649999999999998E-2</v>
      </c>
      <c r="L61" s="292">
        <v>1251.07</v>
      </c>
      <c r="M61" s="298">
        <v>1249.6300000000001</v>
      </c>
      <c r="N61" s="298">
        <v>1249.99</v>
      </c>
      <c r="O61" s="298">
        <v>-0.47039999999999998</v>
      </c>
      <c r="P61" s="298">
        <v>-0.25690000000000002</v>
      </c>
      <c r="Q61" s="298">
        <v>0.53793000000000002</v>
      </c>
      <c r="R61" s="302">
        <v>1</v>
      </c>
      <c r="S61" s="302">
        <v>1</v>
      </c>
      <c r="T61" s="302">
        <v>1</v>
      </c>
      <c r="U61" s="302">
        <v>119.91</v>
      </c>
      <c r="V61" s="302">
        <v>120.25</v>
      </c>
      <c r="W61" s="302">
        <v>119.839</v>
      </c>
      <c r="X61" s="302">
        <v>3.5139999999999998E-2</v>
      </c>
      <c r="Y61" s="302">
        <v>3.6409999999999998E-2</v>
      </c>
      <c r="Z61" s="302">
        <v>3.6220000000000002E-2</v>
      </c>
      <c r="AA61" s="302">
        <v>3.15E-3</v>
      </c>
      <c r="AB61" s="302">
        <v>2.98E-3</v>
      </c>
      <c r="AC61" s="302">
        <v>4.5799999999999999E-3</v>
      </c>
      <c r="AD61" s="298">
        <v>49.997999999999998</v>
      </c>
      <c r="AE61" s="58">
        <f t="shared" si="0"/>
        <v>1.6412035620305687E-5</v>
      </c>
    </row>
    <row r="62" spans="1:31">
      <c r="A62" s="3">
        <v>61</v>
      </c>
      <c r="B62" s="290" t="s">
        <v>861</v>
      </c>
      <c r="C62" s="292">
        <v>249.91499999999999</v>
      </c>
      <c r="D62" s="292">
        <v>249.89699999999999</v>
      </c>
      <c r="E62" s="292">
        <v>249.88200000000001</v>
      </c>
      <c r="F62" s="292">
        <v>5.0059699999999996</v>
      </c>
      <c r="G62" s="292">
        <v>5.0003599999999997</v>
      </c>
      <c r="H62" s="292">
        <v>5.0023600000000004</v>
      </c>
      <c r="I62" s="292">
        <v>359.97899999999998</v>
      </c>
      <c r="J62" s="292">
        <v>359.98700000000002</v>
      </c>
      <c r="K62" s="292">
        <v>2.5899999999999999E-2</v>
      </c>
      <c r="L62" s="292">
        <v>1251.07</v>
      </c>
      <c r="M62" s="298">
        <v>1249.57</v>
      </c>
      <c r="N62" s="298">
        <v>1250</v>
      </c>
      <c r="O62" s="298">
        <v>-0.44929999999999998</v>
      </c>
      <c r="P62" s="298">
        <v>-0.25169999999999998</v>
      </c>
      <c r="Q62" s="298">
        <v>0.56523000000000001</v>
      </c>
      <c r="R62" s="302">
        <v>1</v>
      </c>
      <c r="S62" s="302">
        <v>1</v>
      </c>
      <c r="T62" s="302">
        <v>1</v>
      </c>
      <c r="U62" s="302">
        <v>119.90900000000001</v>
      </c>
      <c r="V62" s="302">
        <v>120.25</v>
      </c>
      <c r="W62" s="302">
        <v>119.839</v>
      </c>
      <c r="X62" s="302">
        <v>3.4439999999999998E-2</v>
      </c>
      <c r="Y62" s="302">
        <v>3.5459999999999998E-2</v>
      </c>
      <c r="Z62" s="302">
        <v>3.6179999999999997E-2</v>
      </c>
      <c r="AA62" s="302">
        <v>3.15E-3</v>
      </c>
      <c r="AB62" s="302">
        <v>2.99E-3</v>
      </c>
      <c r="AC62" s="302">
        <v>4.47E-3</v>
      </c>
      <c r="AD62" s="298">
        <v>49.997999999999998</v>
      </c>
      <c r="AE62" s="58">
        <f t="shared" si="0"/>
        <v>1.700231950962916E-5</v>
      </c>
    </row>
    <row r="63" spans="1:31">
      <c r="A63" s="3">
        <v>62</v>
      </c>
      <c r="B63" s="290" t="s">
        <v>862</v>
      </c>
      <c r="C63" s="292">
        <v>249.916</v>
      </c>
      <c r="D63" s="292">
        <v>249.89699999999999</v>
      </c>
      <c r="E63" s="292">
        <v>249.88300000000001</v>
      </c>
      <c r="F63" s="292">
        <v>5.0059800000000001</v>
      </c>
      <c r="G63" s="292">
        <v>5.0004200000000001</v>
      </c>
      <c r="H63" s="292">
        <v>5.0023299999999997</v>
      </c>
      <c r="I63" s="292">
        <v>359.97800000000001</v>
      </c>
      <c r="J63" s="292">
        <v>359.98700000000002</v>
      </c>
      <c r="K63" s="292">
        <v>2.622E-2</v>
      </c>
      <c r="L63" s="292">
        <v>1251.07</v>
      </c>
      <c r="M63" s="298">
        <v>1249.5899999999999</v>
      </c>
      <c r="N63" s="298">
        <v>1249.99</v>
      </c>
      <c r="O63" s="298">
        <v>-0.4647</v>
      </c>
      <c r="P63" s="298">
        <v>-0.27229999999999999</v>
      </c>
      <c r="Q63" s="298">
        <v>0.57201999999999997</v>
      </c>
      <c r="R63" s="302">
        <v>1</v>
      </c>
      <c r="S63" s="302">
        <v>1</v>
      </c>
      <c r="T63" s="302">
        <v>1</v>
      </c>
      <c r="U63" s="302">
        <v>119.91</v>
      </c>
      <c r="V63" s="302">
        <v>120.25</v>
      </c>
      <c r="W63" s="302">
        <v>119.839</v>
      </c>
      <c r="X63" s="302">
        <v>3.3509999999999998E-2</v>
      </c>
      <c r="Y63" s="302">
        <v>3.5950000000000003E-2</v>
      </c>
      <c r="Z63" s="302">
        <v>3.7310000000000003E-2</v>
      </c>
      <c r="AA63" s="302">
        <v>3.1800000000000001E-3</v>
      </c>
      <c r="AB63" s="302">
        <v>3.0799999999999998E-3</v>
      </c>
      <c r="AC63" s="302">
        <v>4.4000000000000003E-3</v>
      </c>
      <c r="AD63" s="298">
        <v>49.997999999999998</v>
      </c>
      <c r="AE63" s="58">
        <f t="shared" si="0"/>
        <v>1.7141202988568693E-5</v>
      </c>
    </row>
    <row r="64" spans="1:31">
      <c r="A64" s="3">
        <v>63</v>
      </c>
      <c r="B64" s="290" t="s">
        <v>863</v>
      </c>
      <c r="C64" s="292">
        <v>249.916</v>
      </c>
      <c r="D64" s="292">
        <v>249.898</v>
      </c>
      <c r="E64" s="292">
        <v>249.88399999999999</v>
      </c>
      <c r="F64" s="292">
        <v>5.0059699999999996</v>
      </c>
      <c r="G64" s="292">
        <v>5.0005600000000001</v>
      </c>
      <c r="H64" s="292">
        <v>5.0023400000000002</v>
      </c>
      <c r="I64" s="292">
        <v>359.97800000000001</v>
      </c>
      <c r="J64" s="292">
        <v>359.988</v>
      </c>
      <c r="K64" s="292">
        <v>2.5729999999999999E-2</v>
      </c>
      <c r="L64" s="292">
        <v>1251.08</v>
      </c>
      <c r="M64" s="298">
        <v>1249.6300000000001</v>
      </c>
      <c r="N64" s="298">
        <v>1250</v>
      </c>
      <c r="O64" s="298">
        <v>-0.4708</v>
      </c>
      <c r="P64" s="298">
        <v>-0.24329999999999999</v>
      </c>
      <c r="Q64" s="298">
        <v>0.56149000000000004</v>
      </c>
      <c r="R64" s="302">
        <v>1</v>
      </c>
      <c r="S64" s="302">
        <v>1</v>
      </c>
      <c r="T64" s="302">
        <v>1</v>
      </c>
      <c r="U64" s="302">
        <v>119.91</v>
      </c>
      <c r="V64" s="302">
        <v>120.25</v>
      </c>
      <c r="W64" s="302">
        <v>119.839</v>
      </c>
      <c r="X64" s="302">
        <v>3.329E-2</v>
      </c>
      <c r="Y64" s="302">
        <v>3.6459999999999999E-2</v>
      </c>
      <c r="Z64" s="302">
        <v>3.7569999999999999E-2</v>
      </c>
      <c r="AA64" s="302">
        <v>3.1800000000000001E-3</v>
      </c>
      <c r="AB64" s="302">
        <v>3.0799999999999998E-3</v>
      </c>
      <c r="AC64" s="302">
        <v>4.2199999999999998E-3</v>
      </c>
      <c r="AD64" s="298">
        <v>49.997999999999998</v>
      </c>
      <c r="AE64" s="58">
        <f t="shared" si="0"/>
        <v>1.6365738702006638E-5</v>
      </c>
    </row>
    <row r="65" spans="1:31">
      <c r="A65" s="3">
        <v>64</v>
      </c>
      <c r="B65" s="290" t="s">
        <v>864</v>
      </c>
      <c r="C65" s="292">
        <v>249.91499999999999</v>
      </c>
      <c r="D65" s="292">
        <v>249.898</v>
      </c>
      <c r="E65" s="292">
        <v>249.88300000000001</v>
      </c>
      <c r="F65" s="292">
        <v>5.0059800000000001</v>
      </c>
      <c r="G65" s="292">
        <v>5.0004299999999997</v>
      </c>
      <c r="H65" s="292">
        <v>5.00237</v>
      </c>
      <c r="I65" s="292">
        <v>359.97899999999998</v>
      </c>
      <c r="J65" s="292">
        <v>359.98899999999998</v>
      </c>
      <c r="K65" s="292">
        <v>2.6519999999999998E-2</v>
      </c>
      <c r="L65" s="292">
        <v>1251.07</v>
      </c>
      <c r="M65" s="298">
        <v>1249.5899999999999</v>
      </c>
      <c r="N65" s="298">
        <v>1250.01</v>
      </c>
      <c r="O65" s="298">
        <v>-0.45629999999999998</v>
      </c>
      <c r="P65" s="298">
        <v>-0.23769999999999999</v>
      </c>
      <c r="Q65" s="298">
        <v>0.57862000000000002</v>
      </c>
      <c r="R65" s="302">
        <v>1</v>
      </c>
      <c r="S65" s="302">
        <v>1</v>
      </c>
      <c r="T65" s="302">
        <v>1</v>
      </c>
      <c r="U65" s="302">
        <v>119.91</v>
      </c>
      <c r="V65" s="302">
        <v>120.25</v>
      </c>
      <c r="W65" s="302">
        <v>119.839</v>
      </c>
      <c r="X65" s="302">
        <v>3.3689999999999998E-2</v>
      </c>
      <c r="Y65" s="302">
        <v>3.5860000000000003E-2</v>
      </c>
      <c r="Z65" s="302">
        <v>3.7569999999999999E-2</v>
      </c>
      <c r="AA65" s="302">
        <v>3.2399999999999998E-3</v>
      </c>
      <c r="AB65" s="302">
        <v>3.0100000000000001E-3</v>
      </c>
      <c r="AC65" s="302">
        <v>4.0800000000000003E-3</v>
      </c>
      <c r="AD65" s="298">
        <v>49.997999999999998</v>
      </c>
      <c r="AE65" s="58">
        <f t="shared" si="0"/>
        <v>1.6319449059665203E-5</v>
      </c>
    </row>
    <row r="66" spans="1:31">
      <c r="A66" s="3">
        <v>65</v>
      </c>
      <c r="B66" s="290" t="s">
        <v>865</v>
      </c>
      <c r="C66" s="292">
        <v>249.91499999999999</v>
      </c>
      <c r="D66" s="292">
        <v>249.898</v>
      </c>
      <c r="E66" s="292">
        <v>249.88200000000001</v>
      </c>
      <c r="F66" s="292">
        <v>5.0059399999999998</v>
      </c>
      <c r="G66" s="292">
        <v>5.0003599999999997</v>
      </c>
      <c r="H66" s="292">
        <v>5.0024300000000004</v>
      </c>
      <c r="I66" s="292">
        <v>359.97899999999998</v>
      </c>
      <c r="J66" s="292">
        <v>359.98899999999998</v>
      </c>
      <c r="K66" s="292">
        <v>2.6100000000000002E-2</v>
      </c>
      <c r="L66" s="292">
        <v>1251.06</v>
      </c>
      <c r="M66" s="298">
        <v>1249.58</v>
      </c>
      <c r="N66" s="298">
        <v>1250.02</v>
      </c>
      <c r="O66" s="298">
        <v>-0.45960000000000001</v>
      </c>
      <c r="P66" s="298">
        <v>-0.2349</v>
      </c>
      <c r="Q66" s="298">
        <v>0.56959000000000004</v>
      </c>
      <c r="R66" s="302">
        <v>1</v>
      </c>
      <c r="S66" s="302">
        <v>1</v>
      </c>
      <c r="T66" s="302">
        <v>1</v>
      </c>
      <c r="U66" s="302">
        <v>119.91</v>
      </c>
      <c r="V66" s="302">
        <v>120.25</v>
      </c>
      <c r="W66" s="302">
        <v>119.839</v>
      </c>
      <c r="X66" s="302">
        <v>3.3489999999999999E-2</v>
      </c>
      <c r="Y66" s="302">
        <v>3.5819999999999998E-2</v>
      </c>
      <c r="Z66" s="302">
        <v>3.789E-2</v>
      </c>
      <c r="AA66" s="302">
        <v>3.2499999999999999E-3</v>
      </c>
      <c r="AB66" s="302">
        <v>3.0300000000000001E-3</v>
      </c>
      <c r="AC66" s="302">
        <v>3.8500000000000001E-3</v>
      </c>
      <c r="AD66" s="298">
        <v>49.997999999999998</v>
      </c>
      <c r="AE66" s="58">
        <f t="shared" si="0"/>
        <v>1.6631944163236767E-5</v>
      </c>
    </row>
    <row r="67" spans="1:31">
      <c r="A67" s="3">
        <v>66</v>
      </c>
      <c r="B67" s="290" t="s">
        <v>866</v>
      </c>
      <c r="C67" s="292">
        <v>249.91399999999999</v>
      </c>
      <c r="D67" s="292">
        <v>249.898</v>
      </c>
      <c r="E67" s="292">
        <v>249.88200000000001</v>
      </c>
      <c r="F67" s="292">
        <v>5.0060000000000002</v>
      </c>
      <c r="G67" s="292">
        <v>5.0002899999999997</v>
      </c>
      <c r="H67" s="292">
        <v>5.00251</v>
      </c>
      <c r="I67" s="292">
        <v>359.98</v>
      </c>
      <c r="J67" s="292">
        <v>359.99099999999999</v>
      </c>
      <c r="K67" s="292">
        <v>2.5780000000000001E-2</v>
      </c>
      <c r="L67" s="292">
        <v>1251.07</v>
      </c>
      <c r="M67" s="298">
        <v>1249.56</v>
      </c>
      <c r="N67" s="298">
        <v>1250.04</v>
      </c>
      <c r="O67" s="298">
        <v>-0.43149999999999999</v>
      </c>
      <c r="P67" s="298">
        <v>-0.189</v>
      </c>
      <c r="Q67" s="298">
        <v>0.56257000000000001</v>
      </c>
      <c r="R67" s="302">
        <v>1</v>
      </c>
      <c r="S67" s="302">
        <v>1</v>
      </c>
      <c r="T67" s="302">
        <v>1</v>
      </c>
      <c r="U67" s="302">
        <v>119.91</v>
      </c>
      <c r="V67" s="302">
        <v>120.25</v>
      </c>
      <c r="W67" s="302">
        <v>119.839</v>
      </c>
      <c r="X67" s="302">
        <v>3.3869999999999997E-2</v>
      </c>
      <c r="Y67" s="302">
        <v>3.5569999999999997E-2</v>
      </c>
      <c r="Z67" s="302">
        <v>3.7769999999999998E-2</v>
      </c>
      <c r="AA67" s="302">
        <v>3.1099999999999999E-3</v>
      </c>
      <c r="AB67" s="302">
        <v>3.1900000000000001E-3</v>
      </c>
      <c r="AC67" s="302">
        <v>3.8E-3</v>
      </c>
      <c r="AD67" s="298">
        <v>49.997999999999998</v>
      </c>
      <c r="AE67" s="58">
        <f t="shared" ref="AE67:AE130" si="1">B68-B67</f>
        <v>1.6458332538604736E-5</v>
      </c>
    </row>
    <row r="68" spans="1:31">
      <c r="A68" s="3">
        <v>67</v>
      </c>
      <c r="B68" s="290" t="s">
        <v>867</v>
      </c>
      <c r="C68" s="292">
        <v>249.91499999999999</v>
      </c>
      <c r="D68" s="292">
        <v>249.89699999999999</v>
      </c>
      <c r="E68" s="292">
        <v>249.88300000000001</v>
      </c>
      <c r="F68" s="292">
        <v>5.0059899999999997</v>
      </c>
      <c r="G68" s="292">
        <v>5.0003700000000002</v>
      </c>
      <c r="H68" s="292">
        <v>5.0024600000000001</v>
      </c>
      <c r="I68" s="292">
        <v>359.97800000000001</v>
      </c>
      <c r="J68" s="292">
        <v>359.99</v>
      </c>
      <c r="K68" s="292">
        <v>2.5530000000000001E-2</v>
      </c>
      <c r="L68" s="292">
        <v>1251.07</v>
      </c>
      <c r="M68" s="298">
        <v>1249.58</v>
      </c>
      <c r="N68" s="298">
        <v>1250.03</v>
      </c>
      <c r="O68" s="298">
        <v>-0.46289999999999998</v>
      </c>
      <c r="P68" s="298">
        <v>-0.19789999999999999</v>
      </c>
      <c r="Q68" s="298">
        <v>0.55703999999999998</v>
      </c>
      <c r="R68" s="302">
        <v>1</v>
      </c>
      <c r="S68" s="302">
        <v>1</v>
      </c>
      <c r="T68" s="302">
        <v>1</v>
      </c>
      <c r="U68" s="302">
        <v>119.91</v>
      </c>
      <c r="V68" s="302">
        <v>120.25</v>
      </c>
      <c r="W68" s="302">
        <v>119.839</v>
      </c>
      <c r="X68" s="302">
        <v>3.4169999999999999E-2</v>
      </c>
      <c r="Y68" s="302">
        <v>3.5970000000000002E-2</v>
      </c>
      <c r="Z68" s="302">
        <v>3.7830000000000003E-2</v>
      </c>
      <c r="AA68" s="302">
        <v>3.0699999999999998E-3</v>
      </c>
      <c r="AB68" s="302">
        <v>3.2799999999999999E-3</v>
      </c>
      <c r="AC68" s="302">
        <v>3.5599999999999998E-3</v>
      </c>
      <c r="AD68" s="298">
        <v>49.997999999999998</v>
      </c>
      <c r="AE68" s="58">
        <f t="shared" si="1"/>
        <v>1.627314486540854E-5</v>
      </c>
    </row>
    <row r="69" spans="1:31">
      <c r="A69" s="3">
        <v>68</v>
      </c>
      <c r="B69" s="290" t="s">
        <v>868</v>
      </c>
      <c r="C69" s="292">
        <v>249.917</v>
      </c>
      <c r="D69" s="292">
        <v>249.89699999999999</v>
      </c>
      <c r="E69" s="292">
        <v>249.88399999999999</v>
      </c>
      <c r="F69" s="292">
        <v>5.0059100000000001</v>
      </c>
      <c r="G69" s="292">
        <v>5.0003700000000002</v>
      </c>
      <c r="H69" s="292">
        <v>5.0024800000000003</v>
      </c>
      <c r="I69" s="292">
        <v>359.97699999999998</v>
      </c>
      <c r="J69" s="292">
        <v>359.99</v>
      </c>
      <c r="K69" s="292">
        <v>2.5049999999999999E-2</v>
      </c>
      <c r="L69" s="292">
        <v>1251.06</v>
      </c>
      <c r="M69" s="298">
        <v>1249.57</v>
      </c>
      <c r="N69" s="298">
        <v>1250.04</v>
      </c>
      <c r="O69" s="298">
        <v>-0.50029999999999997</v>
      </c>
      <c r="P69" s="298">
        <v>-0.2157</v>
      </c>
      <c r="Q69" s="298">
        <v>0.54652000000000001</v>
      </c>
      <c r="R69" s="302">
        <v>1</v>
      </c>
      <c r="S69" s="302">
        <v>1</v>
      </c>
      <c r="T69" s="302">
        <v>1</v>
      </c>
      <c r="U69" s="302">
        <v>119.91</v>
      </c>
      <c r="V69" s="302">
        <v>120.249</v>
      </c>
      <c r="W69" s="302">
        <v>119.839</v>
      </c>
      <c r="X69" s="302">
        <v>3.4000000000000002E-2</v>
      </c>
      <c r="Y69" s="302">
        <v>3.637E-2</v>
      </c>
      <c r="Z69" s="302">
        <v>3.7319999999999999E-2</v>
      </c>
      <c r="AA69" s="302">
        <v>3.1900000000000001E-3</v>
      </c>
      <c r="AB69" s="302">
        <v>3.2399999999999998E-3</v>
      </c>
      <c r="AC69" s="302">
        <v>3.4299999999999999E-3</v>
      </c>
      <c r="AD69" s="298">
        <v>49.997999999999998</v>
      </c>
      <c r="AE69" s="58">
        <f t="shared" si="1"/>
        <v>1.6597223293501884E-5</v>
      </c>
    </row>
    <row r="70" spans="1:31">
      <c r="A70" s="3">
        <v>69</v>
      </c>
      <c r="B70" s="290" t="s">
        <v>869</v>
      </c>
      <c r="C70" s="292">
        <v>249.916</v>
      </c>
      <c r="D70" s="292">
        <v>249.89599999999999</v>
      </c>
      <c r="E70" s="292">
        <v>249.88399999999999</v>
      </c>
      <c r="F70" s="292">
        <v>5.0059500000000003</v>
      </c>
      <c r="G70" s="292">
        <v>5.0003099999999998</v>
      </c>
      <c r="H70" s="292">
        <v>5.0025500000000003</v>
      </c>
      <c r="I70" s="292">
        <v>359.97699999999998</v>
      </c>
      <c r="J70" s="292">
        <v>359.99</v>
      </c>
      <c r="K70" s="292">
        <v>2.5399999999999999E-2</v>
      </c>
      <c r="L70" s="292">
        <v>1251.07</v>
      </c>
      <c r="M70" s="298">
        <v>1249.56</v>
      </c>
      <c r="N70" s="298">
        <v>1250.06</v>
      </c>
      <c r="O70" s="298">
        <v>-0.4914</v>
      </c>
      <c r="P70" s="298">
        <v>-0.20019999999999999</v>
      </c>
      <c r="Q70" s="298">
        <v>0.55423999999999995</v>
      </c>
      <c r="R70" s="302">
        <v>1</v>
      </c>
      <c r="S70" s="302">
        <v>1</v>
      </c>
      <c r="T70" s="302">
        <v>1</v>
      </c>
      <c r="U70" s="302">
        <v>119.91</v>
      </c>
      <c r="V70" s="302">
        <v>120.25</v>
      </c>
      <c r="W70" s="302">
        <v>119.839</v>
      </c>
      <c r="X70" s="302">
        <v>3.3849999999999998E-2</v>
      </c>
      <c r="Y70" s="302">
        <v>3.5619999999999999E-2</v>
      </c>
      <c r="Z70" s="302">
        <v>3.8039999999999997E-2</v>
      </c>
      <c r="AA70" s="302">
        <v>3.2699999999999999E-3</v>
      </c>
      <c r="AB70" s="302">
        <v>3.16E-3</v>
      </c>
      <c r="AC70" s="302">
        <v>3.2399999999999998E-3</v>
      </c>
      <c r="AD70" s="298">
        <v>49.997999999999998</v>
      </c>
      <c r="AE70" s="58">
        <f t="shared" si="1"/>
        <v>1.7812497389968485E-5</v>
      </c>
    </row>
    <row r="71" spans="1:31">
      <c r="A71" s="3">
        <v>70</v>
      </c>
      <c r="B71" s="290" t="s">
        <v>870</v>
      </c>
      <c r="C71" s="292">
        <v>249.917</v>
      </c>
      <c r="D71" s="292">
        <v>249.89599999999999</v>
      </c>
      <c r="E71" s="292">
        <v>249.88499999999999</v>
      </c>
      <c r="F71" s="292">
        <v>5.0059300000000002</v>
      </c>
      <c r="G71" s="292">
        <v>5.0002599999999999</v>
      </c>
      <c r="H71" s="292">
        <v>5.0025000000000004</v>
      </c>
      <c r="I71" s="292">
        <v>359.97699999999998</v>
      </c>
      <c r="J71" s="292">
        <v>359.98899999999998</v>
      </c>
      <c r="K71" s="292">
        <v>2.5700000000000001E-2</v>
      </c>
      <c r="L71" s="292">
        <v>1251.06</v>
      </c>
      <c r="M71" s="298">
        <v>1249.54</v>
      </c>
      <c r="N71" s="298">
        <v>1250.05</v>
      </c>
      <c r="O71" s="298">
        <v>-0.50029999999999997</v>
      </c>
      <c r="P71" s="298">
        <v>-0.23019999999999999</v>
      </c>
      <c r="Q71" s="298">
        <v>0.56088000000000005</v>
      </c>
      <c r="R71" s="302">
        <v>1</v>
      </c>
      <c r="S71" s="302">
        <v>1</v>
      </c>
      <c r="T71" s="302">
        <v>1</v>
      </c>
      <c r="U71" s="302">
        <v>119.91</v>
      </c>
      <c r="V71" s="302">
        <v>120.25</v>
      </c>
      <c r="W71" s="302">
        <v>119.839</v>
      </c>
      <c r="X71" s="302">
        <v>3.3050000000000003E-2</v>
      </c>
      <c r="Y71" s="302">
        <v>3.6580000000000001E-2</v>
      </c>
      <c r="Z71" s="302">
        <v>3.6630000000000003E-2</v>
      </c>
      <c r="AA71" s="302">
        <v>3.2100000000000002E-3</v>
      </c>
      <c r="AB71" s="302">
        <v>3.3300000000000001E-3</v>
      </c>
      <c r="AC71" s="302">
        <v>3.0400000000000002E-3</v>
      </c>
      <c r="AD71" s="298">
        <v>49.997999999999998</v>
      </c>
      <c r="AE71" s="58">
        <f t="shared" si="1"/>
        <v>1.6365745977964252E-5</v>
      </c>
    </row>
    <row r="72" spans="1:31">
      <c r="A72" s="3">
        <v>71</v>
      </c>
      <c r="B72" s="290" t="s">
        <v>871</v>
      </c>
      <c r="C72" s="292">
        <v>249.917</v>
      </c>
      <c r="D72" s="292">
        <v>249.89500000000001</v>
      </c>
      <c r="E72" s="292">
        <v>249.88499999999999</v>
      </c>
      <c r="F72" s="292">
        <v>5.0059199999999997</v>
      </c>
      <c r="G72" s="292">
        <v>5.0001699999999998</v>
      </c>
      <c r="H72" s="292">
        <v>5.0025300000000001</v>
      </c>
      <c r="I72" s="292">
        <v>359.97699999999998</v>
      </c>
      <c r="J72" s="292">
        <v>359.98899999999998</v>
      </c>
      <c r="K72" s="292">
        <v>2.6530000000000001E-2</v>
      </c>
      <c r="L72" s="292">
        <v>1251.06</v>
      </c>
      <c r="M72" s="298">
        <v>1249.52</v>
      </c>
      <c r="N72" s="298">
        <v>1250.05</v>
      </c>
      <c r="O72" s="298">
        <v>-0.50029999999999997</v>
      </c>
      <c r="P72" s="298">
        <v>-0.23769999999999999</v>
      </c>
      <c r="Q72" s="298">
        <v>0.57896000000000003</v>
      </c>
      <c r="R72" s="302">
        <v>1</v>
      </c>
      <c r="S72" s="302">
        <v>1</v>
      </c>
      <c r="T72" s="302">
        <v>1</v>
      </c>
      <c r="U72" s="302">
        <v>119.91</v>
      </c>
      <c r="V72" s="302">
        <v>120.25</v>
      </c>
      <c r="W72" s="302">
        <v>119.839</v>
      </c>
      <c r="X72" s="302">
        <v>3.3450000000000001E-2</v>
      </c>
      <c r="Y72" s="302">
        <v>3.6749999999999998E-2</v>
      </c>
      <c r="Z72" s="302">
        <v>3.739E-2</v>
      </c>
      <c r="AA72" s="302">
        <v>3.16E-3</v>
      </c>
      <c r="AB72" s="302">
        <v>3.31E-3</v>
      </c>
      <c r="AC72" s="302">
        <v>2.7499999999999998E-3</v>
      </c>
      <c r="AD72" s="298">
        <v>49.997999999999998</v>
      </c>
      <c r="AE72" s="58">
        <f t="shared" si="1"/>
        <v>1.6319441783707589E-5</v>
      </c>
    </row>
    <row r="73" spans="1:31">
      <c r="A73" s="3">
        <v>72</v>
      </c>
      <c r="B73" s="290" t="s">
        <v>872</v>
      </c>
      <c r="C73" s="292">
        <v>249.91800000000001</v>
      </c>
      <c r="D73" s="292">
        <v>249.89500000000001</v>
      </c>
      <c r="E73" s="292">
        <v>249.88399999999999</v>
      </c>
      <c r="F73" s="292">
        <v>5.0058299999999996</v>
      </c>
      <c r="G73" s="292">
        <v>5.0001899999999999</v>
      </c>
      <c r="H73" s="292">
        <v>5.0024800000000003</v>
      </c>
      <c r="I73" s="292">
        <v>359.97500000000002</v>
      </c>
      <c r="J73" s="292">
        <v>359.988</v>
      </c>
      <c r="K73" s="292">
        <v>2.6259999999999999E-2</v>
      </c>
      <c r="L73" s="292">
        <v>1251.04</v>
      </c>
      <c r="M73" s="298">
        <v>1249.52</v>
      </c>
      <c r="N73" s="298">
        <v>1250.04</v>
      </c>
      <c r="O73" s="298">
        <v>-0.53220000000000001</v>
      </c>
      <c r="P73" s="298">
        <v>-0.2424</v>
      </c>
      <c r="Q73" s="298">
        <v>0.57306999999999997</v>
      </c>
      <c r="R73" s="302">
        <v>1</v>
      </c>
      <c r="S73" s="302">
        <v>1</v>
      </c>
      <c r="T73" s="302">
        <v>1</v>
      </c>
      <c r="U73" s="302">
        <v>119.90900000000001</v>
      </c>
      <c r="V73" s="302">
        <v>120.25</v>
      </c>
      <c r="W73" s="302">
        <v>119.839</v>
      </c>
      <c r="X73" s="302">
        <v>3.4369999999999998E-2</v>
      </c>
      <c r="Y73" s="302">
        <v>3.5340000000000003E-2</v>
      </c>
      <c r="Z73" s="302">
        <v>3.7929999999999998E-2</v>
      </c>
      <c r="AA73" s="302">
        <v>3.29E-3</v>
      </c>
      <c r="AB73" s="302">
        <v>3.2799999999999999E-3</v>
      </c>
      <c r="AC73" s="302">
        <v>2.5899999999999999E-3</v>
      </c>
      <c r="AD73" s="298">
        <v>49.997999999999998</v>
      </c>
      <c r="AE73" s="58">
        <f t="shared" si="1"/>
        <v>1.6238423995673656E-5</v>
      </c>
    </row>
    <row r="74" spans="1:31">
      <c r="A74" s="3">
        <v>73</v>
      </c>
      <c r="B74" s="290" t="s">
        <v>873</v>
      </c>
      <c r="C74" s="292">
        <v>249.917</v>
      </c>
      <c r="D74" s="292">
        <v>249.89599999999999</v>
      </c>
      <c r="E74" s="292">
        <v>249.88399999999999</v>
      </c>
      <c r="F74" s="292">
        <v>5.0058299999999996</v>
      </c>
      <c r="G74" s="292">
        <v>5.0003000000000002</v>
      </c>
      <c r="H74" s="292">
        <v>5.00244</v>
      </c>
      <c r="I74" s="292">
        <v>359.97500000000002</v>
      </c>
      <c r="J74" s="292">
        <v>359.988</v>
      </c>
      <c r="K74" s="292">
        <v>2.4750000000000001E-2</v>
      </c>
      <c r="L74" s="292">
        <v>1251.04</v>
      </c>
      <c r="M74" s="298">
        <v>1249.55</v>
      </c>
      <c r="N74" s="298">
        <v>1250.03</v>
      </c>
      <c r="O74" s="298">
        <v>-0.5383</v>
      </c>
      <c r="P74" s="298">
        <v>-0.248</v>
      </c>
      <c r="Q74" s="298">
        <v>0.56179999999999997</v>
      </c>
      <c r="R74" s="302">
        <v>1</v>
      </c>
      <c r="S74" s="302">
        <v>1</v>
      </c>
      <c r="T74" s="302">
        <v>1</v>
      </c>
      <c r="U74" s="302">
        <v>119.91</v>
      </c>
      <c r="V74" s="302">
        <v>120.25</v>
      </c>
      <c r="W74" s="302">
        <v>119.839</v>
      </c>
      <c r="X74" s="302">
        <v>3.4079999999999999E-2</v>
      </c>
      <c r="Y74" s="302">
        <v>3.5220000000000001E-2</v>
      </c>
      <c r="Z74" s="302">
        <v>3.771E-2</v>
      </c>
      <c r="AA74" s="302">
        <v>3.3400000000000001E-3</v>
      </c>
      <c r="AB74" s="302">
        <v>3.2799999999999999E-3</v>
      </c>
      <c r="AC74" s="302">
        <v>2.48E-3</v>
      </c>
      <c r="AD74" s="298">
        <v>49.997999999999998</v>
      </c>
      <c r="AE74" s="58">
        <f t="shared" si="1"/>
        <v>1.6458332538604736E-5</v>
      </c>
    </row>
    <row r="75" spans="1:31">
      <c r="A75" s="3">
        <v>74</v>
      </c>
      <c r="B75" s="290" t="s">
        <v>874</v>
      </c>
      <c r="C75" s="292">
        <v>249.917</v>
      </c>
      <c r="D75" s="292">
        <v>249.898</v>
      </c>
      <c r="E75" s="292">
        <v>249.88300000000001</v>
      </c>
      <c r="F75" s="292">
        <v>5.0060900000000004</v>
      </c>
      <c r="G75" s="292">
        <v>5.0003500000000001</v>
      </c>
      <c r="H75" s="292">
        <v>5.00251</v>
      </c>
      <c r="I75" s="292">
        <v>359.97500000000002</v>
      </c>
      <c r="J75" s="292">
        <v>359.99</v>
      </c>
      <c r="K75" s="292">
        <v>2.4049999999999998E-2</v>
      </c>
      <c r="L75" s="292">
        <v>1251.1099999999999</v>
      </c>
      <c r="M75" s="298">
        <v>1249.58</v>
      </c>
      <c r="N75" s="298">
        <v>1250.04</v>
      </c>
      <c r="O75" s="298">
        <v>-0.52749999999999997</v>
      </c>
      <c r="P75" s="298">
        <v>-0.2152</v>
      </c>
      <c r="Q75" s="298">
        <v>0.52483999999999997</v>
      </c>
      <c r="R75" s="302">
        <v>1</v>
      </c>
      <c r="S75" s="302">
        <v>1</v>
      </c>
      <c r="T75" s="302">
        <v>1</v>
      </c>
      <c r="U75" s="302">
        <v>119.91</v>
      </c>
      <c r="V75" s="302">
        <v>120.25</v>
      </c>
      <c r="W75" s="302">
        <v>119.839</v>
      </c>
      <c r="X75" s="302">
        <v>3.3669999999999999E-2</v>
      </c>
      <c r="Y75" s="302">
        <v>3.6159999999999998E-2</v>
      </c>
      <c r="Z75" s="302">
        <v>3.6670000000000001E-2</v>
      </c>
      <c r="AA75" s="302">
        <v>3.29E-3</v>
      </c>
      <c r="AB75" s="302">
        <v>3.3500000000000001E-3</v>
      </c>
      <c r="AC75" s="302">
        <v>2.33E-3</v>
      </c>
      <c r="AD75" s="298">
        <v>49.997999999999998</v>
      </c>
      <c r="AE75" s="58">
        <f t="shared" si="1"/>
        <v>1.6493060684297234E-5</v>
      </c>
    </row>
    <row r="76" spans="1:31">
      <c r="A76" s="3">
        <v>75</v>
      </c>
      <c r="B76" s="290" t="s">
        <v>875</v>
      </c>
      <c r="C76" s="292">
        <v>249.917</v>
      </c>
      <c r="D76" s="292">
        <v>249.89699999999999</v>
      </c>
      <c r="E76" s="292">
        <v>249.88200000000001</v>
      </c>
      <c r="F76" s="292">
        <v>5.0062300000000004</v>
      </c>
      <c r="G76" s="292">
        <v>5.0002899999999997</v>
      </c>
      <c r="H76" s="292">
        <v>5.0025500000000003</v>
      </c>
      <c r="I76" s="292">
        <v>359.976</v>
      </c>
      <c r="J76" s="292">
        <v>359.99099999999999</v>
      </c>
      <c r="K76" s="292">
        <v>2.3720000000000001E-2</v>
      </c>
      <c r="L76" s="292">
        <v>1251.1400000000001</v>
      </c>
      <c r="M76" s="298">
        <v>1249.55</v>
      </c>
      <c r="N76" s="298">
        <v>1250.05</v>
      </c>
      <c r="O76" s="298">
        <v>-0.52149999999999996</v>
      </c>
      <c r="P76" s="298">
        <v>-0.19089999999999999</v>
      </c>
      <c r="Q76" s="298">
        <v>0.51758999999999999</v>
      </c>
      <c r="R76" s="302">
        <v>1</v>
      </c>
      <c r="S76" s="302">
        <v>1</v>
      </c>
      <c r="T76" s="302">
        <v>1</v>
      </c>
      <c r="U76" s="302">
        <v>119.91</v>
      </c>
      <c r="V76" s="302">
        <v>120.25</v>
      </c>
      <c r="W76" s="302">
        <v>119.839</v>
      </c>
      <c r="X76" s="302">
        <v>3.354E-2</v>
      </c>
      <c r="Y76" s="302">
        <v>3.6450000000000003E-2</v>
      </c>
      <c r="Z76" s="302">
        <v>3.6880000000000003E-2</v>
      </c>
      <c r="AA76" s="302">
        <v>3.2299999999999998E-3</v>
      </c>
      <c r="AB76" s="302">
        <v>3.4499999999999999E-3</v>
      </c>
      <c r="AC76" s="302">
        <v>2.32E-3</v>
      </c>
      <c r="AD76" s="298">
        <v>49.997999999999998</v>
      </c>
      <c r="AE76" s="58">
        <f t="shared" si="1"/>
        <v>1.6365738702006638E-5</v>
      </c>
    </row>
    <row r="77" spans="1:31">
      <c r="A77" s="3">
        <v>76</v>
      </c>
      <c r="B77" s="290" t="s">
        <v>876</v>
      </c>
      <c r="C77" s="292">
        <v>249.91499999999999</v>
      </c>
      <c r="D77" s="292">
        <v>249.89500000000001</v>
      </c>
      <c r="E77" s="292">
        <v>249.881</v>
      </c>
      <c r="F77" s="292">
        <v>5.00624</v>
      </c>
      <c r="G77" s="292">
        <v>5.0001600000000002</v>
      </c>
      <c r="H77" s="292">
        <v>5.0025500000000003</v>
      </c>
      <c r="I77" s="292">
        <v>359.97699999999998</v>
      </c>
      <c r="J77" s="292">
        <v>359.99</v>
      </c>
      <c r="K77" s="292">
        <v>2.453E-2</v>
      </c>
      <c r="L77" s="292">
        <v>1251.1300000000001</v>
      </c>
      <c r="M77" s="298">
        <v>1249.51</v>
      </c>
      <c r="N77" s="298">
        <v>1250.04</v>
      </c>
      <c r="O77" s="298">
        <v>-0.4924</v>
      </c>
      <c r="P77" s="298">
        <v>-0.20069999999999999</v>
      </c>
      <c r="Q77" s="298">
        <v>0.53525999999999996</v>
      </c>
      <c r="R77" s="302">
        <v>1</v>
      </c>
      <c r="S77" s="302">
        <v>1</v>
      </c>
      <c r="T77" s="302">
        <v>1</v>
      </c>
      <c r="U77" s="302">
        <v>119.91</v>
      </c>
      <c r="V77" s="302">
        <v>120.25</v>
      </c>
      <c r="W77" s="302">
        <v>119.839</v>
      </c>
      <c r="X77" s="302">
        <v>3.4540000000000001E-2</v>
      </c>
      <c r="Y77" s="302">
        <v>3.56E-2</v>
      </c>
      <c r="Z77" s="302">
        <v>3.6159999999999998E-2</v>
      </c>
      <c r="AA77" s="302">
        <v>3.15E-3</v>
      </c>
      <c r="AB77" s="302">
        <v>3.5699999999999998E-3</v>
      </c>
      <c r="AC77" s="302">
        <v>2.2499999999999998E-3</v>
      </c>
      <c r="AD77" s="298">
        <v>49.997999999999998</v>
      </c>
      <c r="AE77" s="58">
        <f t="shared" si="1"/>
        <v>1.6284720913972706E-5</v>
      </c>
    </row>
    <row r="78" spans="1:31">
      <c r="A78" s="3">
        <v>77</v>
      </c>
      <c r="B78" s="290" t="s">
        <v>877</v>
      </c>
      <c r="C78" s="292">
        <v>249.916</v>
      </c>
      <c r="D78" s="292">
        <v>249.89500000000001</v>
      </c>
      <c r="E78" s="292">
        <v>249.88</v>
      </c>
      <c r="F78" s="292">
        <v>5.0062499999999996</v>
      </c>
      <c r="G78" s="292">
        <v>5.0001899999999999</v>
      </c>
      <c r="H78" s="292">
        <v>5.0025199999999996</v>
      </c>
      <c r="I78" s="292">
        <v>359.97699999999998</v>
      </c>
      <c r="J78" s="292">
        <v>359.99</v>
      </c>
      <c r="K78" s="292">
        <v>2.4670000000000001E-2</v>
      </c>
      <c r="L78" s="292">
        <v>1251.1400000000001</v>
      </c>
      <c r="M78" s="298">
        <v>1249.52</v>
      </c>
      <c r="N78" s="298">
        <v>1250.03</v>
      </c>
      <c r="O78" s="298">
        <v>-0.49759999999999999</v>
      </c>
      <c r="P78" s="298">
        <v>-0.21190000000000001</v>
      </c>
      <c r="Q78" s="298">
        <v>0.53824000000000005</v>
      </c>
      <c r="R78" s="302">
        <v>1</v>
      </c>
      <c r="S78" s="302">
        <v>1</v>
      </c>
      <c r="T78" s="302">
        <v>1</v>
      </c>
      <c r="U78" s="302">
        <v>119.91</v>
      </c>
      <c r="V78" s="302">
        <v>120.25</v>
      </c>
      <c r="W78" s="302">
        <v>119.839</v>
      </c>
      <c r="X78" s="302">
        <v>3.5189999999999999E-2</v>
      </c>
      <c r="Y78" s="302">
        <v>3.5060000000000001E-2</v>
      </c>
      <c r="Z78" s="302">
        <v>3.6150000000000002E-2</v>
      </c>
      <c r="AA78" s="302">
        <v>3.2200000000000002E-3</v>
      </c>
      <c r="AB78" s="302">
        <v>3.48E-3</v>
      </c>
      <c r="AC78" s="302">
        <v>2.1299999999999999E-3</v>
      </c>
      <c r="AD78" s="298">
        <v>49.997999999999998</v>
      </c>
      <c r="AE78" s="58">
        <f t="shared" si="1"/>
        <v>1.7858794308267534E-5</v>
      </c>
    </row>
    <row r="79" spans="1:31">
      <c r="A79" s="3">
        <v>78</v>
      </c>
      <c r="B79" s="290" t="s">
        <v>878</v>
      </c>
      <c r="C79" s="292">
        <v>249.91800000000001</v>
      </c>
      <c r="D79" s="292">
        <v>249.89699999999999</v>
      </c>
      <c r="E79" s="292">
        <v>249.881</v>
      </c>
      <c r="F79" s="292">
        <v>5.0061200000000001</v>
      </c>
      <c r="G79" s="292">
        <v>5.0003900000000003</v>
      </c>
      <c r="H79" s="292">
        <v>5.0023900000000001</v>
      </c>
      <c r="I79" s="292">
        <v>359.976</v>
      </c>
      <c r="J79" s="292">
        <v>359.988</v>
      </c>
      <c r="K79" s="292">
        <v>2.3019999999999999E-2</v>
      </c>
      <c r="L79" s="292">
        <v>1251.1199999999999</v>
      </c>
      <c r="M79" s="298">
        <v>1249.58</v>
      </c>
      <c r="N79" s="298">
        <v>1250</v>
      </c>
      <c r="O79" s="298">
        <v>-0.51070000000000004</v>
      </c>
      <c r="P79" s="298">
        <v>-0.2419</v>
      </c>
      <c r="Q79" s="298">
        <v>0.50236000000000003</v>
      </c>
      <c r="R79" s="302">
        <v>1</v>
      </c>
      <c r="S79" s="302">
        <v>1</v>
      </c>
      <c r="T79" s="302">
        <v>1</v>
      </c>
      <c r="U79" s="302">
        <v>119.91</v>
      </c>
      <c r="V79" s="302">
        <v>120.25</v>
      </c>
      <c r="W79" s="302">
        <v>119.839</v>
      </c>
      <c r="X79" s="302">
        <v>3.5270000000000003E-2</v>
      </c>
      <c r="Y79" s="302">
        <v>3.542E-2</v>
      </c>
      <c r="Z79" s="302">
        <v>3.6929999999999998E-2</v>
      </c>
      <c r="AA79" s="302">
        <v>3.2799999999999999E-3</v>
      </c>
      <c r="AB79" s="302">
        <v>3.5200000000000001E-3</v>
      </c>
      <c r="AC79" s="302">
        <v>2.0799999999999998E-3</v>
      </c>
      <c r="AD79" s="298">
        <v>49.997999999999998</v>
      </c>
      <c r="AE79" s="58">
        <f t="shared" si="1"/>
        <v>1.7175931134261191E-5</v>
      </c>
    </row>
    <row r="80" spans="1:31">
      <c r="A80" s="3">
        <v>79</v>
      </c>
      <c r="B80" s="290" t="s">
        <v>879</v>
      </c>
      <c r="C80" s="292">
        <v>249.916</v>
      </c>
      <c r="D80" s="292">
        <v>249.89699999999999</v>
      </c>
      <c r="E80" s="292">
        <v>249.881</v>
      </c>
      <c r="F80" s="292">
        <v>5.0060700000000002</v>
      </c>
      <c r="G80" s="292">
        <v>5.0002899999999997</v>
      </c>
      <c r="H80" s="292">
        <v>5.0024100000000002</v>
      </c>
      <c r="I80" s="292">
        <v>359.97800000000001</v>
      </c>
      <c r="J80" s="292">
        <v>359.98899999999998</v>
      </c>
      <c r="K80" s="292">
        <v>2.3560000000000001E-2</v>
      </c>
      <c r="L80" s="292">
        <v>1251.0999999999999</v>
      </c>
      <c r="M80" s="298">
        <v>1249.55</v>
      </c>
      <c r="N80" s="298">
        <v>1250.01</v>
      </c>
      <c r="O80" s="298">
        <v>-0.4652</v>
      </c>
      <c r="P80" s="298">
        <v>-0.2419</v>
      </c>
      <c r="Q80" s="298">
        <v>0.5141</v>
      </c>
      <c r="R80" s="302">
        <v>1</v>
      </c>
      <c r="S80" s="302">
        <v>1</v>
      </c>
      <c r="T80" s="302">
        <v>1</v>
      </c>
      <c r="U80" s="302">
        <v>119.91</v>
      </c>
      <c r="V80" s="302">
        <v>120.25</v>
      </c>
      <c r="W80" s="302">
        <v>119.839</v>
      </c>
      <c r="X80" s="302">
        <v>3.4840000000000003E-2</v>
      </c>
      <c r="Y80" s="302">
        <v>3.567E-2</v>
      </c>
      <c r="Z80" s="302">
        <v>3.61E-2</v>
      </c>
      <c r="AA80" s="302">
        <v>3.2499999999999999E-3</v>
      </c>
      <c r="AB80" s="302">
        <v>3.63E-3</v>
      </c>
      <c r="AC80" s="302">
        <v>2.0899999999999998E-3</v>
      </c>
      <c r="AD80" s="298">
        <v>49.997999999999998</v>
      </c>
      <c r="AE80" s="58">
        <f t="shared" si="1"/>
        <v>1.627314486540854E-5</v>
      </c>
    </row>
    <row r="81" spans="1:31">
      <c r="A81" s="3">
        <v>80</v>
      </c>
      <c r="B81" s="290" t="s">
        <v>880</v>
      </c>
      <c r="C81" s="292">
        <v>249.916</v>
      </c>
      <c r="D81" s="292">
        <v>249.89500000000001</v>
      </c>
      <c r="E81" s="292">
        <v>249.881</v>
      </c>
      <c r="F81" s="292">
        <v>5.0061099999999996</v>
      </c>
      <c r="G81" s="292">
        <v>5.0002500000000003</v>
      </c>
      <c r="H81" s="292">
        <v>5.0024800000000003</v>
      </c>
      <c r="I81" s="292">
        <v>359.97899999999998</v>
      </c>
      <c r="J81" s="292">
        <v>359.98899999999998</v>
      </c>
      <c r="K81" s="292">
        <v>2.3009999999999999E-2</v>
      </c>
      <c r="L81" s="292">
        <v>1251.0999999999999</v>
      </c>
      <c r="M81" s="298">
        <v>1249.54</v>
      </c>
      <c r="N81" s="298">
        <v>1250.02</v>
      </c>
      <c r="O81" s="298">
        <v>-0.44130000000000003</v>
      </c>
      <c r="P81" s="298">
        <v>-0.2293</v>
      </c>
      <c r="Q81" s="298">
        <v>0.50217000000000001</v>
      </c>
      <c r="R81" s="302">
        <v>1</v>
      </c>
      <c r="S81" s="302">
        <v>1</v>
      </c>
      <c r="T81" s="302">
        <v>1</v>
      </c>
      <c r="U81" s="302">
        <v>119.91</v>
      </c>
      <c r="V81" s="302">
        <v>120.25</v>
      </c>
      <c r="W81" s="302">
        <v>119.839</v>
      </c>
      <c r="X81" s="302">
        <v>3.4779999999999998E-2</v>
      </c>
      <c r="Y81" s="302">
        <v>3.4700000000000002E-2</v>
      </c>
      <c r="Z81" s="302">
        <v>3.6999999999999998E-2</v>
      </c>
      <c r="AA81" s="302">
        <v>3.2799999999999999E-3</v>
      </c>
      <c r="AB81" s="302">
        <v>3.5300000000000002E-3</v>
      </c>
      <c r="AC81" s="302">
        <v>2.0600000000000002E-3</v>
      </c>
      <c r="AD81" s="298">
        <v>49.997999999999998</v>
      </c>
      <c r="AE81" s="58">
        <f t="shared" si="1"/>
        <v>1.6412035620305687E-5</v>
      </c>
    </row>
    <row r="82" spans="1:31">
      <c r="A82" s="3">
        <v>81</v>
      </c>
      <c r="B82" s="290" t="s">
        <v>881</v>
      </c>
      <c r="C82" s="292">
        <v>249.916</v>
      </c>
      <c r="D82" s="292">
        <v>249.89599999999999</v>
      </c>
      <c r="E82" s="292">
        <v>249.881</v>
      </c>
      <c r="F82" s="292">
        <v>5.0060399999999996</v>
      </c>
      <c r="G82" s="292">
        <v>5.0003900000000003</v>
      </c>
      <c r="H82" s="292">
        <v>5.00244</v>
      </c>
      <c r="I82" s="292">
        <v>359.97800000000001</v>
      </c>
      <c r="J82" s="292">
        <v>359.988</v>
      </c>
      <c r="K82" s="292">
        <v>2.197E-2</v>
      </c>
      <c r="L82" s="292">
        <v>1251.0899999999999</v>
      </c>
      <c r="M82" s="298">
        <v>1249.58</v>
      </c>
      <c r="N82" s="298">
        <v>1250.01</v>
      </c>
      <c r="O82" s="298">
        <v>-0.47039999999999998</v>
      </c>
      <c r="P82" s="298">
        <v>-0.25409999999999999</v>
      </c>
      <c r="Q82" s="298">
        <v>0.48220000000000002</v>
      </c>
      <c r="R82" s="302">
        <v>1</v>
      </c>
      <c r="S82" s="302">
        <v>1</v>
      </c>
      <c r="T82" s="302">
        <v>1</v>
      </c>
      <c r="U82" s="302">
        <v>119.90900000000001</v>
      </c>
      <c r="V82" s="302">
        <v>120.25</v>
      </c>
      <c r="W82" s="302">
        <v>119.84</v>
      </c>
      <c r="X82" s="302">
        <v>3.5299999999999998E-2</v>
      </c>
      <c r="Y82" s="302">
        <v>3.5099999999999999E-2</v>
      </c>
      <c r="Z82" s="302">
        <v>3.6429999999999997E-2</v>
      </c>
      <c r="AA82" s="302">
        <v>3.2499999999999999E-3</v>
      </c>
      <c r="AB82" s="302">
        <v>3.5799999999999998E-3</v>
      </c>
      <c r="AC82" s="302">
        <v>2.0799999999999998E-3</v>
      </c>
      <c r="AD82" s="298">
        <v>49.997999999999998</v>
      </c>
      <c r="AE82" s="58">
        <f t="shared" si="1"/>
        <v>1.6504629456903785E-5</v>
      </c>
    </row>
    <row r="83" spans="1:31">
      <c r="A83" s="3">
        <v>82</v>
      </c>
      <c r="B83" s="290" t="s">
        <v>882</v>
      </c>
      <c r="C83" s="292">
        <v>249.91499999999999</v>
      </c>
      <c r="D83" s="292">
        <v>249.89500000000001</v>
      </c>
      <c r="E83" s="292">
        <v>249.88200000000001</v>
      </c>
      <c r="F83" s="292">
        <v>5.0059699999999996</v>
      </c>
      <c r="G83" s="292">
        <v>5.0003599999999997</v>
      </c>
      <c r="H83" s="292">
        <v>5.0024699999999998</v>
      </c>
      <c r="I83" s="292">
        <v>359.97800000000001</v>
      </c>
      <c r="J83" s="292">
        <v>359.988</v>
      </c>
      <c r="K83" s="292">
        <v>2.12E-2</v>
      </c>
      <c r="L83" s="292">
        <v>1251.07</v>
      </c>
      <c r="M83" s="298">
        <v>1249.56</v>
      </c>
      <c r="N83" s="298">
        <v>1250.02</v>
      </c>
      <c r="O83" s="298">
        <v>-0.48159999999999997</v>
      </c>
      <c r="P83" s="298">
        <v>-0.2475</v>
      </c>
      <c r="Q83" s="298">
        <v>0.46260000000000001</v>
      </c>
      <c r="R83" s="302">
        <v>1</v>
      </c>
      <c r="S83" s="302">
        <v>1</v>
      </c>
      <c r="T83" s="302">
        <v>1</v>
      </c>
      <c r="U83" s="302">
        <v>119.91</v>
      </c>
      <c r="V83" s="302">
        <v>120.249</v>
      </c>
      <c r="W83" s="302">
        <v>119.839</v>
      </c>
      <c r="X83" s="302">
        <v>3.4439999999999998E-2</v>
      </c>
      <c r="Y83" s="302">
        <v>3.594E-2</v>
      </c>
      <c r="Z83" s="302">
        <v>3.7039999999999997E-2</v>
      </c>
      <c r="AA83" s="302">
        <v>3.3800000000000002E-3</v>
      </c>
      <c r="AB83" s="302">
        <v>3.64E-3</v>
      </c>
      <c r="AC83" s="302">
        <v>2.0600000000000002E-3</v>
      </c>
      <c r="AD83" s="298">
        <v>49.997999999999998</v>
      </c>
      <c r="AE83" s="58">
        <f t="shared" si="1"/>
        <v>1.6180558304768056E-5</v>
      </c>
    </row>
    <row r="84" spans="1:31">
      <c r="A84" s="3">
        <v>83</v>
      </c>
      <c r="B84" s="290" t="s">
        <v>883</v>
      </c>
      <c r="C84" s="292">
        <v>249.91499999999999</v>
      </c>
      <c r="D84" s="292">
        <v>249.89500000000001</v>
      </c>
      <c r="E84" s="292">
        <v>249.88200000000001</v>
      </c>
      <c r="F84" s="292">
        <v>5.0060099999999998</v>
      </c>
      <c r="G84" s="292">
        <v>5.0003500000000001</v>
      </c>
      <c r="H84" s="292">
        <v>5.0025500000000003</v>
      </c>
      <c r="I84" s="292">
        <v>359.97899999999998</v>
      </c>
      <c r="J84" s="292">
        <v>359.98899999999998</v>
      </c>
      <c r="K84" s="292">
        <v>2.07E-2</v>
      </c>
      <c r="L84" s="292">
        <v>1251.07</v>
      </c>
      <c r="M84" s="298">
        <v>1249.56</v>
      </c>
      <c r="N84" s="298">
        <v>1250.04</v>
      </c>
      <c r="O84" s="298">
        <v>-0.45629999999999998</v>
      </c>
      <c r="P84" s="298">
        <v>-0.2213</v>
      </c>
      <c r="Q84" s="298">
        <v>0.45168000000000003</v>
      </c>
      <c r="R84" s="302">
        <v>1</v>
      </c>
      <c r="S84" s="302">
        <v>1</v>
      </c>
      <c r="T84" s="302">
        <v>1</v>
      </c>
      <c r="U84" s="302">
        <v>119.91</v>
      </c>
      <c r="V84" s="302">
        <v>120.25</v>
      </c>
      <c r="W84" s="302">
        <v>119.839</v>
      </c>
      <c r="X84" s="302">
        <v>3.4160000000000003E-2</v>
      </c>
      <c r="Y84" s="302">
        <v>3.5499999999999997E-2</v>
      </c>
      <c r="Z84" s="302">
        <v>3.7769999999999998E-2</v>
      </c>
      <c r="AA84" s="302">
        <v>3.47E-3</v>
      </c>
      <c r="AB84" s="302">
        <v>3.5899999999999999E-3</v>
      </c>
      <c r="AC84" s="302">
        <v>2.0500000000000002E-3</v>
      </c>
      <c r="AD84" s="298">
        <v>49.997999999999998</v>
      </c>
      <c r="AE84" s="58">
        <f t="shared" si="1"/>
        <v>1.6458332538604736E-5</v>
      </c>
    </row>
    <row r="85" spans="1:31">
      <c r="A85" s="3">
        <v>84</v>
      </c>
      <c r="B85" s="290" t="s">
        <v>884</v>
      </c>
      <c r="C85" s="292">
        <v>249.91499999999999</v>
      </c>
      <c r="D85" s="292">
        <v>249.89599999999999</v>
      </c>
      <c r="E85" s="292">
        <v>249.88200000000001</v>
      </c>
      <c r="F85" s="292">
        <v>5.0059699999999996</v>
      </c>
      <c r="G85" s="292">
        <v>5.00047</v>
      </c>
      <c r="H85" s="292">
        <v>5.0025199999999996</v>
      </c>
      <c r="I85" s="292">
        <v>359.97899999999998</v>
      </c>
      <c r="J85" s="292">
        <v>359.98899999999998</v>
      </c>
      <c r="K85" s="292">
        <v>1.9810000000000001E-2</v>
      </c>
      <c r="L85" s="292">
        <v>1251.07</v>
      </c>
      <c r="M85" s="298">
        <v>1249.5999999999999</v>
      </c>
      <c r="N85" s="298">
        <v>1250.04</v>
      </c>
      <c r="O85" s="298">
        <v>-0.4577</v>
      </c>
      <c r="P85" s="298">
        <v>-0.23769999999999999</v>
      </c>
      <c r="Q85" s="298">
        <v>0.43236000000000002</v>
      </c>
      <c r="R85" s="302">
        <v>1</v>
      </c>
      <c r="S85" s="302">
        <v>1</v>
      </c>
      <c r="T85" s="302">
        <v>1</v>
      </c>
      <c r="U85" s="302">
        <v>119.91</v>
      </c>
      <c r="V85" s="302">
        <v>120.25</v>
      </c>
      <c r="W85" s="302">
        <v>119.839</v>
      </c>
      <c r="X85" s="302">
        <v>3.4160000000000003E-2</v>
      </c>
      <c r="Y85" s="302">
        <v>3.5729999999999998E-2</v>
      </c>
      <c r="Z85" s="302">
        <v>3.6949999999999997E-2</v>
      </c>
      <c r="AA85" s="302">
        <v>3.4399999999999999E-3</v>
      </c>
      <c r="AB85" s="302">
        <v>3.5699999999999998E-3</v>
      </c>
      <c r="AC85" s="302">
        <v>2.16E-3</v>
      </c>
      <c r="AD85" s="298">
        <v>49.997999999999998</v>
      </c>
      <c r="AE85" s="58">
        <f t="shared" si="1"/>
        <v>1.6284720913972706E-5</v>
      </c>
    </row>
    <row r="86" spans="1:31">
      <c r="A86" s="3">
        <v>85</v>
      </c>
      <c r="B86" s="290" t="s">
        <v>885</v>
      </c>
      <c r="C86" s="292">
        <v>249.916</v>
      </c>
      <c r="D86" s="292">
        <v>249.89599999999999</v>
      </c>
      <c r="E86" s="292">
        <v>249.88200000000001</v>
      </c>
      <c r="F86" s="292">
        <v>5.0058699999999998</v>
      </c>
      <c r="G86" s="292">
        <v>5.0004499999999998</v>
      </c>
      <c r="H86" s="292">
        <v>5.0025000000000004</v>
      </c>
      <c r="I86" s="292">
        <v>359.97800000000001</v>
      </c>
      <c r="J86" s="292">
        <v>359.98899999999998</v>
      </c>
      <c r="K86" s="292">
        <v>2.0320000000000001E-2</v>
      </c>
      <c r="L86" s="292">
        <v>1251.05</v>
      </c>
      <c r="M86" s="298">
        <v>1249.5899999999999</v>
      </c>
      <c r="N86" s="298">
        <v>1250.03</v>
      </c>
      <c r="O86" s="298">
        <v>-0.47410000000000002</v>
      </c>
      <c r="P86" s="298">
        <v>-0.23669999999999999</v>
      </c>
      <c r="Q86" s="298">
        <v>0.44346999999999998</v>
      </c>
      <c r="R86" s="302">
        <v>1</v>
      </c>
      <c r="S86" s="302">
        <v>1</v>
      </c>
      <c r="T86" s="302">
        <v>1</v>
      </c>
      <c r="U86" s="302">
        <v>119.91</v>
      </c>
      <c r="V86" s="302">
        <v>120.249</v>
      </c>
      <c r="W86" s="302">
        <v>119.839</v>
      </c>
      <c r="X86" s="302">
        <v>3.4360000000000002E-2</v>
      </c>
      <c r="Y86" s="302">
        <v>3.5959999999999999E-2</v>
      </c>
      <c r="Z86" s="302">
        <v>3.6839999999999998E-2</v>
      </c>
      <c r="AA86" s="302">
        <v>3.4099999999999998E-3</v>
      </c>
      <c r="AB86" s="302">
        <v>3.5599999999999998E-3</v>
      </c>
      <c r="AC86" s="302">
        <v>2.1700000000000001E-3</v>
      </c>
      <c r="AD86" s="298">
        <v>49.997999999999998</v>
      </c>
      <c r="AE86" s="58">
        <f t="shared" si="1"/>
        <v>1.6446763765998185E-5</v>
      </c>
    </row>
    <row r="87" spans="1:31">
      <c r="A87" s="3">
        <v>86</v>
      </c>
      <c r="B87" s="290" t="s">
        <v>886</v>
      </c>
      <c r="C87" s="292">
        <v>249.917</v>
      </c>
      <c r="D87" s="292">
        <v>249.89599999999999</v>
      </c>
      <c r="E87" s="292">
        <v>249.88200000000001</v>
      </c>
      <c r="F87" s="292">
        <v>5.0059899999999997</v>
      </c>
      <c r="G87" s="292">
        <v>5.0003500000000001</v>
      </c>
      <c r="H87" s="292">
        <v>5.0026700000000002</v>
      </c>
      <c r="I87" s="292">
        <v>359.97800000000001</v>
      </c>
      <c r="J87" s="292">
        <v>359.99099999999999</v>
      </c>
      <c r="K87" s="292">
        <v>1.9310000000000001E-2</v>
      </c>
      <c r="L87" s="292">
        <v>1251.08</v>
      </c>
      <c r="M87" s="298">
        <v>1249.56</v>
      </c>
      <c r="N87" s="298">
        <v>1250.08</v>
      </c>
      <c r="O87" s="298">
        <v>-0.46379999999999999</v>
      </c>
      <c r="P87" s="298">
        <v>-0.18060000000000001</v>
      </c>
      <c r="Q87" s="298">
        <v>0.42137000000000002</v>
      </c>
      <c r="R87" s="302">
        <v>1</v>
      </c>
      <c r="S87" s="302">
        <v>1</v>
      </c>
      <c r="T87" s="302">
        <v>1</v>
      </c>
      <c r="U87" s="302">
        <v>119.911</v>
      </c>
      <c r="V87" s="302">
        <v>120.249</v>
      </c>
      <c r="W87" s="302">
        <v>119.839</v>
      </c>
      <c r="X87" s="302">
        <v>3.4529999999999998E-2</v>
      </c>
      <c r="Y87" s="302">
        <v>3.5799999999999998E-2</v>
      </c>
      <c r="Z87" s="302">
        <v>3.7130000000000003E-2</v>
      </c>
      <c r="AA87" s="302">
        <v>3.3700000000000002E-3</v>
      </c>
      <c r="AB87" s="302">
        <v>3.6600000000000001E-3</v>
      </c>
      <c r="AC87" s="302">
        <v>2.3400000000000001E-3</v>
      </c>
      <c r="AD87" s="298">
        <v>49.997999999999998</v>
      </c>
      <c r="AE87" s="58">
        <f t="shared" si="1"/>
        <v>1.6284720913972706E-5</v>
      </c>
    </row>
    <row r="88" spans="1:31">
      <c r="A88" s="3">
        <v>87</v>
      </c>
      <c r="B88" s="290" t="s">
        <v>887</v>
      </c>
      <c r="C88" s="292">
        <v>249.91800000000001</v>
      </c>
      <c r="D88" s="292">
        <v>249.89500000000001</v>
      </c>
      <c r="E88" s="292">
        <v>249.88399999999999</v>
      </c>
      <c r="F88" s="292">
        <v>5.0060200000000004</v>
      </c>
      <c r="G88" s="292">
        <v>5.0003500000000001</v>
      </c>
      <c r="H88" s="292">
        <v>5.0026799999999998</v>
      </c>
      <c r="I88" s="292">
        <v>359.97699999999998</v>
      </c>
      <c r="J88" s="292">
        <v>359.99099999999999</v>
      </c>
      <c r="K88" s="292">
        <v>1.9019999999999999E-2</v>
      </c>
      <c r="L88" s="292">
        <v>1251.0899999999999</v>
      </c>
      <c r="M88" s="298">
        <v>1249.56</v>
      </c>
      <c r="N88" s="298">
        <v>1250.0899999999999</v>
      </c>
      <c r="O88" s="298">
        <v>-0.48349999999999999</v>
      </c>
      <c r="P88" s="298">
        <v>-0.19139999999999999</v>
      </c>
      <c r="Q88" s="298">
        <v>0.41513</v>
      </c>
      <c r="R88" s="302">
        <v>1</v>
      </c>
      <c r="S88" s="302">
        <v>1</v>
      </c>
      <c r="T88" s="302">
        <v>1</v>
      </c>
      <c r="U88" s="302">
        <v>119.911</v>
      </c>
      <c r="V88" s="302">
        <v>120.249</v>
      </c>
      <c r="W88" s="302">
        <v>119.839</v>
      </c>
      <c r="X88" s="302">
        <v>3.4720000000000001E-2</v>
      </c>
      <c r="Y88" s="302">
        <v>3.6020000000000003E-2</v>
      </c>
      <c r="Z88" s="302">
        <v>3.7190000000000001E-2</v>
      </c>
      <c r="AA88" s="302">
        <v>3.3600000000000001E-3</v>
      </c>
      <c r="AB88" s="302">
        <v>3.6600000000000001E-3</v>
      </c>
      <c r="AC88" s="302">
        <v>2.4199999999999998E-3</v>
      </c>
      <c r="AD88" s="298">
        <v>49.997999999999998</v>
      </c>
      <c r="AE88" s="58">
        <f t="shared" si="1"/>
        <v>1.6412035620305687E-5</v>
      </c>
    </row>
    <row r="89" spans="1:31">
      <c r="A89" s="3">
        <v>88</v>
      </c>
      <c r="B89" s="290" t="s">
        <v>888</v>
      </c>
      <c r="C89" s="292">
        <v>249.91800000000001</v>
      </c>
      <c r="D89" s="292">
        <v>249.89500000000001</v>
      </c>
      <c r="E89" s="292">
        <v>249.88499999999999</v>
      </c>
      <c r="F89" s="292">
        <v>5.0059300000000002</v>
      </c>
      <c r="G89" s="292">
        <v>5.0004099999999996</v>
      </c>
      <c r="H89" s="292">
        <v>5.0026000000000002</v>
      </c>
      <c r="I89" s="292">
        <v>359.97699999999998</v>
      </c>
      <c r="J89" s="292">
        <v>359.98899999999998</v>
      </c>
      <c r="K89" s="292">
        <v>2.018E-2</v>
      </c>
      <c r="L89" s="292">
        <v>1251.07</v>
      </c>
      <c r="M89" s="298">
        <v>1249.58</v>
      </c>
      <c r="N89" s="298">
        <v>1250.07</v>
      </c>
      <c r="O89" s="298">
        <v>-0.48580000000000001</v>
      </c>
      <c r="P89" s="298">
        <v>-0.22500000000000001</v>
      </c>
      <c r="Q89" s="298">
        <v>0.44037999999999999</v>
      </c>
      <c r="R89" s="302">
        <v>1</v>
      </c>
      <c r="S89" s="302">
        <v>1</v>
      </c>
      <c r="T89" s="302">
        <v>1</v>
      </c>
      <c r="U89" s="302">
        <v>119.91</v>
      </c>
      <c r="V89" s="302">
        <v>120.25</v>
      </c>
      <c r="W89" s="302">
        <v>119.839</v>
      </c>
      <c r="X89" s="302">
        <v>3.5119999999999998E-2</v>
      </c>
      <c r="Y89" s="302">
        <v>3.567E-2</v>
      </c>
      <c r="Z89" s="302">
        <v>3.662E-2</v>
      </c>
      <c r="AA89" s="302">
        <v>3.3899999999999998E-3</v>
      </c>
      <c r="AB89" s="302">
        <v>3.5599999999999998E-3</v>
      </c>
      <c r="AC89" s="302">
        <v>2.5200000000000001E-3</v>
      </c>
      <c r="AD89" s="298">
        <v>49.997999999999998</v>
      </c>
      <c r="AE89" s="58">
        <f t="shared" si="1"/>
        <v>1.7361111531499773E-5</v>
      </c>
    </row>
    <row r="90" spans="1:31">
      <c r="A90" s="3">
        <v>89</v>
      </c>
      <c r="B90" s="290" t="s">
        <v>889</v>
      </c>
      <c r="C90" s="292">
        <v>249.91800000000001</v>
      </c>
      <c r="D90" s="292">
        <v>249.89599999999999</v>
      </c>
      <c r="E90" s="292">
        <v>249.88399999999999</v>
      </c>
      <c r="F90" s="292">
        <v>5.0059500000000003</v>
      </c>
      <c r="G90" s="292">
        <v>5.0004</v>
      </c>
      <c r="H90" s="292">
        <v>5.0026900000000003</v>
      </c>
      <c r="I90" s="292">
        <v>359.97800000000001</v>
      </c>
      <c r="J90" s="292">
        <v>359.99</v>
      </c>
      <c r="K90" s="292">
        <v>1.968E-2</v>
      </c>
      <c r="L90" s="292">
        <v>1251.08</v>
      </c>
      <c r="M90" s="298">
        <v>1249.58</v>
      </c>
      <c r="N90" s="298">
        <v>1250.0899999999999</v>
      </c>
      <c r="O90" s="298">
        <v>-0.46899999999999997</v>
      </c>
      <c r="P90" s="298">
        <v>-0.2031</v>
      </c>
      <c r="Q90" s="298">
        <v>0.42942999999999998</v>
      </c>
      <c r="R90" s="302">
        <v>1</v>
      </c>
      <c r="S90" s="302">
        <v>1</v>
      </c>
      <c r="T90" s="302">
        <v>1</v>
      </c>
      <c r="U90" s="302">
        <v>119.91</v>
      </c>
      <c r="V90" s="302">
        <v>120.25</v>
      </c>
      <c r="W90" s="302">
        <v>119.839</v>
      </c>
      <c r="X90" s="302">
        <v>3.4290000000000001E-2</v>
      </c>
      <c r="Y90" s="302">
        <v>3.5430000000000003E-2</v>
      </c>
      <c r="Z90" s="302">
        <v>3.7060000000000003E-2</v>
      </c>
      <c r="AA90" s="302">
        <v>3.4499999999999999E-3</v>
      </c>
      <c r="AB90" s="302">
        <v>3.5899999999999999E-3</v>
      </c>
      <c r="AC90" s="302">
        <v>2.64E-3</v>
      </c>
      <c r="AD90" s="298">
        <v>49.997999999999998</v>
      </c>
      <c r="AE90" s="58">
        <f t="shared" si="1"/>
        <v>1.6458332538604736E-5</v>
      </c>
    </row>
    <row r="91" spans="1:31">
      <c r="A91" s="3">
        <v>90</v>
      </c>
      <c r="B91" s="290" t="s">
        <v>890</v>
      </c>
      <c r="C91" s="292">
        <v>249.91800000000001</v>
      </c>
      <c r="D91" s="292">
        <v>249.89400000000001</v>
      </c>
      <c r="E91" s="292">
        <v>249.88300000000001</v>
      </c>
      <c r="F91" s="292">
        <v>5.0059500000000003</v>
      </c>
      <c r="G91" s="292">
        <v>5.0002399999999998</v>
      </c>
      <c r="H91" s="292">
        <v>5.0027100000000004</v>
      </c>
      <c r="I91" s="292">
        <v>359.976</v>
      </c>
      <c r="J91" s="292">
        <v>359.99099999999999</v>
      </c>
      <c r="K91" s="292">
        <v>2.0459999999999999E-2</v>
      </c>
      <c r="L91" s="292">
        <v>1251.08</v>
      </c>
      <c r="M91" s="298">
        <v>1249.53</v>
      </c>
      <c r="N91" s="298">
        <v>1250.0899999999999</v>
      </c>
      <c r="O91" s="298">
        <v>-0.50460000000000005</v>
      </c>
      <c r="P91" s="298">
        <v>-0.19739999999999999</v>
      </c>
      <c r="Q91" s="298">
        <v>0.44646000000000002</v>
      </c>
      <c r="R91" s="302">
        <v>1</v>
      </c>
      <c r="S91" s="302">
        <v>1</v>
      </c>
      <c r="T91" s="302">
        <v>1</v>
      </c>
      <c r="U91" s="302">
        <v>119.91</v>
      </c>
      <c r="V91" s="302">
        <v>120.25</v>
      </c>
      <c r="W91" s="302">
        <v>119.839</v>
      </c>
      <c r="X91" s="302">
        <v>3.3579999999999999E-2</v>
      </c>
      <c r="Y91" s="302">
        <v>3.458E-2</v>
      </c>
      <c r="Z91" s="302">
        <v>3.8089999999999999E-2</v>
      </c>
      <c r="AA91" s="302">
        <v>3.5500000000000002E-3</v>
      </c>
      <c r="AB91" s="302">
        <v>3.47E-3</v>
      </c>
      <c r="AC91" s="302">
        <v>2.7000000000000001E-3</v>
      </c>
      <c r="AD91" s="298">
        <v>49.997999999999998</v>
      </c>
      <c r="AE91" s="58">
        <f t="shared" si="1"/>
        <v>1.6631944163236767E-5</v>
      </c>
    </row>
    <row r="92" spans="1:31">
      <c r="A92" s="3">
        <v>91</v>
      </c>
      <c r="B92" s="290" t="s">
        <v>891</v>
      </c>
      <c r="C92" s="292">
        <v>249.917</v>
      </c>
      <c r="D92" s="292">
        <v>249.89400000000001</v>
      </c>
      <c r="E92" s="292">
        <v>249.88300000000001</v>
      </c>
      <c r="F92" s="292">
        <v>5.0059500000000003</v>
      </c>
      <c r="G92" s="292">
        <v>5.00021</v>
      </c>
      <c r="H92" s="292">
        <v>5.00265</v>
      </c>
      <c r="I92" s="292">
        <v>359.976</v>
      </c>
      <c r="J92" s="292">
        <v>359.99</v>
      </c>
      <c r="K92" s="292">
        <v>2.0899999999999998E-2</v>
      </c>
      <c r="L92" s="292">
        <v>1251.07</v>
      </c>
      <c r="M92" s="298">
        <v>1249.52</v>
      </c>
      <c r="N92" s="298">
        <v>1250.08</v>
      </c>
      <c r="O92" s="298">
        <v>-0.51910000000000001</v>
      </c>
      <c r="P92" s="298">
        <v>-0.21609999999999999</v>
      </c>
      <c r="Q92" s="298">
        <v>0.45612999999999998</v>
      </c>
      <c r="R92" s="302">
        <v>1</v>
      </c>
      <c r="S92" s="302">
        <v>1</v>
      </c>
      <c r="T92" s="302">
        <v>1</v>
      </c>
      <c r="U92" s="302">
        <v>119.90900000000001</v>
      </c>
      <c r="V92" s="302">
        <v>120.25</v>
      </c>
      <c r="W92" s="302">
        <v>119.84</v>
      </c>
      <c r="X92" s="302">
        <v>3.3989999999999999E-2</v>
      </c>
      <c r="Y92" s="302">
        <v>3.4819999999999997E-2</v>
      </c>
      <c r="Z92" s="302">
        <v>3.7499999999999999E-2</v>
      </c>
      <c r="AA92" s="302">
        <v>3.5100000000000001E-3</v>
      </c>
      <c r="AB92" s="302">
        <v>3.4199999999999999E-3</v>
      </c>
      <c r="AC92" s="302">
        <v>2.7499999999999998E-3</v>
      </c>
      <c r="AD92" s="298">
        <v>49.997999999999998</v>
      </c>
      <c r="AE92" s="58">
        <f t="shared" si="1"/>
        <v>1.6678241081535816E-5</v>
      </c>
    </row>
    <row r="93" spans="1:31">
      <c r="A93" s="3">
        <v>92</v>
      </c>
      <c r="B93" s="290" t="s">
        <v>892</v>
      </c>
      <c r="C93" s="292">
        <v>249.91499999999999</v>
      </c>
      <c r="D93" s="292">
        <v>249.89400000000001</v>
      </c>
      <c r="E93" s="292">
        <v>249.88300000000001</v>
      </c>
      <c r="F93" s="292">
        <v>5.00603</v>
      </c>
      <c r="G93" s="292">
        <v>5.0002500000000003</v>
      </c>
      <c r="H93" s="292">
        <v>5.0025899999999996</v>
      </c>
      <c r="I93" s="292">
        <v>359.97500000000002</v>
      </c>
      <c r="J93" s="292">
        <v>359.99</v>
      </c>
      <c r="K93" s="292">
        <v>2.0219999999999998E-2</v>
      </c>
      <c r="L93" s="292">
        <v>1251.08</v>
      </c>
      <c r="M93" s="298">
        <v>1249.53</v>
      </c>
      <c r="N93" s="298">
        <v>1250.06</v>
      </c>
      <c r="O93" s="298">
        <v>-0.53269999999999995</v>
      </c>
      <c r="P93" s="298">
        <v>-0.2152</v>
      </c>
      <c r="Q93" s="298">
        <v>0.44119000000000003</v>
      </c>
      <c r="R93" s="302">
        <v>1</v>
      </c>
      <c r="S93" s="302">
        <v>1</v>
      </c>
      <c r="T93" s="302">
        <v>1</v>
      </c>
      <c r="U93" s="302">
        <v>119.90900000000001</v>
      </c>
      <c r="V93" s="302">
        <v>120.25</v>
      </c>
      <c r="W93" s="302">
        <v>119.839</v>
      </c>
      <c r="X93" s="302">
        <v>3.415E-2</v>
      </c>
      <c r="Y93" s="302">
        <v>3.542E-2</v>
      </c>
      <c r="Z93" s="302">
        <v>3.6929999999999998E-2</v>
      </c>
      <c r="AA93" s="302">
        <v>3.4099999999999998E-3</v>
      </c>
      <c r="AB93" s="302">
        <v>3.5200000000000001E-3</v>
      </c>
      <c r="AC93" s="302">
        <v>3.0500000000000002E-3</v>
      </c>
      <c r="AD93" s="298">
        <v>49.997999999999998</v>
      </c>
      <c r="AE93" s="58">
        <f t="shared" si="1"/>
        <v>1.6504629456903785E-5</v>
      </c>
    </row>
    <row r="94" spans="1:31">
      <c r="A94" s="3">
        <v>93</v>
      </c>
      <c r="B94" s="290" t="s">
        <v>893</v>
      </c>
      <c r="C94" s="292">
        <v>249.91499999999999</v>
      </c>
      <c r="D94" s="292">
        <v>249.89599999999999</v>
      </c>
      <c r="E94" s="292">
        <v>249.88300000000001</v>
      </c>
      <c r="F94" s="292">
        <v>5.0060700000000002</v>
      </c>
      <c r="G94" s="292">
        <v>5.0003099999999998</v>
      </c>
      <c r="H94" s="292">
        <v>5.0025700000000004</v>
      </c>
      <c r="I94" s="292">
        <v>359.97500000000002</v>
      </c>
      <c r="J94" s="292">
        <v>359.98899999999998</v>
      </c>
      <c r="K94" s="292">
        <v>2.001E-2</v>
      </c>
      <c r="L94" s="292">
        <v>1251.0899999999999</v>
      </c>
      <c r="M94" s="298">
        <v>1249.56</v>
      </c>
      <c r="N94" s="298">
        <v>1250.05</v>
      </c>
      <c r="O94" s="298">
        <v>-0.54110000000000003</v>
      </c>
      <c r="P94" s="298">
        <v>-0.2288</v>
      </c>
      <c r="Q94" s="298">
        <v>0.43659999999999999</v>
      </c>
      <c r="R94" s="302">
        <v>1</v>
      </c>
      <c r="S94" s="302">
        <v>1</v>
      </c>
      <c r="T94" s="302">
        <v>1</v>
      </c>
      <c r="U94" s="302">
        <v>119.91</v>
      </c>
      <c r="V94" s="302">
        <v>120.251</v>
      </c>
      <c r="W94" s="302">
        <v>119.83799999999999</v>
      </c>
      <c r="X94" s="302">
        <v>3.4790000000000001E-2</v>
      </c>
      <c r="Y94" s="302">
        <v>3.4689999999999999E-2</v>
      </c>
      <c r="Z94" s="302">
        <v>3.7310000000000003E-2</v>
      </c>
      <c r="AA94" s="302">
        <v>3.3899999999999998E-3</v>
      </c>
      <c r="AB94" s="302">
        <v>3.46E-3</v>
      </c>
      <c r="AC94" s="302">
        <v>3.1199999999999999E-3</v>
      </c>
      <c r="AD94" s="298">
        <v>49.997999999999998</v>
      </c>
      <c r="AE94" s="58">
        <f t="shared" si="1"/>
        <v>1.6192127077374607E-5</v>
      </c>
    </row>
    <row r="95" spans="1:31">
      <c r="A95" s="3">
        <v>94</v>
      </c>
      <c r="B95" s="290" t="s">
        <v>894</v>
      </c>
      <c r="C95" s="292">
        <v>249.91499999999999</v>
      </c>
      <c r="D95" s="292">
        <v>249.898</v>
      </c>
      <c r="E95" s="292">
        <v>249.88200000000001</v>
      </c>
      <c r="F95" s="292">
        <v>5.0061900000000001</v>
      </c>
      <c r="G95" s="292">
        <v>5.0004</v>
      </c>
      <c r="H95" s="292">
        <v>5.0025399999999998</v>
      </c>
      <c r="I95" s="292">
        <v>359.97500000000002</v>
      </c>
      <c r="J95" s="292">
        <v>359.98899999999998</v>
      </c>
      <c r="K95" s="292">
        <v>1.9359999999999999E-2</v>
      </c>
      <c r="L95" s="292">
        <v>1251.1199999999999</v>
      </c>
      <c r="M95" s="298">
        <v>1249.5899999999999</v>
      </c>
      <c r="N95" s="298">
        <v>1250.04</v>
      </c>
      <c r="O95" s="298">
        <v>-0.52800000000000002</v>
      </c>
      <c r="P95" s="298">
        <v>-0.23019999999999999</v>
      </c>
      <c r="Q95" s="298">
        <v>0.42244999999999999</v>
      </c>
      <c r="R95" s="302">
        <v>1</v>
      </c>
      <c r="S95" s="302">
        <v>1</v>
      </c>
      <c r="T95" s="302">
        <v>1</v>
      </c>
      <c r="U95" s="302">
        <v>119.91</v>
      </c>
      <c r="V95" s="302">
        <v>120.251</v>
      </c>
      <c r="W95" s="302">
        <v>119.83799999999999</v>
      </c>
      <c r="X95" s="302">
        <v>3.4970000000000001E-2</v>
      </c>
      <c r="Y95" s="302">
        <v>3.5270000000000003E-2</v>
      </c>
      <c r="Z95" s="302">
        <v>3.6600000000000001E-2</v>
      </c>
      <c r="AA95" s="302">
        <v>3.4499999999999999E-3</v>
      </c>
      <c r="AB95" s="302">
        <v>3.4099999999999998E-3</v>
      </c>
      <c r="AC95" s="302">
        <v>3.2399999999999998E-3</v>
      </c>
      <c r="AD95" s="298">
        <v>49.997999999999998</v>
      </c>
      <c r="AE95" s="58">
        <f t="shared" si="1"/>
        <v>1.6458339814562351E-5</v>
      </c>
    </row>
    <row r="96" spans="1:31">
      <c r="A96" s="3">
        <v>95</v>
      </c>
      <c r="B96" s="290" t="s">
        <v>895</v>
      </c>
      <c r="C96" s="292">
        <v>249.91499999999999</v>
      </c>
      <c r="D96" s="292">
        <v>249.89699999999999</v>
      </c>
      <c r="E96" s="292">
        <v>249.881</v>
      </c>
      <c r="F96" s="292">
        <v>5.0062300000000004</v>
      </c>
      <c r="G96" s="292">
        <v>5.0003799999999998</v>
      </c>
      <c r="H96" s="292">
        <v>5.0025300000000001</v>
      </c>
      <c r="I96" s="292">
        <v>359.97500000000002</v>
      </c>
      <c r="J96" s="292">
        <v>359.98899999999998</v>
      </c>
      <c r="K96" s="292">
        <v>1.9789999999999999E-2</v>
      </c>
      <c r="L96" s="292">
        <v>1251.1300000000001</v>
      </c>
      <c r="M96" s="298">
        <v>1249.58</v>
      </c>
      <c r="N96" s="298">
        <v>1250.04</v>
      </c>
      <c r="O96" s="298">
        <v>-0.53080000000000005</v>
      </c>
      <c r="P96" s="298">
        <v>-0.22789999999999999</v>
      </c>
      <c r="Q96" s="298">
        <v>0.43186999999999998</v>
      </c>
      <c r="R96" s="302">
        <v>1</v>
      </c>
      <c r="S96" s="302">
        <v>1</v>
      </c>
      <c r="T96" s="302">
        <v>1</v>
      </c>
      <c r="U96" s="302">
        <v>119.91</v>
      </c>
      <c r="V96" s="302">
        <v>120.25</v>
      </c>
      <c r="W96" s="302">
        <v>119.839</v>
      </c>
      <c r="X96" s="302">
        <v>3.4299999999999997E-2</v>
      </c>
      <c r="Y96" s="302">
        <v>3.5349999999999999E-2</v>
      </c>
      <c r="Z96" s="302">
        <v>3.6700000000000003E-2</v>
      </c>
      <c r="AA96" s="302">
        <v>3.5300000000000002E-3</v>
      </c>
      <c r="AB96" s="302">
        <v>3.3500000000000001E-3</v>
      </c>
      <c r="AC96" s="302">
        <v>3.31E-3</v>
      </c>
      <c r="AD96" s="298">
        <v>49.997999999999998</v>
      </c>
      <c r="AE96" s="58">
        <f t="shared" si="1"/>
        <v>1.6539350326638669E-5</v>
      </c>
    </row>
    <row r="97" spans="1:31">
      <c r="A97" s="3">
        <v>96</v>
      </c>
      <c r="B97" s="290" t="s">
        <v>896</v>
      </c>
      <c r="C97" s="292">
        <v>249.917</v>
      </c>
      <c r="D97" s="292">
        <v>249.89599999999999</v>
      </c>
      <c r="E97" s="292">
        <v>249.88200000000001</v>
      </c>
      <c r="F97" s="292">
        <v>5.0060900000000004</v>
      </c>
      <c r="G97" s="292">
        <v>5.0002599999999999</v>
      </c>
      <c r="H97" s="292">
        <v>5.0024499999999996</v>
      </c>
      <c r="I97" s="292">
        <v>359.97500000000002</v>
      </c>
      <c r="J97" s="292">
        <v>359.98599999999999</v>
      </c>
      <c r="K97" s="292">
        <v>2.1399999999999999E-2</v>
      </c>
      <c r="L97" s="292">
        <v>1251.1099999999999</v>
      </c>
      <c r="M97" s="298">
        <v>1249.54</v>
      </c>
      <c r="N97" s="298">
        <v>1250.02</v>
      </c>
      <c r="O97" s="298">
        <v>-0.54579999999999995</v>
      </c>
      <c r="P97" s="298">
        <v>-0.29239999999999999</v>
      </c>
      <c r="Q97" s="298">
        <v>0.46706999999999999</v>
      </c>
      <c r="R97" s="302">
        <v>1</v>
      </c>
      <c r="S97" s="302">
        <v>1</v>
      </c>
      <c r="T97" s="302">
        <v>1</v>
      </c>
      <c r="U97" s="302">
        <v>119.91</v>
      </c>
      <c r="V97" s="302">
        <v>120.25</v>
      </c>
      <c r="W97" s="302">
        <v>119.839</v>
      </c>
      <c r="X97" s="302">
        <v>3.4689999999999999E-2</v>
      </c>
      <c r="Y97" s="302">
        <v>3.4799999999999998E-2</v>
      </c>
      <c r="Z97" s="302">
        <v>3.7089999999999998E-2</v>
      </c>
      <c r="AA97" s="302">
        <v>3.5300000000000002E-3</v>
      </c>
      <c r="AB97" s="302">
        <v>3.31E-3</v>
      </c>
      <c r="AC97" s="302">
        <v>3.49E-3</v>
      </c>
      <c r="AD97" s="298">
        <v>49.997999999999998</v>
      </c>
      <c r="AE97" s="58">
        <f t="shared" si="1"/>
        <v>1.6319441783707589E-5</v>
      </c>
    </row>
    <row r="98" spans="1:31">
      <c r="A98" s="3">
        <v>97</v>
      </c>
      <c r="B98" s="290" t="s">
        <v>897</v>
      </c>
      <c r="C98" s="292">
        <v>249.917</v>
      </c>
      <c r="D98" s="292">
        <v>249.89599999999999</v>
      </c>
      <c r="E98" s="292">
        <v>249.88300000000001</v>
      </c>
      <c r="F98" s="292">
        <v>5.0061499999999999</v>
      </c>
      <c r="G98" s="292">
        <v>5.0002700000000004</v>
      </c>
      <c r="H98" s="292">
        <v>5.0024699999999998</v>
      </c>
      <c r="I98" s="292">
        <v>359.97500000000002</v>
      </c>
      <c r="J98" s="292">
        <v>359.98599999999999</v>
      </c>
      <c r="K98" s="292">
        <v>2.085E-2</v>
      </c>
      <c r="L98" s="292">
        <v>1251.1199999999999</v>
      </c>
      <c r="M98" s="298">
        <v>1249.55</v>
      </c>
      <c r="N98" s="298">
        <v>1250.03</v>
      </c>
      <c r="O98" s="298">
        <v>-0.53269999999999995</v>
      </c>
      <c r="P98" s="298">
        <v>-0.28960000000000002</v>
      </c>
      <c r="Q98" s="298">
        <v>0.45500000000000002</v>
      </c>
      <c r="R98" s="302">
        <v>1</v>
      </c>
      <c r="S98" s="302">
        <v>1</v>
      </c>
      <c r="T98" s="302">
        <v>1</v>
      </c>
      <c r="U98" s="302">
        <v>119.90900000000001</v>
      </c>
      <c r="V98" s="302">
        <v>120.25</v>
      </c>
      <c r="W98" s="302">
        <v>119.839</v>
      </c>
      <c r="X98" s="302">
        <v>3.5029999999999999E-2</v>
      </c>
      <c r="Y98" s="302">
        <v>3.5209999999999998E-2</v>
      </c>
      <c r="Z98" s="302">
        <v>3.6510000000000001E-2</v>
      </c>
      <c r="AA98" s="302">
        <v>3.5300000000000002E-3</v>
      </c>
      <c r="AB98" s="302">
        <v>3.3700000000000002E-3</v>
      </c>
      <c r="AC98" s="302">
        <v>3.5799999999999998E-3</v>
      </c>
      <c r="AD98" s="298">
        <v>49.997999999999998</v>
      </c>
      <c r="AE98" s="58">
        <f t="shared" si="1"/>
        <v>1.6365738702006638E-5</v>
      </c>
    </row>
    <row r="99" spans="1:31">
      <c r="A99" s="3">
        <v>98</v>
      </c>
      <c r="B99" s="290" t="s">
        <v>898</v>
      </c>
      <c r="C99" s="292">
        <v>249.91499999999999</v>
      </c>
      <c r="D99" s="292">
        <v>249.89500000000001</v>
      </c>
      <c r="E99" s="292">
        <v>249.88200000000001</v>
      </c>
      <c r="F99" s="292">
        <v>5.0062499999999996</v>
      </c>
      <c r="G99" s="292">
        <v>5.0003299999999999</v>
      </c>
      <c r="H99" s="292">
        <v>5.0025000000000004</v>
      </c>
      <c r="I99" s="292">
        <v>359.97699999999998</v>
      </c>
      <c r="J99" s="292">
        <v>359.988</v>
      </c>
      <c r="K99" s="292">
        <v>1.975E-2</v>
      </c>
      <c r="L99" s="292">
        <v>1251.1400000000001</v>
      </c>
      <c r="M99" s="298">
        <v>1249.56</v>
      </c>
      <c r="N99" s="298">
        <v>1250.04</v>
      </c>
      <c r="O99" s="298">
        <v>-0.48909999999999998</v>
      </c>
      <c r="P99" s="298">
        <v>-0.25030000000000002</v>
      </c>
      <c r="Q99" s="298">
        <v>0.43106</v>
      </c>
      <c r="R99" s="302">
        <v>1</v>
      </c>
      <c r="S99" s="302">
        <v>1</v>
      </c>
      <c r="T99" s="302">
        <v>1</v>
      </c>
      <c r="U99" s="302">
        <v>119.91</v>
      </c>
      <c r="V99" s="302">
        <v>120.25</v>
      </c>
      <c r="W99" s="302">
        <v>119.839</v>
      </c>
      <c r="X99" s="302">
        <v>3.4819999999999997E-2</v>
      </c>
      <c r="Y99" s="302">
        <v>3.6490000000000002E-2</v>
      </c>
      <c r="Z99" s="302">
        <v>3.6889999999999999E-2</v>
      </c>
      <c r="AA99" s="302">
        <v>3.5300000000000002E-3</v>
      </c>
      <c r="AB99" s="302">
        <v>3.4199999999999999E-3</v>
      </c>
      <c r="AC99" s="302">
        <v>3.79E-3</v>
      </c>
      <c r="AD99" s="298">
        <v>49.997999999999998</v>
      </c>
      <c r="AE99" s="58">
        <f t="shared" si="1"/>
        <v>1.628472818993032E-5</v>
      </c>
    </row>
    <row r="100" spans="1:31">
      <c r="A100" s="3">
        <v>99</v>
      </c>
      <c r="B100" s="290" t="s">
        <v>899</v>
      </c>
      <c r="C100" s="292">
        <v>249.91399999999999</v>
      </c>
      <c r="D100" s="292">
        <v>249.89500000000001</v>
      </c>
      <c r="E100" s="292">
        <v>249.88200000000001</v>
      </c>
      <c r="F100" s="292">
        <v>5.0062300000000004</v>
      </c>
      <c r="G100" s="292">
        <v>5.0002599999999999</v>
      </c>
      <c r="H100" s="292">
        <v>5.0025399999999998</v>
      </c>
      <c r="I100" s="292">
        <v>359.97800000000001</v>
      </c>
      <c r="J100" s="292">
        <v>359.98899999999998</v>
      </c>
      <c r="K100" s="292">
        <v>1.9959999999999999E-2</v>
      </c>
      <c r="L100" s="292">
        <v>1251.1300000000001</v>
      </c>
      <c r="M100" s="298">
        <v>1249.54</v>
      </c>
      <c r="N100" s="298">
        <v>1250.04</v>
      </c>
      <c r="O100" s="298">
        <v>-0.46899999999999997</v>
      </c>
      <c r="P100" s="298">
        <v>-0.2344</v>
      </c>
      <c r="Q100" s="298">
        <v>0.43547999999999998</v>
      </c>
      <c r="R100" s="302">
        <v>1</v>
      </c>
      <c r="S100" s="302">
        <v>1</v>
      </c>
      <c r="T100" s="302">
        <v>1</v>
      </c>
      <c r="U100" s="302">
        <v>119.91</v>
      </c>
      <c r="V100" s="302">
        <v>120.25</v>
      </c>
      <c r="W100" s="302">
        <v>119.839</v>
      </c>
      <c r="X100" s="302">
        <v>3.4070000000000003E-2</v>
      </c>
      <c r="Y100" s="302">
        <v>3.5929999999999997E-2</v>
      </c>
      <c r="Z100" s="302">
        <v>3.7510000000000002E-2</v>
      </c>
      <c r="AA100" s="302">
        <v>3.5799999999999998E-3</v>
      </c>
      <c r="AB100" s="302">
        <v>3.29E-3</v>
      </c>
      <c r="AC100" s="302">
        <v>3.8500000000000001E-3</v>
      </c>
      <c r="AD100" s="298">
        <v>49.997999999999998</v>
      </c>
      <c r="AE100" s="58">
        <f t="shared" si="1"/>
        <v>1.6319441783707589E-5</v>
      </c>
    </row>
    <row r="101" spans="1:31">
      <c r="A101" s="3">
        <v>100</v>
      </c>
      <c r="B101" s="290" t="s">
        <v>900</v>
      </c>
      <c r="C101" s="292">
        <v>249.91399999999999</v>
      </c>
      <c r="D101" s="292">
        <v>249.89500000000001</v>
      </c>
      <c r="E101" s="292">
        <v>249.881</v>
      </c>
      <c r="F101" s="292">
        <v>5.0061999999999998</v>
      </c>
      <c r="G101" s="292">
        <v>5.0003599999999997</v>
      </c>
      <c r="H101" s="292">
        <v>5.0025700000000004</v>
      </c>
      <c r="I101" s="292">
        <v>359.97800000000001</v>
      </c>
      <c r="J101" s="292">
        <v>359.98899999999998</v>
      </c>
      <c r="K101" s="292">
        <v>2.0400000000000001E-2</v>
      </c>
      <c r="L101" s="292">
        <v>1251.1199999999999</v>
      </c>
      <c r="M101" s="298">
        <v>1249.57</v>
      </c>
      <c r="N101" s="298">
        <v>1250.05</v>
      </c>
      <c r="O101" s="298">
        <v>-0.4713</v>
      </c>
      <c r="P101" s="298">
        <v>-0.2321</v>
      </c>
      <c r="Q101" s="298">
        <v>0.44513000000000003</v>
      </c>
      <c r="R101" s="302">
        <v>1</v>
      </c>
      <c r="S101" s="302">
        <v>1</v>
      </c>
      <c r="T101" s="302">
        <v>1</v>
      </c>
      <c r="U101" s="302">
        <v>119.90900000000001</v>
      </c>
      <c r="V101" s="302">
        <v>120.25</v>
      </c>
      <c r="W101" s="302">
        <v>119.839</v>
      </c>
      <c r="X101" s="302">
        <v>3.4500000000000003E-2</v>
      </c>
      <c r="Y101" s="302">
        <v>3.4040000000000001E-2</v>
      </c>
      <c r="Z101" s="302">
        <v>3.7510000000000002E-2</v>
      </c>
      <c r="AA101" s="302">
        <v>3.62E-3</v>
      </c>
      <c r="AB101" s="302">
        <v>3.1099999999999999E-3</v>
      </c>
      <c r="AC101" s="302">
        <v>3.9100000000000003E-3</v>
      </c>
      <c r="AD101" s="298">
        <v>49.997999999999998</v>
      </c>
      <c r="AE101" s="58">
        <f t="shared" si="1"/>
        <v>1.6226855223067105E-5</v>
      </c>
    </row>
    <row r="102" spans="1:31">
      <c r="A102" s="3">
        <v>101</v>
      </c>
      <c r="B102" s="290" t="s">
        <v>901</v>
      </c>
      <c r="C102" s="292">
        <v>249.91300000000001</v>
      </c>
      <c r="D102" s="292">
        <v>249.89599999999999</v>
      </c>
      <c r="E102" s="292">
        <v>249.881</v>
      </c>
      <c r="F102" s="292">
        <v>5.0061099999999996</v>
      </c>
      <c r="G102" s="292">
        <v>5.0003299999999999</v>
      </c>
      <c r="H102" s="292">
        <v>5.0025599999999999</v>
      </c>
      <c r="I102" s="292">
        <v>359.97800000000001</v>
      </c>
      <c r="J102" s="292">
        <v>359.988</v>
      </c>
      <c r="K102" s="292">
        <v>2.009E-2</v>
      </c>
      <c r="L102" s="292">
        <v>1251.0899999999999</v>
      </c>
      <c r="M102" s="298">
        <v>1249.56</v>
      </c>
      <c r="N102" s="298">
        <v>1250.04</v>
      </c>
      <c r="O102" s="298">
        <v>-0.4662</v>
      </c>
      <c r="P102" s="298">
        <v>-0.24560000000000001</v>
      </c>
      <c r="Q102" s="298">
        <v>0.4385</v>
      </c>
      <c r="R102" s="302">
        <v>1</v>
      </c>
      <c r="S102" s="302">
        <v>1</v>
      </c>
      <c r="T102" s="302">
        <v>1</v>
      </c>
      <c r="U102" s="302">
        <v>119.91</v>
      </c>
      <c r="V102" s="302">
        <v>120.25</v>
      </c>
      <c r="W102" s="302">
        <v>119.839</v>
      </c>
      <c r="X102" s="302">
        <v>3.5900000000000001E-2</v>
      </c>
      <c r="Y102" s="302">
        <v>3.3980000000000003E-2</v>
      </c>
      <c r="Z102" s="302">
        <v>3.737E-2</v>
      </c>
      <c r="AA102" s="302">
        <v>3.5500000000000002E-3</v>
      </c>
      <c r="AB102" s="302">
        <v>3.2000000000000002E-3</v>
      </c>
      <c r="AC102" s="302">
        <v>4.0299999999999997E-3</v>
      </c>
      <c r="AD102" s="298">
        <v>49.997999999999998</v>
      </c>
      <c r="AE102" s="58">
        <f t="shared" si="1"/>
        <v>1.655091909924522E-5</v>
      </c>
    </row>
    <row r="103" spans="1:31">
      <c r="A103" s="3">
        <v>102</v>
      </c>
      <c r="B103" s="290" t="s">
        <v>902</v>
      </c>
      <c r="C103" s="292">
        <v>249.91300000000001</v>
      </c>
      <c r="D103" s="292">
        <v>249.89599999999999</v>
      </c>
      <c r="E103" s="292">
        <v>249.88200000000001</v>
      </c>
      <c r="F103" s="292">
        <v>5.0060099999999998</v>
      </c>
      <c r="G103" s="292">
        <v>5.00021</v>
      </c>
      <c r="H103" s="292">
        <v>5.0025300000000001</v>
      </c>
      <c r="I103" s="292">
        <v>359.97899999999998</v>
      </c>
      <c r="J103" s="292">
        <v>359.98899999999998</v>
      </c>
      <c r="K103" s="292">
        <v>2.052E-2</v>
      </c>
      <c r="L103" s="292">
        <v>1251.07</v>
      </c>
      <c r="M103" s="298">
        <v>1249.53</v>
      </c>
      <c r="N103" s="298">
        <v>1250.04</v>
      </c>
      <c r="O103" s="298">
        <v>-0.45440000000000003</v>
      </c>
      <c r="P103" s="298">
        <v>-0.2311</v>
      </c>
      <c r="Q103" s="298">
        <v>0.44774000000000003</v>
      </c>
      <c r="R103" s="302">
        <v>1</v>
      </c>
      <c r="S103" s="302">
        <v>1</v>
      </c>
      <c r="T103" s="302">
        <v>1</v>
      </c>
      <c r="U103" s="302">
        <v>119.91</v>
      </c>
      <c r="V103" s="302">
        <v>120.249</v>
      </c>
      <c r="W103" s="302">
        <v>119.839</v>
      </c>
      <c r="X103" s="302">
        <v>3.603E-2</v>
      </c>
      <c r="Y103" s="302">
        <v>3.4410000000000003E-2</v>
      </c>
      <c r="Z103" s="302">
        <v>3.8019999999999998E-2</v>
      </c>
      <c r="AA103" s="302">
        <v>3.5799999999999998E-3</v>
      </c>
      <c r="AB103" s="302">
        <v>3.2000000000000002E-3</v>
      </c>
      <c r="AC103" s="302">
        <v>4.1700000000000001E-3</v>
      </c>
      <c r="AD103" s="298">
        <v>49.997999999999998</v>
      </c>
      <c r="AE103" s="58">
        <f t="shared" si="1"/>
        <v>1.6458339814562351E-5</v>
      </c>
    </row>
    <row r="104" spans="1:31">
      <c r="A104" s="3">
        <v>103</v>
      </c>
      <c r="B104" s="290" t="s">
        <v>903</v>
      </c>
      <c r="C104" s="292">
        <v>249.91300000000001</v>
      </c>
      <c r="D104" s="292">
        <v>249.89599999999999</v>
      </c>
      <c r="E104" s="292">
        <v>249.88200000000001</v>
      </c>
      <c r="F104" s="292">
        <v>5.0059199999999997</v>
      </c>
      <c r="G104" s="292">
        <v>5.0004299999999997</v>
      </c>
      <c r="H104" s="292">
        <v>5.0024800000000003</v>
      </c>
      <c r="I104" s="292">
        <v>359.97699999999998</v>
      </c>
      <c r="J104" s="292">
        <v>359.98899999999998</v>
      </c>
      <c r="K104" s="292">
        <v>2.0289999999999999E-2</v>
      </c>
      <c r="L104" s="292">
        <v>1251.04</v>
      </c>
      <c r="M104" s="298">
        <v>1249.5899999999999</v>
      </c>
      <c r="N104" s="298">
        <v>1250.03</v>
      </c>
      <c r="O104" s="298">
        <v>-0.498</v>
      </c>
      <c r="P104" s="298">
        <v>-0.2288</v>
      </c>
      <c r="Q104" s="298">
        <v>0.44285999999999998</v>
      </c>
      <c r="R104" s="302">
        <v>1</v>
      </c>
      <c r="S104" s="302">
        <v>1</v>
      </c>
      <c r="T104" s="302">
        <v>1</v>
      </c>
      <c r="U104" s="302">
        <v>119.91</v>
      </c>
      <c r="V104" s="302">
        <v>120.249</v>
      </c>
      <c r="W104" s="302">
        <v>119.839</v>
      </c>
      <c r="X104" s="302">
        <v>3.397E-2</v>
      </c>
      <c r="Y104" s="302">
        <v>3.5900000000000001E-2</v>
      </c>
      <c r="Z104" s="302">
        <v>3.7440000000000001E-2</v>
      </c>
      <c r="AA104" s="302">
        <v>3.62E-3</v>
      </c>
      <c r="AB104" s="302">
        <v>3.2399999999999998E-3</v>
      </c>
      <c r="AC104" s="302">
        <v>4.2700000000000004E-3</v>
      </c>
      <c r="AD104" s="298">
        <v>49.997999999999998</v>
      </c>
      <c r="AE104" s="58">
        <f t="shared" si="1"/>
        <v>1.6226847947109491E-5</v>
      </c>
    </row>
    <row r="105" spans="1:31">
      <c r="A105" s="3">
        <v>104</v>
      </c>
      <c r="B105" s="290" t="s">
        <v>904</v>
      </c>
      <c r="C105" s="292">
        <v>249.91399999999999</v>
      </c>
      <c r="D105" s="292">
        <v>249.89500000000001</v>
      </c>
      <c r="E105" s="292">
        <v>249.88200000000001</v>
      </c>
      <c r="F105" s="292">
        <v>5.0059399999999998</v>
      </c>
      <c r="G105" s="292">
        <v>5.0003799999999998</v>
      </c>
      <c r="H105" s="292">
        <v>5.00251</v>
      </c>
      <c r="I105" s="292">
        <v>359.97699999999998</v>
      </c>
      <c r="J105" s="292">
        <v>359.98899999999998</v>
      </c>
      <c r="K105" s="292">
        <v>2.018E-2</v>
      </c>
      <c r="L105" s="292">
        <v>1251.05</v>
      </c>
      <c r="M105" s="298">
        <v>1249.57</v>
      </c>
      <c r="N105" s="298">
        <v>1250.04</v>
      </c>
      <c r="O105" s="298">
        <v>-0.50129999999999997</v>
      </c>
      <c r="P105" s="298">
        <v>-0.22500000000000001</v>
      </c>
      <c r="Q105" s="298">
        <v>0.44713999999999998</v>
      </c>
      <c r="R105" s="302">
        <v>1</v>
      </c>
      <c r="S105" s="302">
        <v>1</v>
      </c>
      <c r="T105" s="302">
        <v>1</v>
      </c>
      <c r="U105" s="302">
        <v>119.91</v>
      </c>
      <c r="V105" s="302">
        <v>120.249</v>
      </c>
      <c r="W105" s="302">
        <v>119.839</v>
      </c>
      <c r="X105" s="302">
        <v>3.3180000000000001E-2</v>
      </c>
      <c r="Y105" s="302">
        <v>3.696E-2</v>
      </c>
      <c r="Z105" s="302">
        <v>3.6389999999999999E-2</v>
      </c>
      <c r="AA105" s="302">
        <v>3.5400000000000002E-3</v>
      </c>
      <c r="AB105" s="302">
        <v>3.3999999999999998E-3</v>
      </c>
      <c r="AC105" s="302">
        <v>4.4000000000000003E-3</v>
      </c>
      <c r="AD105" s="298">
        <v>49.997999999999998</v>
      </c>
      <c r="AE105" s="58">
        <f t="shared" si="1"/>
        <v>1.7268517694901675E-5</v>
      </c>
    </row>
    <row r="106" spans="1:31">
      <c r="A106" s="3">
        <v>105</v>
      </c>
      <c r="B106" s="290" t="s">
        <v>905</v>
      </c>
      <c r="C106" s="292">
        <v>249.91499999999999</v>
      </c>
      <c r="D106" s="292">
        <v>249.89500000000001</v>
      </c>
      <c r="E106" s="292">
        <v>249.88399999999999</v>
      </c>
      <c r="F106" s="292">
        <v>5.0058699999999998</v>
      </c>
      <c r="G106" s="292">
        <v>5.0003299999999999</v>
      </c>
      <c r="H106" s="292">
        <v>5.0025500000000003</v>
      </c>
      <c r="I106" s="292">
        <v>359.976</v>
      </c>
      <c r="J106" s="292">
        <v>359.98899999999998</v>
      </c>
      <c r="K106" s="292">
        <v>2.1000000000000001E-2</v>
      </c>
      <c r="L106" s="292">
        <v>1251.04</v>
      </c>
      <c r="M106" s="298">
        <v>1249.56</v>
      </c>
      <c r="N106" s="298">
        <v>1250.05</v>
      </c>
      <c r="O106" s="298">
        <v>-0.51060000000000005</v>
      </c>
      <c r="P106" s="298">
        <v>-0.23580000000000001</v>
      </c>
      <c r="Q106" s="298">
        <v>0.45817000000000002</v>
      </c>
      <c r="R106" s="302">
        <v>1</v>
      </c>
      <c r="S106" s="302">
        <v>1</v>
      </c>
      <c r="T106" s="302">
        <v>1</v>
      </c>
      <c r="U106" s="302">
        <v>119.91</v>
      </c>
      <c r="V106" s="302">
        <v>120.249</v>
      </c>
      <c r="W106" s="302">
        <v>119.839</v>
      </c>
      <c r="X106" s="302">
        <v>3.4419999999999999E-2</v>
      </c>
      <c r="Y106" s="302">
        <v>3.5990000000000001E-2</v>
      </c>
      <c r="Z106" s="302">
        <v>3.6389999999999999E-2</v>
      </c>
      <c r="AA106" s="302">
        <v>3.6099999999999999E-3</v>
      </c>
      <c r="AB106" s="302">
        <v>3.2200000000000002E-3</v>
      </c>
      <c r="AC106" s="302">
        <v>4.4099999999999999E-3</v>
      </c>
      <c r="AD106" s="298">
        <v>49.997999999999998</v>
      </c>
      <c r="AE106" s="58">
        <f t="shared" si="1"/>
        <v>1.6319449059665203E-5</v>
      </c>
    </row>
    <row r="107" spans="1:31">
      <c r="A107" s="3">
        <v>106</v>
      </c>
      <c r="B107" s="290" t="s">
        <v>906</v>
      </c>
      <c r="C107" s="292">
        <v>249.91399999999999</v>
      </c>
      <c r="D107" s="292">
        <v>249.89500000000001</v>
      </c>
      <c r="E107" s="292">
        <v>249.88399999999999</v>
      </c>
      <c r="F107" s="292">
        <v>5.0059199999999997</v>
      </c>
      <c r="G107" s="292">
        <v>5.0004099999999996</v>
      </c>
      <c r="H107" s="292">
        <v>5.0025599999999999</v>
      </c>
      <c r="I107" s="292">
        <v>359.976</v>
      </c>
      <c r="J107" s="292">
        <v>359.98899999999998</v>
      </c>
      <c r="K107" s="292">
        <v>1.9910000000000001E-2</v>
      </c>
      <c r="L107" s="292">
        <v>1251.05</v>
      </c>
      <c r="M107" s="298">
        <v>1249.58</v>
      </c>
      <c r="N107" s="298">
        <v>1250.06</v>
      </c>
      <c r="O107" s="298">
        <v>-0.51910000000000001</v>
      </c>
      <c r="P107" s="298">
        <v>-0.23019999999999999</v>
      </c>
      <c r="Q107" s="298">
        <v>0.43442999999999998</v>
      </c>
      <c r="R107" s="302">
        <v>1</v>
      </c>
      <c r="S107" s="302">
        <v>1</v>
      </c>
      <c r="T107" s="302">
        <v>1</v>
      </c>
      <c r="U107" s="302">
        <v>119.91</v>
      </c>
      <c r="V107" s="302">
        <v>120.249</v>
      </c>
      <c r="W107" s="302">
        <v>119.839</v>
      </c>
      <c r="X107" s="302">
        <v>3.4619999999999998E-2</v>
      </c>
      <c r="Y107" s="302">
        <v>3.4889999999999997E-2</v>
      </c>
      <c r="Z107" s="302">
        <v>3.7940000000000002E-2</v>
      </c>
      <c r="AA107" s="302">
        <v>3.7200000000000002E-3</v>
      </c>
      <c r="AB107" s="302">
        <v>2.97E-3</v>
      </c>
      <c r="AC107" s="302">
        <v>4.3899999999999998E-3</v>
      </c>
      <c r="AD107" s="298">
        <v>49.997999999999998</v>
      </c>
      <c r="AE107" s="58">
        <f t="shared" si="1"/>
        <v>1.7048609151970595E-5</v>
      </c>
    </row>
    <row r="108" spans="1:31">
      <c r="A108" s="3">
        <v>107</v>
      </c>
      <c r="B108" s="290" t="s">
        <v>907</v>
      </c>
      <c r="C108" s="292">
        <v>249.91399999999999</v>
      </c>
      <c r="D108" s="292">
        <v>249.89400000000001</v>
      </c>
      <c r="E108" s="292">
        <v>249.88399999999999</v>
      </c>
      <c r="F108" s="292">
        <v>5.0061</v>
      </c>
      <c r="G108" s="292">
        <v>5.0004299999999997</v>
      </c>
      <c r="H108" s="292">
        <v>5.0026099999999998</v>
      </c>
      <c r="I108" s="292">
        <v>359.976</v>
      </c>
      <c r="J108" s="292">
        <v>359.98899999999998</v>
      </c>
      <c r="K108" s="292">
        <v>1.9269999999999999E-2</v>
      </c>
      <c r="L108" s="292">
        <v>1251.0899999999999</v>
      </c>
      <c r="M108" s="298">
        <v>1249.58</v>
      </c>
      <c r="N108" s="298">
        <v>1250.07</v>
      </c>
      <c r="O108" s="298">
        <v>-0.51249999999999996</v>
      </c>
      <c r="P108" s="298">
        <v>-0.21990000000000001</v>
      </c>
      <c r="Q108" s="298">
        <v>0.42061999999999999</v>
      </c>
      <c r="R108" s="302">
        <v>1</v>
      </c>
      <c r="S108" s="302">
        <v>1</v>
      </c>
      <c r="T108" s="302">
        <v>1</v>
      </c>
      <c r="U108" s="302">
        <v>119.91</v>
      </c>
      <c r="V108" s="302">
        <v>120.25</v>
      </c>
      <c r="W108" s="302">
        <v>119.839</v>
      </c>
      <c r="X108" s="302">
        <v>3.304E-2</v>
      </c>
      <c r="Y108" s="302">
        <v>3.6949999999999997E-2</v>
      </c>
      <c r="Z108" s="302">
        <v>3.6999999999999998E-2</v>
      </c>
      <c r="AA108" s="302">
        <v>3.6600000000000001E-3</v>
      </c>
      <c r="AB108" s="302">
        <v>3.0799999999999998E-3</v>
      </c>
      <c r="AC108" s="302">
        <v>4.4900000000000001E-3</v>
      </c>
      <c r="AD108" s="298">
        <v>49.997999999999998</v>
      </c>
      <c r="AE108" s="58">
        <f t="shared" si="1"/>
        <v>1.6770834918133914E-5</v>
      </c>
    </row>
    <row r="109" spans="1:31">
      <c r="A109" s="3">
        <v>108</v>
      </c>
      <c r="B109" s="290" t="s">
        <v>908</v>
      </c>
      <c r="C109" s="292">
        <v>249.91399999999999</v>
      </c>
      <c r="D109" s="292">
        <v>249.89500000000001</v>
      </c>
      <c r="E109" s="292">
        <v>249.88399999999999</v>
      </c>
      <c r="F109" s="292">
        <v>5.0061600000000004</v>
      </c>
      <c r="G109" s="292">
        <v>5.0004499999999998</v>
      </c>
      <c r="H109" s="292">
        <v>5.0025899999999996</v>
      </c>
      <c r="I109" s="292">
        <v>359.97699999999998</v>
      </c>
      <c r="J109" s="292">
        <v>359.99</v>
      </c>
      <c r="K109" s="292">
        <v>1.9800000000000002E-2</v>
      </c>
      <c r="L109" s="292">
        <v>1251.1099999999999</v>
      </c>
      <c r="M109" s="298">
        <v>1249.5899999999999</v>
      </c>
      <c r="N109" s="298">
        <v>1250.07</v>
      </c>
      <c r="O109" s="298">
        <v>-0.50219999999999998</v>
      </c>
      <c r="P109" s="298">
        <v>-0.20730000000000001</v>
      </c>
      <c r="Q109" s="298">
        <v>0.43219000000000002</v>
      </c>
      <c r="R109" s="302">
        <v>1</v>
      </c>
      <c r="S109" s="302">
        <v>1</v>
      </c>
      <c r="T109" s="302">
        <v>1</v>
      </c>
      <c r="U109" s="302">
        <v>119.91</v>
      </c>
      <c r="V109" s="302">
        <v>120.25</v>
      </c>
      <c r="W109" s="302">
        <v>119.839</v>
      </c>
      <c r="X109" s="302">
        <v>3.3459999999999997E-2</v>
      </c>
      <c r="Y109" s="302">
        <v>3.7699999999999997E-2</v>
      </c>
      <c r="Z109" s="302">
        <v>3.567E-2</v>
      </c>
      <c r="AA109" s="302">
        <v>3.5300000000000002E-3</v>
      </c>
      <c r="AB109" s="302">
        <v>3.2200000000000002E-3</v>
      </c>
      <c r="AC109" s="302">
        <v>4.6499999999999996E-3</v>
      </c>
      <c r="AD109" s="298">
        <v>49.997999999999998</v>
      </c>
      <c r="AE109" s="58">
        <f t="shared" si="1"/>
        <v>1.6458332538604736E-5</v>
      </c>
    </row>
    <row r="110" spans="1:31">
      <c r="A110" s="3">
        <v>109</v>
      </c>
      <c r="B110" s="290" t="s">
        <v>909</v>
      </c>
      <c r="C110" s="292">
        <v>249.91399999999999</v>
      </c>
      <c r="D110" s="292">
        <v>249.89400000000001</v>
      </c>
      <c r="E110" s="292">
        <v>249.88399999999999</v>
      </c>
      <c r="F110" s="292">
        <v>5.0060799999999999</v>
      </c>
      <c r="G110" s="292">
        <v>5.0003299999999999</v>
      </c>
      <c r="H110" s="292">
        <v>5.00265</v>
      </c>
      <c r="I110" s="292">
        <v>359.976</v>
      </c>
      <c r="J110" s="292">
        <v>359.99</v>
      </c>
      <c r="K110" s="292">
        <v>2.0310000000000002E-2</v>
      </c>
      <c r="L110" s="292">
        <v>1251.0899999999999</v>
      </c>
      <c r="M110" s="298">
        <v>1249.55</v>
      </c>
      <c r="N110" s="298">
        <v>1250.08</v>
      </c>
      <c r="O110" s="298">
        <v>-0.52329999999999999</v>
      </c>
      <c r="P110" s="298">
        <v>-0.2026</v>
      </c>
      <c r="Q110" s="298">
        <v>0.44313999999999998</v>
      </c>
      <c r="R110" s="302">
        <v>1</v>
      </c>
      <c r="S110" s="302">
        <v>1</v>
      </c>
      <c r="T110" s="302">
        <v>1</v>
      </c>
      <c r="U110" s="302">
        <v>119.91</v>
      </c>
      <c r="V110" s="302">
        <v>120.25</v>
      </c>
      <c r="W110" s="302">
        <v>119.839</v>
      </c>
      <c r="X110" s="302">
        <v>3.567E-2</v>
      </c>
      <c r="Y110" s="302">
        <v>3.6209999999999999E-2</v>
      </c>
      <c r="Z110" s="302">
        <v>3.6069999999999998E-2</v>
      </c>
      <c r="AA110" s="302">
        <v>3.3999999999999998E-3</v>
      </c>
      <c r="AB110" s="302">
        <v>3.14E-3</v>
      </c>
      <c r="AC110" s="302">
        <v>4.64E-3</v>
      </c>
      <c r="AD110" s="298">
        <v>49.997999999999998</v>
      </c>
      <c r="AE110" s="58">
        <f t="shared" si="1"/>
        <v>1.6597223293501884E-5</v>
      </c>
    </row>
    <row r="111" spans="1:31">
      <c r="A111" s="3">
        <v>110</v>
      </c>
      <c r="B111" s="290" t="s">
        <v>910</v>
      </c>
      <c r="C111" s="292">
        <v>249.91399999999999</v>
      </c>
      <c r="D111" s="292">
        <v>249.893</v>
      </c>
      <c r="E111" s="292">
        <v>249.88399999999999</v>
      </c>
      <c r="F111" s="292">
        <v>5.0060599999999997</v>
      </c>
      <c r="G111" s="292">
        <v>5.0002500000000003</v>
      </c>
      <c r="H111" s="292">
        <v>5.0027299999999997</v>
      </c>
      <c r="I111" s="292">
        <v>359.97500000000002</v>
      </c>
      <c r="J111" s="292">
        <v>359.99</v>
      </c>
      <c r="K111" s="292">
        <v>2.1669999999999998E-2</v>
      </c>
      <c r="L111" s="292">
        <v>1251.08</v>
      </c>
      <c r="M111" s="298">
        <v>1249.53</v>
      </c>
      <c r="N111" s="298">
        <v>1250.0999999999999</v>
      </c>
      <c r="O111" s="298">
        <v>-0.54249999999999998</v>
      </c>
      <c r="P111" s="298">
        <v>-0.20680000000000001</v>
      </c>
      <c r="Q111" s="298">
        <v>0.47288999999999998</v>
      </c>
      <c r="R111" s="302">
        <v>1</v>
      </c>
      <c r="S111" s="302">
        <v>1</v>
      </c>
      <c r="T111" s="302">
        <v>1</v>
      </c>
      <c r="U111" s="302">
        <v>119.90900000000001</v>
      </c>
      <c r="V111" s="302">
        <v>120.25</v>
      </c>
      <c r="W111" s="302">
        <v>119.839</v>
      </c>
      <c r="X111" s="302">
        <v>3.5880000000000002E-2</v>
      </c>
      <c r="Y111" s="302">
        <v>3.5479999999999998E-2</v>
      </c>
      <c r="Z111" s="302">
        <v>3.6130000000000002E-2</v>
      </c>
      <c r="AA111" s="302">
        <v>3.3800000000000002E-3</v>
      </c>
      <c r="AB111" s="302">
        <v>3.0500000000000002E-3</v>
      </c>
      <c r="AC111" s="302">
        <v>4.6699999999999997E-3</v>
      </c>
      <c r="AD111" s="298">
        <v>49.997999999999998</v>
      </c>
      <c r="AE111" s="58">
        <f t="shared" si="1"/>
        <v>1.6585647244937718E-5</v>
      </c>
    </row>
    <row r="112" spans="1:31">
      <c r="A112" s="3">
        <v>111</v>
      </c>
      <c r="B112" s="290" t="s">
        <v>911</v>
      </c>
      <c r="C112" s="292">
        <v>249.91300000000001</v>
      </c>
      <c r="D112" s="292">
        <v>249.89400000000001</v>
      </c>
      <c r="E112" s="292">
        <v>249.88399999999999</v>
      </c>
      <c r="F112" s="292">
        <v>5.0060900000000004</v>
      </c>
      <c r="G112" s="292">
        <v>5.0001199999999999</v>
      </c>
      <c r="H112" s="292">
        <v>5.0027100000000004</v>
      </c>
      <c r="I112" s="292">
        <v>359.97500000000002</v>
      </c>
      <c r="J112" s="292">
        <v>359.98899999999998</v>
      </c>
      <c r="K112" s="292">
        <v>2.1530000000000001E-2</v>
      </c>
      <c r="L112" s="292">
        <v>1251.08</v>
      </c>
      <c r="M112" s="298">
        <v>1249.5</v>
      </c>
      <c r="N112" s="298">
        <v>1250.0999999999999</v>
      </c>
      <c r="O112" s="298">
        <v>-0.54059999999999997</v>
      </c>
      <c r="P112" s="298">
        <v>-0.2213</v>
      </c>
      <c r="Q112" s="298">
        <v>0.46978999999999999</v>
      </c>
      <c r="R112" s="302">
        <v>1</v>
      </c>
      <c r="S112" s="302">
        <v>1</v>
      </c>
      <c r="T112" s="302">
        <v>1</v>
      </c>
      <c r="U112" s="302">
        <v>119.90900000000001</v>
      </c>
      <c r="V112" s="302">
        <v>120.25</v>
      </c>
      <c r="W112" s="302">
        <v>119.839</v>
      </c>
      <c r="X112" s="302">
        <v>3.4369999999999998E-2</v>
      </c>
      <c r="Y112" s="302">
        <v>3.5790000000000002E-2</v>
      </c>
      <c r="Z112" s="302">
        <v>3.6290000000000003E-2</v>
      </c>
      <c r="AA112" s="302">
        <v>3.48E-3</v>
      </c>
      <c r="AB112" s="302">
        <v>3.0100000000000001E-3</v>
      </c>
      <c r="AC112" s="302">
        <v>4.6699999999999997E-3</v>
      </c>
      <c r="AD112" s="298">
        <v>49.997999999999998</v>
      </c>
      <c r="AE112" s="58">
        <f t="shared" si="1"/>
        <v>1.7048609151970595E-5</v>
      </c>
    </row>
    <row r="113" spans="1:31">
      <c r="A113" s="3">
        <v>112</v>
      </c>
      <c r="B113" s="290" t="s">
        <v>912</v>
      </c>
      <c r="C113" s="292">
        <v>249.91300000000001</v>
      </c>
      <c r="D113" s="292">
        <v>249.89400000000001</v>
      </c>
      <c r="E113" s="292">
        <v>249.88300000000001</v>
      </c>
      <c r="F113" s="292">
        <v>5.0060599999999997</v>
      </c>
      <c r="G113" s="292">
        <v>5.0000499999999999</v>
      </c>
      <c r="H113" s="292">
        <v>5.0026700000000002</v>
      </c>
      <c r="I113" s="292">
        <v>359.976</v>
      </c>
      <c r="J113" s="292">
        <v>359.98899999999998</v>
      </c>
      <c r="K113" s="292">
        <v>2.385E-2</v>
      </c>
      <c r="L113" s="292">
        <v>1251.08</v>
      </c>
      <c r="M113" s="298">
        <v>1249.48</v>
      </c>
      <c r="N113" s="298">
        <v>1250.08</v>
      </c>
      <c r="O113" s="298">
        <v>-0.50639999999999996</v>
      </c>
      <c r="P113" s="298">
        <v>-0.19739999999999999</v>
      </c>
      <c r="Q113" s="298">
        <v>0.52054</v>
      </c>
      <c r="R113" s="302">
        <v>1</v>
      </c>
      <c r="S113" s="302">
        <v>1</v>
      </c>
      <c r="T113" s="302">
        <v>1</v>
      </c>
      <c r="U113" s="302">
        <v>119.91</v>
      </c>
      <c r="V113" s="302">
        <v>120.25</v>
      </c>
      <c r="W113" s="302">
        <v>119.839</v>
      </c>
      <c r="X113" s="302">
        <v>3.44E-2</v>
      </c>
      <c r="Y113" s="302">
        <v>3.6040000000000003E-2</v>
      </c>
      <c r="Z113" s="302">
        <v>3.6089999999999997E-2</v>
      </c>
      <c r="AA113" s="302">
        <v>3.49E-3</v>
      </c>
      <c r="AB113" s="302">
        <v>3.0300000000000001E-3</v>
      </c>
      <c r="AC113" s="302">
        <v>4.6600000000000001E-3</v>
      </c>
      <c r="AD113" s="298">
        <v>49.997999999999998</v>
      </c>
      <c r="AE113" s="58">
        <f t="shared" si="1"/>
        <v>1.7175923858303577E-5</v>
      </c>
    </row>
    <row r="114" spans="1:31">
      <c r="A114" s="3">
        <v>113</v>
      </c>
      <c r="B114" s="290" t="s">
        <v>913</v>
      </c>
      <c r="C114" s="292">
        <v>249.91499999999999</v>
      </c>
      <c r="D114" s="292">
        <v>249.89599999999999</v>
      </c>
      <c r="E114" s="292">
        <v>249.88200000000001</v>
      </c>
      <c r="F114" s="292">
        <v>5.0060099999999998</v>
      </c>
      <c r="G114" s="292">
        <v>5.0001300000000004</v>
      </c>
      <c r="H114" s="292">
        <v>5.00265</v>
      </c>
      <c r="I114" s="292">
        <v>359.976</v>
      </c>
      <c r="J114" s="292">
        <v>359.98899999999998</v>
      </c>
      <c r="K114" s="292">
        <v>2.4080000000000001E-2</v>
      </c>
      <c r="L114" s="292">
        <v>1251.08</v>
      </c>
      <c r="M114" s="298">
        <v>1249.51</v>
      </c>
      <c r="N114" s="298">
        <v>1250.07</v>
      </c>
      <c r="O114" s="298">
        <v>-0.51019999999999999</v>
      </c>
      <c r="P114" s="298">
        <v>-0.22409999999999999</v>
      </c>
      <c r="Q114" s="298">
        <v>0.52549000000000001</v>
      </c>
      <c r="R114" s="302">
        <v>1</v>
      </c>
      <c r="S114" s="302">
        <v>1</v>
      </c>
      <c r="T114" s="302">
        <v>1</v>
      </c>
      <c r="U114" s="302">
        <v>119.91</v>
      </c>
      <c r="V114" s="302">
        <v>120.25</v>
      </c>
      <c r="W114" s="302">
        <v>119.839</v>
      </c>
      <c r="X114" s="302">
        <v>3.5430000000000003E-2</v>
      </c>
      <c r="Y114" s="302">
        <v>3.5189999999999999E-2</v>
      </c>
      <c r="Z114" s="302">
        <v>3.5340000000000003E-2</v>
      </c>
      <c r="AA114" s="302">
        <v>3.4099999999999998E-3</v>
      </c>
      <c r="AB114" s="302">
        <v>3.0500000000000002E-3</v>
      </c>
      <c r="AC114" s="302">
        <v>4.6600000000000001E-3</v>
      </c>
      <c r="AD114" s="298">
        <v>49.997999999999998</v>
      </c>
      <c r="AE114" s="58">
        <f t="shared" si="1"/>
        <v>1.6689817130099982E-5</v>
      </c>
    </row>
    <row r="115" spans="1:31">
      <c r="A115" s="3">
        <v>114</v>
      </c>
      <c r="B115" s="290" t="s">
        <v>914</v>
      </c>
      <c r="C115" s="292">
        <v>249.91399999999999</v>
      </c>
      <c r="D115" s="292">
        <v>249.89599999999999</v>
      </c>
      <c r="E115" s="292">
        <v>249.881</v>
      </c>
      <c r="F115" s="292">
        <v>5.0060500000000001</v>
      </c>
      <c r="G115" s="292">
        <v>5.0001800000000003</v>
      </c>
      <c r="H115" s="292">
        <v>5.0026099999999998</v>
      </c>
      <c r="I115" s="292">
        <v>359.976</v>
      </c>
      <c r="J115" s="292">
        <v>359.98899999999998</v>
      </c>
      <c r="K115" s="292">
        <v>2.4080000000000001E-2</v>
      </c>
      <c r="L115" s="292">
        <v>1251.08</v>
      </c>
      <c r="M115" s="298">
        <v>1249.53</v>
      </c>
      <c r="N115" s="298">
        <v>1250.06</v>
      </c>
      <c r="O115" s="298">
        <v>-0.50780000000000003</v>
      </c>
      <c r="P115" s="298">
        <v>-0.23669999999999999</v>
      </c>
      <c r="Q115" s="298">
        <v>0.52539000000000002</v>
      </c>
      <c r="R115" s="302">
        <v>1</v>
      </c>
      <c r="S115" s="302">
        <v>1</v>
      </c>
      <c r="T115" s="302">
        <v>1</v>
      </c>
      <c r="U115" s="302">
        <v>119.91</v>
      </c>
      <c r="V115" s="302">
        <v>120.25</v>
      </c>
      <c r="W115" s="302">
        <v>119.839</v>
      </c>
      <c r="X115" s="302">
        <v>3.5049999999999998E-2</v>
      </c>
      <c r="Y115" s="302">
        <v>3.5099999999999999E-2</v>
      </c>
      <c r="Z115" s="302">
        <v>3.6769999999999997E-2</v>
      </c>
      <c r="AA115" s="302">
        <v>3.3800000000000002E-3</v>
      </c>
      <c r="AB115" s="302">
        <v>3.0599999999999998E-3</v>
      </c>
      <c r="AC115" s="302">
        <v>4.7200000000000002E-3</v>
      </c>
      <c r="AD115" s="298">
        <v>49.997999999999998</v>
      </c>
      <c r="AE115" s="58">
        <f t="shared" si="1"/>
        <v>1.6458332538604736E-5</v>
      </c>
    </row>
    <row r="116" spans="1:31">
      <c r="A116" s="3">
        <v>115</v>
      </c>
      <c r="B116" s="290" t="s">
        <v>915</v>
      </c>
      <c r="C116" s="292">
        <v>249.91300000000001</v>
      </c>
      <c r="D116" s="292">
        <v>249.89599999999999</v>
      </c>
      <c r="E116" s="292">
        <v>249.881</v>
      </c>
      <c r="F116" s="292">
        <v>5.00617</v>
      </c>
      <c r="G116" s="292">
        <v>5.0001300000000004</v>
      </c>
      <c r="H116" s="292">
        <v>5.00258</v>
      </c>
      <c r="I116" s="292">
        <v>359.97699999999998</v>
      </c>
      <c r="J116" s="292">
        <v>359.988</v>
      </c>
      <c r="K116" s="292">
        <v>2.4500000000000001E-2</v>
      </c>
      <c r="L116" s="292">
        <v>1251.0999999999999</v>
      </c>
      <c r="M116" s="298">
        <v>1249.51</v>
      </c>
      <c r="N116" s="298">
        <v>1250.05</v>
      </c>
      <c r="O116" s="298">
        <v>-0.50039999999999996</v>
      </c>
      <c r="P116" s="298">
        <v>-0.2475</v>
      </c>
      <c r="Q116" s="298">
        <v>0.53464</v>
      </c>
      <c r="R116" s="302">
        <v>1</v>
      </c>
      <c r="S116" s="302">
        <v>1</v>
      </c>
      <c r="T116" s="302">
        <v>1</v>
      </c>
      <c r="U116" s="302">
        <v>119.91</v>
      </c>
      <c r="V116" s="302">
        <v>120.25</v>
      </c>
      <c r="W116" s="302">
        <v>119.839</v>
      </c>
      <c r="X116" s="302">
        <v>3.3930000000000002E-2</v>
      </c>
      <c r="Y116" s="302">
        <v>3.6150000000000002E-2</v>
      </c>
      <c r="Z116" s="302">
        <v>3.7330000000000002E-2</v>
      </c>
      <c r="AA116" s="302">
        <v>3.3999999999999998E-3</v>
      </c>
      <c r="AB116" s="302">
        <v>3.1199999999999999E-3</v>
      </c>
      <c r="AC116" s="302">
        <v>4.6899999999999997E-3</v>
      </c>
      <c r="AD116" s="298">
        <v>49.997999999999998</v>
      </c>
      <c r="AE116" s="58">
        <f t="shared" si="1"/>
        <v>1.6412035620305687E-5</v>
      </c>
    </row>
    <row r="117" spans="1:31">
      <c r="A117" s="3">
        <v>116</v>
      </c>
      <c r="B117" s="290" t="s">
        <v>916</v>
      </c>
      <c r="C117" s="292">
        <v>249.91399999999999</v>
      </c>
      <c r="D117" s="292">
        <v>249.89599999999999</v>
      </c>
      <c r="E117" s="292">
        <v>249.881</v>
      </c>
      <c r="F117" s="292">
        <v>5.0061400000000003</v>
      </c>
      <c r="G117" s="292">
        <v>5.0001899999999999</v>
      </c>
      <c r="H117" s="292">
        <v>5.0025199999999996</v>
      </c>
      <c r="I117" s="292">
        <v>359.976</v>
      </c>
      <c r="J117" s="292">
        <v>359.98899999999998</v>
      </c>
      <c r="K117" s="292">
        <v>2.4660000000000001E-2</v>
      </c>
      <c r="L117" s="292">
        <v>1251.0999999999999</v>
      </c>
      <c r="M117" s="298">
        <v>1249.53</v>
      </c>
      <c r="N117" s="298">
        <v>1250.03</v>
      </c>
      <c r="O117" s="298">
        <v>-0.50970000000000004</v>
      </c>
      <c r="P117" s="298">
        <v>-0.2475</v>
      </c>
      <c r="Q117" s="298">
        <v>0.53805999999999998</v>
      </c>
      <c r="R117" s="302">
        <v>1</v>
      </c>
      <c r="S117" s="302">
        <v>1</v>
      </c>
      <c r="T117" s="302">
        <v>1</v>
      </c>
      <c r="U117" s="302">
        <v>119.91</v>
      </c>
      <c r="V117" s="302">
        <v>120.25</v>
      </c>
      <c r="W117" s="302">
        <v>119.839</v>
      </c>
      <c r="X117" s="302">
        <v>3.4540000000000001E-2</v>
      </c>
      <c r="Y117" s="302">
        <v>3.6060000000000002E-2</v>
      </c>
      <c r="Z117" s="302">
        <v>3.6249999999999998E-2</v>
      </c>
      <c r="AA117" s="302">
        <v>3.4299999999999999E-3</v>
      </c>
      <c r="AB117" s="302">
        <v>3.1099999999999999E-3</v>
      </c>
      <c r="AC117" s="302">
        <v>4.5500000000000002E-3</v>
      </c>
      <c r="AD117" s="298">
        <v>49.997999999999998</v>
      </c>
      <c r="AE117" s="58">
        <f t="shared" si="1"/>
        <v>1.7905091226566583E-5</v>
      </c>
    </row>
    <row r="118" spans="1:31">
      <c r="A118" s="3">
        <v>117</v>
      </c>
      <c r="B118" s="290" t="s">
        <v>917</v>
      </c>
      <c r="C118" s="292">
        <v>249.91399999999999</v>
      </c>
      <c r="D118" s="292">
        <v>249.89599999999999</v>
      </c>
      <c r="E118" s="292">
        <v>249.88200000000001</v>
      </c>
      <c r="F118" s="292">
        <v>5.0060799999999999</v>
      </c>
      <c r="G118" s="292">
        <v>5.00021</v>
      </c>
      <c r="H118" s="292">
        <v>5.0024600000000001</v>
      </c>
      <c r="I118" s="292">
        <v>359.97699999999998</v>
      </c>
      <c r="J118" s="292">
        <v>359.988</v>
      </c>
      <c r="K118" s="292">
        <v>2.4459999999999999E-2</v>
      </c>
      <c r="L118" s="292">
        <v>1251.0899999999999</v>
      </c>
      <c r="M118" s="298">
        <v>1249.53</v>
      </c>
      <c r="N118" s="298">
        <v>1250.02</v>
      </c>
      <c r="O118" s="298">
        <v>-0.49149999999999999</v>
      </c>
      <c r="P118" s="298">
        <v>-0.2442</v>
      </c>
      <c r="Q118" s="298">
        <v>0.53378000000000003</v>
      </c>
      <c r="R118" s="302">
        <v>1</v>
      </c>
      <c r="S118" s="302">
        <v>1</v>
      </c>
      <c r="T118" s="302">
        <v>1</v>
      </c>
      <c r="U118" s="302">
        <v>119.91</v>
      </c>
      <c r="V118" s="302">
        <v>120.25</v>
      </c>
      <c r="W118" s="302">
        <v>119.839</v>
      </c>
      <c r="X118" s="302">
        <v>3.3869999999999997E-2</v>
      </c>
      <c r="Y118" s="302">
        <v>3.662E-2</v>
      </c>
      <c r="Z118" s="302">
        <v>3.6319999999999998E-2</v>
      </c>
      <c r="AA118" s="302">
        <v>3.5200000000000001E-3</v>
      </c>
      <c r="AB118" s="302">
        <v>3.1199999999999999E-3</v>
      </c>
      <c r="AC118" s="302">
        <v>4.5599999999999998E-3</v>
      </c>
      <c r="AD118" s="298">
        <v>49.997999999999998</v>
      </c>
      <c r="AE118" s="58">
        <f t="shared" si="1"/>
        <v>1.6493060684297234E-5</v>
      </c>
    </row>
    <row r="119" spans="1:31">
      <c r="A119" s="3">
        <v>118</v>
      </c>
      <c r="B119" s="290" t="s">
        <v>918</v>
      </c>
      <c r="C119" s="292">
        <v>249.91399999999999</v>
      </c>
      <c r="D119" s="292">
        <v>249.89699999999999</v>
      </c>
      <c r="E119" s="292">
        <v>249.88399999999999</v>
      </c>
      <c r="F119" s="292">
        <v>5.0061400000000003</v>
      </c>
      <c r="G119" s="292">
        <v>5.0003700000000002</v>
      </c>
      <c r="H119" s="292">
        <v>5.0023600000000004</v>
      </c>
      <c r="I119" s="292">
        <v>359.976</v>
      </c>
      <c r="J119" s="292">
        <v>359.98700000000002</v>
      </c>
      <c r="K119" s="292">
        <v>2.4109999999999999E-2</v>
      </c>
      <c r="L119" s="292">
        <v>1251.0999999999999</v>
      </c>
      <c r="M119" s="298">
        <v>1249.58</v>
      </c>
      <c r="N119" s="298">
        <v>1250.01</v>
      </c>
      <c r="O119" s="298">
        <v>-0.51439999999999997</v>
      </c>
      <c r="P119" s="298">
        <v>-0.27510000000000001</v>
      </c>
      <c r="Q119" s="298">
        <v>0.52598999999999996</v>
      </c>
      <c r="R119" s="302">
        <v>1</v>
      </c>
      <c r="S119" s="302">
        <v>1</v>
      </c>
      <c r="T119" s="302">
        <v>1</v>
      </c>
      <c r="U119" s="302">
        <v>119.91</v>
      </c>
      <c r="V119" s="302">
        <v>120.25</v>
      </c>
      <c r="W119" s="302">
        <v>119.839</v>
      </c>
      <c r="X119" s="302">
        <v>3.2809999999999999E-2</v>
      </c>
      <c r="Y119" s="302">
        <v>3.6569999999999998E-2</v>
      </c>
      <c r="Z119" s="302">
        <v>3.6179999999999997E-2</v>
      </c>
      <c r="AA119" s="302">
        <v>3.3999999999999998E-3</v>
      </c>
      <c r="AB119" s="302">
        <v>3.2699999999999999E-3</v>
      </c>
      <c r="AC119" s="302">
        <v>4.5500000000000002E-3</v>
      </c>
      <c r="AD119" s="298">
        <v>49.997999999999998</v>
      </c>
      <c r="AE119" s="58">
        <f t="shared" si="1"/>
        <v>1.6550926375202835E-5</v>
      </c>
    </row>
    <row r="120" spans="1:31">
      <c r="A120" s="3">
        <v>119</v>
      </c>
      <c r="B120" s="290" t="s">
        <v>919</v>
      </c>
      <c r="C120" s="292">
        <v>249.91300000000001</v>
      </c>
      <c r="D120" s="292">
        <v>249.89599999999999</v>
      </c>
      <c r="E120" s="292">
        <v>249.88399999999999</v>
      </c>
      <c r="F120" s="292">
        <v>5.0060900000000004</v>
      </c>
      <c r="G120" s="292">
        <v>5.0003299999999999</v>
      </c>
      <c r="H120" s="292">
        <v>5.0023900000000001</v>
      </c>
      <c r="I120" s="292">
        <v>359.97699999999998</v>
      </c>
      <c r="J120" s="292">
        <v>359.98700000000002</v>
      </c>
      <c r="K120" s="292">
        <v>2.4510000000000001E-2</v>
      </c>
      <c r="L120" s="292">
        <v>1251.0899999999999</v>
      </c>
      <c r="M120" s="298">
        <v>1249.56</v>
      </c>
      <c r="N120" s="298">
        <v>1250.01</v>
      </c>
      <c r="O120" s="298">
        <v>-0.50129999999999997</v>
      </c>
      <c r="P120" s="298">
        <v>-0.28170000000000001</v>
      </c>
      <c r="Q120" s="298">
        <v>0.53488000000000002</v>
      </c>
      <c r="R120" s="302">
        <v>1</v>
      </c>
      <c r="S120" s="302">
        <v>1</v>
      </c>
      <c r="T120" s="302">
        <v>1</v>
      </c>
      <c r="U120" s="302">
        <v>119.90900000000001</v>
      </c>
      <c r="V120" s="302">
        <v>120.25</v>
      </c>
      <c r="W120" s="302">
        <v>119.84</v>
      </c>
      <c r="X120" s="302">
        <v>3.4040000000000001E-2</v>
      </c>
      <c r="Y120" s="302">
        <v>3.5990000000000001E-2</v>
      </c>
      <c r="Z120" s="302">
        <v>3.6740000000000002E-2</v>
      </c>
      <c r="AA120" s="302">
        <v>3.3899999999999998E-3</v>
      </c>
      <c r="AB120" s="302">
        <v>3.2100000000000002E-3</v>
      </c>
      <c r="AC120" s="302">
        <v>4.47E-3</v>
      </c>
      <c r="AD120" s="298">
        <v>49.997999999999998</v>
      </c>
      <c r="AE120" s="58">
        <f t="shared" si="1"/>
        <v>1.7719903553370386E-5</v>
      </c>
    </row>
    <row r="121" spans="1:31">
      <c r="A121" s="3">
        <v>120</v>
      </c>
      <c r="B121" s="290" t="s">
        <v>920</v>
      </c>
      <c r="C121" s="292">
        <v>249.91300000000001</v>
      </c>
      <c r="D121" s="292">
        <v>249.89599999999999</v>
      </c>
      <c r="E121" s="292">
        <v>249.88300000000001</v>
      </c>
      <c r="F121" s="292">
        <v>5.0061400000000003</v>
      </c>
      <c r="G121" s="292">
        <v>5.0003500000000001</v>
      </c>
      <c r="H121" s="292">
        <v>5.0024300000000004</v>
      </c>
      <c r="I121" s="292">
        <v>359.97800000000001</v>
      </c>
      <c r="J121" s="292">
        <v>359.988</v>
      </c>
      <c r="K121" s="292">
        <v>2.4709999999999999E-2</v>
      </c>
      <c r="L121" s="292">
        <v>1251.0999999999999</v>
      </c>
      <c r="M121" s="298">
        <v>1249.57</v>
      </c>
      <c r="N121" s="298">
        <v>1250.02</v>
      </c>
      <c r="O121" s="298">
        <v>-0.48020000000000002</v>
      </c>
      <c r="P121" s="298">
        <v>-0.25269999999999998</v>
      </c>
      <c r="Q121" s="298">
        <v>0.53925000000000001</v>
      </c>
      <c r="R121" s="302">
        <v>1</v>
      </c>
      <c r="S121" s="302">
        <v>1</v>
      </c>
      <c r="T121" s="302">
        <v>1</v>
      </c>
      <c r="U121" s="302">
        <v>119.91</v>
      </c>
      <c r="V121" s="302">
        <v>120.249</v>
      </c>
      <c r="W121" s="302">
        <v>119.84</v>
      </c>
      <c r="X121" s="302">
        <v>3.4970000000000001E-2</v>
      </c>
      <c r="Y121" s="302">
        <v>3.5639999999999998E-2</v>
      </c>
      <c r="Z121" s="302">
        <v>3.696E-2</v>
      </c>
      <c r="AA121" s="302">
        <v>3.2799999999999999E-3</v>
      </c>
      <c r="AB121" s="302">
        <v>3.1900000000000001E-3</v>
      </c>
      <c r="AC121" s="302">
        <v>4.4200000000000003E-3</v>
      </c>
      <c r="AD121" s="298">
        <v>49.997999999999998</v>
      </c>
      <c r="AE121" s="58">
        <f t="shared" si="1"/>
        <v>1.7268517694901675E-5</v>
      </c>
    </row>
    <row r="122" spans="1:31">
      <c r="A122" s="3">
        <v>121</v>
      </c>
      <c r="B122" s="290" t="s">
        <v>921</v>
      </c>
      <c r="C122" s="292">
        <v>249.91300000000001</v>
      </c>
      <c r="D122" s="292">
        <v>249.89599999999999</v>
      </c>
      <c r="E122" s="292">
        <v>249.88300000000001</v>
      </c>
      <c r="F122" s="292">
        <v>5.0061400000000003</v>
      </c>
      <c r="G122" s="292">
        <v>5.0005100000000002</v>
      </c>
      <c r="H122" s="292">
        <v>5.0023900000000001</v>
      </c>
      <c r="I122" s="292">
        <v>359.97699999999998</v>
      </c>
      <c r="J122" s="292">
        <v>359.98899999999998</v>
      </c>
      <c r="K122" s="292">
        <v>2.359E-2</v>
      </c>
      <c r="L122" s="292">
        <v>1251.0999999999999</v>
      </c>
      <c r="M122" s="298">
        <v>1249.6099999999999</v>
      </c>
      <c r="N122" s="298">
        <v>1250.01</v>
      </c>
      <c r="O122" s="298">
        <v>-0.50039999999999996</v>
      </c>
      <c r="P122" s="298">
        <v>-0.23580000000000001</v>
      </c>
      <c r="Q122" s="298">
        <v>0.51471999999999996</v>
      </c>
      <c r="R122" s="302">
        <v>1</v>
      </c>
      <c r="S122" s="302">
        <v>1</v>
      </c>
      <c r="T122" s="302">
        <v>1</v>
      </c>
      <c r="U122" s="302">
        <v>119.91</v>
      </c>
      <c r="V122" s="302">
        <v>120.249</v>
      </c>
      <c r="W122" s="302">
        <v>119.839</v>
      </c>
      <c r="X122" s="302">
        <v>3.4869999999999998E-2</v>
      </c>
      <c r="Y122" s="302">
        <v>3.5810000000000002E-2</v>
      </c>
      <c r="Z122" s="302">
        <v>3.6339999999999997E-2</v>
      </c>
      <c r="AA122" s="302">
        <v>3.31E-3</v>
      </c>
      <c r="AB122" s="302">
        <v>3.1900000000000001E-3</v>
      </c>
      <c r="AC122" s="302">
        <v>4.3299999999999996E-3</v>
      </c>
      <c r="AD122" s="298">
        <v>49.997999999999998</v>
      </c>
      <c r="AE122" s="58">
        <f t="shared" si="1"/>
        <v>1.6643520211800933E-5</v>
      </c>
    </row>
    <row r="123" spans="1:31">
      <c r="A123" s="3">
        <v>122</v>
      </c>
      <c r="B123" s="290" t="s">
        <v>922</v>
      </c>
      <c r="C123" s="292">
        <v>249.91300000000001</v>
      </c>
      <c r="D123" s="292">
        <v>249.89699999999999</v>
      </c>
      <c r="E123" s="292">
        <v>249.88300000000001</v>
      </c>
      <c r="F123" s="292">
        <v>5.0060000000000002</v>
      </c>
      <c r="G123" s="292">
        <v>5.0005300000000004</v>
      </c>
      <c r="H123" s="292">
        <v>5.0024899999999999</v>
      </c>
      <c r="I123" s="292">
        <v>359.97800000000001</v>
      </c>
      <c r="J123" s="292">
        <v>359.98899999999998</v>
      </c>
      <c r="K123" s="292">
        <v>2.3290000000000002E-2</v>
      </c>
      <c r="L123" s="292">
        <v>1251.06</v>
      </c>
      <c r="M123" s="298">
        <v>1249.6099999999999</v>
      </c>
      <c r="N123" s="298">
        <v>1250.03</v>
      </c>
      <c r="O123" s="298">
        <v>-0.47970000000000002</v>
      </c>
      <c r="P123" s="298">
        <v>-0.22040000000000001</v>
      </c>
      <c r="Q123" s="298">
        <v>0.50824999999999998</v>
      </c>
      <c r="R123" s="302">
        <v>1</v>
      </c>
      <c r="S123" s="302">
        <v>1</v>
      </c>
      <c r="T123" s="302">
        <v>1</v>
      </c>
      <c r="U123" s="302">
        <v>119.91</v>
      </c>
      <c r="V123" s="302">
        <v>120.25</v>
      </c>
      <c r="W123" s="302">
        <v>119.839</v>
      </c>
      <c r="X123" s="302">
        <v>3.4439999999999998E-2</v>
      </c>
      <c r="Y123" s="302">
        <v>3.5700000000000003E-2</v>
      </c>
      <c r="Z123" s="302">
        <v>3.7159999999999999E-2</v>
      </c>
      <c r="AA123" s="302">
        <v>3.3700000000000002E-3</v>
      </c>
      <c r="AB123" s="302">
        <v>3.1900000000000001E-3</v>
      </c>
      <c r="AC123" s="302">
        <v>4.2100000000000002E-3</v>
      </c>
      <c r="AD123" s="298">
        <v>49.997999999999998</v>
      </c>
      <c r="AE123" s="58">
        <f t="shared" si="1"/>
        <v>1.6365738702006638E-5</v>
      </c>
    </row>
    <row r="124" spans="1:31">
      <c r="A124" s="3">
        <v>123</v>
      </c>
      <c r="B124" s="290" t="s">
        <v>923</v>
      </c>
      <c r="C124" s="292">
        <v>249.91200000000001</v>
      </c>
      <c r="D124" s="292">
        <v>249.89599999999999</v>
      </c>
      <c r="E124" s="292">
        <v>249.88300000000001</v>
      </c>
      <c r="F124" s="292">
        <v>5.00603</v>
      </c>
      <c r="G124" s="292">
        <v>5.0003799999999998</v>
      </c>
      <c r="H124" s="292">
        <v>5.0025700000000004</v>
      </c>
      <c r="I124" s="292">
        <v>359.97899999999998</v>
      </c>
      <c r="J124" s="292">
        <v>359.99</v>
      </c>
      <c r="K124" s="292">
        <v>2.4389999999999998E-2</v>
      </c>
      <c r="L124" s="292">
        <v>1251.06</v>
      </c>
      <c r="M124" s="298">
        <v>1249.57</v>
      </c>
      <c r="N124" s="298">
        <v>1250.06</v>
      </c>
      <c r="O124" s="298">
        <v>-0.44040000000000001</v>
      </c>
      <c r="P124" s="298">
        <v>-0.2054</v>
      </c>
      <c r="Q124" s="298">
        <v>0.53232000000000002</v>
      </c>
      <c r="R124" s="302">
        <v>1</v>
      </c>
      <c r="S124" s="302">
        <v>1</v>
      </c>
      <c r="T124" s="302">
        <v>1</v>
      </c>
      <c r="U124" s="302">
        <v>119.91</v>
      </c>
      <c r="V124" s="302">
        <v>120.249</v>
      </c>
      <c r="W124" s="302">
        <v>119.839</v>
      </c>
      <c r="X124" s="302">
        <v>3.4169999999999999E-2</v>
      </c>
      <c r="Y124" s="302">
        <v>3.569E-2</v>
      </c>
      <c r="Z124" s="302">
        <v>3.7190000000000001E-2</v>
      </c>
      <c r="AA124" s="302">
        <v>3.3800000000000002E-3</v>
      </c>
      <c r="AB124" s="302">
        <v>3.2499999999999999E-3</v>
      </c>
      <c r="AC124" s="302">
        <v>4.1700000000000001E-3</v>
      </c>
      <c r="AD124" s="298">
        <v>49.997999999999998</v>
      </c>
      <c r="AE124" s="58">
        <f t="shared" si="1"/>
        <v>1.6365745977964252E-5</v>
      </c>
    </row>
    <row r="125" spans="1:31">
      <c r="A125" s="3">
        <v>124</v>
      </c>
      <c r="B125" s="290" t="s">
        <v>924</v>
      </c>
      <c r="C125" s="292">
        <v>249.91200000000001</v>
      </c>
      <c r="D125" s="292">
        <v>249.89500000000001</v>
      </c>
      <c r="E125" s="292">
        <v>249.88300000000001</v>
      </c>
      <c r="F125" s="292">
        <v>5.0059800000000001</v>
      </c>
      <c r="G125" s="292">
        <v>5.0002800000000001</v>
      </c>
      <c r="H125" s="292">
        <v>5.0025399999999998</v>
      </c>
      <c r="I125" s="292">
        <v>359.97800000000001</v>
      </c>
      <c r="J125" s="292">
        <v>359.99</v>
      </c>
      <c r="K125" s="292">
        <v>2.4570000000000002E-2</v>
      </c>
      <c r="L125" s="292">
        <v>1251.05</v>
      </c>
      <c r="M125" s="298">
        <v>1249.54</v>
      </c>
      <c r="N125" s="298">
        <v>1250.05</v>
      </c>
      <c r="O125" s="298">
        <v>-0.4713</v>
      </c>
      <c r="P125" s="298">
        <v>-0.218</v>
      </c>
      <c r="Q125" s="298">
        <v>0.53617000000000004</v>
      </c>
      <c r="R125" s="302">
        <v>1</v>
      </c>
      <c r="S125" s="302">
        <v>1</v>
      </c>
      <c r="T125" s="302">
        <v>1</v>
      </c>
      <c r="U125" s="302">
        <v>119.91</v>
      </c>
      <c r="V125" s="302">
        <v>120.249</v>
      </c>
      <c r="W125" s="302">
        <v>119.839</v>
      </c>
      <c r="X125" s="302">
        <v>3.4270000000000002E-2</v>
      </c>
      <c r="Y125" s="302">
        <v>3.6659999999999998E-2</v>
      </c>
      <c r="Z125" s="302">
        <v>3.5779999999999999E-2</v>
      </c>
      <c r="AA125" s="302">
        <v>3.3800000000000002E-3</v>
      </c>
      <c r="AB125" s="302">
        <v>3.2000000000000002E-3</v>
      </c>
      <c r="AC125" s="302">
        <v>3.8999999999999998E-3</v>
      </c>
      <c r="AD125" s="298">
        <v>49.997999999999998</v>
      </c>
      <c r="AE125" s="58">
        <f t="shared" si="1"/>
        <v>1.67708276421763E-5</v>
      </c>
    </row>
    <row r="126" spans="1:31">
      <c r="A126" s="3">
        <v>125</v>
      </c>
      <c r="B126" s="290" t="s">
        <v>925</v>
      </c>
      <c r="C126" s="292">
        <v>249.91300000000001</v>
      </c>
      <c r="D126" s="292">
        <v>249.89599999999999</v>
      </c>
      <c r="E126" s="292">
        <v>249.88399999999999</v>
      </c>
      <c r="F126" s="292">
        <v>5.0059500000000003</v>
      </c>
      <c r="G126" s="292">
        <v>5.0003299999999999</v>
      </c>
      <c r="H126" s="292">
        <v>5.0025199999999996</v>
      </c>
      <c r="I126" s="292">
        <v>359.97699999999998</v>
      </c>
      <c r="J126" s="292">
        <v>359.98899999999998</v>
      </c>
      <c r="K126" s="292">
        <v>2.4379999999999999E-2</v>
      </c>
      <c r="L126" s="292">
        <v>1251.05</v>
      </c>
      <c r="M126" s="298">
        <v>1249.56</v>
      </c>
      <c r="N126" s="298">
        <v>1250.05</v>
      </c>
      <c r="O126" s="298">
        <v>-0.4914</v>
      </c>
      <c r="P126" s="298">
        <v>-0.22789999999999999</v>
      </c>
      <c r="Q126" s="298">
        <v>0.53208</v>
      </c>
      <c r="R126" s="302">
        <v>1</v>
      </c>
      <c r="S126" s="302">
        <v>1</v>
      </c>
      <c r="T126" s="302">
        <v>1</v>
      </c>
      <c r="U126" s="302">
        <v>119.91</v>
      </c>
      <c r="V126" s="302">
        <v>120.249</v>
      </c>
      <c r="W126" s="302">
        <v>119.839</v>
      </c>
      <c r="X126" s="302">
        <v>3.465E-2</v>
      </c>
      <c r="Y126" s="302">
        <v>3.662E-2</v>
      </c>
      <c r="Z126" s="302">
        <v>3.5959999999999999E-2</v>
      </c>
      <c r="AA126" s="302">
        <v>3.3400000000000001E-3</v>
      </c>
      <c r="AB126" s="302">
        <v>3.2299999999999998E-3</v>
      </c>
      <c r="AC126" s="302">
        <v>3.81E-3</v>
      </c>
      <c r="AD126" s="298">
        <v>49.997999999999998</v>
      </c>
      <c r="AE126" s="58">
        <f t="shared" si="1"/>
        <v>1.700231950962916E-5</v>
      </c>
    </row>
    <row r="127" spans="1:31">
      <c r="A127" s="3">
        <v>126</v>
      </c>
      <c r="B127" s="290" t="s">
        <v>926</v>
      </c>
      <c r="C127" s="292">
        <v>249.91300000000001</v>
      </c>
      <c r="D127" s="292">
        <v>249.89599999999999</v>
      </c>
      <c r="E127" s="292">
        <v>249.88499999999999</v>
      </c>
      <c r="F127" s="292">
        <v>5.0060399999999996</v>
      </c>
      <c r="G127" s="292">
        <v>5.0003900000000003</v>
      </c>
      <c r="H127" s="292">
        <v>5.0025199999999996</v>
      </c>
      <c r="I127" s="292">
        <v>359.976</v>
      </c>
      <c r="J127" s="292">
        <v>359.99</v>
      </c>
      <c r="K127" s="292">
        <v>2.4039999999999999E-2</v>
      </c>
      <c r="L127" s="292">
        <v>1251.07</v>
      </c>
      <c r="M127" s="298">
        <v>1249.57</v>
      </c>
      <c r="N127" s="298">
        <v>1250.05</v>
      </c>
      <c r="O127" s="298">
        <v>-0.50780000000000003</v>
      </c>
      <c r="P127" s="298">
        <v>-0.2087</v>
      </c>
      <c r="Q127" s="298">
        <v>0.52449000000000001</v>
      </c>
      <c r="R127" s="302">
        <v>1</v>
      </c>
      <c r="S127" s="302">
        <v>1</v>
      </c>
      <c r="T127" s="302">
        <v>1</v>
      </c>
      <c r="U127" s="302">
        <v>119.91</v>
      </c>
      <c r="V127" s="302">
        <v>120.25</v>
      </c>
      <c r="W127" s="302">
        <v>119.839</v>
      </c>
      <c r="X127" s="302">
        <v>3.4099999999999998E-2</v>
      </c>
      <c r="Y127" s="302">
        <v>3.6339999999999997E-2</v>
      </c>
      <c r="Z127" s="302">
        <v>3.8109999999999998E-2</v>
      </c>
      <c r="AA127" s="302">
        <v>3.3300000000000001E-3</v>
      </c>
      <c r="AB127" s="302">
        <v>3.29E-3</v>
      </c>
      <c r="AC127" s="302">
        <v>3.6600000000000001E-3</v>
      </c>
      <c r="AD127" s="298">
        <v>49.997999999999998</v>
      </c>
      <c r="AE127" s="58">
        <f t="shared" si="1"/>
        <v>1.6226847947109491E-5</v>
      </c>
    </row>
    <row r="128" spans="1:31">
      <c r="A128" s="3">
        <v>127</v>
      </c>
      <c r="B128" s="290" t="s">
        <v>927</v>
      </c>
      <c r="C128" s="292">
        <v>249.91300000000001</v>
      </c>
      <c r="D128" s="292">
        <v>249.89500000000001</v>
      </c>
      <c r="E128" s="292">
        <v>249.88399999999999</v>
      </c>
      <c r="F128" s="292">
        <v>5.0060200000000004</v>
      </c>
      <c r="G128" s="292">
        <v>5.0003299999999999</v>
      </c>
      <c r="H128" s="292">
        <v>5.0026099999999998</v>
      </c>
      <c r="I128" s="292">
        <v>359.97699999999998</v>
      </c>
      <c r="J128" s="292">
        <v>359.99099999999999</v>
      </c>
      <c r="K128" s="292">
        <v>2.4240000000000001E-2</v>
      </c>
      <c r="L128" s="292">
        <v>1251.07</v>
      </c>
      <c r="M128" s="298">
        <v>1249.56</v>
      </c>
      <c r="N128" s="298">
        <v>1250.07</v>
      </c>
      <c r="O128" s="298">
        <v>-0.48820000000000002</v>
      </c>
      <c r="P128" s="298">
        <v>-0.18479999999999999</v>
      </c>
      <c r="Q128" s="298">
        <v>0.52891999999999995</v>
      </c>
      <c r="R128" s="302">
        <v>1</v>
      </c>
      <c r="S128" s="302">
        <v>1</v>
      </c>
      <c r="T128" s="302">
        <v>1</v>
      </c>
      <c r="U128" s="302">
        <v>119.91</v>
      </c>
      <c r="V128" s="302">
        <v>120.249</v>
      </c>
      <c r="W128" s="302">
        <v>119.839</v>
      </c>
      <c r="X128" s="302">
        <v>3.4410000000000003E-2</v>
      </c>
      <c r="Y128" s="302">
        <v>3.7400000000000003E-2</v>
      </c>
      <c r="Z128" s="302">
        <v>3.6749999999999998E-2</v>
      </c>
      <c r="AA128" s="302">
        <v>3.29E-3</v>
      </c>
      <c r="AB128" s="302">
        <v>3.3999999999999998E-3</v>
      </c>
      <c r="AC128" s="302">
        <v>3.62E-3</v>
      </c>
      <c r="AD128" s="298">
        <v>49.997999999999998</v>
      </c>
      <c r="AE128" s="58">
        <f t="shared" si="1"/>
        <v>1.7141202988568693E-5</v>
      </c>
    </row>
    <row r="129" spans="1:31">
      <c r="A129" s="3">
        <v>128</v>
      </c>
      <c r="B129" s="290" t="s">
        <v>928</v>
      </c>
      <c r="C129" s="292">
        <v>249.91499999999999</v>
      </c>
      <c r="D129" s="292">
        <v>249.89500000000001</v>
      </c>
      <c r="E129" s="292">
        <v>249.88399999999999</v>
      </c>
      <c r="F129" s="292">
        <v>5.0059300000000002</v>
      </c>
      <c r="G129" s="292">
        <v>5.0001899999999999</v>
      </c>
      <c r="H129" s="292">
        <v>5.0026599999999997</v>
      </c>
      <c r="I129" s="292">
        <v>359.97800000000001</v>
      </c>
      <c r="J129" s="292">
        <v>359.99099999999999</v>
      </c>
      <c r="K129" s="292">
        <v>2.462E-2</v>
      </c>
      <c r="L129" s="292">
        <v>1251.06</v>
      </c>
      <c r="M129" s="298">
        <v>1249.52</v>
      </c>
      <c r="N129" s="298">
        <v>1250.08</v>
      </c>
      <c r="O129" s="298">
        <v>-0.47789999999999999</v>
      </c>
      <c r="P129" s="298">
        <v>-0.18990000000000001</v>
      </c>
      <c r="Q129" s="298">
        <v>0.53734999999999999</v>
      </c>
      <c r="R129" s="302">
        <v>1</v>
      </c>
      <c r="S129" s="302">
        <v>1</v>
      </c>
      <c r="T129" s="302">
        <v>1</v>
      </c>
      <c r="U129" s="302">
        <v>119.91</v>
      </c>
      <c r="V129" s="302">
        <v>120.25</v>
      </c>
      <c r="W129" s="302">
        <v>119.839</v>
      </c>
      <c r="X129" s="302">
        <v>3.5139999999999998E-2</v>
      </c>
      <c r="Y129" s="302">
        <v>3.6519999999999997E-2</v>
      </c>
      <c r="Z129" s="302">
        <v>3.56E-2</v>
      </c>
      <c r="AA129" s="302">
        <v>3.16E-3</v>
      </c>
      <c r="AB129" s="302">
        <v>3.4099999999999998E-3</v>
      </c>
      <c r="AC129" s="302">
        <v>3.49E-3</v>
      </c>
      <c r="AD129" s="298">
        <v>49.997999999999998</v>
      </c>
      <c r="AE129" s="58">
        <f t="shared" si="1"/>
        <v>1.6504629456903785E-5</v>
      </c>
    </row>
    <row r="130" spans="1:31">
      <c r="A130" s="3">
        <v>129</v>
      </c>
      <c r="B130" s="290" t="s">
        <v>929</v>
      </c>
      <c r="C130" s="292">
        <v>249.91399999999999</v>
      </c>
      <c r="D130" s="292">
        <v>249.89500000000001</v>
      </c>
      <c r="E130" s="292">
        <v>249.88499999999999</v>
      </c>
      <c r="F130" s="292">
        <v>5.0059100000000001</v>
      </c>
      <c r="G130" s="292">
        <v>5.00021</v>
      </c>
      <c r="H130" s="292">
        <v>5.0026000000000002</v>
      </c>
      <c r="I130" s="292">
        <v>359.976</v>
      </c>
      <c r="J130" s="292">
        <v>359.99</v>
      </c>
      <c r="K130" s="292">
        <v>2.4490000000000001E-2</v>
      </c>
      <c r="L130" s="292">
        <v>1251.05</v>
      </c>
      <c r="M130" s="298">
        <v>1249.52</v>
      </c>
      <c r="N130" s="298">
        <v>1250.07</v>
      </c>
      <c r="O130" s="298">
        <v>-0.51529999999999998</v>
      </c>
      <c r="P130" s="298">
        <v>-0.20019999999999999</v>
      </c>
      <c r="Q130" s="298">
        <v>0.53439000000000003</v>
      </c>
      <c r="R130" s="302">
        <v>1</v>
      </c>
      <c r="S130" s="302">
        <v>1</v>
      </c>
      <c r="T130" s="302">
        <v>1</v>
      </c>
      <c r="U130" s="302">
        <v>119.90900000000001</v>
      </c>
      <c r="V130" s="302">
        <v>120.25</v>
      </c>
      <c r="W130" s="302">
        <v>119.839</v>
      </c>
      <c r="X130" s="302">
        <v>3.5290000000000002E-2</v>
      </c>
      <c r="Y130" s="302">
        <v>3.4959999999999998E-2</v>
      </c>
      <c r="Z130" s="302">
        <v>3.662E-2</v>
      </c>
      <c r="AA130" s="302">
        <v>3.1700000000000001E-3</v>
      </c>
      <c r="AB130" s="302">
        <v>3.3E-3</v>
      </c>
      <c r="AC130" s="302">
        <v>3.3500000000000001E-3</v>
      </c>
      <c r="AD130" s="298">
        <v>49.997999999999998</v>
      </c>
      <c r="AE130" s="58">
        <f t="shared" si="1"/>
        <v>1.6944446542765945E-5</v>
      </c>
    </row>
    <row r="131" spans="1:31">
      <c r="A131" s="3">
        <v>130</v>
      </c>
      <c r="B131" s="290" t="s">
        <v>930</v>
      </c>
      <c r="C131" s="292">
        <v>249.91300000000001</v>
      </c>
      <c r="D131" s="292">
        <v>249.89400000000001</v>
      </c>
      <c r="E131" s="292">
        <v>249.88499999999999</v>
      </c>
      <c r="F131" s="292">
        <v>5.0058800000000003</v>
      </c>
      <c r="G131" s="292">
        <v>5.0001499999999997</v>
      </c>
      <c r="H131" s="292">
        <v>5.0025599999999999</v>
      </c>
      <c r="I131" s="292">
        <v>359.97500000000002</v>
      </c>
      <c r="J131" s="292">
        <v>359.99</v>
      </c>
      <c r="K131" s="292">
        <v>2.5180000000000001E-2</v>
      </c>
      <c r="L131" s="292">
        <v>1251.03</v>
      </c>
      <c r="M131" s="298">
        <v>1249.51</v>
      </c>
      <c r="N131" s="298">
        <v>1250.07</v>
      </c>
      <c r="O131" s="298">
        <v>-0.54390000000000005</v>
      </c>
      <c r="P131" s="298">
        <v>-0.2185</v>
      </c>
      <c r="Q131" s="298">
        <v>0.54942000000000002</v>
      </c>
      <c r="R131" s="302">
        <v>1</v>
      </c>
      <c r="S131" s="302">
        <v>1</v>
      </c>
      <c r="T131" s="302">
        <v>1</v>
      </c>
      <c r="U131" s="302">
        <v>119.90900000000001</v>
      </c>
      <c r="V131" s="302">
        <v>120.25</v>
      </c>
      <c r="W131" s="302">
        <v>119.84</v>
      </c>
      <c r="X131" s="302">
        <v>3.4340000000000002E-2</v>
      </c>
      <c r="Y131" s="302">
        <v>3.4729999999999997E-2</v>
      </c>
      <c r="Z131" s="302">
        <v>3.7780000000000001E-2</v>
      </c>
      <c r="AA131" s="302">
        <v>3.3400000000000001E-3</v>
      </c>
      <c r="AB131" s="302">
        <v>3.2100000000000002E-3</v>
      </c>
      <c r="AC131" s="302">
        <v>3.0100000000000001E-3</v>
      </c>
      <c r="AD131" s="298">
        <v>49.997999999999998</v>
      </c>
      <c r="AE131" s="58">
        <f t="shared" ref="AE131:AE194" si="2">B132-B131</f>
        <v>1.7002312233671546E-5</v>
      </c>
    </row>
    <row r="132" spans="1:31">
      <c r="A132" s="3">
        <v>131</v>
      </c>
      <c r="B132" s="290" t="s">
        <v>931</v>
      </c>
      <c r="C132" s="292">
        <v>249.91300000000001</v>
      </c>
      <c r="D132" s="292">
        <v>249.89500000000001</v>
      </c>
      <c r="E132" s="292">
        <v>249.88499999999999</v>
      </c>
      <c r="F132" s="292">
        <v>5.0059899999999997</v>
      </c>
      <c r="G132" s="292">
        <v>5.0002000000000004</v>
      </c>
      <c r="H132" s="292">
        <v>5.0025700000000004</v>
      </c>
      <c r="I132" s="292">
        <v>359.97500000000002</v>
      </c>
      <c r="J132" s="292">
        <v>359.98899999999998</v>
      </c>
      <c r="K132" s="292">
        <v>2.503E-2</v>
      </c>
      <c r="L132" s="292">
        <v>1251.06</v>
      </c>
      <c r="M132" s="298">
        <v>1249.52</v>
      </c>
      <c r="N132" s="298">
        <v>1250.07</v>
      </c>
      <c r="O132" s="298">
        <v>-0.53169999999999995</v>
      </c>
      <c r="P132" s="298">
        <v>-0.22600000000000001</v>
      </c>
      <c r="Q132" s="298">
        <v>0.54630000000000001</v>
      </c>
      <c r="R132" s="302">
        <v>1</v>
      </c>
      <c r="S132" s="302">
        <v>1</v>
      </c>
      <c r="T132" s="302">
        <v>1</v>
      </c>
      <c r="U132" s="302">
        <v>119.90900000000001</v>
      </c>
      <c r="V132" s="302">
        <v>120.25</v>
      </c>
      <c r="W132" s="302">
        <v>119.839</v>
      </c>
      <c r="X132" s="302">
        <v>3.3520000000000001E-2</v>
      </c>
      <c r="Y132" s="302">
        <v>3.5430000000000003E-2</v>
      </c>
      <c r="Z132" s="302">
        <v>3.7629999999999997E-2</v>
      </c>
      <c r="AA132" s="302">
        <v>3.3800000000000002E-3</v>
      </c>
      <c r="AB132" s="302">
        <v>3.2200000000000002E-3</v>
      </c>
      <c r="AC132" s="302">
        <v>2.9199999999999999E-3</v>
      </c>
      <c r="AD132" s="298">
        <v>49.997999999999998</v>
      </c>
      <c r="AE132" s="58">
        <f t="shared" si="2"/>
        <v>1.6458339814562351E-5</v>
      </c>
    </row>
    <row r="133" spans="1:31">
      <c r="A133" s="3">
        <v>132</v>
      </c>
      <c r="B133" s="290" t="s">
        <v>932</v>
      </c>
      <c r="C133" s="292">
        <v>249.91399999999999</v>
      </c>
      <c r="D133" s="292">
        <v>249.89500000000001</v>
      </c>
      <c r="E133" s="292">
        <v>249.88399999999999</v>
      </c>
      <c r="F133" s="292">
        <v>5.00596</v>
      </c>
      <c r="G133" s="292">
        <v>5.0000799999999996</v>
      </c>
      <c r="H133" s="292">
        <v>5.0026999999999999</v>
      </c>
      <c r="I133" s="292">
        <v>359.97699999999998</v>
      </c>
      <c r="J133" s="292">
        <v>359.98899999999998</v>
      </c>
      <c r="K133" s="292">
        <v>2.5680000000000001E-2</v>
      </c>
      <c r="L133" s="292">
        <v>1251.06</v>
      </c>
      <c r="M133" s="298">
        <v>1249.49</v>
      </c>
      <c r="N133" s="298">
        <v>1250.0999999999999</v>
      </c>
      <c r="O133" s="298">
        <v>-0.49330000000000002</v>
      </c>
      <c r="P133" s="298">
        <v>-0.2306</v>
      </c>
      <c r="Q133" s="298">
        <v>0.56045</v>
      </c>
      <c r="R133" s="302">
        <v>1</v>
      </c>
      <c r="S133" s="302">
        <v>1</v>
      </c>
      <c r="T133" s="302">
        <v>1</v>
      </c>
      <c r="U133" s="302">
        <v>119.91</v>
      </c>
      <c r="V133" s="302">
        <v>120.25</v>
      </c>
      <c r="W133" s="302">
        <v>119.839</v>
      </c>
      <c r="X133" s="302">
        <v>3.3509999999999998E-2</v>
      </c>
      <c r="Y133" s="302">
        <v>3.6269999999999997E-2</v>
      </c>
      <c r="Z133" s="302">
        <v>3.7170000000000002E-2</v>
      </c>
      <c r="AA133" s="302">
        <v>3.2699999999999999E-3</v>
      </c>
      <c r="AB133" s="302">
        <v>3.31E-3</v>
      </c>
      <c r="AC133" s="302">
        <v>2.7699999999999999E-3</v>
      </c>
      <c r="AD133" s="298">
        <v>49.997999999999998</v>
      </c>
      <c r="AE133" s="58">
        <f t="shared" si="2"/>
        <v>1.627314486540854E-5</v>
      </c>
    </row>
    <row r="134" spans="1:31">
      <c r="A134" s="3">
        <v>133</v>
      </c>
      <c r="B134" s="290" t="s">
        <v>933</v>
      </c>
      <c r="C134" s="292">
        <v>249.91300000000001</v>
      </c>
      <c r="D134" s="292">
        <v>249.89500000000001</v>
      </c>
      <c r="E134" s="292">
        <v>249.88399999999999</v>
      </c>
      <c r="F134" s="292">
        <v>5.0059699999999996</v>
      </c>
      <c r="G134" s="292">
        <v>5.0001100000000003</v>
      </c>
      <c r="H134" s="292">
        <v>5.0026799999999998</v>
      </c>
      <c r="I134" s="292">
        <v>359.97699999999998</v>
      </c>
      <c r="J134" s="292">
        <v>359.98899999999998</v>
      </c>
      <c r="K134" s="292">
        <v>2.547E-2</v>
      </c>
      <c r="L134" s="292">
        <v>1251.05</v>
      </c>
      <c r="M134" s="298">
        <v>1249.5</v>
      </c>
      <c r="N134" s="298">
        <v>1250.0899999999999</v>
      </c>
      <c r="O134" s="298">
        <v>-0.50360000000000005</v>
      </c>
      <c r="P134" s="298">
        <v>-0.23019999999999999</v>
      </c>
      <c r="Q134" s="298">
        <v>0.55569999999999997</v>
      </c>
      <c r="R134" s="302">
        <v>1</v>
      </c>
      <c r="S134" s="302">
        <v>1</v>
      </c>
      <c r="T134" s="302">
        <v>1</v>
      </c>
      <c r="U134" s="302">
        <v>119.91</v>
      </c>
      <c r="V134" s="302">
        <v>120.25</v>
      </c>
      <c r="W134" s="302">
        <v>119.839</v>
      </c>
      <c r="X134" s="302">
        <v>3.4270000000000002E-2</v>
      </c>
      <c r="Y134" s="302">
        <v>3.6310000000000002E-2</v>
      </c>
      <c r="Z134" s="302">
        <v>3.7420000000000002E-2</v>
      </c>
      <c r="AA134" s="302">
        <v>3.2200000000000002E-3</v>
      </c>
      <c r="AB134" s="302">
        <v>3.3400000000000001E-3</v>
      </c>
      <c r="AC134" s="302">
        <v>2.7000000000000001E-3</v>
      </c>
      <c r="AD134" s="298">
        <v>49.997999999999998</v>
      </c>
      <c r="AE134" s="58">
        <f t="shared" si="2"/>
        <v>1.6284720913972706E-5</v>
      </c>
    </row>
    <row r="135" spans="1:31">
      <c r="A135" s="3">
        <v>134</v>
      </c>
      <c r="B135" s="290" t="s">
        <v>934</v>
      </c>
      <c r="C135" s="292">
        <v>249.91300000000001</v>
      </c>
      <c r="D135" s="292">
        <v>249.89599999999999</v>
      </c>
      <c r="E135" s="292">
        <v>249.88399999999999</v>
      </c>
      <c r="F135" s="292">
        <v>5.0060599999999997</v>
      </c>
      <c r="G135" s="292">
        <v>5.00021</v>
      </c>
      <c r="H135" s="292">
        <v>5.00258</v>
      </c>
      <c r="I135" s="292">
        <v>359.976</v>
      </c>
      <c r="J135" s="292">
        <v>359.98899999999998</v>
      </c>
      <c r="K135" s="292">
        <v>2.4559999999999998E-2</v>
      </c>
      <c r="L135" s="292">
        <v>1251.08</v>
      </c>
      <c r="M135" s="298">
        <v>1249.53</v>
      </c>
      <c r="N135" s="298">
        <v>1250.07</v>
      </c>
      <c r="O135" s="298">
        <v>-0.51770000000000005</v>
      </c>
      <c r="P135" s="298">
        <v>-0.23769999999999999</v>
      </c>
      <c r="Q135" s="298">
        <v>0.53593999999999997</v>
      </c>
      <c r="R135" s="302">
        <v>1</v>
      </c>
      <c r="S135" s="302">
        <v>1</v>
      </c>
      <c r="T135" s="302">
        <v>1</v>
      </c>
      <c r="U135" s="302">
        <v>119.91</v>
      </c>
      <c r="V135" s="302">
        <v>120.25</v>
      </c>
      <c r="W135" s="302">
        <v>119.839</v>
      </c>
      <c r="X135" s="302">
        <v>3.4569999999999997E-2</v>
      </c>
      <c r="Y135" s="302">
        <v>3.6229999999999998E-2</v>
      </c>
      <c r="Z135" s="302">
        <v>3.6729999999999999E-2</v>
      </c>
      <c r="AA135" s="302">
        <v>3.29E-3</v>
      </c>
      <c r="AB135" s="302">
        <v>3.4299999999999999E-3</v>
      </c>
      <c r="AC135" s="302">
        <v>2.66E-3</v>
      </c>
      <c r="AD135" s="298">
        <v>49.997999999999998</v>
      </c>
      <c r="AE135" s="58">
        <f t="shared" si="2"/>
        <v>1.6817131836432964E-5</v>
      </c>
    </row>
    <row r="136" spans="1:31">
      <c r="A136" s="3">
        <v>135</v>
      </c>
      <c r="B136" s="290" t="s">
        <v>935</v>
      </c>
      <c r="C136" s="292">
        <v>249.91399999999999</v>
      </c>
      <c r="D136" s="292">
        <v>249.89699999999999</v>
      </c>
      <c r="E136" s="292">
        <v>249.88399999999999</v>
      </c>
      <c r="F136" s="292">
        <v>5.0060599999999997</v>
      </c>
      <c r="G136" s="292">
        <v>5.0001899999999999</v>
      </c>
      <c r="H136" s="292">
        <v>5.0025899999999996</v>
      </c>
      <c r="I136" s="292">
        <v>359.976</v>
      </c>
      <c r="J136" s="292">
        <v>359.98899999999998</v>
      </c>
      <c r="K136" s="292">
        <v>2.4510000000000001E-2</v>
      </c>
      <c r="L136" s="292">
        <v>1251.08</v>
      </c>
      <c r="M136" s="298">
        <v>1249.53</v>
      </c>
      <c r="N136" s="298">
        <v>1250.07</v>
      </c>
      <c r="O136" s="298">
        <v>-0.51249999999999996</v>
      </c>
      <c r="P136" s="298">
        <v>-0.23719999999999999</v>
      </c>
      <c r="Q136" s="298">
        <v>0.53485000000000005</v>
      </c>
      <c r="R136" s="302">
        <v>1</v>
      </c>
      <c r="S136" s="302">
        <v>1</v>
      </c>
      <c r="T136" s="302">
        <v>1</v>
      </c>
      <c r="U136" s="302">
        <v>119.91</v>
      </c>
      <c r="V136" s="302">
        <v>120.25</v>
      </c>
      <c r="W136" s="302">
        <v>119.839</v>
      </c>
      <c r="X136" s="302">
        <v>3.4299999999999997E-2</v>
      </c>
      <c r="Y136" s="302">
        <v>3.6060000000000002E-2</v>
      </c>
      <c r="Z136" s="302">
        <v>3.705E-2</v>
      </c>
      <c r="AA136" s="302">
        <v>3.3E-3</v>
      </c>
      <c r="AB136" s="302">
        <v>3.4399999999999999E-3</v>
      </c>
      <c r="AC136" s="302">
        <v>2.5999999999999999E-3</v>
      </c>
      <c r="AD136" s="298">
        <v>49.997999999999998</v>
      </c>
      <c r="AE136" s="58">
        <f t="shared" si="2"/>
        <v>1.627314486540854E-5</v>
      </c>
    </row>
    <row r="137" spans="1:31">
      <c r="A137" s="3">
        <v>136</v>
      </c>
      <c r="B137" s="290" t="s">
        <v>936</v>
      </c>
      <c r="C137" s="292">
        <v>249.91300000000001</v>
      </c>
      <c r="D137" s="292">
        <v>249.89699999999999</v>
      </c>
      <c r="E137" s="292">
        <v>249.88399999999999</v>
      </c>
      <c r="F137" s="292">
        <v>5.00617</v>
      </c>
      <c r="G137" s="292">
        <v>5.0002500000000003</v>
      </c>
      <c r="H137" s="292">
        <v>5.0025700000000004</v>
      </c>
      <c r="I137" s="292">
        <v>359.976</v>
      </c>
      <c r="J137" s="292">
        <v>359.98899999999998</v>
      </c>
      <c r="K137" s="292">
        <v>2.409E-2</v>
      </c>
      <c r="L137" s="292">
        <v>1251.1099999999999</v>
      </c>
      <c r="M137" s="298">
        <v>1249.54</v>
      </c>
      <c r="N137" s="298">
        <v>1250.06</v>
      </c>
      <c r="O137" s="298">
        <v>-0.50970000000000004</v>
      </c>
      <c r="P137" s="298">
        <v>-0.23719999999999999</v>
      </c>
      <c r="Q137" s="298">
        <v>0.52559</v>
      </c>
      <c r="R137" s="302">
        <v>1</v>
      </c>
      <c r="S137" s="302">
        <v>1</v>
      </c>
      <c r="T137" s="302">
        <v>1</v>
      </c>
      <c r="U137" s="302">
        <v>119.91</v>
      </c>
      <c r="V137" s="302">
        <v>120.25</v>
      </c>
      <c r="W137" s="302">
        <v>119.839</v>
      </c>
      <c r="X137" s="302">
        <v>3.3300000000000003E-2</v>
      </c>
      <c r="Y137" s="302">
        <v>3.6209999999999999E-2</v>
      </c>
      <c r="Z137" s="302">
        <v>3.7780000000000001E-2</v>
      </c>
      <c r="AA137" s="302">
        <v>3.3600000000000001E-3</v>
      </c>
      <c r="AB137" s="302">
        <v>3.3600000000000001E-3</v>
      </c>
      <c r="AC137" s="302">
        <v>2.3700000000000001E-3</v>
      </c>
      <c r="AD137" s="298">
        <v>49.997999999999998</v>
      </c>
      <c r="AE137" s="58">
        <f t="shared" si="2"/>
        <v>1.6273152141366154E-5</v>
      </c>
    </row>
    <row r="138" spans="1:31">
      <c r="A138" s="3">
        <v>137</v>
      </c>
      <c r="B138" s="290" t="s">
        <v>937</v>
      </c>
      <c r="C138" s="292">
        <v>249.91300000000001</v>
      </c>
      <c r="D138" s="292">
        <v>249.89599999999999</v>
      </c>
      <c r="E138" s="292">
        <v>249.88300000000001</v>
      </c>
      <c r="F138" s="292">
        <v>5.0061600000000004</v>
      </c>
      <c r="G138" s="292">
        <v>5.0002399999999998</v>
      </c>
      <c r="H138" s="292">
        <v>5.0025399999999998</v>
      </c>
      <c r="I138" s="292">
        <v>359.976</v>
      </c>
      <c r="J138" s="292">
        <v>359.988</v>
      </c>
      <c r="K138" s="292">
        <v>2.402E-2</v>
      </c>
      <c r="L138" s="292">
        <v>1251.0999999999999</v>
      </c>
      <c r="M138" s="298">
        <v>1249.54</v>
      </c>
      <c r="N138" s="298">
        <v>1250.05</v>
      </c>
      <c r="O138" s="298">
        <v>-0.51249999999999996</v>
      </c>
      <c r="P138" s="298">
        <v>-0.2545</v>
      </c>
      <c r="Q138" s="298">
        <v>0.5242</v>
      </c>
      <c r="R138" s="302">
        <v>1</v>
      </c>
      <c r="S138" s="302">
        <v>1</v>
      </c>
      <c r="T138" s="302">
        <v>1</v>
      </c>
      <c r="U138" s="302">
        <v>119.91</v>
      </c>
      <c r="V138" s="302">
        <v>120.25</v>
      </c>
      <c r="W138" s="302">
        <v>119.839</v>
      </c>
      <c r="X138" s="302">
        <v>3.3140000000000003E-2</v>
      </c>
      <c r="Y138" s="302">
        <v>3.6560000000000002E-2</v>
      </c>
      <c r="Z138" s="302">
        <v>3.7179999999999998E-2</v>
      </c>
      <c r="AA138" s="302">
        <v>3.3899999999999998E-3</v>
      </c>
      <c r="AB138" s="302">
        <v>3.3999999999999998E-3</v>
      </c>
      <c r="AC138" s="302">
        <v>2.32E-3</v>
      </c>
      <c r="AD138" s="298">
        <v>49.997999999999998</v>
      </c>
      <c r="AE138" s="58">
        <f t="shared" si="2"/>
        <v>1.6238423995673656E-5</v>
      </c>
    </row>
    <row r="139" spans="1:31">
      <c r="A139" s="3">
        <v>138</v>
      </c>
      <c r="B139" s="290" t="s">
        <v>938</v>
      </c>
      <c r="C139" s="292">
        <v>249.91399999999999</v>
      </c>
      <c r="D139" s="292">
        <v>249.89699999999999</v>
      </c>
      <c r="E139" s="292">
        <v>249.88300000000001</v>
      </c>
      <c r="F139" s="292">
        <v>5.0061200000000001</v>
      </c>
      <c r="G139" s="292">
        <v>5.0003099999999998</v>
      </c>
      <c r="H139" s="292">
        <v>5.0025000000000004</v>
      </c>
      <c r="I139" s="292">
        <v>359.976</v>
      </c>
      <c r="J139" s="292">
        <v>359.98700000000002</v>
      </c>
      <c r="K139" s="292">
        <v>2.291E-2</v>
      </c>
      <c r="L139" s="292">
        <v>1251.0999999999999</v>
      </c>
      <c r="M139" s="298">
        <v>1249.56</v>
      </c>
      <c r="N139" s="298">
        <v>1250.04</v>
      </c>
      <c r="O139" s="298">
        <v>-0.52139999999999997</v>
      </c>
      <c r="P139" s="298">
        <v>-0.26479999999999998</v>
      </c>
      <c r="Q139" s="298">
        <v>0.49983</v>
      </c>
      <c r="R139" s="302">
        <v>1</v>
      </c>
      <c r="S139" s="302">
        <v>1</v>
      </c>
      <c r="T139" s="302">
        <v>1</v>
      </c>
      <c r="U139" s="302">
        <v>119.91</v>
      </c>
      <c r="V139" s="302">
        <v>120.25</v>
      </c>
      <c r="W139" s="302">
        <v>119.839</v>
      </c>
      <c r="X139" s="302">
        <v>3.3099999999999997E-2</v>
      </c>
      <c r="Y139" s="302">
        <v>3.6450000000000003E-2</v>
      </c>
      <c r="Z139" s="302">
        <v>3.6920000000000001E-2</v>
      </c>
      <c r="AA139" s="302">
        <v>3.3700000000000002E-3</v>
      </c>
      <c r="AB139" s="302">
        <v>3.5500000000000002E-3</v>
      </c>
      <c r="AC139" s="302">
        <v>2.3900000000000002E-3</v>
      </c>
      <c r="AD139" s="298">
        <v>49.997999999999998</v>
      </c>
      <c r="AE139" s="58">
        <f t="shared" si="2"/>
        <v>1.6412035620305687E-5</v>
      </c>
    </row>
    <row r="140" spans="1:31">
      <c r="A140" s="3">
        <v>139</v>
      </c>
      <c r="B140" s="290" t="s">
        <v>939</v>
      </c>
      <c r="C140" s="292">
        <v>249.91399999999999</v>
      </c>
      <c r="D140" s="292">
        <v>249.89699999999999</v>
      </c>
      <c r="E140" s="292">
        <v>249.88399999999999</v>
      </c>
      <c r="F140" s="292">
        <v>5.0061799999999996</v>
      </c>
      <c r="G140" s="292">
        <v>5.0003299999999999</v>
      </c>
      <c r="H140" s="292">
        <v>5.0025000000000004</v>
      </c>
      <c r="I140" s="292">
        <v>359.976</v>
      </c>
      <c r="J140" s="292">
        <v>359.988</v>
      </c>
      <c r="K140" s="292">
        <v>2.2450000000000001E-2</v>
      </c>
      <c r="L140" s="292">
        <v>1251.1099999999999</v>
      </c>
      <c r="M140" s="298">
        <v>1249.57</v>
      </c>
      <c r="N140" s="298">
        <v>1250.04</v>
      </c>
      <c r="O140" s="298">
        <v>-0.50829999999999997</v>
      </c>
      <c r="P140" s="298">
        <v>-0.248</v>
      </c>
      <c r="Q140" s="298">
        <v>0.48987000000000003</v>
      </c>
      <c r="R140" s="302">
        <v>1</v>
      </c>
      <c r="S140" s="302">
        <v>1</v>
      </c>
      <c r="T140" s="302">
        <v>1</v>
      </c>
      <c r="U140" s="302">
        <v>119.91</v>
      </c>
      <c r="V140" s="302">
        <v>120.25</v>
      </c>
      <c r="W140" s="302">
        <v>119.839</v>
      </c>
      <c r="X140" s="302">
        <v>3.3169999999999998E-2</v>
      </c>
      <c r="Y140" s="302">
        <v>3.6799999999999999E-2</v>
      </c>
      <c r="Z140" s="302">
        <v>3.6740000000000002E-2</v>
      </c>
      <c r="AA140" s="302">
        <v>3.2499999999999999E-3</v>
      </c>
      <c r="AB140" s="302">
        <v>3.5899999999999999E-3</v>
      </c>
      <c r="AC140" s="302">
        <v>2.4199999999999998E-3</v>
      </c>
      <c r="AD140" s="298">
        <v>49.997999999999998</v>
      </c>
      <c r="AE140" s="58">
        <f t="shared" si="2"/>
        <v>1.7673613911028951E-5</v>
      </c>
    </row>
    <row r="141" spans="1:31">
      <c r="A141" s="3">
        <v>140</v>
      </c>
      <c r="B141" s="290" t="s">
        <v>940</v>
      </c>
      <c r="C141" s="292">
        <v>249.91399999999999</v>
      </c>
      <c r="D141" s="292">
        <v>249.89699999999999</v>
      </c>
      <c r="E141" s="292">
        <v>249.88200000000001</v>
      </c>
      <c r="F141" s="292">
        <v>5.0062899999999999</v>
      </c>
      <c r="G141" s="292">
        <v>5.0003500000000001</v>
      </c>
      <c r="H141" s="292">
        <v>5.0026000000000002</v>
      </c>
      <c r="I141" s="292">
        <v>359.97800000000001</v>
      </c>
      <c r="J141" s="292">
        <v>359.99</v>
      </c>
      <c r="K141" s="292">
        <v>2.1430000000000001E-2</v>
      </c>
      <c r="L141" s="292">
        <v>1251.1400000000001</v>
      </c>
      <c r="M141" s="298">
        <v>1249.57</v>
      </c>
      <c r="N141" s="298">
        <v>1250.06</v>
      </c>
      <c r="O141" s="298">
        <v>-0.50790000000000002</v>
      </c>
      <c r="P141" s="298">
        <v>-0.2162</v>
      </c>
      <c r="Q141" s="298">
        <v>0.46771000000000001</v>
      </c>
      <c r="R141" s="302">
        <v>1</v>
      </c>
      <c r="S141" s="302">
        <v>1</v>
      </c>
      <c r="T141" s="302">
        <v>1</v>
      </c>
      <c r="U141" s="302">
        <v>119.91</v>
      </c>
      <c r="V141" s="302">
        <v>120.25</v>
      </c>
      <c r="W141" s="302">
        <v>119.839</v>
      </c>
      <c r="X141" s="302">
        <v>3.3520000000000001E-2</v>
      </c>
      <c r="Y141" s="302">
        <v>3.696E-2</v>
      </c>
      <c r="Z141" s="302">
        <v>3.6819999999999999E-2</v>
      </c>
      <c r="AA141" s="302">
        <v>3.2299999999999998E-3</v>
      </c>
      <c r="AB141" s="302">
        <v>3.49E-3</v>
      </c>
      <c r="AC141" s="302">
        <v>2.33E-3</v>
      </c>
      <c r="AD141" s="298">
        <v>49.997999999999998</v>
      </c>
      <c r="AE141" s="58">
        <f t="shared" si="2"/>
        <v>1.6956015315372497E-5</v>
      </c>
    </row>
    <row r="142" spans="1:31">
      <c r="A142" s="3">
        <v>141</v>
      </c>
      <c r="B142" s="290" t="s">
        <v>941</v>
      </c>
      <c r="C142" s="292">
        <v>249.91300000000001</v>
      </c>
      <c r="D142" s="292">
        <v>249.89699999999999</v>
      </c>
      <c r="E142" s="292">
        <v>249.88300000000001</v>
      </c>
      <c r="F142" s="292">
        <v>5.0062800000000003</v>
      </c>
      <c r="G142" s="292">
        <v>5.0003799999999998</v>
      </c>
      <c r="H142" s="292">
        <v>5.0025599999999999</v>
      </c>
      <c r="I142" s="292">
        <v>359.97699999999998</v>
      </c>
      <c r="J142" s="292">
        <v>359.988</v>
      </c>
      <c r="K142" s="292">
        <v>2.0879999999999999E-2</v>
      </c>
      <c r="L142" s="292">
        <v>1251.1300000000001</v>
      </c>
      <c r="M142" s="298">
        <v>1249.58</v>
      </c>
      <c r="N142" s="298">
        <v>1250.05</v>
      </c>
      <c r="O142" s="298">
        <v>-0.48870000000000002</v>
      </c>
      <c r="P142" s="298">
        <v>-0.25030000000000002</v>
      </c>
      <c r="Q142" s="298">
        <v>0.45556000000000002</v>
      </c>
      <c r="R142" s="302">
        <v>1</v>
      </c>
      <c r="S142" s="302">
        <v>1</v>
      </c>
      <c r="T142" s="302">
        <v>1</v>
      </c>
      <c r="U142" s="302">
        <v>119.91</v>
      </c>
      <c r="V142" s="302">
        <v>120.25</v>
      </c>
      <c r="W142" s="302">
        <v>119.839</v>
      </c>
      <c r="X142" s="302">
        <v>3.4189999999999998E-2</v>
      </c>
      <c r="Y142" s="302">
        <v>3.7039999999999997E-2</v>
      </c>
      <c r="Z142" s="302">
        <v>3.678E-2</v>
      </c>
      <c r="AA142" s="302">
        <v>3.3500000000000001E-3</v>
      </c>
      <c r="AB142" s="302">
        <v>3.46E-3</v>
      </c>
      <c r="AC142" s="302">
        <v>2.3E-3</v>
      </c>
      <c r="AD142" s="298">
        <v>49.997999999999998</v>
      </c>
      <c r="AE142" s="58">
        <f t="shared" si="2"/>
        <v>1.6458332538604736E-5</v>
      </c>
    </row>
    <row r="143" spans="1:31">
      <c r="A143" s="3">
        <v>142</v>
      </c>
      <c r="B143" s="290" t="s">
        <v>942</v>
      </c>
      <c r="C143" s="292">
        <v>249.91399999999999</v>
      </c>
      <c r="D143" s="292">
        <v>249.89599999999999</v>
      </c>
      <c r="E143" s="292">
        <v>249.88200000000001</v>
      </c>
      <c r="F143" s="292">
        <v>5.0061600000000004</v>
      </c>
      <c r="G143" s="292">
        <v>5.0003000000000002</v>
      </c>
      <c r="H143" s="292">
        <v>5.0025300000000001</v>
      </c>
      <c r="I143" s="292">
        <v>359.97699999999998</v>
      </c>
      <c r="J143" s="292">
        <v>359.988</v>
      </c>
      <c r="K143" s="292">
        <v>2.1700000000000001E-2</v>
      </c>
      <c r="L143" s="292">
        <v>1251.1099999999999</v>
      </c>
      <c r="M143" s="298">
        <v>1249.55</v>
      </c>
      <c r="N143" s="298">
        <v>1250.04</v>
      </c>
      <c r="O143" s="298">
        <v>-0.48859999999999998</v>
      </c>
      <c r="P143" s="298">
        <v>-0.25690000000000002</v>
      </c>
      <c r="Q143" s="298">
        <v>0.47355000000000003</v>
      </c>
      <c r="R143" s="302">
        <v>1</v>
      </c>
      <c r="S143" s="302">
        <v>1</v>
      </c>
      <c r="T143" s="302">
        <v>1</v>
      </c>
      <c r="U143" s="302">
        <v>119.90900000000001</v>
      </c>
      <c r="V143" s="302">
        <v>120.25</v>
      </c>
      <c r="W143" s="302">
        <v>119.84</v>
      </c>
      <c r="X143" s="302">
        <v>3.4709999999999998E-2</v>
      </c>
      <c r="Y143" s="302">
        <v>3.6889999999999999E-2</v>
      </c>
      <c r="Z143" s="302">
        <v>3.5959999999999999E-2</v>
      </c>
      <c r="AA143" s="302">
        <v>3.3E-3</v>
      </c>
      <c r="AB143" s="302">
        <v>3.5500000000000002E-3</v>
      </c>
      <c r="AC143" s="302">
        <v>2.4099999999999998E-3</v>
      </c>
      <c r="AD143" s="298">
        <v>49.997999999999998</v>
      </c>
      <c r="AE143" s="58">
        <f t="shared" si="2"/>
        <v>1.7037040379364043E-5</v>
      </c>
    </row>
    <row r="144" spans="1:31">
      <c r="A144" s="3">
        <v>143</v>
      </c>
      <c r="B144" s="290" t="s">
        <v>943</v>
      </c>
      <c r="C144" s="292">
        <v>249.91399999999999</v>
      </c>
      <c r="D144" s="292">
        <v>249.89599999999999</v>
      </c>
      <c r="E144" s="292">
        <v>249.881</v>
      </c>
      <c r="F144" s="292">
        <v>5.00624</v>
      </c>
      <c r="G144" s="292">
        <v>5.0002899999999997</v>
      </c>
      <c r="H144" s="292">
        <v>5.0026099999999998</v>
      </c>
      <c r="I144" s="292">
        <v>359.97800000000001</v>
      </c>
      <c r="J144" s="292">
        <v>359.99</v>
      </c>
      <c r="K144" s="292">
        <v>2.1389999999999999E-2</v>
      </c>
      <c r="L144" s="292">
        <v>1251.1300000000001</v>
      </c>
      <c r="M144" s="298">
        <v>1249.55</v>
      </c>
      <c r="N144" s="298">
        <v>1250.06</v>
      </c>
      <c r="O144" s="298">
        <v>-0.46479999999999999</v>
      </c>
      <c r="P144" s="298">
        <v>-0.218</v>
      </c>
      <c r="Q144" s="298">
        <v>0.46672999999999998</v>
      </c>
      <c r="R144" s="302">
        <v>1</v>
      </c>
      <c r="S144" s="302">
        <v>1</v>
      </c>
      <c r="T144" s="302">
        <v>1</v>
      </c>
      <c r="U144" s="302">
        <v>119.90900000000001</v>
      </c>
      <c r="V144" s="302">
        <v>120.25</v>
      </c>
      <c r="W144" s="302">
        <v>119.839</v>
      </c>
      <c r="X144" s="302">
        <v>3.4889999999999997E-2</v>
      </c>
      <c r="Y144" s="302">
        <v>3.5709999999999999E-2</v>
      </c>
      <c r="Z144" s="302">
        <v>3.61E-2</v>
      </c>
      <c r="AA144" s="302">
        <v>3.2200000000000002E-3</v>
      </c>
      <c r="AB144" s="302">
        <v>3.5599999999999998E-3</v>
      </c>
      <c r="AC144" s="302">
        <v>2.47E-3</v>
      </c>
      <c r="AD144" s="298">
        <v>49.997999999999998</v>
      </c>
      <c r="AE144" s="58">
        <f t="shared" si="2"/>
        <v>1.7141202988568693E-5</v>
      </c>
    </row>
    <row r="145" spans="1:31">
      <c r="A145" s="3">
        <v>144</v>
      </c>
      <c r="B145" s="290" t="s">
        <v>944</v>
      </c>
      <c r="C145" s="292">
        <v>249.91200000000001</v>
      </c>
      <c r="D145" s="292">
        <v>249.89599999999999</v>
      </c>
      <c r="E145" s="292">
        <v>249.88300000000001</v>
      </c>
      <c r="F145" s="292">
        <v>5.0062100000000003</v>
      </c>
      <c r="G145" s="292">
        <v>5.0003500000000001</v>
      </c>
      <c r="H145" s="292">
        <v>5.0025500000000003</v>
      </c>
      <c r="I145" s="292">
        <v>359.97800000000001</v>
      </c>
      <c r="J145" s="292">
        <v>359.98899999999998</v>
      </c>
      <c r="K145" s="292">
        <v>2.0310000000000002E-2</v>
      </c>
      <c r="L145" s="292">
        <v>1251.1099999999999</v>
      </c>
      <c r="M145" s="298">
        <v>1249.57</v>
      </c>
      <c r="N145" s="298">
        <v>1250.05</v>
      </c>
      <c r="O145" s="298">
        <v>-0.47599999999999998</v>
      </c>
      <c r="P145" s="298">
        <v>-0.23019999999999999</v>
      </c>
      <c r="Q145" s="298">
        <v>0.44328000000000001</v>
      </c>
      <c r="R145" s="302">
        <v>1</v>
      </c>
      <c r="S145" s="302">
        <v>1</v>
      </c>
      <c r="T145" s="302">
        <v>1</v>
      </c>
      <c r="U145" s="302">
        <v>119.90900000000001</v>
      </c>
      <c r="V145" s="302">
        <v>120.25</v>
      </c>
      <c r="W145" s="302">
        <v>119.839</v>
      </c>
      <c r="X145" s="302">
        <v>3.4669999999999999E-2</v>
      </c>
      <c r="Y145" s="302">
        <v>3.5040000000000002E-2</v>
      </c>
      <c r="Z145" s="302">
        <v>3.6040000000000003E-2</v>
      </c>
      <c r="AA145" s="302">
        <v>3.2499999999999999E-3</v>
      </c>
      <c r="AB145" s="302">
        <v>3.4299999999999999E-3</v>
      </c>
      <c r="AC145" s="302">
        <v>2.4599999999999999E-3</v>
      </c>
      <c r="AD145" s="298">
        <v>49.997999999999998</v>
      </c>
      <c r="AE145" s="58">
        <f t="shared" si="2"/>
        <v>1.7268517694901675E-5</v>
      </c>
    </row>
    <row r="146" spans="1:31">
      <c r="A146" s="3">
        <v>145</v>
      </c>
      <c r="B146" s="290" t="s">
        <v>945</v>
      </c>
      <c r="C146" s="292">
        <v>249.91200000000001</v>
      </c>
      <c r="D146" s="292">
        <v>249.89599999999999</v>
      </c>
      <c r="E146" s="292">
        <v>249.88399999999999</v>
      </c>
      <c r="F146" s="292">
        <v>5.0061499999999999</v>
      </c>
      <c r="G146" s="292">
        <v>5.0003399999999996</v>
      </c>
      <c r="H146" s="292">
        <v>5.0024800000000003</v>
      </c>
      <c r="I146" s="292">
        <v>359.97699999999998</v>
      </c>
      <c r="J146" s="292">
        <v>359.988</v>
      </c>
      <c r="K146" s="292">
        <v>2.0420000000000001E-2</v>
      </c>
      <c r="L146" s="292">
        <v>1251.0999999999999</v>
      </c>
      <c r="M146" s="298">
        <v>1249.56</v>
      </c>
      <c r="N146" s="298">
        <v>1250.04</v>
      </c>
      <c r="O146" s="298">
        <v>-0.49380000000000002</v>
      </c>
      <c r="P146" s="298">
        <v>-0.25690000000000002</v>
      </c>
      <c r="Q146" s="298">
        <v>0.44558999999999999</v>
      </c>
      <c r="R146" s="302">
        <v>1</v>
      </c>
      <c r="S146" s="302">
        <v>1</v>
      </c>
      <c r="T146" s="302">
        <v>1</v>
      </c>
      <c r="U146" s="302">
        <v>119.90900000000001</v>
      </c>
      <c r="V146" s="302">
        <v>120.25</v>
      </c>
      <c r="W146" s="302">
        <v>119.84</v>
      </c>
      <c r="X146" s="302">
        <v>3.4200000000000001E-2</v>
      </c>
      <c r="Y146" s="302">
        <v>3.5529999999999999E-2</v>
      </c>
      <c r="Z146" s="302">
        <v>3.662E-2</v>
      </c>
      <c r="AA146" s="302">
        <v>3.3700000000000002E-3</v>
      </c>
      <c r="AB146" s="302">
        <v>3.3600000000000001E-3</v>
      </c>
      <c r="AC146" s="302">
        <v>2.4399999999999999E-3</v>
      </c>
      <c r="AD146" s="298">
        <v>49.997999999999998</v>
      </c>
      <c r="AE146" s="58">
        <f t="shared" si="2"/>
        <v>1.7905091226566583E-5</v>
      </c>
    </row>
    <row r="147" spans="1:31">
      <c r="A147" s="3">
        <v>146</v>
      </c>
      <c r="B147" s="290" t="s">
        <v>946</v>
      </c>
      <c r="C147" s="292">
        <v>249.91200000000001</v>
      </c>
      <c r="D147" s="292">
        <v>249.89599999999999</v>
      </c>
      <c r="E147" s="292">
        <v>249.88300000000001</v>
      </c>
      <c r="F147" s="292">
        <v>5.0061299999999997</v>
      </c>
      <c r="G147" s="292">
        <v>5.0003599999999997</v>
      </c>
      <c r="H147" s="292">
        <v>5.0024800000000003</v>
      </c>
      <c r="I147" s="292">
        <v>359.97800000000001</v>
      </c>
      <c r="J147" s="292">
        <v>359.98700000000002</v>
      </c>
      <c r="K147" s="292">
        <v>2.0789999999999999E-2</v>
      </c>
      <c r="L147" s="292">
        <v>1251.0899999999999</v>
      </c>
      <c r="M147" s="298">
        <v>1249.57</v>
      </c>
      <c r="N147" s="298">
        <v>1250.03</v>
      </c>
      <c r="O147" s="298">
        <v>-0.48159999999999997</v>
      </c>
      <c r="P147" s="298">
        <v>-0.26579999999999998</v>
      </c>
      <c r="Q147" s="298">
        <v>0.45368999999999998</v>
      </c>
      <c r="R147" s="302">
        <v>1</v>
      </c>
      <c r="S147" s="302">
        <v>1</v>
      </c>
      <c r="T147" s="302">
        <v>1</v>
      </c>
      <c r="U147" s="302">
        <v>119.90900000000001</v>
      </c>
      <c r="V147" s="302">
        <v>120.25</v>
      </c>
      <c r="W147" s="302">
        <v>119.84</v>
      </c>
      <c r="X147" s="302">
        <v>3.4470000000000001E-2</v>
      </c>
      <c r="Y147" s="302">
        <v>3.6209999999999999E-2</v>
      </c>
      <c r="Z147" s="302">
        <v>3.6510000000000001E-2</v>
      </c>
      <c r="AA147" s="302">
        <v>3.3999999999999998E-3</v>
      </c>
      <c r="AB147" s="302">
        <v>3.5000000000000001E-3</v>
      </c>
      <c r="AC147" s="302">
        <v>2.5899999999999999E-3</v>
      </c>
      <c r="AD147" s="298">
        <v>49.997999999999998</v>
      </c>
      <c r="AE147" s="58">
        <f t="shared" si="2"/>
        <v>1.700231950962916E-5</v>
      </c>
    </row>
    <row r="148" spans="1:31">
      <c r="A148" s="3">
        <v>147</v>
      </c>
      <c r="B148" s="290" t="s">
        <v>947</v>
      </c>
      <c r="C148" s="292">
        <v>249.91200000000001</v>
      </c>
      <c r="D148" s="292">
        <v>249.89599999999999</v>
      </c>
      <c r="E148" s="292">
        <v>249.88300000000001</v>
      </c>
      <c r="F148" s="292">
        <v>5.0061099999999996</v>
      </c>
      <c r="G148" s="292">
        <v>5.0003200000000003</v>
      </c>
      <c r="H148" s="292">
        <v>5.0024800000000003</v>
      </c>
      <c r="I148" s="292">
        <v>359.97800000000001</v>
      </c>
      <c r="J148" s="292">
        <v>359.98700000000002</v>
      </c>
      <c r="K148" s="292">
        <v>2.068E-2</v>
      </c>
      <c r="L148" s="292">
        <v>1251.0899999999999</v>
      </c>
      <c r="M148" s="298">
        <v>1249.56</v>
      </c>
      <c r="N148" s="298">
        <v>1250.03</v>
      </c>
      <c r="O148" s="298">
        <v>-0.48159999999999997</v>
      </c>
      <c r="P148" s="298">
        <v>-0.26860000000000001</v>
      </c>
      <c r="Q148" s="298">
        <v>0.45127</v>
      </c>
      <c r="R148" s="302">
        <v>1</v>
      </c>
      <c r="S148" s="302">
        <v>1</v>
      </c>
      <c r="T148" s="302">
        <v>1</v>
      </c>
      <c r="U148" s="302">
        <v>119.90900000000001</v>
      </c>
      <c r="V148" s="302">
        <v>120.25</v>
      </c>
      <c r="W148" s="302">
        <v>119.84</v>
      </c>
      <c r="X148" s="302">
        <v>3.5569999999999997E-2</v>
      </c>
      <c r="Y148" s="302">
        <v>3.6069999999999998E-2</v>
      </c>
      <c r="Z148" s="302">
        <v>3.61E-2</v>
      </c>
      <c r="AA148" s="302">
        <v>3.31E-3</v>
      </c>
      <c r="AB148" s="302">
        <v>3.5300000000000002E-3</v>
      </c>
      <c r="AC148" s="302">
        <v>2.6700000000000001E-3</v>
      </c>
      <c r="AD148" s="298">
        <v>49.997999999999998</v>
      </c>
      <c r="AE148" s="58">
        <f t="shared" si="2"/>
        <v>1.6365738702006638E-5</v>
      </c>
    </row>
    <row r="149" spans="1:31">
      <c r="A149" s="3">
        <v>148</v>
      </c>
      <c r="B149" s="290" t="s">
        <v>948</v>
      </c>
      <c r="C149" s="292">
        <v>249.91200000000001</v>
      </c>
      <c r="D149" s="292">
        <v>249.89699999999999</v>
      </c>
      <c r="E149" s="292">
        <v>249.88399999999999</v>
      </c>
      <c r="F149" s="292">
        <v>5.0061600000000004</v>
      </c>
      <c r="G149" s="292">
        <v>5.0004400000000002</v>
      </c>
      <c r="H149" s="292">
        <v>5.00244</v>
      </c>
      <c r="I149" s="292">
        <v>359.97699999999998</v>
      </c>
      <c r="J149" s="292">
        <v>359.98700000000002</v>
      </c>
      <c r="K149" s="292">
        <v>2.0080000000000001E-2</v>
      </c>
      <c r="L149" s="292">
        <v>1251.0999999999999</v>
      </c>
      <c r="M149" s="298">
        <v>1249.5899999999999</v>
      </c>
      <c r="N149" s="298">
        <v>1250.03</v>
      </c>
      <c r="O149" s="298">
        <v>-0.50360000000000005</v>
      </c>
      <c r="P149" s="298">
        <v>-0.28070000000000001</v>
      </c>
      <c r="Q149" s="298">
        <v>0.43825999999999998</v>
      </c>
      <c r="R149" s="302">
        <v>1</v>
      </c>
      <c r="S149" s="302">
        <v>1</v>
      </c>
      <c r="T149" s="302">
        <v>1</v>
      </c>
      <c r="U149" s="302">
        <v>119.90900000000001</v>
      </c>
      <c r="V149" s="302">
        <v>120.25</v>
      </c>
      <c r="W149" s="302">
        <v>119.84</v>
      </c>
      <c r="X149" s="302">
        <v>3.4819999999999997E-2</v>
      </c>
      <c r="Y149" s="302">
        <v>3.5929999999999997E-2</v>
      </c>
      <c r="Z149" s="302">
        <v>3.7330000000000002E-2</v>
      </c>
      <c r="AA149" s="302">
        <v>3.3800000000000002E-3</v>
      </c>
      <c r="AB149" s="302">
        <v>3.3500000000000001E-3</v>
      </c>
      <c r="AC149" s="302">
        <v>2.7399999999999998E-3</v>
      </c>
      <c r="AD149" s="298">
        <v>49.997999999999998</v>
      </c>
      <c r="AE149" s="58">
        <f t="shared" si="2"/>
        <v>1.6539350326638669E-5</v>
      </c>
    </row>
    <row r="150" spans="1:31">
      <c r="A150" s="3">
        <v>149</v>
      </c>
      <c r="B150" s="290" t="s">
        <v>949</v>
      </c>
      <c r="C150" s="292">
        <v>249.91200000000001</v>
      </c>
      <c r="D150" s="292">
        <v>249.898</v>
      </c>
      <c r="E150" s="292">
        <v>249.88300000000001</v>
      </c>
      <c r="F150" s="292">
        <v>5.0062499999999996</v>
      </c>
      <c r="G150" s="292">
        <v>5.00054</v>
      </c>
      <c r="H150" s="292">
        <v>5.0025000000000004</v>
      </c>
      <c r="I150" s="292">
        <v>359.97699999999998</v>
      </c>
      <c r="J150" s="292">
        <v>359.98700000000002</v>
      </c>
      <c r="K150" s="292">
        <v>1.9300000000000001E-2</v>
      </c>
      <c r="L150" s="292">
        <v>1251.1199999999999</v>
      </c>
      <c r="M150" s="298">
        <v>1249.6199999999999</v>
      </c>
      <c r="N150" s="298">
        <v>1250.04</v>
      </c>
      <c r="O150" s="298">
        <v>-0.48720000000000002</v>
      </c>
      <c r="P150" s="298">
        <v>-0.27050000000000002</v>
      </c>
      <c r="Q150" s="298">
        <v>0.42124</v>
      </c>
      <c r="R150" s="302">
        <v>1</v>
      </c>
      <c r="S150" s="302">
        <v>1</v>
      </c>
      <c r="T150" s="302">
        <v>1</v>
      </c>
      <c r="U150" s="302">
        <v>119.90900000000001</v>
      </c>
      <c r="V150" s="302">
        <v>120.25</v>
      </c>
      <c r="W150" s="302">
        <v>119.84</v>
      </c>
      <c r="X150" s="302">
        <v>3.44E-2</v>
      </c>
      <c r="Y150" s="302">
        <v>3.5839999999999997E-2</v>
      </c>
      <c r="Z150" s="302">
        <v>3.7870000000000001E-2</v>
      </c>
      <c r="AA150" s="302">
        <v>3.4399999999999999E-3</v>
      </c>
      <c r="AB150" s="302">
        <v>3.2799999999999999E-3</v>
      </c>
      <c r="AC150" s="302">
        <v>2.7599999999999999E-3</v>
      </c>
      <c r="AD150" s="298">
        <v>49.997999999999998</v>
      </c>
      <c r="AE150" s="58">
        <f t="shared" si="2"/>
        <v>1.6284720913972706E-5</v>
      </c>
    </row>
    <row r="151" spans="1:31">
      <c r="A151" s="3">
        <v>150</v>
      </c>
      <c r="B151" s="290" t="s">
        <v>950</v>
      </c>
      <c r="C151" s="292">
        <v>249.91300000000001</v>
      </c>
      <c r="D151" s="292">
        <v>249.89699999999999</v>
      </c>
      <c r="E151" s="292">
        <v>249.88300000000001</v>
      </c>
      <c r="F151" s="292">
        <v>5.0061799999999996</v>
      </c>
      <c r="G151" s="292">
        <v>5.0004900000000001</v>
      </c>
      <c r="H151" s="292">
        <v>5.0025300000000001</v>
      </c>
      <c r="I151" s="292">
        <v>359.97699999999998</v>
      </c>
      <c r="J151" s="292">
        <v>359.988</v>
      </c>
      <c r="K151" s="292">
        <v>1.9650000000000001E-2</v>
      </c>
      <c r="L151" s="292">
        <v>1251.1099999999999</v>
      </c>
      <c r="M151" s="298">
        <v>1249.6099999999999</v>
      </c>
      <c r="N151" s="298">
        <v>1250.05</v>
      </c>
      <c r="O151" s="298">
        <v>-0.49149999999999999</v>
      </c>
      <c r="P151" s="298">
        <v>-0.25690000000000002</v>
      </c>
      <c r="Q151" s="298">
        <v>0.4289</v>
      </c>
      <c r="R151" s="302">
        <v>1</v>
      </c>
      <c r="S151" s="302">
        <v>1</v>
      </c>
      <c r="T151" s="302">
        <v>1</v>
      </c>
      <c r="U151" s="302">
        <v>119.90900000000001</v>
      </c>
      <c r="V151" s="302">
        <v>120.25</v>
      </c>
      <c r="W151" s="302">
        <v>119.84</v>
      </c>
      <c r="X151" s="302">
        <v>3.3860000000000001E-2</v>
      </c>
      <c r="Y151" s="302">
        <v>3.4840000000000003E-2</v>
      </c>
      <c r="Z151" s="302">
        <v>3.737E-2</v>
      </c>
      <c r="AA151" s="302">
        <v>3.3800000000000002E-3</v>
      </c>
      <c r="AB151" s="302">
        <v>3.29E-3</v>
      </c>
      <c r="AC151" s="302">
        <v>2.8999999999999998E-3</v>
      </c>
      <c r="AD151" s="298">
        <v>49.997999999999998</v>
      </c>
      <c r="AE151" s="58">
        <f t="shared" si="2"/>
        <v>1.6493060684297234E-5</v>
      </c>
    </row>
    <row r="152" spans="1:31">
      <c r="A152" s="3">
        <v>151</v>
      </c>
      <c r="B152" s="290" t="s">
        <v>951</v>
      </c>
      <c r="C152" s="292">
        <v>249.91200000000001</v>
      </c>
      <c r="D152" s="292">
        <v>249.89599999999999</v>
      </c>
      <c r="E152" s="292">
        <v>249.88300000000001</v>
      </c>
      <c r="F152" s="292">
        <v>5.0061400000000003</v>
      </c>
      <c r="G152" s="292">
        <v>5.0004299999999997</v>
      </c>
      <c r="H152" s="292">
        <v>5.0024699999999998</v>
      </c>
      <c r="I152" s="292">
        <v>359.976</v>
      </c>
      <c r="J152" s="292">
        <v>359.988</v>
      </c>
      <c r="K152" s="292">
        <v>2.0129999999999999E-2</v>
      </c>
      <c r="L152" s="292">
        <v>1251.0899999999999</v>
      </c>
      <c r="M152" s="298">
        <v>1249.5899999999999</v>
      </c>
      <c r="N152" s="298">
        <v>1250.03</v>
      </c>
      <c r="O152" s="298">
        <v>-0.51680000000000004</v>
      </c>
      <c r="P152" s="298">
        <v>-0.2611</v>
      </c>
      <c r="Q152" s="298">
        <v>0.43917</v>
      </c>
      <c r="R152" s="302">
        <v>1</v>
      </c>
      <c r="S152" s="302">
        <v>1</v>
      </c>
      <c r="T152" s="302">
        <v>1</v>
      </c>
      <c r="U152" s="302">
        <v>119.90900000000001</v>
      </c>
      <c r="V152" s="302">
        <v>120.25</v>
      </c>
      <c r="W152" s="302">
        <v>119.84</v>
      </c>
      <c r="X152" s="302">
        <v>3.4250000000000003E-2</v>
      </c>
      <c r="Y152" s="302">
        <v>3.4729999999999997E-2</v>
      </c>
      <c r="Z152" s="302">
        <v>3.705E-2</v>
      </c>
      <c r="AA152" s="302">
        <v>3.3400000000000001E-3</v>
      </c>
      <c r="AB152" s="302">
        <v>3.31E-3</v>
      </c>
      <c r="AC152" s="302">
        <v>2.99E-3</v>
      </c>
      <c r="AD152" s="298">
        <v>49.997999999999998</v>
      </c>
      <c r="AE152" s="58">
        <f t="shared" si="2"/>
        <v>1.6238423995673656E-5</v>
      </c>
    </row>
    <row r="153" spans="1:31">
      <c r="A153" s="3">
        <v>152</v>
      </c>
      <c r="B153" s="290" t="s">
        <v>952</v>
      </c>
      <c r="C153" s="292">
        <v>249.91200000000001</v>
      </c>
      <c r="D153" s="292">
        <v>249.898</v>
      </c>
      <c r="E153" s="292">
        <v>249.88300000000001</v>
      </c>
      <c r="F153" s="292">
        <v>5.0062600000000002</v>
      </c>
      <c r="G153" s="292">
        <v>5.00047</v>
      </c>
      <c r="H153" s="292">
        <v>5.0025000000000004</v>
      </c>
      <c r="I153" s="292">
        <v>359.976</v>
      </c>
      <c r="J153" s="292">
        <v>359.988</v>
      </c>
      <c r="K153" s="292">
        <v>1.9310000000000001E-2</v>
      </c>
      <c r="L153" s="292">
        <v>1251.1199999999999</v>
      </c>
      <c r="M153" s="298">
        <v>1249.6099999999999</v>
      </c>
      <c r="N153" s="298">
        <v>1250.04</v>
      </c>
      <c r="O153" s="298">
        <v>-0.50549999999999995</v>
      </c>
      <c r="P153" s="298">
        <v>-0.2555</v>
      </c>
      <c r="Q153" s="298">
        <v>0.42144999999999999</v>
      </c>
      <c r="R153" s="302">
        <v>1</v>
      </c>
      <c r="S153" s="302">
        <v>1</v>
      </c>
      <c r="T153" s="302">
        <v>1</v>
      </c>
      <c r="U153" s="302">
        <v>119.90900000000001</v>
      </c>
      <c r="V153" s="302">
        <v>120.25</v>
      </c>
      <c r="W153" s="302">
        <v>119.839</v>
      </c>
      <c r="X153" s="302">
        <v>3.5049999999999998E-2</v>
      </c>
      <c r="Y153" s="302">
        <v>3.5450000000000002E-2</v>
      </c>
      <c r="Z153" s="302">
        <v>3.687E-2</v>
      </c>
      <c r="AA153" s="302">
        <v>3.3600000000000001E-3</v>
      </c>
      <c r="AB153" s="302">
        <v>3.31E-3</v>
      </c>
      <c r="AC153" s="302">
        <v>3.14E-3</v>
      </c>
      <c r="AD153" s="298">
        <v>49.997999999999998</v>
      </c>
      <c r="AE153" s="58">
        <f t="shared" si="2"/>
        <v>1.7858794308267534E-5</v>
      </c>
    </row>
    <row r="154" spans="1:31">
      <c r="A154" s="3">
        <v>153</v>
      </c>
      <c r="B154" s="290" t="s">
        <v>953</v>
      </c>
      <c r="C154" s="292">
        <v>249.91200000000001</v>
      </c>
      <c r="D154" s="292">
        <v>249.898</v>
      </c>
      <c r="E154" s="292">
        <v>249.88300000000001</v>
      </c>
      <c r="F154" s="292">
        <v>5.0062800000000003</v>
      </c>
      <c r="G154" s="292">
        <v>5.0004799999999996</v>
      </c>
      <c r="H154" s="292">
        <v>5.0025399999999998</v>
      </c>
      <c r="I154" s="292">
        <v>359.97699999999998</v>
      </c>
      <c r="J154" s="292">
        <v>359.988</v>
      </c>
      <c r="K154" s="292">
        <v>1.9369999999999998E-2</v>
      </c>
      <c r="L154" s="292">
        <v>1251.1300000000001</v>
      </c>
      <c r="M154" s="298">
        <v>1249.6099999999999</v>
      </c>
      <c r="N154" s="298">
        <v>1250.05</v>
      </c>
      <c r="O154" s="298">
        <v>-0.48730000000000001</v>
      </c>
      <c r="P154" s="298">
        <v>-0.2485</v>
      </c>
      <c r="Q154" s="298">
        <v>0.42271999999999998</v>
      </c>
      <c r="R154" s="302">
        <v>1</v>
      </c>
      <c r="S154" s="302">
        <v>1</v>
      </c>
      <c r="T154" s="302">
        <v>1</v>
      </c>
      <c r="U154" s="302">
        <v>119.90900000000001</v>
      </c>
      <c r="V154" s="302">
        <v>120.25</v>
      </c>
      <c r="W154" s="302">
        <v>119.839</v>
      </c>
      <c r="X154" s="302">
        <v>3.4540000000000001E-2</v>
      </c>
      <c r="Y154" s="302">
        <v>3.6159999999999998E-2</v>
      </c>
      <c r="Z154" s="302">
        <v>3.6720000000000003E-2</v>
      </c>
      <c r="AA154" s="302">
        <v>3.3700000000000002E-3</v>
      </c>
      <c r="AB154" s="302">
        <v>3.3600000000000001E-3</v>
      </c>
      <c r="AC154" s="302">
        <v>3.2299999999999998E-3</v>
      </c>
      <c r="AD154" s="298">
        <v>49.997999999999998</v>
      </c>
      <c r="AE154" s="58">
        <f t="shared" si="2"/>
        <v>1.7222220776602626E-5</v>
      </c>
    </row>
    <row r="155" spans="1:31">
      <c r="A155" s="3">
        <v>154</v>
      </c>
      <c r="B155" s="290" t="s">
        <v>954</v>
      </c>
      <c r="C155" s="292">
        <v>249.91300000000001</v>
      </c>
      <c r="D155" s="292">
        <v>249.89699999999999</v>
      </c>
      <c r="E155" s="292">
        <v>249.88300000000001</v>
      </c>
      <c r="F155" s="292">
        <v>5.0062699999999998</v>
      </c>
      <c r="G155" s="292">
        <v>5.0003599999999997</v>
      </c>
      <c r="H155" s="292">
        <v>5.0025700000000004</v>
      </c>
      <c r="I155" s="292">
        <v>359.97699999999998</v>
      </c>
      <c r="J155" s="292">
        <v>359.988</v>
      </c>
      <c r="K155" s="292">
        <v>1.975E-2</v>
      </c>
      <c r="L155" s="292">
        <v>1251.1300000000001</v>
      </c>
      <c r="M155" s="298">
        <v>1249.57</v>
      </c>
      <c r="N155" s="298">
        <v>1250.05</v>
      </c>
      <c r="O155" s="298">
        <v>-0.49380000000000002</v>
      </c>
      <c r="P155" s="298">
        <v>-0.248</v>
      </c>
      <c r="Q155" s="298">
        <v>0.43095</v>
      </c>
      <c r="R155" s="302">
        <v>1</v>
      </c>
      <c r="S155" s="302">
        <v>1</v>
      </c>
      <c r="T155" s="302">
        <v>1</v>
      </c>
      <c r="U155" s="302">
        <v>119.90900000000001</v>
      </c>
      <c r="V155" s="302">
        <v>120.25</v>
      </c>
      <c r="W155" s="302">
        <v>119.839</v>
      </c>
      <c r="X155" s="302">
        <v>3.4110000000000001E-2</v>
      </c>
      <c r="Y155" s="302">
        <v>3.5400000000000001E-2</v>
      </c>
      <c r="Z155" s="302">
        <v>3.6700000000000003E-2</v>
      </c>
      <c r="AA155" s="302">
        <v>3.4099999999999998E-3</v>
      </c>
      <c r="AB155" s="302">
        <v>3.3600000000000001E-3</v>
      </c>
      <c r="AC155" s="302">
        <v>3.3300000000000001E-3</v>
      </c>
      <c r="AD155" s="298">
        <v>49.997999999999998</v>
      </c>
      <c r="AE155" s="58">
        <f t="shared" si="2"/>
        <v>1.6273152141366154E-5</v>
      </c>
    </row>
    <row r="156" spans="1:31">
      <c r="A156" s="3">
        <v>155</v>
      </c>
      <c r="B156" s="290" t="s">
        <v>955</v>
      </c>
      <c r="C156" s="292">
        <v>249.91399999999999</v>
      </c>
      <c r="D156" s="292">
        <v>249.89699999999999</v>
      </c>
      <c r="E156" s="292">
        <v>249.88200000000001</v>
      </c>
      <c r="F156" s="292">
        <v>5.0062100000000003</v>
      </c>
      <c r="G156" s="292">
        <v>5.0003200000000003</v>
      </c>
      <c r="H156" s="292">
        <v>5.0025300000000001</v>
      </c>
      <c r="I156" s="292">
        <v>359.976</v>
      </c>
      <c r="J156" s="292">
        <v>359.98700000000002</v>
      </c>
      <c r="K156" s="292">
        <v>1.9970000000000002E-2</v>
      </c>
      <c r="L156" s="292">
        <v>1251.1199999999999</v>
      </c>
      <c r="M156" s="298">
        <v>1249.56</v>
      </c>
      <c r="N156" s="298">
        <v>1250.04</v>
      </c>
      <c r="O156" s="298">
        <v>-0.50829999999999997</v>
      </c>
      <c r="P156" s="298">
        <v>-0.27</v>
      </c>
      <c r="Q156" s="298">
        <v>0.43569999999999998</v>
      </c>
      <c r="R156" s="302">
        <v>1</v>
      </c>
      <c r="S156" s="302">
        <v>1</v>
      </c>
      <c r="T156" s="302">
        <v>1</v>
      </c>
      <c r="U156" s="302">
        <v>119.90900000000001</v>
      </c>
      <c r="V156" s="302">
        <v>120.25</v>
      </c>
      <c r="W156" s="302">
        <v>119.839</v>
      </c>
      <c r="X156" s="302">
        <v>3.5060000000000001E-2</v>
      </c>
      <c r="Y156" s="302">
        <v>3.5659999999999997E-2</v>
      </c>
      <c r="Z156" s="302">
        <v>3.5970000000000002E-2</v>
      </c>
      <c r="AA156" s="302">
        <v>3.3800000000000002E-3</v>
      </c>
      <c r="AB156" s="302">
        <v>3.3899999999999998E-3</v>
      </c>
      <c r="AC156" s="302">
        <v>3.4399999999999999E-3</v>
      </c>
      <c r="AD156" s="298">
        <v>49.997999999999998</v>
      </c>
      <c r="AE156" s="58">
        <f t="shared" si="2"/>
        <v>1.627314486540854E-5</v>
      </c>
    </row>
    <row r="157" spans="1:31">
      <c r="A157" s="3">
        <v>156</v>
      </c>
      <c r="B157" s="290" t="s">
        <v>956</v>
      </c>
      <c r="C157" s="292">
        <v>249.91399999999999</v>
      </c>
      <c r="D157" s="292">
        <v>249.89699999999999</v>
      </c>
      <c r="E157" s="292">
        <v>249.88300000000001</v>
      </c>
      <c r="F157" s="292">
        <v>5.0061900000000001</v>
      </c>
      <c r="G157" s="292">
        <v>5.0003599999999997</v>
      </c>
      <c r="H157" s="292">
        <v>5.0024699999999998</v>
      </c>
      <c r="I157" s="292">
        <v>359.976</v>
      </c>
      <c r="J157" s="292">
        <v>359.98700000000002</v>
      </c>
      <c r="K157" s="292">
        <v>1.9859999999999999E-2</v>
      </c>
      <c r="L157" s="292">
        <v>1251.1199999999999</v>
      </c>
      <c r="M157" s="298">
        <v>1249.57</v>
      </c>
      <c r="N157" s="298">
        <v>1250.03</v>
      </c>
      <c r="O157" s="298">
        <v>-0.51680000000000004</v>
      </c>
      <c r="P157" s="298">
        <v>-0.27139999999999997</v>
      </c>
      <c r="Q157" s="298">
        <v>0.43334</v>
      </c>
      <c r="R157" s="302">
        <v>1</v>
      </c>
      <c r="S157" s="302">
        <v>1</v>
      </c>
      <c r="T157" s="302">
        <v>1</v>
      </c>
      <c r="U157" s="302">
        <v>119.90900000000001</v>
      </c>
      <c r="V157" s="302">
        <v>120.25</v>
      </c>
      <c r="W157" s="302">
        <v>119.839</v>
      </c>
      <c r="X157" s="302">
        <v>3.4689999999999999E-2</v>
      </c>
      <c r="Y157" s="302">
        <v>3.7139999999999999E-2</v>
      </c>
      <c r="Z157" s="302">
        <v>3.5639999999999998E-2</v>
      </c>
      <c r="AA157" s="302">
        <v>3.3899999999999998E-3</v>
      </c>
      <c r="AB157" s="302">
        <v>3.4099999999999998E-3</v>
      </c>
      <c r="AC157" s="302">
        <v>3.5899999999999999E-3</v>
      </c>
      <c r="AD157" s="298">
        <v>49.997999999999998</v>
      </c>
      <c r="AE157" s="58">
        <f t="shared" si="2"/>
        <v>1.6458332538604736E-5</v>
      </c>
    </row>
    <row r="158" spans="1:31">
      <c r="A158" s="3">
        <v>157</v>
      </c>
      <c r="B158" s="290" t="s">
        <v>957</v>
      </c>
      <c r="C158" s="292">
        <v>249.91399999999999</v>
      </c>
      <c r="D158" s="292">
        <v>249.89699999999999</v>
      </c>
      <c r="E158" s="292">
        <v>249.88200000000001</v>
      </c>
      <c r="F158" s="292">
        <v>5.0062100000000003</v>
      </c>
      <c r="G158" s="292">
        <v>5.0003700000000002</v>
      </c>
      <c r="H158" s="292">
        <v>5.0025000000000004</v>
      </c>
      <c r="I158" s="292">
        <v>359.976</v>
      </c>
      <c r="J158" s="292">
        <v>359.98700000000002</v>
      </c>
      <c r="K158" s="292">
        <v>1.9640000000000001E-2</v>
      </c>
      <c r="L158" s="292">
        <v>1251.1199999999999</v>
      </c>
      <c r="M158" s="298">
        <v>1249.57</v>
      </c>
      <c r="N158" s="298">
        <v>1250.04</v>
      </c>
      <c r="O158" s="298">
        <v>-0.51439999999999997</v>
      </c>
      <c r="P158" s="298">
        <v>-0.26390000000000002</v>
      </c>
      <c r="Q158" s="298">
        <v>0.42869000000000002</v>
      </c>
      <c r="R158" s="302">
        <v>1</v>
      </c>
      <c r="S158" s="302">
        <v>1</v>
      </c>
      <c r="T158" s="302">
        <v>1</v>
      </c>
      <c r="U158" s="302">
        <v>119.90900000000001</v>
      </c>
      <c r="V158" s="302">
        <v>120.25</v>
      </c>
      <c r="W158" s="302">
        <v>119.839</v>
      </c>
      <c r="X158" s="302">
        <v>3.3869999999999997E-2</v>
      </c>
      <c r="Y158" s="302">
        <v>3.6170000000000001E-2</v>
      </c>
      <c r="Z158" s="302">
        <v>3.6909999999999998E-2</v>
      </c>
      <c r="AA158" s="302">
        <v>3.4399999999999999E-3</v>
      </c>
      <c r="AB158" s="302">
        <v>3.32E-3</v>
      </c>
      <c r="AC158" s="302">
        <v>3.63E-3</v>
      </c>
      <c r="AD158" s="298">
        <v>49.997999999999998</v>
      </c>
      <c r="AE158" s="58">
        <f t="shared" si="2"/>
        <v>1.6909725673031062E-5</v>
      </c>
    </row>
    <row r="159" spans="1:31">
      <c r="A159" s="3">
        <v>158</v>
      </c>
      <c r="B159" s="290" t="s">
        <v>958</v>
      </c>
      <c r="C159" s="292">
        <v>249.91399999999999</v>
      </c>
      <c r="D159" s="292">
        <v>249.89699999999999</v>
      </c>
      <c r="E159" s="292">
        <v>249.88200000000001</v>
      </c>
      <c r="F159" s="292">
        <v>5.0062199999999999</v>
      </c>
      <c r="G159" s="292">
        <v>5.0003599999999997</v>
      </c>
      <c r="H159" s="292">
        <v>5.00251</v>
      </c>
      <c r="I159" s="292">
        <v>359.976</v>
      </c>
      <c r="J159" s="292">
        <v>359.98700000000002</v>
      </c>
      <c r="K159" s="292">
        <v>2.043E-2</v>
      </c>
      <c r="L159" s="292">
        <v>1251.1199999999999</v>
      </c>
      <c r="M159" s="298">
        <v>1249.57</v>
      </c>
      <c r="N159" s="298">
        <v>1250.04</v>
      </c>
      <c r="O159" s="298">
        <v>-0.51539999999999997</v>
      </c>
      <c r="P159" s="298">
        <v>-0.27139999999999997</v>
      </c>
      <c r="Q159" s="298">
        <v>0.44573000000000002</v>
      </c>
      <c r="R159" s="302">
        <v>1</v>
      </c>
      <c r="S159" s="302">
        <v>1</v>
      </c>
      <c r="T159" s="302">
        <v>1</v>
      </c>
      <c r="U159" s="302">
        <v>119.90900000000001</v>
      </c>
      <c r="V159" s="302">
        <v>120.25</v>
      </c>
      <c r="W159" s="302">
        <v>119.839</v>
      </c>
      <c r="X159" s="302">
        <v>3.4569999999999997E-2</v>
      </c>
      <c r="Y159" s="302">
        <v>3.6740000000000002E-2</v>
      </c>
      <c r="Z159" s="302">
        <v>3.6459999999999999E-2</v>
      </c>
      <c r="AA159" s="302">
        <v>3.49E-3</v>
      </c>
      <c r="AB159" s="302">
        <v>3.29E-3</v>
      </c>
      <c r="AC159" s="302">
        <v>3.79E-3</v>
      </c>
      <c r="AD159" s="298">
        <v>49.997999999999998</v>
      </c>
      <c r="AE159" s="58">
        <f t="shared" si="2"/>
        <v>1.6643520211800933E-5</v>
      </c>
    </row>
    <row r="160" spans="1:31">
      <c r="A160" s="3">
        <v>159</v>
      </c>
      <c r="B160" s="290" t="s">
        <v>959</v>
      </c>
      <c r="C160" s="292">
        <v>249.91499999999999</v>
      </c>
      <c r="D160" s="292">
        <v>249.898</v>
      </c>
      <c r="E160" s="292">
        <v>249.88200000000001</v>
      </c>
      <c r="F160" s="292">
        <v>5.0062199999999999</v>
      </c>
      <c r="G160" s="292">
        <v>5.0004099999999996</v>
      </c>
      <c r="H160" s="292">
        <v>5.0025000000000004</v>
      </c>
      <c r="I160" s="292">
        <v>359.976</v>
      </c>
      <c r="J160" s="292">
        <v>359.98700000000002</v>
      </c>
      <c r="K160" s="292">
        <v>2.043E-2</v>
      </c>
      <c r="L160" s="292">
        <v>1251.1300000000001</v>
      </c>
      <c r="M160" s="298">
        <v>1249.5899999999999</v>
      </c>
      <c r="N160" s="298">
        <v>1250.04</v>
      </c>
      <c r="O160" s="298">
        <v>-0.52149999999999996</v>
      </c>
      <c r="P160" s="298">
        <v>-0.2747</v>
      </c>
      <c r="Q160" s="298">
        <v>0.44574000000000003</v>
      </c>
      <c r="R160" s="302">
        <v>1</v>
      </c>
      <c r="S160" s="302">
        <v>1</v>
      </c>
      <c r="T160" s="302">
        <v>1</v>
      </c>
      <c r="U160" s="302">
        <v>119.90900000000001</v>
      </c>
      <c r="V160" s="302">
        <v>120.25</v>
      </c>
      <c r="W160" s="302">
        <v>119.839</v>
      </c>
      <c r="X160" s="302">
        <v>3.422E-2</v>
      </c>
      <c r="Y160" s="302">
        <v>3.671E-2</v>
      </c>
      <c r="Z160" s="302">
        <v>3.6609999999999997E-2</v>
      </c>
      <c r="AA160" s="302">
        <v>3.5300000000000002E-3</v>
      </c>
      <c r="AB160" s="302">
        <v>3.29E-3</v>
      </c>
      <c r="AC160" s="302">
        <v>3.82E-3</v>
      </c>
      <c r="AD160" s="298">
        <v>49.997999999999998</v>
      </c>
      <c r="AE160" s="58">
        <f t="shared" si="2"/>
        <v>1.6319441783707589E-5</v>
      </c>
    </row>
    <row r="161" spans="1:31">
      <c r="A161" s="3">
        <v>160</v>
      </c>
      <c r="B161" s="290" t="s">
        <v>960</v>
      </c>
      <c r="C161" s="292">
        <v>249.91399999999999</v>
      </c>
      <c r="D161" s="292">
        <v>249.898</v>
      </c>
      <c r="E161" s="292">
        <v>249.88300000000001</v>
      </c>
      <c r="F161" s="292">
        <v>5.0061200000000001</v>
      </c>
      <c r="G161" s="292">
        <v>5.0003399999999996</v>
      </c>
      <c r="H161" s="292">
        <v>5.0025000000000004</v>
      </c>
      <c r="I161" s="292">
        <v>359.976</v>
      </c>
      <c r="J161" s="292">
        <v>359.98700000000002</v>
      </c>
      <c r="K161" s="292">
        <v>2.1329999999999998E-2</v>
      </c>
      <c r="L161" s="292">
        <v>1251.0999999999999</v>
      </c>
      <c r="M161" s="298">
        <v>1249.57</v>
      </c>
      <c r="N161" s="298">
        <v>1250.04</v>
      </c>
      <c r="O161" s="298">
        <v>-0.52329999999999999</v>
      </c>
      <c r="P161" s="298">
        <v>-0.26619999999999999</v>
      </c>
      <c r="Q161" s="298">
        <v>0.46544000000000002</v>
      </c>
      <c r="R161" s="302">
        <v>1</v>
      </c>
      <c r="S161" s="302">
        <v>1</v>
      </c>
      <c r="T161" s="302">
        <v>1</v>
      </c>
      <c r="U161" s="302">
        <v>119.90900000000001</v>
      </c>
      <c r="V161" s="302">
        <v>120.25</v>
      </c>
      <c r="W161" s="302">
        <v>119.839</v>
      </c>
      <c r="X161" s="302">
        <v>3.4229999999999997E-2</v>
      </c>
      <c r="Y161" s="302">
        <v>3.5459999999999998E-2</v>
      </c>
      <c r="Z161" s="302">
        <v>3.7629999999999997E-2</v>
      </c>
      <c r="AA161" s="302">
        <v>3.46E-3</v>
      </c>
      <c r="AB161" s="302">
        <v>3.32E-3</v>
      </c>
      <c r="AC161" s="302">
        <v>3.9899999999999996E-3</v>
      </c>
      <c r="AD161" s="298">
        <v>49.997999999999998</v>
      </c>
      <c r="AE161" s="58">
        <f t="shared" si="2"/>
        <v>1.7581020074430853E-5</v>
      </c>
    </row>
    <row r="162" spans="1:31">
      <c r="A162" s="3">
        <v>161</v>
      </c>
      <c r="B162" s="290" t="s">
        <v>961</v>
      </c>
      <c r="C162" s="292">
        <v>249.91399999999999</v>
      </c>
      <c r="D162" s="292">
        <v>249.89699999999999</v>
      </c>
      <c r="E162" s="292">
        <v>249.88200000000001</v>
      </c>
      <c r="F162" s="292">
        <v>5.0061400000000003</v>
      </c>
      <c r="G162" s="292">
        <v>5.0002599999999999</v>
      </c>
      <c r="H162" s="292">
        <v>5.0025599999999999</v>
      </c>
      <c r="I162" s="292">
        <v>359.976</v>
      </c>
      <c r="J162" s="292">
        <v>359.98700000000002</v>
      </c>
      <c r="K162" s="292">
        <v>2.128E-2</v>
      </c>
      <c r="L162" s="292">
        <v>1251.0999999999999</v>
      </c>
      <c r="M162" s="298">
        <v>1249.55</v>
      </c>
      <c r="N162" s="298">
        <v>1250.05</v>
      </c>
      <c r="O162" s="298">
        <v>-0.51490000000000002</v>
      </c>
      <c r="P162" s="298">
        <v>-0.27</v>
      </c>
      <c r="Q162" s="298">
        <v>0.46444000000000002</v>
      </c>
      <c r="R162" s="302">
        <v>1</v>
      </c>
      <c r="S162" s="302">
        <v>1</v>
      </c>
      <c r="T162" s="302">
        <v>1</v>
      </c>
      <c r="U162" s="302">
        <v>119.90900000000001</v>
      </c>
      <c r="V162" s="302">
        <v>120.25</v>
      </c>
      <c r="W162" s="302">
        <v>119.839</v>
      </c>
      <c r="X162" s="302">
        <v>3.526E-2</v>
      </c>
      <c r="Y162" s="302">
        <v>3.585E-2</v>
      </c>
      <c r="Z162" s="302">
        <v>3.6269999999999997E-2</v>
      </c>
      <c r="AA162" s="302">
        <v>3.3700000000000002E-3</v>
      </c>
      <c r="AB162" s="302">
        <v>3.3800000000000002E-3</v>
      </c>
      <c r="AC162" s="302">
        <v>4.0899999999999999E-3</v>
      </c>
      <c r="AD162" s="298">
        <v>49.997999999999998</v>
      </c>
      <c r="AE162" s="58">
        <f t="shared" si="2"/>
        <v>1.6331017832271755E-5</v>
      </c>
    </row>
    <row r="163" spans="1:31">
      <c r="A163" s="3">
        <v>162</v>
      </c>
      <c r="B163" s="290" t="s">
        <v>962</v>
      </c>
      <c r="C163" s="292">
        <v>249.91399999999999</v>
      </c>
      <c r="D163" s="292">
        <v>249.898</v>
      </c>
      <c r="E163" s="292">
        <v>249.88300000000001</v>
      </c>
      <c r="F163" s="292">
        <v>5.0061900000000001</v>
      </c>
      <c r="G163" s="292">
        <v>5.0002899999999997</v>
      </c>
      <c r="H163" s="292">
        <v>5.0025899999999996</v>
      </c>
      <c r="I163" s="292">
        <v>359.976</v>
      </c>
      <c r="J163" s="292">
        <v>359.988</v>
      </c>
      <c r="K163" s="292">
        <v>2.137E-2</v>
      </c>
      <c r="L163" s="292">
        <v>1251.1099999999999</v>
      </c>
      <c r="M163" s="298">
        <v>1249.56</v>
      </c>
      <c r="N163" s="298">
        <v>1250.06</v>
      </c>
      <c r="O163" s="298">
        <v>-0.50790000000000002</v>
      </c>
      <c r="P163" s="298">
        <v>-0.2606</v>
      </c>
      <c r="Q163" s="298">
        <v>0.46634999999999999</v>
      </c>
      <c r="R163" s="302">
        <v>1</v>
      </c>
      <c r="S163" s="302">
        <v>1</v>
      </c>
      <c r="T163" s="302">
        <v>1</v>
      </c>
      <c r="U163" s="302">
        <v>119.91</v>
      </c>
      <c r="V163" s="302">
        <v>120.25</v>
      </c>
      <c r="W163" s="302">
        <v>119.839</v>
      </c>
      <c r="X163" s="302">
        <v>3.4750000000000003E-2</v>
      </c>
      <c r="Y163" s="302">
        <v>3.6069999999999998E-2</v>
      </c>
      <c r="Z163" s="302">
        <v>3.6510000000000001E-2</v>
      </c>
      <c r="AA163" s="302">
        <v>3.49E-3</v>
      </c>
      <c r="AB163" s="302">
        <v>3.2699999999999999E-3</v>
      </c>
      <c r="AC163" s="302">
        <v>4.1399999999999996E-3</v>
      </c>
      <c r="AD163" s="298">
        <v>49.997999999999998</v>
      </c>
      <c r="AE163" s="58">
        <f t="shared" si="2"/>
        <v>1.7083330021705478E-5</v>
      </c>
    </row>
    <row r="164" spans="1:31">
      <c r="A164" s="3">
        <v>163</v>
      </c>
      <c r="B164" s="290" t="s">
        <v>963</v>
      </c>
      <c r="C164" s="292">
        <v>249.91399999999999</v>
      </c>
      <c r="D164" s="292">
        <v>249.898</v>
      </c>
      <c r="E164" s="292">
        <v>249.88399999999999</v>
      </c>
      <c r="F164" s="292">
        <v>5.0061499999999999</v>
      </c>
      <c r="G164" s="292">
        <v>5.0002800000000001</v>
      </c>
      <c r="H164" s="292">
        <v>5.0025500000000003</v>
      </c>
      <c r="I164" s="292">
        <v>359.97500000000002</v>
      </c>
      <c r="J164" s="292">
        <v>359.98700000000002</v>
      </c>
      <c r="K164" s="292">
        <v>2.1479999999999999E-2</v>
      </c>
      <c r="L164" s="292">
        <v>1251.0999999999999</v>
      </c>
      <c r="M164" s="298">
        <v>1249.56</v>
      </c>
      <c r="N164" s="298">
        <v>1250.05</v>
      </c>
      <c r="O164" s="298">
        <v>-0.52990000000000004</v>
      </c>
      <c r="P164" s="298">
        <v>-0.27179999999999999</v>
      </c>
      <c r="Q164" s="298">
        <v>0.46877999999999997</v>
      </c>
      <c r="R164" s="302">
        <v>1</v>
      </c>
      <c r="S164" s="302">
        <v>1</v>
      </c>
      <c r="T164" s="302">
        <v>1</v>
      </c>
      <c r="U164" s="302">
        <v>119.91</v>
      </c>
      <c r="V164" s="302">
        <v>120.25</v>
      </c>
      <c r="W164" s="302">
        <v>119.839</v>
      </c>
      <c r="X164" s="302">
        <v>3.3759999999999998E-2</v>
      </c>
      <c r="Y164" s="302">
        <v>3.6650000000000002E-2</v>
      </c>
      <c r="Z164" s="302">
        <v>3.7100000000000001E-2</v>
      </c>
      <c r="AA164" s="302">
        <v>3.5500000000000002E-3</v>
      </c>
      <c r="AB164" s="302">
        <v>3.2100000000000002E-3</v>
      </c>
      <c r="AC164" s="302">
        <v>4.1599999999999996E-3</v>
      </c>
      <c r="AD164" s="298">
        <v>49.997999999999998</v>
      </c>
      <c r="AE164" s="58">
        <f t="shared" si="2"/>
        <v>1.6365745977964252E-5</v>
      </c>
    </row>
    <row r="165" spans="1:31">
      <c r="A165" s="3">
        <v>164</v>
      </c>
      <c r="B165" s="290" t="s">
        <v>964</v>
      </c>
      <c r="C165" s="292">
        <v>249.91399999999999</v>
      </c>
      <c r="D165" s="292">
        <v>249.89699999999999</v>
      </c>
      <c r="E165" s="292">
        <v>249.88300000000001</v>
      </c>
      <c r="F165" s="292">
        <v>5.0061499999999999</v>
      </c>
      <c r="G165" s="292">
        <v>5.0002500000000003</v>
      </c>
      <c r="H165" s="292">
        <v>5.0025700000000004</v>
      </c>
      <c r="I165" s="292">
        <v>359.976</v>
      </c>
      <c r="J165" s="292">
        <v>359.98700000000002</v>
      </c>
      <c r="K165" s="292">
        <v>2.189E-2</v>
      </c>
      <c r="L165" s="292">
        <v>1251.1099999999999</v>
      </c>
      <c r="M165" s="298">
        <v>1249.55</v>
      </c>
      <c r="N165" s="298">
        <v>1250.06</v>
      </c>
      <c r="O165" s="298">
        <v>-0.52139999999999997</v>
      </c>
      <c r="P165" s="298">
        <v>-0.2681</v>
      </c>
      <c r="Q165" s="298">
        <v>0.47776000000000002</v>
      </c>
      <c r="R165" s="302">
        <v>1</v>
      </c>
      <c r="S165" s="302">
        <v>1</v>
      </c>
      <c r="T165" s="302">
        <v>1</v>
      </c>
      <c r="U165" s="302">
        <v>119.91</v>
      </c>
      <c r="V165" s="302">
        <v>120.25</v>
      </c>
      <c r="W165" s="302">
        <v>119.839</v>
      </c>
      <c r="X165" s="302">
        <v>3.4090000000000002E-2</v>
      </c>
      <c r="Y165" s="302">
        <v>3.6139999999999999E-2</v>
      </c>
      <c r="Z165" s="302">
        <v>3.6330000000000001E-2</v>
      </c>
      <c r="AA165" s="302">
        <v>3.49E-3</v>
      </c>
      <c r="AB165" s="302">
        <v>3.1800000000000001E-3</v>
      </c>
      <c r="AC165" s="302">
        <v>4.2900000000000004E-3</v>
      </c>
      <c r="AD165" s="298">
        <v>49.997999999999998</v>
      </c>
      <c r="AE165" s="58">
        <f t="shared" si="2"/>
        <v>1.6412035620305687E-5</v>
      </c>
    </row>
    <row r="166" spans="1:31">
      <c r="A166" s="3">
        <v>165</v>
      </c>
      <c r="B166" s="290" t="s">
        <v>965</v>
      </c>
      <c r="C166" s="292">
        <v>249.91300000000001</v>
      </c>
      <c r="D166" s="292">
        <v>249.898</v>
      </c>
      <c r="E166" s="292">
        <v>249.88399999999999</v>
      </c>
      <c r="F166" s="292">
        <v>5.0061900000000001</v>
      </c>
      <c r="G166" s="292">
        <v>5.0002899999999997</v>
      </c>
      <c r="H166" s="292">
        <v>5.0025399999999998</v>
      </c>
      <c r="I166" s="292">
        <v>359.97500000000002</v>
      </c>
      <c r="J166" s="292">
        <v>359.98700000000002</v>
      </c>
      <c r="K166" s="292">
        <v>2.163E-2</v>
      </c>
      <c r="L166" s="292">
        <v>1251.1099999999999</v>
      </c>
      <c r="M166" s="298">
        <v>1249.56</v>
      </c>
      <c r="N166" s="298">
        <v>1250.05</v>
      </c>
      <c r="O166" s="298">
        <v>-0.52990000000000004</v>
      </c>
      <c r="P166" s="298">
        <v>-0.26529999999999998</v>
      </c>
      <c r="Q166" s="298">
        <v>0.47199999999999998</v>
      </c>
      <c r="R166" s="302">
        <v>1</v>
      </c>
      <c r="S166" s="302">
        <v>1</v>
      </c>
      <c r="T166" s="302">
        <v>1</v>
      </c>
      <c r="U166" s="302">
        <v>119.91</v>
      </c>
      <c r="V166" s="302">
        <v>120.251</v>
      </c>
      <c r="W166" s="302">
        <v>119.839</v>
      </c>
      <c r="X166" s="302">
        <v>3.3980000000000003E-2</v>
      </c>
      <c r="Y166" s="302">
        <v>3.5770000000000003E-2</v>
      </c>
      <c r="Z166" s="302">
        <v>3.6580000000000001E-2</v>
      </c>
      <c r="AA166" s="302">
        <v>3.5599999999999998E-3</v>
      </c>
      <c r="AB166" s="302">
        <v>3.16E-3</v>
      </c>
      <c r="AC166" s="302">
        <v>4.3099999999999996E-3</v>
      </c>
      <c r="AD166" s="298">
        <v>49.997999999999998</v>
      </c>
      <c r="AE166" s="58">
        <f t="shared" si="2"/>
        <v>1.7002312233671546E-5</v>
      </c>
    </row>
    <row r="167" spans="1:31">
      <c r="A167" s="3">
        <v>166</v>
      </c>
      <c r="B167" s="290" t="s">
        <v>966</v>
      </c>
      <c r="C167" s="292">
        <v>249.91300000000001</v>
      </c>
      <c r="D167" s="292">
        <v>249.89699999999999</v>
      </c>
      <c r="E167" s="292">
        <v>249.88399999999999</v>
      </c>
      <c r="F167" s="292">
        <v>5.0061799999999996</v>
      </c>
      <c r="G167" s="292">
        <v>5.0003799999999998</v>
      </c>
      <c r="H167" s="292">
        <v>5.0025000000000004</v>
      </c>
      <c r="I167" s="292">
        <v>359.97500000000002</v>
      </c>
      <c r="J167" s="292">
        <v>359.98700000000002</v>
      </c>
      <c r="K167" s="292">
        <v>2.1739999999999999E-2</v>
      </c>
      <c r="L167" s="292">
        <v>1251.1099999999999</v>
      </c>
      <c r="M167" s="298">
        <v>1249.58</v>
      </c>
      <c r="N167" s="298">
        <v>1250.05</v>
      </c>
      <c r="O167" s="298">
        <v>-0.54530000000000001</v>
      </c>
      <c r="P167" s="298">
        <v>-0.28120000000000001</v>
      </c>
      <c r="Q167" s="298">
        <v>0.47432999999999997</v>
      </c>
      <c r="R167" s="302">
        <v>1</v>
      </c>
      <c r="S167" s="302">
        <v>1</v>
      </c>
      <c r="T167" s="302">
        <v>1</v>
      </c>
      <c r="U167" s="302">
        <v>119.90900000000001</v>
      </c>
      <c r="V167" s="302">
        <v>120.251</v>
      </c>
      <c r="W167" s="302">
        <v>119.839</v>
      </c>
      <c r="X167" s="302">
        <v>3.3610000000000001E-2</v>
      </c>
      <c r="Y167" s="302">
        <v>3.6420000000000001E-2</v>
      </c>
      <c r="Z167" s="302">
        <v>3.5639999999999998E-2</v>
      </c>
      <c r="AA167" s="302">
        <v>3.62E-3</v>
      </c>
      <c r="AB167" s="302">
        <v>3.14E-3</v>
      </c>
      <c r="AC167" s="302">
        <v>4.3200000000000001E-3</v>
      </c>
      <c r="AD167" s="298">
        <v>49.997999999999998</v>
      </c>
      <c r="AE167" s="58">
        <f t="shared" si="2"/>
        <v>1.7222220776602626E-5</v>
      </c>
    </row>
    <row r="168" spans="1:31">
      <c r="A168" s="3">
        <v>167</v>
      </c>
      <c r="B168" s="290" t="s">
        <v>967</v>
      </c>
      <c r="C168" s="292">
        <v>249.91399999999999</v>
      </c>
      <c r="D168" s="292">
        <v>249.89699999999999</v>
      </c>
      <c r="E168" s="292">
        <v>249.88399999999999</v>
      </c>
      <c r="F168" s="292">
        <v>5.0061299999999997</v>
      </c>
      <c r="G168" s="292">
        <v>5.0003200000000003</v>
      </c>
      <c r="H168" s="292">
        <v>5.0025199999999996</v>
      </c>
      <c r="I168" s="292">
        <v>359.97399999999999</v>
      </c>
      <c r="J168" s="292">
        <v>359.98700000000002</v>
      </c>
      <c r="K168" s="292">
        <v>2.2530000000000001E-2</v>
      </c>
      <c r="L168" s="292">
        <v>1251.0999999999999</v>
      </c>
      <c r="M168" s="298">
        <v>1249.56</v>
      </c>
      <c r="N168" s="298">
        <v>1250.05</v>
      </c>
      <c r="O168" s="298">
        <v>-0.5514</v>
      </c>
      <c r="P168" s="298">
        <v>-0.2681</v>
      </c>
      <c r="Q168" s="298">
        <v>0.49158000000000002</v>
      </c>
      <c r="R168" s="302">
        <v>1</v>
      </c>
      <c r="S168" s="302">
        <v>1</v>
      </c>
      <c r="T168" s="302">
        <v>1</v>
      </c>
      <c r="U168" s="302">
        <v>119.90900000000001</v>
      </c>
      <c r="V168" s="302">
        <v>120.25</v>
      </c>
      <c r="W168" s="302">
        <v>119.839</v>
      </c>
      <c r="X168" s="302">
        <v>3.3939999999999998E-2</v>
      </c>
      <c r="Y168" s="302">
        <v>3.6490000000000002E-2</v>
      </c>
      <c r="Z168" s="302">
        <v>3.56E-2</v>
      </c>
      <c r="AA168" s="302">
        <v>3.5699999999999998E-3</v>
      </c>
      <c r="AB168" s="302">
        <v>3.1800000000000001E-3</v>
      </c>
      <c r="AC168" s="302">
        <v>4.3800000000000002E-3</v>
      </c>
      <c r="AD168" s="298">
        <v>49.997999999999998</v>
      </c>
      <c r="AE168" s="58">
        <f t="shared" si="2"/>
        <v>1.6273152141366154E-5</v>
      </c>
    </row>
    <row r="169" spans="1:31">
      <c r="A169" s="3">
        <v>168</v>
      </c>
      <c r="B169" s="290" t="s">
        <v>968</v>
      </c>
      <c r="C169" s="292">
        <v>249.91399999999999</v>
      </c>
      <c r="D169" s="292">
        <v>249.89699999999999</v>
      </c>
      <c r="E169" s="292">
        <v>249.88300000000001</v>
      </c>
      <c r="F169" s="292">
        <v>5.0061</v>
      </c>
      <c r="G169" s="292">
        <v>5.0002700000000004</v>
      </c>
      <c r="H169" s="292">
        <v>5.0025300000000001</v>
      </c>
      <c r="I169" s="292">
        <v>359.97399999999999</v>
      </c>
      <c r="J169" s="292">
        <v>359.988</v>
      </c>
      <c r="K169" s="292">
        <v>2.3060000000000001E-2</v>
      </c>
      <c r="L169" s="292">
        <v>1251.0999999999999</v>
      </c>
      <c r="M169" s="298">
        <v>1249.55</v>
      </c>
      <c r="N169" s="298">
        <v>1250.05</v>
      </c>
      <c r="O169" s="298">
        <v>-0.55889999999999995</v>
      </c>
      <c r="P169" s="298">
        <v>-0.2475</v>
      </c>
      <c r="Q169" s="298">
        <v>0.50310999999999995</v>
      </c>
      <c r="R169" s="302">
        <v>1</v>
      </c>
      <c r="S169" s="302">
        <v>1</v>
      </c>
      <c r="T169" s="302">
        <v>1</v>
      </c>
      <c r="U169" s="302">
        <v>119.90900000000001</v>
      </c>
      <c r="V169" s="302">
        <v>120.25</v>
      </c>
      <c r="W169" s="302">
        <v>119.839</v>
      </c>
      <c r="X169" s="302">
        <v>3.5220000000000001E-2</v>
      </c>
      <c r="Y169" s="302">
        <v>3.5319999999999997E-2</v>
      </c>
      <c r="Z169" s="302">
        <v>3.7609999999999998E-2</v>
      </c>
      <c r="AA169" s="302">
        <v>3.4299999999999999E-3</v>
      </c>
      <c r="AB169" s="302">
        <v>3.16E-3</v>
      </c>
      <c r="AC169" s="302">
        <v>4.4900000000000001E-3</v>
      </c>
      <c r="AD169" s="298">
        <v>49.997999999999998</v>
      </c>
      <c r="AE169" s="58">
        <f t="shared" si="2"/>
        <v>1.6331017832271755E-5</v>
      </c>
    </row>
    <row r="170" spans="1:31">
      <c r="A170" s="3">
        <v>169</v>
      </c>
      <c r="B170" s="290" t="s">
        <v>969</v>
      </c>
      <c r="C170" s="292">
        <v>249.91399999999999</v>
      </c>
      <c r="D170" s="292">
        <v>249.89599999999999</v>
      </c>
      <c r="E170" s="292">
        <v>249.88300000000001</v>
      </c>
      <c r="F170" s="292">
        <v>5.0060900000000004</v>
      </c>
      <c r="G170" s="292">
        <v>5.0002000000000004</v>
      </c>
      <c r="H170" s="292">
        <v>5.0025700000000004</v>
      </c>
      <c r="I170" s="292">
        <v>359.97500000000002</v>
      </c>
      <c r="J170" s="292">
        <v>359.98899999999998</v>
      </c>
      <c r="K170" s="292">
        <v>2.3980000000000001E-2</v>
      </c>
      <c r="L170" s="292">
        <v>1251.0899999999999</v>
      </c>
      <c r="M170" s="298">
        <v>1249.53</v>
      </c>
      <c r="N170" s="298">
        <v>1250.06</v>
      </c>
      <c r="O170" s="298">
        <v>-0.52610000000000001</v>
      </c>
      <c r="P170" s="298">
        <v>-0.2414</v>
      </c>
      <c r="Q170" s="298">
        <v>0.5232</v>
      </c>
      <c r="R170" s="302">
        <v>1</v>
      </c>
      <c r="S170" s="302">
        <v>1</v>
      </c>
      <c r="T170" s="302">
        <v>1</v>
      </c>
      <c r="U170" s="302">
        <v>119.90900000000001</v>
      </c>
      <c r="V170" s="302">
        <v>120.25</v>
      </c>
      <c r="W170" s="302">
        <v>119.839</v>
      </c>
      <c r="X170" s="302">
        <v>3.4889999999999997E-2</v>
      </c>
      <c r="Y170" s="302">
        <v>3.4860000000000002E-2</v>
      </c>
      <c r="Z170" s="302">
        <v>3.7690000000000001E-2</v>
      </c>
      <c r="AA170" s="302">
        <v>3.5000000000000001E-3</v>
      </c>
      <c r="AB170" s="302">
        <v>3.0999999999999999E-3</v>
      </c>
      <c r="AC170" s="302">
        <v>4.45E-3</v>
      </c>
      <c r="AD170" s="298">
        <v>49.997999999999998</v>
      </c>
      <c r="AE170" s="58">
        <f t="shared" si="2"/>
        <v>1.649305340833962E-5</v>
      </c>
    </row>
    <row r="171" spans="1:31">
      <c r="A171" s="3">
        <v>170</v>
      </c>
      <c r="B171" s="290" t="s">
        <v>970</v>
      </c>
      <c r="C171" s="292">
        <v>249.91300000000001</v>
      </c>
      <c r="D171" s="292">
        <v>249.89599999999999</v>
      </c>
      <c r="E171" s="292">
        <v>249.88399999999999</v>
      </c>
      <c r="F171" s="292">
        <v>5.0062199999999999</v>
      </c>
      <c r="G171" s="292">
        <v>5.0002599999999999</v>
      </c>
      <c r="H171" s="292">
        <v>5.0025899999999996</v>
      </c>
      <c r="I171" s="292">
        <v>359.97500000000002</v>
      </c>
      <c r="J171" s="292">
        <v>359.98899999999998</v>
      </c>
      <c r="K171" s="292">
        <v>2.2890000000000001E-2</v>
      </c>
      <c r="L171" s="292">
        <v>1251.1199999999999</v>
      </c>
      <c r="M171" s="298">
        <v>1249.54</v>
      </c>
      <c r="N171" s="298">
        <v>1250.07</v>
      </c>
      <c r="O171" s="298">
        <v>-0.52939999999999998</v>
      </c>
      <c r="P171" s="298">
        <v>-0.23530000000000001</v>
      </c>
      <c r="Q171" s="298">
        <v>0.49958999999999998</v>
      </c>
      <c r="R171" s="302">
        <v>1</v>
      </c>
      <c r="S171" s="302">
        <v>1</v>
      </c>
      <c r="T171" s="302">
        <v>1</v>
      </c>
      <c r="U171" s="302">
        <v>119.90900000000001</v>
      </c>
      <c r="V171" s="302">
        <v>120.25</v>
      </c>
      <c r="W171" s="302">
        <v>119.839</v>
      </c>
      <c r="X171" s="302">
        <v>3.4040000000000001E-2</v>
      </c>
      <c r="Y171" s="302">
        <v>3.594E-2</v>
      </c>
      <c r="Z171" s="302">
        <v>3.7289999999999997E-2</v>
      </c>
      <c r="AA171" s="302">
        <v>3.5899999999999999E-3</v>
      </c>
      <c r="AB171" s="302">
        <v>3.13E-3</v>
      </c>
      <c r="AC171" s="302">
        <v>4.47E-3</v>
      </c>
      <c r="AD171" s="298">
        <v>49.997999999999998</v>
      </c>
      <c r="AE171" s="58">
        <f t="shared" si="2"/>
        <v>1.6238431271631271E-5</v>
      </c>
    </row>
    <row r="172" spans="1:31">
      <c r="A172" s="3">
        <v>171</v>
      </c>
      <c r="B172" s="290" t="s">
        <v>971</v>
      </c>
      <c r="C172" s="292">
        <v>249.91300000000001</v>
      </c>
      <c r="D172" s="292">
        <v>249.89699999999999</v>
      </c>
      <c r="E172" s="292">
        <v>249.88300000000001</v>
      </c>
      <c r="F172" s="292">
        <v>5.00624</v>
      </c>
      <c r="G172" s="292">
        <v>5.0003299999999999</v>
      </c>
      <c r="H172" s="292">
        <v>5.0026200000000003</v>
      </c>
      <c r="I172" s="292">
        <v>359.976</v>
      </c>
      <c r="J172" s="292">
        <v>359.99</v>
      </c>
      <c r="K172" s="292">
        <v>2.249E-2</v>
      </c>
      <c r="L172" s="292">
        <v>1251.1199999999999</v>
      </c>
      <c r="M172" s="298">
        <v>1249.57</v>
      </c>
      <c r="N172" s="298">
        <v>1250.07</v>
      </c>
      <c r="O172" s="298">
        <v>-0.51719999999999999</v>
      </c>
      <c r="P172" s="298">
        <v>-0.21379999999999999</v>
      </c>
      <c r="Q172" s="298">
        <v>0.49077999999999999</v>
      </c>
      <c r="R172" s="302">
        <v>1</v>
      </c>
      <c r="S172" s="302">
        <v>1</v>
      </c>
      <c r="T172" s="302">
        <v>1</v>
      </c>
      <c r="U172" s="302">
        <v>119.91</v>
      </c>
      <c r="V172" s="302">
        <v>120.25</v>
      </c>
      <c r="W172" s="302">
        <v>119.839</v>
      </c>
      <c r="X172" s="302">
        <v>3.4639999999999997E-2</v>
      </c>
      <c r="Y172" s="302">
        <v>3.61E-2</v>
      </c>
      <c r="Z172" s="302">
        <v>3.7490000000000002E-2</v>
      </c>
      <c r="AA172" s="302">
        <v>3.5200000000000001E-3</v>
      </c>
      <c r="AB172" s="302">
        <v>3.16E-3</v>
      </c>
      <c r="AC172" s="302">
        <v>4.5199999999999997E-3</v>
      </c>
      <c r="AD172" s="298">
        <v>49.997999999999998</v>
      </c>
      <c r="AE172" s="58">
        <f t="shared" si="2"/>
        <v>1.6458332538604736E-5</v>
      </c>
    </row>
    <row r="173" spans="1:31">
      <c r="A173" s="3">
        <v>172</v>
      </c>
      <c r="B173" s="290" t="s">
        <v>972</v>
      </c>
      <c r="C173" s="292">
        <v>249.91399999999999</v>
      </c>
      <c r="D173" s="292">
        <v>249.89699999999999</v>
      </c>
      <c r="E173" s="292">
        <v>249.88300000000001</v>
      </c>
      <c r="F173" s="292">
        <v>5.0061</v>
      </c>
      <c r="G173" s="292">
        <v>5.00021</v>
      </c>
      <c r="H173" s="292">
        <v>5.0026200000000003</v>
      </c>
      <c r="I173" s="292">
        <v>359.976</v>
      </c>
      <c r="J173" s="292">
        <v>359.98899999999998</v>
      </c>
      <c r="K173" s="292">
        <v>2.4150000000000001E-2</v>
      </c>
      <c r="L173" s="292">
        <v>1251.0899999999999</v>
      </c>
      <c r="M173" s="298">
        <v>1249.54</v>
      </c>
      <c r="N173" s="298">
        <v>1250.07</v>
      </c>
      <c r="O173" s="298">
        <v>-0.50880000000000003</v>
      </c>
      <c r="P173" s="298">
        <v>-0.22359999999999999</v>
      </c>
      <c r="Q173" s="298">
        <v>0.52693000000000001</v>
      </c>
      <c r="R173" s="302">
        <v>1</v>
      </c>
      <c r="S173" s="302">
        <v>1</v>
      </c>
      <c r="T173" s="302">
        <v>1</v>
      </c>
      <c r="U173" s="302">
        <v>119.91</v>
      </c>
      <c r="V173" s="302">
        <v>120.25</v>
      </c>
      <c r="W173" s="302">
        <v>119.839</v>
      </c>
      <c r="X173" s="302">
        <v>3.4639999999999997E-2</v>
      </c>
      <c r="Y173" s="302">
        <v>3.5430000000000003E-2</v>
      </c>
      <c r="Z173" s="302">
        <v>3.7260000000000001E-2</v>
      </c>
      <c r="AA173" s="302">
        <v>3.5500000000000002E-3</v>
      </c>
      <c r="AB173" s="302">
        <v>3.1099999999999999E-3</v>
      </c>
      <c r="AC173" s="302">
        <v>4.4299999999999999E-3</v>
      </c>
      <c r="AD173" s="298">
        <v>49.997999999999998</v>
      </c>
      <c r="AE173" s="58">
        <f t="shared" si="2"/>
        <v>1.6319441783707589E-5</v>
      </c>
    </row>
    <row r="174" spans="1:31">
      <c r="A174" s="3">
        <v>173</v>
      </c>
      <c r="B174" s="290" t="s">
        <v>973</v>
      </c>
      <c r="C174" s="292">
        <v>249.91399999999999</v>
      </c>
      <c r="D174" s="292">
        <v>249.89699999999999</v>
      </c>
      <c r="E174" s="292">
        <v>249.88399999999999</v>
      </c>
      <c r="F174" s="292">
        <v>5.0061099999999996</v>
      </c>
      <c r="G174" s="292">
        <v>5.0001899999999999</v>
      </c>
      <c r="H174" s="292">
        <v>5.0025899999999996</v>
      </c>
      <c r="I174" s="292">
        <v>359.97500000000002</v>
      </c>
      <c r="J174" s="292">
        <v>359.988</v>
      </c>
      <c r="K174" s="292">
        <v>2.3890000000000002E-2</v>
      </c>
      <c r="L174" s="292">
        <v>1251.0899999999999</v>
      </c>
      <c r="M174" s="298">
        <v>1249.53</v>
      </c>
      <c r="N174" s="298">
        <v>1250.07</v>
      </c>
      <c r="O174" s="298">
        <v>-0.52610000000000001</v>
      </c>
      <c r="P174" s="298">
        <v>-0.25030000000000002</v>
      </c>
      <c r="Q174" s="298">
        <v>0.52124999999999999</v>
      </c>
      <c r="R174" s="302">
        <v>1</v>
      </c>
      <c r="S174" s="302">
        <v>1</v>
      </c>
      <c r="T174" s="302">
        <v>1</v>
      </c>
      <c r="U174" s="302">
        <v>119.91</v>
      </c>
      <c r="V174" s="302">
        <v>120.25</v>
      </c>
      <c r="W174" s="302">
        <v>119.839</v>
      </c>
      <c r="X174" s="302">
        <v>3.4090000000000002E-2</v>
      </c>
      <c r="Y174" s="302">
        <v>3.6330000000000001E-2</v>
      </c>
      <c r="Z174" s="302">
        <v>3.671E-2</v>
      </c>
      <c r="AA174" s="302">
        <v>3.5699999999999998E-3</v>
      </c>
      <c r="AB174" s="302">
        <v>3.2200000000000002E-3</v>
      </c>
      <c r="AC174" s="302">
        <v>4.4299999999999999E-3</v>
      </c>
      <c r="AD174" s="298">
        <v>49.997999999999998</v>
      </c>
      <c r="AE174" s="58">
        <f t="shared" si="2"/>
        <v>1.7037040379364043E-5</v>
      </c>
    </row>
    <row r="175" spans="1:31">
      <c r="A175" s="3">
        <v>174</v>
      </c>
      <c r="B175" s="290" t="s">
        <v>974</v>
      </c>
      <c r="C175" s="292">
        <v>249.91300000000001</v>
      </c>
      <c r="D175" s="292">
        <v>249.898</v>
      </c>
      <c r="E175" s="292">
        <v>249.88399999999999</v>
      </c>
      <c r="F175" s="292">
        <v>5.0061499999999999</v>
      </c>
      <c r="G175" s="292">
        <v>5.0001699999999998</v>
      </c>
      <c r="H175" s="292">
        <v>5.0026799999999998</v>
      </c>
      <c r="I175" s="292">
        <v>359.976</v>
      </c>
      <c r="J175" s="292">
        <v>359.99</v>
      </c>
      <c r="K175" s="292">
        <v>2.4219999999999998E-2</v>
      </c>
      <c r="L175" s="292">
        <v>1251.0999999999999</v>
      </c>
      <c r="M175" s="298">
        <v>1249.53</v>
      </c>
      <c r="N175" s="298">
        <v>1250.0899999999999</v>
      </c>
      <c r="O175" s="298">
        <v>-0.52139999999999997</v>
      </c>
      <c r="P175" s="298">
        <v>-0.21290000000000001</v>
      </c>
      <c r="Q175" s="298">
        <v>0.52861000000000002</v>
      </c>
      <c r="R175" s="302">
        <v>1</v>
      </c>
      <c r="S175" s="302">
        <v>1</v>
      </c>
      <c r="T175" s="302">
        <v>1</v>
      </c>
      <c r="U175" s="302">
        <v>119.91</v>
      </c>
      <c r="V175" s="302">
        <v>120.25</v>
      </c>
      <c r="W175" s="302">
        <v>119.839</v>
      </c>
      <c r="X175" s="302">
        <v>3.4639999999999997E-2</v>
      </c>
      <c r="Y175" s="302">
        <v>3.7170000000000002E-2</v>
      </c>
      <c r="Z175" s="302">
        <v>3.6630000000000003E-2</v>
      </c>
      <c r="AA175" s="302">
        <v>3.47E-3</v>
      </c>
      <c r="AB175" s="302">
        <v>3.3400000000000001E-3</v>
      </c>
      <c r="AC175" s="302">
        <v>4.4999999999999997E-3</v>
      </c>
      <c r="AD175" s="298">
        <v>49.997999999999998</v>
      </c>
      <c r="AE175" s="58">
        <f t="shared" si="2"/>
        <v>1.6736106772441417E-5</v>
      </c>
    </row>
    <row r="176" spans="1:31">
      <c r="A176" s="3">
        <v>175</v>
      </c>
      <c r="B176" s="290" t="s">
        <v>975</v>
      </c>
      <c r="C176" s="292">
        <v>249.91200000000001</v>
      </c>
      <c r="D176" s="292">
        <v>249.89699999999999</v>
      </c>
      <c r="E176" s="292">
        <v>249.88399999999999</v>
      </c>
      <c r="F176" s="292">
        <v>5.0061999999999998</v>
      </c>
      <c r="G176" s="292">
        <v>5.0002300000000002</v>
      </c>
      <c r="H176" s="292">
        <v>5.00265</v>
      </c>
      <c r="I176" s="292">
        <v>359.97500000000002</v>
      </c>
      <c r="J176" s="292">
        <v>359.98899999999998</v>
      </c>
      <c r="K176" s="292">
        <v>2.3800000000000002E-2</v>
      </c>
      <c r="L176" s="292">
        <v>1251.1099999999999</v>
      </c>
      <c r="M176" s="298">
        <v>1249.54</v>
      </c>
      <c r="N176" s="298">
        <v>1250.08</v>
      </c>
      <c r="O176" s="298">
        <v>-0.53269999999999995</v>
      </c>
      <c r="P176" s="298">
        <v>-0.22040000000000001</v>
      </c>
      <c r="Q176" s="298">
        <v>0.51939000000000002</v>
      </c>
      <c r="R176" s="302">
        <v>1</v>
      </c>
      <c r="S176" s="302">
        <v>1</v>
      </c>
      <c r="T176" s="302">
        <v>1</v>
      </c>
      <c r="U176" s="302">
        <v>119.91</v>
      </c>
      <c r="V176" s="302">
        <v>120.25</v>
      </c>
      <c r="W176" s="302">
        <v>119.839</v>
      </c>
      <c r="X176" s="302">
        <v>3.5279999999999999E-2</v>
      </c>
      <c r="Y176" s="302">
        <v>3.603E-2</v>
      </c>
      <c r="Z176" s="302">
        <v>3.6339999999999997E-2</v>
      </c>
      <c r="AA176" s="302">
        <v>3.47E-3</v>
      </c>
      <c r="AB176" s="302">
        <v>3.2699999999999999E-3</v>
      </c>
      <c r="AC176" s="302">
        <v>4.4799999999999996E-3</v>
      </c>
      <c r="AD176" s="298">
        <v>49.997999999999998</v>
      </c>
      <c r="AE176" s="58">
        <f t="shared" si="2"/>
        <v>1.7222220776602626E-5</v>
      </c>
    </row>
    <row r="177" spans="1:31">
      <c r="A177" s="3">
        <v>176</v>
      </c>
      <c r="B177" s="290" t="s">
        <v>976</v>
      </c>
      <c r="C177" s="292">
        <v>249.91</v>
      </c>
      <c r="D177" s="292">
        <v>249.89699999999999</v>
      </c>
      <c r="E177" s="292">
        <v>249.88300000000001</v>
      </c>
      <c r="F177" s="292">
        <v>5.0062499999999996</v>
      </c>
      <c r="G177" s="292">
        <v>5.0002599999999999</v>
      </c>
      <c r="H177" s="292">
        <v>5.0026400000000004</v>
      </c>
      <c r="I177" s="292">
        <v>359.97699999999998</v>
      </c>
      <c r="J177" s="292">
        <v>359.988</v>
      </c>
      <c r="K177" s="292">
        <v>2.4240000000000001E-2</v>
      </c>
      <c r="L177" s="292">
        <v>1251.1099999999999</v>
      </c>
      <c r="M177" s="298">
        <v>1249.55</v>
      </c>
      <c r="N177" s="298">
        <v>1250.08</v>
      </c>
      <c r="O177" s="298">
        <v>-0.50219999999999998</v>
      </c>
      <c r="P177" s="298">
        <v>-0.2419</v>
      </c>
      <c r="Q177" s="298">
        <v>0.52905999999999997</v>
      </c>
      <c r="R177" s="302">
        <v>1</v>
      </c>
      <c r="S177" s="302">
        <v>1</v>
      </c>
      <c r="T177" s="302">
        <v>1</v>
      </c>
      <c r="U177" s="302">
        <v>119.90900000000001</v>
      </c>
      <c r="V177" s="302">
        <v>120.251</v>
      </c>
      <c r="W177" s="302">
        <v>119.83799999999999</v>
      </c>
      <c r="X177" s="302">
        <v>3.4700000000000002E-2</v>
      </c>
      <c r="Y177" s="302">
        <v>3.5090000000000003E-2</v>
      </c>
      <c r="Z177" s="302">
        <v>3.6979999999999999E-2</v>
      </c>
      <c r="AA177" s="302">
        <v>3.5300000000000002E-3</v>
      </c>
      <c r="AB177" s="302">
        <v>3.2399999999999998E-3</v>
      </c>
      <c r="AC177" s="302">
        <v>4.3899999999999998E-3</v>
      </c>
      <c r="AD177" s="298">
        <v>49.997999999999998</v>
      </c>
      <c r="AE177" s="58">
        <f t="shared" si="2"/>
        <v>1.6273152141366154E-5</v>
      </c>
    </row>
    <row r="178" spans="1:31">
      <c r="A178" s="3">
        <v>177</v>
      </c>
      <c r="B178" s="290" t="s">
        <v>977</v>
      </c>
      <c r="C178" s="292">
        <v>249.911</v>
      </c>
      <c r="D178" s="292">
        <v>249.89699999999999</v>
      </c>
      <c r="E178" s="292">
        <v>249.88399999999999</v>
      </c>
      <c r="F178" s="292">
        <v>5.00617</v>
      </c>
      <c r="G178" s="292">
        <v>5.0002300000000002</v>
      </c>
      <c r="H178" s="292">
        <v>5.0026299999999999</v>
      </c>
      <c r="I178" s="292">
        <v>359.976</v>
      </c>
      <c r="J178" s="292">
        <v>359.98899999999998</v>
      </c>
      <c r="K178" s="292">
        <v>2.4840000000000001E-2</v>
      </c>
      <c r="L178" s="292">
        <v>1251.0999999999999</v>
      </c>
      <c r="M178" s="298">
        <v>1249.54</v>
      </c>
      <c r="N178" s="298">
        <v>1250.08</v>
      </c>
      <c r="O178" s="298">
        <v>-0.51959999999999995</v>
      </c>
      <c r="P178" s="298">
        <v>-0.23580000000000001</v>
      </c>
      <c r="Q178" s="298">
        <v>0.54215999999999998</v>
      </c>
      <c r="R178" s="302">
        <v>1</v>
      </c>
      <c r="S178" s="302">
        <v>1</v>
      </c>
      <c r="T178" s="302">
        <v>1</v>
      </c>
      <c r="U178" s="302">
        <v>119.90900000000001</v>
      </c>
      <c r="V178" s="302">
        <v>120.25</v>
      </c>
      <c r="W178" s="302">
        <v>119.839</v>
      </c>
      <c r="X178" s="302">
        <v>3.4000000000000002E-2</v>
      </c>
      <c r="Y178" s="302">
        <v>3.5659999999999997E-2</v>
      </c>
      <c r="Z178" s="302">
        <v>3.7220000000000003E-2</v>
      </c>
      <c r="AA178" s="302">
        <v>3.48E-3</v>
      </c>
      <c r="AB178" s="302">
        <v>3.2599999999999999E-3</v>
      </c>
      <c r="AC178" s="302">
        <v>4.3600000000000002E-3</v>
      </c>
      <c r="AD178" s="298">
        <v>49.997999999999998</v>
      </c>
      <c r="AE178" s="58">
        <f t="shared" si="2"/>
        <v>1.7314814613200724E-5</v>
      </c>
    </row>
    <row r="179" spans="1:31">
      <c r="A179" s="3">
        <v>178</v>
      </c>
      <c r="B179" s="290" t="s">
        <v>978</v>
      </c>
      <c r="C179" s="292">
        <v>249.91200000000001</v>
      </c>
      <c r="D179" s="292">
        <v>249.89699999999999</v>
      </c>
      <c r="E179" s="292">
        <v>249.88499999999999</v>
      </c>
      <c r="F179" s="292">
        <v>5.0060799999999999</v>
      </c>
      <c r="G179" s="292">
        <v>5.0002300000000002</v>
      </c>
      <c r="H179" s="292">
        <v>5.0025700000000004</v>
      </c>
      <c r="I179" s="292">
        <v>359.97399999999999</v>
      </c>
      <c r="J179" s="292">
        <v>359.988</v>
      </c>
      <c r="K179" s="292">
        <v>2.5069999999999999E-2</v>
      </c>
      <c r="L179" s="292">
        <v>1251.08</v>
      </c>
      <c r="M179" s="298">
        <v>1249.54</v>
      </c>
      <c r="N179" s="298">
        <v>1250.07</v>
      </c>
      <c r="O179" s="298">
        <v>-0.55420000000000003</v>
      </c>
      <c r="P179" s="298">
        <v>-0.2475</v>
      </c>
      <c r="Q179" s="298">
        <v>0.54705999999999999</v>
      </c>
      <c r="R179" s="302">
        <v>1</v>
      </c>
      <c r="S179" s="302">
        <v>1</v>
      </c>
      <c r="T179" s="302">
        <v>1</v>
      </c>
      <c r="U179" s="302">
        <v>119.90900000000001</v>
      </c>
      <c r="V179" s="302">
        <v>120.25</v>
      </c>
      <c r="W179" s="302">
        <v>119.839</v>
      </c>
      <c r="X179" s="302">
        <v>3.3730000000000003E-2</v>
      </c>
      <c r="Y179" s="302">
        <v>3.6200000000000003E-2</v>
      </c>
      <c r="Z179" s="302">
        <v>3.7069999999999999E-2</v>
      </c>
      <c r="AA179" s="302">
        <v>3.46E-3</v>
      </c>
      <c r="AB179" s="302">
        <v>3.2000000000000002E-3</v>
      </c>
      <c r="AC179" s="302">
        <v>4.2599999999999999E-3</v>
      </c>
      <c r="AD179" s="298">
        <v>49.997999999999998</v>
      </c>
      <c r="AE179" s="58">
        <f t="shared" si="2"/>
        <v>1.6412035620305687E-5</v>
      </c>
    </row>
    <row r="180" spans="1:31">
      <c r="A180" s="3">
        <v>179</v>
      </c>
      <c r="B180" s="290" t="s">
        <v>979</v>
      </c>
      <c r="C180" s="292">
        <v>249.91300000000001</v>
      </c>
      <c r="D180" s="292">
        <v>249.89699999999999</v>
      </c>
      <c r="E180" s="292">
        <v>249.88499999999999</v>
      </c>
      <c r="F180" s="292">
        <v>5.0061499999999999</v>
      </c>
      <c r="G180" s="292">
        <v>5.0002500000000003</v>
      </c>
      <c r="H180" s="292">
        <v>5.00258</v>
      </c>
      <c r="I180" s="292">
        <v>359.97500000000002</v>
      </c>
      <c r="J180" s="292">
        <v>359.988</v>
      </c>
      <c r="K180" s="292">
        <v>2.4539999999999999E-2</v>
      </c>
      <c r="L180" s="292">
        <v>1251.0999999999999</v>
      </c>
      <c r="M180" s="298">
        <v>1249.55</v>
      </c>
      <c r="N180" s="298">
        <v>1250.07</v>
      </c>
      <c r="O180" s="298">
        <v>-0.53180000000000005</v>
      </c>
      <c r="P180" s="298">
        <v>-0.24890000000000001</v>
      </c>
      <c r="Q180" s="298">
        <v>0.53554000000000002</v>
      </c>
      <c r="R180" s="302">
        <v>1</v>
      </c>
      <c r="S180" s="302">
        <v>1</v>
      </c>
      <c r="T180" s="302">
        <v>1</v>
      </c>
      <c r="U180" s="302">
        <v>119.90900000000001</v>
      </c>
      <c r="V180" s="302">
        <v>120.25</v>
      </c>
      <c r="W180" s="302">
        <v>119.839</v>
      </c>
      <c r="X180" s="302">
        <v>3.3509999999999998E-2</v>
      </c>
      <c r="Y180" s="302">
        <v>3.7010000000000001E-2</v>
      </c>
      <c r="Z180" s="302">
        <v>3.7190000000000001E-2</v>
      </c>
      <c r="AA180" s="302">
        <v>3.5400000000000002E-3</v>
      </c>
      <c r="AB180" s="302">
        <v>3.1800000000000001E-3</v>
      </c>
      <c r="AC180" s="302">
        <v>4.1799999999999997E-3</v>
      </c>
      <c r="AD180" s="298">
        <v>49.997999999999998</v>
      </c>
      <c r="AE180" s="58">
        <f t="shared" si="2"/>
        <v>1.6597223293501884E-5</v>
      </c>
    </row>
    <row r="181" spans="1:31">
      <c r="A181" s="3">
        <v>180</v>
      </c>
      <c r="B181" s="290" t="s">
        <v>980</v>
      </c>
      <c r="C181" s="292">
        <v>249.91399999999999</v>
      </c>
      <c r="D181" s="292">
        <v>249.898</v>
      </c>
      <c r="E181" s="292">
        <v>249.88399999999999</v>
      </c>
      <c r="F181" s="292">
        <v>5.0061799999999996</v>
      </c>
      <c r="G181" s="292">
        <v>5.0003799999999998</v>
      </c>
      <c r="H181" s="292">
        <v>5.0025700000000004</v>
      </c>
      <c r="I181" s="292">
        <v>359.976</v>
      </c>
      <c r="J181" s="292">
        <v>359.98899999999998</v>
      </c>
      <c r="K181" s="292">
        <v>2.4150000000000001E-2</v>
      </c>
      <c r="L181" s="292">
        <v>1251.1099999999999</v>
      </c>
      <c r="M181" s="298">
        <v>1249.58</v>
      </c>
      <c r="N181" s="298">
        <v>1250.06</v>
      </c>
      <c r="O181" s="298">
        <v>-0.51770000000000005</v>
      </c>
      <c r="P181" s="298">
        <v>-0.2414</v>
      </c>
      <c r="Q181" s="298">
        <v>0.52690000000000003</v>
      </c>
      <c r="R181" s="302">
        <v>1</v>
      </c>
      <c r="S181" s="302">
        <v>1</v>
      </c>
      <c r="T181" s="302">
        <v>1</v>
      </c>
      <c r="U181" s="302">
        <v>119.90900000000001</v>
      </c>
      <c r="V181" s="302">
        <v>120.25</v>
      </c>
      <c r="W181" s="302">
        <v>119.839</v>
      </c>
      <c r="X181" s="302">
        <v>3.4090000000000002E-2</v>
      </c>
      <c r="Y181" s="302">
        <v>3.669E-2</v>
      </c>
      <c r="Z181" s="302">
        <v>3.6339999999999997E-2</v>
      </c>
      <c r="AA181" s="302">
        <v>3.5100000000000001E-3</v>
      </c>
      <c r="AB181" s="302">
        <v>3.29E-3</v>
      </c>
      <c r="AC181" s="302">
        <v>4.13E-3</v>
      </c>
      <c r="AD181" s="298">
        <v>49.997999999999998</v>
      </c>
      <c r="AE181" s="58">
        <f t="shared" si="2"/>
        <v>1.6319441783707589E-5</v>
      </c>
    </row>
    <row r="182" spans="1:31">
      <c r="A182" s="3">
        <v>181</v>
      </c>
      <c r="B182" s="290" t="s">
        <v>981</v>
      </c>
      <c r="C182" s="292">
        <v>249.91499999999999</v>
      </c>
      <c r="D182" s="292">
        <v>249.898</v>
      </c>
      <c r="E182" s="292">
        <v>249.88300000000001</v>
      </c>
      <c r="F182" s="292">
        <v>5.0060700000000002</v>
      </c>
      <c r="G182" s="292">
        <v>5.0003799999999998</v>
      </c>
      <c r="H182" s="292">
        <v>5.00258</v>
      </c>
      <c r="I182" s="292">
        <v>359.97500000000002</v>
      </c>
      <c r="J182" s="292">
        <v>359.98899999999998</v>
      </c>
      <c r="K182" s="292">
        <v>2.477E-2</v>
      </c>
      <c r="L182" s="292">
        <v>1251.0899999999999</v>
      </c>
      <c r="M182" s="298">
        <v>1249.58</v>
      </c>
      <c r="N182" s="298">
        <v>1250.06</v>
      </c>
      <c r="O182" s="298">
        <v>-0.52659999999999996</v>
      </c>
      <c r="P182" s="298">
        <v>-0.2344</v>
      </c>
      <c r="Q182" s="298">
        <v>0.54054000000000002</v>
      </c>
      <c r="R182" s="302">
        <v>1</v>
      </c>
      <c r="S182" s="302">
        <v>1</v>
      </c>
      <c r="T182" s="302">
        <v>1</v>
      </c>
      <c r="U182" s="302">
        <v>119.91</v>
      </c>
      <c r="V182" s="302">
        <v>120.25</v>
      </c>
      <c r="W182" s="302">
        <v>119.839</v>
      </c>
      <c r="X182" s="302">
        <v>3.4479999999999997E-2</v>
      </c>
      <c r="Y182" s="302">
        <v>3.5389999999999998E-2</v>
      </c>
      <c r="Z182" s="302">
        <v>3.6900000000000002E-2</v>
      </c>
      <c r="AA182" s="302">
        <v>3.47E-3</v>
      </c>
      <c r="AB182" s="302">
        <v>3.2699999999999999E-3</v>
      </c>
      <c r="AC182" s="302">
        <v>4.0499999999999998E-3</v>
      </c>
      <c r="AD182" s="298">
        <v>49.997999999999998</v>
      </c>
      <c r="AE182" s="58">
        <f t="shared" si="2"/>
        <v>1.6273152141366154E-5</v>
      </c>
    </row>
    <row r="183" spans="1:31">
      <c r="A183" s="3">
        <v>182</v>
      </c>
      <c r="B183" s="290" t="s">
        <v>982</v>
      </c>
      <c r="C183" s="292">
        <v>249.91499999999999</v>
      </c>
      <c r="D183" s="292">
        <v>249.89699999999999</v>
      </c>
      <c r="E183" s="292">
        <v>249.88399999999999</v>
      </c>
      <c r="F183" s="292">
        <v>5.0060399999999996</v>
      </c>
      <c r="G183" s="292">
        <v>5.0002000000000004</v>
      </c>
      <c r="H183" s="292">
        <v>5.0026000000000002</v>
      </c>
      <c r="I183" s="292">
        <v>359.97399999999999</v>
      </c>
      <c r="J183" s="292">
        <v>359.988</v>
      </c>
      <c r="K183" s="292">
        <v>2.5399999999999999E-2</v>
      </c>
      <c r="L183" s="292">
        <v>1251.08</v>
      </c>
      <c r="M183" s="298">
        <v>1249.53</v>
      </c>
      <c r="N183" s="298">
        <v>1250.07</v>
      </c>
      <c r="O183" s="298">
        <v>-0.56269999999999998</v>
      </c>
      <c r="P183" s="298">
        <v>-0.24379999999999999</v>
      </c>
      <c r="Q183" s="298">
        <v>0.55427999999999999</v>
      </c>
      <c r="R183" s="302">
        <v>1</v>
      </c>
      <c r="S183" s="302">
        <v>1</v>
      </c>
      <c r="T183" s="302">
        <v>1</v>
      </c>
      <c r="U183" s="302">
        <v>119.90900000000001</v>
      </c>
      <c r="V183" s="302">
        <v>120.25</v>
      </c>
      <c r="W183" s="302">
        <v>119.839</v>
      </c>
      <c r="X183" s="302">
        <v>3.4500000000000003E-2</v>
      </c>
      <c r="Y183" s="302">
        <v>3.5929999999999997E-2</v>
      </c>
      <c r="Z183" s="302">
        <v>3.6900000000000002E-2</v>
      </c>
      <c r="AA183" s="302">
        <v>3.4199999999999999E-3</v>
      </c>
      <c r="AB183" s="302">
        <v>3.3E-3</v>
      </c>
      <c r="AC183" s="302">
        <v>3.9500000000000004E-3</v>
      </c>
      <c r="AD183" s="298">
        <v>49.997999999999998</v>
      </c>
      <c r="AE183" s="58">
        <f t="shared" si="2"/>
        <v>1.6284720913972706E-5</v>
      </c>
    </row>
    <row r="184" spans="1:31">
      <c r="A184" s="3">
        <v>183</v>
      </c>
      <c r="B184" s="290" t="s">
        <v>983</v>
      </c>
      <c r="C184" s="292">
        <v>249.91300000000001</v>
      </c>
      <c r="D184" s="292">
        <v>249.89500000000001</v>
      </c>
      <c r="E184" s="292">
        <v>249.88499999999999</v>
      </c>
      <c r="F184" s="292">
        <v>5.0061499999999999</v>
      </c>
      <c r="G184" s="292">
        <v>5.00014</v>
      </c>
      <c r="H184" s="292">
        <v>5.0026799999999998</v>
      </c>
      <c r="I184" s="292">
        <v>359.97500000000002</v>
      </c>
      <c r="J184" s="292">
        <v>359.98899999999998</v>
      </c>
      <c r="K184" s="292">
        <v>2.5399999999999999E-2</v>
      </c>
      <c r="L184" s="292">
        <v>1251.0999999999999</v>
      </c>
      <c r="M184" s="298">
        <v>1249.51</v>
      </c>
      <c r="N184" s="298">
        <v>1250.0899999999999</v>
      </c>
      <c r="O184" s="298">
        <v>-0.54390000000000005</v>
      </c>
      <c r="P184" s="298">
        <v>-0.2311</v>
      </c>
      <c r="Q184" s="298">
        <v>0.55418000000000001</v>
      </c>
      <c r="R184" s="302">
        <v>1</v>
      </c>
      <c r="S184" s="302">
        <v>1</v>
      </c>
      <c r="T184" s="302">
        <v>1</v>
      </c>
      <c r="U184" s="302">
        <v>119.90900000000001</v>
      </c>
      <c r="V184" s="302">
        <v>120.25</v>
      </c>
      <c r="W184" s="302">
        <v>119.839</v>
      </c>
      <c r="X184" s="302">
        <v>3.4810000000000001E-2</v>
      </c>
      <c r="Y184" s="302">
        <v>3.6209999999999999E-2</v>
      </c>
      <c r="Z184" s="302">
        <v>3.6830000000000002E-2</v>
      </c>
      <c r="AA184" s="302">
        <v>3.4099999999999998E-3</v>
      </c>
      <c r="AB184" s="302">
        <v>3.3E-3</v>
      </c>
      <c r="AC184" s="302">
        <v>3.9100000000000003E-3</v>
      </c>
      <c r="AD184" s="298">
        <v>49.997999999999998</v>
      </c>
      <c r="AE184" s="58">
        <f t="shared" si="2"/>
        <v>1.649305340833962E-5</v>
      </c>
    </row>
    <row r="185" spans="1:31">
      <c r="A185" s="3">
        <v>184</v>
      </c>
      <c r="B185" s="290" t="s">
        <v>984</v>
      </c>
      <c r="C185" s="292">
        <v>249.91399999999999</v>
      </c>
      <c r="D185" s="292">
        <v>249.89400000000001</v>
      </c>
      <c r="E185" s="292">
        <v>249.886</v>
      </c>
      <c r="F185" s="292">
        <v>5.0060700000000002</v>
      </c>
      <c r="G185" s="292">
        <v>5.0000999999999998</v>
      </c>
      <c r="H185" s="292">
        <v>5.0026700000000002</v>
      </c>
      <c r="I185" s="292">
        <v>359.97500000000002</v>
      </c>
      <c r="J185" s="292">
        <v>359.988</v>
      </c>
      <c r="K185" s="292">
        <v>2.5749999999999999E-2</v>
      </c>
      <c r="L185" s="292">
        <v>1251.0899999999999</v>
      </c>
      <c r="M185" s="298">
        <v>1249.49</v>
      </c>
      <c r="N185" s="298">
        <v>1250.0999999999999</v>
      </c>
      <c r="O185" s="298">
        <v>-0.52659999999999996</v>
      </c>
      <c r="P185" s="298">
        <v>-0.24840000000000001</v>
      </c>
      <c r="Q185" s="298">
        <v>0.56184000000000001</v>
      </c>
      <c r="R185" s="302">
        <v>1</v>
      </c>
      <c r="S185" s="302">
        <v>1</v>
      </c>
      <c r="T185" s="302">
        <v>1</v>
      </c>
      <c r="U185" s="302">
        <v>119.90900000000001</v>
      </c>
      <c r="V185" s="302">
        <v>120.25</v>
      </c>
      <c r="W185" s="302">
        <v>119.84</v>
      </c>
      <c r="X185" s="302">
        <v>3.4720000000000001E-2</v>
      </c>
      <c r="Y185" s="302">
        <v>3.5959999999999999E-2</v>
      </c>
      <c r="Z185" s="302">
        <v>3.7249999999999998E-2</v>
      </c>
      <c r="AA185" s="302">
        <v>3.4499999999999999E-3</v>
      </c>
      <c r="AB185" s="302">
        <v>3.2799999999999999E-3</v>
      </c>
      <c r="AC185" s="302">
        <v>3.7200000000000002E-3</v>
      </c>
      <c r="AD185" s="298">
        <v>49.997999999999998</v>
      </c>
      <c r="AE185" s="58">
        <f t="shared" si="2"/>
        <v>1.6284720913972706E-5</v>
      </c>
    </row>
    <row r="186" spans="1:31">
      <c r="A186" s="3">
        <v>185</v>
      </c>
      <c r="B186" s="290" t="s">
        <v>985</v>
      </c>
      <c r="C186" s="292">
        <v>249.91399999999999</v>
      </c>
      <c r="D186" s="292">
        <v>249.89400000000001</v>
      </c>
      <c r="E186" s="292">
        <v>249.887</v>
      </c>
      <c r="F186" s="292">
        <v>5.0060599999999997</v>
      </c>
      <c r="G186" s="292">
        <v>5.0001499999999997</v>
      </c>
      <c r="H186" s="292">
        <v>5.0026299999999999</v>
      </c>
      <c r="I186" s="292">
        <v>359.97500000000002</v>
      </c>
      <c r="J186" s="292">
        <v>359.988</v>
      </c>
      <c r="K186" s="292">
        <v>2.5180000000000001E-2</v>
      </c>
      <c r="L186" s="292">
        <v>1251.08</v>
      </c>
      <c r="M186" s="298">
        <v>1249.51</v>
      </c>
      <c r="N186" s="298">
        <v>1250.0899999999999</v>
      </c>
      <c r="O186" s="298">
        <v>-0.54579999999999995</v>
      </c>
      <c r="P186" s="298">
        <v>-0.26290000000000002</v>
      </c>
      <c r="Q186" s="298">
        <v>0.54956000000000005</v>
      </c>
      <c r="R186" s="302">
        <v>1</v>
      </c>
      <c r="S186" s="302">
        <v>1</v>
      </c>
      <c r="T186" s="302">
        <v>1</v>
      </c>
      <c r="U186" s="302">
        <v>119.90900000000001</v>
      </c>
      <c r="V186" s="302">
        <v>120.25</v>
      </c>
      <c r="W186" s="302">
        <v>119.84</v>
      </c>
      <c r="X186" s="302">
        <v>3.4090000000000002E-2</v>
      </c>
      <c r="Y186" s="302">
        <v>3.6139999999999999E-2</v>
      </c>
      <c r="Z186" s="302">
        <v>3.6519999999999997E-2</v>
      </c>
      <c r="AA186" s="302">
        <v>3.47E-3</v>
      </c>
      <c r="AB186" s="302">
        <v>3.3E-3</v>
      </c>
      <c r="AC186" s="302">
        <v>3.64E-3</v>
      </c>
      <c r="AD186" s="298">
        <v>49.997999999999998</v>
      </c>
      <c r="AE186" s="58">
        <f t="shared" si="2"/>
        <v>1.7129634215962142E-5</v>
      </c>
    </row>
    <row r="187" spans="1:31">
      <c r="A187" s="3">
        <v>186</v>
      </c>
      <c r="B187" s="290" t="s">
        <v>986</v>
      </c>
      <c r="C187" s="292">
        <v>249.91399999999999</v>
      </c>
      <c r="D187" s="292">
        <v>249.89400000000001</v>
      </c>
      <c r="E187" s="292">
        <v>249.887</v>
      </c>
      <c r="F187" s="292">
        <v>5.0061999999999998</v>
      </c>
      <c r="G187" s="292">
        <v>5.0002399999999998</v>
      </c>
      <c r="H187" s="292">
        <v>5.0027200000000001</v>
      </c>
      <c r="I187" s="292">
        <v>359.97399999999999</v>
      </c>
      <c r="J187" s="292">
        <v>359.99</v>
      </c>
      <c r="K187" s="292">
        <v>2.3189999999999999E-2</v>
      </c>
      <c r="L187" s="292">
        <v>1251.1199999999999</v>
      </c>
      <c r="M187" s="298">
        <v>1249.53</v>
      </c>
      <c r="N187" s="298">
        <v>1250.1199999999999</v>
      </c>
      <c r="O187" s="298">
        <v>-0.55049999999999999</v>
      </c>
      <c r="P187" s="298">
        <v>-0.21379999999999999</v>
      </c>
      <c r="Q187" s="298">
        <v>0.50609000000000004</v>
      </c>
      <c r="R187" s="302">
        <v>1</v>
      </c>
      <c r="S187" s="302">
        <v>1</v>
      </c>
      <c r="T187" s="302">
        <v>1</v>
      </c>
      <c r="U187" s="302">
        <v>119.90900000000001</v>
      </c>
      <c r="V187" s="302">
        <v>120.25</v>
      </c>
      <c r="W187" s="302">
        <v>119.84</v>
      </c>
      <c r="X187" s="302">
        <v>3.3189999999999997E-2</v>
      </c>
      <c r="Y187" s="302">
        <v>3.6679999999999997E-2</v>
      </c>
      <c r="Z187" s="302">
        <v>3.6139999999999999E-2</v>
      </c>
      <c r="AA187" s="302">
        <v>3.49E-3</v>
      </c>
      <c r="AB187" s="302">
        <v>3.2399999999999998E-3</v>
      </c>
      <c r="AC187" s="302">
        <v>3.3899999999999998E-3</v>
      </c>
      <c r="AD187" s="298">
        <v>49.997999999999998</v>
      </c>
      <c r="AE187" s="58">
        <f t="shared" si="2"/>
        <v>1.6319441783707589E-5</v>
      </c>
    </row>
    <row r="188" spans="1:31">
      <c r="A188" s="3">
        <v>187</v>
      </c>
      <c r="B188" s="290" t="s">
        <v>987</v>
      </c>
      <c r="C188" s="292">
        <v>249.91499999999999</v>
      </c>
      <c r="D188" s="292">
        <v>249.89500000000001</v>
      </c>
      <c r="E188" s="292">
        <v>249.887</v>
      </c>
      <c r="F188" s="292">
        <v>5.0060799999999999</v>
      </c>
      <c r="G188" s="292">
        <v>5.00021</v>
      </c>
      <c r="H188" s="292">
        <v>5.0027100000000004</v>
      </c>
      <c r="I188" s="292">
        <v>359.97500000000002</v>
      </c>
      <c r="J188" s="292">
        <v>359.99</v>
      </c>
      <c r="K188" s="292">
        <v>2.368E-2</v>
      </c>
      <c r="L188" s="292">
        <v>1251.0899999999999</v>
      </c>
      <c r="M188" s="298">
        <v>1249.53</v>
      </c>
      <c r="N188" s="298">
        <v>1250.1099999999999</v>
      </c>
      <c r="O188" s="298">
        <v>-0.5383</v>
      </c>
      <c r="P188" s="298">
        <v>-0.21379999999999999</v>
      </c>
      <c r="Q188" s="298">
        <v>0.51678999999999997</v>
      </c>
      <c r="R188" s="302">
        <v>1</v>
      </c>
      <c r="S188" s="302">
        <v>1</v>
      </c>
      <c r="T188" s="302">
        <v>1</v>
      </c>
      <c r="U188" s="302">
        <v>119.90900000000001</v>
      </c>
      <c r="V188" s="302">
        <v>120.25</v>
      </c>
      <c r="W188" s="302">
        <v>119.84</v>
      </c>
      <c r="X188" s="302">
        <v>3.4320000000000003E-2</v>
      </c>
      <c r="Y188" s="302">
        <v>3.6069999999999998E-2</v>
      </c>
      <c r="Z188" s="302">
        <v>3.6310000000000002E-2</v>
      </c>
      <c r="AA188" s="302">
        <v>3.3600000000000001E-3</v>
      </c>
      <c r="AB188" s="302">
        <v>3.3E-3</v>
      </c>
      <c r="AC188" s="302">
        <v>3.3700000000000002E-3</v>
      </c>
      <c r="AD188" s="298">
        <v>49.997999999999998</v>
      </c>
      <c r="AE188" s="58">
        <f t="shared" si="2"/>
        <v>1.6238423995673656E-5</v>
      </c>
    </row>
    <row r="189" spans="1:31">
      <c r="A189" s="3">
        <v>188</v>
      </c>
      <c r="B189" s="290" t="s">
        <v>988</v>
      </c>
      <c r="C189" s="292">
        <v>249.91499999999999</v>
      </c>
      <c r="D189" s="292">
        <v>249.89500000000001</v>
      </c>
      <c r="E189" s="292">
        <v>249.887</v>
      </c>
      <c r="F189" s="292">
        <v>5.0060700000000002</v>
      </c>
      <c r="G189" s="292">
        <v>5.0003000000000002</v>
      </c>
      <c r="H189" s="292">
        <v>5.0026900000000003</v>
      </c>
      <c r="I189" s="292">
        <v>359.976</v>
      </c>
      <c r="J189" s="292">
        <v>359.99</v>
      </c>
      <c r="K189" s="292">
        <v>2.332E-2</v>
      </c>
      <c r="L189" s="292">
        <v>1251.0899999999999</v>
      </c>
      <c r="M189" s="298">
        <v>1249.55</v>
      </c>
      <c r="N189" s="298">
        <v>1250.1099999999999</v>
      </c>
      <c r="O189" s="298">
        <v>-0.5121</v>
      </c>
      <c r="P189" s="298">
        <v>-0.2087</v>
      </c>
      <c r="Q189" s="298">
        <v>0.50895999999999997</v>
      </c>
      <c r="R189" s="302">
        <v>1</v>
      </c>
      <c r="S189" s="302">
        <v>1</v>
      </c>
      <c r="T189" s="302">
        <v>1</v>
      </c>
      <c r="U189" s="302">
        <v>119.91</v>
      </c>
      <c r="V189" s="302">
        <v>120.25</v>
      </c>
      <c r="W189" s="302">
        <v>119.839</v>
      </c>
      <c r="X189" s="302">
        <v>3.4619999999999998E-2</v>
      </c>
      <c r="Y189" s="302">
        <v>3.5490000000000001E-2</v>
      </c>
      <c r="Z189" s="302">
        <v>3.7089999999999998E-2</v>
      </c>
      <c r="AA189" s="302">
        <v>3.3E-3</v>
      </c>
      <c r="AB189" s="302">
        <v>3.4199999999999999E-3</v>
      </c>
      <c r="AC189" s="302">
        <v>3.29E-3</v>
      </c>
      <c r="AD189" s="298">
        <v>49.997999999999998</v>
      </c>
      <c r="AE189" s="58">
        <f t="shared" si="2"/>
        <v>1.6724537999834865E-5</v>
      </c>
    </row>
    <row r="190" spans="1:31">
      <c r="A190" s="3">
        <v>189</v>
      </c>
      <c r="B190" s="290" t="s">
        <v>989</v>
      </c>
      <c r="C190" s="292">
        <v>249.91399999999999</v>
      </c>
      <c r="D190" s="292">
        <v>249.89599999999999</v>
      </c>
      <c r="E190" s="292">
        <v>249.88800000000001</v>
      </c>
      <c r="F190" s="292">
        <v>5.0061600000000004</v>
      </c>
      <c r="G190" s="292">
        <v>5.0004200000000001</v>
      </c>
      <c r="H190" s="292">
        <v>5.0026900000000003</v>
      </c>
      <c r="I190" s="292">
        <v>359.976</v>
      </c>
      <c r="J190" s="292">
        <v>359.99</v>
      </c>
      <c r="K190" s="292">
        <v>2.2589999999999999E-2</v>
      </c>
      <c r="L190" s="292">
        <v>1251.1099999999999</v>
      </c>
      <c r="M190" s="298">
        <v>1249.58</v>
      </c>
      <c r="N190" s="298">
        <v>1250.1099999999999</v>
      </c>
      <c r="O190" s="298">
        <v>-0.51070000000000004</v>
      </c>
      <c r="P190" s="298">
        <v>-0.2026</v>
      </c>
      <c r="Q190" s="298">
        <v>0.49297000000000002</v>
      </c>
      <c r="R190" s="302">
        <v>1</v>
      </c>
      <c r="S190" s="302">
        <v>1</v>
      </c>
      <c r="T190" s="302">
        <v>1</v>
      </c>
      <c r="U190" s="302">
        <v>119.91</v>
      </c>
      <c r="V190" s="302">
        <v>120.25</v>
      </c>
      <c r="W190" s="302">
        <v>119.839</v>
      </c>
      <c r="X190" s="302">
        <v>3.3619999999999997E-2</v>
      </c>
      <c r="Y190" s="302">
        <v>3.5439999999999999E-2</v>
      </c>
      <c r="Z190" s="302">
        <v>3.8039999999999997E-2</v>
      </c>
      <c r="AA190" s="302">
        <v>3.3800000000000002E-3</v>
      </c>
      <c r="AB190" s="302">
        <v>3.3700000000000002E-3</v>
      </c>
      <c r="AC190" s="302">
        <v>3.1800000000000001E-3</v>
      </c>
      <c r="AD190" s="298">
        <v>49.997999999999998</v>
      </c>
      <c r="AE190" s="58">
        <f t="shared" si="2"/>
        <v>1.6273152141366154E-5</v>
      </c>
    </row>
    <row r="191" spans="1:31">
      <c r="A191" s="3">
        <v>190</v>
      </c>
      <c r="B191" s="290" t="s">
        <v>990</v>
      </c>
      <c r="C191" s="292">
        <v>249.91399999999999</v>
      </c>
      <c r="D191" s="292">
        <v>249.89599999999999</v>
      </c>
      <c r="E191" s="292">
        <v>249.887</v>
      </c>
      <c r="F191" s="292">
        <v>5.0061299999999997</v>
      </c>
      <c r="G191" s="292">
        <v>5.0004400000000002</v>
      </c>
      <c r="H191" s="292">
        <v>5.0026799999999998</v>
      </c>
      <c r="I191" s="292">
        <v>359.976</v>
      </c>
      <c r="J191" s="292">
        <v>359.99</v>
      </c>
      <c r="K191" s="292">
        <v>2.231E-2</v>
      </c>
      <c r="L191" s="292">
        <v>1251.0999999999999</v>
      </c>
      <c r="M191" s="298">
        <v>1249.5899999999999</v>
      </c>
      <c r="N191" s="298">
        <v>1250.0999999999999</v>
      </c>
      <c r="O191" s="298">
        <v>-0.50460000000000005</v>
      </c>
      <c r="P191" s="298">
        <v>-0.19789999999999999</v>
      </c>
      <c r="Q191" s="298">
        <v>0.48680000000000001</v>
      </c>
      <c r="R191" s="302">
        <v>1</v>
      </c>
      <c r="S191" s="302">
        <v>1</v>
      </c>
      <c r="T191" s="302">
        <v>1</v>
      </c>
      <c r="U191" s="302">
        <v>119.91</v>
      </c>
      <c r="V191" s="302">
        <v>120.25</v>
      </c>
      <c r="W191" s="302">
        <v>119.839</v>
      </c>
      <c r="X191" s="302">
        <v>3.3500000000000002E-2</v>
      </c>
      <c r="Y191" s="302">
        <v>3.5040000000000002E-2</v>
      </c>
      <c r="Z191" s="302">
        <v>3.7909999999999999E-2</v>
      </c>
      <c r="AA191" s="302">
        <v>3.4099999999999998E-3</v>
      </c>
      <c r="AB191" s="302">
        <v>3.31E-3</v>
      </c>
      <c r="AC191" s="302">
        <v>2.9399999999999999E-3</v>
      </c>
      <c r="AD191" s="298">
        <v>49.997999999999998</v>
      </c>
      <c r="AE191" s="58">
        <f t="shared" si="2"/>
        <v>1.7222220776602626E-5</v>
      </c>
    </row>
    <row r="192" spans="1:31">
      <c r="A192" s="3">
        <v>191</v>
      </c>
      <c r="B192" s="290" t="s">
        <v>991</v>
      </c>
      <c r="C192" s="292">
        <v>249.91399999999999</v>
      </c>
      <c r="D192" s="292">
        <v>249.89500000000001</v>
      </c>
      <c r="E192" s="292">
        <v>249.887</v>
      </c>
      <c r="F192" s="292">
        <v>5.00617</v>
      </c>
      <c r="G192" s="292">
        <v>5.0004900000000001</v>
      </c>
      <c r="H192" s="292">
        <v>5.00265</v>
      </c>
      <c r="I192" s="292">
        <v>359.976</v>
      </c>
      <c r="J192" s="292">
        <v>359.99099999999999</v>
      </c>
      <c r="K192" s="292">
        <v>2.138E-2</v>
      </c>
      <c r="L192" s="292">
        <v>1251.1099999999999</v>
      </c>
      <c r="M192" s="298">
        <v>1249.5999999999999</v>
      </c>
      <c r="N192" s="298">
        <v>1250.0899999999999</v>
      </c>
      <c r="O192" s="298">
        <v>-0.50970000000000004</v>
      </c>
      <c r="P192" s="298">
        <v>-0.19420000000000001</v>
      </c>
      <c r="Q192" s="298">
        <v>0.46666000000000002</v>
      </c>
      <c r="R192" s="302">
        <v>1</v>
      </c>
      <c r="S192" s="302">
        <v>1</v>
      </c>
      <c r="T192" s="302">
        <v>1</v>
      </c>
      <c r="U192" s="302">
        <v>119.91</v>
      </c>
      <c r="V192" s="302">
        <v>120.249</v>
      </c>
      <c r="W192" s="302">
        <v>119.839</v>
      </c>
      <c r="X192" s="302">
        <v>3.3730000000000003E-2</v>
      </c>
      <c r="Y192" s="302">
        <v>3.6999999999999998E-2</v>
      </c>
      <c r="Z192" s="302">
        <v>3.6089999999999997E-2</v>
      </c>
      <c r="AA192" s="302">
        <v>3.3500000000000001E-3</v>
      </c>
      <c r="AB192" s="302">
        <v>3.4299999999999999E-3</v>
      </c>
      <c r="AC192" s="302">
        <v>2.9099999999999998E-3</v>
      </c>
      <c r="AD192" s="298">
        <v>49.997999999999998</v>
      </c>
      <c r="AE192" s="58">
        <f t="shared" si="2"/>
        <v>1.6412035620305687E-5</v>
      </c>
    </row>
    <row r="193" spans="1:31">
      <c r="A193" s="3">
        <v>192</v>
      </c>
      <c r="B193" s="290" t="s">
        <v>992</v>
      </c>
      <c r="C193" s="292">
        <v>249.91399999999999</v>
      </c>
      <c r="D193" s="292">
        <v>249.898</v>
      </c>
      <c r="E193" s="292">
        <v>249.887</v>
      </c>
      <c r="F193" s="292">
        <v>5.0060500000000001</v>
      </c>
      <c r="G193" s="292">
        <v>5.0005800000000002</v>
      </c>
      <c r="H193" s="292">
        <v>5.0025500000000003</v>
      </c>
      <c r="I193" s="292">
        <v>359.976</v>
      </c>
      <c r="J193" s="292">
        <v>359.98899999999998</v>
      </c>
      <c r="K193" s="292">
        <v>2.0930000000000001E-2</v>
      </c>
      <c r="L193" s="292">
        <v>1251.08</v>
      </c>
      <c r="M193" s="298">
        <v>1249.6300000000001</v>
      </c>
      <c r="N193" s="298">
        <v>1250.07</v>
      </c>
      <c r="O193" s="298">
        <v>-0.50970000000000004</v>
      </c>
      <c r="P193" s="298">
        <v>-0.22600000000000001</v>
      </c>
      <c r="Q193" s="298">
        <v>0.45668999999999998</v>
      </c>
      <c r="R193" s="302">
        <v>1</v>
      </c>
      <c r="S193" s="302">
        <v>1</v>
      </c>
      <c r="T193" s="302">
        <v>1</v>
      </c>
      <c r="U193" s="302">
        <v>119.91</v>
      </c>
      <c r="V193" s="302">
        <v>120.249</v>
      </c>
      <c r="W193" s="302">
        <v>119.839</v>
      </c>
      <c r="X193" s="302">
        <v>3.4200000000000001E-2</v>
      </c>
      <c r="Y193" s="302">
        <v>3.7859999999999998E-2</v>
      </c>
      <c r="Z193" s="302">
        <v>3.4930000000000003E-2</v>
      </c>
      <c r="AA193" s="302">
        <v>3.2499999999999999E-3</v>
      </c>
      <c r="AB193" s="302">
        <v>3.5899999999999999E-3</v>
      </c>
      <c r="AC193" s="302">
        <v>2.9099999999999998E-3</v>
      </c>
      <c r="AD193" s="298">
        <v>49.997999999999998</v>
      </c>
      <c r="AE193" s="58">
        <f t="shared" si="2"/>
        <v>1.7233796825166792E-5</v>
      </c>
    </row>
    <row r="194" spans="1:31">
      <c r="A194" s="3">
        <v>193</v>
      </c>
      <c r="B194" s="290" t="s">
        <v>993</v>
      </c>
      <c r="C194" s="292">
        <v>249.91399999999999</v>
      </c>
      <c r="D194" s="292">
        <v>249.898</v>
      </c>
      <c r="E194" s="292">
        <v>249.887</v>
      </c>
      <c r="F194" s="292">
        <v>5.0060099999999998</v>
      </c>
      <c r="G194" s="292">
        <v>5.0005600000000001</v>
      </c>
      <c r="H194" s="292">
        <v>5.0025199999999996</v>
      </c>
      <c r="I194" s="292">
        <v>359.97699999999998</v>
      </c>
      <c r="J194" s="292">
        <v>359.98899999999998</v>
      </c>
      <c r="K194" s="292">
        <v>2.1590000000000002E-2</v>
      </c>
      <c r="L194" s="292">
        <v>1251.07</v>
      </c>
      <c r="M194" s="298">
        <v>1249.6300000000001</v>
      </c>
      <c r="N194" s="298">
        <v>1250.07</v>
      </c>
      <c r="O194" s="298">
        <v>-0.49519999999999997</v>
      </c>
      <c r="P194" s="298">
        <v>-0.23019999999999999</v>
      </c>
      <c r="Q194" s="298">
        <v>0.47108</v>
      </c>
      <c r="R194" s="302">
        <v>1</v>
      </c>
      <c r="S194" s="302">
        <v>1</v>
      </c>
      <c r="T194" s="302">
        <v>1</v>
      </c>
      <c r="U194" s="302">
        <v>119.91</v>
      </c>
      <c r="V194" s="302">
        <v>120.249</v>
      </c>
      <c r="W194" s="302">
        <v>119.839</v>
      </c>
      <c r="X194" s="302">
        <v>3.4419999999999999E-2</v>
      </c>
      <c r="Y194" s="302">
        <v>3.6670000000000001E-2</v>
      </c>
      <c r="Z194" s="302">
        <v>3.5740000000000001E-2</v>
      </c>
      <c r="AA194" s="302">
        <v>3.31E-3</v>
      </c>
      <c r="AB194" s="302">
        <v>3.5100000000000001E-3</v>
      </c>
      <c r="AC194" s="302">
        <v>2.8E-3</v>
      </c>
      <c r="AD194" s="298">
        <v>49.997999999999998</v>
      </c>
      <c r="AE194" s="58">
        <f t="shared" si="2"/>
        <v>1.7083330021705478E-5</v>
      </c>
    </row>
    <row r="195" spans="1:31">
      <c r="A195" s="3">
        <v>194</v>
      </c>
      <c r="B195" s="290" t="s">
        <v>994</v>
      </c>
      <c r="C195" s="292">
        <v>249.91200000000001</v>
      </c>
      <c r="D195" s="292">
        <v>249.89699999999999</v>
      </c>
      <c r="E195" s="292">
        <v>249.887</v>
      </c>
      <c r="F195" s="292">
        <v>5.0061499999999999</v>
      </c>
      <c r="G195" s="292">
        <v>5.0005699999999997</v>
      </c>
      <c r="H195" s="292">
        <v>5.0025199999999996</v>
      </c>
      <c r="I195" s="292">
        <v>359.976</v>
      </c>
      <c r="J195" s="292">
        <v>359.98899999999998</v>
      </c>
      <c r="K195" s="292">
        <v>2.0559999999999998E-2</v>
      </c>
      <c r="L195" s="292">
        <v>1251.0899999999999</v>
      </c>
      <c r="M195" s="298">
        <v>1249.6300000000001</v>
      </c>
      <c r="N195" s="298">
        <v>1250.06</v>
      </c>
      <c r="O195" s="298">
        <v>-0.50880000000000003</v>
      </c>
      <c r="P195" s="298">
        <v>-0.23680000000000001</v>
      </c>
      <c r="Q195" s="298">
        <v>0.44857000000000002</v>
      </c>
      <c r="R195" s="302">
        <v>1</v>
      </c>
      <c r="S195" s="302">
        <v>1</v>
      </c>
      <c r="T195" s="302">
        <v>1</v>
      </c>
      <c r="U195" s="302">
        <v>119.91</v>
      </c>
      <c r="V195" s="302">
        <v>120.25</v>
      </c>
      <c r="W195" s="302">
        <v>119.839</v>
      </c>
      <c r="X195" s="302">
        <v>3.3279999999999997E-2</v>
      </c>
      <c r="Y195" s="302">
        <v>3.6769999999999997E-2</v>
      </c>
      <c r="Z195" s="302">
        <v>3.7429999999999998E-2</v>
      </c>
      <c r="AA195" s="302">
        <v>3.3400000000000001E-3</v>
      </c>
      <c r="AB195" s="302">
        <v>3.5000000000000001E-3</v>
      </c>
      <c r="AC195" s="302">
        <v>2.65E-3</v>
      </c>
      <c r="AD195" s="298">
        <v>49.997999999999998</v>
      </c>
      <c r="AE195" s="58">
        <f t="shared" ref="AE195:AE258" si="3">B196-B195</f>
        <v>1.6238431271631271E-5</v>
      </c>
    </row>
    <row r="196" spans="1:31">
      <c r="A196" s="3">
        <v>195</v>
      </c>
      <c r="B196" s="290" t="s">
        <v>995</v>
      </c>
      <c r="C196" s="292">
        <v>249.91200000000001</v>
      </c>
      <c r="D196" s="292">
        <v>249.89699999999999</v>
      </c>
      <c r="E196" s="292">
        <v>249.88800000000001</v>
      </c>
      <c r="F196" s="292">
        <v>5.0061299999999997</v>
      </c>
      <c r="G196" s="292">
        <v>5.0005600000000001</v>
      </c>
      <c r="H196" s="292">
        <v>5.00244</v>
      </c>
      <c r="I196" s="292">
        <v>359.97500000000002</v>
      </c>
      <c r="J196" s="292">
        <v>359.988</v>
      </c>
      <c r="K196" s="292">
        <v>2.085E-2</v>
      </c>
      <c r="L196" s="292">
        <v>1251.0899999999999</v>
      </c>
      <c r="M196" s="298">
        <v>1249.6199999999999</v>
      </c>
      <c r="N196" s="298">
        <v>1250.05</v>
      </c>
      <c r="O196" s="298">
        <v>-0.52800000000000002</v>
      </c>
      <c r="P196" s="298">
        <v>-0.25919999999999999</v>
      </c>
      <c r="Q196" s="298">
        <v>0.45496999999999999</v>
      </c>
      <c r="R196" s="302">
        <v>1</v>
      </c>
      <c r="S196" s="302">
        <v>1</v>
      </c>
      <c r="T196" s="302">
        <v>1</v>
      </c>
      <c r="U196" s="302">
        <v>119.90900000000001</v>
      </c>
      <c r="V196" s="302">
        <v>120.25</v>
      </c>
      <c r="W196" s="302">
        <v>119.84</v>
      </c>
      <c r="X196" s="302">
        <v>3.3340000000000002E-2</v>
      </c>
      <c r="Y196" s="302">
        <v>3.6740000000000002E-2</v>
      </c>
      <c r="Z196" s="302">
        <v>3.78E-2</v>
      </c>
      <c r="AA196" s="302">
        <v>3.3600000000000001E-3</v>
      </c>
      <c r="AB196" s="302">
        <v>3.46E-3</v>
      </c>
      <c r="AC196" s="302">
        <v>2.5999999999999999E-3</v>
      </c>
      <c r="AD196" s="298">
        <v>49.997999999999998</v>
      </c>
      <c r="AE196" s="58">
        <f t="shared" si="3"/>
        <v>1.649305340833962E-5</v>
      </c>
    </row>
    <row r="197" spans="1:31">
      <c r="A197" s="3">
        <v>196</v>
      </c>
      <c r="B197" s="290" t="s">
        <v>996</v>
      </c>
      <c r="C197" s="292">
        <v>249.91399999999999</v>
      </c>
      <c r="D197" s="292">
        <v>249.89599999999999</v>
      </c>
      <c r="E197" s="292">
        <v>249.886</v>
      </c>
      <c r="F197" s="292">
        <v>5.0060700000000002</v>
      </c>
      <c r="G197" s="292">
        <v>5.0004400000000002</v>
      </c>
      <c r="H197" s="292">
        <v>5.0024499999999996</v>
      </c>
      <c r="I197" s="292">
        <v>359.976</v>
      </c>
      <c r="J197" s="292">
        <v>359.98700000000002</v>
      </c>
      <c r="K197" s="292">
        <v>2.1590000000000002E-2</v>
      </c>
      <c r="L197" s="292">
        <v>1251.0899999999999</v>
      </c>
      <c r="M197" s="298">
        <v>1249.5899999999999</v>
      </c>
      <c r="N197" s="298">
        <v>1250.04</v>
      </c>
      <c r="O197" s="298">
        <v>-0.51680000000000004</v>
      </c>
      <c r="P197" s="298">
        <v>-0.26619999999999999</v>
      </c>
      <c r="Q197" s="298">
        <v>0.47105999999999998</v>
      </c>
      <c r="R197" s="302">
        <v>1</v>
      </c>
      <c r="S197" s="302">
        <v>1</v>
      </c>
      <c r="T197" s="302">
        <v>1</v>
      </c>
      <c r="U197" s="302">
        <v>119.90900000000001</v>
      </c>
      <c r="V197" s="302">
        <v>120.25</v>
      </c>
      <c r="W197" s="302">
        <v>119.84</v>
      </c>
      <c r="X197" s="302">
        <v>3.406E-2</v>
      </c>
      <c r="Y197" s="302">
        <v>3.6560000000000002E-2</v>
      </c>
      <c r="Z197" s="302">
        <v>3.5999999999999997E-2</v>
      </c>
      <c r="AA197" s="302">
        <v>3.29E-3</v>
      </c>
      <c r="AB197" s="302">
        <v>3.47E-3</v>
      </c>
      <c r="AC197" s="302">
        <v>2.6099999999999999E-3</v>
      </c>
      <c r="AD197" s="298">
        <v>49.997999999999998</v>
      </c>
      <c r="AE197" s="58">
        <f t="shared" si="3"/>
        <v>1.6597223293501884E-5</v>
      </c>
    </row>
    <row r="198" spans="1:31">
      <c r="A198" s="3">
        <v>197</v>
      </c>
      <c r="B198" s="290" t="s">
        <v>997</v>
      </c>
      <c r="C198" s="292">
        <v>249.91499999999999</v>
      </c>
      <c r="D198" s="292">
        <v>249.89699999999999</v>
      </c>
      <c r="E198" s="292">
        <v>249.88499999999999</v>
      </c>
      <c r="F198" s="292">
        <v>5.0061200000000001</v>
      </c>
      <c r="G198" s="292">
        <v>5.0003900000000003</v>
      </c>
      <c r="H198" s="292">
        <v>5.0025399999999998</v>
      </c>
      <c r="I198" s="292">
        <v>359.97699999999998</v>
      </c>
      <c r="J198" s="292">
        <v>359.988</v>
      </c>
      <c r="K198" s="292">
        <v>2.1590000000000002E-2</v>
      </c>
      <c r="L198" s="292">
        <v>1251.1099999999999</v>
      </c>
      <c r="M198" s="298">
        <v>1249.58</v>
      </c>
      <c r="N198" s="298">
        <v>1250.06</v>
      </c>
      <c r="O198" s="298">
        <v>-0.48630000000000001</v>
      </c>
      <c r="P198" s="298">
        <v>-0.2419</v>
      </c>
      <c r="Q198" s="298">
        <v>0.47109000000000001</v>
      </c>
      <c r="R198" s="302">
        <v>1</v>
      </c>
      <c r="S198" s="302">
        <v>1</v>
      </c>
      <c r="T198" s="302">
        <v>1</v>
      </c>
      <c r="U198" s="302">
        <v>119.90900000000001</v>
      </c>
      <c r="V198" s="302">
        <v>120.25</v>
      </c>
      <c r="W198" s="302">
        <v>119.84</v>
      </c>
      <c r="X198" s="302">
        <v>3.4729999999999997E-2</v>
      </c>
      <c r="Y198" s="302">
        <v>3.6299999999999999E-2</v>
      </c>
      <c r="Z198" s="302">
        <v>3.5529999999999999E-2</v>
      </c>
      <c r="AA198" s="302">
        <v>3.1800000000000001E-3</v>
      </c>
      <c r="AB198" s="302">
        <v>3.5000000000000001E-3</v>
      </c>
      <c r="AC198" s="302">
        <v>2.6099999999999999E-3</v>
      </c>
      <c r="AD198" s="298">
        <v>49.997999999999998</v>
      </c>
      <c r="AE198" s="58">
        <f t="shared" si="3"/>
        <v>1.6365738702006638E-5</v>
      </c>
    </row>
    <row r="199" spans="1:31">
      <c r="A199" s="3">
        <v>198</v>
      </c>
      <c r="B199" s="290" t="s">
        <v>998</v>
      </c>
      <c r="C199" s="292">
        <v>249.91499999999999</v>
      </c>
      <c r="D199" s="292">
        <v>249.89699999999999</v>
      </c>
      <c r="E199" s="292">
        <v>249.88499999999999</v>
      </c>
      <c r="F199" s="292">
        <v>5.0062100000000003</v>
      </c>
      <c r="G199" s="292">
        <v>5.0003700000000002</v>
      </c>
      <c r="H199" s="292">
        <v>5.0025300000000001</v>
      </c>
      <c r="I199" s="292">
        <v>359.976</v>
      </c>
      <c r="J199" s="292">
        <v>359.988</v>
      </c>
      <c r="K199" s="292">
        <v>2.1389999999999999E-2</v>
      </c>
      <c r="L199" s="292">
        <v>1251.1199999999999</v>
      </c>
      <c r="M199" s="298">
        <v>1249.57</v>
      </c>
      <c r="N199" s="298">
        <v>1250.06</v>
      </c>
      <c r="O199" s="298">
        <v>-0.50829999999999997</v>
      </c>
      <c r="P199" s="298">
        <v>-0.25690000000000002</v>
      </c>
      <c r="Q199" s="298">
        <v>0.46671000000000001</v>
      </c>
      <c r="R199" s="302">
        <v>1</v>
      </c>
      <c r="S199" s="302">
        <v>1</v>
      </c>
      <c r="T199" s="302">
        <v>1</v>
      </c>
      <c r="U199" s="302">
        <v>119.90900000000001</v>
      </c>
      <c r="V199" s="302">
        <v>120.25</v>
      </c>
      <c r="W199" s="302">
        <v>119.84</v>
      </c>
      <c r="X199" s="302">
        <v>3.3709999999999997E-2</v>
      </c>
      <c r="Y199" s="302">
        <v>3.6769999999999997E-2</v>
      </c>
      <c r="Z199" s="302">
        <v>3.6209999999999999E-2</v>
      </c>
      <c r="AA199" s="302">
        <v>3.2100000000000002E-3</v>
      </c>
      <c r="AB199" s="302">
        <v>3.48E-3</v>
      </c>
      <c r="AC199" s="302">
        <v>2.5200000000000001E-3</v>
      </c>
      <c r="AD199" s="298">
        <v>49.997999999999998</v>
      </c>
      <c r="AE199" s="58">
        <f t="shared" si="3"/>
        <v>1.6956022591330111E-5</v>
      </c>
    </row>
    <row r="200" spans="1:31">
      <c r="A200" s="3">
        <v>199</v>
      </c>
      <c r="B200" s="290" t="s">
        <v>999</v>
      </c>
      <c r="C200" s="292">
        <v>249.91399999999999</v>
      </c>
      <c r="D200" s="292">
        <v>249.89599999999999</v>
      </c>
      <c r="E200" s="292">
        <v>249.88499999999999</v>
      </c>
      <c r="F200" s="292">
        <v>5.00624</v>
      </c>
      <c r="G200" s="292">
        <v>5.0003599999999997</v>
      </c>
      <c r="H200" s="292">
        <v>5.0025000000000004</v>
      </c>
      <c r="I200" s="292">
        <v>359.976</v>
      </c>
      <c r="J200" s="292">
        <v>359.98700000000002</v>
      </c>
      <c r="K200" s="292">
        <v>2.1649999999999999E-2</v>
      </c>
      <c r="L200" s="292">
        <v>1251.1300000000001</v>
      </c>
      <c r="M200" s="298">
        <v>1249.57</v>
      </c>
      <c r="N200" s="298">
        <v>1250.05</v>
      </c>
      <c r="O200" s="298">
        <v>-0.51770000000000005</v>
      </c>
      <c r="P200" s="298">
        <v>-0.26579999999999998</v>
      </c>
      <c r="Q200" s="298">
        <v>0.47254000000000002</v>
      </c>
      <c r="R200" s="302">
        <v>1</v>
      </c>
      <c r="S200" s="302">
        <v>1</v>
      </c>
      <c r="T200" s="302">
        <v>1</v>
      </c>
      <c r="U200" s="302">
        <v>119.90900000000001</v>
      </c>
      <c r="V200" s="302">
        <v>120.25</v>
      </c>
      <c r="W200" s="302">
        <v>119.84</v>
      </c>
      <c r="X200" s="302">
        <v>3.3649999999999999E-2</v>
      </c>
      <c r="Y200" s="302">
        <v>3.6819999999999999E-2</v>
      </c>
      <c r="Z200" s="302">
        <v>3.6749999999999998E-2</v>
      </c>
      <c r="AA200" s="302">
        <v>3.2799999999999999E-3</v>
      </c>
      <c r="AB200" s="302">
        <v>3.49E-3</v>
      </c>
      <c r="AC200" s="302">
        <v>2.5400000000000002E-3</v>
      </c>
      <c r="AD200" s="298">
        <v>49.997999999999998</v>
      </c>
      <c r="AE200" s="58">
        <f t="shared" si="3"/>
        <v>1.6365738702006638E-5</v>
      </c>
    </row>
    <row r="201" spans="1:31">
      <c r="A201" s="3">
        <v>200</v>
      </c>
      <c r="B201" s="290" t="s">
        <v>1000</v>
      </c>
      <c r="C201" s="292">
        <v>249.91399999999999</v>
      </c>
      <c r="D201" s="292">
        <v>249.89699999999999</v>
      </c>
      <c r="E201" s="292">
        <v>249.886</v>
      </c>
      <c r="F201" s="292">
        <v>5.0062800000000003</v>
      </c>
      <c r="G201" s="292">
        <v>5.0003399999999996</v>
      </c>
      <c r="H201" s="292">
        <v>5.0025599999999999</v>
      </c>
      <c r="I201" s="292">
        <v>359.976</v>
      </c>
      <c r="J201" s="292">
        <v>359.988</v>
      </c>
      <c r="K201" s="292">
        <v>2.1659999999999999E-2</v>
      </c>
      <c r="L201" s="292">
        <v>1251.1400000000001</v>
      </c>
      <c r="M201" s="298">
        <v>1249.57</v>
      </c>
      <c r="N201" s="298">
        <v>1250.07</v>
      </c>
      <c r="O201" s="298">
        <v>-0.52010000000000001</v>
      </c>
      <c r="P201" s="298">
        <v>-0.2475</v>
      </c>
      <c r="Q201" s="298">
        <v>0.47255999999999998</v>
      </c>
      <c r="R201" s="302">
        <v>1</v>
      </c>
      <c r="S201" s="302">
        <v>1</v>
      </c>
      <c r="T201" s="302">
        <v>1</v>
      </c>
      <c r="U201" s="302">
        <v>119.90900000000001</v>
      </c>
      <c r="V201" s="302">
        <v>120.25</v>
      </c>
      <c r="W201" s="302">
        <v>119.839</v>
      </c>
      <c r="X201" s="302">
        <v>3.4340000000000002E-2</v>
      </c>
      <c r="Y201" s="302">
        <v>3.594E-2</v>
      </c>
      <c r="Z201" s="302">
        <v>3.7580000000000002E-2</v>
      </c>
      <c r="AA201" s="302">
        <v>3.3300000000000001E-3</v>
      </c>
      <c r="AB201" s="302">
        <v>3.4199999999999999E-3</v>
      </c>
      <c r="AC201" s="302">
        <v>2.5600000000000002E-3</v>
      </c>
      <c r="AD201" s="298">
        <v>49.997999999999998</v>
      </c>
      <c r="AE201" s="58">
        <f t="shared" si="3"/>
        <v>1.6504629456903785E-5</v>
      </c>
    </row>
    <row r="202" spans="1:31">
      <c r="A202" s="3">
        <v>201</v>
      </c>
      <c r="B202" s="290" t="s">
        <v>1001</v>
      </c>
      <c r="C202" s="292">
        <v>249.91399999999999</v>
      </c>
      <c r="D202" s="292">
        <v>249.89599999999999</v>
      </c>
      <c r="E202" s="292">
        <v>249.886</v>
      </c>
      <c r="F202" s="292">
        <v>5.00631</v>
      </c>
      <c r="G202" s="292">
        <v>5.0002899999999997</v>
      </c>
      <c r="H202" s="292">
        <v>5.0026200000000003</v>
      </c>
      <c r="I202" s="292">
        <v>359.976</v>
      </c>
      <c r="J202" s="292">
        <v>359.98899999999998</v>
      </c>
      <c r="K202" s="292">
        <v>2.1819999999999999E-2</v>
      </c>
      <c r="L202" s="292">
        <v>1251.1500000000001</v>
      </c>
      <c r="M202" s="298">
        <v>1249.55</v>
      </c>
      <c r="N202" s="298">
        <v>1250.08</v>
      </c>
      <c r="O202" s="298">
        <v>-0.51910000000000001</v>
      </c>
      <c r="P202" s="298">
        <v>-0.23069999999999999</v>
      </c>
      <c r="Q202" s="298">
        <v>0.47615000000000002</v>
      </c>
      <c r="R202" s="302">
        <v>1</v>
      </c>
      <c r="S202" s="302">
        <v>1</v>
      </c>
      <c r="T202" s="302">
        <v>1</v>
      </c>
      <c r="U202" s="302">
        <v>119.90900000000001</v>
      </c>
      <c r="V202" s="302">
        <v>120.25</v>
      </c>
      <c r="W202" s="302">
        <v>119.839</v>
      </c>
      <c r="X202" s="302">
        <v>3.4889999999999997E-2</v>
      </c>
      <c r="Y202" s="302">
        <v>3.5470000000000002E-2</v>
      </c>
      <c r="Z202" s="302">
        <v>3.6659999999999998E-2</v>
      </c>
      <c r="AA202" s="302">
        <v>3.2599999999999999E-3</v>
      </c>
      <c r="AB202" s="302">
        <v>3.3899999999999998E-3</v>
      </c>
      <c r="AC202" s="302">
        <v>2.5899999999999999E-3</v>
      </c>
      <c r="AD202" s="298">
        <v>49.997999999999998</v>
      </c>
      <c r="AE202" s="58">
        <f t="shared" si="3"/>
        <v>1.6678241081535816E-5</v>
      </c>
    </row>
    <row r="203" spans="1:31">
      <c r="A203" s="3">
        <v>202</v>
      </c>
      <c r="B203" s="290" t="s">
        <v>1002</v>
      </c>
      <c r="C203" s="292">
        <v>249.91300000000001</v>
      </c>
      <c r="D203" s="292">
        <v>249.898</v>
      </c>
      <c r="E203" s="292">
        <v>249.88499999999999</v>
      </c>
      <c r="F203" s="292">
        <v>5.0063300000000002</v>
      </c>
      <c r="G203" s="292">
        <v>5.0003900000000003</v>
      </c>
      <c r="H203" s="292">
        <v>5.00265</v>
      </c>
      <c r="I203" s="292">
        <v>359.97500000000002</v>
      </c>
      <c r="J203" s="292">
        <v>359.98899999999998</v>
      </c>
      <c r="K203" s="292">
        <v>2.0140000000000002E-2</v>
      </c>
      <c r="L203" s="292">
        <v>1251.1500000000001</v>
      </c>
      <c r="M203" s="298">
        <v>1249.5899999999999</v>
      </c>
      <c r="N203" s="298">
        <v>1250.0899999999999</v>
      </c>
      <c r="O203" s="298">
        <v>-0.53410000000000002</v>
      </c>
      <c r="P203" s="298">
        <v>-0.21990000000000001</v>
      </c>
      <c r="Q203" s="298">
        <v>0.43947999999999998</v>
      </c>
      <c r="R203" s="302">
        <v>1</v>
      </c>
      <c r="S203" s="302">
        <v>1</v>
      </c>
      <c r="T203" s="302">
        <v>1</v>
      </c>
      <c r="U203" s="302">
        <v>119.91</v>
      </c>
      <c r="V203" s="302">
        <v>120.25</v>
      </c>
      <c r="W203" s="302">
        <v>119.839</v>
      </c>
      <c r="X203" s="302">
        <v>3.4459999999999998E-2</v>
      </c>
      <c r="Y203" s="302">
        <v>3.5740000000000001E-2</v>
      </c>
      <c r="Z203" s="302">
        <v>3.5400000000000001E-2</v>
      </c>
      <c r="AA203" s="302">
        <v>3.31E-3</v>
      </c>
      <c r="AB203" s="302">
        <v>3.3400000000000001E-3</v>
      </c>
      <c r="AC203" s="302">
        <v>2.5799999999999998E-3</v>
      </c>
      <c r="AD203" s="298">
        <v>49.997999999999998</v>
      </c>
      <c r="AE203" s="58">
        <f t="shared" si="3"/>
        <v>1.6458332538604736E-5</v>
      </c>
    </row>
    <row r="204" spans="1:31">
      <c r="A204" s="3">
        <v>203</v>
      </c>
      <c r="B204" s="290" t="s">
        <v>1003</v>
      </c>
      <c r="C204" s="292">
        <v>249.91300000000001</v>
      </c>
      <c r="D204" s="292">
        <v>249.899</v>
      </c>
      <c r="E204" s="292">
        <v>249.886</v>
      </c>
      <c r="F204" s="292">
        <v>5.0062800000000003</v>
      </c>
      <c r="G204" s="292">
        <v>5.0004499999999998</v>
      </c>
      <c r="H204" s="292">
        <v>5.0026599999999997</v>
      </c>
      <c r="I204" s="292">
        <v>359.97500000000002</v>
      </c>
      <c r="J204" s="292">
        <v>359.99</v>
      </c>
      <c r="K204" s="292">
        <v>1.9439999999999999E-2</v>
      </c>
      <c r="L204" s="292">
        <v>1251.1300000000001</v>
      </c>
      <c r="M204" s="298">
        <v>1249.5999999999999</v>
      </c>
      <c r="N204" s="298">
        <v>1250.0899999999999</v>
      </c>
      <c r="O204" s="298">
        <v>-0.5383</v>
      </c>
      <c r="P204" s="298">
        <v>-0.2152</v>
      </c>
      <c r="Q204" s="298">
        <v>0.42430000000000001</v>
      </c>
      <c r="R204" s="302">
        <v>1</v>
      </c>
      <c r="S204" s="302">
        <v>1</v>
      </c>
      <c r="T204" s="302">
        <v>1</v>
      </c>
      <c r="U204" s="302">
        <v>119.91</v>
      </c>
      <c r="V204" s="302">
        <v>120.251</v>
      </c>
      <c r="W204" s="302">
        <v>119.83799999999999</v>
      </c>
      <c r="X204" s="302">
        <v>3.4799999999999998E-2</v>
      </c>
      <c r="Y204" s="302">
        <v>3.6249999999999998E-2</v>
      </c>
      <c r="Z204" s="302">
        <v>3.5720000000000002E-2</v>
      </c>
      <c r="AA204" s="302">
        <v>3.2299999999999998E-3</v>
      </c>
      <c r="AB204" s="302">
        <v>3.4099999999999998E-3</v>
      </c>
      <c r="AC204" s="302">
        <v>2.64E-3</v>
      </c>
      <c r="AD204" s="298">
        <v>49.997999999999998</v>
      </c>
      <c r="AE204" s="58">
        <f t="shared" si="3"/>
        <v>1.6226855223067105E-5</v>
      </c>
    </row>
    <row r="205" spans="1:31">
      <c r="A205" s="3">
        <v>204</v>
      </c>
      <c r="B205" s="290" t="s">
        <v>1004</v>
      </c>
      <c r="C205" s="292">
        <v>249.91300000000001</v>
      </c>
      <c r="D205" s="292">
        <v>249.898</v>
      </c>
      <c r="E205" s="292">
        <v>249.88800000000001</v>
      </c>
      <c r="F205" s="292">
        <v>5.00624</v>
      </c>
      <c r="G205" s="292">
        <v>5.0003500000000001</v>
      </c>
      <c r="H205" s="292">
        <v>5.0026799999999998</v>
      </c>
      <c r="I205" s="292">
        <v>359.97500000000002</v>
      </c>
      <c r="J205" s="292">
        <v>359.98899999999998</v>
      </c>
      <c r="K205" s="292">
        <v>2.0070000000000001E-2</v>
      </c>
      <c r="L205" s="292">
        <v>1251.1199999999999</v>
      </c>
      <c r="M205" s="298">
        <v>1249.58</v>
      </c>
      <c r="N205" s="298">
        <v>1250.1099999999999</v>
      </c>
      <c r="O205" s="298">
        <v>-0.53220000000000001</v>
      </c>
      <c r="P205" s="298">
        <v>-0.2213</v>
      </c>
      <c r="Q205" s="298">
        <v>0.43809999999999999</v>
      </c>
      <c r="R205" s="302">
        <v>1</v>
      </c>
      <c r="S205" s="302">
        <v>1</v>
      </c>
      <c r="T205" s="302">
        <v>1</v>
      </c>
      <c r="U205" s="302">
        <v>119.91</v>
      </c>
      <c r="V205" s="302">
        <v>120.251</v>
      </c>
      <c r="W205" s="302">
        <v>119.839</v>
      </c>
      <c r="X205" s="302">
        <v>3.4950000000000002E-2</v>
      </c>
      <c r="Y205" s="302">
        <v>3.6080000000000001E-2</v>
      </c>
      <c r="Z205" s="302">
        <v>3.7080000000000002E-2</v>
      </c>
      <c r="AA205" s="302">
        <v>3.2000000000000002E-3</v>
      </c>
      <c r="AB205" s="302">
        <v>3.48E-3</v>
      </c>
      <c r="AC205" s="302">
        <v>2.7599999999999999E-3</v>
      </c>
      <c r="AD205" s="298">
        <v>49.997999999999998</v>
      </c>
      <c r="AE205" s="58">
        <f t="shared" si="3"/>
        <v>1.6284720913972706E-5</v>
      </c>
    </row>
    <row r="206" spans="1:31">
      <c r="A206" s="3">
        <v>205</v>
      </c>
      <c r="B206" s="290" t="s">
        <v>1005</v>
      </c>
      <c r="C206" s="292">
        <v>249.91300000000001</v>
      </c>
      <c r="D206" s="292">
        <v>249.89599999999999</v>
      </c>
      <c r="E206" s="292">
        <v>249.88900000000001</v>
      </c>
      <c r="F206" s="292">
        <v>5.0061200000000001</v>
      </c>
      <c r="G206" s="292">
        <v>5.0002899999999997</v>
      </c>
      <c r="H206" s="292">
        <v>5.0026700000000002</v>
      </c>
      <c r="I206" s="292">
        <v>359.97500000000002</v>
      </c>
      <c r="J206" s="292">
        <v>359.98899999999998</v>
      </c>
      <c r="K206" s="292">
        <v>2.0660000000000001E-2</v>
      </c>
      <c r="L206" s="292">
        <v>1251.0899999999999</v>
      </c>
      <c r="M206" s="298">
        <v>1249.55</v>
      </c>
      <c r="N206" s="298">
        <v>1250.1099999999999</v>
      </c>
      <c r="O206" s="298">
        <v>-0.53920000000000001</v>
      </c>
      <c r="P206" s="298">
        <v>-0.22689999999999999</v>
      </c>
      <c r="Q206" s="298">
        <v>0.45085999999999998</v>
      </c>
      <c r="R206" s="302">
        <v>1</v>
      </c>
      <c r="S206" s="302">
        <v>1</v>
      </c>
      <c r="T206" s="302">
        <v>1</v>
      </c>
      <c r="U206" s="302">
        <v>119.90900000000001</v>
      </c>
      <c r="V206" s="302">
        <v>120.25</v>
      </c>
      <c r="W206" s="302">
        <v>119.839</v>
      </c>
      <c r="X206" s="302">
        <v>3.3709999999999997E-2</v>
      </c>
      <c r="Y206" s="302">
        <v>3.5950000000000003E-2</v>
      </c>
      <c r="Z206" s="302">
        <v>3.7479999999999999E-2</v>
      </c>
      <c r="AA206" s="302">
        <v>3.3E-3</v>
      </c>
      <c r="AB206" s="302">
        <v>3.3899999999999998E-3</v>
      </c>
      <c r="AC206" s="302">
        <v>2.7299999999999998E-3</v>
      </c>
      <c r="AD206" s="298">
        <v>49.997999999999998</v>
      </c>
      <c r="AE206" s="58">
        <f t="shared" si="3"/>
        <v>1.6944439266808331E-5</v>
      </c>
    </row>
    <row r="207" spans="1:31">
      <c r="A207" s="3">
        <v>206</v>
      </c>
      <c r="B207" s="290" t="s">
        <v>1006</v>
      </c>
      <c r="C207" s="292">
        <v>249.91300000000001</v>
      </c>
      <c r="D207" s="292">
        <v>249.89599999999999</v>
      </c>
      <c r="E207" s="292">
        <v>249.88900000000001</v>
      </c>
      <c r="F207" s="292">
        <v>5.00617</v>
      </c>
      <c r="G207" s="292">
        <v>5.0003599999999997</v>
      </c>
      <c r="H207" s="292">
        <v>5.0027499999999998</v>
      </c>
      <c r="I207" s="292">
        <v>359.97500000000002</v>
      </c>
      <c r="J207" s="292">
        <v>359.99</v>
      </c>
      <c r="K207" s="292">
        <v>2.0119999999999999E-2</v>
      </c>
      <c r="L207" s="292">
        <v>1251.1099999999999</v>
      </c>
      <c r="M207" s="298">
        <v>1249.57</v>
      </c>
      <c r="N207" s="298">
        <v>1250.1300000000001</v>
      </c>
      <c r="O207" s="298">
        <v>-0.54300000000000004</v>
      </c>
      <c r="P207" s="298">
        <v>-0.21759999999999999</v>
      </c>
      <c r="Q207" s="298">
        <v>0.43914999999999998</v>
      </c>
      <c r="R207" s="302">
        <v>1</v>
      </c>
      <c r="S207" s="302">
        <v>1</v>
      </c>
      <c r="T207" s="302">
        <v>1</v>
      </c>
      <c r="U207" s="302">
        <v>119.90900000000001</v>
      </c>
      <c r="V207" s="302">
        <v>120.25</v>
      </c>
      <c r="W207" s="302">
        <v>119.839</v>
      </c>
      <c r="X207" s="302">
        <v>3.3770000000000001E-2</v>
      </c>
      <c r="Y207" s="302">
        <v>3.603E-2</v>
      </c>
      <c r="Z207" s="302">
        <v>3.712E-2</v>
      </c>
      <c r="AA207" s="302">
        <v>3.3E-3</v>
      </c>
      <c r="AB207" s="302">
        <v>3.3899999999999998E-3</v>
      </c>
      <c r="AC207" s="302">
        <v>2.7699999999999999E-3</v>
      </c>
      <c r="AD207" s="298">
        <v>49.997999999999998</v>
      </c>
      <c r="AE207" s="58">
        <f t="shared" si="3"/>
        <v>1.6331025108229369E-5</v>
      </c>
    </row>
    <row r="208" spans="1:31">
      <c r="A208" s="3">
        <v>207</v>
      </c>
      <c r="B208" s="290" t="s">
        <v>1007</v>
      </c>
      <c r="C208" s="292">
        <v>249.91499999999999</v>
      </c>
      <c r="D208" s="292">
        <v>249.89500000000001</v>
      </c>
      <c r="E208" s="292">
        <v>249.88900000000001</v>
      </c>
      <c r="F208" s="292">
        <v>5.0060799999999999</v>
      </c>
      <c r="G208" s="292">
        <v>5.0002700000000004</v>
      </c>
      <c r="H208" s="292">
        <v>5.0027499999999998</v>
      </c>
      <c r="I208" s="292">
        <v>359.97500000000002</v>
      </c>
      <c r="J208" s="292">
        <v>359.99</v>
      </c>
      <c r="K208" s="292">
        <v>1.9789999999999999E-2</v>
      </c>
      <c r="L208" s="292">
        <v>1251.0899999999999</v>
      </c>
      <c r="M208" s="298">
        <v>1249.54</v>
      </c>
      <c r="N208" s="298">
        <v>1250.1300000000001</v>
      </c>
      <c r="O208" s="298">
        <v>-0.53220000000000001</v>
      </c>
      <c r="P208" s="298">
        <v>-0.21759999999999999</v>
      </c>
      <c r="Q208" s="298">
        <v>0.43197000000000002</v>
      </c>
      <c r="R208" s="302">
        <v>1</v>
      </c>
      <c r="S208" s="302">
        <v>1</v>
      </c>
      <c r="T208" s="302">
        <v>1</v>
      </c>
      <c r="U208" s="302">
        <v>119.90900000000001</v>
      </c>
      <c r="V208" s="302">
        <v>120.25</v>
      </c>
      <c r="W208" s="302">
        <v>119.84</v>
      </c>
      <c r="X208" s="302">
        <v>3.3980000000000003E-2</v>
      </c>
      <c r="Y208" s="302">
        <v>3.6339999999999997E-2</v>
      </c>
      <c r="Z208" s="302">
        <v>3.7359999999999997E-2</v>
      </c>
      <c r="AA208" s="302">
        <v>3.3700000000000002E-3</v>
      </c>
      <c r="AB208" s="302">
        <v>3.2799999999999999E-3</v>
      </c>
      <c r="AC208" s="302">
        <v>2.8E-3</v>
      </c>
      <c r="AD208" s="298">
        <v>49.997999999999998</v>
      </c>
      <c r="AE208" s="58">
        <f t="shared" si="3"/>
        <v>1.6319441783707589E-5</v>
      </c>
    </row>
    <row r="209" spans="1:31">
      <c r="A209" s="3">
        <v>208</v>
      </c>
      <c r="B209" s="290" t="s">
        <v>1008</v>
      </c>
      <c r="C209" s="292">
        <v>249.91399999999999</v>
      </c>
      <c r="D209" s="292">
        <v>249.89500000000001</v>
      </c>
      <c r="E209" s="292">
        <v>249.88900000000001</v>
      </c>
      <c r="F209" s="292">
        <v>5.0060700000000002</v>
      </c>
      <c r="G209" s="292">
        <v>5.0002399999999998</v>
      </c>
      <c r="H209" s="292">
        <v>5.0027600000000003</v>
      </c>
      <c r="I209" s="292">
        <v>359.976</v>
      </c>
      <c r="J209" s="292">
        <v>359.99</v>
      </c>
      <c r="K209" s="292">
        <v>1.9959999999999999E-2</v>
      </c>
      <c r="L209" s="292">
        <v>1251.0899999999999</v>
      </c>
      <c r="M209" s="298">
        <v>1249.53</v>
      </c>
      <c r="N209" s="298">
        <v>1250.1300000000001</v>
      </c>
      <c r="O209" s="298">
        <v>-0.5252</v>
      </c>
      <c r="P209" s="298">
        <v>-0.2152</v>
      </c>
      <c r="Q209" s="298">
        <v>0.43552999999999997</v>
      </c>
      <c r="R209" s="302">
        <v>1</v>
      </c>
      <c r="S209" s="302">
        <v>1</v>
      </c>
      <c r="T209" s="302">
        <v>1</v>
      </c>
      <c r="U209" s="302">
        <v>119.90900000000001</v>
      </c>
      <c r="V209" s="302">
        <v>120.25</v>
      </c>
      <c r="W209" s="302">
        <v>119.84</v>
      </c>
      <c r="X209" s="302">
        <v>3.4299999999999997E-2</v>
      </c>
      <c r="Y209" s="302">
        <v>3.5729999999999998E-2</v>
      </c>
      <c r="Z209" s="302">
        <v>3.7359999999999997E-2</v>
      </c>
      <c r="AA209" s="302">
        <v>3.3600000000000001E-3</v>
      </c>
      <c r="AB209" s="302">
        <v>3.2799999999999999E-3</v>
      </c>
      <c r="AC209" s="302">
        <v>2.8900000000000002E-3</v>
      </c>
      <c r="AD209" s="298">
        <v>49.997999999999998</v>
      </c>
      <c r="AE209" s="58">
        <f t="shared" si="3"/>
        <v>1.6365738702006638E-5</v>
      </c>
    </row>
    <row r="210" spans="1:31">
      <c r="A210" s="3">
        <v>209</v>
      </c>
      <c r="B210" s="290" t="s">
        <v>1009</v>
      </c>
      <c r="C210" s="292">
        <v>249.91399999999999</v>
      </c>
      <c r="D210" s="292">
        <v>249.89500000000001</v>
      </c>
      <c r="E210" s="292">
        <v>249.88800000000001</v>
      </c>
      <c r="F210" s="292">
        <v>5.0060599999999997</v>
      </c>
      <c r="G210" s="292">
        <v>5.0004</v>
      </c>
      <c r="H210" s="292">
        <v>5.0027200000000001</v>
      </c>
      <c r="I210" s="292">
        <v>359.97500000000002</v>
      </c>
      <c r="J210" s="292">
        <v>359.99</v>
      </c>
      <c r="K210" s="292">
        <v>1.8620000000000001E-2</v>
      </c>
      <c r="L210" s="292">
        <v>1251.08</v>
      </c>
      <c r="M210" s="298">
        <v>1249.58</v>
      </c>
      <c r="N210" s="298">
        <v>1250.1199999999999</v>
      </c>
      <c r="O210" s="298">
        <v>-0.54300000000000004</v>
      </c>
      <c r="P210" s="298">
        <v>-0.19839999999999999</v>
      </c>
      <c r="Q210" s="298">
        <v>0.40634999999999999</v>
      </c>
      <c r="R210" s="302">
        <v>1</v>
      </c>
      <c r="S210" s="302">
        <v>1</v>
      </c>
      <c r="T210" s="302">
        <v>1</v>
      </c>
      <c r="U210" s="302">
        <v>119.90900000000001</v>
      </c>
      <c r="V210" s="302">
        <v>120.25</v>
      </c>
      <c r="W210" s="302">
        <v>119.839</v>
      </c>
      <c r="X210" s="302">
        <v>3.4810000000000001E-2</v>
      </c>
      <c r="Y210" s="302">
        <v>3.567E-2</v>
      </c>
      <c r="Z210" s="302">
        <v>3.7359999999999997E-2</v>
      </c>
      <c r="AA210" s="302">
        <v>3.3600000000000001E-3</v>
      </c>
      <c r="AB210" s="302">
        <v>3.31E-3</v>
      </c>
      <c r="AC210" s="302">
        <v>3.0400000000000002E-3</v>
      </c>
      <c r="AD210" s="298">
        <v>49.997999999999998</v>
      </c>
      <c r="AE210" s="58">
        <f t="shared" si="3"/>
        <v>1.6273152141366154E-5</v>
      </c>
    </row>
    <row r="211" spans="1:31">
      <c r="A211" s="3">
        <v>210</v>
      </c>
      <c r="B211" s="290" t="s">
        <v>1010</v>
      </c>
      <c r="C211" s="292">
        <v>249.91499999999999</v>
      </c>
      <c r="D211" s="292">
        <v>249.89599999999999</v>
      </c>
      <c r="E211" s="292">
        <v>249.88800000000001</v>
      </c>
      <c r="F211" s="292">
        <v>5.0059800000000001</v>
      </c>
      <c r="G211" s="292">
        <v>5.0004400000000002</v>
      </c>
      <c r="H211" s="292">
        <v>5.0026799999999998</v>
      </c>
      <c r="I211" s="292">
        <v>359.97500000000002</v>
      </c>
      <c r="J211" s="292">
        <v>359.99099999999999</v>
      </c>
      <c r="K211" s="292">
        <v>1.8790000000000001E-2</v>
      </c>
      <c r="L211" s="292">
        <v>1251.07</v>
      </c>
      <c r="M211" s="298">
        <v>1249.5899999999999</v>
      </c>
      <c r="N211" s="298">
        <v>1250.1099999999999</v>
      </c>
      <c r="O211" s="298">
        <v>-0.53920000000000001</v>
      </c>
      <c r="P211" s="298">
        <v>-0.19600000000000001</v>
      </c>
      <c r="Q211" s="298">
        <v>0.41000999999999999</v>
      </c>
      <c r="R211" s="302">
        <v>1</v>
      </c>
      <c r="S211" s="302">
        <v>1</v>
      </c>
      <c r="T211" s="302">
        <v>1</v>
      </c>
      <c r="U211" s="302">
        <v>119.91</v>
      </c>
      <c r="V211" s="302">
        <v>120.25</v>
      </c>
      <c r="W211" s="302">
        <v>119.839</v>
      </c>
      <c r="X211" s="302">
        <v>3.4209999999999997E-2</v>
      </c>
      <c r="Y211" s="302">
        <v>3.5810000000000002E-2</v>
      </c>
      <c r="Z211" s="302">
        <v>3.7670000000000002E-2</v>
      </c>
      <c r="AA211" s="302">
        <v>3.3800000000000002E-3</v>
      </c>
      <c r="AB211" s="302">
        <v>3.2799999999999999E-3</v>
      </c>
      <c r="AC211" s="302">
        <v>3.0599999999999998E-3</v>
      </c>
      <c r="AD211" s="298">
        <v>49.997999999999998</v>
      </c>
      <c r="AE211" s="58">
        <f t="shared" si="3"/>
        <v>1.7997685063164681E-5</v>
      </c>
    </row>
    <row r="212" spans="1:31">
      <c r="A212" s="3">
        <v>211</v>
      </c>
      <c r="B212" s="290" t="s">
        <v>1011</v>
      </c>
      <c r="C212" s="292">
        <v>249.91399999999999</v>
      </c>
      <c r="D212" s="292">
        <v>249.89699999999999</v>
      </c>
      <c r="E212" s="292">
        <v>249.887</v>
      </c>
      <c r="F212" s="292">
        <v>5.0060700000000002</v>
      </c>
      <c r="G212" s="292">
        <v>5.0004900000000001</v>
      </c>
      <c r="H212" s="292">
        <v>5.0027100000000004</v>
      </c>
      <c r="I212" s="292">
        <v>359.97699999999998</v>
      </c>
      <c r="J212" s="292">
        <v>359.99099999999999</v>
      </c>
      <c r="K212" s="292">
        <v>1.881E-2</v>
      </c>
      <c r="L212" s="292">
        <v>1251.08</v>
      </c>
      <c r="M212" s="298">
        <v>1249.5999999999999</v>
      </c>
      <c r="N212" s="298">
        <v>1250.1099999999999</v>
      </c>
      <c r="O212" s="298">
        <v>-0.48680000000000001</v>
      </c>
      <c r="P212" s="298">
        <v>-0.1895</v>
      </c>
      <c r="Q212" s="298">
        <v>0.41041</v>
      </c>
      <c r="R212" s="302">
        <v>1</v>
      </c>
      <c r="S212" s="302">
        <v>1</v>
      </c>
      <c r="T212" s="302">
        <v>1</v>
      </c>
      <c r="U212" s="302">
        <v>119.91</v>
      </c>
      <c r="V212" s="302">
        <v>120.249</v>
      </c>
      <c r="W212" s="302">
        <v>119.839</v>
      </c>
      <c r="X212" s="302">
        <v>3.3660000000000002E-2</v>
      </c>
      <c r="Y212" s="302">
        <v>3.5490000000000001E-2</v>
      </c>
      <c r="Z212" s="302">
        <v>3.7190000000000001E-2</v>
      </c>
      <c r="AA212" s="302">
        <v>3.3400000000000001E-3</v>
      </c>
      <c r="AB212" s="302">
        <v>3.2499999999999999E-3</v>
      </c>
      <c r="AC212" s="302">
        <v>3.1900000000000001E-3</v>
      </c>
      <c r="AD212" s="298">
        <v>49.997999999999998</v>
      </c>
      <c r="AE212" s="58">
        <f t="shared" si="3"/>
        <v>1.627314486540854E-5</v>
      </c>
    </row>
    <row r="213" spans="1:31">
      <c r="A213" s="3">
        <v>212</v>
      </c>
      <c r="B213" s="290" t="s">
        <v>1012</v>
      </c>
      <c r="C213" s="292">
        <v>249.91399999999999</v>
      </c>
      <c r="D213" s="292">
        <v>249.89699999999999</v>
      </c>
      <c r="E213" s="292">
        <v>249.88499999999999</v>
      </c>
      <c r="F213" s="292">
        <v>5.0060799999999999</v>
      </c>
      <c r="G213" s="292">
        <v>5.0004999999999997</v>
      </c>
      <c r="H213" s="292">
        <v>5.0027400000000002</v>
      </c>
      <c r="I213" s="292">
        <v>359.97800000000001</v>
      </c>
      <c r="J213" s="292">
        <v>359.99099999999999</v>
      </c>
      <c r="K213" s="292">
        <v>1.7749999999999998E-2</v>
      </c>
      <c r="L213" s="292">
        <v>1251.0899999999999</v>
      </c>
      <c r="M213" s="298">
        <v>1249.6099999999999</v>
      </c>
      <c r="N213" s="298">
        <v>1250.1099999999999</v>
      </c>
      <c r="O213" s="298">
        <v>-0.47360000000000002</v>
      </c>
      <c r="P213" s="298">
        <v>-0.1857</v>
      </c>
      <c r="Q213" s="298">
        <v>0.40681</v>
      </c>
      <c r="R213" s="302">
        <v>1</v>
      </c>
      <c r="S213" s="302">
        <v>1</v>
      </c>
      <c r="T213" s="302">
        <v>1</v>
      </c>
      <c r="U213" s="302">
        <v>119.91</v>
      </c>
      <c r="V213" s="302">
        <v>120.249</v>
      </c>
      <c r="W213" s="302">
        <v>119.839</v>
      </c>
      <c r="X213" s="302">
        <v>3.3829999999999999E-2</v>
      </c>
      <c r="Y213" s="302">
        <v>3.6459999999999999E-2</v>
      </c>
      <c r="Z213" s="302">
        <v>3.6389999999999999E-2</v>
      </c>
      <c r="AA213" s="302">
        <v>3.3500000000000001E-3</v>
      </c>
      <c r="AB213" s="302">
        <v>3.2499999999999999E-3</v>
      </c>
      <c r="AC213" s="302">
        <v>3.2399999999999998E-3</v>
      </c>
      <c r="AD213" s="298">
        <v>49.997999999999998</v>
      </c>
      <c r="AE213" s="58">
        <f t="shared" si="3"/>
        <v>1.6273152141366154E-5</v>
      </c>
    </row>
    <row r="214" spans="1:31">
      <c r="A214" s="3">
        <v>213</v>
      </c>
      <c r="B214" s="290" t="s">
        <v>1013</v>
      </c>
      <c r="C214" s="292">
        <v>249.91300000000001</v>
      </c>
      <c r="D214" s="292">
        <v>249.89699999999999</v>
      </c>
      <c r="E214" s="292">
        <v>249.886</v>
      </c>
      <c r="F214" s="292">
        <v>5.0061400000000003</v>
      </c>
      <c r="G214" s="292">
        <v>5.0005499999999996</v>
      </c>
      <c r="H214" s="292">
        <v>5.00265</v>
      </c>
      <c r="I214" s="292">
        <v>359.97699999999998</v>
      </c>
      <c r="J214" s="292">
        <v>359.99</v>
      </c>
      <c r="K214" s="292">
        <v>1.856E-2</v>
      </c>
      <c r="L214" s="292">
        <v>1251.0999999999999</v>
      </c>
      <c r="M214" s="298">
        <v>1249.6199999999999</v>
      </c>
      <c r="N214" s="298">
        <v>1250.0899999999999</v>
      </c>
      <c r="O214" s="298">
        <v>-0.4849</v>
      </c>
      <c r="P214" s="298">
        <v>-0.2185</v>
      </c>
      <c r="Q214" s="298">
        <v>0.40500999999999998</v>
      </c>
      <c r="R214" s="302">
        <v>1</v>
      </c>
      <c r="S214" s="302">
        <v>1</v>
      </c>
      <c r="T214" s="302">
        <v>1</v>
      </c>
      <c r="U214" s="302">
        <v>119.91</v>
      </c>
      <c r="V214" s="302">
        <v>120.249</v>
      </c>
      <c r="W214" s="302">
        <v>119.839</v>
      </c>
      <c r="X214" s="302">
        <v>3.5180000000000003E-2</v>
      </c>
      <c r="Y214" s="302">
        <v>3.6810000000000002E-2</v>
      </c>
      <c r="Z214" s="302">
        <v>3.6299999999999999E-2</v>
      </c>
      <c r="AA214" s="302">
        <v>3.3300000000000001E-3</v>
      </c>
      <c r="AB214" s="302">
        <v>3.2699999999999999E-3</v>
      </c>
      <c r="AC214" s="302">
        <v>3.3600000000000001E-3</v>
      </c>
      <c r="AD214" s="298">
        <v>49.997999999999998</v>
      </c>
      <c r="AE214" s="58">
        <f t="shared" si="3"/>
        <v>1.659721601754427E-5</v>
      </c>
    </row>
    <row r="215" spans="1:31">
      <c r="A215" s="3">
        <v>214</v>
      </c>
      <c r="B215" s="290" t="s">
        <v>1014</v>
      </c>
      <c r="C215" s="292">
        <v>249.91300000000001</v>
      </c>
      <c r="D215" s="292">
        <v>249.89699999999999</v>
      </c>
      <c r="E215" s="292">
        <v>249.887</v>
      </c>
      <c r="F215" s="292">
        <v>5.0061099999999996</v>
      </c>
      <c r="G215" s="292">
        <v>5.0004999999999997</v>
      </c>
      <c r="H215" s="292">
        <v>5.0025599999999999</v>
      </c>
      <c r="I215" s="292">
        <v>359.97699999999998</v>
      </c>
      <c r="J215" s="292">
        <v>359.988</v>
      </c>
      <c r="K215" s="292">
        <v>1.9060000000000001E-2</v>
      </c>
      <c r="L215" s="292">
        <v>1251.0899999999999</v>
      </c>
      <c r="M215" s="298">
        <v>1249.6099999999999</v>
      </c>
      <c r="N215" s="298">
        <v>1250.07</v>
      </c>
      <c r="O215" s="298">
        <v>-0.49519999999999997</v>
      </c>
      <c r="P215" s="298">
        <v>-0.25269999999999998</v>
      </c>
      <c r="Q215" s="298">
        <v>0.41603000000000001</v>
      </c>
      <c r="R215" s="302">
        <v>1</v>
      </c>
      <c r="S215" s="302">
        <v>1</v>
      </c>
      <c r="T215" s="302">
        <v>1</v>
      </c>
      <c r="U215" s="302">
        <v>119.91</v>
      </c>
      <c r="V215" s="302">
        <v>120.249</v>
      </c>
      <c r="W215" s="302">
        <v>119.839</v>
      </c>
      <c r="X215" s="302">
        <v>3.5459999999999998E-2</v>
      </c>
      <c r="Y215" s="302">
        <v>3.6420000000000001E-2</v>
      </c>
      <c r="Z215" s="302">
        <v>3.6569999999999998E-2</v>
      </c>
      <c r="AA215" s="302">
        <v>3.29E-3</v>
      </c>
      <c r="AB215" s="302">
        <v>3.3E-3</v>
      </c>
      <c r="AC215" s="302">
        <v>3.46E-3</v>
      </c>
      <c r="AD215" s="298">
        <v>49.997999999999998</v>
      </c>
      <c r="AE215" s="58">
        <f t="shared" si="3"/>
        <v>1.6273152141366154E-5</v>
      </c>
    </row>
    <row r="216" spans="1:31">
      <c r="A216" s="3">
        <v>215</v>
      </c>
      <c r="B216" s="290" t="s">
        <v>1015</v>
      </c>
      <c r="C216" s="292">
        <v>249.91300000000001</v>
      </c>
      <c r="D216" s="292">
        <v>249.89599999999999</v>
      </c>
      <c r="E216" s="292">
        <v>249.886</v>
      </c>
      <c r="F216" s="292">
        <v>5.0059800000000001</v>
      </c>
      <c r="G216" s="292">
        <v>5.0003500000000001</v>
      </c>
      <c r="H216" s="292">
        <v>5.0025399999999998</v>
      </c>
      <c r="I216" s="292">
        <v>359.97699999999998</v>
      </c>
      <c r="J216" s="292">
        <v>359.98700000000002</v>
      </c>
      <c r="K216" s="292">
        <v>2.0199999999999999E-2</v>
      </c>
      <c r="L216" s="292">
        <v>1251.06</v>
      </c>
      <c r="M216" s="298">
        <v>1249.57</v>
      </c>
      <c r="N216" s="298">
        <v>1250.07</v>
      </c>
      <c r="O216" s="298">
        <v>-0.4849</v>
      </c>
      <c r="P216" s="298">
        <v>-0.26390000000000002</v>
      </c>
      <c r="Q216" s="298">
        <v>0.44070999999999999</v>
      </c>
      <c r="R216" s="302">
        <v>1</v>
      </c>
      <c r="S216" s="302">
        <v>1</v>
      </c>
      <c r="T216" s="302">
        <v>1</v>
      </c>
      <c r="U216" s="302">
        <v>119.91</v>
      </c>
      <c r="V216" s="302">
        <v>120.249</v>
      </c>
      <c r="W216" s="302">
        <v>119.84</v>
      </c>
      <c r="X216" s="302">
        <v>3.458E-2</v>
      </c>
      <c r="Y216" s="302">
        <v>3.6269999999999997E-2</v>
      </c>
      <c r="Z216" s="302">
        <v>3.585E-2</v>
      </c>
      <c r="AA216" s="302">
        <v>3.29E-3</v>
      </c>
      <c r="AB216" s="302">
        <v>3.3600000000000001E-3</v>
      </c>
      <c r="AC216" s="302">
        <v>3.63E-3</v>
      </c>
      <c r="AD216" s="298">
        <v>49.997999999999998</v>
      </c>
      <c r="AE216" s="58">
        <f t="shared" si="3"/>
        <v>1.6817131836432964E-5</v>
      </c>
    </row>
    <row r="217" spans="1:31">
      <c r="A217" s="3">
        <v>216</v>
      </c>
      <c r="B217" s="290" t="s">
        <v>1016</v>
      </c>
      <c r="C217" s="292">
        <v>249.91300000000001</v>
      </c>
      <c r="D217" s="292">
        <v>249.89599999999999</v>
      </c>
      <c r="E217" s="292">
        <v>249.886</v>
      </c>
      <c r="F217" s="292">
        <v>5.00603</v>
      </c>
      <c r="G217" s="292">
        <v>5.0003700000000002</v>
      </c>
      <c r="H217" s="292">
        <v>5.0025300000000001</v>
      </c>
      <c r="I217" s="292">
        <v>359.97699999999998</v>
      </c>
      <c r="J217" s="292">
        <v>359.988</v>
      </c>
      <c r="K217" s="292">
        <v>2.0140000000000002E-2</v>
      </c>
      <c r="L217" s="292">
        <v>1251.07</v>
      </c>
      <c r="M217" s="298">
        <v>1249.57</v>
      </c>
      <c r="N217" s="298">
        <v>1250.06</v>
      </c>
      <c r="O217" s="298">
        <v>-0.48630000000000001</v>
      </c>
      <c r="P217" s="298">
        <v>-0.26150000000000001</v>
      </c>
      <c r="Q217" s="298">
        <v>0.43952999999999998</v>
      </c>
      <c r="R217" s="302">
        <v>1</v>
      </c>
      <c r="S217" s="302">
        <v>1</v>
      </c>
      <c r="T217" s="302">
        <v>1</v>
      </c>
      <c r="U217" s="302">
        <v>119.91</v>
      </c>
      <c r="V217" s="302">
        <v>120.249</v>
      </c>
      <c r="W217" s="302">
        <v>119.84</v>
      </c>
      <c r="X217" s="302">
        <v>3.4930000000000003E-2</v>
      </c>
      <c r="Y217" s="302">
        <v>3.6249999999999998E-2</v>
      </c>
      <c r="Z217" s="302">
        <v>3.6060000000000002E-2</v>
      </c>
      <c r="AA217" s="302">
        <v>3.31E-3</v>
      </c>
      <c r="AB217" s="302">
        <v>3.32E-3</v>
      </c>
      <c r="AC217" s="302">
        <v>3.6900000000000001E-3</v>
      </c>
      <c r="AD217" s="298">
        <v>49.997999999999998</v>
      </c>
      <c r="AE217" s="58">
        <f t="shared" si="3"/>
        <v>1.6238423995673656E-5</v>
      </c>
    </row>
    <row r="218" spans="1:31">
      <c r="A218" s="3">
        <v>217</v>
      </c>
      <c r="B218" s="290" t="s">
        <v>1017</v>
      </c>
      <c r="C218" s="292">
        <v>249.91300000000001</v>
      </c>
      <c r="D218" s="292">
        <v>249.89599999999999</v>
      </c>
      <c r="E218" s="292">
        <v>249.88499999999999</v>
      </c>
      <c r="F218" s="292">
        <v>5.0061499999999999</v>
      </c>
      <c r="G218" s="292">
        <v>5.0004</v>
      </c>
      <c r="H218" s="292">
        <v>5.00251</v>
      </c>
      <c r="I218" s="292">
        <v>359.976</v>
      </c>
      <c r="J218" s="292">
        <v>359.98700000000002</v>
      </c>
      <c r="K218" s="292">
        <v>1.958E-2</v>
      </c>
      <c r="L218" s="292">
        <v>1251.0999999999999</v>
      </c>
      <c r="M218" s="298">
        <v>1249.58</v>
      </c>
      <c r="N218" s="298">
        <v>1250.05</v>
      </c>
      <c r="O218" s="298">
        <v>-0.5121</v>
      </c>
      <c r="P218" s="298">
        <v>-0.26529999999999998</v>
      </c>
      <c r="Q218" s="298">
        <v>0.42724000000000001</v>
      </c>
      <c r="R218" s="302">
        <v>1</v>
      </c>
      <c r="S218" s="302">
        <v>1</v>
      </c>
      <c r="T218" s="302">
        <v>1</v>
      </c>
      <c r="U218" s="302">
        <v>119.90900000000001</v>
      </c>
      <c r="V218" s="302">
        <v>120.249</v>
      </c>
      <c r="W218" s="302">
        <v>119.84</v>
      </c>
      <c r="X218" s="302">
        <v>3.483E-2</v>
      </c>
      <c r="Y218" s="302">
        <v>3.6380000000000003E-2</v>
      </c>
      <c r="Z218" s="302">
        <v>3.6240000000000001E-2</v>
      </c>
      <c r="AA218" s="302">
        <v>3.3300000000000001E-3</v>
      </c>
      <c r="AB218" s="302">
        <v>3.2599999999999999E-3</v>
      </c>
      <c r="AC218" s="302">
        <v>3.7699999999999999E-3</v>
      </c>
      <c r="AD218" s="298">
        <v>49.997999999999998</v>
      </c>
      <c r="AE218" s="58">
        <f t="shared" si="3"/>
        <v>1.6319441783707589E-5</v>
      </c>
    </row>
    <row r="219" spans="1:31">
      <c r="A219" s="3">
        <v>218</v>
      </c>
      <c r="B219" s="290" t="s">
        <v>1018</v>
      </c>
      <c r="C219" s="292">
        <v>249.91300000000001</v>
      </c>
      <c r="D219" s="292">
        <v>249.89599999999999</v>
      </c>
      <c r="E219" s="292">
        <v>249.88499999999999</v>
      </c>
      <c r="F219" s="292">
        <v>5.0062199999999999</v>
      </c>
      <c r="G219" s="292">
        <v>5.0004600000000003</v>
      </c>
      <c r="H219" s="292">
        <v>5.0025500000000003</v>
      </c>
      <c r="I219" s="292">
        <v>359.97699999999998</v>
      </c>
      <c r="J219" s="292">
        <v>359.988</v>
      </c>
      <c r="K219" s="292">
        <v>1.9560000000000001E-2</v>
      </c>
      <c r="L219" s="292">
        <v>1251.1199999999999</v>
      </c>
      <c r="M219" s="298">
        <v>1249.5899999999999</v>
      </c>
      <c r="N219" s="298">
        <v>1250.06</v>
      </c>
      <c r="O219" s="298">
        <v>-0.498</v>
      </c>
      <c r="P219" s="298">
        <v>-0.25690000000000002</v>
      </c>
      <c r="Q219" s="298">
        <v>0.42687000000000003</v>
      </c>
      <c r="R219" s="302">
        <v>1</v>
      </c>
      <c r="S219" s="302">
        <v>1</v>
      </c>
      <c r="T219" s="302">
        <v>1</v>
      </c>
      <c r="U219" s="302">
        <v>119.90900000000001</v>
      </c>
      <c r="V219" s="302">
        <v>120.249</v>
      </c>
      <c r="W219" s="302">
        <v>119.84</v>
      </c>
      <c r="X219" s="302">
        <v>3.483E-2</v>
      </c>
      <c r="Y219" s="302">
        <v>3.5749999999999997E-2</v>
      </c>
      <c r="Z219" s="302">
        <v>3.6970000000000003E-2</v>
      </c>
      <c r="AA219" s="302">
        <v>3.3600000000000001E-3</v>
      </c>
      <c r="AB219" s="302">
        <v>3.2000000000000002E-3</v>
      </c>
      <c r="AC219" s="302">
        <v>3.8E-3</v>
      </c>
      <c r="AD219" s="298">
        <v>49.997999999999998</v>
      </c>
      <c r="AE219" s="58">
        <f t="shared" si="3"/>
        <v>1.6909725673031062E-5</v>
      </c>
    </row>
    <row r="220" spans="1:31">
      <c r="A220" s="3">
        <v>219</v>
      </c>
      <c r="B220" s="290" t="s">
        <v>1019</v>
      </c>
      <c r="C220" s="292">
        <v>249.91399999999999</v>
      </c>
      <c r="D220" s="292">
        <v>249.89599999999999</v>
      </c>
      <c r="E220" s="292">
        <v>249.88499999999999</v>
      </c>
      <c r="F220" s="292">
        <v>5.0062800000000003</v>
      </c>
      <c r="G220" s="292">
        <v>5.0004499999999998</v>
      </c>
      <c r="H220" s="292">
        <v>5.0025399999999998</v>
      </c>
      <c r="I220" s="292">
        <v>359.976</v>
      </c>
      <c r="J220" s="292">
        <v>359.988</v>
      </c>
      <c r="K220" s="292">
        <v>1.9619999999999999E-2</v>
      </c>
      <c r="L220" s="292">
        <v>1251.1400000000001</v>
      </c>
      <c r="M220" s="298">
        <v>1249.5899999999999</v>
      </c>
      <c r="N220" s="298">
        <v>1250.06</v>
      </c>
      <c r="O220" s="298">
        <v>-0.50600000000000001</v>
      </c>
      <c r="P220" s="298">
        <v>-0.25269999999999998</v>
      </c>
      <c r="Q220" s="298">
        <v>0.42819000000000002</v>
      </c>
      <c r="R220" s="302">
        <v>1</v>
      </c>
      <c r="S220" s="302">
        <v>1</v>
      </c>
      <c r="T220" s="302">
        <v>1</v>
      </c>
      <c r="U220" s="302">
        <v>119.90900000000001</v>
      </c>
      <c r="V220" s="302">
        <v>120.25</v>
      </c>
      <c r="W220" s="302">
        <v>119.84</v>
      </c>
      <c r="X220" s="302">
        <v>3.381E-2</v>
      </c>
      <c r="Y220" s="302">
        <v>3.619E-2</v>
      </c>
      <c r="Z220" s="302">
        <v>3.7650000000000003E-2</v>
      </c>
      <c r="AA220" s="302">
        <v>3.3999999999999998E-3</v>
      </c>
      <c r="AB220" s="302">
        <v>3.1900000000000001E-3</v>
      </c>
      <c r="AC220" s="302">
        <v>3.9300000000000003E-3</v>
      </c>
      <c r="AD220" s="298">
        <v>49.997999999999998</v>
      </c>
      <c r="AE220" s="58">
        <f t="shared" si="3"/>
        <v>1.6909718397073448E-5</v>
      </c>
    </row>
    <row r="221" spans="1:31">
      <c r="A221" s="3">
        <v>220</v>
      </c>
      <c r="B221" s="290" t="s">
        <v>1020</v>
      </c>
      <c r="C221" s="292">
        <v>249.91399999999999</v>
      </c>
      <c r="D221" s="292">
        <v>249.89599999999999</v>
      </c>
      <c r="E221" s="292">
        <v>249.886</v>
      </c>
      <c r="F221" s="292">
        <v>5.0062699999999998</v>
      </c>
      <c r="G221" s="292">
        <v>5.0004900000000001</v>
      </c>
      <c r="H221" s="292">
        <v>5.0024899999999999</v>
      </c>
      <c r="I221" s="292">
        <v>359.97500000000002</v>
      </c>
      <c r="J221" s="292">
        <v>359.988</v>
      </c>
      <c r="K221" s="292">
        <v>1.9199999999999998E-2</v>
      </c>
      <c r="L221" s="292">
        <v>1251.1400000000001</v>
      </c>
      <c r="M221" s="298">
        <v>1249.5999999999999</v>
      </c>
      <c r="N221" s="298">
        <v>1250.05</v>
      </c>
      <c r="O221" s="298">
        <v>-0.53269999999999995</v>
      </c>
      <c r="P221" s="298">
        <v>-0.2616</v>
      </c>
      <c r="Q221" s="298">
        <v>0.41898999999999997</v>
      </c>
      <c r="R221" s="302">
        <v>1</v>
      </c>
      <c r="S221" s="302">
        <v>1</v>
      </c>
      <c r="T221" s="302">
        <v>1</v>
      </c>
      <c r="U221" s="302">
        <v>119.90900000000001</v>
      </c>
      <c r="V221" s="302">
        <v>120.25</v>
      </c>
      <c r="W221" s="302">
        <v>119.84</v>
      </c>
      <c r="X221" s="302">
        <v>3.3320000000000002E-2</v>
      </c>
      <c r="Y221" s="302">
        <v>3.739E-2</v>
      </c>
      <c r="Z221" s="302">
        <v>3.6339999999999997E-2</v>
      </c>
      <c r="AA221" s="302">
        <v>3.3500000000000001E-3</v>
      </c>
      <c r="AB221" s="302">
        <v>3.3E-3</v>
      </c>
      <c r="AC221" s="302">
        <v>4.0400000000000002E-3</v>
      </c>
      <c r="AD221" s="298">
        <v>49.997999999999998</v>
      </c>
      <c r="AE221" s="58">
        <f t="shared" si="3"/>
        <v>1.6493060684297234E-5</v>
      </c>
    </row>
    <row r="222" spans="1:31">
      <c r="A222" s="3">
        <v>221</v>
      </c>
      <c r="B222" s="290" t="s">
        <v>1021</v>
      </c>
      <c r="C222" s="292">
        <v>249.91499999999999</v>
      </c>
      <c r="D222" s="292">
        <v>249.89699999999999</v>
      </c>
      <c r="E222" s="292">
        <v>249.886</v>
      </c>
      <c r="F222" s="292">
        <v>5.0062499999999996</v>
      </c>
      <c r="G222" s="292">
        <v>5.0004900000000001</v>
      </c>
      <c r="H222" s="292">
        <v>5.00244</v>
      </c>
      <c r="I222" s="292">
        <v>359.97500000000002</v>
      </c>
      <c r="J222" s="292">
        <v>359.98599999999999</v>
      </c>
      <c r="K222" s="292">
        <v>2.0039999999999999E-2</v>
      </c>
      <c r="L222" s="292">
        <v>1251.1300000000001</v>
      </c>
      <c r="M222" s="298">
        <v>1249.6099999999999</v>
      </c>
      <c r="N222" s="298">
        <v>1250.04</v>
      </c>
      <c r="O222" s="298">
        <v>-0.52939999999999998</v>
      </c>
      <c r="P222" s="298">
        <v>-0.29480000000000001</v>
      </c>
      <c r="Q222" s="298">
        <v>0.43733</v>
      </c>
      <c r="R222" s="302">
        <v>1</v>
      </c>
      <c r="S222" s="302">
        <v>1</v>
      </c>
      <c r="T222" s="302">
        <v>1</v>
      </c>
      <c r="U222" s="302">
        <v>119.90900000000001</v>
      </c>
      <c r="V222" s="302">
        <v>120.25</v>
      </c>
      <c r="W222" s="302">
        <v>119.84</v>
      </c>
      <c r="X222" s="302">
        <v>3.458E-2</v>
      </c>
      <c r="Y222" s="302">
        <v>3.6990000000000002E-2</v>
      </c>
      <c r="Z222" s="302">
        <v>3.6020000000000003E-2</v>
      </c>
      <c r="AA222" s="302">
        <v>3.3600000000000001E-3</v>
      </c>
      <c r="AB222" s="302">
        <v>3.2299999999999998E-3</v>
      </c>
      <c r="AC222" s="302">
        <v>4.1099999999999999E-3</v>
      </c>
      <c r="AD222" s="298">
        <v>49.997999999999998</v>
      </c>
      <c r="AE222" s="58">
        <f t="shared" si="3"/>
        <v>1.6956015315372497E-5</v>
      </c>
    </row>
    <row r="223" spans="1:31">
      <c r="A223" s="3">
        <v>222</v>
      </c>
      <c r="B223" s="290" t="s">
        <v>1022</v>
      </c>
      <c r="C223" s="292">
        <v>249.91499999999999</v>
      </c>
      <c r="D223" s="292">
        <v>249.89599999999999</v>
      </c>
      <c r="E223" s="292">
        <v>249.886</v>
      </c>
      <c r="F223" s="292">
        <v>5.0061499999999999</v>
      </c>
      <c r="G223" s="292">
        <v>5.0003799999999998</v>
      </c>
      <c r="H223" s="292">
        <v>5.0024300000000004</v>
      </c>
      <c r="I223" s="292">
        <v>359.976</v>
      </c>
      <c r="J223" s="292">
        <v>359.98599999999999</v>
      </c>
      <c r="K223" s="292">
        <v>2.121E-2</v>
      </c>
      <c r="L223" s="292">
        <v>1251.1099999999999</v>
      </c>
      <c r="M223" s="298">
        <v>1249.58</v>
      </c>
      <c r="N223" s="298">
        <v>1250.04</v>
      </c>
      <c r="O223" s="298">
        <v>-0.51719999999999999</v>
      </c>
      <c r="P223" s="298">
        <v>-0.30509999999999998</v>
      </c>
      <c r="Q223" s="298">
        <v>0.46273999999999998</v>
      </c>
      <c r="R223" s="302">
        <v>1</v>
      </c>
      <c r="S223" s="302">
        <v>1</v>
      </c>
      <c r="T223" s="302">
        <v>1</v>
      </c>
      <c r="U223" s="302">
        <v>119.90900000000001</v>
      </c>
      <c r="V223" s="302">
        <v>120.25</v>
      </c>
      <c r="W223" s="302">
        <v>119.84</v>
      </c>
      <c r="X223" s="302">
        <v>3.4909999999999997E-2</v>
      </c>
      <c r="Y223" s="302">
        <v>3.5990000000000001E-2</v>
      </c>
      <c r="Z223" s="302">
        <v>3.5999999999999997E-2</v>
      </c>
      <c r="AA223" s="302">
        <v>3.3899999999999998E-3</v>
      </c>
      <c r="AB223" s="302">
        <v>3.16E-3</v>
      </c>
      <c r="AC223" s="302">
        <v>4.1200000000000004E-3</v>
      </c>
      <c r="AD223" s="298">
        <v>49.997999999999998</v>
      </c>
      <c r="AE223" s="58">
        <f t="shared" si="3"/>
        <v>1.6319441783707589E-5</v>
      </c>
    </row>
    <row r="224" spans="1:31">
      <c r="A224" s="3">
        <v>223</v>
      </c>
      <c r="B224" s="290" t="s">
        <v>1023</v>
      </c>
      <c r="C224" s="292">
        <v>249.91499999999999</v>
      </c>
      <c r="D224" s="292">
        <v>249.89599999999999</v>
      </c>
      <c r="E224" s="292">
        <v>249.88499999999999</v>
      </c>
      <c r="F224" s="292">
        <v>5.0062300000000004</v>
      </c>
      <c r="G224" s="292">
        <v>5.0003500000000001</v>
      </c>
      <c r="H224" s="292">
        <v>5.00251</v>
      </c>
      <c r="I224" s="292">
        <v>359.976</v>
      </c>
      <c r="J224" s="292">
        <v>359.98700000000002</v>
      </c>
      <c r="K224" s="292">
        <v>2.1049999999999999E-2</v>
      </c>
      <c r="L224" s="292">
        <v>1251.1300000000001</v>
      </c>
      <c r="M224" s="298">
        <v>1249.56</v>
      </c>
      <c r="N224" s="298">
        <v>1250.05</v>
      </c>
      <c r="O224" s="298">
        <v>-0.51349999999999996</v>
      </c>
      <c r="P224" s="298">
        <v>-0.28260000000000002</v>
      </c>
      <c r="Q224" s="298">
        <v>0.45944000000000002</v>
      </c>
      <c r="R224" s="302">
        <v>1</v>
      </c>
      <c r="S224" s="302">
        <v>1</v>
      </c>
      <c r="T224" s="302">
        <v>1</v>
      </c>
      <c r="U224" s="302">
        <v>119.91</v>
      </c>
      <c r="V224" s="302">
        <v>120.25</v>
      </c>
      <c r="W224" s="302">
        <v>119.839</v>
      </c>
      <c r="X224" s="302">
        <v>3.449E-2</v>
      </c>
      <c r="Y224" s="302">
        <v>3.737E-2</v>
      </c>
      <c r="Z224" s="302">
        <v>3.5090000000000003E-2</v>
      </c>
      <c r="AA224" s="302">
        <v>3.31E-3</v>
      </c>
      <c r="AB224" s="302">
        <v>3.2699999999999999E-3</v>
      </c>
      <c r="AC224" s="302">
        <v>4.2700000000000004E-3</v>
      </c>
      <c r="AD224" s="298">
        <v>49.997999999999998</v>
      </c>
      <c r="AE224" s="58">
        <f t="shared" si="3"/>
        <v>1.6238431271631271E-5</v>
      </c>
    </row>
    <row r="225" spans="1:31">
      <c r="A225" s="3">
        <v>224</v>
      </c>
      <c r="B225" s="290" t="s">
        <v>1024</v>
      </c>
      <c r="C225" s="292">
        <v>249.916</v>
      </c>
      <c r="D225" s="292">
        <v>249.89599999999999</v>
      </c>
      <c r="E225" s="292">
        <v>249.88499999999999</v>
      </c>
      <c r="F225" s="292">
        <v>5.0062899999999999</v>
      </c>
      <c r="G225" s="292">
        <v>5.0003299999999999</v>
      </c>
      <c r="H225" s="292">
        <v>5.0025700000000004</v>
      </c>
      <c r="I225" s="292">
        <v>359.97699999999998</v>
      </c>
      <c r="J225" s="292">
        <v>359.98700000000002</v>
      </c>
      <c r="K225" s="292">
        <v>2.1250000000000002E-2</v>
      </c>
      <c r="L225" s="292">
        <v>1251.1500000000001</v>
      </c>
      <c r="M225" s="298">
        <v>1249.56</v>
      </c>
      <c r="N225" s="298">
        <v>1250.06</v>
      </c>
      <c r="O225" s="298">
        <v>-0.49759999999999999</v>
      </c>
      <c r="P225" s="298">
        <v>-0.26950000000000002</v>
      </c>
      <c r="Q225" s="298">
        <v>0.46373999999999999</v>
      </c>
      <c r="R225" s="302">
        <v>1</v>
      </c>
      <c r="S225" s="302">
        <v>1</v>
      </c>
      <c r="T225" s="302">
        <v>1</v>
      </c>
      <c r="U225" s="302">
        <v>119.91</v>
      </c>
      <c r="V225" s="302">
        <v>120.25</v>
      </c>
      <c r="W225" s="302">
        <v>119.839</v>
      </c>
      <c r="X225" s="302">
        <v>3.4720000000000001E-2</v>
      </c>
      <c r="Y225" s="302">
        <v>3.7580000000000002E-2</v>
      </c>
      <c r="Z225" s="302">
        <v>3.5560000000000001E-2</v>
      </c>
      <c r="AA225" s="302">
        <v>3.2499999999999999E-3</v>
      </c>
      <c r="AB225" s="302">
        <v>3.3500000000000001E-3</v>
      </c>
      <c r="AC225" s="302">
        <v>4.3899999999999998E-3</v>
      </c>
      <c r="AD225" s="298">
        <v>49.997999999999998</v>
      </c>
      <c r="AE225" s="58">
        <f t="shared" si="3"/>
        <v>1.6319441783707589E-5</v>
      </c>
    </row>
    <row r="226" spans="1:31">
      <c r="A226" s="3">
        <v>225</v>
      </c>
      <c r="B226" s="290" t="s">
        <v>1025</v>
      </c>
      <c r="C226" s="292">
        <v>249.916</v>
      </c>
      <c r="D226" s="292">
        <v>249.89599999999999</v>
      </c>
      <c r="E226" s="292">
        <v>249.88499999999999</v>
      </c>
      <c r="F226" s="292">
        <v>5.00624</v>
      </c>
      <c r="G226" s="292">
        <v>5.0002700000000004</v>
      </c>
      <c r="H226" s="292">
        <v>5.00258</v>
      </c>
      <c r="I226" s="292">
        <v>359.97800000000001</v>
      </c>
      <c r="J226" s="292">
        <v>359.988</v>
      </c>
      <c r="K226" s="292">
        <v>2.196E-2</v>
      </c>
      <c r="L226" s="292">
        <v>1251.1400000000001</v>
      </c>
      <c r="M226" s="298">
        <v>1249.55</v>
      </c>
      <c r="N226" s="298">
        <v>1250.07</v>
      </c>
      <c r="O226" s="298">
        <v>-0.47839999999999999</v>
      </c>
      <c r="P226" s="298">
        <v>-0.25919999999999999</v>
      </c>
      <c r="Q226" s="298">
        <v>0.47916999999999998</v>
      </c>
      <c r="R226" s="302">
        <v>1</v>
      </c>
      <c r="S226" s="302">
        <v>1</v>
      </c>
      <c r="T226" s="302">
        <v>1</v>
      </c>
      <c r="U226" s="302">
        <v>119.91</v>
      </c>
      <c r="V226" s="302">
        <v>120.25</v>
      </c>
      <c r="W226" s="302">
        <v>119.839</v>
      </c>
      <c r="X226" s="302">
        <v>3.4070000000000003E-2</v>
      </c>
      <c r="Y226" s="302">
        <v>3.6920000000000001E-2</v>
      </c>
      <c r="Z226" s="302">
        <v>3.6310000000000002E-2</v>
      </c>
      <c r="AA226" s="302">
        <v>3.47E-3</v>
      </c>
      <c r="AB226" s="302">
        <v>3.2499999999999999E-3</v>
      </c>
      <c r="AC226" s="302">
        <v>4.3400000000000001E-3</v>
      </c>
      <c r="AD226" s="298">
        <v>49.997999999999998</v>
      </c>
      <c r="AE226" s="58">
        <f t="shared" si="3"/>
        <v>1.6226847947109491E-5</v>
      </c>
    </row>
    <row r="227" spans="1:31">
      <c r="A227" s="3">
        <v>226</v>
      </c>
      <c r="B227" s="290" t="s">
        <v>1026</v>
      </c>
      <c r="C227" s="292">
        <v>249.916</v>
      </c>
      <c r="D227" s="292">
        <v>249.89599999999999</v>
      </c>
      <c r="E227" s="292">
        <v>249.88499999999999</v>
      </c>
      <c r="F227" s="292">
        <v>5.0062300000000004</v>
      </c>
      <c r="G227" s="292">
        <v>5.0002700000000004</v>
      </c>
      <c r="H227" s="292">
        <v>5.0025500000000003</v>
      </c>
      <c r="I227" s="292">
        <v>359.97699999999998</v>
      </c>
      <c r="J227" s="292">
        <v>359.988</v>
      </c>
      <c r="K227" s="292">
        <v>2.198E-2</v>
      </c>
      <c r="L227" s="292">
        <v>1251.1300000000001</v>
      </c>
      <c r="M227" s="298">
        <v>1249.55</v>
      </c>
      <c r="N227" s="298">
        <v>1250.06</v>
      </c>
      <c r="O227" s="298">
        <v>-0.49659999999999999</v>
      </c>
      <c r="P227" s="298">
        <v>-0.26150000000000001</v>
      </c>
      <c r="Q227" s="298">
        <v>0.47960000000000003</v>
      </c>
      <c r="R227" s="302">
        <v>1</v>
      </c>
      <c r="S227" s="302">
        <v>1</v>
      </c>
      <c r="T227" s="302">
        <v>1</v>
      </c>
      <c r="U227" s="302">
        <v>119.90900000000001</v>
      </c>
      <c r="V227" s="302">
        <v>120.25</v>
      </c>
      <c r="W227" s="302">
        <v>119.839</v>
      </c>
      <c r="X227" s="302">
        <v>3.3489999999999999E-2</v>
      </c>
      <c r="Y227" s="302">
        <v>3.6850000000000001E-2</v>
      </c>
      <c r="Z227" s="302">
        <v>3.6729999999999999E-2</v>
      </c>
      <c r="AA227" s="302">
        <v>3.5699999999999998E-3</v>
      </c>
      <c r="AB227" s="302">
        <v>3.2000000000000002E-3</v>
      </c>
      <c r="AC227" s="302">
        <v>4.2900000000000004E-3</v>
      </c>
      <c r="AD227" s="298">
        <v>49.997999999999998</v>
      </c>
      <c r="AE227" s="58">
        <f t="shared" si="3"/>
        <v>1.6365745977964252E-5</v>
      </c>
    </row>
    <row r="228" spans="1:31">
      <c r="A228" s="3">
        <v>227</v>
      </c>
      <c r="B228" s="290" t="s">
        <v>1027</v>
      </c>
      <c r="C228" s="292">
        <v>249.916</v>
      </c>
      <c r="D228" s="292">
        <v>249.89599999999999</v>
      </c>
      <c r="E228" s="292">
        <v>249.88499999999999</v>
      </c>
      <c r="F228" s="292">
        <v>5.0062199999999999</v>
      </c>
      <c r="G228" s="292">
        <v>5.0003399999999996</v>
      </c>
      <c r="H228" s="292">
        <v>5.0025300000000001</v>
      </c>
      <c r="I228" s="292">
        <v>359.976</v>
      </c>
      <c r="J228" s="292">
        <v>359.98700000000002</v>
      </c>
      <c r="K228" s="292">
        <v>2.205E-2</v>
      </c>
      <c r="L228" s="292">
        <v>1251.1300000000001</v>
      </c>
      <c r="M228" s="298">
        <v>1249.56</v>
      </c>
      <c r="N228" s="298">
        <v>1250.06</v>
      </c>
      <c r="O228" s="298">
        <v>-0.51439999999999997</v>
      </c>
      <c r="P228" s="298">
        <v>-0.27139999999999997</v>
      </c>
      <c r="Q228" s="298">
        <v>0.48126999999999998</v>
      </c>
      <c r="R228" s="302">
        <v>1</v>
      </c>
      <c r="S228" s="302">
        <v>1</v>
      </c>
      <c r="T228" s="302">
        <v>1</v>
      </c>
      <c r="U228" s="302">
        <v>119.90900000000001</v>
      </c>
      <c r="V228" s="302">
        <v>120.25</v>
      </c>
      <c r="W228" s="302">
        <v>119.839</v>
      </c>
      <c r="X228" s="302">
        <v>3.4979999999999997E-2</v>
      </c>
      <c r="Y228" s="302">
        <v>3.5770000000000003E-2</v>
      </c>
      <c r="Z228" s="302">
        <v>3.7249999999999998E-2</v>
      </c>
      <c r="AA228" s="302">
        <v>3.3700000000000002E-3</v>
      </c>
      <c r="AB228" s="302">
        <v>3.2599999999999999E-3</v>
      </c>
      <c r="AC228" s="302">
        <v>4.4299999999999999E-3</v>
      </c>
      <c r="AD228" s="298">
        <v>49.997999999999998</v>
      </c>
      <c r="AE228" s="58">
        <f t="shared" si="3"/>
        <v>1.6238423995673656E-5</v>
      </c>
    </row>
    <row r="229" spans="1:31">
      <c r="A229" s="3">
        <v>228</v>
      </c>
      <c r="B229" s="290" t="s">
        <v>1028</v>
      </c>
      <c r="C229" s="292">
        <v>249.916</v>
      </c>
      <c r="D229" s="292">
        <v>249.89599999999999</v>
      </c>
      <c r="E229" s="292">
        <v>249.88499999999999</v>
      </c>
      <c r="F229" s="292">
        <v>5.0062699999999998</v>
      </c>
      <c r="G229" s="292">
        <v>5.0003500000000001</v>
      </c>
      <c r="H229" s="292">
        <v>5.0025500000000003</v>
      </c>
      <c r="I229" s="292">
        <v>359.976</v>
      </c>
      <c r="J229" s="292">
        <v>359.988</v>
      </c>
      <c r="K229" s="292">
        <v>2.162E-2</v>
      </c>
      <c r="L229" s="292">
        <v>1251.1400000000001</v>
      </c>
      <c r="M229" s="298">
        <v>1249.56</v>
      </c>
      <c r="N229" s="298">
        <v>1250.06</v>
      </c>
      <c r="O229" s="298">
        <v>-0.50829999999999997</v>
      </c>
      <c r="P229" s="298">
        <v>-0.26300000000000001</v>
      </c>
      <c r="Q229" s="298">
        <v>0.47187000000000001</v>
      </c>
      <c r="R229" s="302">
        <v>1</v>
      </c>
      <c r="S229" s="302">
        <v>1</v>
      </c>
      <c r="T229" s="302">
        <v>1</v>
      </c>
      <c r="U229" s="302">
        <v>119.90900000000001</v>
      </c>
      <c r="V229" s="302">
        <v>120.25</v>
      </c>
      <c r="W229" s="302">
        <v>119.839</v>
      </c>
      <c r="X229" s="302">
        <v>3.4770000000000002E-2</v>
      </c>
      <c r="Y229" s="302">
        <v>3.6069999999999998E-2</v>
      </c>
      <c r="Z229" s="302">
        <v>3.7139999999999999E-2</v>
      </c>
      <c r="AA229" s="302">
        <v>3.3800000000000002E-3</v>
      </c>
      <c r="AB229" s="302">
        <v>3.2299999999999998E-3</v>
      </c>
      <c r="AC229" s="302">
        <v>4.4099999999999999E-3</v>
      </c>
      <c r="AD229" s="298">
        <v>49.997999999999998</v>
      </c>
      <c r="AE229" s="58">
        <f t="shared" si="3"/>
        <v>1.649305340833962E-5</v>
      </c>
    </row>
    <row r="230" spans="1:31">
      <c r="A230" s="3">
        <v>229</v>
      </c>
      <c r="B230" s="290" t="s">
        <v>1029</v>
      </c>
      <c r="C230" s="292">
        <v>249.91399999999999</v>
      </c>
      <c r="D230" s="292">
        <v>249.89500000000001</v>
      </c>
      <c r="E230" s="292">
        <v>249.88499999999999</v>
      </c>
      <c r="F230" s="292">
        <v>5.0063000000000004</v>
      </c>
      <c r="G230" s="292">
        <v>5.0003599999999997</v>
      </c>
      <c r="H230" s="292">
        <v>5.0025500000000003</v>
      </c>
      <c r="I230" s="292">
        <v>359.976</v>
      </c>
      <c r="J230" s="292">
        <v>359.988</v>
      </c>
      <c r="K230" s="292">
        <v>2.1219999999999999E-2</v>
      </c>
      <c r="L230" s="292">
        <v>1251.1500000000001</v>
      </c>
      <c r="M230" s="298">
        <v>1249.56</v>
      </c>
      <c r="N230" s="298">
        <v>1250.06</v>
      </c>
      <c r="O230" s="298">
        <v>-0.50600000000000001</v>
      </c>
      <c r="P230" s="298">
        <v>-0.25409999999999999</v>
      </c>
      <c r="Q230" s="298">
        <v>0.46316000000000002</v>
      </c>
      <c r="R230" s="302">
        <v>1</v>
      </c>
      <c r="S230" s="302">
        <v>1</v>
      </c>
      <c r="T230" s="302">
        <v>1</v>
      </c>
      <c r="U230" s="302">
        <v>119.91</v>
      </c>
      <c r="V230" s="302">
        <v>120.25</v>
      </c>
      <c r="W230" s="302">
        <v>119.839</v>
      </c>
      <c r="X230" s="302">
        <v>3.3759999999999998E-2</v>
      </c>
      <c r="Y230" s="302">
        <v>3.6600000000000001E-2</v>
      </c>
      <c r="Z230" s="302">
        <v>3.6470000000000002E-2</v>
      </c>
      <c r="AA230" s="302">
        <v>3.47E-3</v>
      </c>
      <c r="AB230" s="302">
        <v>3.2100000000000002E-3</v>
      </c>
      <c r="AC230" s="302">
        <v>4.3699999999999998E-3</v>
      </c>
      <c r="AD230" s="298">
        <v>49.997999999999998</v>
      </c>
      <c r="AE230" s="58">
        <f t="shared" si="3"/>
        <v>1.6412042896263301E-5</v>
      </c>
    </row>
    <row r="231" spans="1:31">
      <c r="A231" s="3">
        <v>230</v>
      </c>
      <c r="B231" s="290" t="s">
        <v>1030</v>
      </c>
      <c r="C231" s="292">
        <v>249.91399999999999</v>
      </c>
      <c r="D231" s="292">
        <v>249.89500000000001</v>
      </c>
      <c r="E231" s="292">
        <v>249.88399999999999</v>
      </c>
      <c r="F231" s="292">
        <v>5.0062600000000002</v>
      </c>
      <c r="G231" s="292">
        <v>5.0003799999999998</v>
      </c>
      <c r="H231" s="292">
        <v>5.0025199999999996</v>
      </c>
      <c r="I231" s="292">
        <v>359.976</v>
      </c>
      <c r="J231" s="292">
        <v>359.988</v>
      </c>
      <c r="K231" s="292">
        <v>2.1590000000000002E-2</v>
      </c>
      <c r="L231" s="292">
        <v>1251.1400000000001</v>
      </c>
      <c r="M231" s="298">
        <v>1249.57</v>
      </c>
      <c r="N231" s="298">
        <v>1250.05</v>
      </c>
      <c r="O231" s="298">
        <v>-0.50460000000000005</v>
      </c>
      <c r="P231" s="298">
        <v>-0.25829999999999997</v>
      </c>
      <c r="Q231" s="298">
        <v>0.47122000000000003</v>
      </c>
      <c r="R231" s="302">
        <v>1</v>
      </c>
      <c r="S231" s="302">
        <v>1</v>
      </c>
      <c r="T231" s="302">
        <v>1</v>
      </c>
      <c r="U231" s="302">
        <v>119.90900000000001</v>
      </c>
      <c r="V231" s="302">
        <v>120.25</v>
      </c>
      <c r="W231" s="302">
        <v>119.84</v>
      </c>
      <c r="X231" s="302">
        <v>3.4180000000000002E-2</v>
      </c>
      <c r="Y231" s="302">
        <v>3.6569999999999998E-2</v>
      </c>
      <c r="Z231" s="302">
        <v>3.5700000000000003E-2</v>
      </c>
      <c r="AA231" s="302">
        <v>3.4399999999999999E-3</v>
      </c>
      <c r="AB231" s="302">
        <v>3.2200000000000002E-3</v>
      </c>
      <c r="AC231" s="302">
        <v>4.3800000000000002E-3</v>
      </c>
      <c r="AD231" s="298">
        <v>49.997999999999998</v>
      </c>
      <c r="AE231" s="58">
        <f t="shared" si="3"/>
        <v>1.7858794308267534E-5</v>
      </c>
    </row>
    <row r="232" spans="1:31">
      <c r="A232" s="3">
        <v>231</v>
      </c>
      <c r="B232" s="290" t="s">
        <v>1031</v>
      </c>
      <c r="C232" s="292">
        <v>249.91499999999999</v>
      </c>
      <c r="D232" s="292">
        <v>249.89500000000001</v>
      </c>
      <c r="E232" s="292">
        <v>249.88499999999999</v>
      </c>
      <c r="F232" s="292">
        <v>5.0061999999999998</v>
      </c>
      <c r="G232" s="292">
        <v>5.0003399999999996</v>
      </c>
      <c r="H232" s="292">
        <v>5.0025199999999996</v>
      </c>
      <c r="I232" s="292">
        <v>359.97699999999998</v>
      </c>
      <c r="J232" s="292">
        <v>359.988</v>
      </c>
      <c r="K232" s="292">
        <v>2.2429999999999999E-2</v>
      </c>
      <c r="L232" s="292">
        <v>1251.1199999999999</v>
      </c>
      <c r="M232" s="298">
        <v>1249.56</v>
      </c>
      <c r="N232" s="298">
        <v>1250.05</v>
      </c>
      <c r="O232" s="298">
        <v>-0.50219999999999998</v>
      </c>
      <c r="P232" s="298">
        <v>-0.26300000000000001</v>
      </c>
      <c r="Q232" s="298">
        <v>0.48949999999999999</v>
      </c>
      <c r="R232" s="302">
        <v>1</v>
      </c>
      <c r="S232" s="302">
        <v>1</v>
      </c>
      <c r="T232" s="302">
        <v>1</v>
      </c>
      <c r="U232" s="302">
        <v>119.90900000000001</v>
      </c>
      <c r="V232" s="302">
        <v>120.25</v>
      </c>
      <c r="W232" s="302">
        <v>119.84</v>
      </c>
      <c r="X232" s="302">
        <v>3.4259999999999999E-2</v>
      </c>
      <c r="Y232" s="302">
        <v>3.603E-2</v>
      </c>
      <c r="Z232" s="302">
        <v>3.6229999999999998E-2</v>
      </c>
      <c r="AA232" s="302">
        <v>3.48E-3</v>
      </c>
      <c r="AB232" s="302">
        <v>3.2299999999999998E-3</v>
      </c>
      <c r="AC232" s="302">
        <v>4.3400000000000001E-3</v>
      </c>
      <c r="AD232" s="298">
        <v>49.997999999999998</v>
      </c>
      <c r="AE232" s="58">
        <f t="shared" si="3"/>
        <v>1.6412035620305687E-5</v>
      </c>
    </row>
    <row r="233" spans="1:31">
      <c r="A233" s="3">
        <v>232</v>
      </c>
      <c r="B233" s="290" t="s">
        <v>1032</v>
      </c>
      <c r="C233" s="292">
        <v>249.91399999999999</v>
      </c>
      <c r="D233" s="292">
        <v>249.89500000000001</v>
      </c>
      <c r="E233" s="292">
        <v>249.886</v>
      </c>
      <c r="F233" s="292">
        <v>5.0062600000000002</v>
      </c>
      <c r="G233" s="292">
        <v>5.0003500000000001</v>
      </c>
      <c r="H233" s="292">
        <v>5.0025500000000003</v>
      </c>
      <c r="I233" s="292">
        <v>359.97699999999998</v>
      </c>
      <c r="J233" s="292">
        <v>359.988</v>
      </c>
      <c r="K233" s="292">
        <v>2.2530000000000001E-2</v>
      </c>
      <c r="L233" s="292">
        <v>1251.1300000000001</v>
      </c>
      <c r="M233" s="298">
        <v>1249.56</v>
      </c>
      <c r="N233" s="298">
        <v>1250.06</v>
      </c>
      <c r="O233" s="298">
        <v>-0.50129999999999997</v>
      </c>
      <c r="P233" s="298">
        <v>-0.25219999999999998</v>
      </c>
      <c r="Q233" s="298">
        <v>0.49171999999999999</v>
      </c>
      <c r="R233" s="302">
        <v>1</v>
      </c>
      <c r="S233" s="302">
        <v>1</v>
      </c>
      <c r="T233" s="302">
        <v>1</v>
      </c>
      <c r="U233" s="302">
        <v>119.90900000000001</v>
      </c>
      <c r="V233" s="302">
        <v>120.25</v>
      </c>
      <c r="W233" s="302">
        <v>119.84</v>
      </c>
      <c r="X233" s="302">
        <v>3.406E-2</v>
      </c>
      <c r="Y233" s="302">
        <v>3.5929999999999997E-2</v>
      </c>
      <c r="Z233" s="302">
        <v>3.703E-2</v>
      </c>
      <c r="AA233" s="302">
        <v>3.5200000000000001E-3</v>
      </c>
      <c r="AB233" s="302">
        <v>3.2200000000000002E-3</v>
      </c>
      <c r="AC233" s="302">
        <v>4.3299999999999996E-3</v>
      </c>
      <c r="AD233" s="298">
        <v>49.997999999999998</v>
      </c>
      <c r="AE233" s="58">
        <f t="shared" si="3"/>
        <v>1.6319441783707589E-5</v>
      </c>
    </row>
    <row r="234" spans="1:31">
      <c r="A234" s="3">
        <v>233</v>
      </c>
      <c r="B234" s="290" t="s">
        <v>1033</v>
      </c>
      <c r="C234" s="292">
        <v>249.91300000000001</v>
      </c>
      <c r="D234" s="292">
        <v>249.89599999999999</v>
      </c>
      <c r="E234" s="292">
        <v>249.887</v>
      </c>
      <c r="F234" s="292">
        <v>5.0062300000000004</v>
      </c>
      <c r="G234" s="292">
        <v>5.0004400000000002</v>
      </c>
      <c r="H234" s="292">
        <v>5.0024899999999999</v>
      </c>
      <c r="I234" s="292">
        <v>359.976</v>
      </c>
      <c r="J234" s="292">
        <v>359.988</v>
      </c>
      <c r="K234" s="292">
        <v>2.2880000000000001E-2</v>
      </c>
      <c r="L234" s="292">
        <v>1251.1199999999999</v>
      </c>
      <c r="M234" s="298">
        <v>1249.5899999999999</v>
      </c>
      <c r="N234" s="298">
        <v>1250.05</v>
      </c>
      <c r="O234" s="298">
        <v>-0.50970000000000004</v>
      </c>
      <c r="P234" s="298">
        <v>-0.25729999999999997</v>
      </c>
      <c r="Q234" s="298">
        <v>0.49928</v>
      </c>
      <c r="R234" s="302">
        <v>1</v>
      </c>
      <c r="S234" s="302">
        <v>1</v>
      </c>
      <c r="T234" s="302">
        <v>1</v>
      </c>
      <c r="U234" s="302">
        <v>119.90900000000001</v>
      </c>
      <c r="V234" s="302">
        <v>120.25</v>
      </c>
      <c r="W234" s="302">
        <v>119.84</v>
      </c>
      <c r="X234" s="302">
        <v>3.474E-2</v>
      </c>
      <c r="Y234" s="302">
        <v>3.6729999999999999E-2</v>
      </c>
      <c r="Z234" s="302">
        <v>3.6360000000000003E-2</v>
      </c>
      <c r="AA234" s="302">
        <v>3.48E-3</v>
      </c>
      <c r="AB234" s="302">
        <v>3.29E-3</v>
      </c>
      <c r="AC234" s="302">
        <v>4.3400000000000001E-3</v>
      </c>
      <c r="AD234" s="298">
        <v>49.997999999999998</v>
      </c>
      <c r="AE234" s="58">
        <f t="shared" si="3"/>
        <v>1.700231950962916E-5</v>
      </c>
    </row>
    <row r="235" spans="1:31">
      <c r="A235" s="3">
        <v>234</v>
      </c>
      <c r="B235" s="290" t="s">
        <v>1034</v>
      </c>
      <c r="C235" s="292">
        <v>249.91300000000001</v>
      </c>
      <c r="D235" s="292">
        <v>249.89599999999999</v>
      </c>
      <c r="E235" s="292">
        <v>249.887</v>
      </c>
      <c r="F235" s="292">
        <v>5.00617</v>
      </c>
      <c r="G235" s="292">
        <v>5.0004200000000001</v>
      </c>
      <c r="H235" s="292">
        <v>5.0024899999999999</v>
      </c>
      <c r="I235" s="292">
        <v>359.976</v>
      </c>
      <c r="J235" s="292">
        <v>359.98700000000002</v>
      </c>
      <c r="K235" s="292">
        <v>2.266E-2</v>
      </c>
      <c r="L235" s="292">
        <v>1251.1099999999999</v>
      </c>
      <c r="M235" s="298">
        <v>1249.58</v>
      </c>
      <c r="N235" s="298">
        <v>1250.06</v>
      </c>
      <c r="O235" s="298">
        <v>-0.50600000000000001</v>
      </c>
      <c r="P235" s="298">
        <v>-0.27179999999999999</v>
      </c>
      <c r="Q235" s="298">
        <v>0.49441000000000002</v>
      </c>
      <c r="R235" s="302">
        <v>1</v>
      </c>
      <c r="S235" s="302">
        <v>1</v>
      </c>
      <c r="T235" s="302">
        <v>1</v>
      </c>
      <c r="U235" s="302">
        <v>119.90900000000001</v>
      </c>
      <c r="V235" s="302">
        <v>120.25</v>
      </c>
      <c r="W235" s="302">
        <v>119.84</v>
      </c>
      <c r="X235" s="302">
        <v>3.4529999999999998E-2</v>
      </c>
      <c r="Y235" s="302">
        <v>3.6979999999999999E-2</v>
      </c>
      <c r="Z235" s="302">
        <v>3.6170000000000001E-2</v>
      </c>
      <c r="AA235" s="302">
        <v>3.4399999999999999E-3</v>
      </c>
      <c r="AB235" s="302">
        <v>3.3300000000000001E-3</v>
      </c>
      <c r="AC235" s="302">
        <v>4.3200000000000001E-3</v>
      </c>
      <c r="AD235" s="298">
        <v>49.997999999999998</v>
      </c>
      <c r="AE235" s="58">
        <f t="shared" si="3"/>
        <v>1.7592588847037405E-5</v>
      </c>
    </row>
    <row r="236" spans="1:31">
      <c r="A236" s="3">
        <v>235</v>
      </c>
      <c r="B236" s="290" t="s">
        <v>1035</v>
      </c>
      <c r="C236" s="292">
        <v>249.91200000000001</v>
      </c>
      <c r="D236" s="292">
        <v>249.89500000000001</v>
      </c>
      <c r="E236" s="292">
        <v>249.886</v>
      </c>
      <c r="F236" s="292">
        <v>5.0061299999999997</v>
      </c>
      <c r="G236" s="292">
        <v>5.0003799999999998</v>
      </c>
      <c r="H236" s="292">
        <v>5.0025399999999998</v>
      </c>
      <c r="I236" s="292">
        <v>359.97800000000001</v>
      </c>
      <c r="J236" s="292">
        <v>359.988</v>
      </c>
      <c r="K236" s="292">
        <v>2.307E-2</v>
      </c>
      <c r="L236" s="292">
        <v>1251.0899999999999</v>
      </c>
      <c r="M236" s="298">
        <v>1249.57</v>
      </c>
      <c r="N236" s="298">
        <v>1250.06</v>
      </c>
      <c r="O236" s="298">
        <v>-0.47689999999999999</v>
      </c>
      <c r="P236" s="298">
        <v>-0.25829999999999997</v>
      </c>
      <c r="Q236" s="298">
        <v>0.50339999999999996</v>
      </c>
      <c r="R236" s="302">
        <v>1</v>
      </c>
      <c r="S236" s="302">
        <v>1</v>
      </c>
      <c r="T236" s="302">
        <v>1</v>
      </c>
      <c r="U236" s="302">
        <v>119.90900000000001</v>
      </c>
      <c r="V236" s="302">
        <v>120.25</v>
      </c>
      <c r="W236" s="302">
        <v>119.84</v>
      </c>
      <c r="X236" s="302">
        <v>3.4049999999999997E-2</v>
      </c>
      <c r="Y236" s="302">
        <v>3.5889999999999998E-2</v>
      </c>
      <c r="Z236" s="302">
        <v>3.7060000000000003E-2</v>
      </c>
      <c r="AA236" s="302">
        <v>3.4499999999999999E-3</v>
      </c>
      <c r="AB236" s="302">
        <v>3.29E-3</v>
      </c>
      <c r="AC236" s="302">
        <v>4.2199999999999998E-3</v>
      </c>
      <c r="AD236" s="298">
        <v>49.997999999999998</v>
      </c>
      <c r="AE236" s="58">
        <f t="shared" si="3"/>
        <v>1.6458332538604736E-5</v>
      </c>
    </row>
    <row r="237" spans="1:31">
      <c r="A237" s="3">
        <v>236</v>
      </c>
      <c r="B237" s="290" t="s">
        <v>1036</v>
      </c>
      <c r="C237" s="292">
        <v>249.91200000000001</v>
      </c>
      <c r="D237" s="292">
        <v>249.89599999999999</v>
      </c>
      <c r="E237" s="292">
        <v>249.886</v>
      </c>
      <c r="F237" s="292">
        <v>5.0061400000000003</v>
      </c>
      <c r="G237" s="292">
        <v>5.0004299999999997</v>
      </c>
      <c r="H237" s="292">
        <v>5.0025199999999996</v>
      </c>
      <c r="I237" s="292">
        <v>359.97800000000001</v>
      </c>
      <c r="J237" s="292">
        <v>359.988</v>
      </c>
      <c r="K237" s="292">
        <v>2.2700000000000001E-2</v>
      </c>
      <c r="L237" s="292">
        <v>1251.0899999999999</v>
      </c>
      <c r="M237" s="298">
        <v>1249.58</v>
      </c>
      <c r="N237" s="298">
        <v>1250.06</v>
      </c>
      <c r="O237" s="298">
        <v>-0.47689999999999999</v>
      </c>
      <c r="P237" s="298">
        <v>-0.24890000000000001</v>
      </c>
      <c r="Q237" s="298">
        <v>0.49537999999999999</v>
      </c>
      <c r="R237" s="302">
        <v>1</v>
      </c>
      <c r="S237" s="302">
        <v>1</v>
      </c>
      <c r="T237" s="302">
        <v>1</v>
      </c>
      <c r="U237" s="302">
        <v>119.90900000000001</v>
      </c>
      <c r="V237" s="302">
        <v>120.25</v>
      </c>
      <c r="W237" s="302">
        <v>119.84</v>
      </c>
      <c r="X237" s="302">
        <v>3.4549999999999997E-2</v>
      </c>
      <c r="Y237" s="302">
        <v>3.5610000000000003E-2</v>
      </c>
      <c r="Z237" s="302">
        <v>3.7159999999999999E-2</v>
      </c>
      <c r="AA237" s="302">
        <v>3.5000000000000001E-3</v>
      </c>
      <c r="AB237" s="302">
        <v>3.2499999999999999E-3</v>
      </c>
      <c r="AC237" s="302">
        <v>4.1799999999999997E-3</v>
      </c>
      <c r="AD237" s="298">
        <v>49.997999999999998</v>
      </c>
      <c r="AE237" s="58">
        <f t="shared" si="3"/>
        <v>1.6226855223067105E-5</v>
      </c>
    </row>
    <row r="238" spans="1:31">
      <c r="A238" s="3">
        <v>237</v>
      </c>
      <c r="B238" s="290" t="s">
        <v>1037</v>
      </c>
      <c r="C238" s="292">
        <v>249.91300000000001</v>
      </c>
      <c r="D238" s="292">
        <v>249.89599999999999</v>
      </c>
      <c r="E238" s="292">
        <v>249.887</v>
      </c>
      <c r="F238" s="292">
        <v>5.0061999999999998</v>
      </c>
      <c r="G238" s="292">
        <v>5.0005199999999999</v>
      </c>
      <c r="H238" s="292">
        <v>5.0024699999999998</v>
      </c>
      <c r="I238" s="292">
        <v>359.97699999999998</v>
      </c>
      <c r="J238" s="292">
        <v>359.988</v>
      </c>
      <c r="K238" s="292">
        <v>2.2009999999999998E-2</v>
      </c>
      <c r="L238" s="292">
        <v>1251.1099999999999</v>
      </c>
      <c r="M238" s="298">
        <v>1249.6099999999999</v>
      </c>
      <c r="N238" s="298">
        <v>1250.05</v>
      </c>
      <c r="O238" s="298">
        <v>-0.50129999999999997</v>
      </c>
      <c r="P238" s="298">
        <v>-0.25729999999999997</v>
      </c>
      <c r="Q238" s="298">
        <v>0.48021999999999998</v>
      </c>
      <c r="R238" s="302">
        <v>1</v>
      </c>
      <c r="S238" s="302">
        <v>1</v>
      </c>
      <c r="T238" s="302">
        <v>1</v>
      </c>
      <c r="U238" s="302">
        <v>119.91</v>
      </c>
      <c r="V238" s="302">
        <v>120.25</v>
      </c>
      <c r="W238" s="302">
        <v>119.839</v>
      </c>
      <c r="X238" s="302">
        <v>3.4470000000000001E-2</v>
      </c>
      <c r="Y238" s="302">
        <v>3.5839999999999997E-2</v>
      </c>
      <c r="Z238" s="302">
        <v>3.6380000000000003E-2</v>
      </c>
      <c r="AA238" s="302">
        <v>3.4299999999999999E-3</v>
      </c>
      <c r="AB238" s="302">
        <v>3.31E-3</v>
      </c>
      <c r="AC238" s="302">
        <v>4.15E-3</v>
      </c>
      <c r="AD238" s="298">
        <v>49.997999999999998</v>
      </c>
      <c r="AE238" s="58">
        <f t="shared" si="3"/>
        <v>1.6458332538604736E-5</v>
      </c>
    </row>
    <row r="239" spans="1:31">
      <c r="A239" s="3">
        <v>238</v>
      </c>
      <c r="B239" s="290" t="s">
        <v>1038</v>
      </c>
      <c r="C239" s="292">
        <v>249.91200000000001</v>
      </c>
      <c r="D239" s="292">
        <v>249.89599999999999</v>
      </c>
      <c r="E239" s="292">
        <v>249.887</v>
      </c>
      <c r="F239" s="292">
        <v>5.0061499999999999</v>
      </c>
      <c r="G239" s="292">
        <v>5.0005100000000002</v>
      </c>
      <c r="H239" s="292">
        <v>5.0024800000000003</v>
      </c>
      <c r="I239" s="292">
        <v>359.976</v>
      </c>
      <c r="J239" s="292">
        <v>359.98700000000002</v>
      </c>
      <c r="K239" s="292">
        <v>2.2270000000000002E-2</v>
      </c>
      <c r="L239" s="292">
        <v>1251.0999999999999</v>
      </c>
      <c r="M239" s="298">
        <v>1249.6099999999999</v>
      </c>
      <c r="N239" s="298">
        <v>1250.05</v>
      </c>
      <c r="O239" s="298">
        <v>-0.50639999999999996</v>
      </c>
      <c r="P239" s="298">
        <v>-0.26529999999999998</v>
      </c>
      <c r="Q239" s="298">
        <v>0.48599999999999999</v>
      </c>
      <c r="R239" s="302">
        <v>1</v>
      </c>
      <c r="S239" s="302">
        <v>1</v>
      </c>
      <c r="T239" s="302">
        <v>1</v>
      </c>
      <c r="U239" s="302">
        <v>119.91</v>
      </c>
      <c r="V239" s="302">
        <v>120.25</v>
      </c>
      <c r="W239" s="302">
        <v>119.839</v>
      </c>
      <c r="X239" s="302">
        <v>3.4229999999999997E-2</v>
      </c>
      <c r="Y239" s="302">
        <v>3.5799999999999998E-2</v>
      </c>
      <c r="Z239" s="302">
        <v>3.6589999999999998E-2</v>
      </c>
      <c r="AA239" s="302">
        <v>3.3700000000000002E-3</v>
      </c>
      <c r="AB239" s="302">
        <v>3.3600000000000001E-3</v>
      </c>
      <c r="AC239" s="302">
        <v>4.13E-3</v>
      </c>
      <c r="AD239" s="298">
        <v>49.997999999999998</v>
      </c>
      <c r="AE239" s="58">
        <f t="shared" si="3"/>
        <v>1.7037040379364043E-5</v>
      </c>
    </row>
    <row r="240" spans="1:31">
      <c r="A240" s="3">
        <v>239</v>
      </c>
      <c r="B240" s="290" t="s">
        <v>1039</v>
      </c>
      <c r="C240" s="292">
        <v>249.91300000000001</v>
      </c>
      <c r="D240" s="292">
        <v>249.89500000000001</v>
      </c>
      <c r="E240" s="292">
        <v>249.886</v>
      </c>
      <c r="F240" s="292">
        <v>5.0060599999999997</v>
      </c>
      <c r="G240" s="292">
        <v>5.0004600000000003</v>
      </c>
      <c r="H240" s="292">
        <v>5.0025300000000001</v>
      </c>
      <c r="I240" s="292">
        <v>359.97699999999998</v>
      </c>
      <c r="J240" s="292">
        <v>359.988</v>
      </c>
      <c r="K240" s="292">
        <v>2.2759999999999999E-2</v>
      </c>
      <c r="L240" s="292">
        <v>1251.08</v>
      </c>
      <c r="M240" s="298">
        <v>1249.5899999999999</v>
      </c>
      <c r="N240" s="298">
        <v>1250.06</v>
      </c>
      <c r="O240" s="298">
        <v>-0.49330000000000002</v>
      </c>
      <c r="P240" s="298">
        <v>-0.25169999999999998</v>
      </c>
      <c r="Q240" s="298">
        <v>0.49675999999999998</v>
      </c>
      <c r="R240" s="302">
        <v>1</v>
      </c>
      <c r="S240" s="302">
        <v>1</v>
      </c>
      <c r="T240" s="302">
        <v>1</v>
      </c>
      <c r="U240" s="302">
        <v>119.91</v>
      </c>
      <c r="V240" s="302">
        <v>120.25</v>
      </c>
      <c r="W240" s="302">
        <v>119.839</v>
      </c>
      <c r="X240" s="302">
        <v>3.3759999999999998E-2</v>
      </c>
      <c r="Y240" s="302">
        <v>3.6450000000000003E-2</v>
      </c>
      <c r="Z240" s="302">
        <v>3.6269999999999997E-2</v>
      </c>
      <c r="AA240" s="302">
        <v>3.47E-3</v>
      </c>
      <c r="AB240" s="302">
        <v>3.3700000000000002E-3</v>
      </c>
      <c r="AC240" s="302">
        <v>4.0000000000000001E-3</v>
      </c>
      <c r="AD240" s="298">
        <v>49.997999999999998</v>
      </c>
      <c r="AE240" s="58">
        <f t="shared" si="3"/>
        <v>1.6238423995673656E-5</v>
      </c>
    </row>
    <row r="241" spans="1:31">
      <c r="A241" s="3">
        <v>240</v>
      </c>
      <c r="B241" s="290" t="s">
        <v>1040</v>
      </c>
      <c r="C241" s="292">
        <v>249.91399999999999</v>
      </c>
      <c r="D241" s="292">
        <v>249.89599999999999</v>
      </c>
      <c r="E241" s="292">
        <v>249.886</v>
      </c>
      <c r="F241" s="292">
        <v>5.0060099999999998</v>
      </c>
      <c r="G241" s="292">
        <v>5.00047</v>
      </c>
      <c r="H241" s="292">
        <v>5.0025300000000001</v>
      </c>
      <c r="I241" s="292">
        <v>359.97699999999998</v>
      </c>
      <c r="J241" s="292">
        <v>359.988</v>
      </c>
      <c r="K241" s="292">
        <v>2.283E-2</v>
      </c>
      <c r="L241" s="292">
        <v>1251.07</v>
      </c>
      <c r="M241" s="298">
        <v>1249.5899999999999</v>
      </c>
      <c r="N241" s="298">
        <v>1250.06</v>
      </c>
      <c r="O241" s="298">
        <v>-0.498</v>
      </c>
      <c r="P241" s="298">
        <v>-0.25409999999999999</v>
      </c>
      <c r="Q241" s="298">
        <v>0.49824000000000002</v>
      </c>
      <c r="R241" s="302">
        <v>1</v>
      </c>
      <c r="S241" s="302">
        <v>1</v>
      </c>
      <c r="T241" s="302">
        <v>1</v>
      </c>
      <c r="U241" s="302">
        <v>119.91</v>
      </c>
      <c r="V241" s="302">
        <v>120.249</v>
      </c>
      <c r="W241" s="302">
        <v>119.839</v>
      </c>
      <c r="X241" s="302">
        <v>3.4529999999999998E-2</v>
      </c>
      <c r="Y241" s="302">
        <v>3.7060000000000003E-2</v>
      </c>
      <c r="Z241" s="302">
        <v>3.5430000000000003E-2</v>
      </c>
      <c r="AA241" s="302">
        <v>3.4299999999999999E-3</v>
      </c>
      <c r="AB241" s="302">
        <v>3.3999999999999998E-3</v>
      </c>
      <c r="AC241" s="302">
        <v>3.9199999999999999E-3</v>
      </c>
      <c r="AD241" s="298">
        <v>49.997999999999998</v>
      </c>
      <c r="AE241" s="58">
        <f t="shared" si="3"/>
        <v>1.6458332538604736E-5</v>
      </c>
    </row>
    <row r="242" spans="1:31">
      <c r="A242" s="3">
        <v>241</v>
      </c>
      <c r="B242" s="290" t="s">
        <v>1041</v>
      </c>
      <c r="C242" s="292">
        <v>249.91399999999999</v>
      </c>
      <c r="D242" s="292">
        <v>249.89500000000001</v>
      </c>
      <c r="E242" s="292">
        <v>249.887</v>
      </c>
      <c r="F242" s="292">
        <v>5.0060000000000002</v>
      </c>
      <c r="G242" s="292">
        <v>5.0004999999999997</v>
      </c>
      <c r="H242" s="292">
        <v>5.0025700000000004</v>
      </c>
      <c r="I242" s="292">
        <v>359.976</v>
      </c>
      <c r="J242" s="292">
        <v>359.98899999999998</v>
      </c>
      <c r="K242" s="292">
        <v>2.282E-2</v>
      </c>
      <c r="L242" s="292">
        <v>1251.07</v>
      </c>
      <c r="M242" s="298">
        <v>1249.5999999999999</v>
      </c>
      <c r="N242" s="298">
        <v>1250.08</v>
      </c>
      <c r="O242" s="298">
        <v>-0.51070000000000004</v>
      </c>
      <c r="P242" s="298">
        <v>-0.23769999999999999</v>
      </c>
      <c r="Q242" s="298">
        <v>0.49801000000000001</v>
      </c>
      <c r="R242" s="302">
        <v>1</v>
      </c>
      <c r="S242" s="302">
        <v>1</v>
      </c>
      <c r="T242" s="302">
        <v>1</v>
      </c>
      <c r="U242" s="302">
        <v>119.91</v>
      </c>
      <c r="V242" s="302">
        <v>120.249</v>
      </c>
      <c r="W242" s="302">
        <v>119.839</v>
      </c>
      <c r="X242" s="302">
        <v>3.5290000000000002E-2</v>
      </c>
      <c r="Y242" s="302">
        <v>3.6900000000000002E-2</v>
      </c>
      <c r="Z242" s="302">
        <v>3.5909999999999997E-2</v>
      </c>
      <c r="AA242" s="302">
        <v>3.4299999999999999E-3</v>
      </c>
      <c r="AB242" s="302">
        <v>3.3700000000000002E-3</v>
      </c>
      <c r="AC242" s="302">
        <v>3.7799999999999999E-3</v>
      </c>
      <c r="AD242" s="298">
        <v>49.997999999999998</v>
      </c>
      <c r="AE242" s="58">
        <f t="shared" si="3"/>
        <v>1.6226847947109491E-5</v>
      </c>
    </row>
    <row r="243" spans="1:31">
      <c r="A243" s="3">
        <v>242</v>
      </c>
      <c r="B243" s="290" t="s">
        <v>1042</v>
      </c>
      <c r="C243" s="292">
        <v>249.91499999999999</v>
      </c>
      <c r="D243" s="292">
        <v>249.89500000000001</v>
      </c>
      <c r="E243" s="292">
        <v>249.88800000000001</v>
      </c>
      <c r="F243" s="292">
        <v>5.0059899999999997</v>
      </c>
      <c r="G243" s="292">
        <v>5.0004999999999997</v>
      </c>
      <c r="H243" s="292">
        <v>5.0025599999999999</v>
      </c>
      <c r="I243" s="292">
        <v>359.97500000000002</v>
      </c>
      <c r="J243" s="292">
        <v>359.98899999999998</v>
      </c>
      <c r="K243" s="292">
        <v>2.249E-2</v>
      </c>
      <c r="L243" s="292">
        <v>1251.07</v>
      </c>
      <c r="M243" s="298">
        <v>1249.5999999999999</v>
      </c>
      <c r="N243" s="298">
        <v>1250.08</v>
      </c>
      <c r="O243" s="298">
        <v>-0.52749999999999997</v>
      </c>
      <c r="P243" s="298">
        <v>-0.23300000000000001</v>
      </c>
      <c r="Q243" s="298">
        <v>0.49081999999999998</v>
      </c>
      <c r="R243" s="302">
        <v>1</v>
      </c>
      <c r="S243" s="302">
        <v>1</v>
      </c>
      <c r="T243" s="302">
        <v>1</v>
      </c>
      <c r="U243" s="302">
        <v>119.91</v>
      </c>
      <c r="V243" s="302">
        <v>120.249</v>
      </c>
      <c r="W243" s="302">
        <v>119.839</v>
      </c>
      <c r="X243" s="302">
        <v>3.4680000000000002E-2</v>
      </c>
      <c r="Y243" s="302">
        <v>3.5929999999999997E-2</v>
      </c>
      <c r="Z243" s="302">
        <v>3.696E-2</v>
      </c>
      <c r="AA243" s="302">
        <v>3.5500000000000002E-3</v>
      </c>
      <c r="AB243" s="302">
        <v>3.3400000000000001E-3</v>
      </c>
      <c r="AC243" s="302">
        <v>3.7100000000000002E-3</v>
      </c>
      <c r="AD243" s="298">
        <v>49.997999999999998</v>
      </c>
      <c r="AE243" s="58">
        <f t="shared" si="3"/>
        <v>1.6273152141366154E-5</v>
      </c>
    </row>
    <row r="244" spans="1:31">
      <c r="A244" s="3">
        <v>243</v>
      </c>
      <c r="B244" s="290" t="s">
        <v>1043</v>
      </c>
      <c r="C244" s="292">
        <v>249.91499999999999</v>
      </c>
      <c r="D244" s="292">
        <v>249.89500000000001</v>
      </c>
      <c r="E244" s="292">
        <v>249.88800000000001</v>
      </c>
      <c r="F244" s="292">
        <v>5.0059800000000001</v>
      </c>
      <c r="G244" s="292">
        <v>5.0004499999999998</v>
      </c>
      <c r="H244" s="292">
        <v>5.0026200000000003</v>
      </c>
      <c r="I244" s="292">
        <v>359.976</v>
      </c>
      <c r="J244" s="292">
        <v>359.98899999999998</v>
      </c>
      <c r="K244" s="292">
        <v>2.2710000000000001E-2</v>
      </c>
      <c r="L244" s="292">
        <v>1251.06</v>
      </c>
      <c r="M244" s="298">
        <v>1249.5899999999999</v>
      </c>
      <c r="N244" s="298">
        <v>1250.0999999999999</v>
      </c>
      <c r="O244" s="298">
        <v>-0.51670000000000005</v>
      </c>
      <c r="P244" s="298">
        <v>-0.22409999999999999</v>
      </c>
      <c r="Q244" s="298">
        <v>0.49553999999999998</v>
      </c>
      <c r="R244" s="302">
        <v>1</v>
      </c>
      <c r="S244" s="302">
        <v>1</v>
      </c>
      <c r="T244" s="302">
        <v>1</v>
      </c>
      <c r="U244" s="302">
        <v>119.91</v>
      </c>
      <c r="V244" s="302">
        <v>120.249</v>
      </c>
      <c r="W244" s="302">
        <v>119.839</v>
      </c>
      <c r="X244" s="302">
        <v>3.4970000000000001E-2</v>
      </c>
      <c r="Y244" s="302">
        <v>3.5189999999999999E-2</v>
      </c>
      <c r="Z244" s="302">
        <v>3.7719999999999997E-2</v>
      </c>
      <c r="AA244" s="302">
        <v>3.5599999999999998E-3</v>
      </c>
      <c r="AB244" s="302">
        <v>3.3400000000000001E-3</v>
      </c>
      <c r="AC244" s="302">
        <v>3.5500000000000002E-3</v>
      </c>
      <c r="AD244" s="298">
        <v>49.997999999999998</v>
      </c>
      <c r="AE244" s="58">
        <f t="shared" si="3"/>
        <v>1.6365738702006638E-5</v>
      </c>
    </row>
    <row r="245" spans="1:31">
      <c r="A245" s="3">
        <v>244</v>
      </c>
      <c r="B245" s="290" t="s">
        <v>1044</v>
      </c>
      <c r="C245" s="292">
        <v>249.91399999999999</v>
      </c>
      <c r="D245" s="292">
        <v>249.89500000000001</v>
      </c>
      <c r="E245" s="292">
        <v>249.887</v>
      </c>
      <c r="F245" s="292">
        <v>5.0059800000000001</v>
      </c>
      <c r="G245" s="292">
        <v>5.0003900000000003</v>
      </c>
      <c r="H245" s="292">
        <v>5.0026799999999998</v>
      </c>
      <c r="I245" s="292">
        <v>359.976</v>
      </c>
      <c r="J245" s="292">
        <v>359.99</v>
      </c>
      <c r="K245" s="292">
        <v>2.3290000000000002E-2</v>
      </c>
      <c r="L245" s="292">
        <v>1251.06</v>
      </c>
      <c r="M245" s="298">
        <v>1249.57</v>
      </c>
      <c r="N245" s="298">
        <v>1250.1099999999999</v>
      </c>
      <c r="O245" s="298">
        <v>-0.50460000000000005</v>
      </c>
      <c r="P245" s="298">
        <v>-0.2157</v>
      </c>
      <c r="Q245" s="298">
        <v>0.50829999999999997</v>
      </c>
      <c r="R245" s="302">
        <v>1</v>
      </c>
      <c r="S245" s="302">
        <v>1</v>
      </c>
      <c r="T245" s="302">
        <v>1</v>
      </c>
      <c r="U245" s="302">
        <v>119.91</v>
      </c>
      <c r="V245" s="302">
        <v>120.249</v>
      </c>
      <c r="W245" s="302">
        <v>119.839</v>
      </c>
      <c r="X245" s="302">
        <v>3.458E-2</v>
      </c>
      <c r="Y245" s="302">
        <v>3.5180000000000003E-2</v>
      </c>
      <c r="Z245" s="302">
        <v>3.7069999999999999E-2</v>
      </c>
      <c r="AA245" s="302">
        <v>3.47E-3</v>
      </c>
      <c r="AB245" s="302">
        <v>3.3800000000000002E-3</v>
      </c>
      <c r="AC245" s="302">
        <v>3.5200000000000001E-3</v>
      </c>
      <c r="AD245" s="298">
        <v>49.997999999999998</v>
      </c>
      <c r="AE245" s="58">
        <f t="shared" si="3"/>
        <v>1.6192134353332222E-5</v>
      </c>
    </row>
    <row r="246" spans="1:31">
      <c r="A246" s="3">
        <v>245</v>
      </c>
      <c r="B246" s="290" t="s">
        <v>1045</v>
      </c>
      <c r="C246" s="292">
        <v>249.91399999999999</v>
      </c>
      <c r="D246" s="292">
        <v>249.89500000000001</v>
      </c>
      <c r="E246" s="292">
        <v>249.886</v>
      </c>
      <c r="F246" s="292">
        <v>5.0059899999999997</v>
      </c>
      <c r="G246" s="292">
        <v>5.0003200000000003</v>
      </c>
      <c r="H246" s="292">
        <v>5.0026900000000003</v>
      </c>
      <c r="I246" s="292">
        <v>359.976</v>
      </c>
      <c r="J246" s="292">
        <v>359.99</v>
      </c>
      <c r="K246" s="292">
        <v>2.2499999999999999E-2</v>
      </c>
      <c r="L246" s="292">
        <v>1251.07</v>
      </c>
      <c r="M246" s="298">
        <v>1249.55</v>
      </c>
      <c r="N246" s="298">
        <v>1250.0999999999999</v>
      </c>
      <c r="O246" s="298">
        <v>-0.51770000000000005</v>
      </c>
      <c r="P246" s="298">
        <v>-0.2185</v>
      </c>
      <c r="Q246" s="298">
        <v>0.49092000000000002</v>
      </c>
      <c r="R246" s="302">
        <v>1</v>
      </c>
      <c r="S246" s="302">
        <v>1</v>
      </c>
      <c r="T246" s="302">
        <v>1</v>
      </c>
      <c r="U246" s="302">
        <v>119.91</v>
      </c>
      <c r="V246" s="302">
        <v>120.249</v>
      </c>
      <c r="W246" s="302">
        <v>119.839</v>
      </c>
      <c r="X246" s="302">
        <v>3.4160000000000003E-2</v>
      </c>
      <c r="Y246" s="302">
        <v>3.5740000000000001E-2</v>
      </c>
      <c r="Z246" s="302">
        <v>3.6089999999999997E-2</v>
      </c>
      <c r="AA246" s="302">
        <v>3.4499999999999999E-3</v>
      </c>
      <c r="AB246" s="302">
        <v>3.4299999999999999E-3</v>
      </c>
      <c r="AC246" s="302">
        <v>3.46E-3</v>
      </c>
      <c r="AD246" s="298">
        <v>49.997999999999998</v>
      </c>
      <c r="AE246" s="58">
        <f t="shared" si="3"/>
        <v>1.6956015315372497E-5</v>
      </c>
    </row>
    <row r="247" spans="1:31">
      <c r="A247" s="3">
        <v>246</v>
      </c>
      <c r="B247" s="290" t="s">
        <v>1046</v>
      </c>
      <c r="C247" s="292">
        <v>249.91399999999999</v>
      </c>
      <c r="D247" s="292">
        <v>249.89400000000001</v>
      </c>
      <c r="E247" s="292">
        <v>249.887</v>
      </c>
      <c r="F247" s="292">
        <v>5.0060900000000004</v>
      </c>
      <c r="G247" s="292">
        <v>5.0002000000000004</v>
      </c>
      <c r="H247" s="292">
        <v>5.0026900000000003</v>
      </c>
      <c r="I247" s="292">
        <v>359.97500000000002</v>
      </c>
      <c r="J247" s="292">
        <v>359.98899999999998</v>
      </c>
      <c r="K247" s="292">
        <v>2.3199999999999998E-2</v>
      </c>
      <c r="L247" s="292">
        <v>1251.0899999999999</v>
      </c>
      <c r="M247" s="298">
        <v>1249.52</v>
      </c>
      <c r="N247" s="298">
        <v>1250.1099999999999</v>
      </c>
      <c r="O247" s="298">
        <v>-0.54630000000000001</v>
      </c>
      <c r="P247" s="298">
        <v>-0.23250000000000001</v>
      </c>
      <c r="Q247" s="298">
        <v>0.50619000000000003</v>
      </c>
      <c r="R247" s="302">
        <v>1</v>
      </c>
      <c r="S247" s="302">
        <v>1</v>
      </c>
      <c r="T247" s="302">
        <v>1</v>
      </c>
      <c r="U247" s="302">
        <v>119.90900000000001</v>
      </c>
      <c r="V247" s="302">
        <v>120.25</v>
      </c>
      <c r="W247" s="302">
        <v>119.84</v>
      </c>
      <c r="X247" s="302">
        <v>3.4410000000000003E-2</v>
      </c>
      <c r="Y247" s="302">
        <v>3.5580000000000001E-2</v>
      </c>
      <c r="Z247" s="302">
        <v>3.7019999999999997E-2</v>
      </c>
      <c r="AA247" s="302">
        <v>3.4199999999999999E-3</v>
      </c>
      <c r="AB247" s="302">
        <v>3.4099999999999998E-3</v>
      </c>
      <c r="AC247" s="302">
        <v>3.3300000000000001E-3</v>
      </c>
      <c r="AD247" s="298">
        <v>49.997999999999998</v>
      </c>
      <c r="AE247" s="58">
        <f t="shared" si="3"/>
        <v>1.8078702851198614E-5</v>
      </c>
    </row>
    <row r="248" spans="1:31">
      <c r="A248" s="3">
        <v>247</v>
      </c>
      <c r="B248" s="290" t="s">
        <v>1047</v>
      </c>
      <c r="C248" s="292">
        <v>249.91300000000001</v>
      </c>
      <c r="D248" s="292">
        <v>249.89500000000001</v>
      </c>
      <c r="E248" s="292">
        <v>249.88900000000001</v>
      </c>
      <c r="F248" s="292">
        <v>5.0061200000000001</v>
      </c>
      <c r="G248" s="292">
        <v>5.0003399999999996</v>
      </c>
      <c r="H248" s="292">
        <v>5.0026400000000004</v>
      </c>
      <c r="I248" s="292">
        <v>359.97399999999999</v>
      </c>
      <c r="J248" s="292">
        <v>359.98899999999998</v>
      </c>
      <c r="K248" s="292">
        <v>2.2870000000000001E-2</v>
      </c>
      <c r="L248" s="292">
        <v>1251.0999999999999</v>
      </c>
      <c r="M248" s="298">
        <v>1249.56</v>
      </c>
      <c r="N248" s="298">
        <v>1250.0999999999999</v>
      </c>
      <c r="O248" s="298">
        <v>-0.56310000000000004</v>
      </c>
      <c r="P248" s="298">
        <v>-0.23860000000000001</v>
      </c>
      <c r="Q248" s="298">
        <v>0.49902000000000002</v>
      </c>
      <c r="R248" s="302">
        <v>1</v>
      </c>
      <c r="S248" s="302">
        <v>1</v>
      </c>
      <c r="T248" s="302">
        <v>1</v>
      </c>
      <c r="U248" s="302">
        <v>119.90900000000001</v>
      </c>
      <c r="V248" s="302">
        <v>120.25</v>
      </c>
      <c r="W248" s="302">
        <v>119.839</v>
      </c>
      <c r="X248" s="302">
        <v>3.4299999999999997E-2</v>
      </c>
      <c r="Y248" s="302">
        <v>3.5720000000000002E-2</v>
      </c>
      <c r="Z248" s="302">
        <v>3.6670000000000001E-2</v>
      </c>
      <c r="AA248" s="302">
        <v>3.49E-3</v>
      </c>
      <c r="AB248" s="302">
        <v>3.4299999999999999E-3</v>
      </c>
      <c r="AC248" s="302">
        <v>3.1700000000000001E-3</v>
      </c>
      <c r="AD248" s="298">
        <v>49.997999999999998</v>
      </c>
      <c r="AE248" s="58">
        <f t="shared" si="3"/>
        <v>1.7187499906867743E-5</v>
      </c>
    </row>
    <row r="249" spans="1:31">
      <c r="A249" s="3">
        <v>248</v>
      </c>
      <c r="B249" s="290" t="s">
        <v>1048</v>
      </c>
      <c r="C249" s="292">
        <v>249.91300000000001</v>
      </c>
      <c r="D249" s="292">
        <v>249.89599999999999</v>
      </c>
      <c r="E249" s="292">
        <v>249.88800000000001</v>
      </c>
      <c r="F249" s="292">
        <v>5.0061600000000004</v>
      </c>
      <c r="G249" s="292">
        <v>5.0004099999999996</v>
      </c>
      <c r="H249" s="292">
        <v>5.00265</v>
      </c>
      <c r="I249" s="292">
        <v>359.97399999999999</v>
      </c>
      <c r="J249" s="292">
        <v>359.98899999999998</v>
      </c>
      <c r="K249" s="292">
        <v>2.2499999999999999E-2</v>
      </c>
      <c r="L249" s="292">
        <v>1251.0999999999999</v>
      </c>
      <c r="M249" s="298">
        <v>1249.58</v>
      </c>
      <c r="N249" s="298">
        <v>1250.0999999999999</v>
      </c>
      <c r="O249" s="298">
        <v>-0.56740000000000002</v>
      </c>
      <c r="P249" s="298">
        <v>-0.23910000000000001</v>
      </c>
      <c r="Q249" s="298">
        <v>0.49102000000000001</v>
      </c>
      <c r="R249" s="302">
        <v>1</v>
      </c>
      <c r="S249" s="302">
        <v>1</v>
      </c>
      <c r="T249" s="302">
        <v>1</v>
      </c>
      <c r="U249" s="302">
        <v>119.90900000000001</v>
      </c>
      <c r="V249" s="302">
        <v>120.25</v>
      </c>
      <c r="W249" s="302">
        <v>119.839</v>
      </c>
      <c r="X249" s="302">
        <v>3.449E-2</v>
      </c>
      <c r="Y249" s="302">
        <v>3.662E-2</v>
      </c>
      <c r="Z249" s="302">
        <v>3.5819999999999998E-2</v>
      </c>
      <c r="AA249" s="302">
        <v>3.4399999999999999E-3</v>
      </c>
      <c r="AB249" s="302">
        <v>3.5300000000000002E-3</v>
      </c>
      <c r="AC249" s="302">
        <v>3.15E-3</v>
      </c>
      <c r="AD249" s="298">
        <v>49.997999999999998</v>
      </c>
      <c r="AE249" s="58">
        <f t="shared" si="3"/>
        <v>1.6226855223067105E-5</v>
      </c>
    </row>
    <row r="250" spans="1:31">
      <c r="A250" s="3">
        <v>249</v>
      </c>
      <c r="B250" s="290" t="s">
        <v>1049</v>
      </c>
      <c r="C250" s="292">
        <v>249.91399999999999</v>
      </c>
      <c r="D250" s="292">
        <v>249.89699999999999</v>
      </c>
      <c r="E250" s="292">
        <v>249.887</v>
      </c>
      <c r="F250" s="292">
        <v>5.0061400000000003</v>
      </c>
      <c r="G250" s="292">
        <v>5.0002000000000004</v>
      </c>
      <c r="H250" s="292">
        <v>5.0026799999999998</v>
      </c>
      <c r="I250" s="292">
        <v>359.97500000000002</v>
      </c>
      <c r="J250" s="292">
        <v>359.988</v>
      </c>
      <c r="K250" s="292">
        <v>2.4199999999999999E-2</v>
      </c>
      <c r="L250" s="292">
        <v>1251.0999999999999</v>
      </c>
      <c r="M250" s="298">
        <v>1249.53</v>
      </c>
      <c r="N250" s="298">
        <v>1250.0999999999999</v>
      </c>
      <c r="O250" s="298">
        <v>-0.52939999999999998</v>
      </c>
      <c r="P250" s="298">
        <v>-0.25309999999999999</v>
      </c>
      <c r="Q250" s="298">
        <v>0.52805999999999997</v>
      </c>
      <c r="R250" s="302">
        <v>1</v>
      </c>
      <c r="S250" s="302">
        <v>1</v>
      </c>
      <c r="T250" s="302">
        <v>1</v>
      </c>
      <c r="U250" s="302">
        <v>119.91</v>
      </c>
      <c r="V250" s="302">
        <v>120.25</v>
      </c>
      <c r="W250" s="302">
        <v>119.839</v>
      </c>
      <c r="X250" s="302">
        <v>3.5900000000000001E-2</v>
      </c>
      <c r="Y250" s="302">
        <v>3.5540000000000002E-2</v>
      </c>
      <c r="Z250" s="302">
        <v>3.6839999999999998E-2</v>
      </c>
      <c r="AA250" s="302">
        <v>3.32E-3</v>
      </c>
      <c r="AB250" s="302">
        <v>3.47E-3</v>
      </c>
      <c r="AC250" s="302">
        <v>3.0300000000000001E-3</v>
      </c>
      <c r="AD250" s="298">
        <v>49.997999999999998</v>
      </c>
      <c r="AE250" s="58">
        <f t="shared" si="3"/>
        <v>1.6412035620305687E-5</v>
      </c>
    </row>
    <row r="251" spans="1:31">
      <c r="A251" s="3">
        <v>250</v>
      </c>
      <c r="B251" s="290" t="s">
        <v>1050</v>
      </c>
      <c r="C251" s="292">
        <v>249.91399999999999</v>
      </c>
      <c r="D251" s="292">
        <v>249.89599999999999</v>
      </c>
      <c r="E251" s="292">
        <v>249.887</v>
      </c>
      <c r="F251" s="292">
        <v>5.0061600000000004</v>
      </c>
      <c r="G251" s="292">
        <v>5.0002500000000003</v>
      </c>
      <c r="H251" s="292">
        <v>5.00265</v>
      </c>
      <c r="I251" s="292">
        <v>359.97500000000002</v>
      </c>
      <c r="J251" s="292">
        <v>359.988</v>
      </c>
      <c r="K251" s="292">
        <v>2.3269999999999999E-2</v>
      </c>
      <c r="L251" s="292">
        <v>1251.1099999999999</v>
      </c>
      <c r="M251" s="298">
        <v>1249.54</v>
      </c>
      <c r="N251" s="298">
        <v>1250.0999999999999</v>
      </c>
      <c r="O251" s="298">
        <v>-0.53459999999999996</v>
      </c>
      <c r="P251" s="298">
        <v>-0.25869999999999999</v>
      </c>
      <c r="Q251" s="298">
        <v>0.50770000000000004</v>
      </c>
      <c r="R251" s="302">
        <v>1</v>
      </c>
      <c r="S251" s="302">
        <v>1</v>
      </c>
      <c r="T251" s="302">
        <v>1</v>
      </c>
      <c r="U251" s="302">
        <v>119.91</v>
      </c>
      <c r="V251" s="302">
        <v>120.25</v>
      </c>
      <c r="W251" s="302">
        <v>119.839</v>
      </c>
      <c r="X251" s="302">
        <v>3.4939999999999999E-2</v>
      </c>
      <c r="Y251" s="302">
        <v>3.6490000000000002E-2</v>
      </c>
      <c r="Z251" s="302">
        <v>3.6319999999999998E-2</v>
      </c>
      <c r="AA251" s="302">
        <v>3.3400000000000001E-3</v>
      </c>
      <c r="AB251" s="302">
        <v>3.48E-3</v>
      </c>
      <c r="AC251" s="302">
        <v>2.9499999999999999E-3</v>
      </c>
      <c r="AD251" s="298">
        <v>49.997999999999998</v>
      </c>
      <c r="AE251" s="58">
        <f t="shared" si="3"/>
        <v>1.627314486540854E-5</v>
      </c>
    </row>
    <row r="252" spans="1:31">
      <c r="A252" s="3">
        <v>251</v>
      </c>
      <c r="B252" s="290" t="s">
        <v>1051</v>
      </c>
      <c r="C252" s="292">
        <v>249.91399999999999</v>
      </c>
      <c r="D252" s="292">
        <v>249.89599999999999</v>
      </c>
      <c r="E252" s="292">
        <v>249.887</v>
      </c>
      <c r="F252" s="292">
        <v>5.0061400000000003</v>
      </c>
      <c r="G252" s="292">
        <v>5.0002500000000003</v>
      </c>
      <c r="H252" s="292">
        <v>5.0025899999999996</v>
      </c>
      <c r="I252" s="292">
        <v>359.976</v>
      </c>
      <c r="J252" s="292">
        <v>359.98700000000002</v>
      </c>
      <c r="K252" s="292">
        <v>2.3730000000000001E-2</v>
      </c>
      <c r="L252" s="292">
        <v>1251.0999999999999</v>
      </c>
      <c r="M252" s="298">
        <v>1249.54</v>
      </c>
      <c r="N252" s="298">
        <v>1250.08</v>
      </c>
      <c r="O252" s="298">
        <v>-0.51439999999999997</v>
      </c>
      <c r="P252" s="298">
        <v>-0.27</v>
      </c>
      <c r="Q252" s="298">
        <v>0.51783000000000001</v>
      </c>
      <c r="R252" s="302">
        <v>1</v>
      </c>
      <c r="S252" s="302">
        <v>1</v>
      </c>
      <c r="T252" s="302">
        <v>1</v>
      </c>
      <c r="U252" s="302">
        <v>119.91</v>
      </c>
      <c r="V252" s="302">
        <v>120.25</v>
      </c>
      <c r="W252" s="302">
        <v>119.839</v>
      </c>
      <c r="X252" s="302">
        <v>3.4200000000000001E-2</v>
      </c>
      <c r="Y252" s="302">
        <v>3.6990000000000002E-2</v>
      </c>
      <c r="Z252" s="302">
        <v>3.5610000000000003E-2</v>
      </c>
      <c r="AA252" s="302">
        <v>3.3800000000000002E-3</v>
      </c>
      <c r="AB252" s="302">
        <v>3.5000000000000001E-3</v>
      </c>
      <c r="AC252" s="302">
        <v>2.8500000000000001E-3</v>
      </c>
      <c r="AD252" s="298">
        <v>49.997999999999998</v>
      </c>
      <c r="AE252" s="58">
        <f t="shared" si="3"/>
        <v>1.6412035620305687E-5</v>
      </c>
    </row>
    <row r="253" spans="1:31">
      <c r="A253" s="3">
        <v>252</v>
      </c>
      <c r="B253" s="290" t="s">
        <v>1052</v>
      </c>
      <c r="C253" s="292">
        <v>249.91399999999999</v>
      </c>
      <c r="D253" s="292">
        <v>249.89699999999999</v>
      </c>
      <c r="E253" s="292">
        <v>249.886</v>
      </c>
      <c r="F253" s="292">
        <v>5.0061499999999999</v>
      </c>
      <c r="G253" s="292">
        <v>5.0002599999999999</v>
      </c>
      <c r="H253" s="292">
        <v>5.0025700000000004</v>
      </c>
      <c r="I253" s="292">
        <v>359.97699999999998</v>
      </c>
      <c r="J253" s="292">
        <v>359.98700000000002</v>
      </c>
      <c r="K253" s="292">
        <v>2.4330000000000001E-2</v>
      </c>
      <c r="L253" s="292">
        <v>1251.0999999999999</v>
      </c>
      <c r="M253" s="298">
        <v>1249.55</v>
      </c>
      <c r="N253" s="298">
        <v>1250.07</v>
      </c>
      <c r="O253" s="298">
        <v>-0.50219999999999998</v>
      </c>
      <c r="P253" s="298">
        <v>-0.26579999999999998</v>
      </c>
      <c r="Q253" s="298">
        <v>0.53097000000000005</v>
      </c>
      <c r="R253" s="302">
        <v>1</v>
      </c>
      <c r="S253" s="302">
        <v>1</v>
      </c>
      <c r="T253" s="302">
        <v>1</v>
      </c>
      <c r="U253" s="302">
        <v>119.91</v>
      </c>
      <c r="V253" s="302">
        <v>120.25</v>
      </c>
      <c r="W253" s="302">
        <v>119.839</v>
      </c>
      <c r="X253" s="302">
        <v>3.4790000000000001E-2</v>
      </c>
      <c r="Y253" s="302">
        <v>3.542E-2</v>
      </c>
      <c r="Z253" s="302">
        <v>3.6470000000000002E-2</v>
      </c>
      <c r="AA253" s="302">
        <v>3.3800000000000002E-3</v>
      </c>
      <c r="AB253" s="302">
        <v>3.4299999999999999E-3</v>
      </c>
      <c r="AC253" s="302">
        <v>2.8E-3</v>
      </c>
      <c r="AD253" s="298">
        <v>49.997999999999998</v>
      </c>
      <c r="AE253" s="58">
        <f t="shared" si="3"/>
        <v>1.7268524970859289E-5</v>
      </c>
    </row>
    <row r="254" spans="1:31">
      <c r="A254" s="3">
        <v>253</v>
      </c>
      <c r="B254" s="290" t="s">
        <v>1053</v>
      </c>
      <c r="C254" s="292">
        <v>249.91399999999999</v>
      </c>
      <c r="D254" s="292">
        <v>249.89699999999999</v>
      </c>
      <c r="E254" s="292">
        <v>249.886</v>
      </c>
      <c r="F254" s="292">
        <v>5.0062100000000003</v>
      </c>
      <c r="G254" s="292">
        <v>5.0003599999999997</v>
      </c>
      <c r="H254" s="292">
        <v>5.0025300000000001</v>
      </c>
      <c r="I254" s="292">
        <v>359.97500000000002</v>
      </c>
      <c r="J254" s="292">
        <v>359.98700000000002</v>
      </c>
      <c r="K254" s="292">
        <v>2.2540000000000001E-2</v>
      </c>
      <c r="L254" s="292">
        <v>1251.1199999999999</v>
      </c>
      <c r="M254" s="298">
        <v>1249.57</v>
      </c>
      <c r="N254" s="298">
        <v>1250.06</v>
      </c>
      <c r="O254" s="298">
        <v>-0.53879999999999995</v>
      </c>
      <c r="P254" s="298">
        <v>-0.27229999999999999</v>
      </c>
      <c r="Q254" s="298">
        <v>0.49195</v>
      </c>
      <c r="R254" s="302">
        <v>1</v>
      </c>
      <c r="S254" s="302">
        <v>1</v>
      </c>
      <c r="T254" s="302">
        <v>1</v>
      </c>
      <c r="U254" s="302">
        <v>119.91</v>
      </c>
      <c r="V254" s="302">
        <v>120.25</v>
      </c>
      <c r="W254" s="302">
        <v>119.839</v>
      </c>
      <c r="X254" s="302">
        <v>3.4380000000000001E-2</v>
      </c>
      <c r="Y254" s="302">
        <v>3.5680000000000003E-2</v>
      </c>
      <c r="Z254" s="302">
        <v>3.7179999999999998E-2</v>
      </c>
      <c r="AA254" s="302">
        <v>3.3300000000000001E-3</v>
      </c>
      <c r="AB254" s="302">
        <v>3.47E-3</v>
      </c>
      <c r="AC254" s="302">
        <v>2.7499999999999998E-3</v>
      </c>
      <c r="AD254" s="298">
        <v>49.997999999999998</v>
      </c>
      <c r="AE254" s="58">
        <f t="shared" si="3"/>
        <v>1.6192127077374607E-5</v>
      </c>
    </row>
    <row r="255" spans="1:31">
      <c r="A255" s="3">
        <v>254</v>
      </c>
      <c r="B255" s="290" t="s">
        <v>1054</v>
      </c>
      <c r="C255" s="292">
        <v>249.91300000000001</v>
      </c>
      <c r="D255" s="292">
        <v>249.89699999999999</v>
      </c>
      <c r="E255" s="292">
        <v>249.886</v>
      </c>
      <c r="F255" s="292">
        <v>5.0062300000000004</v>
      </c>
      <c r="G255" s="292">
        <v>5.0003799999999998</v>
      </c>
      <c r="H255" s="292">
        <v>5.00251</v>
      </c>
      <c r="I255" s="292">
        <v>359.97500000000002</v>
      </c>
      <c r="J255" s="292">
        <v>359.98700000000002</v>
      </c>
      <c r="K255" s="292">
        <v>2.2349999999999998E-2</v>
      </c>
      <c r="L255" s="292">
        <v>1251.1199999999999</v>
      </c>
      <c r="M255" s="298">
        <v>1249.58</v>
      </c>
      <c r="N255" s="298">
        <v>1250.06</v>
      </c>
      <c r="O255" s="298">
        <v>-0.53500000000000003</v>
      </c>
      <c r="P255" s="298">
        <v>-0.26579999999999998</v>
      </c>
      <c r="Q255" s="298">
        <v>0.48774000000000001</v>
      </c>
      <c r="R255" s="302">
        <v>1</v>
      </c>
      <c r="S255" s="302">
        <v>1</v>
      </c>
      <c r="T255" s="302">
        <v>1</v>
      </c>
      <c r="U255" s="302">
        <v>119.90900000000001</v>
      </c>
      <c r="V255" s="302">
        <v>120.25</v>
      </c>
      <c r="W255" s="302">
        <v>119.839</v>
      </c>
      <c r="X255" s="302">
        <v>3.4909999999999997E-2</v>
      </c>
      <c r="Y255" s="302">
        <v>3.5889999999999998E-2</v>
      </c>
      <c r="Z255" s="302">
        <v>3.6909999999999998E-2</v>
      </c>
      <c r="AA255" s="302">
        <v>3.32E-3</v>
      </c>
      <c r="AB255" s="302">
        <v>3.4399999999999999E-3</v>
      </c>
      <c r="AC255" s="302">
        <v>2.7299999999999998E-3</v>
      </c>
      <c r="AD255" s="298">
        <v>49.997999999999998</v>
      </c>
      <c r="AE255" s="58">
        <f t="shared" si="3"/>
        <v>1.6458332538604736E-5</v>
      </c>
    </row>
    <row r="256" spans="1:31">
      <c r="A256" s="3">
        <v>255</v>
      </c>
      <c r="B256" s="290" t="s">
        <v>1055</v>
      </c>
      <c r="C256" s="292">
        <v>249.91300000000001</v>
      </c>
      <c r="D256" s="292">
        <v>249.89599999999999</v>
      </c>
      <c r="E256" s="292">
        <v>249.88399999999999</v>
      </c>
      <c r="F256" s="292">
        <v>5.0062899999999999</v>
      </c>
      <c r="G256" s="292">
        <v>5.0003599999999997</v>
      </c>
      <c r="H256" s="292">
        <v>5.0026099999999998</v>
      </c>
      <c r="I256" s="292">
        <v>359.97699999999998</v>
      </c>
      <c r="J256" s="292">
        <v>359.988</v>
      </c>
      <c r="K256" s="292">
        <v>2.1749999999999999E-2</v>
      </c>
      <c r="L256" s="292">
        <v>1251.1400000000001</v>
      </c>
      <c r="M256" s="298">
        <v>1249.57</v>
      </c>
      <c r="N256" s="298">
        <v>1250.07</v>
      </c>
      <c r="O256" s="298">
        <v>-0.49940000000000001</v>
      </c>
      <c r="P256" s="298">
        <v>-0.24610000000000001</v>
      </c>
      <c r="Q256" s="298">
        <v>0.47467999999999999</v>
      </c>
      <c r="R256" s="302">
        <v>1</v>
      </c>
      <c r="S256" s="302">
        <v>1</v>
      </c>
      <c r="T256" s="302">
        <v>1</v>
      </c>
      <c r="U256" s="302">
        <v>119.90900000000001</v>
      </c>
      <c r="V256" s="302">
        <v>120.25</v>
      </c>
      <c r="W256" s="302">
        <v>119.84</v>
      </c>
      <c r="X256" s="302">
        <v>3.5090000000000003E-2</v>
      </c>
      <c r="Y256" s="302">
        <v>3.6400000000000002E-2</v>
      </c>
      <c r="Z256" s="302">
        <v>3.6470000000000002E-2</v>
      </c>
      <c r="AA256" s="302">
        <v>3.3400000000000001E-3</v>
      </c>
      <c r="AB256" s="302">
        <v>3.3999999999999998E-3</v>
      </c>
      <c r="AC256" s="302">
        <v>2.6700000000000001E-3</v>
      </c>
      <c r="AD256" s="298">
        <v>49.997999999999998</v>
      </c>
      <c r="AE256" s="58">
        <f t="shared" si="3"/>
        <v>1.6898149624466896E-5</v>
      </c>
    </row>
    <row r="257" spans="1:31">
      <c r="A257" s="3">
        <v>256</v>
      </c>
      <c r="B257" s="290" t="s">
        <v>1056</v>
      </c>
      <c r="C257" s="292">
        <v>249.91300000000001</v>
      </c>
      <c r="D257" s="292">
        <v>249.89599999999999</v>
      </c>
      <c r="E257" s="292">
        <v>249.88499999999999</v>
      </c>
      <c r="F257" s="292">
        <v>5.0063399999999998</v>
      </c>
      <c r="G257" s="292">
        <v>5.0003799999999998</v>
      </c>
      <c r="H257" s="292">
        <v>5.0025899999999996</v>
      </c>
      <c r="I257" s="292">
        <v>359.97699999999998</v>
      </c>
      <c r="J257" s="292">
        <v>359.988</v>
      </c>
      <c r="K257" s="292">
        <v>2.1399999999999999E-2</v>
      </c>
      <c r="L257" s="292">
        <v>1251.1500000000001</v>
      </c>
      <c r="M257" s="298">
        <v>1249.57</v>
      </c>
      <c r="N257" s="298">
        <v>1250.07</v>
      </c>
      <c r="O257" s="298">
        <v>-0.49480000000000002</v>
      </c>
      <c r="P257" s="298">
        <v>-0.2555</v>
      </c>
      <c r="Q257" s="298">
        <v>0.46694999999999998</v>
      </c>
      <c r="R257" s="302">
        <v>1</v>
      </c>
      <c r="S257" s="302">
        <v>1</v>
      </c>
      <c r="T257" s="302">
        <v>1</v>
      </c>
      <c r="U257" s="302">
        <v>119.90900000000001</v>
      </c>
      <c r="V257" s="302">
        <v>120.25</v>
      </c>
      <c r="W257" s="302">
        <v>119.84</v>
      </c>
      <c r="X257" s="302">
        <v>3.4450000000000001E-2</v>
      </c>
      <c r="Y257" s="302">
        <v>3.7019999999999997E-2</v>
      </c>
      <c r="Z257" s="302">
        <v>3.6159999999999998E-2</v>
      </c>
      <c r="AA257" s="302">
        <v>3.3600000000000001E-3</v>
      </c>
      <c r="AB257" s="302">
        <v>3.4099999999999998E-3</v>
      </c>
      <c r="AC257" s="302">
        <v>2.66E-3</v>
      </c>
      <c r="AD257" s="298">
        <v>49.997999999999998</v>
      </c>
      <c r="AE257" s="58">
        <f t="shared" si="3"/>
        <v>1.6458332538604736E-5</v>
      </c>
    </row>
    <row r="258" spans="1:31">
      <c r="A258" s="3">
        <v>257</v>
      </c>
      <c r="B258" s="290" t="s">
        <v>1057</v>
      </c>
      <c r="C258" s="292">
        <v>249.91200000000001</v>
      </c>
      <c r="D258" s="292">
        <v>249.89699999999999</v>
      </c>
      <c r="E258" s="292">
        <v>249.886</v>
      </c>
      <c r="F258" s="292">
        <v>5.0062800000000003</v>
      </c>
      <c r="G258" s="292">
        <v>5.0004499999999998</v>
      </c>
      <c r="H258" s="292">
        <v>5.0025500000000003</v>
      </c>
      <c r="I258" s="292">
        <v>359.976</v>
      </c>
      <c r="J258" s="292">
        <v>359.988</v>
      </c>
      <c r="K258" s="292">
        <v>2.1100000000000001E-2</v>
      </c>
      <c r="L258" s="292">
        <v>1251.1300000000001</v>
      </c>
      <c r="M258" s="298">
        <v>1249.5999999999999</v>
      </c>
      <c r="N258" s="298">
        <v>1250.07</v>
      </c>
      <c r="O258" s="298">
        <v>-0.50880000000000003</v>
      </c>
      <c r="P258" s="298">
        <v>-0.2555</v>
      </c>
      <c r="Q258" s="298">
        <v>0.46045000000000003</v>
      </c>
      <c r="R258" s="302">
        <v>1</v>
      </c>
      <c r="S258" s="302">
        <v>1</v>
      </c>
      <c r="T258" s="302">
        <v>1</v>
      </c>
      <c r="U258" s="302">
        <v>119.90900000000001</v>
      </c>
      <c r="V258" s="302">
        <v>120.25</v>
      </c>
      <c r="W258" s="302">
        <v>119.84</v>
      </c>
      <c r="X258" s="302">
        <v>3.3950000000000001E-2</v>
      </c>
      <c r="Y258" s="302">
        <v>3.6569999999999998E-2</v>
      </c>
      <c r="Z258" s="302">
        <v>3.6540000000000003E-2</v>
      </c>
      <c r="AA258" s="302">
        <v>3.3899999999999998E-3</v>
      </c>
      <c r="AB258" s="302">
        <v>3.3600000000000001E-3</v>
      </c>
      <c r="AC258" s="302">
        <v>2.6099999999999999E-3</v>
      </c>
      <c r="AD258" s="298">
        <v>49.997999999999998</v>
      </c>
      <c r="AE258" s="58">
        <f t="shared" si="3"/>
        <v>1.6909718397073448E-5</v>
      </c>
    </row>
    <row r="259" spans="1:31">
      <c r="A259" s="3">
        <v>258</v>
      </c>
      <c r="B259" s="290" t="s">
        <v>1058</v>
      </c>
      <c r="C259" s="292">
        <v>249.91300000000001</v>
      </c>
      <c r="D259" s="292">
        <v>249.89699999999999</v>
      </c>
      <c r="E259" s="292">
        <v>249.886</v>
      </c>
      <c r="F259" s="292">
        <v>5.0061999999999998</v>
      </c>
      <c r="G259" s="292">
        <v>5.0004200000000001</v>
      </c>
      <c r="H259" s="292">
        <v>5.0026200000000003</v>
      </c>
      <c r="I259" s="292">
        <v>359.97800000000001</v>
      </c>
      <c r="J259" s="292">
        <v>359.98899999999998</v>
      </c>
      <c r="K259" s="292">
        <v>2.0619999999999999E-2</v>
      </c>
      <c r="L259" s="292">
        <v>1251.1099999999999</v>
      </c>
      <c r="M259" s="298">
        <v>1249.5899999999999</v>
      </c>
      <c r="N259" s="298">
        <v>1250.08</v>
      </c>
      <c r="O259" s="298">
        <v>-0.47789999999999999</v>
      </c>
      <c r="P259" s="298">
        <v>-0.23719999999999999</v>
      </c>
      <c r="Q259" s="298">
        <v>0.44996000000000003</v>
      </c>
      <c r="R259" s="302">
        <v>1</v>
      </c>
      <c r="S259" s="302">
        <v>1</v>
      </c>
      <c r="T259" s="302">
        <v>1</v>
      </c>
      <c r="U259" s="302">
        <v>119.90900000000001</v>
      </c>
      <c r="V259" s="302">
        <v>120.25</v>
      </c>
      <c r="W259" s="302">
        <v>119.84</v>
      </c>
      <c r="X259" s="302">
        <v>3.39E-2</v>
      </c>
      <c r="Y259" s="302">
        <v>3.5819999999999998E-2</v>
      </c>
      <c r="Z259" s="302">
        <v>3.6790000000000003E-2</v>
      </c>
      <c r="AA259" s="302">
        <v>3.3899999999999998E-3</v>
      </c>
      <c r="AB259" s="302">
        <v>3.3899999999999998E-3</v>
      </c>
      <c r="AC259" s="302">
        <v>2.6700000000000001E-3</v>
      </c>
      <c r="AD259" s="298">
        <v>49.997999999999998</v>
      </c>
      <c r="AE259" s="58">
        <f t="shared" ref="AE259:AE322" si="4">B260-B259</f>
        <v>1.7094913346227258E-5</v>
      </c>
    </row>
    <row r="260" spans="1:31">
      <c r="A260" s="3">
        <v>259</v>
      </c>
      <c r="B260" s="290" t="s">
        <v>1059</v>
      </c>
      <c r="C260" s="292">
        <v>249.91200000000001</v>
      </c>
      <c r="D260" s="292">
        <v>249.89599999999999</v>
      </c>
      <c r="E260" s="292">
        <v>249.886</v>
      </c>
      <c r="F260" s="292">
        <v>5.00617</v>
      </c>
      <c r="G260" s="292">
        <v>5.0004099999999996</v>
      </c>
      <c r="H260" s="292">
        <v>5.0025599999999999</v>
      </c>
      <c r="I260" s="292">
        <v>359.97800000000001</v>
      </c>
      <c r="J260" s="292">
        <v>359.988</v>
      </c>
      <c r="K260" s="292">
        <v>2.094E-2</v>
      </c>
      <c r="L260" s="292">
        <v>1251.0999999999999</v>
      </c>
      <c r="M260" s="298">
        <v>1249.58</v>
      </c>
      <c r="N260" s="298">
        <v>1250.07</v>
      </c>
      <c r="O260" s="298">
        <v>-0.46660000000000001</v>
      </c>
      <c r="P260" s="298">
        <v>-0.2606</v>
      </c>
      <c r="Q260" s="298">
        <v>0.45689999999999997</v>
      </c>
      <c r="R260" s="302">
        <v>1</v>
      </c>
      <c r="S260" s="302">
        <v>1</v>
      </c>
      <c r="T260" s="302">
        <v>1</v>
      </c>
      <c r="U260" s="302">
        <v>119.90900000000001</v>
      </c>
      <c r="V260" s="302">
        <v>120.25</v>
      </c>
      <c r="W260" s="302">
        <v>119.84</v>
      </c>
      <c r="X260" s="302">
        <v>3.456E-2</v>
      </c>
      <c r="Y260" s="302">
        <v>3.5740000000000001E-2</v>
      </c>
      <c r="Z260" s="302">
        <v>3.6749999999999998E-2</v>
      </c>
      <c r="AA260" s="302">
        <v>3.3300000000000001E-3</v>
      </c>
      <c r="AB260" s="302">
        <v>3.4299999999999999E-3</v>
      </c>
      <c r="AC260" s="302">
        <v>2.7799999999999999E-3</v>
      </c>
      <c r="AD260" s="298">
        <v>49.997999999999998</v>
      </c>
      <c r="AE260" s="58">
        <f t="shared" si="4"/>
        <v>1.6458332538604736E-5</v>
      </c>
    </row>
    <row r="261" spans="1:31">
      <c r="A261" s="3">
        <v>260</v>
      </c>
      <c r="B261" s="290" t="s">
        <v>1060</v>
      </c>
      <c r="C261" s="292">
        <v>249.911</v>
      </c>
      <c r="D261" s="292">
        <v>249.89599999999999</v>
      </c>
      <c r="E261" s="292">
        <v>249.886</v>
      </c>
      <c r="F261" s="292">
        <v>5.0060399999999996</v>
      </c>
      <c r="G261" s="292">
        <v>5.0004400000000002</v>
      </c>
      <c r="H261" s="292">
        <v>5.0025500000000003</v>
      </c>
      <c r="I261" s="292">
        <v>359.97699999999998</v>
      </c>
      <c r="J261" s="292">
        <v>359.98700000000002</v>
      </c>
      <c r="K261" s="292">
        <v>2.052E-2</v>
      </c>
      <c r="L261" s="292">
        <v>1251.06</v>
      </c>
      <c r="M261" s="298">
        <v>1249.5899999999999</v>
      </c>
      <c r="N261" s="298">
        <v>1250.07</v>
      </c>
      <c r="O261" s="298">
        <v>-0.48630000000000001</v>
      </c>
      <c r="P261" s="298">
        <v>-0.27610000000000001</v>
      </c>
      <c r="Q261" s="298">
        <v>0.44790000000000002</v>
      </c>
      <c r="R261" s="302">
        <v>1</v>
      </c>
      <c r="S261" s="302">
        <v>1</v>
      </c>
      <c r="T261" s="302">
        <v>1</v>
      </c>
      <c r="U261" s="302">
        <v>119.91</v>
      </c>
      <c r="V261" s="302">
        <v>120.25</v>
      </c>
      <c r="W261" s="302">
        <v>119.84</v>
      </c>
      <c r="X261" s="302">
        <v>3.5099999999999999E-2</v>
      </c>
      <c r="Y261" s="302">
        <v>3.5680000000000003E-2</v>
      </c>
      <c r="Z261" s="302">
        <v>3.6970000000000003E-2</v>
      </c>
      <c r="AA261" s="302">
        <v>3.3400000000000001E-3</v>
      </c>
      <c r="AB261" s="302">
        <v>3.3400000000000001E-3</v>
      </c>
      <c r="AC261" s="302">
        <v>2.7299999999999998E-3</v>
      </c>
      <c r="AD261" s="298">
        <v>49.997999999999998</v>
      </c>
      <c r="AE261" s="58">
        <f t="shared" si="4"/>
        <v>1.699073618510738E-5</v>
      </c>
    </row>
    <row r="262" spans="1:31">
      <c r="A262" s="3">
        <v>261</v>
      </c>
      <c r="B262" s="290" t="s">
        <v>1061</v>
      </c>
      <c r="C262" s="292">
        <v>249.911</v>
      </c>
      <c r="D262" s="292">
        <v>249.89599999999999</v>
      </c>
      <c r="E262" s="292">
        <v>249.887</v>
      </c>
      <c r="F262" s="292">
        <v>5.0061200000000001</v>
      </c>
      <c r="G262" s="292">
        <v>5.0004799999999996</v>
      </c>
      <c r="H262" s="292">
        <v>5.0025700000000004</v>
      </c>
      <c r="I262" s="292">
        <v>359.97699999999998</v>
      </c>
      <c r="J262" s="292">
        <v>359.988</v>
      </c>
      <c r="K262" s="292">
        <v>1.8870000000000001E-2</v>
      </c>
      <c r="L262" s="292">
        <v>1251.08</v>
      </c>
      <c r="M262" s="298">
        <v>1249.5999999999999</v>
      </c>
      <c r="N262" s="298">
        <v>1250.08</v>
      </c>
      <c r="O262" s="298">
        <v>-0.50319999999999998</v>
      </c>
      <c r="P262" s="298">
        <v>-0.255</v>
      </c>
      <c r="Q262" s="298">
        <v>0.41176000000000001</v>
      </c>
      <c r="R262" s="302">
        <v>1</v>
      </c>
      <c r="S262" s="302">
        <v>1</v>
      </c>
      <c r="T262" s="302">
        <v>1</v>
      </c>
      <c r="U262" s="302">
        <v>119.91</v>
      </c>
      <c r="V262" s="302">
        <v>120.25</v>
      </c>
      <c r="W262" s="302">
        <v>119.839</v>
      </c>
      <c r="X262" s="302">
        <v>3.3790000000000001E-2</v>
      </c>
      <c r="Y262" s="302">
        <v>3.6839999999999998E-2</v>
      </c>
      <c r="Z262" s="302">
        <v>3.635E-2</v>
      </c>
      <c r="AA262" s="302">
        <v>3.3999999999999998E-3</v>
      </c>
      <c r="AB262" s="302">
        <v>3.3400000000000001E-3</v>
      </c>
      <c r="AC262" s="302">
        <v>2.7100000000000002E-3</v>
      </c>
      <c r="AD262" s="298">
        <v>49.997999999999998</v>
      </c>
      <c r="AE262" s="58">
        <f t="shared" si="4"/>
        <v>1.628472818993032E-5</v>
      </c>
    </row>
    <row r="263" spans="1:31">
      <c r="A263" s="3">
        <v>262</v>
      </c>
      <c r="B263" s="290" t="s">
        <v>1062</v>
      </c>
      <c r="C263" s="292">
        <v>249.91200000000001</v>
      </c>
      <c r="D263" s="292">
        <v>249.89599999999999</v>
      </c>
      <c r="E263" s="292">
        <v>249.887</v>
      </c>
      <c r="F263" s="292">
        <v>5.0061200000000001</v>
      </c>
      <c r="G263" s="292">
        <v>5.0004999999999997</v>
      </c>
      <c r="H263" s="292">
        <v>5.0025700000000004</v>
      </c>
      <c r="I263" s="292">
        <v>359.97699999999998</v>
      </c>
      <c r="J263" s="292">
        <v>359.988</v>
      </c>
      <c r="K263" s="292">
        <v>1.883E-2</v>
      </c>
      <c r="L263" s="292">
        <v>1251.0899999999999</v>
      </c>
      <c r="M263" s="298">
        <v>1249.5999999999999</v>
      </c>
      <c r="N263" s="298">
        <v>1250.08</v>
      </c>
      <c r="O263" s="298">
        <v>-0.49709999999999999</v>
      </c>
      <c r="P263" s="298">
        <v>-0.24660000000000001</v>
      </c>
      <c r="Q263" s="298">
        <v>0.41092000000000001</v>
      </c>
      <c r="R263" s="302">
        <v>1</v>
      </c>
      <c r="S263" s="302">
        <v>1</v>
      </c>
      <c r="T263" s="302">
        <v>1</v>
      </c>
      <c r="U263" s="302">
        <v>119.91</v>
      </c>
      <c r="V263" s="302">
        <v>120.249</v>
      </c>
      <c r="W263" s="302">
        <v>119.839</v>
      </c>
      <c r="X263" s="302">
        <v>3.3610000000000001E-2</v>
      </c>
      <c r="Y263" s="302">
        <v>3.7569999999999999E-2</v>
      </c>
      <c r="Z263" s="302">
        <v>3.5430000000000003E-2</v>
      </c>
      <c r="AA263" s="302">
        <v>3.3800000000000002E-3</v>
      </c>
      <c r="AB263" s="302">
        <v>3.3899999999999998E-3</v>
      </c>
      <c r="AC263" s="302">
        <v>2.7499999999999998E-3</v>
      </c>
      <c r="AD263" s="298">
        <v>49.997999999999998</v>
      </c>
      <c r="AE263" s="58">
        <f t="shared" si="4"/>
        <v>1.6365738702006638E-5</v>
      </c>
    </row>
    <row r="264" spans="1:31">
      <c r="A264" s="3">
        <v>263</v>
      </c>
      <c r="B264" s="290" t="s">
        <v>1063</v>
      </c>
      <c r="C264" s="292">
        <v>249.91200000000001</v>
      </c>
      <c r="D264" s="292">
        <v>249.89599999999999</v>
      </c>
      <c r="E264" s="292">
        <v>249.887</v>
      </c>
      <c r="F264" s="292">
        <v>5.0060900000000004</v>
      </c>
      <c r="G264" s="292">
        <v>5.0005100000000002</v>
      </c>
      <c r="H264" s="292">
        <v>5.0026000000000002</v>
      </c>
      <c r="I264" s="292">
        <v>359.97699999999998</v>
      </c>
      <c r="J264" s="292">
        <v>359.98899999999998</v>
      </c>
      <c r="K264" s="292">
        <v>1.9029999999999998E-2</v>
      </c>
      <c r="L264" s="292">
        <v>1251.08</v>
      </c>
      <c r="M264" s="298">
        <v>1249.6099999999999</v>
      </c>
      <c r="N264" s="298">
        <v>1250.08</v>
      </c>
      <c r="O264" s="298">
        <v>-0.49</v>
      </c>
      <c r="P264" s="298">
        <v>-0.23910000000000001</v>
      </c>
      <c r="Q264" s="298">
        <v>0.41526999999999997</v>
      </c>
      <c r="R264" s="302">
        <v>1</v>
      </c>
      <c r="S264" s="302">
        <v>1</v>
      </c>
      <c r="T264" s="302">
        <v>1</v>
      </c>
      <c r="U264" s="302">
        <v>119.91</v>
      </c>
      <c r="V264" s="302">
        <v>120.249</v>
      </c>
      <c r="W264" s="302">
        <v>119.839</v>
      </c>
      <c r="X264" s="302">
        <v>3.4079999999999999E-2</v>
      </c>
      <c r="Y264" s="302">
        <v>3.7039999999999997E-2</v>
      </c>
      <c r="Z264" s="302">
        <v>3.5819999999999998E-2</v>
      </c>
      <c r="AA264" s="302">
        <v>3.3899999999999998E-3</v>
      </c>
      <c r="AB264" s="302">
        <v>3.3400000000000001E-3</v>
      </c>
      <c r="AC264" s="302">
        <v>2.7799999999999999E-3</v>
      </c>
      <c r="AD264" s="298">
        <v>49.997999999999998</v>
      </c>
      <c r="AE264" s="58">
        <f t="shared" si="4"/>
        <v>1.7002312233671546E-5</v>
      </c>
    </row>
    <row r="265" spans="1:31">
      <c r="A265" s="3">
        <v>264</v>
      </c>
      <c r="B265" s="290" t="s">
        <v>1064</v>
      </c>
      <c r="C265" s="292">
        <v>249.911</v>
      </c>
      <c r="D265" s="292">
        <v>249.89599999999999</v>
      </c>
      <c r="E265" s="292">
        <v>249.887</v>
      </c>
      <c r="F265" s="292">
        <v>5.0061400000000003</v>
      </c>
      <c r="G265" s="292">
        <v>5.0005199999999999</v>
      </c>
      <c r="H265" s="292">
        <v>5.0026099999999998</v>
      </c>
      <c r="I265" s="292">
        <v>359.97699999999998</v>
      </c>
      <c r="J265" s="292">
        <v>359.98899999999998</v>
      </c>
      <c r="K265" s="292">
        <v>1.8519999999999998E-2</v>
      </c>
      <c r="L265" s="292">
        <v>1251.0899999999999</v>
      </c>
      <c r="M265" s="298">
        <v>1249.6099999999999</v>
      </c>
      <c r="N265" s="298">
        <v>1250.0899999999999</v>
      </c>
      <c r="O265" s="298">
        <v>-0.50129999999999997</v>
      </c>
      <c r="P265" s="298">
        <v>-0.22689999999999999</v>
      </c>
      <c r="Q265" s="298">
        <v>0.40425</v>
      </c>
      <c r="R265" s="302">
        <v>1</v>
      </c>
      <c r="S265" s="302">
        <v>1</v>
      </c>
      <c r="T265" s="302">
        <v>1</v>
      </c>
      <c r="U265" s="302">
        <v>119.91</v>
      </c>
      <c r="V265" s="302">
        <v>120.249</v>
      </c>
      <c r="W265" s="302">
        <v>119.839</v>
      </c>
      <c r="X265" s="302">
        <v>3.4200000000000001E-2</v>
      </c>
      <c r="Y265" s="302">
        <v>3.6600000000000001E-2</v>
      </c>
      <c r="Z265" s="302">
        <v>3.6600000000000001E-2</v>
      </c>
      <c r="AA265" s="302">
        <v>3.3300000000000001E-3</v>
      </c>
      <c r="AB265" s="302">
        <v>3.29E-3</v>
      </c>
      <c r="AC265" s="302">
        <v>2.82E-3</v>
      </c>
      <c r="AD265" s="298">
        <v>49.997999999999998</v>
      </c>
      <c r="AE265" s="58">
        <f t="shared" si="4"/>
        <v>1.7627316992729902E-5</v>
      </c>
    </row>
    <row r="266" spans="1:31">
      <c r="A266" s="3">
        <v>265</v>
      </c>
      <c r="B266" s="290" t="s">
        <v>1065</v>
      </c>
      <c r="C266" s="292">
        <v>249.911</v>
      </c>
      <c r="D266" s="292">
        <v>249.89599999999999</v>
      </c>
      <c r="E266" s="292">
        <v>249.88800000000001</v>
      </c>
      <c r="F266" s="292">
        <v>5.0061400000000003</v>
      </c>
      <c r="G266" s="292">
        <v>5.0005199999999999</v>
      </c>
      <c r="H266" s="292">
        <v>5.0026099999999998</v>
      </c>
      <c r="I266" s="292">
        <v>359.97500000000002</v>
      </c>
      <c r="J266" s="292">
        <v>359.988</v>
      </c>
      <c r="K266" s="292">
        <v>1.8280000000000001E-2</v>
      </c>
      <c r="L266" s="292">
        <v>1251.0899999999999</v>
      </c>
      <c r="M266" s="298">
        <v>1249.6099999999999</v>
      </c>
      <c r="N266" s="298">
        <v>1250.0899999999999</v>
      </c>
      <c r="O266" s="298">
        <v>-0.52990000000000004</v>
      </c>
      <c r="P266" s="298">
        <v>-0.2442</v>
      </c>
      <c r="Q266" s="298">
        <v>0.39887</v>
      </c>
      <c r="R266" s="302">
        <v>1</v>
      </c>
      <c r="S266" s="302">
        <v>1</v>
      </c>
      <c r="T266" s="302">
        <v>1</v>
      </c>
      <c r="U266" s="302">
        <v>119.91</v>
      </c>
      <c r="V266" s="302">
        <v>120.249</v>
      </c>
      <c r="W266" s="302">
        <v>119.839</v>
      </c>
      <c r="X266" s="302">
        <v>3.3610000000000001E-2</v>
      </c>
      <c r="Y266" s="302">
        <v>3.6200000000000003E-2</v>
      </c>
      <c r="Z266" s="302">
        <v>3.6999999999999998E-2</v>
      </c>
      <c r="AA266" s="302">
        <v>3.3500000000000001E-3</v>
      </c>
      <c r="AB266" s="302">
        <v>3.2399999999999998E-3</v>
      </c>
      <c r="AC266" s="302">
        <v>2.9299999999999999E-3</v>
      </c>
      <c r="AD266" s="298">
        <v>49.997999999999998</v>
      </c>
      <c r="AE266" s="58">
        <f t="shared" si="4"/>
        <v>1.6365738702006638E-5</v>
      </c>
    </row>
    <row r="267" spans="1:31">
      <c r="A267" s="3">
        <v>266</v>
      </c>
      <c r="B267" s="290" t="s">
        <v>1066</v>
      </c>
      <c r="C267" s="292">
        <v>249.91200000000001</v>
      </c>
      <c r="D267" s="292">
        <v>249.89599999999999</v>
      </c>
      <c r="E267" s="292">
        <v>249.88800000000001</v>
      </c>
      <c r="F267" s="292">
        <v>5.0060900000000004</v>
      </c>
      <c r="G267" s="292">
        <v>5.0005100000000002</v>
      </c>
      <c r="H267" s="292">
        <v>5.0026299999999999</v>
      </c>
      <c r="I267" s="292">
        <v>359.976</v>
      </c>
      <c r="J267" s="292">
        <v>359.98899999999998</v>
      </c>
      <c r="K267" s="292">
        <v>1.865E-2</v>
      </c>
      <c r="L267" s="292">
        <v>1251.08</v>
      </c>
      <c r="M267" s="298">
        <v>1249.6099999999999</v>
      </c>
      <c r="N267" s="298">
        <v>1250.0899999999999</v>
      </c>
      <c r="O267" s="298">
        <v>-0.52569999999999995</v>
      </c>
      <c r="P267" s="298">
        <v>-0.2344</v>
      </c>
      <c r="Q267" s="298">
        <v>0.40697</v>
      </c>
      <c r="R267" s="302">
        <v>1</v>
      </c>
      <c r="S267" s="302">
        <v>1</v>
      </c>
      <c r="T267" s="302">
        <v>1</v>
      </c>
      <c r="U267" s="302">
        <v>119.91</v>
      </c>
      <c r="V267" s="302">
        <v>120.25</v>
      </c>
      <c r="W267" s="302">
        <v>119.839</v>
      </c>
      <c r="X267" s="302">
        <v>3.2890000000000003E-2</v>
      </c>
      <c r="Y267" s="302">
        <v>3.6339999999999997E-2</v>
      </c>
      <c r="Z267" s="302">
        <v>3.6920000000000001E-2</v>
      </c>
      <c r="AA267" s="302">
        <v>3.3999999999999998E-3</v>
      </c>
      <c r="AB267" s="302">
        <v>3.2599999999999999E-3</v>
      </c>
      <c r="AC267" s="302">
        <v>2.99E-3</v>
      </c>
      <c r="AD267" s="298">
        <v>49.997999999999998</v>
      </c>
      <c r="AE267" s="58">
        <f t="shared" si="4"/>
        <v>1.7997685063164681E-5</v>
      </c>
    </row>
    <row r="268" spans="1:31">
      <c r="A268" s="3">
        <v>267</v>
      </c>
      <c r="B268" s="290" t="s">
        <v>1067</v>
      </c>
      <c r="C268" s="292">
        <v>249.911</v>
      </c>
      <c r="D268" s="292">
        <v>249.89599999999999</v>
      </c>
      <c r="E268" s="292">
        <v>249.887</v>
      </c>
      <c r="F268" s="292">
        <v>5.0060000000000002</v>
      </c>
      <c r="G268" s="292">
        <v>5.0004600000000003</v>
      </c>
      <c r="H268" s="292">
        <v>5.0026299999999999</v>
      </c>
      <c r="I268" s="292">
        <v>359.976</v>
      </c>
      <c r="J268" s="292">
        <v>359.98899999999998</v>
      </c>
      <c r="K268" s="292">
        <v>1.9120000000000002E-2</v>
      </c>
      <c r="L268" s="292">
        <v>1251.06</v>
      </c>
      <c r="M268" s="298">
        <v>1249.5999999999999</v>
      </c>
      <c r="N268" s="298">
        <v>1250.0899999999999</v>
      </c>
      <c r="O268" s="298">
        <v>-0.50409999999999999</v>
      </c>
      <c r="P268" s="298">
        <v>-0.24</v>
      </c>
      <c r="Q268" s="298">
        <v>0.41718</v>
      </c>
      <c r="R268" s="302">
        <v>1</v>
      </c>
      <c r="S268" s="302">
        <v>1</v>
      </c>
      <c r="T268" s="302">
        <v>1</v>
      </c>
      <c r="U268" s="302">
        <v>119.91</v>
      </c>
      <c r="V268" s="302">
        <v>120.249</v>
      </c>
      <c r="W268" s="302">
        <v>119.839</v>
      </c>
      <c r="X268" s="302">
        <v>3.3689999999999998E-2</v>
      </c>
      <c r="Y268" s="302">
        <v>3.6429999999999997E-2</v>
      </c>
      <c r="Z268" s="302">
        <v>3.6569999999999998E-2</v>
      </c>
      <c r="AA268" s="302">
        <v>3.3400000000000001E-3</v>
      </c>
      <c r="AB268" s="302">
        <v>3.31E-3</v>
      </c>
      <c r="AC268" s="302">
        <v>3.1099999999999999E-3</v>
      </c>
      <c r="AD268" s="298">
        <v>49.997999999999998</v>
      </c>
      <c r="AE268" s="58">
        <f t="shared" si="4"/>
        <v>1.6226855223067105E-5</v>
      </c>
    </row>
    <row r="269" spans="1:31">
      <c r="A269" s="3">
        <v>268</v>
      </c>
      <c r="B269" s="290" t="s">
        <v>1068</v>
      </c>
      <c r="C269" s="292">
        <v>249.91200000000001</v>
      </c>
      <c r="D269" s="292">
        <v>249.89599999999999</v>
      </c>
      <c r="E269" s="292">
        <v>249.88800000000001</v>
      </c>
      <c r="F269" s="292">
        <v>5.0059800000000001</v>
      </c>
      <c r="G269" s="292">
        <v>5.0004799999999996</v>
      </c>
      <c r="H269" s="292">
        <v>5.00258</v>
      </c>
      <c r="I269" s="292">
        <v>359.976</v>
      </c>
      <c r="J269" s="292">
        <v>359.988</v>
      </c>
      <c r="K269" s="292">
        <v>1.9390000000000001E-2</v>
      </c>
      <c r="L269" s="292">
        <v>1251.05</v>
      </c>
      <c r="M269" s="298">
        <v>1249.5999999999999</v>
      </c>
      <c r="N269" s="298">
        <v>1250.08</v>
      </c>
      <c r="O269" s="298">
        <v>-0.50970000000000004</v>
      </c>
      <c r="P269" s="298">
        <v>-0.25409999999999999</v>
      </c>
      <c r="Q269" s="298">
        <v>0.42315000000000003</v>
      </c>
      <c r="R269" s="302">
        <v>1</v>
      </c>
      <c r="S269" s="302">
        <v>1</v>
      </c>
      <c r="T269" s="302">
        <v>1</v>
      </c>
      <c r="U269" s="302">
        <v>119.91</v>
      </c>
      <c r="V269" s="302">
        <v>120.25</v>
      </c>
      <c r="W269" s="302">
        <v>119.839</v>
      </c>
      <c r="X269" s="302">
        <v>3.415E-2</v>
      </c>
      <c r="Y269" s="302">
        <v>3.569E-2</v>
      </c>
      <c r="Z269" s="302">
        <v>3.7100000000000001E-2</v>
      </c>
      <c r="AA269" s="302">
        <v>3.32E-3</v>
      </c>
      <c r="AB269" s="302">
        <v>3.3E-3</v>
      </c>
      <c r="AC269" s="302">
        <v>3.1700000000000001E-3</v>
      </c>
      <c r="AD269" s="298">
        <v>49.997999999999998</v>
      </c>
      <c r="AE269" s="58">
        <f t="shared" si="4"/>
        <v>1.7812497389968485E-5</v>
      </c>
    </row>
    <row r="270" spans="1:31">
      <c r="A270" s="3">
        <v>269</v>
      </c>
      <c r="B270" s="290" t="s">
        <v>1069</v>
      </c>
      <c r="C270" s="292">
        <v>249.91300000000001</v>
      </c>
      <c r="D270" s="292">
        <v>249.89599999999999</v>
      </c>
      <c r="E270" s="292">
        <v>249.887</v>
      </c>
      <c r="F270" s="292">
        <v>5.0060399999999996</v>
      </c>
      <c r="G270" s="292">
        <v>5.0005100000000002</v>
      </c>
      <c r="H270" s="292">
        <v>5.0026400000000004</v>
      </c>
      <c r="I270" s="292">
        <v>359.976</v>
      </c>
      <c r="J270" s="292">
        <v>359.99</v>
      </c>
      <c r="K270" s="292">
        <v>1.8610000000000002E-2</v>
      </c>
      <c r="L270" s="292">
        <v>1251.07</v>
      </c>
      <c r="M270" s="298">
        <v>1249.6099999999999</v>
      </c>
      <c r="N270" s="298">
        <v>1250.0899999999999</v>
      </c>
      <c r="O270" s="298">
        <v>-0.51439999999999997</v>
      </c>
      <c r="P270" s="298">
        <v>-0.21479999999999999</v>
      </c>
      <c r="Q270" s="298">
        <v>0.40603</v>
      </c>
      <c r="R270" s="302">
        <v>1</v>
      </c>
      <c r="S270" s="302">
        <v>1</v>
      </c>
      <c r="T270" s="302">
        <v>1</v>
      </c>
      <c r="U270" s="302">
        <v>119.91</v>
      </c>
      <c r="V270" s="302">
        <v>120.25</v>
      </c>
      <c r="W270" s="302">
        <v>119.839</v>
      </c>
      <c r="X270" s="302">
        <v>3.422E-2</v>
      </c>
      <c r="Y270" s="302">
        <v>3.6290000000000003E-2</v>
      </c>
      <c r="Z270" s="302">
        <v>3.7010000000000001E-2</v>
      </c>
      <c r="AA270" s="302">
        <v>3.3400000000000001E-3</v>
      </c>
      <c r="AB270" s="302">
        <v>3.29E-3</v>
      </c>
      <c r="AC270" s="302">
        <v>3.3E-3</v>
      </c>
      <c r="AD270" s="298">
        <v>49.997999999999998</v>
      </c>
      <c r="AE270" s="58">
        <f t="shared" si="4"/>
        <v>1.6365738702006638E-5</v>
      </c>
    </row>
    <row r="271" spans="1:31">
      <c r="A271" s="3">
        <v>270</v>
      </c>
      <c r="B271" s="290" t="s">
        <v>1070</v>
      </c>
      <c r="C271" s="292">
        <v>249.91300000000001</v>
      </c>
      <c r="D271" s="292">
        <v>249.89599999999999</v>
      </c>
      <c r="E271" s="292">
        <v>249.886</v>
      </c>
      <c r="F271" s="292">
        <v>5.0060500000000001</v>
      </c>
      <c r="G271" s="292">
        <v>5.0004600000000003</v>
      </c>
      <c r="H271" s="292">
        <v>5.0026799999999998</v>
      </c>
      <c r="I271" s="292">
        <v>359.976</v>
      </c>
      <c r="J271" s="292">
        <v>359.99</v>
      </c>
      <c r="K271" s="292">
        <v>1.847E-2</v>
      </c>
      <c r="L271" s="292">
        <v>1251.07</v>
      </c>
      <c r="M271" s="298">
        <v>1249.5899999999999</v>
      </c>
      <c r="N271" s="298">
        <v>1250.0999999999999</v>
      </c>
      <c r="O271" s="298">
        <v>-0.51439999999999997</v>
      </c>
      <c r="P271" s="298">
        <v>-0.21290000000000001</v>
      </c>
      <c r="Q271" s="298">
        <v>0.40298</v>
      </c>
      <c r="R271" s="302">
        <v>1</v>
      </c>
      <c r="S271" s="302">
        <v>1</v>
      </c>
      <c r="T271" s="302">
        <v>1</v>
      </c>
      <c r="U271" s="302">
        <v>119.91</v>
      </c>
      <c r="V271" s="302">
        <v>120.249</v>
      </c>
      <c r="W271" s="302">
        <v>119.839</v>
      </c>
      <c r="X271" s="302">
        <v>3.4349999999999999E-2</v>
      </c>
      <c r="Y271" s="302">
        <v>3.7269999999999998E-2</v>
      </c>
      <c r="Z271" s="302">
        <v>3.6220000000000002E-2</v>
      </c>
      <c r="AA271" s="302">
        <v>3.3400000000000001E-3</v>
      </c>
      <c r="AB271" s="302">
        <v>3.32E-3</v>
      </c>
      <c r="AC271" s="302">
        <v>3.3500000000000001E-3</v>
      </c>
      <c r="AD271" s="298">
        <v>49.997999999999998</v>
      </c>
      <c r="AE271" s="58">
        <f t="shared" si="4"/>
        <v>1.6273152141366154E-5</v>
      </c>
    </row>
    <row r="272" spans="1:31">
      <c r="A272" s="3">
        <v>271</v>
      </c>
      <c r="B272" s="290" t="s">
        <v>1071</v>
      </c>
      <c r="C272" s="292">
        <v>249.91200000000001</v>
      </c>
      <c r="D272" s="292">
        <v>249.89599999999999</v>
      </c>
      <c r="E272" s="292">
        <v>249.886</v>
      </c>
      <c r="F272" s="292">
        <v>5.0060799999999999</v>
      </c>
      <c r="G272" s="292">
        <v>5.0004799999999996</v>
      </c>
      <c r="H272" s="292">
        <v>5.0026200000000003</v>
      </c>
      <c r="I272" s="292">
        <v>359.976</v>
      </c>
      <c r="J272" s="292">
        <v>359.98899999999998</v>
      </c>
      <c r="K272" s="292">
        <v>1.8630000000000001E-2</v>
      </c>
      <c r="L272" s="292">
        <v>1251.08</v>
      </c>
      <c r="M272" s="298">
        <v>1249.5999999999999</v>
      </c>
      <c r="N272" s="298">
        <v>1250.08</v>
      </c>
      <c r="O272" s="298">
        <v>-0.50780000000000003</v>
      </c>
      <c r="P272" s="298">
        <v>-0.23250000000000001</v>
      </c>
      <c r="Q272" s="298">
        <v>0.40660000000000002</v>
      </c>
      <c r="R272" s="302">
        <v>1</v>
      </c>
      <c r="S272" s="302">
        <v>1</v>
      </c>
      <c r="T272" s="302">
        <v>1</v>
      </c>
      <c r="U272" s="302">
        <v>119.91</v>
      </c>
      <c r="V272" s="302">
        <v>120.25</v>
      </c>
      <c r="W272" s="302">
        <v>119.839</v>
      </c>
      <c r="X272" s="302">
        <v>3.4279999999999998E-2</v>
      </c>
      <c r="Y272" s="302">
        <v>3.6089999999999997E-2</v>
      </c>
      <c r="Z272" s="302">
        <v>3.687E-2</v>
      </c>
      <c r="AA272" s="302">
        <v>3.3300000000000001E-3</v>
      </c>
      <c r="AB272" s="302">
        <v>3.2100000000000002E-3</v>
      </c>
      <c r="AC272" s="302">
        <v>3.4499999999999999E-3</v>
      </c>
      <c r="AD272" s="298">
        <v>49.997999999999998</v>
      </c>
      <c r="AE272" s="58">
        <f t="shared" si="4"/>
        <v>1.7002312233671546E-5</v>
      </c>
    </row>
    <row r="273" spans="1:31">
      <c r="A273" s="3">
        <v>272</v>
      </c>
      <c r="B273" s="290" t="s">
        <v>1072</v>
      </c>
      <c r="C273" s="292">
        <v>249.91200000000001</v>
      </c>
      <c r="D273" s="292">
        <v>249.89599999999999</v>
      </c>
      <c r="E273" s="292">
        <v>249.887</v>
      </c>
      <c r="F273" s="292">
        <v>5.0060799999999999</v>
      </c>
      <c r="G273" s="292">
        <v>5.0005199999999999</v>
      </c>
      <c r="H273" s="292">
        <v>5.00258</v>
      </c>
      <c r="I273" s="292">
        <v>359.976</v>
      </c>
      <c r="J273" s="292">
        <v>359.98899999999998</v>
      </c>
      <c r="K273" s="292">
        <v>1.8409999999999999E-2</v>
      </c>
      <c r="L273" s="292">
        <v>1251.08</v>
      </c>
      <c r="M273" s="298">
        <v>1249.6099999999999</v>
      </c>
      <c r="N273" s="298">
        <v>1250.08</v>
      </c>
      <c r="O273" s="298">
        <v>-0.51349999999999996</v>
      </c>
      <c r="P273" s="298">
        <v>-0.23769999999999999</v>
      </c>
      <c r="Q273" s="298">
        <v>0.40167000000000003</v>
      </c>
      <c r="R273" s="302">
        <v>1</v>
      </c>
      <c r="S273" s="302">
        <v>1</v>
      </c>
      <c r="T273" s="302">
        <v>1</v>
      </c>
      <c r="U273" s="302">
        <v>119.91</v>
      </c>
      <c r="V273" s="302">
        <v>120.25</v>
      </c>
      <c r="W273" s="302">
        <v>119.839</v>
      </c>
      <c r="X273" s="302">
        <v>3.3890000000000003E-2</v>
      </c>
      <c r="Y273" s="302">
        <v>3.6560000000000002E-2</v>
      </c>
      <c r="Z273" s="302">
        <v>3.6810000000000002E-2</v>
      </c>
      <c r="AA273" s="302">
        <v>3.3E-3</v>
      </c>
      <c r="AB273" s="302">
        <v>3.1900000000000001E-3</v>
      </c>
      <c r="AC273" s="302">
        <v>3.5200000000000001E-3</v>
      </c>
      <c r="AD273" s="298">
        <v>49.997999999999998</v>
      </c>
      <c r="AE273" s="58">
        <f t="shared" si="4"/>
        <v>1.6273152141366154E-5</v>
      </c>
    </row>
    <row r="274" spans="1:31">
      <c r="A274" s="3">
        <v>273</v>
      </c>
      <c r="B274" s="290" t="s">
        <v>1073</v>
      </c>
      <c r="C274" s="292">
        <v>249.911</v>
      </c>
      <c r="D274" s="292">
        <v>249.89699999999999</v>
      </c>
      <c r="E274" s="292">
        <v>249.88800000000001</v>
      </c>
      <c r="F274" s="292">
        <v>5.0061299999999997</v>
      </c>
      <c r="G274" s="292">
        <v>5.0004999999999997</v>
      </c>
      <c r="H274" s="292">
        <v>5.0025899999999996</v>
      </c>
      <c r="I274" s="292">
        <v>359.976</v>
      </c>
      <c r="J274" s="292">
        <v>359.98899999999998</v>
      </c>
      <c r="K274" s="292">
        <v>1.8839999999999999E-2</v>
      </c>
      <c r="L274" s="292">
        <v>1251.0899999999999</v>
      </c>
      <c r="M274" s="298">
        <v>1249.6099999999999</v>
      </c>
      <c r="N274" s="298">
        <v>1250.08</v>
      </c>
      <c r="O274" s="298">
        <v>-0.50880000000000003</v>
      </c>
      <c r="P274" s="298">
        <v>-0.23580000000000001</v>
      </c>
      <c r="Q274" s="298">
        <v>0.41105999999999998</v>
      </c>
      <c r="R274" s="302">
        <v>1</v>
      </c>
      <c r="S274" s="302">
        <v>1</v>
      </c>
      <c r="T274" s="302">
        <v>1</v>
      </c>
      <c r="U274" s="302">
        <v>119.91</v>
      </c>
      <c r="V274" s="302">
        <v>120.25</v>
      </c>
      <c r="W274" s="302">
        <v>119.839</v>
      </c>
      <c r="X274" s="302">
        <v>3.381E-2</v>
      </c>
      <c r="Y274" s="302">
        <v>3.7089999999999998E-2</v>
      </c>
      <c r="Z274" s="302">
        <v>3.6249999999999998E-2</v>
      </c>
      <c r="AA274" s="302">
        <v>3.2599999999999999E-3</v>
      </c>
      <c r="AB274" s="302">
        <v>3.2599999999999999E-3</v>
      </c>
      <c r="AC274" s="302">
        <v>3.6900000000000001E-3</v>
      </c>
      <c r="AD274" s="298">
        <v>49.997999999999998</v>
      </c>
      <c r="AE274" s="58">
        <f t="shared" si="4"/>
        <v>1.6238423995673656E-5</v>
      </c>
    </row>
    <row r="275" spans="1:31">
      <c r="A275" s="3">
        <v>274</v>
      </c>
      <c r="B275" s="290" t="s">
        <v>1074</v>
      </c>
      <c r="C275" s="292">
        <v>249.911</v>
      </c>
      <c r="D275" s="292">
        <v>249.89699999999999</v>
      </c>
      <c r="E275" s="292">
        <v>249.886</v>
      </c>
      <c r="F275" s="292">
        <v>5.0061600000000004</v>
      </c>
      <c r="G275" s="292">
        <v>5.00047</v>
      </c>
      <c r="H275" s="292">
        <v>5.0026000000000002</v>
      </c>
      <c r="I275" s="292">
        <v>359.976</v>
      </c>
      <c r="J275" s="292">
        <v>359.988</v>
      </c>
      <c r="K275" s="292">
        <v>1.8790000000000001E-2</v>
      </c>
      <c r="L275" s="292">
        <v>1251.0899999999999</v>
      </c>
      <c r="M275" s="298">
        <v>1249.5999999999999</v>
      </c>
      <c r="N275" s="298">
        <v>1250.08</v>
      </c>
      <c r="O275" s="298">
        <v>-0.50409999999999999</v>
      </c>
      <c r="P275" s="298">
        <v>-0.2475</v>
      </c>
      <c r="Q275" s="298">
        <v>0.41005999999999998</v>
      </c>
      <c r="R275" s="302">
        <v>1</v>
      </c>
      <c r="S275" s="302">
        <v>1</v>
      </c>
      <c r="T275" s="302">
        <v>1</v>
      </c>
      <c r="U275" s="302">
        <v>119.91</v>
      </c>
      <c r="V275" s="302">
        <v>120.25</v>
      </c>
      <c r="W275" s="302">
        <v>119.839</v>
      </c>
      <c r="X275" s="302">
        <v>3.4540000000000001E-2</v>
      </c>
      <c r="Y275" s="302">
        <v>3.644E-2</v>
      </c>
      <c r="Z275" s="302">
        <v>3.5880000000000002E-2</v>
      </c>
      <c r="AA275" s="302">
        <v>3.2599999999999999E-3</v>
      </c>
      <c r="AB275" s="302">
        <v>3.2200000000000002E-3</v>
      </c>
      <c r="AC275" s="302">
        <v>3.7299999999999998E-3</v>
      </c>
      <c r="AD275" s="298">
        <v>49.997999999999998</v>
      </c>
      <c r="AE275" s="58">
        <f t="shared" si="4"/>
        <v>1.6956015315372497E-5</v>
      </c>
    </row>
    <row r="276" spans="1:31">
      <c r="A276" s="3">
        <v>275</v>
      </c>
      <c r="B276" s="290" t="s">
        <v>1075</v>
      </c>
      <c r="C276" s="292">
        <v>249.911</v>
      </c>
      <c r="D276" s="292">
        <v>249.89699999999999</v>
      </c>
      <c r="E276" s="292">
        <v>249.886</v>
      </c>
      <c r="F276" s="292">
        <v>5.0061499999999999</v>
      </c>
      <c r="G276" s="292">
        <v>5.0004600000000003</v>
      </c>
      <c r="H276" s="292">
        <v>5.00258</v>
      </c>
      <c r="I276" s="292">
        <v>359.97699999999998</v>
      </c>
      <c r="J276" s="292">
        <v>359.988</v>
      </c>
      <c r="K276" s="292">
        <v>1.9050000000000001E-2</v>
      </c>
      <c r="L276" s="292">
        <v>1251.0899999999999</v>
      </c>
      <c r="M276" s="298">
        <v>1249.5999999999999</v>
      </c>
      <c r="N276" s="298">
        <v>1250.08</v>
      </c>
      <c r="O276" s="298">
        <v>-0.48399999999999999</v>
      </c>
      <c r="P276" s="298">
        <v>-0.25690000000000002</v>
      </c>
      <c r="Q276" s="298">
        <v>0.41581000000000001</v>
      </c>
      <c r="R276" s="302">
        <v>1</v>
      </c>
      <c r="S276" s="302">
        <v>1</v>
      </c>
      <c r="T276" s="302">
        <v>1</v>
      </c>
      <c r="U276" s="302">
        <v>119.90900000000001</v>
      </c>
      <c r="V276" s="302">
        <v>120.25</v>
      </c>
      <c r="W276" s="302">
        <v>119.839</v>
      </c>
      <c r="X276" s="302">
        <v>3.5439999999999999E-2</v>
      </c>
      <c r="Y276" s="302">
        <v>3.5430000000000003E-2</v>
      </c>
      <c r="Z276" s="302">
        <v>3.5839999999999997E-2</v>
      </c>
      <c r="AA276" s="302">
        <v>3.2499999999999999E-3</v>
      </c>
      <c r="AB276" s="302">
        <v>3.2000000000000002E-3</v>
      </c>
      <c r="AC276" s="302">
        <v>3.8400000000000001E-3</v>
      </c>
      <c r="AD276" s="298">
        <v>49.997999999999998</v>
      </c>
      <c r="AE276" s="58">
        <f t="shared" si="4"/>
        <v>1.7129634215962142E-5</v>
      </c>
    </row>
    <row r="277" spans="1:31">
      <c r="A277" s="3">
        <v>276</v>
      </c>
      <c r="B277" s="290" t="s">
        <v>1076</v>
      </c>
      <c r="C277" s="292">
        <v>249.91200000000001</v>
      </c>
      <c r="D277" s="292">
        <v>249.89699999999999</v>
      </c>
      <c r="E277" s="292">
        <v>249.887</v>
      </c>
      <c r="F277" s="292">
        <v>5.0061799999999996</v>
      </c>
      <c r="G277" s="292">
        <v>5.00054</v>
      </c>
      <c r="H277" s="292">
        <v>5.0025300000000001</v>
      </c>
      <c r="I277" s="292">
        <v>359.97699999999998</v>
      </c>
      <c r="J277" s="292">
        <v>359.988</v>
      </c>
      <c r="K277" s="292">
        <v>1.8759999999999999E-2</v>
      </c>
      <c r="L277" s="292">
        <v>1251.0999999999999</v>
      </c>
      <c r="M277" s="298">
        <v>1249.6199999999999</v>
      </c>
      <c r="N277" s="298">
        <v>1250.06</v>
      </c>
      <c r="O277" s="298">
        <v>-0.49659999999999999</v>
      </c>
      <c r="P277" s="298">
        <v>-0.25729999999999997</v>
      </c>
      <c r="Q277" s="298">
        <v>0.40931000000000001</v>
      </c>
      <c r="R277" s="302">
        <v>1</v>
      </c>
      <c r="S277" s="302">
        <v>1</v>
      </c>
      <c r="T277" s="302">
        <v>1</v>
      </c>
      <c r="U277" s="302">
        <v>119.90900000000001</v>
      </c>
      <c r="V277" s="302">
        <v>120.25</v>
      </c>
      <c r="W277" s="302">
        <v>119.839</v>
      </c>
      <c r="X277" s="302">
        <v>3.483E-2</v>
      </c>
      <c r="Y277" s="302">
        <v>3.5249999999999997E-2</v>
      </c>
      <c r="Z277" s="302">
        <v>3.6450000000000003E-2</v>
      </c>
      <c r="AA277" s="302">
        <v>3.2699999999999999E-3</v>
      </c>
      <c r="AB277" s="302">
        <v>3.2000000000000002E-3</v>
      </c>
      <c r="AC277" s="302">
        <v>3.9199999999999999E-3</v>
      </c>
      <c r="AD277" s="298">
        <v>49.997999999999998</v>
      </c>
      <c r="AE277" s="58">
        <f t="shared" si="4"/>
        <v>1.6319441783707589E-5</v>
      </c>
    </row>
    <row r="278" spans="1:31">
      <c r="A278" s="3">
        <v>277</v>
      </c>
      <c r="B278" s="290" t="s">
        <v>1077</v>
      </c>
      <c r="C278" s="292">
        <v>249.91300000000001</v>
      </c>
      <c r="D278" s="292">
        <v>249.89599999999999</v>
      </c>
      <c r="E278" s="292">
        <v>249.886</v>
      </c>
      <c r="F278" s="292">
        <v>5.0061799999999996</v>
      </c>
      <c r="G278" s="292">
        <v>5.00047</v>
      </c>
      <c r="H278" s="292">
        <v>5.0025300000000001</v>
      </c>
      <c r="I278" s="292">
        <v>359.976</v>
      </c>
      <c r="J278" s="292">
        <v>359.98700000000002</v>
      </c>
      <c r="K278" s="292">
        <v>1.985E-2</v>
      </c>
      <c r="L278" s="292">
        <v>1251.1099999999999</v>
      </c>
      <c r="M278" s="298">
        <v>1249.5999999999999</v>
      </c>
      <c r="N278" s="298">
        <v>1250.06</v>
      </c>
      <c r="O278" s="298">
        <v>-0.51629999999999998</v>
      </c>
      <c r="P278" s="298">
        <v>-0.26529999999999998</v>
      </c>
      <c r="Q278" s="298">
        <v>0.43321999999999999</v>
      </c>
      <c r="R278" s="302">
        <v>1</v>
      </c>
      <c r="S278" s="302">
        <v>1</v>
      </c>
      <c r="T278" s="302">
        <v>1</v>
      </c>
      <c r="U278" s="302">
        <v>119.90900000000001</v>
      </c>
      <c r="V278" s="302">
        <v>120.25</v>
      </c>
      <c r="W278" s="302">
        <v>119.84</v>
      </c>
      <c r="X278" s="302">
        <v>3.3849999999999998E-2</v>
      </c>
      <c r="Y278" s="302">
        <v>3.56E-2</v>
      </c>
      <c r="Z278" s="302">
        <v>3.7080000000000002E-2</v>
      </c>
      <c r="AA278" s="302">
        <v>3.3899999999999998E-3</v>
      </c>
      <c r="AB278" s="302">
        <v>3.0899999999999999E-3</v>
      </c>
      <c r="AC278" s="302">
        <v>3.9399999999999999E-3</v>
      </c>
      <c r="AD278" s="298">
        <v>49.997999999999998</v>
      </c>
      <c r="AE278" s="58">
        <f t="shared" si="4"/>
        <v>1.7094906070269644E-5</v>
      </c>
    </row>
    <row r="279" spans="1:31">
      <c r="A279" s="3">
        <v>278</v>
      </c>
      <c r="B279" s="290" t="s">
        <v>1078</v>
      </c>
      <c r="C279" s="292">
        <v>249.91300000000001</v>
      </c>
      <c r="D279" s="292">
        <v>249.89599999999999</v>
      </c>
      <c r="E279" s="292">
        <v>249.887</v>
      </c>
      <c r="F279" s="292">
        <v>5.0061499999999999</v>
      </c>
      <c r="G279" s="292">
        <v>5.0004</v>
      </c>
      <c r="H279" s="292">
        <v>5.0025700000000004</v>
      </c>
      <c r="I279" s="292">
        <v>359.976</v>
      </c>
      <c r="J279" s="292">
        <v>359.98700000000002</v>
      </c>
      <c r="K279" s="292">
        <v>2.0889999999999999E-2</v>
      </c>
      <c r="L279" s="292">
        <v>1251.0999999999999</v>
      </c>
      <c r="M279" s="298">
        <v>1249.58</v>
      </c>
      <c r="N279" s="298">
        <v>1250.07</v>
      </c>
      <c r="O279" s="298">
        <v>-0.51629999999999998</v>
      </c>
      <c r="P279" s="298">
        <v>-0.27839999999999998</v>
      </c>
      <c r="Q279" s="298">
        <v>0.45589000000000002</v>
      </c>
      <c r="R279" s="302">
        <v>1</v>
      </c>
      <c r="S279" s="302">
        <v>1</v>
      </c>
      <c r="T279" s="302">
        <v>1</v>
      </c>
      <c r="U279" s="302">
        <v>119.90900000000001</v>
      </c>
      <c r="V279" s="302">
        <v>120.25</v>
      </c>
      <c r="W279" s="302">
        <v>119.84</v>
      </c>
      <c r="X279" s="302">
        <v>3.4099999999999998E-2</v>
      </c>
      <c r="Y279" s="302">
        <v>3.5400000000000001E-2</v>
      </c>
      <c r="Z279" s="302">
        <v>3.7749999999999999E-2</v>
      </c>
      <c r="AA279" s="302">
        <v>3.3800000000000002E-3</v>
      </c>
      <c r="AB279" s="302">
        <v>3.1099999999999999E-3</v>
      </c>
      <c r="AC279" s="302">
        <v>4.0000000000000001E-3</v>
      </c>
      <c r="AD279" s="298">
        <v>49.997999999999998</v>
      </c>
      <c r="AE279" s="58">
        <f t="shared" si="4"/>
        <v>1.6458332538604736E-5</v>
      </c>
    </row>
    <row r="280" spans="1:31">
      <c r="A280" s="3">
        <v>279</v>
      </c>
      <c r="B280" s="290" t="s">
        <v>1079</v>
      </c>
      <c r="C280" s="292">
        <v>249.91300000000001</v>
      </c>
      <c r="D280" s="292">
        <v>249.89699999999999</v>
      </c>
      <c r="E280" s="292">
        <v>249.887</v>
      </c>
      <c r="F280" s="292">
        <v>5.0062199999999999</v>
      </c>
      <c r="G280" s="292">
        <v>5.0003500000000001</v>
      </c>
      <c r="H280" s="292">
        <v>5.0025599999999999</v>
      </c>
      <c r="I280" s="292">
        <v>359.97500000000002</v>
      </c>
      <c r="J280" s="292">
        <v>359.98700000000002</v>
      </c>
      <c r="K280" s="292">
        <v>2.1250000000000002E-2</v>
      </c>
      <c r="L280" s="292">
        <v>1251.1199999999999</v>
      </c>
      <c r="M280" s="298">
        <v>1249.57</v>
      </c>
      <c r="N280" s="298">
        <v>1250.07</v>
      </c>
      <c r="O280" s="298">
        <v>-0.53320000000000001</v>
      </c>
      <c r="P280" s="298">
        <v>-0.28260000000000002</v>
      </c>
      <c r="Q280" s="298">
        <v>0.46377000000000002</v>
      </c>
      <c r="R280" s="302">
        <v>1</v>
      </c>
      <c r="S280" s="302">
        <v>1</v>
      </c>
      <c r="T280" s="302">
        <v>1</v>
      </c>
      <c r="U280" s="302">
        <v>119.90900000000001</v>
      </c>
      <c r="V280" s="302">
        <v>120.25</v>
      </c>
      <c r="W280" s="302">
        <v>119.839</v>
      </c>
      <c r="X280" s="302">
        <v>3.4099999999999998E-2</v>
      </c>
      <c r="Y280" s="302">
        <v>3.644E-2</v>
      </c>
      <c r="Z280" s="302">
        <v>3.7659999999999999E-2</v>
      </c>
      <c r="AA280" s="302">
        <v>3.32E-3</v>
      </c>
      <c r="AB280" s="302">
        <v>3.1900000000000001E-3</v>
      </c>
      <c r="AC280" s="302">
        <v>4.0899999999999999E-3</v>
      </c>
      <c r="AD280" s="298">
        <v>49.997999999999998</v>
      </c>
      <c r="AE280" s="58">
        <f t="shared" si="4"/>
        <v>1.6493060684297234E-5</v>
      </c>
    </row>
    <row r="281" spans="1:31">
      <c r="A281" s="3">
        <v>280</v>
      </c>
      <c r="B281" s="290" t="s">
        <v>1080</v>
      </c>
      <c r="C281" s="292">
        <v>249.91300000000001</v>
      </c>
      <c r="D281" s="292">
        <v>249.89599999999999</v>
      </c>
      <c r="E281" s="292">
        <v>249.886</v>
      </c>
      <c r="F281" s="292">
        <v>5.0062600000000002</v>
      </c>
      <c r="G281" s="292">
        <v>5.0003099999999998</v>
      </c>
      <c r="H281" s="292">
        <v>5.0025599999999999</v>
      </c>
      <c r="I281" s="292">
        <v>359.97500000000002</v>
      </c>
      <c r="J281" s="292">
        <v>359.98700000000002</v>
      </c>
      <c r="K281" s="292">
        <v>2.111E-2</v>
      </c>
      <c r="L281" s="292">
        <v>1251.1300000000001</v>
      </c>
      <c r="M281" s="298">
        <v>1249.56</v>
      </c>
      <c r="N281" s="298">
        <v>1250.07</v>
      </c>
      <c r="O281" s="298">
        <v>-0.54300000000000004</v>
      </c>
      <c r="P281" s="298">
        <v>-0.2742</v>
      </c>
      <c r="Q281" s="298">
        <v>0.46067999999999998</v>
      </c>
      <c r="R281" s="302">
        <v>1</v>
      </c>
      <c r="S281" s="302">
        <v>1</v>
      </c>
      <c r="T281" s="302">
        <v>1</v>
      </c>
      <c r="U281" s="302">
        <v>119.91</v>
      </c>
      <c r="V281" s="302">
        <v>120.25</v>
      </c>
      <c r="W281" s="302">
        <v>119.839</v>
      </c>
      <c r="X281" s="302">
        <v>3.381E-2</v>
      </c>
      <c r="Y281" s="302">
        <v>3.6609999999999997E-2</v>
      </c>
      <c r="Z281" s="302">
        <v>3.7440000000000001E-2</v>
      </c>
      <c r="AA281" s="302">
        <v>3.3600000000000001E-3</v>
      </c>
      <c r="AB281" s="302">
        <v>3.16E-3</v>
      </c>
      <c r="AC281" s="302">
        <v>4.1000000000000003E-3</v>
      </c>
      <c r="AD281" s="298">
        <v>49.997999999999998</v>
      </c>
      <c r="AE281" s="58">
        <f t="shared" si="4"/>
        <v>1.6238423995673656E-5</v>
      </c>
    </row>
    <row r="282" spans="1:31">
      <c r="A282" s="3">
        <v>281</v>
      </c>
      <c r="B282" s="290" t="s">
        <v>1081</v>
      </c>
      <c r="C282" s="292">
        <v>249.91300000000001</v>
      </c>
      <c r="D282" s="292">
        <v>249.89599999999999</v>
      </c>
      <c r="E282" s="292">
        <v>249.887</v>
      </c>
      <c r="F282" s="292">
        <v>5.0062199999999999</v>
      </c>
      <c r="G282" s="292">
        <v>5.0002700000000004</v>
      </c>
      <c r="H282" s="292">
        <v>5.0026599999999997</v>
      </c>
      <c r="I282" s="292">
        <v>359.97500000000002</v>
      </c>
      <c r="J282" s="292">
        <v>359.988</v>
      </c>
      <c r="K282" s="292">
        <v>2.1569999999999999E-2</v>
      </c>
      <c r="L282" s="292">
        <v>1251.1199999999999</v>
      </c>
      <c r="M282" s="298">
        <v>1249.54</v>
      </c>
      <c r="N282" s="298">
        <v>1250.0999999999999</v>
      </c>
      <c r="O282" s="298">
        <v>-0.54349999999999998</v>
      </c>
      <c r="P282" s="298">
        <v>-0.24560000000000001</v>
      </c>
      <c r="Q282" s="298">
        <v>0.47081000000000001</v>
      </c>
      <c r="R282" s="302">
        <v>1</v>
      </c>
      <c r="S282" s="302">
        <v>1</v>
      </c>
      <c r="T282" s="302">
        <v>1</v>
      </c>
      <c r="U282" s="302">
        <v>119.91</v>
      </c>
      <c r="V282" s="302">
        <v>120.25</v>
      </c>
      <c r="W282" s="302">
        <v>119.839</v>
      </c>
      <c r="X282" s="302">
        <v>3.5049999999999998E-2</v>
      </c>
      <c r="Y282" s="302">
        <v>3.5180000000000003E-2</v>
      </c>
      <c r="Z282" s="302">
        <v>3.7420000000000002E-2</v>
      </c>
      <c r="AA282" s="302">
        <v>3.3700000000000002E-3</v>
      </c>
      <c r="AB282" s="302">
        <v>3.1800000000000001E-3</v>
      </c>
      <c r="AC282" s="302">
        <v>4.2100000000000002E-3</v>
      </c>
      <c r="AD282" s="298">
        <v>49.997999999999998</v>
      </c>
      <c r="AE282" s="58">
        <f t="shared" si="4"/>
        <v>1.6412035620305687E-5</v>
      </c>
    </row>
    <row r="283" spans="1:31">
      <c r="A283" s="3">
        <v>282</v>
      </c>
      <c r="B283" s="290" t="s">
        <v>1082</v>
      </c>
      <c r="C283" s="292">
        <v>249.91200000000001</v>
      </c>
      <c r="D283" s="292">
        <v>249.89599999999999</v>
      </c>
      <c r="E283" s="292">
        <v>249.887</v>
      </c>
      <c r="F283" s="292">
        <v>5.00617</v>
      </c>
      <c r="G283" s="292">
        <v>5.0002000000000004</v>
      </c>
      <c r="H283" s="292">
        <v>5.0026999999999999</v>
      </c>
      <c r="I283" s="292">
        <v>359.97500000000002</v>
      </c>
      <c r="J283" s="292">
        <v>359.98899999999998</v>
      </c>
      <c r="K283" s="292">
        <v>2.2020000000000001E-2</v>
      </c>
      <c r="L283" s="292">
        <v>1251.0999999999999</v>
      </c>
      <c r="M283" s="298">
        <v>1249.53</v>
      </c>
      <c r="N283" s="298">
        <v>1250.1099999999999</v>
      </c>
      <c r="O283" s="298">
        <v>-0.54579999999999995</v>
      </c>
      <c r="P283" s="298">
        <v>-0.23719999999999999</v>
      </c>
      <c r="Q283" s="298">
        <v>0.48055999999999999</v>
      </c>
      <c r="R283" s="302">
        <v>1</v>
      </c>
      <c r="S283" s="302">
        <v>1</v>
      </c>
      <c r="T283" s="302">
        <v>1</v>
      </c>
      <c r="U283" s="302">
        <v>119.90900000000001</v>
      </c>
      <c r="V283" s="302">
        <v>120.25</v>
      </c>
      <c r="W283" s="302">
        <v>119.839</v>
      </c>
      <c r="X283" s="302">
        <v>3.483E-2</v>
      </c>
      <c r="Y283" s="302">
        <v>3.5380000000000002E-2</v>
      </c>
      <c r="Z283" s="302">
        <v>3.687E-2</v>
      </c>
      <c r="AA283" s="302">
        <v>3.3500000000000001E-3</v>
      </c>
      <c r="AB283" s="302">
        <v>3.2299999999999998E-3</v>
      </c>
      <c r="AC283" s="302">
        <v>4.2399999999999998E-3</v>
      </c>
      <c r="AD283" s="298">
        <v>49.997999999999998</v>
      </c>
      <c r="AE283" s="58">
        <f t="shared" si="4"/>
        <v>1.6956022591330111E-5</v>
      </c>
    </row>
    <row r="284" spans="1:31">
      <c r="A284" s="3">
        <v>283</v>
      </c>
      <c r="B284" s="290" t="s">
        <v>1083</v>
      </c>
      <c r="C284" s="292">
        <v>249.91200000000001</v>
      </c>
      <c r="D284" s="292">
        <v>249.89599999999999</v>
      </c>
      <c r="E284" s="292">
        <v>249.887</v>
      </c>
      <c r="F284" s="292">
        <v>5.0062199999999999</v>
      </c>
      <c r="G284" s="292">
        <v>5.0002700000000004</v>
      </c>
      <c r="H284" s="292">
        <v>5.0027499999999998</v>
      </c>
      <c r="I284" s="292">
        <v>359.97500000000002</v>
      </c>
      <c r="J284" s="292">
        <v>359.98899999999998</v>
      </c>
      <c r="K284" s="292">
        <v>2.0990000000000002E-2</v>
      </c>
      <c r="L284" s="292">
        <v>1251.1099999999999</v>
      </c>
      <c r="M284" s="298">
        <v>1249.54</v>
      </c>
      <c r="N284" s="298">
        <v>1250.1199999999999</v>
      </c>
      <c r="O284" s="298">
        <v>-0.54249999999999998</v>
      </c>
      <c r="P284" s="298">
        <v>-0.22040000000000001</v>
      </c>
      <c r="Q284" s="298">
        <v>0.45800000000000002</v>
      </c>
      <c r="R284" s="302">
        <v>1</v>
      </c>
      <c r="S284" s="302">
        <v>1</v>
      </c>
      <c r="T284" s="302">
        <v>1</v>
      </c>
      <c r="U284" s="302">
        <v>119.90900000000001</v>
      </c>
      <c r="V284" s="302">
        <v>120.25</v>
      </c>
      <c r="W284" s="302">
        <v>119.839</v>
      </c>
      <c r="X284" s="302">
        <v>3.4389999999999997E-2</v>
      </c>
      <c r="Y284" s="302">
        <v>3.6319999999999998E-2</v>
      </c>
      <c r="Z284" s="302">
        <v>3.6060000000000002E-2</v>
      </c>
      <c r="AA284" s="302">
        <v>3.3400000000000001E-3</v>
      </c>
      <c r="AB284" s="302">
        <v>3.2699999999999999E-3</v>
      </c>
      <c r="AC284" s="302">
        <v>4.28E-3</v>
      </c>
      <c r="AD284" s="298">
        <v>49.997999999999998</v>
      </c>
      <c r="AE284" s="58">
        <f t="shared" si="4"/>
        <v>1.6909718397073448E-5</v>
      </c>
    </row>
    <row r="285" spans="1:31">
      <c r="A285" s="3">
        <v>284</v>
      </c>
      <c r="B285" s="290" t="s">
        <v>1084</v>
      </c>
      <c r="C285" s="292">
        <v>249.91300000000001</v>
      </c>
      <c r="D285" s="292">
        <v>249.89500000000001</v>
      </c>
      <c r="E285" s="292">
        <v>249.887</v>
      </c>
      <c r="F285" s="292">
        <v>5.0061999999999998</v>
      </c>
      <c r="G285" s="292">
        <v>5.0002899999999997</v>
      </c>
      <c r="H285" s="292">
        <v>5.0027600000000003</v>
      </c>
      <c r="I285" s="292">
        <v>359.97500000000002</v>
      </c>
      <c r="J285" s="292">
        <v>359.99</v>
      </c>
      <c r="K285" s="292">
        <v>2.0729999999999998E-2</v>
      </c>
      <c r="L285" s="292">
        <v>1251.1099999999999</v>
      </c>
      <c r="M285" s="298">
        <v>1249.54</v>
      </c>
      <c r="N285" s="298">
        <v>1250.1199999999999</v>
      </c>
      <c r="O285" s="298">
        <v>-0.54300000000000004</v>
      </c>
      <c r="P285" s="298">
        <v>-0.21940000000000001</v>
      </c>
      <c r="Q285" s="298">
        <v>0.45234000000000002</v>
      </c>
      <c r="R285" s="302">
        <v>1</v>
      </c>
      <c r="S285" s="302">
        <v>1</v>
      </c>
      <c r="T285" s="302">
        <v>1</v>
      </c>
      <c r="U285" s="302">
        <v>119.90900000000001</v>
      </c>
      <c r="V285" s="302">
        <v>120.25</v>
      </c>
      <c r="W285" s="302">
        <v>119.839</v>
      </c>
      <c r="X285" s="302">
        <v>3.4930000000000003E-2</v>
      </c>
      <c r="Y285" s="302">
        <v>3.6519999999999997E-2</v>
      </c>
      <c r="Z285" s="302">
        <v>3.5799999999999998E-2</v>
      </c>
      <c r="AA285" s="302">
        <v>3.3700000000000002E-3</v>
      </c>
      <c r="AB285" s="302">
        <v>3.2599999999999999E-3</v>
      </c>
      <c r="AC285" s="302">
        <v>4.2900000000000004E-3</v>
      </c>
      <c r="AD285" s="298">
        <v>49.997999999999998</v>
      </c>
      <c r="AE285" s="58">
        <f t="shared" si="4"/>
        <v>1.6319441783707589E-5</v>
      </c>
    </row>
    <row r="286" spans="1:31">
      <c r="A286" s="3">
        <v>285</v>
      </c>
      <c r="B286" s="290" t="s">
        <v>1085</v>
      </c>
      <c r="C286" s="292">
        <v>249.91300000000001</v>
      </c>
      <c r="D286" s="292">
        <v>249.89400000000001</v>
      </c>
      <c r="E286" s="292">
        <v>249.88800000000001</v>
      </c>
      <c r="F286" s="292">
        <v>5.0060900000000004</v>
      </c>
      <c r="G286" s="292">
        <v>5.0002800000000001</v>
      </c>
      <c r="H286" s="292">
        <v>5.0027299999999997</v>
      </c>
      <c r="I286" s="292">
        <v>359.97399999999999</v>
      </c>
      <c r="J286" s="292">
        <v>359.98899999999998</v>
      </c>
      <c r="K286" s="292">
        <v>2.1250000000000002E-2</v>
      </c>
      <c r="L286" s="292">
        <v>1251.0899999999999</v>
      </c>
      <c r="M286" s="298">
        <v>1249.54</v>
      </c>
      <c r="N286" s="298">
        <v>1250.1199999999999</v>
      </c>
      <c r="O286" s="298">
        <v>-0.56689999999999996</v>
      </c>
      <c r="P286" s="298">
        <v>-0.22270000000000001</v>
      </c>
      <c r="Q286" s="298">
        <v>0.46384999999999998</v>
      </c>
      <c r="R286" s="302">
        <v>1</v>
      </c>
      <c r="S286" s="302">
        <v>1</v>
      </c>
      <c r="T286" s="302">
        <v>1</v>
      </c>
      <c r="U286" s="302">
        <v>119.90900000000001</v>
      </c>
      <c r="V286" s="302">
        <v>120.25</v>
      </c>
      <c r="W286" s="302">
        <v>119.84</v>
      </c>
      <c r="X286" s="302">
        <v>3.5360000000000003E-2</v>
      </c>
      <c r="Y286" s="302">
        <v>3.6490000000000002E-2</v>
      </c>
      <c r="Z286" s="302">
        <v>3.6360000000000003E-2</v>
      </c>
      <c r="AA286" s="302">
        <v>3.3999999999999998E-3</v>
      </c>
      <c r="AB286" s="302">
        <v>3.2699999999999999E-3</v>
      </c>
      <c r="AC286" s="302">
        <v>4.28E-3</v>
      </c>
      <c r="AD286" s="298">
        <v>49.997999999999998</v>
      </c>
      <c r="AE286" s="58">
        <f t="shared" si="4"/>
        <v>1.6412042896263301E-5</v>
      </c>
    </row>
    <row r="287" spans="1:31">
      <c r="A287" s="3">
        <v>286</v>
      </c>
      <c r="B287" s="290" t="s">
        <v>1086</v>
      </c>
      <c r="C287" s="292">
        <v>249.91300000000001</v>
      </c>
      <c r="D287" s="292">
        <v>249.89500000000001</v>
      </c>
      <c r="E287" s="292">
        <v>249.88900000000001</v>
      </c>
      <c r="F287" s="292">
        <v>5.0060900000000004</v>
      </c>
      <c r="G287" s="292">
        <v>5.0003299999999999</v>
      </c>
      <c r="H287" s="292">
        <v>5.0027200000000001</v>
      </c>
      <c r="I287" s="292">
        <v>359.97399999999999</v>
      </c>
      <c r="J287" s="292">
        <v>359.99</v>
      </c>
      <c r="K287" s="292">
        <v>2.1309999999999999E-2</v>
      </c>
      <c r="L287" s="292">
        <v>1251.0899999999999</v>
      </c>
      <c r="M287" s="298">
        <v>1249.55</v>
      </c>
      <c r="N287" s="298">
        <v>1250.1199999999999</v>
      </c>
      <c r="O287" s="298">
        <v>-0.56310000000000004</v>
      </c>
      <c r="P287" s="298">
        <v>-0.2082</v>
      </c>
      <c r="Q287" s="298">
        <v>0.46500999999999998</v>
      </c>
      <c r="R287" s="302">
        <v>1</v>
      </c>
      <c r="S287" s="302">
        <v>1</v>
      </c>
      <c r="T287" s="302">
        <v>1</v>
      </c>
      <c r="U287" s="302">
        <v>119.90900000000001</v>
      </c>
      <c r="V287" s="302">
        <v>120.25</v>
      </c>
      <c r="W287" s="302">
        <v>119.84</v>
      </c>
      <c r="X287" s="302">
        <v>3.576E-2</v>
      </c>
      <c r="Y287" s="302">
        <v>3.5639999999999998E-2</v>
      </c>
      <c r="Z287" s="302">
        <v>3.7150000000000002E-2</v>
      </c>
      <c r="AA287" s="302">
        <v>3.3899999999999998E-3</v>
      </c>
      <c r="AB287" s="302">
        <v>3.2599999999999999E-3</v>
      </c>
      <c r="AC287" s="302">
        <v>4.3099999999999996E-3</v>
      </c>
      <c r="AD287" s="298">
        <v>49.997999999999998</v>
      </c>
      <c r="AE287" s="58">
        <f t="shared" si="4"/>
        <v>1.627314486540854E-5</v>
      </c>
    </row>
    <row r="288" spans="1:31">
      <c r="A288" s="3">
        <v>287</v>
      </c>
      <c r="B288" s="290" t="s">
        <v>1087</v>
      </c>
      <c r="C288" s="292">
        <v>249.91300000000001</v>
      </c>
      <c r="D288" s="292">
        <v>249.89500000000001</v>
      </c>
      <c r="E288" s="292">
        <v>249.88800000000001</v>
      </c>
      <c r="F288" s="292">
        <v>5.0061200000000001</v>
      </c>
      <c r="G288" s="292">
        <v>5.0003700000000002</v>
      </c>
      <c r="H288" s="292">
        <v>5.0027100000000004</v>
      </c>
      <c r="I288" s="292">
        <v>359.97399999999999</v>
      </c>
      <c r="J288" s="292">
        <v>359.99</v>
      </c>
      <c r="K288" s="292">
        <v>2.0809999999999999E-2</v>
      </c>
      <c r="L288" s="292">
        <v>1251.0899999999999</v>
      </c>
      <c r="M288" s="298">
        <v>1249.57</v>
      </c>
      <c r="N288" s="298">
        <v>1250.1199999999999</v>
      </c>
      <c r="O288" s="298">
        <v>-0.55189999999999995</v>
      </c>
      <c r="P288" s="298">
        <v>-0.2054</v>
      </c>
      <c r="Q288" s="298">
        <v>0.45415</v>
      </c>
      <c r="R288" s="302">
        <v>1</v>
      </c>
      <c r="S288" s="302">
        <v>1</v>
      </c>
      <c r="T288" s="302">
        <v>1</v>
      </c>
      <c r="U288" s="302">
        <v>119.90900000000001</v>
      </c>
      <c r="V288" s="302">
        <v>120.25</v>
      </c>
      <c r="W288" s="302">
        <v>119.84</v>
      </c>
      <c r="X288" s="302">
        <v>3.5040000000000002E-2</v>
      </c>
      <c r="Y288" s="302">
        <v>3.4860000000000002E-2</v>
      </c>
      <c r="Z288" s="302">
        <v>3.8170000000000003E-2</v>
      </c>
      <c r="AA288" s="302">
        <v>3.3600000000000001E-3</v>
      </c>
      <c r="AB288" s="302">
        <v>3.2399999999999998E-3</v>
      </c>
      <c r="AC288" s="302">
        <v>4.3899999999999998E-3</v>
      </c>
      <c r="AD288" s="298">
        <v>49.997999999999998</v>
      </c>
      <c r="AE288" s="58">
        <f t="shared" si="4"/>
        <v>1.6504629456903785E-5</v>
      </c>
    </row>
    <row r="289" spans="1:31">
      <c r="A289" s="3">
        <v>288</v>
      </c>
      <c r="B289" s="290" t="s">
        <v>1088</v>
      </c>
      <c r="C289" s="292">
        <v>249.91300000000001</v>
      </c>
      <c r="D289" s="292">
        <v>249.89500000000001</v>
      </c>
      <c r="E289" s="292">
        <v>249.88800000000001</v>
      </c>
      <c r="F289" s="292">
        <v>5.0061200000000001</v>
      </c>
      <c r="G289" s="292">
        <v>5.0003799999999998</v>
      </c>
      <c r="H289" s="292">
        <v>5.0027100000000004</v>
      </c>
      <c r="I289" s="292">
        <v>359.97500000000002</v>
      </c>
      <c r="J289" s="292">
        <v>359.99</v>
      </c>
      <c r="K289" s="292">
        <v>2.053E-2</v>
      </c>
      <c r="L289" s="292">
        <v>1251.0899999999999</v>
      </c>
      <c r="M289" s="298">
        <v>1249.57</v>
      </c>
      <c r="N289" s="298">
        <v>1250.1099999999999</v>
      </c>
      <c r="O289" s="298">
        <v>-0.53220000000000001</v>
      </c>
      <c r="P289" s="298">
        <v>-0.20680000000000001</v>
      </c>
      <c r="Q289" s="298">
        <v>0.44801999999999997</v>
      </c>
      <c r="R289" s="302">
        <v>1</v>
      </c>
      <c r="S289" s="302">
        <v>1</v>
      </c>
      <c r="T289" s="302">
        <v>1</v>
      </c>
      <c r="U289" s="302">
        <v>119.91</v>
      </c>
      <c r="V289" s="302">
        <v>120.25</v>
      </c>
      <c r="W289" s="302">
        <v>119.839</v>
      </c>
      <c r="X289" s="302">
        <v>3.449E-2</v>
      </c>
      <c r="Y289" s="302">
        <v>3.5229999999999997E-2</v>
      </c>
      <c r="Z289" s="302">
        <v>3.7839999999999999E-2</v>
      </c>
      <c r="AA289" s="302">
        <v>3.3800000000000002E-3</v>
      </c>
      <c r="AB289" s="302">
        <v>3.2699999999999999E-3</v>
      </c>
      <c r="AC289" s="302">
        <v>4.3600000000000002E-3</v>
      </c>
      <c r="AD289" s="298">
        <v>49.997999999999998</v>
      </c>
      <c r="AE289" s="58">
        <f t="shared" si="4"/>
        <v>1.6273152141366154E-5</v>
      </c>
    </row>
    <row r="290" spans="1:31">
      <c r="A290" s="3">
        <v>289</v>
      </c>
      <c r="B290" s="290" t="s">
        <v>1089</v>
      </c>
      <c r="C290" s="292">
        <v>249.91399999999999</v>
      </c>
      <c r="D290" s="292">
        <v>249.89500000000001</v>
      </c>
      <c r="E290" s="292">
        <v>249.886</v>
      </c>
      <c r="F290" s="292">
        <v>5.0061299999999997</v>
      </c>
      <c r="G290" s="292">
        <v>5.0004299999999997</v>
      </c>
      <c r="H290" s="292">
        <v>5.00265</v>
      </c>
      <c r="I290" s="292">
        <v>359.97699999999998</v>
      </c>
      <c r="J290" s="292">
        <v>359.99</v>
      </c>
      <c r="K290" s="292">
        <v>2.1749999999999999E-2</v>
      </c>
      <c r="L290" s="292">
        <v>1251.0999999999999</v>
      </c>
      <c r="M290" s="298">
        <v>1249.58</v>
      </c>
      <c r="N290" s="298">
        <v>1250.0899999999999</v>
      </c>
      <c r="O290" s="298">
        <v>-0.498</v>
      </c>
      <c r="P290" s="298">
        <v>-0.20069999999999999</v>
      </c>
      <c r="Q290" s="298">
        <v>0.47466999999999998</v>
      </c>
      <c r="R290" s="302">
        <v>1</v>
      </c>
      <c r="S290" s="302">
        <v>1</v>
      </c>
      <c r="T290" s="302">
        <v>1</v>
      </c>
      <c r="U290" s="302">
        <v>119.91</v>
      </c>
      <c r="V290" s="302">
        <v>120.249</v>
      </c>
      <c r="W290" s="302">
        <v>119.839</v>
      </c>
      <c r="X290" s="302">
        <v>3.4950000000000002E-2</v>
      </c>
      <c r="Y290" s="302">
        <v>3.6020000000000003E-2</v>
      </c>
      <c r="Z290" s="302">
        <v>3.5830000000000001E-2</v>
      </c>
      <c r="AA290" s="302">
        <v>3.3800000000000002E-3</v>
      </c>
      <c r="AB290" s="302">
        <v>3.3600000000000001E-3</v>
      </c>
      <c r="AC290" s="302">
        <v>4.3200000000000001E-3</v>
      </c>
      <c r="AD290" s="298">
        <v>49.997999999999998</v>
      </c>
      <c r="AE290" s="58">
        <f t="shared" si="4"/>
        <v>1.6631944163236767E-5</v>
      </c>
    </row>
    <row r="291" spans="1:31">
      <c r="A291" s="3">
        <v>290</v>
      </c>
      <c r="B291" s="290" t="s">
        <v>1090</v>
      </c>
      <c r="C291" s="292">
        <v>249.91300000000001</v>
      </c>
      <c r="D291" s="292">
        <v>249.89599999999999</v>
      </c>
      <c r="E291" s="292">
        <v>249.886</v>
      </c>
      <c r="F291" s="292">
        <v>5.0060500000000001</v>
      </c>
      <c r="G291" s="292">
        <v>5.0004600000000003</v>
      </c>
      <c r="H291" s="292">
        <v>5.0026299999999999</v>
      </c>
      <c r="I291" s="292">
        <v>359.976</v>
      </c>
      <c r="J291" s="292">
        <v>359.98899999999998</v>
      </c>
      <c r="K291" s="292">
        <v>2.1360000000000001E-2</v>
      </c>
      <c r="L291" s="292">
        <v>1251.08</v>
      </c>
      <c r="M291" s="298">
        <v>1249.5899999999999</v>
      </c>
      <c r="N291" s="298">
        <v>1250.0899999999999</v>
      </c>
      <c r="O291" s="298">
        <v>-0.51349999999999996</v>
      </c>
      <c r="P291" s="298">
        <v>-0.22650000000000001</v>
      </c>
      <c r="Q291" s="298">
        <v>0.46604000000000001</v>
      </c>
      <c r="R291" s="302">
        <v>1</v>
      </c>
      <c r="S291" s="302">
        <v>1</v>
      </c>
      <c r="T291" s="302">
        <v>1</v>
      </c>
      <c r="U291" s="302">
        <v>119.91</v>
      </c>
      <c r="V291" s="302">
        <v>120.249</v>
      </c>
      <c r="W291" s="302">
        <v>119.839</v>
      </c>
      <c r="X291" s="302">
        <v>3.483E-2</v>
      </c>
      <c r="Y291" s="302">
        <v>3.628E-2</v>
      </c>
      <c r="Z291" s="302">
        <v>3.5610000000000003E-2</v>
      </c>
      <c r="AA291" s="302">
        <v>3.3500000000000001E-3</v>
      </c>
      <c r="AB291" s="302">
        <v>3.3999999999999998E-3</v>
      </c>
      <c r="AC291" s="302">
        <v>4.3200000000000001E-3</v>
      </c>
      <c r="AD291" s="298">
        <v>49.997999999999998</v>
      </c>
      <c r="AE291" s="58">
        <f t="shared" si="4"/>
        <v>1.6238423995673656E-5</v>
      </c>
    </row>
    <row r="292" spans="1:31">
      <c r="A292" s="3">
        <v>291</v>
      </c>
      <c r="B292" s="290" t="s">
        <v>1091</v>
      </c>
      <c r="C292" s="292">
        <v>249.91200000000001</v>
      </c>
      <c r="D292" s="292">
        <v>249.89599999999999</v>
      </c>
      <c r="E292" s="292">
        <v>249.886</v>
      </c>
      <c r="F292" s="292">
        <v>5.0060099999999998</v>
      </c>
      <c r="G292" s="292">
        <v>5.00047</v>
      </c>
      <c r="H292" s="292">
        <v>5.0026099999999998</v>
      </c>
      <c r="I292" s="292">
        <v>359.97699999999998</v>
      </c>
      <c r="J292" s="292">
        <v>359.98899999999998</v>
      </c>
      <c r="K292" s="292">
        <v>2.1839999999999998E-2</v>
      </c>
      <c r="L292" s="292">
        <v>1251.06</v>
      </c>
      <c r="M292" s="298">
        <v>1249.5999999999999</v>
      </c>
      <c r="N292" s="298">
        <v>1250.08</v>
      </c>
      <c r="O292" s="298">
        <v>-0.50360000000000005</v>
      </c>
      <c r="P292" s="298">
        <v>-0.23019999999999999</v>
      </c>
      <c r="Q292" s="298">
        <v>0.47667999999999999</v>
      </c>
      <c r="R292" s="302">
        <v>1</v>
      </c>
      <c r="S292" s="302">
        <v>1</v>
      </c>
      <c r="T292" s="302">
        <v>1</v>
      </c>
      <c r="U292" s="302">
        <v>119.91</v>
      </c>
      <c r="V292" s="302">
        <v>120.25</v>
      </c>
      <c r="W292" s="302">
        <v>119.839</v>
      </c>
      <c r="X292" s="302">
        <v>3.5090000000000003E-2</v>
      </c>
      <c r="Y292" s="302">
        <v>3.6900000000000002E-2</v>
      </c>
      <c r="Z292" s="302">
        <v>3.6150000000000002E-2</v>
      </c>
      <c r="AA292" s="302">
        <v>3.32E-3</v>
      </c>
      <c r="AB292" s="302">
        <v>3.3700000000000002E-3</v>
      </c>
      <c r="AC292" s="302">
        <v>4.2500000000000003E-3</v>
      </c>
      <c r="AD292" s="298">
        <v>49.997999999999998</v>
      </c>
      <c r="AE292" s="58">
        <f t="shared" si="4"/>
        <v>1.6770834918133914E-5</v>
      </c>
    </row>
    <row r="293" spans="1:31">
      <c r="A293" s="3">
        <v>292</v>
      </c>
      <c r="B293" s="290" t="s">
        <v>1092</v>
      </c>
      <c r="C293" s="292">
        <v>249.911</v>
      </c>
      <c r="D293" s="292">
        <v>249.89599999999999</v>
      </c>
      <c r="E293" s="292">
        <v>249.886</v>
      </c>
      <c r="F293" s="292">
        <v>5.00603</v>
      </c>
      <c r="G293" s="292">
        <v>5.0004799999999996</v>
      </c>
      <c r="H293" s="292">
        <v>5.0026000000000002</v>
      </c>
      <c r="I293" s="292">
        <v>359.97800000000001</v>
      </c>
      <c r="J293" s="292">
        <v>359.98899999999998</v>
      </c>
      <c r="K293" s="292">
        <v>2.2030000000000001E-2</v>
      </c>
      <c r="L293" s="292">
        <v>1251.06</v>
      </c>
      <c r="M293" s="298">
        <v>1249.5999999999999</v>
      </c>
      <c r="N293" s="298">
        <v>1250.08</v>
      </c>
      <c r="O293" s="298">
        <v>-0.48020000000000002</v>
      </c>
      <c r="P293" s="298">
        <v>-0.2293</v>
      </c>
      <c r="Q293" s="298">
        <v>0.48068</v>
      </c>
      <c r="R293" s="302">
        <v>1</v>
      </c>
      <c r="S293" s="302">
        <v>1</v>
      </c>
      <c r="T293" s="302">
        <v>1</v>
      </c>
      <c r="U293" s="302">
        <v>119.91</v>
      </c>
      <c r="V293" s="302">
        <v>120.25</v>
      </c>
      <c r="W293" s="302">
        <v>119.839</v>
      </c>
      <c r="X293" s="302">
        <v>3.4299999999999997E-2</v>
      </c>
      <c r="Y293" s="302">
        <v>3.6830000000000002E-2</v>
      </c>
      <c r="Z293" s="302">
        <v>3.6260000000000001E-2</v>
      </c>
      <c r="AA293" s="302">
        <v>3.4199999999999999E-3</v>
      </c>
      <c r="AB293" s="302">
        <v>3.3500000000000001E-3</v>
      </c>
      <c r="AC293" s="302">
        <v>4.2500000000000003E-3</v>
      </c>
      <c r="AD293" s="298">
        <v>49.997999999999998</v>
      </c>
      <c r="AE293" s="58">
        <f t="shared" si="4"/>
        <v>1.6319441783707589E-5</v>
      </c>
    </row>
    <row r="294" spans="1:31">
      <c r="A294" s="3">
        <v>293</v>
      </c>
      <c r="B294" s="290" t="s">
        <v>1093</v>
      </c>
      <c r="C294" s="292">
        <v>249.91200000000001</v>
      </c>
      <c r="D294" s="292">
        <v>249.89500000000001</v>
      </c>
      <c r="E294" s="292">
        <v>249.886</v>
      </c>
      <c r="F294" s="292">
        <v>5.0060700000000002</v>
      </c>
      <c r="G294" s="292">
        <v>5.00047</v>
      </c>
      <c r="H294" s="292">
        <v>5.0025599999999999</v>
      </c>
      <c r="I294" s="292">
        <v>359.97699999999998</v>
      </c>
      <c r="J294" s="292">
        <v>359.988</v>
      </c>
      <c r="K294" s="292">
        <v>2.2079999999999999E-2</v>
      </c>
      <c r="L294" s="292">
        <v>1251.07</v>
      </c>
      <c r="M294" s="298">
        <v>1249.5899999999999</v>
      </c>
      <c r="N294" s="298">
        <v>1250.07</v>
      </c>
      <c r="O294" s="298">
        <v>-0.4839</v>
      </c>
      <c r="P294" s="298">
        <v>-0.25309999999999999</v>
      </c>
      <c r="Q294" s="298">
        <v>0.4819</v>
      </c>
      <c r="R294" s="302">
        <v>1</v>
      </c>
      <c r="S294" s="302">
        <v>1</v>
      </c>
      <c r="T294" s="302">
        <v>1</v>
      </c>
      <c r="U294" s="302">
        <v>119.91</v>
      </c>
      <c r="V294" s="302">
        <v>120.25</v>
      </c>
      <c r="W294" s="302">
        <v>119.839</v>
      </c>
      <c r="X294" s="302">
        <v>3.3570000000000003E-2</v>
      </c>
      <c r="Y294" s="302">
        <v>3.7229999999999999E-2</v>
      </c>
      <c r="Z294" s="302">
        <v>3.6330000000000001E-2</v>
      </c>
      <c r="AA294" s="302">
        <v>3.47E-3</v>
      </c>
      <c r="AB294" s="302">
        <v>3.3500000000000001E-3</v>
      </c>
      <c r="AC294" s="302">
        <v>4.1599999999999996E-3</v>
      </c>
      <c r="AD294" s="298">
        <v>49.997999999999998</v>
      </c>
      <c r="AE294" s="58">
        <f t="shared" si="4"/>
        <v>1.6238423995673656E-5</v>
      </c>
    </row>
    <row r="295" spans="1:31">
      <c r="A295" s="3">
        <v>294</v>
      </c>
      <c r="B295" s="290" t="s">
        <v>1094</v>
      </c>
      <c r="C295" s="292">
        <v>249.91200000000001</v>
      </c>
      <c r="D295" s="292">
        <v>249.89400000000001</v>
      </c>
      <c r="E295" s="292">
        <v>249.886</v>
      </c>
      <c r="F295" s="292">
        <v>5.0061900000000001</v>
      </c>
      <c r="G295" s="292">
        <v>5.0004299999999997</v>
      </c>
      <c r="H295" s="292">
        <v>5.0025199999999996</v>
      </c>
      <c r="I295" s="292">
        <v>359.976</v>
      </c>
      <c r="J295" s="292">
        <v>359.98700000000002</v>
      </c>
      <c r="K295" s="292">
        <v>2.2020000000000001E-2</v>
      </c>
      <c r="L295" s="292">
        <v>1251.1099999999999</v>
      </c>
      <c r="M295" s="298">
        <v>1249.58</v>
      </c>
      <c r="N295" s="298">
        <v>1250.06</v>
      </c>
      <c r="O295" s="298">
        <v>-0.50829999999999997</v>
      </c>
      <c r="P295" s="298">
        <v>-0.27279999999999999</v>
      </c>
      <c r="Q295" s="298">
        <v>0.48043999999999998</v>
      </c>
      <c r="R295" s="302">
        <v>1</v>
      </c>
      <c r="S295" s="302">
        <v>1</v>
      </c>
      <c r="T295" s="302">
        <v>1</v>
      </c>
      <c r="U295" s="302">
        <v>119.90900000000001</v>
      </c>
      <c r="V295" s="302">
        <v>120.249</v>
      </c>
      <c r="W295" s="302">
        <v>119.84</v>
      </c>
      <c r="X295" s="302">
        <v>3.3989999999999999E-2</v>
      </c>
      <c r="Y295" s="302">
        <v>3.7359999999999997E-2</v>
      </c>
      <c r="Z295" s="302">
        <v>3.5749999999999997E-2</v>
      </c>
      <c r="AA295" s="302">
        <v>3.48E-3</v>
      </c>
      <c r="AB295" s="302">
        <v>3.3400000000000001E-3</v>
      </c>
      <c r="AC295" s="302">
        <v>4.1000000000000003E-3</v>
      </c>
      <c r="AD295" s="298">
        <v>49.997999999999998</v>
      </c>
      <c r="AE295" s="58">
        <f t="shared" si="4"/>
        <v>1.6273152141366154E-5</v>
      </c>
    </row>
    <row r="296" spans="1:31">
      <c r="A296" s="3">
        <v>295</v>
      </c>
      <c r="B296" s="290" t="s">
        <v>1095</v>
      </c>
      <c r="C296" s="292">
        <v>249.91200000000001</v>
      </c>
      <c r="D296" s="292">
        <v>249.89400000000001</v>
      </c>
      <c r="E296" s="292">
        <v>249.886</v>
      </c>
      <c r="F296" s="292">
        <v>5.00624</v>
      </c>
      <c r="G296" s="292">
        <v>5.0004299999999997</v>
      </c>
      <c r="H296" s="292">
        <v>5.0025599999999999</v>
      </c>
      <c r="I296" s="292">
        <v>359.97699999999998</v>
      </c>
      <c r="J296" s="292">
        <v>359.98700000000002</v>
      </c>
      <c r="K296" s="292">
        <v>2.2880000000000001E-2</v>
      </c>
      <c r="L296" s="292">
        <v>1251.1199999999999</v>
      </c>
      <c r="M296" s="298">
        <v>1249.58</v>
      </c>
      <c r="N296" s="298">
        <v>1250.07</v>
      </c>
      <c r="O296" s="298">
        <v>-0.50039999999999996</v>
      </c>
      <c r="P296" s="298">
        <v>-0.26860000000000001</v>
      </c>
      <c r="Q296" s="298">
        <v>0.48293000000000003</v>
      </c>
      <c r="R296" s="302">
        <v>1</v>
      </c>
      <c r="S296" s="302">
        <v>1</v>
      </c>
      <c r="T296" s="302">
        <v>1</v>
      </c>
      <c r="U296" s="302">
        <v>119.90900000000001</v>
      </c>
      <c r="V296" s="302">
        <v>120.25</v>
      </c>
      <c r="W296" s="302">
        <v>119.839</v>
      </c>
      <c r="X296" s="302">
        <v>3.363E-2</v>
      </c>
      <c r="Y296" s="302">
        <v>3.6580000000000001E-2</v>
      </c>
      <c r="Z296" s="302">
        <v>3.6819999999999999E-2</v>
      </c>
      <c r="AA296" s="302">
        <v>3.5300000000000002E-3</v>
      </c>
      <c r="AB296" s="302">
        <v>3.2799999999999999E-3</v>
      </c>
      <c r="AC296" s="302">
        <v>4.0299999999999997E-3</v>
      </c>
      <c r="AD296" s="298">
        <v>49.997999999999998</v>
      </c>
      <c r="AE296" s="58">
        <f t="shared" si="4"/>
        <v>1.7986109014600515E-5</v>
      </c>
    </row>
    <row r="297" spans="1:31">
      <c r="A297" s="3">
        <v>296</v>
      </c>
      <c r="B297" s="290" t="s">
        <v>1096</v>
      </c>
      <c r="C297" s="292">
        <v>249.91300000000001</v>
      </c>
      <c r="D297" s="292">
        <v>249.89500000000001</v>
      </c>
      <c r="E297" s="292">
        <v>249.886</v>
      </c>
      <c r="F297" s="292">
        <v>5.0062499999999996</v>
      </c>
      <c r="G297" s="292">
        <v>5.0003500000000001</v>
      </c>
      <c r="H297" s="292">
        <v>5.0025500000000003</v>
      </c>
      <c r="I297" s="292">
        <v>359.97699999999998</v>
      </c>
      <c r="J297" s="292">
        <v>359.988</v>
      </c>
      <c r="K297" s="292">
        <v>2.3210000000000001E-2</v>
      </c>
      <c r="L297" s="292">
        <v>1251.1300000000001</v>
      </c>
      <c r="M297" s="298">
        <v>1249.56</v>
      </c>
      <c r="N297" s="298">
        <v>1250.06</v>
      </c>
      <c r="O297" s="298">
        <v>-0.49009999999999998</v>
      </c>
      <c r="P297" s="298">
        <v>-0.2545</v>
      </c>
      <c r="Q297" s="298">
        <v>0.50644</v>
      </c>
      <c r="R297" s="302">
        <v>1</v>
      </c>
      <c r="S297" s="302">
        <v>1</v>
      </c>
      <c r="T297" s="302">
        <v>1</v>
      </c>
      <c r="U297" s="302">
        <v>119.90900000000001</v>
      </c>
      <c r="V297" s="302">
        <v>120.25</v>
      </c>
      <c r="W297" s="302">
        <v>119.839</v>
      </c>
      <c r="X297" s="302">
        <v>3.363E-2</v>
      </c>
      <c r="Y297" s="302">
        <v>3.5790000000000002E-2</v>
      </c>
      <c r="Z297" s="302">
        <v>3.7409999999999999E-2</v>
      </c>
      <c r="AA297" s="302">
        <v>3.49E-3</v>
      </c>
      <c r="AB297" s="302">
        <v>3.32E-3</v>
      </c>
      <c r="AC297" s="302">
        <v>3.9899999999999996E-3</v>
      </c>
      <c r="AD297" s="298">
        <v>49.997999999999998</v>
      </c>
      <c r="AE297" s="58">
        <f t="shared" si="4"/>
        <v>1.7280093743465841E-5</v>
      </c>
    </row>
    <row r="298" spans="1:31">
      <c r="A298" s="3">
        <v>297</v>
      </c>
      <c r="B298" s="290" t="s">
        <v>1097</v>
      </c>
      <c r="C298" s="292">
        <v>249.91300000000001</v>
      </c>
      <c r="D298" s="292">
        <v>249.89500000000001</v>
      </c>
      <c r="E298" s="292">
        <v>249.886</v>
      </c>
      <c r="F298" s="292">
        <v>5.0062699999999998</v>
      </c>
      <c r="G298" s="292">
        <v>5.0003099999999998</v>
      </c>
      <c r="H298" s="292">
        <v>5.00251</v>
      </c>
      <c r="I298" s="292">
        <v>359.976</v>
      </c>
      <c r="J298" s="292">
        <v>359.988</v>
      </c>
      <c r="K298" s="292">
        <v>2.3519999999999999E-2</v>
      </c>
      <c r="L298" s="292">
        <v>1251.1300000000001</v>
      </c>
      <c r="M298" s="298">
        <v>1249.56</v>
      </c>
      <c r="N298" s="298">
        <v>1250.05</v>
      </c>
      <c r="O298" s="298">
        <v>-0.51349999999999996</v>
      </c>
      <c r="P298" s="298">
        <v>-0.26340000000000002</v>
      </c>
      <c r="Q298" s="298">
        <v>0.51317000000000002</v>
      </c>
      <c r="R298" s="302">
        <v>1</v>
      </c>
      <c r="S298" s="302">
        <v>1</v>
      </c>
      <c r="T298" s="302">
        <v>1</v>
      </c>
      <c r="U298" s="302">
        <v>119.91</v>
      </c>
      <c r="V298" s="302">
        <v>120.25</v>
      </c>
      <c r="W298" s="302">
        <v>119.839</v>
      </c>
      <c r="X298" s="302">
        <v>3.4439999999999998E-2</v>
      </c>
      <c r="Y298" s="302">
        <v>3.6700000000000003E-2</v>
      </c>
      <c r="Z298" s="302">
        <v>3.524E-2</v>
      </c>
      <c r="AA298" s="302">
        <v>3.4199999999999999E-3</v>
      </c>
      <c r="AB298" s="302">
        <v>3.46E-3</v>
      </c>
      <c r="AC298" s="302">
        <v>3.9500000000000004E-3</v>
      </c>
      <c r="AD298" s="298">
        <v>49.997999999999998</v>
      </c>
      <c r="AE298" s="58">
        <f t="shared" si="4"/>
        <v>1.7129626940004528E-5</v>
      </c>
    </row>
    <row r="299" spans="1:31">
      <c r="A299" s="3">
        <v>298</v>
      </c>
      <c r="B299" s="290" t="s">
        <v>1098</v>
      </c>
      <c r="C299" s="292">
        <v>249.91300000000001</v>
      </c>
      <c r="D299" s="292">
        <v>249.89599999999999</v>
      </c>
      <c r="E299" s="292">
        <v>249.88499999999999</v>
      </c>
      <c r="F299" s="292">
        <v>5.0062499999999996</v>
      </c>
      <c r="G299" s="292">
        <v>5.0003099999999998</v>
      </c>
      <c r="H299" s="292">
        <v>5.0025500000000003</v>
      </c>
      <c r="I299" s="292">
        <v>359.97500000000002</v>
      </c>
      <c r="J299" s="292">
        <v>359.988</v>
      </c>
      <c r="K299" s="292">
        <v>2.393E-2</v>
      </c>
      <c r="L299" s="292">
        <v>1251.1300000000001</v>
      </c>
      <c r="M299" s="298">
        <v>1249.56</v>
      </c>
      <c r="N299" s="298">
        <v>1250.06</v>
      </c>
      <c r="O299" s="298">
        <v>-0.53320000000000001</v>
      </c>
      <c r="P299" s="298">
        <v>-0.26150000000000001</v>
      </c>
      <c r="Q299" s="298">
        <v>0.52209000000000005</v>
      </c>
      <c r="R299" s="302">
        <v>1</v>
      </c>
      <c r="S299" s="302">
        <v>1</v>
      </c>
      <c r="T299" s="302">
        <v>1</v>
      </c>
      <c r="U299" s="302">
        <v>119.91</v>
      </c>
      <c r="V299" s="302">
        <v>120.25</v>
      </c>
      <c r="W299" s="302">
        <v>119.839</v>
      </c>
      <c r="X299" s="302">
        <v>3.4329999999999999E-2</v>
      </c>
      <c r="Y299" s="302">
        <v>3.6159999999999998E-2</v>
      </c>
      <c r="Z299" s="302">
        <v>3.5920000000000001E-2</v>
      </c>
      <c r="AA299" s="302">
        <v>3.4299999999999999E-3</v>
      </c>
      <c r="AB299" s="302">
        <v>3.3999999999999998E-3</v>
      </c>
      <c r="AC299" s="302">
        <v>3.8300000000000001E-3</v>
      </c>
      <c r="AD299" s="298">
        <v>49.997999999999998</v>
      </c>
      <c r="AE299" s="58">
        <f t="shared" si="4"/>
        <v>1.6319449059665203E-5</v>
      </c>
    </row>
    <row r="300" spans="1:31">
      <c r="A300" s="3">
        <v>299</v>
      </c>
      <c r="B300" s="290" t="s">
        <v>1099</v>
      </c>
      <c r="C300" s="292">
        <v>249.91200000000001</v>
      </c>
      <c r="D300" s="292">
        <v>249.89599999999999</v>
      </c>
      <c r="E300" s="292">
        <v>249.88499999999999</v>
      </c>
      <c r="F300" s="292">
        <v>5.0061600000000004</v>
      </c>
      <c r="G300" s="292">
        <v>5.0002199999999997</v>
      </c>
      <c r="H300" s="292">
        <v>5.0026299999999999</v>
      </c>
      <c r="I300" s="292">
        <v>359.97500000000002</v>
      </c>
      <c r="J300" s="292">
        <v>359.988</v>
      </c>
      <c r="K300" s="292">
        <v>2.503E-2</v>
      </c>
      <c r="L300" s="292">
        <v>1251.0999999999999</v>
      </c>
      <c r="M300" s="298">
        <v>1249.53</v>
      </c>
      <c r="N300" s="298">
        <v>1250.08</v>
      </c>
      <c r="O300" s="298">
        <v>-0.53410000000000002</v>
      </c>
      <c r="P300" s="298">
        <v>-0.24329999999999999</v>
      </c>
      <c r="Q300" s="298">
        <v>0.54610999999999998</v>
      </c>
      <c r="R300" s="302">
        <v>1</v>
      </c>
      <c r="S300" s="302">
        <v>1</v>
      </c>
      <c r="T300" s="302">
        <v>1</v>
      </c>
      <c r="U300" s="302">
        <v>119.91</v>
      </c>
      <c r="V300" s="302">
        <v>120.25</v>
      </c>
      <c r="W300" s="302">
        <v>119.839</v>
      </c>
      <c r="X300" s="302">
        <v>3.4299999999999997E-2</v>
      </c>
      <c r="Y300" s="302">
        <v>3.576E-2</v>
      </c>
      <c r="Z300" s="302">
        <v>3.7269999999999998E-2</v>
      </c>
      <c r="AA300" s="302">
        <v>3.47E-3</v>
      </c>
      <c r="AB300" s="302">
        <v>3.4099999999999998E-3</v>
      </c>
      <c r="AC300" s="302">
        <v>3.7100000000000002E-3</v>
      </c>
      <c r="AD300" s="298">
        <v>49.997999999999998</v>
      </c>
      <c r="AE300" s="58">
        <f t="shared" si="4"/>
        <v>1.6319441783707589E-5</v>
      </c>
    </row>
    <row r="301" spans="1:31">
      <c r="A301" s="3">
        <v>300</v>
      </c>
      <c r="B301" s="290" t="s">
        <v>1100</v>
      </c>
      <c r="C301" s="292">
        <v>249.911</v>
      </c>
      <c r="D301" s="292">
        <v>249.89599999999999</v>
      </c>
      <c r="E301" s="292">
        <v>249.886</v>
      </c>
      <c r="F301" s="292">
        <v>5.0061299999999997</v>
      </c>
      <c r="G301" s="292">
        <v>5.0002399999999998</v>
      </c>
      <c r="H301" s="292">
        <v>5.00265</v>
      </c>
      <c r="I301" s="292">
        <v>359.97500000000002</v>
      </c>
      <c r="J301" s="292">
        <v>359.98899999999998</v>
      </c>
      <c r="K301" s="292">
        <v>2.4799999999999999E-2</v>
      </c>
      <c r="L301" s="292">
        <v>1251.0899999999999</v>
      </c>
      <c r="M301" s="298">
        <v>1249.54</v>
      </c>
      <c r="N301" s="298">
        <v>1250.0899999999999</v>
      </c>
      <c r="O301" s="298">
        <v>-0.53969999999999996</v>
      </c>
      <c r="P301" s="298">
        <v>-0.23910000000000001</v>
      </c>
      <c r="Q301" s="298">
        <v>0.54108000000000001</v>
      </c>
      <c r="R301" s="302">
        <v>1</v>
      </c>
      <c r="S301" s="302">
        <v>1</v>
      </c>
      <c r="T301" s="302">
        <v>1</v>
      </c>
      <c r="U301" s="302">
        <v>119.91</v>
      </c>
      <c r="V301" s="302">
        <v>120.25</v>
      </c>
      <c r="W301" s="302">
        <v>119.839</v>
      </c>
      <c r="X301" s="302">
        <v>3.4329999999999999E-2</v>
      </c>
      <c r="Y301" s="302">
        <v>3.644E-2</v>
      </c>
      <c r="Z301" s="302">
        <v>3.6580000000000001E-2</v>
      </c>
      <c r="AA301" s="302">
        <v>3.49E-3</v>
      </c>
      <c r="AB301" s="302">
        <v>3.4399999999999999E-3</v>
      </c>
      <c r="AC301" s="302">
        <v>3.6800000000000001E-3</v>
      </c>
      <c r="AD301" s="298">
        <v>49.997999999999998</v>
      </c>
      <c r="AE301" s="58">
        <f t="shared" si="4"/>
        <v>1.6643520211800933E-5</v>
      </c>
    </row>
    <row r="302" spans="1:31">
      <c r="A302" s="3">
        <v>301</v>
      </c>
      <c r="B302" s="290" t="s">
        <v>1101</v>
      </c>
      <c r="C302" s="292">
        <v>249.911</v>
      </c>
      <c r="D302" s="292">
        <v>249.89500000000001</v>
      </c>
      <c r="E302" s="292">
        <v>249.886</v>
      </c>
      <c r="F302" s="292">
        <v>5.0061499999999999</v>
      </c>
      <c r="G302" s="292">
        <v>5.0002700000000004</v>
      </c>
      <c r="H302" s="292">
        <v>5.0026900000000003</v>
      </c>
      <c r="I302" s="292">
        <v>359.97500000000002</v>
      </c>
      <c r="J302" s="292">
        <v>359.988</v>
      </c>
      <c r="K302" s="292">
        <v>2.3619999999999999E-2</v>
      </c>
      <c r="L302" s="292">
        <v>1251.0899999999999</v>
      </c>
      <c r="M302" s="298">
        <v>1249.54</v>
      </c>
      <c r="N302" s="298">
        <v>1250.0999999999999</v>
      </c>
      <c r="O302" s="298">
        <v>-0.53220000000000001</v>
      </c>
      <c r="P302" s="298">
        <v>-0.2419</v>
      </c>
      <c r="Q302" s="298">
        <v>0.51536999999999999</v>
      </c>
      <c r="R302" s="302">
        <v>1</v>
      </c>
      <c r="S302" s="302">
        <v>1</v>
      </c>
      <c r="T302" s="302">
        <v>1</v>
      </c>
      <c r="U302" s="302">
        <v>119.91</v>
      </c>
      <c r="V302" s="302">
        <v>120.25</v>
      </c>
      <c r="W302" s="302">
        <v>119.839</v>
      </c>
      <c r="X302" s="302">
        <v>3.4099999999999998E-2</v>
      </c>
      <c r="Y302" s="302">
        <v>3.6060000000000002E-2</v>
      </c>
      <c r="Z302" s="302">
        <v>3.6650000000000002E-2</v>
      </c>
      <c r="AA302" s="302">
        <v>3.49E-3</v>
      </c>
      <c r="AB302" s="302">
        <v>3.46E-3</v>
      </c>
      <c r="AC302" s="302">
        <v>3.5300000000000002E-3</v>
      </c>
      <c r="AD302" s="298">
        <v>49.997999999999998</v>
      </c>
      <c r="AE302" s="58">
        <f t="shared" si="4"/>
        <v>1.627314486540854E-5</v>
      </c>
    </row>
    <row r="303" spans="1:31">
      <c r="A303" s="3">
        <v>302</v>
      </c>
      <c r="B303" s="290" t="s">
        <v>1102</v>
      </c>
      <c r="C303" s="292">
        <v>249.911</v>
      </c>
      <c r="D303" s="292">
        <v>249.89500000000001</v>
      </c>
      <c r="E303" s="292">
        <v>249.887</v>
      </c>
      <c r="F303" s="292">
        <v>5.0061499999999999</v>
      </c>
      <c r="G303" s="292">
        <v>5.0002500000000003</v>
      </c>
      <c r="H303" s="292">
        <v>5.0026900000000003</v>
      </c>
      <c r="I303" s="292">
        <v>359.97500000000002</v>
      </c>
      <c r="J303" s="292">
        <v>359.988</v>
      </c>
      <c r="K303" s="292">
        <v>2.3220000000000001E-2</v>
      </c>
      <c r="L303" s="292">
        <v>1251.0899999999999</v>
      </c>
      <c r="M303" s="298">
        <v>1249.54</v>
      </c>
      <c r="N303" s="298">
        <v>1250.0999999999999</v>
      </c>
      <c r="O303" s="298">
        <v>-0.54630000000000001</v>
      </c>
      <c r="P303" s="298">
        <v>-0.24560000000000001</v>
      </c>
      <c r="Q303" s="298">
        <v>0.50682000000000005</v>
      </c>
      <c r="R303" s="302">
        <v>1</v>
      </c>
      <c r="S303" s="302">
        <v>1</v>
      </c>
      <c r="T303" s="302">
        <v>1</v>
      </c>
      <c r="U303" s="302">
        <v>119.90900000000001</v>
      </c>
      <c r="V303" s="302">
        <v>120.251</v>
      </c>
      <c r="W303" s="302">
        <v>119.839</v>
      </c>
      <c r="X303" s="302">
        <v>3.4070000000000003E-2</v>
      </c>
      <c r="Y303" s="302">
        <v>3.6080000000000001E-2</v>
      </c>
      <c r="Z303" s="302">
        <v>3.6670000000000001E-2</v>
      </c>
      <c r="AA303" s="302">
        <v>3.5100000000000001E-3</v>
      </c>
      <c r="AB303" s="302">
        <v>3.4499999999999999E-3</v>
      </c>
      <c r="AC303" s="302">
        <v>3.4299999999999999E-3</v>
      </c>
      <c r="AD303" s="298">
        <v>49.997999999999998</v>
      </c>
      <c r="AE303" s="58">
        <f t="shared" si="4"/>
        <v>1.7094906070269644E-5</v>
      </c>
    </row>
    <row r="304" spans="1:31">
      <c r="A304" s="3">
        <v>303</v>
      </c>
      <c r="B304" s="290" t="s">
        <v>1103</v>
      </c>
      <c r="C304" s="292">
        <v>249.911</v>
      </c>
      <c r="D304" s="292">
        <v>249.89500000000001</v>
      </c>
      <c r="E304" s="292">
        <v>249.88800000000001</v>
      </c>
      <c r="F304" s="292">
        <v>5.0061499999999999</v>
      </c>
      <c r="G304" s="292">
        <v>5.0002599999999999</v>
      </c>
      <c r="H304" s="292">
        <v>5.0027200000000001</v>
      </c>
      <c r="I304" s="292">
        <v>359.97500000000002</v>
      </c>
      <c r="J304" s="292">
        <v>359.98899999999998</v>
      </c>
      <c r="K304" s="292">
        <v>2.332E-2</v>
      </c>
      <c r="L304" s="292">
        <v>1251.0899999999999</v>
      </c>
      <c r="M304" s="298">
        <v>1249.54</v>
      </c>
      <c r="N304" s="298">
        <v>1250.1199999999999</v>
      </c>
      <c r="O304" s="298">
        <v>-0.54490000000000005</v>
      </c>
      <c r="P304" s="298">
        <v>-0.22359999999999999</v>
      </c>
      <c r="Q304" s="298">
        <v>0.50885999999999998</v>
      </c>
      <c r="R304" s="302">
        <v>1</v>
      </c>
      <c r="S304" s="302">
        <v>1</v>
      </c>
      <c r="T304" s="302">
        <v>1</v>
      </c>
      <c r="U304" s="302">
        <v>119.90900000000001</v>
      </c>
      <c r="V304" s="302">
        <v>120.251</v>
      </c>
      <c r="W304" s="302">
        <v>119.839</v>
      </c>
      <c r="X304" s="302">
        <v>3.3709999999999997E-2</v>
      </c>
      <c r="Y304" s="302">
        <v>3.594E-2</v>
      </c>
      <c r="Z304" s="302">
        <v>3.6880000000000003E-2</v>
      </c>
      <c r="AA304" s="302">
        <v>3.5100000000000001E-3</v>
      </c>
      <c r="AB304" s="302">
        <v>3.4299999999999999E-3</v>
      </c>
      <c r="AC304" s="302">
        <v>3.2599999999999999E-3</v>
      </c>
      <c r="AD304" s="298">
        <v>49.997999999999998</v>
      </c>
      <c r="AE304" s="58">
        <f t="shared" si="4"/>
        <v>1.7129634215962142E-5</v>
      </c>
    </row>
    <row r="305" spans="1:31">
      <c r="A305" s="3">
        <v>304</v>
      </c>
      <c r="B305" s="290" t="s">
        <v>1104</v>
      </c>
      <c r="C305" s="292">
        <v>249.911</v>
      </c>
      <c r="D305" s="292">
        <v>249.89400000000001</v>
      </c>
      <c r="E305" s="292">
        <v>249.88800000000001</v>
      </c>
      <c r="F305" s="292">
        <v>5.0061299999999997</v>
      </c>
      <c r="G305" s="292">
        <v>5.0002700000000004</v>
      </c>
      <c r="H305" s="292">
        <v>5.0027299999999997</v>
      </c>
      <c r="I305" s="292">
        <v>359.97500000000002</v>
      </c>
      <c r="J305" s="292">
        <v>359.99</v>
      </c>
      <c r="K305" s="292">
        <v>2.3089999999999999E-2</v>
      </c>
      <c r="L305" s="292">
        <v>1251.08</v>
      </c>
      <c r="M305" s="298">
        <v>1249.54</v>
      </c>
      <c r="N305" s="298">
        <v>1250.1199999999999</v>
      </c>
      <c r="O305" s="298">
        <v>-0.53690000000000004</v>
      </c>
      <c r="P305" s="298">
        <v>-0.21609999999999999</v>
      </c>
      <c r="Q305" s="298">
        <v>0.50388999999999995</v>
      </c>
      <c r="R305" s="302">
        <v>1</v>
      </c>
      <c r="S305" s="302">
        <v>1</v>
      </c>
      <c r="T305" s="302">
        <v>1</v>
      </c>
      <c r="U305" s="302">
        <v>119.90900000000001</v>
      </c>
      <c r="V305" s="302">
        <v>120.25</v>
      </c>
      <c r="W305" s="302">
        <v>119.839</v>
      </c>
      <c r="X305" s="302">
        <v>3.406E-2</v>
      </c>
      <c r="Y305" s="302">
        <v>3.5340000000000003E-2</v>
      </c>
      <c r="Z305" s="302">
        <v>3.6880000000000003E-2</v>
      </c>
      <c r="AA305" s="302">
        <v>3.5300000000000002E-3</v>
      </c>
      <c r="AB305" s="302">
        <v>3.4099999999999998E-3</v>
      </c>
      <c r="AC305" s="302">
        <v>3.1700000000000001E-3</v>
      </c>
      <c r="AD305" s="298">
        <v>49.997999999999998</v>
      </c>
      <c r="AE305" s="58">
        <f t="shared" si="4"/>
        <v>1.627314486540854E-5</v>
      </c>
    </row>
    <row r="306" spans="1:31">
      <c r="A306" s="3">
        <v>305</v>
      </c>
      <c r="B306" s="290" t="s">
        <v>1105</v>
      </c>
      <c r="C306" s="292">
        <v>249.911</v>
      </c>
      <c r="D306" s="292">
        <v>249.893</v>
      </c>
      <c r="E306" s="292">
        <v>249.88800000000001</v>
      </c>
      <c r="F306" s="292">
        <v>5.0061099999999996</v>
      </c>
      <c r="G306" s="292">
        <v>5.0002700000000004</v>
      </c>
      <c r="H306" s="292">
        <v>5.0026799999999998</v>
      </c>
      <c r="I306" s="292">
        <v>359.97399999999999</v>
      </c>
      <c r="J306" s="292">
        <v>359.99</v>
      </c>
      <c r="K306" s="292">
        <v>2.2710000000000001E-2</v>
      </c>
      <c r="L306" s="292">
        <v>1251.08</v>
      </c>
      <c r="M306" s="298">
        <v>1249.53</v>
      </c>
      <c r="N306" s="298">
        <v>1250.1099999999999</v>
      </c>
      <c r="O306" s="298">
        <v>-0.55989999999999995</v>
      </c>
      <c r="P306" s="298">
        <v>-0.2185</v>
      </c>
      <c r="Q306" s="298">
        <v>0.49562</v>
      </c>
      <c r="R306" s="302">
        <v>1</v>
      </c>
      <c r="S306" s="302">
        <v>1</v>
      </c>
      <c r="T306" s="302">
        <v>1</v>
      </c>
      <c r="U306" s="302">
        <v>119.90900000000001</v>
      </c>
      <c r="V306" s="302">
        <v>120.25</v>
      </c>
      <c r="W306" s="302">
        <v>119.84</v>
      </c>
      <c r="X306" s="302">
        <v>3.4680000000000002E-2</v>
      </c>
      <c r="Y306" s="302">
        <v>3.6170000000000001E-2</v>
      </c>
      <c r="Z306" s="302">
        <v>3.6790000000000003E-2</v>
      </c>
      <c r="AA306" s="302">
        <v>3.4299999999999999E-3</v>
      </c>
      <c r="AB306" s="302">
        <v>3.4199999999999999E-3</v>
      </c>
      <c r="AC306" s="302">
        <v>3.0599999999999998E-3</v>
      </c>
      <c r="AD306" s="298">
        <v>49.997999999999998</v>
      </c>
      <c r="AE306" s="58">
        <f t="shared" si="4"/>
        <v>1.6504629456903785E-5</v>
      </c>
    </row>
    <row r="307" spans="1:31">
      <c r="A307" s="3">
        <v>306</v>
      </c>
      <c r="B307" s="290" t="s">
        <v>1106</v>
      </c>
      <c r="C307" s="292">
        <v>249.91200000000001</v>
      </c>
      <c r="D307" s="292">
        <v>249.89400000000001</v>
      </c>
      <c r="E307" s="292">
        <v>249.88800000000001</v>
      </c>
      <c r="F307" s="292">
        <v>5.0061</v>
      </c>
      <c r="G307" s="292">
        <v>5.0003399999999996</v>
      </c>
      <c r="H307" s="292">
        <v>5.0026599999999997</v>
      </c>
      <c r="I307" s="292">
        <v>359.97399999999999</v>
      </c>
      <c r="J307" s="292">
        <v>359.98899999999998</v>
      </c>
      <c r="K307" s="292">
        <v>2.2540000000000001E-2</v>
      </c>
      <c r="L307" s="292">
        <v>1251.08</v>
      </c>
      <c r="M307" s="298">
        <v>1249.55</v>
      </c>
      <c r="N307" s="298">
        <v>1250.0999999999999</v>
      </c>
      <c r="O307" s="298">
        <v>-0.55700000000000005</v>
      </c>
      <c r="P307" s="298">
        <v>-0.2293</v>
      </c>
      <c r="Q307" s="298">
        <v>0.49192000000000002</v>
      </c>
      <c r="R307" s="302">
        <v>1</v>
      </c>
      <c r="S307" s="302">
        <v>1</v>
      </c>
      <c r="T307" s="302">
        <v>1</v>
      </c>
      <c r="U307" s="302">
        <v>119.90900000000001</v>
      </c>
      <c r="V307" s="302">
        <v>120.25</v>
      </c>
      <c r="W307" s="302">
        <v>119.84</v>
      </c>
      <c r="X307" s="302">
        <v>3.5060000000000001E-2</v>
      </c>
      <c r="Y307" s="302">
        <v>3.5610000000000003E-2</v>
      </c>
      <c r="Z307" s="302">
        <v>3.7229999999999999E-2</v>
      </c>
      <c r="AA307" s="302">
        <v>3.4099999999999998E-3</v>
      </c>
      <c r="AB307" s="302">
        <v>3.3999999999999998E-3</v>
      </c>
      <c r="AC307" s="302">
        <v>3.0200000000000001E-3</v>
      </c>
      <c r="AD307" s="298">
        <v>49.997999999999998</v>
      </c>
      <c r="AE307" s="58">
        <f t="shared" si="4"/>
        <v>1.6956022591330111E-5</v>
      </c>
    </row>
    <row r="308" spans="1:31">
      <c r="A308" s="3">
        <v>307</v>
      </c>
      <c r="B308" s="290" t="s">
        <v>1107</v>
      </c>
      <c r="C308" s="292">
        <v>249.91300000000001</v>
      </c>
      <c r="D308" s="292">
        <v>249.89400000000001</v>
      </c>
      <c r="E308" s="292">
        <v>249.887</v>
      </c>
      <c r="F308" s="292">
        <v>5.0060599999999997</v>
      </c>
      <c r="G308" s="292">
        <v>5.0003599999999997</v>
      </c>
      <c r="H308" s="292">
        <v>5.0026599999999997</v>
      </c>
      <c r="I308" s="292">
        <v>359.97500000000002</v>
      </c>
      <c r="J308" s="292">
        <v>359.98899999999998</v>
      </c>
      <c r="K308" s="292">
        <v>2.1940000000000001E-2</v>
      </c>
      <c r="L308" s="292">
        <v>1251.07</v>
      </c>
      <c r="M308" s="298">
        <v>1249.56</v>
      </c>
      <c r="N308" s="298">
        <v>1250.0999999999999</v>
      </c>
      <c r="O308" s="298">
        <v>-0.53500000000000003</v>
      </c>
      <c r="P308" s="298">
        <v>-0.2288</v>
      </c>
      <c r="Q308" s="298">
        <v>0.47874</v>
      </c>
      <c r="R308" s="302">
        <v>1</v>
      </c>
      <c r="S308" s="302">
        <v>1</v>
      </c>
      <c r="T308" s="302">
        <v>1</v>
      </c>
      <c r="U308" s="302">
        <v>119.91</v>
      </c>
      <c r="V308" s="302">
        <v>120.25</v>
      </c>
      <c r="W308" s="302">
        <v>119.839</v>
      </c>
      <c r="X308" s="302">
        <v>3.4320000000000003E-2</v>
      </c>
      <c r="Y308" s="302">
        <v>3.5249999999999997E-2</v>
      </c>
      <c r="Z308" s="302">
        <v>3.7130000000000003E-2</v>
      </c>
      <c r="AA308" s="302">
        <v>3.48E-3</v>
      </c>
      <c r="AB308" s="302">
        <v>3.3800000000000002E-3</v>
      </c>
      <c r="AC308" s="302">
        <v>2.9099999999999998E-3</v>
      </c>
      <c r="AD308" s="298">
        <v>49.997999999999998</v>
      </c>
      <c r="AE308" s="58">
        <f t="shared" si="4"/>
        <v>1.6226847947109491E-5</v>
      </c>
    </row>
    <row r="309" spans="1:31">
      <c r="A309" s="3">
        <v>308</v>
      </c>
      <c r="B309" s="290" t="s">
        <v>1108</v>
      </c>
      <c r="C309" s="292">
        <v>249.91300000000001</v>
      </c>
      <c r="D309" s="292">
        <v>249.89400000000001</v>
      </c>
      <c r="E309" s="292">
        <v>249.88800000000001</v>
      </c>
      <c r="F309" s="292">
        <v>5.00603</v>
      </c>
      <c r="G309" s="292">
        <v>5.0003500000000001</v>
      </c>
      <c r="H309" s="292">
        <v>5.0026900000000003</v>
      </c>
      <c r="I309" s="292">
        <v>359.97500000000002</v>
      </c>
      <c r="J309" s="292">
        <v>359.99</v>
      </c>
      <c r="K309" s="292">
        <v>2.112E-2</v>
      </c>
      <c r="L309" s="292">
        <v>1251.07</v>
      </c>
      <c r="M309" s="298">
        <v>1249.56</v>
      </c>
      <c r="N309" s="298">
        <v>1250.1099999999999</v>
      </c>
      <c r="O309" s="298">
        <v>-0.5383</v>
      </c>
      <c r="P309" s="298">
        <v>-0.21149999999999999</v>
      </c>
      <c r="Q309" s="298">
        <v>0.46084999999999998</v>
      </c>
      <c r="R309" s="302">
        <v>1</v>
      </c>
      <c r="S309" s="302">
        <v>1</v>
      </c>
      <c r="T309" s="302">
        <v>1</v>
      </c>
      <c r="U309" s="302">
        <v>119.91</v>
      </c>
      <c r="V309" s="302">
        <v>120.25</v>
      </c>
      <c r="W309" s="302">
        <v>119.839</v>
      </c>
      <c r="X309" s="302">
        <v>3.4209999999999997E-2</v>
      </c>
      <c r="Y309" s="302">
        <v>3.5770000000000003E-2</v>
      </c>
      <c r="Z309" s="302">
        <v>3.7190000000000001E-2</v>
      </c>
      <c r="AA309" s="302">
        <v>3.48E-3</v>
      </c>
      <c r="AB309" s="302">
        <v>3.3800000000000002E-3</v>
      </c>
      <c r="AC309" s="302">
        <v>2.8500000000000001E-3</v>
      </c>
      <c r="AD309" s="298">
        <v>49.997999999999998</v>
      </c>
      <c r="AE309" s="58">
        <f t="shared" si="4"/>
        <v>1.6284720913972706E-5</v>
      </c>
    </row>
    <row r="310" spans="1:31">
      <c r="A310" s="3">
        <v>309</v>
      </c>
      <c r="B310" s="290" t="s">
        <v>1109</v>
      </c>
      <c r="C310" s="292">
        <v>249.91300000000001</v>
      </c>
      <c r="D310" s="292">
        <v>249.89400000000001</v>
      </c>
      <c r="E310" s="292">
        <v>249.88800000000001</v>
      </c>
      <c r="F310" s="292">
        <v>5.0059899999999997</v>
      </c>
      <c r="G310" s="292">
        <v>5.0003700000000002</v>
      </c>
      <c r="H310" s="292">
        <v>5.0026599999999997</v>
      </c>
      <c r="I310" s="292">
        <v>359.97399999999999</v>
      </c>
      <c r="J310" s="292">
        <v>359.99</v>
      </c>
      <c r="K310" s="292">
        <v>1.9990000000000001E-2</v>
      </c>
      <c r="L310" s="292">
        <v>1251.06</v>
      </c>
      <c r="M310" s="298">
        <v>1249.56</v>
      </c>
      <c r="N310" s="298">
        <v>1250.0999999999999</v>
      </c>
      <c r="O310" s="298">
        <v>-0.55420000000000003</v>
      </c>
      <c r="P310" s="298">
        <v>-0.2082</v>
      </c>
      <c r="Q310" s="298">
        <v>0.43635000000000002</v>
      </c>
      <c r="R310" s="302">
        <v>1</v>
      </c>
      <c r="S310" s="302">
        <v>1</v>
      </c>
      <c r="T310" s="302">
        <v>1</v>
      </c>
      <c r="U310" s="302">
        <v>119.91</v>
      </c>
      <c r="V310" s="302">
        <v>120.249</v>
      </c>
      <c r="W310" s="302">
        <v>119.839</v>
      </c>
      <c r="X310" s="302">
        <v>3.4599999999999999E-2</v>
      </c>
      <c r="Y310" s="302">
        <v>3.6299999999999999E-2</v>
      </c>
      <c r="Z310" s="302">
        <v>3.7670000000000002E-2</v>
      </c>
      <c r="AA310" s="302">
        <v>3.4499999999999999E-3</v>
      </c>
      <c r="AB310" s="302">
        <v>3.3999999999999998E-3</v>
      </c>
      <c r="AC310" s="302">
        <v>2.81E-3</v>
      </c>
      <c r="AD310" s="298">
        <v>49.997999999999998</v>
      </c>
      <c r="AE310" s="58">
        <f t="shared" si="4"/>
        <v>1.6226855223067105E-5</v>
      </c>
    </row>
    <row r="311" spans="1:31">
      <c r="A311" s="3">
        <v>310</v>
      </c>
      <c r="B311" s="290" t="s">
        <v>1110</v>
      </c>
      <c r="C311" s="292">
        <v>249.91200000000001</v>
      </c>
      <c r="D311" s="292">
        <v>249.89500000000001</v>
      </c>
      <c r="E311" s="292">
        <v>249.887</v>
      </c>
      <c r="F311" s="292">
        <v>5.0061400000000003</v>
      </c>
      <c r="G311" s="292">
        <v>5.0005300000000004</v>
      </c>
      <c r="H311" s="292">
        <v>5.0026700000000002</v>
      </c>
      <c r="I311" s="292">
        <v>359.976</v>
      </c>
      <c r="J311" s="292">
        <v>359.99</v>
      </c>
      <c r="K311" s="292">
        <v>1.9890000000000001E-2</v>
      </c>
      <c r="L311" s="292">
        <v>1251.0899999999999</v>
      </c>
      <c r="M311" s="298">
        <v>1249.6099999999999</v>
      </c>
      <c r="N311" s="298">
        <v>1250.0999999999999</v>
      </c>
      <c r="O311" s="298">
        <v>-0.52380000000000004</v>
      </c>
      <c r="P311" s="298">
        <v>-0.20680000000000001</v>
      </c>
      <c r="Q311" s="298">
        <v>0.43401000000000001</v>
      </c>
      <c r="R311" s="302">
        <v>1</v>
      </c>
      <c r="S311" s="302">
        <v>1</v>
      </c>
      <c r="T311" s="302">
        <v>1</v>
      </c>
      <c r="U311" s="302">
        <v>119.91</v>
      </c>
      <c r="V311" s="302">
        <v>120.249</v>
      </c>
      <c r="W311" s="302">
        <v>119.839</v>
      </c>
      <c r="X311" s="302">
        <v>3.4599999999999999E-2</v>
      </c>
      <c r="Y311" s="302">
        <v>3.635E-2</v>
      </c>
      <c r="Z311" s="302">
        <v>3.6760000000000001E-2</v>
      </c>
      <c r="AA311" s="302">
        <v>3.3700000000000002E-3</v>
      </c>
      <c r="AB311" s="302">
        <v>3.3999999999999998E-3</v>
      </c>
      <c r="AC311" s="302">
        <v>2.81E-3</v>
      </c>
      <c r="AD311" s="298">
        <v>49.997999999999998</v>
      </c>
      <c r="AE311" s="58">
        <f t="shared" si="4"/>
        <v>1.7175923858303577E-5</v>
      </c>
    </row>
    <row r="312" spans="1:31">
      <c r="A312" s="3">
        <v>311</v>
      </c>
      <c r="B312" s="290" t="s">
        <v>1111</v>
      </c>
      <c r="C312" s="292">
        <v>249.911</v>
      </c>
      <c r="D312" s="292">
        <v>249.89500000000001</v>
      </c>
      <c r="E312" s="292">
        <v>249.887</v>
      </c>
      <c r="F312" s="292">
        <v>5.0061799999999996</v>
      </c>
      <c r="G312" s="292">
        <v>5.0005100000000002</v>
      </c>
      <c r="H312" s="292">
        <v>5.0026299999999999</v>
      </c>
      <c r="I312" s="292">
        <v>359.976</v>
      </c>
      <c r="J312" s="292">
        <v>359.98899999999998</v>
      </c>
      <c r="K312" s="292">
        <v>2.0029999999999999E-2</v>
      </c>
      <c r="L312" s="292">
        <v>1251.0999999999999</v>
      </c>
      <c r="M312" s="298">
        <v>1249.5999999999999</v>
      </c>
      <c r="N312" s="298">
        <v>1250.0899999999999</v>
      </c>
      <c r="O312" s="298">
        <v>-0.51959999999999995</v>
      </c>
      <c r="P312" s="298">
        <v>-0.24</v>
      </c>
      <c r="Q312" s="298">
        <v>0.43719999999999998</v>
      </c>
      <c r="R312" s="302">
        <v>1</v>
      </c>
      <c r="S312" s="302">
        <v>1</v>
      </c>
      <c r="T312" s="302">
        <v>1</v>
      </c>
      <c r="U312" s="302">
        <v>119.91</v>
      </c>
      <c r="V312" s="302">
        <v>120.249</v>
      </c>
      <c r="W312" s="302">
        <v>119.839</v>
      </c>
      <c r="X312" s="302">
        <v>3.4130000000000001E-2</v>
      </c>
      <c r="Y312" s="302">
        <v>3.6420000000000001E-2</v>
      </c>
      <c r="Z312" s="302">
        <v>3.755E-2</v>
      </c>
      <c r="AA312" s="302">
        <v>3.3999999999999998E-3</v>
      </c>
      <c r="AB312" s="302">
        <v>3.3500000000000001E-3</v>
      </c>
      <c r="AC312" s="302">
        <v>2.65E-3</v>
      </c>
      <c r="AD312" s="298">
        <v>49.997999999999998</v>
      </c>
      <c r="AE312" s="58">
        <f t="shared" si="4"/>
        <v>1.7685189959593117E-5</v>
      </c>
    </row>
    <row r="313" spans="1:31">
      <c r="A313" s="3">
        <v>312</v>
      </c>
      <c r="B313" s="290" t="s">
        <v>1112</v>
      </c>
      <c r="C313" s="292">
        <v>249.91200000000001</v>
      </c>
      <c r="D313" s="292">
        <v>249.89500000000001</v>
      </c>
      <c r="E313" s="292">
        <v>249.886</v>
      </c>
      <c r="F313" s="292">
        <v>5.0060099999999998</v>
      </c>
      <c r="G313" s="292">
        <v>5.0004999999999997</v>
      </c>
      <c r="H313" s="292">
        <v>5.00265</v>
      </c>
      <c r="I313" s="292">
        <v>359.976</v>
      </c>
      <c r="J313" s="292">
        <v>359.988</v>
      </c>
      <c r="K313" s="292">
        <v>2.0719999999999999E-2</v>
      </c>
      <c r="L313" s="292">
        <v>1251.06</v>
      </c>
      <c r="M313" s="298">
        <v>1249.5999999999999</v>
      </c>
      <c r="N313" s="298">
        <v>1250.0899999999999</v>
      </c>
      <c r="O313" s="298">
        <v>-0.51249999999999996</v>
      </c>
      <c r="P313" s="298">
        <v>-0.24610000000000001</v>
      </c>
      <c r="Q313" s="298">
        <v>0.45213999999999999</v>
      </c>
      <c r="R313" s="302">
        <v>1</v>
      </c>
      <c r="S313" s="302">
        <v>1</v>
      </c>
      <c r="T313" s="302">
        <v>1</v>
      </c>
      <c r="U313" s="302">
        <v>119.91</v>
      </c>
      <c r="V313" s="302">
        <v>120.25</v>
      </c>
      <c r="W313" s="302">
        <v>119.839</v>
      </c>
      <c r="X313" s="302">
        <v>3.4459999999999998E-2</v>
      </c>
      <c r="Y313" s="302">
        <v>3.6549999999999999E-2</v>
      </c>
      <c r="Z313" s="302">
        <v>3.6859999999999997E-2</v>
      </c>
      <c r="AA313" s="302">
        <v>3.46E-3</v>
      </c>
      <c r="AB313" s="302">
        <v>3.3400000000000001E-3</v>
      </c>
      <c r="AC313" s="302">
        <v>2.7000000000000001E-3</v>
      </c>
      <c r="AD313" s="298">
        <v>49.997999999999998</v>
      </c>
      <c r="AE313" s="58">
        <f t="shared" si="4"/>
        <v>1.6226847947109491E-5</v>
      </c>
    </row>
    <row r="314" spans="1:31">
      <c r="A314" s="3">
        <v>313</v>
      </c>
      <c r="B314" s="290" t="s">
        <v>1113</v>
      </c>
      <c r="C314" s="292">
        <v>249.911</v>
      </c>
      <c r="D314" s="292">
        <v>249.89500000000001</v>
      </c>
      <c r="E314" s="292">
        <v>249.886</v>
      </c>
      <c r="F314" s="292">
        <v>5.0060099999999998</v>
      </c>
      <c r="G314" s="292">
        <v>5.0004200000000001</v>
      </c>
      <c r="H314" s="292">
        <v>5.0026299999999999</v>
      </c>
      <c r="I314" s="292">
        <v>359.97699999999998</v>
      </c>
      <c r="J314" s="292">
        <v>359.98899999999998</v>
      </c>
      <c r="K314" s="292">
        <v>2.06E-2</v>
      </c>
      <c r="L314" s="292">
        <v>1251.05</v>
      </c>
      <c r="M314" s="298">
        <v>1249.58</v>
      </c>
      <c r="N314" s="298">
        <v>1250.0899999999999</v>
      </c>
      <c r="O314" s="298">
        <v>-0.49890000000000001</v>
      </c>
      <c r="P314" s="298">
        <v>-0.22409999999999999</v>
      </c>
      <c r="Q314" s="298">
        <v>0.44958999999999999</v>
      </c>
      <c r="R314" s="302">
        <v>1</v>
      </c>
      <c r="S314" s="302">
        <v>1</v>
      </c>
      <c r="T314" s="302">
        <v>1</v>
      </c>
      <c r="U314" s="302">
        <v>119.91</v>
      </c>
      <c r="V314" s="302">
        <v>120.25</v>
      </c>
      <c r="W314" s="302">
        <v>119.839</v>
      </c>
      <c r="X314" s="302">
        <v>3.4180000000000002E-2</v>
      </c>
      <c r="Y314" s="302">
        <v>3.6549999999999999E-2</v>
      </c>
      <c r="Z314" s="302">
        <v>3.6749999999999998E-2</v>
      </c>
      <c r="AA314" s="302">
        <v>3.4299999999999999E-3</v>
      </c>
      <c r="AB314" s="302">
        <v>3.3600000000000001E-3</v>
      </c>
      <c r="AC314" s="302">
        <v>2.6900000000000001E-3</v>
      </c>
      <c r="AD314" s="298">
        <v>49.997999999999998</v>
      </c>
      <c r="AE314" s="58">
        <f t="shared" si="4"/>
        <v>1.7141202988568693E-5</v>
      </c>
    </row>
    <row r="315" spans="1:31">
      <c r="A315" s="3">
        <v>314</v>
      </c>
      <c r="B315" s="290" t="s">
        <v>1114</v>
      </c>
      <c r="C315" s="292">
        <v>249.91200000000001</v>
      </c>
      <c r="D315" s="292">
        <v>249.89500000000001</v>
      </c>
      <c r="E315" s="292">
        <v>249.886</v>
      </c>
      <c r="F315" s="292">
        <v>5.0059800000000001</v>
      </c>
      <c r="G315" s="292">
        <v>5.0004200000000001</v>
      </c>
      <c r="H315" s="292">
        <v>5.0026200000000003</v>
      </c>
      <c r="I315" s="292">
        <v>359.97699999999998</v>
      </c>
      <c r="J315" s="292">
        <v>359.98899999999998</v>
      </c>
      <c r="K315" s="292">
        <v>2.052E-2</v>
      </c>
      <c r="L315" s="292">
        <v>1251.05</v>
      </c>
      <c r="M315" s="298">
        <v>1249.58</v>
      </c>
      <c r="N315" s="298">
        <v>1250.0899999999999</v>
      </c>
      <c r="O315" s="298">
        <v>-0.49659999999999999</v>
      </c>
      <c r="P315" s="298">
        <v>-0.2349</v>
      </c>
      <c r="Q315" s="298">
        <v>0.44790000000000002</v>
      </c>
      <c r="R315" s="302">
        <v>1</v>
      </c>
      <c r="S315" s="302">
        <v>1</v>
      </c>
      <c r="T315" s="302">
        <v>1</v>
      </c>
      <c r="U315" s="302">
        <v>119.91</v>
      </c>
      <c r="V315" s="302">
        <v>120.25</v>
      </c>
      <c r="W315" s="302">
        <v>119.839</v>
      </c>
      <c r="X315" s="302">
        <v>3.4079999999999999E-2</v>
      </c>
      <c r="Y315" s="302">
        <v>3.6560000000000002E-2</v>
      </c>
      <c r="Z315" s="302">
        <v>3.6609999999999997E-2</v>
      </c>
      <c r="AA315" s="302">
        <v>3.4299999999999999E-3</v>
      </c>
      <c r="AB315" s="302">
        <v>3.3700000000000002E-3</v>
      </c>
      <c r="AC315" s="302">
        <v>2.7000000000000001E-3</v>
      </c>
      <c r="AD315" s="298">
        <v>49.997999999999998</v>
      </c>
      <c r="AE315" s="58">
        <f t="shared" si="4"/>
        <v>1.6412035620305687E-5</v>
      </c>
    </row>
    <row r="316" spans="1:31">
      <c r="A316" s="3">
        <v>315</v>
      </c>
      <c r="B316" s="290" t="s">
        <v>1115</v>
      </c>
      <c r="C316" s="292">
        <v>249.91200000000001</v>
      </c>
      <c r="D316" s="292">
        <v>249.89500000000001</v>
      </c>
      <c r="E316" s="292">
        <v>249.886</v>
      </c>
      <c r="F316" s="292">
        <v>5.0060399999999996</v>
      </c>
      <c r="G316" s="292">
        <v>5.0004799999999996</v>
      </c>
      <c r="H316" s="292">
        <v>5.0026099999999998</v>
      </c>
      <c r="I316" s="292">
        <v>359.97699999999998</v>
      </c>
      <c r="J316" s="292">
        <v>359.98899999999998</v>
      </c>
      <c r="K316" s="292">
        <v>2.0310000000000002E-2</v>
      </c>
      <c r="L316" s="292">
        <v>1251.07</v>
      </c>
      <c r="M316" s="298">
        <v>1249.5999999999999</v>
      </c>
      <c r="N316" s="298">
        <v>1250.08</v>
      </c>
      <c r="O316" s="298">
        <v>-0.48249999999999998</v>
      </c>
      <c r="P316" s="298">
        <v>-0.23680000000000001</v>
      </c>
      <c r="Q316" s="298">
        <v>0.44316</v>
      </c>
      <c r="R316" s="302">
        <v>1</v>
      </c>
      <c r="S316" s="302">
        <v>1</v>
      </c>
      <c r="T316" s="302">
        <v>1</v>
      </c>
      <c r="U316" s="302">
        <v>119.91</v>
      </c>
      <c r="V316" s="302">
        <v>120.25</v>
      </c>
      <c r="W316" s="302">
        <v>119.839</v>
      </c>
      <c r="X316" s="302">
        <v>3.4259999999999999E-2</v>
      </c>
      <c r="Y316" s="302">
        <v>3.5540000000000002E-2</v>
      </c>
      <c r="Z316" s="302">
        <v>3.7080000000000002E-2</v>
      </c>
      <c r="AA316" s="302">
        <v>3.48E-3</v>
      </c>
      <c r="AB316" s="302">
        <v>3.32E-3</v>
      </c>
      <c r="AC316" s="302">
        <v>2.7000000000000001E-3</v>
      </c>
      <c r="AD316" s="298">
        <v>49.997999999999998</v>
      </c>
      <c r="AE316" s="58">
        <f t="shared" si="4"/>
        <v>1.6817131836432964E-5</v>
      </c>
    </row>
    <row r="317" spans="1:31">
      <c r="A317" s="3">
        <v>316</v>
      </c>
      <c r="B317" s="290" t="s">
        <v>1116</v>
      </c>
      <c r="C317" s="292">
        <v>249.911</v>
      </c>
      <c r="D317" s="292">
        <v>249.89500000000001</v>
      </c>
      <c r="E317" s="292">
        <v>249.887</v>
      </c>
      <c r="F317" s="292">
        <v>5.0060599999999997</v>
      </c>
      <c r="G317" s="292">
        <v>5.0004999999999997</v>
      </c>
      <c r="H317" s="292">
        <v>5.0026099999999998</v>
      </c>
      <c r="I317" s="292">
        <v>359.97699999999998</v>
      </c>
      <c r="J317" s="292">
        <v>359.98899999999998</v>
      </c>
      <c r="K317" s="292">
        <v>1.984E-2</v>
      </c>
      <c r="L317" s="292">
        <v>1251.07</v>
      </c>
      <c r="M317" s="298">
        <v>1249.5999999999999</v>
      </c>
      <c r="N317" s="298">
        <v>1250.08</v>
      </c>
      <c r="O317" s="298">
        <v>-0.48820000000000002</v>
      </c>
      <c r="P317" s="298">
        <v>-0.24</v>
      </c>
      <c r="Q317" s="298">
        <v>0.43296000000000001</v>
      </c>
      <c r="R317" s="302">
        <v>1</v>
      </c>
      <c r="S317" s="302">
        <v>1</v>
      </c>
      <c r="T317" s="302">
        <v>1</v>
      </c>
      <c r="U317" s="302">
        <v>119.91</v>
      </c>
      <c r="V317" s="302">
        <v>120.25</v>
      </c>
      <c r="W317" s="302">
        <v>119.839</v>
      </c>
      <c r="X317" s="302">
        <v>3.3750000000000002E-2</v>
      </c>
      <c r="Y317" s="302">
        <v>3.5729999999999998E-2</v>
      </c>
      <c r="Z317" s="302">
        <v>3.721E-2</v>
      </c>
      <c r="AA317" s="302">
        <v>3.49E-3</v>
      </c>
      <c r="AB317" s="302">
        <v>3.2799999999999999E-3</v>
      </c>
      <c r="AC317" s="302">
        <v>2.6700000000000001E-3</v>
      </c>
      <c r="AD317" s="298">
        <v>49.997999999999998</v>
      </c>
      <c r="AE317" s="58">
        <f t="shared" si="4"/>
        <v>1.6319441783707589E-5</v>
      </c>
    </row>
    <row r="318" spans="1:31">
      <c r="A318" s="3">
        <v>317</v>
      </c>
      <c r="B318" s="290" t="s">
        <v>1117</v>
      </c>
      <c r="C318" s="292">
        <v>249.911</v>
      </c>
      <c r="D318" s="292">
        <v>249.89500000000001</v>
      </c>
      <c r="E318" s="292">
        <v>249.887</v>
      </c>
      <c r="F318" s="292">
        <v>5.0060599999999997</v>
      </c>
      <c r="G318" s="292">
        <v>5.0005100000000002</v>
      </c>
      <c r="H318" s="292">
        <v>5.00258</v>
      </c>
      <c r="I318" s="292">
        <v>359.97699999999998</v>
      </c>
      <c r="J318" s="292">
        <v>359.988</v>
      </c>
      <c r="K318" s="292">
        <v>1.9519999999999999E-2</v>
      </c>
      <c r="L318" s="292">
        <v>1251.07</v>
      </c>
      <c r="M318" s="298">
        <v>1249.5999999999999</v>
      </c>
      <c r="N318" s="298">
        <v>1250.08</v>
      </c>
      <c r="O318" s="298">
        <v>-0.49099999999999999</v>
      </c>
      <c r="P318" s="298">
        <v>-0.2475</v>
      </c>
      <c r="Q318" s="298">
        <v>0.4259</v>
      </c>
      <c r="R318" s="302">
        <v>1</v>
      </c>
      <c r="S318" s="302">
        <v>1</v>
      </c>
      <c r="T318" s="302">
        <v>1</v>
      </c>
      <c r="U318" s="302">
        <v>119.91</v>
      </c>
      <c r="V318" s="302">
        <v>120.25</v>
      </c>
      <c r="W318" s="302">
        <v>119.839</v>
      </c>
      <c r="X318" s="302">
        <v>3.3730000000000003E-2</v>
      </c>
      <c r="Y318" s="302">
        <v>3.5929999999999997E-2</v>
      </c>
      <c r="Z318" s="302">
        <v>3.696E-2</v>
      </c>
      <c r="AA318" s="302">
        <v>3.5300000000000002E-3</v>
      </c>
      <c r="AB318" s="302">
        <v>3.31E-3</v>
      </c>
      <c r="AC318" s="302">
        <v>2.7200000000000002E-3</v>
      </c>
      <c r="AD318" s="298">
        <v>49.997999999999998</v>
      </c>
      <c r="AE318" s="58">
        <f t="shared" si="4"/>
        <v>1.6273152141366154E-5</v>
      </c>
    </row>
    <row r="319" spans="1:31">
      <c r="A319" s="3">
        <v>318</v>
      </c>
      <c r="B319" s="290" t="s">
        <v>1118</v>
      </c>
      <c r="C319" s="292">
        <v>249.91</v>
      </c>
      <c r="D319" s="292">
        <v>249.89599999999999</v>
      </c>
      <c r="E319" s="292">
        <v>249.887</v>
      </c>
      <c r="F319" s="292">
        <v>5.0060200000000004</v>
      </c>
      <c r="G319" s="292">
        <v>5.0005199999999999</v>
      </c>
      <c r="H319" s="292">
        <v>5.0025899999999996</v>
      </c>
      <c r="I319" s="292">
        <v>359.97699999999998</v>
      </c>
      <c r="J319" s="292">
        <v>359.98899999999998</v>
      </c>
      <c r="K319" s="292">
        <v>1.975E-2</v>
      </c>
      <c r="L319" s="292">
        <v>1251.05</v>
      </c>
      <c r="M319" s="298">
        <v>1249.6099999999999</v>
      </c>
      <c r="N319" s="298">
        <v>1250.08</v>
      </c>
      <c r="O319" s="298">
        <v>-0.4924</v>
      </c>
      <c r="P319" s="298">
        <v>-0.23860000000000001</v>
      </c>
      <c r="Q319" s="298">
        <v>0.43093999999999999</v>
      </c>
      <c r="R319" s="302">
        <v>1</v>
      </c>
      <c r="S319" s="302">
        <v>1</v>
      </c>
      <c r="T319" s="302">
        <v>1</v>
      </c>
      <c r="U319" s="302">
        <v>119.91</v>
      </c>
      <c r="V319" s="302">
        <v>120.25</v>
      </c>
      <c r="W319" s="302">
        <v>119.839</v>
      </c>
      <c r="X319" s="302">
        <v>3.4810000000000001E-2</v>
      </c>
      <c r="Y319" s="302">
        <v>3.5020000000000003E-2</v>
      </c>
      <c r="Z319" s="302">
        <v>3.7330000000000002E-2</v>
      </c>
      <c r="AA319" s="302">
        <v>3.4099999999999998E-3</v>
      </c>
      <c r="AB319" s="302">
        <v>3.32E-3</v>
      </c>
      <c r="AC319" s="302">
        <v>2.7799999999999999E-3</v>
      </c>
      <c r="AD319" s="298">
        <v>49.997999999999998</v>
      </c>
      <c r="AE319" s="58">
        <f t="shared" si="4"/>
        <v>1.6412035620305687E-5</v>
      </c>
    </row>
    <row r="320" spans="1:31">
      <c r="A320" s="3">
        <v>319</v>
      </c>
      <c r="B320" s="290" t="s">
        <v>1119</v>
      </c>
      <c r="C320" s="292">
        <v>249.91</v>
      </c>
      <c r="D320" s="292">
        <v>249.89599999999999</v>
      </c>
      <c r="E320" s="292">
        <v>249.886</v>
      </c>
      <c r="F320" s="292">
        <v>5.0060700000000002</v>
      </c>
      <c r="G320" s="292">
        <v>5.0004799999999996</v>
      </c>
      <c r="H320" s="292">
        <v>5.0025700000000004</v>
      </c>
      <c r="I320" s="292">
        <v>359.97699999999998</v>
      </c>
      <c r="J320" s="292">
        <v>359.98700000000002</v>
      </c>
      <c r="K320" s="292">
        <v>1.9820000000000001E-2</v>
      </c>
      <c r="L320" s="292">
        <v>1251.06</v>
      </c>
      <c r="M320" s="298">
        <v>1249.5999999999999</v>
      </c>
      <c r="N320" s="298">
        <v>1250.07</v>
      </c>
      <c r="O320" s="298">
        <v>-0.49</v>
      </c>
      <c r="P320" s="298">
        <v>-0.2442</v>
      </c>
      <c r="Q320" s="298">
        <v>0.43260999999999999</v>
      </c>
      <c r="R320" s="302">
        <v>1</v>
      </c>
      <c r="S320" s="302">
        <v>1</v>
      </c>
      <c r="T320" s="302">
        <v>1</v>
      </c>
      <c r="U320" s="302">
        <v>119.91</v>
      </c>
      <c r="V320" s="302">
        <v>120.25</v>
      </c>
      <c r="W320" s="302">
        <v>119.84</v>
      </c>
      <c r="X320" s="302">
        <v>3.4909999999999997E-2</v>
      </c>
      <c r="Y320" s="302">
        <v>3.4259999999999999E-2</v>
      </c>
      <c r="Z320" s="302">
        <v>3.7249999999999998E-2</v>
      </c>
      <c r="AA320" s="302">
        <v>3.3600000000000001E-3</v>
      </c>
      <c r="AB320" s="302">
        <v>3.2699999999999999E-3</v>
      </c>
      <c r="AC320" s="302">
        <v>2.81E-3</v>
      </c>
      <c r="AD320" s="298">
        <v>49.997999999999998</v>
      </c>
      <c r="AE320" s="58">
        <f t="shared" si="4"/>
        <v>1.7673613911028951E-5</v>
      </c>
    </row>
    <row r="321" spans="1:31">
      <c r="A321" s="3">
        <v>320</v>
      </c>
      <c r="B321" s="290" t="s">
        <v>1120</v>
      </c>
      <c r="C321" s="292">
        <v>249.91</v>
      </c>
      <c r="D321" s="292">
        <v>249.893</v>
      </c>
      <c r="E321" s="292">
        <v>249.886</v>
      </c>
      <c r="F321" s="292">
        <v>5.0061400000000003</v>
      </c>
      <c r="G321" s="292">
        <v>5.0002599999999999</v>
      </c>
      <c r="H321" s="292">
        <v>5.0025599999999999</v>
      </c>
      <c r="I321" s="292">
        <v>359.97699999999998</v>
      </c>
      <c r="J321" s="292">
        <v>359.988</v>
      </c>
      <c r="K321" s="292">
        <v>1.9470000000000001E-2</v>
      </c>
      <c r="L321" s="292">
        <v>1251.08</v>
      </c>
      <c r="M321" s="298">
        <v>1249.53</v>
      </c>
      <c r="N321" s="298">
        <v>1250.07</v>
      </c>
      <c r="O321" s="298">
        <v>-0.49659999999999999</v>
      </c>
      <c r="P321" s="298">
        <v>-0.2475</v>
      </c>
      <c r="Q321" s="298">
        <v>0.42477999999999999</v>
      </c>
      <c r="R321" s="302">
        <v>1</v>
      </c>
      <c r="S321" s="302">
        <v>1</v>
      </c>
      <c r="T321" s="302">
        <v>1</v>
      </c>
      <c r="U321" s="302">
        <v>119.91</v>
      </c>
      <c r="V321" s="302">
        <v>120.249</v>
      </c>
      <c r="W321" s="302">
        <v>119.84</v>
      </c>
      <c r="X321" s="302">
        <v>3.5189999999999999E-2</v>
      </c>
      <c r="Y321" s="302">
        <v>3.508E-2</v>
      </c>
      <c r="Z321" s="302">
        <v>3.6630000000000003E-2</v>
      </c>
      <c r="AA321" s="302">
        <v>3.3700000000000002E-3</v>
      </c>
      <c r="AB321" s="302">
        <v>3.2200000000000002E-3</v>
      </c>
      <c r="AC321" s="302">
        <v>2.8500000000000001E-3</v>
      </c>
      <c r="AD321" s="298">
        <v>49.997999999999998</v>
      </c>
      <c r="AE321" s="58">
        <f t="shared" si="4"/>
        <v>1.8310180166736245E-5</v>
      </c>
    </row>
    <row r="322" spans="1:31">
      <c r="A322" s="3">
        <v>321</v>
      </c>
      <c r="B322" s="290" t="s">
        <v>1121</v>
      </c>
      <c r="C322" s="292">
        <v>249.911</v>
      </c>
      <c r="D322" s="292">
        <v>249.89500000000001</v>
      </c>
      <c r="E322" s="292">
        <v>249.887</v>
      </c>
      <c r="F322" s="292">
        <v>5.00617</v>
      </c>
      <c r="G322" s="292">
        <v>5.0003700000000002</v>
      </c>
      <c r="H322" s="292">
        <v>5.0025399999999998</v>
      </c>
      <c r="I322" s="292">
        <v>359.97699999999998</v>
      </c>
      <c r="J322" s="292">
        <v>359.988</v>
      </c>
      <c r="K322" s="292">
        <v>1.9810000000000001E-2</v>
      </c>
      <c r="L322" s="292">
        <v>1251.0999999999999</v>
      </c>
      <c r="M322" s="298">
        <v>1249.57</v>
      </c>
      <c r="N322" s="298">
        <v>1250.07</v>
      </c>
      <c r="O322" s="298">
        <v>-0.50039999999999996</v>
      </c>
      <c r="P322" s="298">
        <v>-0.255</v>
      </c>
      <c r="Q322" s="298">
        <v>0.43235000000000001</v>
      </c>
      <c r="R322" s="302">
        <v>1</v>
      </c>
      <c r="S322" s="302">
        <v>1</v>
      </c>
      <c r="T322" s="302">
        <v>1</v>
      </c>
      <c r="U322" s="302">
        <v>119.90900000000001</v>
      </c>
      <c r="V322" s="302">
        <v>120.25</v>
      </c>
      <c r="W322" s="302">
        <v>119.84</v>
      </c>
      <c r="X322" s="302">
        <v>3.4720000000000001E-2</v>
      </c>
      <c r="Y322" s="302">
        <v>3.5819999999999998E-2</v>
      </c>
      <c r="Z322" s="302">
        <v>3.7010000000000001E-2</v>
      </c>
      <c r="AA322" s="302">
        <v>3.3800000000000002E-3</v>
      </c>
      <c r="AB322" s="302">
        <v>3.2100000000000002E-3</v>
      </c>
      <c r="AC322" s="302">
        <v>2.9399999999999999E-3</v>
      </c>
      <c r="AD322" s="298">
        <v>49.997999999999998</v>
      </c>
      <c r="AE322" s="58">
        <f t="shared" si="4"/>
        <v>1.7731486877892166E-5</v>
      </c>
    </row>
    <row r="323" spans="1:31">
      <c r="A323" s="3">
        <v>322</v>
      </c>
      <c r="B323" s="290" t="s">
        <v>1122</v>
      </c>
      <c r="C323" s="292">
        <v>249.911</v>
      </c>
      <c r="D323" s="292">
        <v>249.89500000000001</v>
      </c>
      <c r="E323" s="292">
        <v>249.887</v>
      </c>
      <c r="F323" s="292">
        <v>5.0062100000000003</v>
      </c>
      <c r="G323" s="292">
        <v>5.0003500000000001</v>
      </c>
      <c r="H323" s="292">
        <v>5.0025199999999996</v>
      </c>
      <c r="I323" s="292">
        <v>359.976</v>
      </c>
      <c r="J323" s="292">
        <v>359.988</v>
      </c>
      <c r="K323" s="292">
        <v>1.967E-2</v>
      </c>
      <c r="L323" s="292">
        <v>1251.1099999999999</v>
      </c>
      <c r="M323" s="298">
        <v>1249.56</v>
      </c>
      <c r="N323" s="298">
        <v>1250.06</v>
      </c>
      <c r="O323" s="298">
        <v>-0.52100000000000002</v>
      </c>
      <c r="P323" s="298">
        <v>-0.26340000000000002</v>
      </c>
      <c r="Q323" s="298">
        <v>0.42930000000000001</v>
      </c>
      <c r="R323" s="302">
        <v>1</v>
      </c>
      <c r="S323" s="302">
        <v>1</v>
      </c>
      <c r="T323" s="302">
        <v>1</v>
      </c>
      <c r="U323" s="302">
        <v>119.90900000000001</v>
      </c>
      <c r="V323" s="302">
        <v>120.25</v>
      </c>
      <c r="W323" s="302">
        <v>119.84</v>
      </c>
      <c r="X323" s="302">
        <v>3.456E-2</v>
      </c>
      <c r="Y323" s="302">
        <v>3.6679999999999997E-2</v>
      </c>
      <c r="Z323" s="302">
        <v>3.6630000000000003E-2</v>
      </c>
      <c r="AA323" s="302">
        <v>3.3899999999999998E-3</v>
      </c>
      <c r="AB323" s="302">
        <v>3.2499999999999999E-3</v>
      </c>
      <c r="AC323" s="302">
        <v>2.96E-3</v>
      </c>
      <c r="AD323" s="298">
        <v>49.997999999999998</v>
      </c>
      <c r="AE323" s="58">
        <f t="shared" ref="AE323:AE386" si="5">B324-B323</f>
        <v>1.7129626940004528E-5</v>
      </c>
    </row>
    <row r="324" spans="1:31">
      <c r="A324" s="3">
        <v>323</v>
      </c>
      <c r="B324" s="290" t="s">
        <v>1123</v>
      </c>
      <c r="C324" s="292">
        <v>249.91200000000001</v>
      </c>
      <c r="D324" s="292">
        <v>249.89500000000001</v>
      </c>
      <c r="E324" s="292">
        <v>249.887</v>
      </c>
      <c r="F324" s="292">
        <v>5.0062600000000002</v>
      </c>
      <c r="G324" s="292">
        <v>5.0003099999999998</v>
      </c>
      <c r="H324" s="292">
        <v>5.00251</v>
      </c>
      <c r="I324" s="292">
        <v>359.97399999999999</v>
      </c>
      <c r="J324" s="292">
        <v>359.98700000000002</v>
      </c>
      <c r="K324" s="292">
        <v>2.0119999999999999E-2</v>
      </c>
      <c r="L324" s="292">
        <v>1251.1199999999999</v>
      </c>
      <c r="M324" s="298">
        <v>1249.55</v>
      </c>
      <c r="N324" s="298">
        <v>1250.06</v>
      </c>
      <c r="O324" s="298">
        <v>-0.55379999999999996</v>
      </c>
      <c r="P324" s="298">
        <v>-0.28449999999999998</v>
      </c>
      <c r="Q324" s="298">
        <v>0.43907000000000002</v>
      </c>
      <c r="R324" s="302">
        <v>1</v>
      </c>
      <c r="S324" s="302">
        <v>1</v>
      </c>
      <c r="T324" s="302">
        <v>1</v>
      </c>
      <c r="U324" s="302">
        <v>119.90900000000001</v>
      </c>
      <c r="V324" s="302">
        <v>120.25</v>
      </c>
      <c r="W324" s="302">
        <v>119.84</v>
      </c>
      <c r="X324" s="302">
        <v>3.4630000000000001E-2</v>
      </c>
      <c r="Y324" s="302">
        <v>3.7969999999999997E-2</v>
      </c>
      <c r="Z324" s="302">
        <v>3.5880000000000002E-2</v>
      </c>
      <c r="AA324" s="302">
        <v>3.3400000000000001E-3</v>
      </c>
      <c r="AB324" s="302">
        <v>3.3300000000000001E-3</v>
      </c>
      <c r="AC324" s="302">
        <v>3.0899999999999999E-3</v>
      </c>
      <c r="AD324" s="298">
        <v>49.997999999999998</v>
      </c>
      <c r="AE324" s="58">
        <f t="shared" si="5"/>
        <v>1.7002312233671546E-5</v>
      </c>
    </row>
    <row r="325" spans="1:31">
      <c r="A325" s="3">
        <v>324</v>
      </c>
      <c r="B325" s="290" t="s">
        <v>1124</v>
      </c>
      <c r="C325" s="292">
        <v>249.91200000000001</v>
      </c>
      <c r="D325" s="292">
        <v>249.89599999999999</v>
      </c>
      <c r="E325" s="292">
        <v>249.886</v>
      </c>
      <c r="F325" s="292">
        <v>5.0062800000000003</v>
      </c>
      <c r="G325" s="292">
        <v>5.0003299999999999</v>
      </c>
      <c r="H325" s="292">
        <v>5.0025399999999998</v>
      </c>
      <c r="I325" s="292">
        <v>359.97500000000002</v>
      </c>
      <c r="J325" s="292">
        <v>359.98700000000002</v>
      </c>
      <c r="K325" s="292">
        <v>2.06E-2</v>
      </c>
      <c r="L325" s="292">
        <v>1251.1300000000001</v>
      </c>
      <c r="M325" s="298">
        <v>1249.56</v>
      </c>
      <c r="N325" s="298">
        <v>1250.06</v>
      </c>
      <c r="O325" s="298">
        <v>-0.54630000000000001</v>
      </c>
      <c r="P325" s="298">
        <v>-0.27889999999999998</v>
      </c>
      <c r="Q325" s="298">
        <v>0.44949</v>
      </c>
      <c r="R325" s="302">
        <v>1</v>
      </c>
      <c r="S325" s="302">
        <v>1</v>
      </c>
      <c r="T325" s="302">
        <v>1</v>
      </c>
      <c r="U325" s="302">
        <v>119.90900000000001</v>
      </c>
      <c r="V325" s="302">
        <v>120.25</v>
      </c>
      <c r="W325" s="302">
        <v>119.84</v>
      </c>
      <c r="X325" s="302">
        <v>3.4349999999999999E-2</v>
      </c>
      <c r="Y325" s="302">
        <v>3.6760000000000001E-2</v>
      </c>
      <c r="Z325" s="302">
        <v>3.6609999999999997E-2</v>
      </c>
      <c r="AA325" s="302">
        <v>3.3400000000000001E-3</v>
      </c>
      <c r="AB325" s="302">
        <v>3.2799999999999999E-3</v>
      </c>
      <c r="AC325" s="302">
        <v>3.16E-3</v>
      </c>
      <c r="AD325" s="298">
        <v>49.997999999999998</v>
      </c>
      <c r="AE325" s="58">
        <f t="shared" si="5"/>
        <v>1.6412042896263301E-5</v>
      </c>
    </row>
    <row r="326" spans="1:31">
      <c r="A326" s="3">
        <v>325</v>
      </c>
      <c r="B326" s="290" t="s">
        <v>1125</v>
      </c>
      <c r="C326" s="292">
        <v>249.911</v>
      </c>
      <c r="D326" s="292">
        <v>249.89400000000001</v>
      </c>
      <c r="E326" s="292">
        <v>249.886</v>
      </c>
      <c r="F326" s="292">
        <v>5.0063300000000002</v>
      </c>
      <c r="G326" s="292">
        <v>5.0003299999999999</v>
      </c>
      <c r="H326" s="292">
        <v>5.0026200000000003</v>
      </c>
      <c r="I326" s="292">
        <v>359.97500000000002</v>
      </c>
      <c r="J326" s="292">
        <v>359.988</v>
      </c>
      <c r="K326" s="292">
        <v>1.959E-2</v>
      </c>
      <c r="L326" s="292">
        <v>1251.1400000000001</v>
      </c>
      <c r="M326" s="298">
        <v>1249.55</v>
      </c>
      <c r="N326" s="298">
        <v>1250.08</v>
      </c>
      <c r="O326" s="298">
        <v>-0.53410000000000002</v>
      </c>
      <c r="P326" s="298">
        <v>-0.25919999999999999</v>
      </c>
      <c r="Q326" s="298">
        <v>0.42741000000000001</v>
      </c>
      <c r="R326" s="302">
        <v>1</v>
      </c>
      <c r="S326" s="302">
        <v>1</v>
      </c>
      <c r="T326" s="302">
        <v>1</v>
      </c>
      <c r="U326" s="302">
        <v>119.91</v>
      </c>
      <c r="V326" s="302">
        <v>120.25</v>
      </c>
      <c r="W326" s="302">
        <v>119.839</v>
      </c>
      <c r="X326" s="302">
        <v>3.3599999999999998E-2</v>
      </c>
      <c r="Y326" s="302">
        <v>3.6080000000000001E-2</v>
      </c>
      <c r="Z326" s="302">
        <v>3.7130000000000003E-2</v>
      </c>
      <c r="AA326" s="302">
        <v>3.3700000000000002E-3</v>
      </c>
      <c r="AB326" s="302">
        <v>3.2000000000000002E-3</v>
      </c>
      <c r="AC326" s="302">
        <v>3.2200000000000002E-3</v>
      </c>
      <c r="AD326" s="298">
        <v>49.997999999999998</v>
      </c>
      <c r="AE326" s="58">
        <f t="shared" si="5"/>
        <v>1.6631944163236767E-5</v>
      </c>
    </row>
    <row r="327" spans="1:31">
      <c r="A327" s="3">
        <v>326</v>
      </c>
      <c r="B327" s="290" t="s">
        <v>1126</v>
      </c>
      <c r="C327" s="292">
        <v>249.911</v>
      </c>
      <c r="D327" s="292">
        <v>249.89500000000001</v>
      </c>
      <c r="E327" s="292">
        <v>249.887</v>
      </c>
      <c r="F327" s="292">
        <v>5.0062800000000003</v>
      </c>
      <c r="G327" s="292">
        <v>5.0003000000000002</v>
      </c>
      <c r="H327" s="292">
        <v>5.00265</v>
      </c>
      <c r="I327" s="292">
        <v>359.97500000000002</v>
      </c>
      <c r="J327" s="292">
        <v>359.988</v>
      </c>
      <c r="K327" s="292">
        <v>2.001E-2</v>
      </c>
      <c r="L327" s="292">
        <v>1251.1199999999999</v>
      </c>
      <c r="M327" s="298">
        <v>1249.55</v>
      </c>
      <c r="N327" s="298">
        <v>1250.0899999999999</v>
      </c>
      <c r="O327" s="298">
        <v>-0.53500000000000003</v>
      </c>
      <c r="P327" s="298">
        <v>-0.24890000000000001</v>
      </c>
      <c r="Q327" s="298">
        <v>0.43663000000000002</v>
      </c>
      <c r="R327" s="302">
        <v>1</v>
      </c>
      <c r="S327" s="302">
        <v>1</v>
      </c>
      <c r="T327" s="302">
        <v>1</v>
      </c>
      <c r="U327" s="302">
        <v>119.91</v>
      </c>
      <c r="V327" s="302">
        <v>120.25</v>
      </c>
      <c r="W327" s="302">
        <v>119.839</v>
      </c>
      <c r="X327" s="302">
        <v>3.3439999999999998E-2</v>
      </c>
      <c r="Y327" s="302">
        <v>3.6630000000000003E-2</v>
      </c>
      <c r="Z327" s="302">
        <v>3.7280000000000001E-2</v>
      </c>
      <c r="AA327" s="302">
        <v>3.3600000000000001E-3</v>
      </c>
      <c r="AB327" s="302">
        <v>3.2100000000000002E-3</v>
      </c>
      <c r="AC327" s="302">
        <v>3.2499999999999999E-3</v>
      </c>
      <c r="AD327" s="298">
        <v>49.997999999999998</v>
      </c>
      <c r="AE327" s="58">
        <f t="shared" si="5"/>
        <v>1.6331017832271755E-5</v>
      </c>
    </row>
    <row r="328" spans="1:31">
      <c r="A328" s="3">
        <v>327</v>
      </c>
      <c r="B328" s="290" t="s">
        <v>1127</v>
      </c>
      <c r="C328" s="292">
        <v>249.911</v>
      </c>
      <c r="D328" s="292">
        <v>249.89500000000001</v>
      </c>
      <c r="E328" s="292">
        <v>249.887</v>
      </c>
      <c r="F328" s="292">
        <v>5.0061499999999999</v>
      </c>
      <c r="G328" s="292">
        <v>5.0002599999999999</v>
      </c>
      <c r="H328" s="292">
        <v>5.0027200000000001</v>
      </c>
      <c r="I328" s="292">
        <v>359.97500000000002</v>
      </c>
      <c r="J328" s="292">
        <v>359.988</v>
      </c>
      <c r="K328" s="292">
        <v>2.0539999999999999E-2</v>
      </c>
      <c r="L328" s="292">
        <v>1251.0899999999999</v>
      </c>
      <c r="M328" s="298">
        <v>1249.54</v>
      </c>
      <c r="N328" s="298">
        <v>1250.1099999999999</v>
      </c>
      <c r="O328" s="298">
        <v>-0.54490000000000005</v>
      </c>
      <c r="P328" s="298">
        <v>-0.25269999999999998</v>
      </c>
      <c r="Q328" s="298">
        <v>0.44829000000000002</v>
      </c>
      <c r="R328" s="302">
        <v>1</v>
      </c>
      <c r="S328" s="302">
        <v>1</v>
      </c>
      <c r="T328" s="302">
        <v>1</v>
      </c>
      <c r="U328" s="302">
        <v>119.91</v>
      </c>
      <c r="V328" s="302">
        <v>120.25</v>
      </c>
      <c r="W328" s="302">
        <v>119.839</v>
      </c>
      <c r="X328" s="302">
        <v>3.3520000000000001E-2</v>
      </c>
      <c r="Y328" s="302">
        <v>3.6459999999999999E-2</v>
      </c>
      <c r="Z328" s="302">
        <v>3.696E-2</v>
      </c>
      <c r="AA328" s="302">
        <v>3.3999999999999998E-3</v>
      </c>
      <c r="AB328" s="302">
        <v>3.2200000000000002E-3</v>
      </c>
      <c r="AC328" s="302">
        <v>3.32E-3</v>
      </c>
      <c r="AD328" s="298">
        <v>49.997999999999998</v>
      </c>
      <c r="AE328" s="58">
        <f t="shared" si="5"/>
        <v>1.6180551028810441E-5</v>
      </c>
    </row>
    <row r="329" spans="1:31">
      <c r="A329" s="3">
        <v>328</v>
      </c>
      <c r="B329" s="290" t="s">
        <v>1128</v>
      </c>
      <c r="C329" s="292">
        <v>249.911</v>
      </c>
      <c r="D329" s="292">
        <v>249.89500000000001</v>
      </c>
      <c r="E329" s="292">
        <v>249.887</v>
      </c>
      <c r="F329" s="292">
        <v>5.0061499999999999</v>
      </c>
      <c r="G329" s="292">
        <v>5.0002599999999999</v>
      </c>
      <c r="H329" s="292">
        <v>5.0027200000000001</v>
      </c>
      <c r="I329" s="292">
        <v>359.97500000000002</v>
      </c>
      <c r="J329" s="292">
        <v>359.988</v>
      </c>
      <c r="K329" s="292">
        <v>2.01E-2</v>
      </c>
      <c r="L329" s="292">
        <v>1251.0899999999999</v>
      </c>
      <c r="M329" s="298">
        <v>1249.54</v>
      </c>
      <c r="N329" s="298">
        <v>1250.1199999999999</v>
      </c>
      <c r="O329" s="298">
        <v>-0.54579999999999995</v>
      </c>
      <c r="P329" s="298">
        <v>-0.24979999999999999</v>
      </c>
      <c r="Q329" s="298">
        <v>0.43856000000000001</v>
      </c>
      <c r="R329" s="302">
        <v>1</v>
      </c>
      <c r="S329" s="302">
        <v>1</v>
      </c>
      <c r="T329" s="302">
        <v>1</v>
      </c>
      <c r="U329" s="302">
        <v>119.91</v>
      </c>
      <c r="V329" s="302">
        <v>120.25</v>
      </c>
      <c r="W329" s="302">
        <v>119.839</v>
      </c>
      <c r="X329" s="302">
        <v>3.4329999999999999E-2</v>
      </c>
      <c r="Y329" s="302">
        <v>3.6119999999999999E-2</v>
      </c>
      <c r="Z329" s="302">
        <v>3.6389999999999999E-2</v>
      </c>
      <c r="AA329" s="302">
        <v>3.3800000000000002E-3</v>
      </c>
      <c r="AB329" s="302">
        <v>3.2200000000000002E-3</v>
      </c>
      <c r="AC329" s="302">
        <v>3.3999999999999998E-3</v>
      </c>
      <c r="AD329" s="298">
        <v>49.997999999999998</v>
      </c>
      <c r="AE329" s="58">
        <f t="shared" si="5"/>
        <v>1.6226855223067105E-5</v>
      </c>
    </row>
    <row r="330" spans="1:31">
      <c r="A330" s="3">
        <v>329</v>
      </c>
      <c r="B330" s="290" t="s">
        <v>1129</v>
      </c>
      <c r="C330" s="292">
        <v>249.911</v>
      </c>
      <c r="D330" s="292">
        <v>249.893</v>
      </c>
      <c r="E330" s="292">
        <v>249.88800000000001</v>
      </c>
      <c r="F330" s="292">
        <v>5.0061600000000004</v>
      </c>
      <c r="G330" s="292">
        <v>5.0002399999999998</v>
      </c>
      <c r="H330" s="292">
        <v>5.0027299999999997</v>
      </c>
      <c r="I330" s="292">
        <v>359.97399999999999</v>
      </c>
      <c r="J330" s="292">
        <v>359.98899999999998</v>
      </c>
      <c r="K330" s="292">
        <v>1.9529999999999999E-2</v>
      </c>
      <c r="L330" s="292">
        <v>1251.0899999999999</v>
      </c>
      <c r="M330" s="298">
        <v>1249.53</v>
      </c>
      <c r="N330" s="298">
        <v>1250.1199999999999</v>
      </c>
      <c r="O330" s="298">
        <v>-0.5514</v>
      </c>
      <c r="P330" s="298">
        <v>-0.2321</v>
      </c>
      <c r="Q330" s="298">
        <v>0.42627999999999999</v>
      </c>
      <c r="R330" s="302">
        <v>1</v>
      </c>
      <c r="S330" s="302">
        <v>1</v>
      </c>
      <c r="T330" s="302">
        <v>1</v>
      </c>
      <c r="U330" s="302">
        <v>119.90900000000001</v>
      </c>
      <c r="V330" s="302">
        <v>120.25</v>
      </c>
      <c r="W330" s="302">
        <v>119.839</v>
      </c>
      <c r="X330" s="302">
        <v>3.576E-2</v>
      </c>
      <c r="Y330" s="302">
        <v>3.576E-2</v>
      </c>
      <c r="Z330" s="302">
        <v>3.6290000000000003E-2</v>
      </c>
      <c r="AA330" s="302">
        <v>3.3400000000000001E-3</v>
      </c>
      <c r="AB330" s="302">
        <v>3.2000000000000002E-3</v>
      </c>
      <c r="AC330" s="302">
        <v>3.5200000000000001E-3</v>
      </c>
      <c r="AD330" s="298">
        <v>49.997999999999998</v>
      </c>
      <c r="AE330" s="58">
        <f t="shared" si="5"/>
        <v>1.6319441783707589E-5</v>
      </c>
    </row>
    <row r="331" spans="1:31">
      <c r="A331" s="3">
        <v>330</v>
      </c>
      <c r="B331" s="290" t="s">
        <v>1130</v>
      </c>
      <c r="C331" s="292">
        <v>249.911</v>
      </c>
      <c r="D331" s="292">
        <v>249.89400000000001</v>
      </c>
      <c r="E331" s="292">
        <v>249.88800000000001</v>
      </c>
      <c r="F331" s="292">
        <v>5.0061</v>
      </c>
      <c r="G331" s="292">
        <v>5.0002399999999998</v>
      </c>
      <c r="H331" s="292">
        <v>5.0027600000000003</v>
      </c>
      <c r="I331" s="292">
        <v>359.97500000000002</v>
      </c>
      <c r="J331" s="292">
        <v>359.98899999999998</v>
      </c>
      <c r="K331" s="292">
        <v>0.02</v>
      </c>
      <c r="L331" s="292">
        <v>1251.08</v>
      </c>
      <c r="M331" s="298">
        <v>1249.53</v>
      </c>
      <c r="N331" s="298">
        <v>1250.1300000000001</v>
      </c>
      <c r="O331" s="298">
        <v>-0.54390000000000005</v>
      </c>
      <c r="P331" s="298">
        <v>-0.2213</v>
      </c>
      <c r="Q331" s="298">
        <v>0.43656</v>
      </c>
      <c r="R331" s="302">
        <v>1</v>
      </c>
      <c r="S331" s="302">
        <v>1</v>
      </c>
      <c r="T331" s="302">
        <v>1</v>
      </c>
      <c r="U331" s="302">
        <v>119.91</v>
      </c>
      <c r="V331" s="302">
        <v>120.25</v>
      </c>
      <c r="W331" s="302">
        <v>119.839</v>
      </c>
      <c r="X331" s="302">
        <v>3.5839999999999997E-2</v>
      </c>
      <c r="Y331" s="302">
        <v>3.5920000000000001E-2</v>
      </c>
      <c r="Z331" s="302">
        <v>3.5839999999999997E-2</v>
      </c>
      <c r="AA331" s="302">
        <v>3.3400000000000001E-3</v>
      </c>
      <c r="AB331" s="302">
        <v>3.1900000000000001E-3</v>
      </c>
      <c r="AC331" s="302">
        <v>3.5599999999999998E-3</v>
      </c>
      <c r="AD331" s="298">
        <v>49.997999999999998</v>
      </c>
      <c r="AE331" s="58">
        <f t="shared" si="5"/>
        <v>1.6238423995673656E-5</v>
      </c>
    </row>
    <row r="332" spans="1:31">
      <c r="A332" s="3">
        <v>331</v>
      </c>
      <c r="B332" s="290" t="s">
        <v>1131</v>
      </c>
      <c r="C332" s="292">
        <v>249.911</v>
      </c>
      <c r="D332" s="292">
        <v>249.89400000000001</v>
      </c>
      <c r="E332" s="292">
        <v>249.88800000000001</v>
      </c>
      <c r="F332" s="292">
        <v>5.0060700000000002</v>
      </c>
      <c r="G332" s="292">
        <v>5.0002800000000001</v>
      </c>
      <c r="H332" s="292">
        <v>5.0027600000000003</v>
      </c>
      <c r="I332" s="292">
        <v>359.97399999999999</v>
      </c>
      <c r="J332" s="292">
        <v>359.98899999999998</v>
      </c>
      <c r="K332" s="292">
        <v>1.951E-2</v>
      </c>
      <c r="L332" s="292">
        <v>1251.07</v>
      </c>
      <c r="M332" s="298">
        <v>1249.54</v>
      </c>
      <c r="N332" s="298">
        <v>1250.1300000000001</v>
      </c>
      <c r="O332" s="298">
        <v>-0.55379999999999996</v>
      </c>
      <c r="P332" s="298">
        <v>-0.22639999999999999</v>
      </c>
      <c r="Q332" s="298">
        <v>0.42581000000000002</v>
      </c>
      <c r="R332" s="302">
        <v>1</v>
      </c>
      <c r="S332" s="302">
        <v>1</v>
      </c>
      <c r="T332" s="302">
        <v>1</v>
      </c>
      <c r="U332" s="302">
        <v>119.90900000000001</v>
      </c>
      <c r="V332" s="302">
        <v>120.25</v>
      </c>
      <c r="W332" s="302">
        <v>119.839</v>
      </c>
      <c r="X332" s="302">
        <v>3.4549999999999997E-2</v>
      </c>
      <c r="Y332" s="302">
        <v>3.6310000000000002E-2</v>
      </c>
      <c r="Z332" s="302">
        <v>3.594E-2</v>
      </c>
      <c r="AA332" s="302">
        <v>3.29E-3</v>
      </c>
      <c r="AB332" s="302">
        <v>3.1900000000000001E-3</v>
      </c>
      <c r="AC332" s="302">
        <v>3.6900000000000001E-3</v>
      </c>
      <c r="AD332" s="298">
        <v>49.997999999999998</v>
      </c>
      <c r="AE332" s="58">
        <f t="shared" si="5"/>
        <v>1.7673613911028951E-5</v>
      </c>
    </row>
    <row r="333" spans="1:31">
      <c r="A333" s="3">
        <v>332</v>
      </c>
      <c r="B333" s="290" t="s">
        <v>1132</v>
      </c>
      <c r="C333" s="292">
        <v>249.91200000000001</v>
      </c>
      <c r="D333" s="292">
        <v>249.89400000000001</v>
      </c>
      <c r="E333" s="292">
        <v>249.88900000000001</v>
      </c>
      <c r="F333" s="292">
        <v>5.0060799999999999</v>
      </c>
      <c r="G333" s="292">
        <v>5.0003299999999999</v>
      </c>
      <c r="H333" s="292">
        <v>5.0027400000000002</v>
      </c>
      <c r="I333" s="292">
        <v>359.97399999999999</v>
      </c>
      <c r="J333" s="292">
        <v>359.99</v>
      </c>
      <c r="K333" s="292">
        <v>1.941E-2</v>
      </c>
      <c r="L333" s="292">
        <v>1251.08</v>
      </c>
      <c r="M333" s="298">
        <v>1249.55</v>
      </c>
      <c r="N333" s="298">
        <v>1250.1300000000001</v>
      </c>
      <c r="O333" s="298">
        <v>-0.55000000000000004</v>
      </c>
      <c r="P333" s="298">
        <v>-0.2162</v>
      </c>
      <c r="Q333" s="298">
        <v>0.42358000000000001</v>
      </c>
      <c r="R333" s="302">
        <v>1</v>
      </c>
      <c r="S333" s="302">
        <v>1</v>
      </c>
      <c r="T333" s="302">
        <v>1</v>
      </c>
      <c r="U333" s="302">
        <v>119.91</v>
      </c>
      <c r="V333" s="302">
        <v>120.25</v>
      </c>
      <c r="W333" s="302">
        <v>119.839</v>
      </c>
      <c r="X333" s="302">
        <v>3.4700000000000002E-2</v>
      </c>
      <c r="Y333" s="302">
        <v>3.5740000000000001E-2</v>
      </c>
      <c r="Z333" s="302">
        <v>3.6949999999999997E-2</v>
      </c>
      <c r="AA333" s="302">
        <v>3.32E-3</v>
      </c>
      <c r="AB333" s="302">
        <v>3.1900000000000001E-3</v>
      </c>
      <c r="AC333" s="302">
        <v>3.7499999999999999E-3</v>
      </c>
      <c r="AD333" s="298">
        <v>49.997999999999998</v>
      </c>
      <c r="AE333" s="58">
        <f t="shared" si="5"/>
        <v>1.7002312233671546E-5</v>
      </c>
    </row>
    <row r="334" spans="1:31">
      <c r="A334" s="3">
        <v>333</v>
      </c>
      <c r="B334" s="290" t="s">
        <v>1133</v>
      </c>
      <c r="C334" s="292">
        <v>249.91200000000001</v>
      </c>
      <c r="D334" s="292">
        <v>249.89400000000001</v>
      </c>
      <c r="E334" s="292">
        <v>249.88900000000001</v>
      </c>
      <c r="F334" s="292">
        <v>5.0060599999999997</v>
      </c>
      <c r="G334" s="292">
        <v>5.0003900000000003</v>
      </c>
      <c r="H334" s="292">
        <v>5.0027200000000001</v>
      </c>
      <c r="I334" s="292">
        <v>359.97500000000002</v>
      </c>
      <c r="J334" s="292">
        <v>359.99</v>
      </c>
      <c r="K334" s="292">
        <v>1.9429999999999999E-2</v>
      </c>
      <c r="L334" s="292">
        <v>1251.07</v>
      </c>
      <c r="M334" s="298">
        <v>1249.57</v>
      </c>
      <c r="N334" s="298">
        <v>1250.1199999999999</v>
      </c>
      <c r="O334" s="298">
        <v>-0.53169999999999995</v>
      </c>
      <c r="P334" s="298">
        <v>-0.21940000000000001</v>
      </c>
      <c r="Q334" s="298">
        <v>0.42413000000000001</v>
      </c>
      <c r="R334" s="302">
        <v>1</v>
      </c>
      <c r="S334" s="302">
        <v>1</v>
      </c>
      <c r="T334" s="302">
        <v>1</v>
      </c>
      <c r="U334" s="302">
        <v>119.91</v>
      </c>
      <c r="V334" s="302">
        <v>120.249</v>
      </c>
      <c r="W334" s="302">
        <v>119.84</v>
      </c>
      <c r="X334" s="302">
        <v>3.3259999999999998E-2</v>
      </c>
      <c r="Y334" s="302">
        <v>3.5499999999999997E-2</v>
      </c>
      <c r="Z334" s="302">
        <v>3.7240000000000002E-2</v>
      </c>
      <c r="AA334" s="302">
        <v>3.3E-3</v>
      </c>
      <c r="AB334" s="302">
        <v>3.2000000000000002E-3</v>
      </c>
      <c r="AC334" s="302">
        <v>3.8999999999999998E-3</v>
      </c>
      <c r="AD334" s="298">
        <v>49.997999999999998</v>
      </c>
      <c r="AE334" s="58">
        <f t="shared" si="5"/>
        <v>1.7719910829328001E-5</v>
      </c>
    </row>
    <row r="335" spans="1:31">
      <c r="A335" s="3">
        <v>334</v>
      </c>
      <c r="B335" s="290" t="s">
        <v>1134</v>
      </c>
      <c r="C335" s="292">
        <v>249.91200000000001</v>
      </c>
      <c r="D335" s="292">
        <v>249.89400000000001</v>
      </c>
      <c r="E335" s="292">
        <v>249.88900000000001</v>
      </c>
      <c r="F335" s="292">
        <v>5.0060700000000002</v>
      </c>
      <c r="G335" s="292">
        <v>5.0004099999999996</v>
      </c>
      <c r="H335" s="292">
        <v>5.0027100000000004</v>
      </c>
      <c r="I335" s="292">
        <v>359.976</v>
      </c>
      <c r="J335" s="292">
        <v>359.98899999999998</v>
      </c>
      <c r="K335" s="292">
        <v>1.9130000000000001E-2</v>
      </c>
      <c r="L335" s="292">
        <v>1251.08</v>
      </c>
      <c r="M335" s="298">
        <v>1249.57</v>
      </c>
      <c r="N335" s="298">
        <v>1250.1199999999999</v>
      </c>
      <c r="O335" s="298">
        <v>-0.5252</v>
      </c>
      <c r="P335" s="298">
        <v>-0.22359999999999999</v>
      </c>
      <c r="Q335" s="298">
        <v>0.41742000000000001</v>
      </c>
      <c r="R335" s="302">
        <v>1</v>
      </c>
      <c r="S335" s="302">
        <v>1</v>
      </c>
      <c r="T335" s="302">
        <v>1</v>
      </c>
      <c r="U335" s="302">
        <v>119.91</v>
      </c>
      <c r="V335" s="302">
        <v>120.25</v>
      </c>
      <c r="W335" s="302">
        <v>119.839</v>
      </c>
      <c r="X335" s="302">
        <v>3.4779999999999998E-2</v>
      </c>
      <c r="Y335" s="302">
        <v>3.5810000000000002E-2</v>
      </c>
      <c r="Z335" s="302">
        <v>3.6790000000000003E-2</v>
      </c>
      <c r="AA335" s="302">
        <v>3.2399999999999998E-3</v>
      </c>
      <c r="AB335" s="302">
        <v>3.2000000000000002E-3</v>
      </c>
      <c r="AC335" s="302">
        <v>3.9399999999999999E-3</v>
      </c>
      <c r="AD335" s="298">
        <v>49.997999999999998</v>
      </c>
      <c r="AE335" s="58">
        <f t="shared" si="5"/>
        <v>1.6412035620305687E-5</v>
      </c>
    </row>
    <row r="336" spans="1:31">
      <c r="A336" s="3">
        <v>335</v>
      </c>
      <c r="B336" s="290" t="s">
        <v>1135</v>
      </c>
      <c r="C336" s="292">
        <v>249.91200000000001</v>
      </c>
      <c r="D336" s="292">
        <v>249.89500000000001</v>
      </c>
      <c r="E336" s="292">
        <v>249.88800000000001</v>
      </c>
      <c r="F336" s="292">
        <v>5.0060799999999999</v>
      </c>
      <c r="G336" s="292">
        <v>5.0004499999999998</v>
      </c>
      <c r="H336" s="292">
        <v>5.0026900000000003</v>
      </c>
      <c r="I336" s="292">
        <v>359.976</v>
      </c>
      <c r="J336" s="292">
        <v>359.99</v>
      </c>
      <c r="K336" s="292">
        <v>1.89E-2</v>
      </c>
      <c r="L336" s="292">
        <v>1251.08</v>
      </c>
      <c r="M336" s="298">
        <v>1249.5899999999999</v>
      </c>
      <c r="N336" s="298">
        <v>1250.1099999999999</v>
      </c>
      <c r="O336" s="298">
        <v>-0.50600000000000001</v>
      </c>
      <c r="P336" s="298">
        <v>-0.20680000000000001</v>
      </c>
      <c r="Q336" s="298">
        <v>0.41241</v>
      </c>
      <c r="R336" s="302">
        <v>1</v>
      </c>
      <c r="S336" s="302">
        <v>1</v>
      </c>
      <c r="T336" s="302">
        <v>1</v>
      </c>
      <c r="U336" s="302">
        <v>119.91</v>
      </c>
      <c r="V336" s="302">
        <v>120.25</v>
      </c>
      <c r="W336" s="302">
        <v>119.839</v>
      </c>
      <c r="X336" s="302">
        <v>3.4779999999999998E-2</v>
      </c>
      <c r="Y336" s="302">
        <v>3.5819999999999998E-2</v>
      </c>
      <c r="Z336" s="302">
        <v>3.6420000000000001E-2</v>
      </c>
      <c r="AA336" s="302">
        <v>3.2799999999999999E-3</v>
      </c>
      <c r="AB336" s="302">
        <v>3.1800000000000001E-3</v>
      </c>
      <c r="AC336" s="302">
        <v>4.0000000000000001E-3</v>
      </c>
      <c r="AD336" s="298">
        <v>49.997999999999998</v>
      </c>
      <c r="AE336" s="58">
        <f t="shared" si="5"/>
        <v>1.7592596122995019E-5</v>
      </c>
    </row>
    <row r="337" spans="1:31">
      <c r="A337" s="3">
        <v>336</v>
      </c>
      <c r="B337" s="290" t="s">
        <v>1136</v>
      </c>
      <c r="C337" s="292">
        <v>249.911</v>
      </c>
      <c r="D337" s="292">
        <v>249.89500000000001</v>
      </c>
      <c r="E337" s="292">
        <v>249.88800000000001</v>
      </c>
      <c r="F337" s="292">
        <v>5.0060700000000002</v>
      </c>
      <c r="G337" s="292">
        <v>5.0004799999999996</v>
      </c>
      <c r="H337" s="292">
        <v>5.0026900000000003</v>
      </c>
      <c r="I337" s="292">
        <v>359.976</v>
      </c>
      <c r="J337" s="292">
        <v>359.99</v>
      </c>
      <c r="K337" s="292">
        <v>1.9040000000000001E-2</v>
      </c>
      <c r="L337" s="292">
        <v>1251.07</v>
      </c>
      <c r="M337" s="298">
        <v>1249.5999999999999</v>
      </c>
      <c r="N337" s="298">
        <v>1250.1099999999999</v>
      </c>
      <c r="O337" s="298">
        <v>-0.50600000000000001</v>
      </c>
      <c r="P337" s="298">
        <v>-0.21479999999999999</v>
      </c>
      <c r="Q337" s="298">
        <v>0.41544999999999999</v>
      </c>
      <c r="R337" s="302">
        <v>1</v>
      </c>
      <c r="S337" s="302">
        <v>1</v>
      </c>
      <c r="T337" s="302">
        <v>1</v>
      </c>
      <c r="U337" s="302">
        <v>119.91</v>
      </c>
      <c r="V337" s="302">
        <v>120.25</v>
      </c>
      <c r="W337" s="302">
        <v>119.839</v>
      </c>
      <c r="X337" s="302">
        <v>3.4639999999999997E-2</v>
      </c>
      <c r="Y337" s="302">
        <v>3.542E-2</v>
      </c>
      <c r="Z337" s="302">
        <v>3.6810000000000002E-2</v>
      </c>
      <c r="AA337" s="302">
        <v>3.32E-3</v>
      </c>
      <c r="AB337" s="302">
        <v>3.1800000000000001E-3</v>
      </c>
      <c r="AC337" s="302">
        <v>4.0499999999999998E-3</v>
      </c>
      <c r="AD337" s="298">
        <v>49.997999999999998</v>
      </c>
      <c r="AE337" s="58">
        <f t="shared" si="5"/>
        <v>1.6458332538604736E-5</v>
      </c>
    </row>
    <row r="338" spans="1:31">
      <c r="A338" s="3">
        <v>337</v>
      </c>
      <c r="B338" s="290" t="s">
        <v>1137</v>
      </c>
      <c r="C338" s="292">
        <v>249.91</v>
      </c>
      <c r="D338" s="292">
        <v>249.89599999999999</v>
      </c>
      <c r="E338" s="292">
        <v>249.887</v>
      </c>
      <c r="F338" s="292">
        <v>5.0060700000000002</v>
      </c>
      <c r="G338" s="292">
        <v>5.0005300000000004</v>
      </c>
      <c r="H338" s="292">
        <v>5.0026299999999999</v>
      </c>
      <c r="I338" s="292">
        <v>359.976</v>
      </c>
      <c r="J338" s="292">
        <v>359.988</v>
      </c>
      <c r="K338" s="292">
        <v>1.925E-2</v>
      </c>
      <c r="L338" s="292">
        <v>1251.07</v>
      </c>
      <c r="M338" s="298">
        <v>1249.6099999999999</v>
      </c>
      <c r="N338" s="298">
        <v>1250.0899999999999</v>
      </c>
      <c r="O338" s="298">
        <v>-0.5121</v>
      </c>
      <c r="P338" s="298">
        <v>-0.2485</v>
      </c>
      <c r="Q338" s="298">
        <v>0.42005999999999999</v>
      </c>
      <c r="R338" s="302">
        <v>1</v>
      </c>
      <c r="S338" s="302">
        <v>1</v>
      </c>
      <c r="T338" s="302">
        <v>1</v>
      </c>
      <c r="U338" s="302">
        <v>119.91</v>
      </c>
      <c r="V338" s="302">
        <v>120.25</v>
      </c>
      <c r="W338" s="302">
        <v>119.839</v>
      </c>
      <c r="X338" s="302">
        <v>3.4479999999999997E-2</v>
      </c>
      <c r="Y338" s="302">
        <v>3.5619999999999999E-2</v>
      </c>
      <c r="Z338" s="302">
        <v>3.6659999999999998E-2</v>
      </c>
      <c r="AA338" s="302">
        <v>3.3600000000000001E-3</v>
      </c>
      <c r="AB338" s="302">
        <v>3.16E-3</v>
      </c>
      <c r="AC338" s="302">
        <v>4.15E-3</v>
      </c>
      <c r="AD338" s="298">
        <v>49.997999999999998</v>
      </c>
      <c r="AE338" s="58">
        <f t="shared" si="5"/>
        <v>1.627314486540854E-5</v>
      </c>
    </row>
    <row r="339" spans="1:31">
      <c r="A339" s="3">
        <v>338</v>
      </c>
      <c r="B339" s="290" t="s">
        <v>1138</v>
      </c>
      <c r="C339" s="292">
        <v>249.91</v>
      </c>
      <c r="D339" s="292">
        <v>249.89599999999999</v>
      </c>
      <c r="E339" s="292">
        <v>249.887</v>
      </c>
      <c r="F339" s="292">
        <v>5.0060900000000004</v>
      </c>
      <c r="G339" s="292">
        <v>5.0005199999999999</v>
      </c>
      <c r="H339" s="292">
        <v>5.0025899999999996</v>
      </c>
      <c r="I339" s="292">
        <v>359.976</v>
      </c>
      <c r="J339" s="292">
        <v>359.988</v>
      </c>
      <c r="K339" s="292">
        <v>1.9179999999999999E-2</v>
      </c>
      <c r="L339" s="292">
        <v>1251.07</v>
      </c>
      <c r="M339" s="298">
        <v>1249.6099999999999</v>
      </c>
      <c r="N339" s="298">
        <v>1250.08</v>
      </c>
      <c r="O339" s="298">
        <v>-0.51439999999999997</v>
      </c>
      <c r="P339" s="298">
        <v>-0.2555</v>
      </c>
      <c r="Q339" s="298">
        <v>0.41866999999999999</v>
      </c>
      <c r="R339" s="302">
        <v>1</v>
      </c>
      <c r="S339" s="302">
        <v>1</v>
      </c>
      <c r="T339" s="302">
        <v>1</v>
      </c>
      <c r="U339" s="302">
        <v>119.91</v>
      </c>
      <c r="V339" s="302">
        <v>120.25</v>
      </c>
      <c r="W339" s="302">
        <v>119.839</v>
      </c>
      <c r="X339" s="302">
        <v>3.4380000000000001E-2</v>
      </c>
      <c r="Y339" s="302">
        <v>3.6139999999999999E-2</v>
      </c>
      <c r="Z339" s="302">
        <v>3.6479999999999999E-2</v>
      </c>
      <c r="AA339" s="302">
        <v>3.3300000000000001E-3</v>
      </c>
      <c r="AB339" s="302">
        <v>3.1800000000000001E-3</v>
      </c>
      <c r="AC339" s="302">
        <v>4.1999999999999997E-3</v>
      </c>
      <c r="AD339" s="298">
        <v>49.997999999999998</v>
      </c>
      <c r="AE339" s="58">
        <f t="shared" si="5"/>
        <v>1.7361111531499773E-5</v>
      </c>
    </row>
    <row r="340" spans="1:31">
      <c r="A340" s="3">
        <v>339</v>
      </c>
      <c r="B340" s="290" t="s">
        <v>1139</v>
      </c>
      <c r="C340" s="292">
        <v>249.90899999999999</v>
      </c>
      <c r="D340" s="292">
        <v>249.89599999999999</v>
      </c>
      <c r="E340" s="292">
        <v>249.88800000000001</v>
      </c>
      <c r="F340" s="292">
        <v>5.0061299999999997</v>
      </c>
      <c r="G340" s="292">
        <v>5.0004900000000001</v>
      </c>
      <c r="H340" s="292">
        <v>5.0025500000000003</v>
      </c>
      <c r="I340" s="292">
        <v>359.976</v>
      </c>
      <c r="J340" s="292">
        <v>359.988</v>
      </c>
      <c r="K340" s="292">
        <v>1.9980000000000001E-2</v>
      </c>
      <c r="L340" s="292">
        <v>1251.08</v>
      </c>
      <c r="M340" s="298">
        <v>1249.5999999999999</v>
      </c>
      <c r="N340" s="298">
        <v>1250.08</v>
      </c>
      <c r="O340" s="298">
        <v>-0.50409999999999999</v>
      </c>
      <c r="P340" s="298">
        <v>-0.25269999999999998</v>
      </c>
      <c r="Q340" s="298">
        <v>0.43602999999999997</v>
      </c>
      <c r="R340" s="302">
        <v>1</v>
      </c>
      <c r="S340" s="302">
        <v>1</v>
      </c>
      <c r="T340" s="302">
        <v>1</v>
      </c>
      <c r="U340" s="302">
        <v>119.90900000000001</v>
      </c>
      <c r="V340" s="302">
        <v>120.25</v>
      </c>
      <c r="W340" s="302">
        <v>119.84</v>
      </c>
      <c r="X340" s="302">
        <v>3.4500000000000003E-2</v>
      </c>
      <c r="Y340" s="302">
        <v>3.5560000000000001E-2</v>
      </c>
      <c r="Z340" s="302">
        <v>3.7310000000000003E-2</v>
      </c>
      <c r="AA340" s="302">
        <v>3.3400000000000001E-3</v>
      </c>
      <c r="AB340" s="302">
        <v>3.2200000000000002E-3</v>
      </c>
      <c r="AC340" s="302">
        <v>4.2500000000000003E-3</v>
      </c>
      <c r="AD340" s="298">
        <v>49.997999999999998</v>
      </c>
      <c r="AE340" s="58">
        <f t="shared" si="5"/>
        <v>1.7627316992729902E-5</v>
      </c>
    </row>
    <row r="341" spans="1:31">
      <c r="A341" s="3">
        <v>340</v>
      </c>
      <c r="B341" s="290" t="s">
        <v>1140</v>
      </c>
      <c r="C341" s="292">
        <v>249.91</v>
      </c>
      <c r="D341" s="292">
        <v>249.89599999999999</v>
      </c>
      <c r="E341" s="292">
        <v>249.886</v>
      </c>
      <c r="F341" s="292">
        <v>5.0061600000000004</v>
      </c>
      <c r="G341" s="292">
        <v>5.0004499999999998</v>
      </c>
      <c r="H341" s="292">
        <v>5.00258</v>
      </c>
      <c r="I341" s="292">
        <v>359.97699999999998</v>
      </c>
      <c r="J341" s="292">
        <v>359.988</v>
      </c>
      <c r="K341" s="292">
        <v>2.0740000000000001E-2</v>
      </c>
      <c r="L341" s="292">
        <v>1251.0899999999999</v>
      </c>
      <c r="M341" s="298">
        <v>1249.5899999999999</v>
      </c>
      <c r="N341" s="298">
        <v>1250.07</v>
      </c>
      <c r="O341" s="298">
        <v>-0.49469999999999997</v>
      </c>
      <c r="P341" s="298">
        <v>-0.25219999999999998</v>
      </c>
      <c r="Q341" s="298">
        <v>0.45269999999999999</v>
      </c>
      <c r="R341" s="302">
        <v>1</v>
      </c>
      <c r="S341" s="302">
        <v>1</v>
      </c>
      <c r="T341" s="302">
        <v>1</v>
      </c>
      <c r="U341" s="302">
        <v>119.90900000000001</v>
      </c>
      <c r="V341" s="302">
        <v>120.25</v>
      </c>
      <c r="W341" s="302">
        <v>119.84</v>
      </c>
      <c r="X341" s="302">
        <v>3.5119999999999998E-2</v>
      </c>
      <c r="Y341" s="302">
        <v>3.5819999999999998E-2</v>
      </c>
      <c r="Z341" s="302">
        <v>3.7179999999999998E-2</v>
      </c>
      <c r="AA341" s="302">
        <v>3.31E-3</v>
      </c>
      <c r="AB341" s="302">
        <v>3.2399999999999998E-3</v>
      </c>
      <c r="AC341" s="302">
        <v>4.2900000000000004E-3</v>
      </c>
      <c r="AD341" s="298">
        <v>49.997999999999998</v>
      </c>
      <c r="AE341" s="58">
        <f t="shared" si="5"/>
        <v>1.6319441783707589E-5</v>
      </c>
    </row>
    <row r="342" spans="1:31">
      <c r="A342" s="3">
        <v>341</v>
      </c>
      <c r="B342" s="290" t="s">
        <v>1141</v>
      </c>
      <c r="C342" s="292">
        <v>249.91200000000001</v>
      </c>
      <c r="D342" s="292">
        <v>249.89599999999999</v>
      </c>
      <c r="E342" s="292">
        <v>249.887</v>
      </c>
      <c r="F342" s="292">
        <v>5.0062199999999999</v>
      </c>
      <c r="G342" s="292">
        <v>5.0003700000000002</v>
      </c>
      <c r="H342" s="292">
        <v>5.0025700000000004</v>
      </c>
      <c r="I342" s="292">
        <v>359.976</v>
      </c>
      <c r="J342" s="292">
        <v>359.988</v>
      </c>
      <c r="K342" s="292">
        <v>2.0899999999999998E-2</v>
      </c>
      <c r="L342" s="292">
        <v>1251.1099999999999</v>
      </c>
      <c r="M342" s="298">
        <v>1249.57</v>
      </c>
      <c r="N342" s="298">
        <v>1250.07</v>
      </c>
      <c r="O342" s="298">
        <v>-0.51249999999999996</v>
      </c>
      <c r="P342" s="298">
        <v>-0.26300000000000001</v>
      </c>
      <c r="Q342" s="298">
        <v>0.45610000000000001</v>
      </c>
      <c r="R342" s="302">
        <v>1</v>
      </c>
      <c r="S342" s="302">
        <v>1</v>
      </c>
      <c r="T342" s="302">
        <v>1</v>
      </c>
      <c r="U342" s="302">
        <v>119.90900000000001</v>
      </c>
      <c r="V342" s="302">
        <v>120.25</v>
      </c>
      <c r="W342" s="302">
        <v>119.84</v>
      </c>
      <c r="X342" s="302">
        <v>3.4590000000000003E-2</v>
      </c>
      <c r="Y342" s="302">
        <v>3.6420000000000001E-2</v>
      </c>
      <c r="Z342" s="302">
        <v>3.6110000000000003E-2</v>
      </c>
      <c r="AA342" s="302">
        <v>3.3700000000000002E-3</v>
      </c>
      <c r="AB342" s="302">
        <v>3.29E-3</v>
      </c>
      <c r="AC342" s="302">
        <v>4.28E-3</v>
      </c>
      <c r="AD342" s="298">
        <v>49.997999999999998</v>
      </c>
      <c r="AE342" s="58">
        <f t="shared" si="5"/>
        <v>1.6192134353332222E-5</v>
      </c>
    </row>
    <row r="343" spans="1:31">
      <c r="A343" s="3">
        <v>342</v>
      </c>
      <c r="B343" s="290" t="s">
        <v>1142</v>
      </c>
      <c r="C343" s="292">
        <v>249.91300000000001</v>
      </c>
      <c r="D343" s="292">
        <v>249.89599999999999</v>
      </c>
      <c r="E343" s="292">
        <v>249.887</v>
      </c>
      <c r="F343" s="292">
        <v>5.0062300000000004</v>
      </c>
      <c r="G343" s="292">
        <v>5.0003399999999996</v>
      </c>
      <c r="H343" s="292">
        <v>5.0025500000000003</v>
      </c>
      <c r="I343" s="292">
        <v>359.976</v>
      </c>
      <c r="J343" s="292">
        <v>359.98700000000002</v>
      </c>
      <c r="K343" s="292">
        <v>2.1610000000000001E-2</v>
      </c>
      <c r="L343" s="292">
        <v>1251.1199999999999</v>
      </c>
      <c r="M343" s="298">
        <v>1249.56</v>
      </c>
      <c r="N343" s="298">
        <v>1250.07</v>
      </c>
      <c r="O343" s="298">
        <v>-0.52290000000000003</v>
      </c>
      <c r="P343" s="298">
        <v>-0.27</v>
      </c>
      <c r="Q343" s="298">
        <v>0.47159000000000001</v>
      </c>
      <c r="R343" s="302">
        <v>1</v>
      </c>
      <c r="S343" s="302">
        <v>1</v>
      </c>
      <c r="T343" s="302">
        <v>1</v>
      </c>
      <c r="U343" s="302">
        <v>119.90900000000001</v>
      </c>
      <c r="V343" s="302">
        <v>120.25</v>
      </c>
      <c r="W343" s="302">
        <v>119.84</v>
      </c>
      <c r="X343" s="302">
        <v>3.4419999999999999E-2</v>
      </c>
      <c r="Y343" s="302">
        <v>3.635E-2</v>
      </c>
      <c r="Z343" s="302">
        <v>3.6290000000000003E-2</v>
      </c>
      <c r="AA343" s="302">
        <v>3.4299999999999999E-3</v>
      </c>
      <c r="AB343" s="302">
        <v>3.2799999999999999E-3</v>
      </c>
      <c r="AC343" s="302">
        <v>4.2900000000000004E-3</v>
      </c>
      <c r="AD343" s="298">
        <v>49.997999999999998</v>
      </c>
      <c r="AE343" s="58">
        <f t="shared" si="5"/>
        <v>1.627314486540854E-5</v>
      </c>
    </row>
    <row r="344" spans="1:31">
      <c r="A344" s="3">
        <v>343</v>
      </c>
      <c r="B344" s="290" t="s">
        <v>1143</v>
      </c>
      <c r="C344" s="292">
        <v>249.91200000000001</v>
      </c>
      <c r="D344" s="292">
        <v>249.89500000000001</v>
      </c>
      <c r="E344" s="292">
        <v>249.887</v>
      </c>
      <c r="F344" s="292">
        <v>5.0062800000000003</v>
      </c>
      <c r="G344" s="292">
        <v>5.0003000000000002</v>
      </c>
      <c r="H344" s="292">
        <v>5.0025500000000003</v>
      </c>
      <c r="I344" s="292">
        <v>359.97500000000002</v>
      </c>
      <c r="J344" s="292">
        <v>359.98700000000002</v>
      </c>
      <c r="K344" s="292">
        <v>2.206E-2</v>
      </c>
      <c r="L344" s="292">
        <v>1251.1300000000001</v>
      </c>
      <c r="M344" s="298">
        <v>1249.55</v>
      </c>
      <c r="N344" s="298">
        <v>1250.07</v>
      </c>
      <c r="O344" s="298">
        <v>-0.52749999999999997</v>
      </c>
      <c r="P344" s="298">
        <v>-0.27039999999999997</v>
      </c>
      <c r="Q344" s="298">
        <v>0.48138999999999998</v>
      </c>
      <c r="R344" s="302">
        <v>1</v>
      </c>
      <c r="S344" s="302">
        <v>1</v>
      </c>
      <c r="T344" s="302">
        <v>1</v>
      </c>
      <c r="U344" s="302">
        <v>119.90900000000001</v>
      </c>
      <c r="V344" s="302">
        <v>120.25</v>
      </c>
      <c r="W344" s="302">
        <v>119.839</v>
      </c>
      <c r="X344" s="302">
        <v>3.4720000000000001E-2</v>
      </c>
      <c r="Y344" s="302">
        <v>3.6049999999999999E-2</v>
      </c>
      <c r="Z344" s="302">
        <v>3.7010000000000001E-2</v>
      </c>
      <c r="AA344" s="302">
        <v>3.3899999999999998E-3</v>
      </c>
      <c r="AB344" s="302">
        <v>3.31E-3</v>
      </c>
      <c r="AC344" s="302">
        <v>4.3299999999999996E-3</v>
      </c>
      <c r="AD344" s="298">
        <v>49.997999999999998</v>
      </c>
      <c r="AE344" s="58">
        <f t="shared" si="5"/>
        <v>1.6365738702006638E-5</v>
      </c>
    </row>
    <row r="345" spans="1:31">
      <c r="A345" s="3">
        <v>344</v>
      </c>
      <c r="B345" s="290" t="s">
        <v>1144</v>
      </c>
      <c r="C345" s="292">
        <v>249.91200000000001</v>
      </c>
      <c r="D345" s="292">
        <v>249.89500000000001</v>
      </c>
      <c r="E345" s="292">
        <v>249.886</v>
      </c>
      <c r="F345" s="292">
        <v>5.0063000000000004</v>
      </c>
      <c r="G345" s="292">
        <v>5.0003000000000002</v>
      </c>
      <c r="H345" s="292">
        <v>5.00258</v>
      </c>
      <c r="I345" s="292">
        <v>359.97500000000002</v>
      </c>
      <c r="J345" s="292">
        <v>359.98700000000002</v>
      </c>
      <c r="K345" s="292">
        <v>2.223E-2</v>
      </c>
      <c r="L345" s="292">
        <v>1251.1300000000001</v>
      </c>
      <c r="M345" s="298">
        <v>1249.55</v>
      </c>
      <c r="N345" s="298">
        <v>1250.08</v>
      </c>
      <c r="O345" s="298">
        <v>-0.53080000000000005</v>
      </c>
      <c r="P345" s="298">
        <v>-0.26390000000000002</v>
      </c>
      <c r="Q345" s="298">
        <v>0.48510999999999999</v>
      </c>
      <c r="R345" s="302">
        <v>1</v>
      </c>
      <c r="S345" s="302">
        <v>1</v>
      </c>
      <c r="T345" s="302">
        <v>1</v>
      </c>
      <c r="U345" s="302">
        <v>119.90900000000001</v>
      </c>
      <c r="V345" s="302">
        <v>120.25</v>
      </c>
      <c r="W345" s="302">
        <v>119.839</v>
      </c>
      <c r="X345" s="302">
        <v>3.4169999999999999E-2</v>
      </c>
      <c r="Y345" s="302">
        <v>3.6400000000000002E-2</v>
      </c>
      <c r="Z345" s="302">
        <v>3.7080000000000002E-2</v>
      </c>
      <c r="AA345" s="302">
        <v>3.3700000000000002E-3</v>
      </c>
      <c r="AB345" s="302">
        <v>3.3500000000000001E-3</v>
      </c>
      <c r="AC345" s="302">
        <v>4.3299999999999996E-3</v>
      </c>
      <c r="AD345" s="298">
        <v>49.997999999999998</v>
      </c>
      <c r="AE345" s="58">
        <f t="shared" si="5"/>
        <v>1.6724537999834865E-5</v>
      </c>
    </row>
    <row r="346" spans="1:31">
      <c r="A346" s="3">
        <v>345</v>
      </c>
      <c r="B346" s="290" t="s">
        <v>1145</v>
      </c>
      <c r="C346" s="292">
        <v>249.91200000000001</v>
      </c>
      <c r="D346" s="292">
        <v>249.89599999999999</v>
      </c>
      <c r="E346" s="292">
        <v>249.886</v>
      </c>
      <c r="F346" s="292">
        <v>5.0062800000000003</v>
      </c>
      <c r="G346" s="292">
        <v>5.0003099999999998</v>
      </c>
      <c r="H346" s="292">
        <v>5.0026299999999999</v>
      </c>
      <c r="I346" s="292">
        <v>359.976</v>
      </c>
      <c r="J346" s="292">
        <v>359.988</v>
      </c>
      <c r="K346" s="292">
        <v>2.2769999999999999E-2</v>
      </c>
      <c r="L346" s="292">
        <v>1251.1300000000001</v>
      </c>
      <c r="M346" s="298">
        <v>1249.56</v>
      </c>
      <c r="N346" s="298">
        <v>1250.0899999999999</v>
      </c>
      <c r="O346" s="298">
        <v>-0.52380000000000004</v>
      </c>
      <c r="P346" s="298">
        <v>-0.2555</v>
      </c>
      <c r="Q346" s="298">
        <v>0.49680999999999997</v>
      </c>
      <c r="R346" s="302">
        <v>1</v>
      </c>
      <c r="S346" s="302">
        <v>1</v>
      </c>
      <c r="T346" s="302">
        <v>1</v>
      </c>
      <c r="U346" s="302">
        <v>119.91</v>
      </c>
      <c r="V346" s="302">
        <v>120.25</v>
      </c>
      <c r="W346" s="302">
        <v>119.839</v>
      </c>
      <c r="X346" s="302">
        <v>3.3349999999999998E-2</v>
      </c>
      <c r="Y346" s="302">
        <v>3.755E-2</v>
      </c>
      <c r="Z346" s="302">
        <v>3.5779999999999999E-2</v>
      </c>
      <c r="AA346" s="302">
        <v>3.3800000000000002E-3</v>
      </c>
      <c r="AB346" s="302">
        <v>3.3899999999999998E-3</v>
      </c>
      <c r="AC346" s="302">
        <v>4.3099999999999996E-3</v>
      </c>
      <c r="AD346" s="298">
        <v>49.997999999999998</v>
      </c>
      <c r="AE346" s="58">
        <f t="shared" si="5"/>
        <v>1.7685189959593117E-5</v>
      </c>
    </row>
    <row r="347" spans="1:31">
      <c r="A347" s="3">
        <v>346</v>
      </c>
      <c r="B347" s="290" t="s">
        <v>1146</v>
      </c>
      <c r="C347" s="292">
        <v>249.91200000000001</v>
      </c>
      <c r="D347" s="292">
        <v>249.89599999999999</v>
      </c>
      <c r="E347" s="292">
        <v>249.887</v>
      </c>
      <c r="F347" s="292">
        <v>5.0062699999999998</v>
      </c>
      <c r="G347" s="292">
        <v>5.0003099999999998</v>
      </c>
      <c r="H347" s="292">
        <v>5.0026099999999998</v>
      </c>
      <c r="I347" s="292">
        <v>359.97500000000002</v>
      </c>
      <c r="J347" s="292">
        <v>359.988</v>
      </c>
      <c r="K347" s="292">
        <v>2.298E-2</v>
      </c>
      <c r="L347" s="292">
        <v>1251.1199999999999</v>
      </c>
      <c r="M347" s="298">
        <v>1249.55</v>
      </c>
      <c r="N347" s="298">
        <v>1250.08</v>
      </c>
      <c r="O347" s="298">
        <v>-0.53180000000000005</v>
      </c>
      <c r="P347" s="298">
        <v>-0.25169999999999998</v>
      </c>
      <c r="Q347" s="298">
        <v>0.50353000000000003</v>
      </c>
      <c r="R347" s="302">
        <v>1</v>
      </c>
      <c r="S347" s="302">
        <v>1</v>
      </c>
      <c r="T347" s="302">
        <v>1</v>
      </c>
      <c r="U347" s="302">
        <v>119.91</v>
      </c>
      <c r="V347" s="302">
        <v>120.25</v>
      </c>
      <c r="W347" s="302">
        <v>119.839</v>
      </c>
      <c r="X347" s="302">
        <v>3.3660000000000002E-2</v>
      </c>
      <c r="Y347" s="302">
        <v>3.6880000000000003E-2</v>
      </c>
      <c r="Z347" s="302">
        <v>3.6470000000000002E-2</v>
      </c>
      <c r="AA347" s="302">
        <v>3.3700000000000002E-3</v>
      </c>
      <c r="AB347" s="302">
        <v>3.3800000000000002E-3</v>
      </c>
      <c r="AC347" s="302">
        <v>4.3099999999999996E-3</v>
      </c>
      <c r="AD347" s="298">
        <v>49.997999999999998</v>
      </c>
      <c r="AE347" s="58">
        <f t="shared" si="5"/>
        <v>1.7129626940004528E-5</v>
      </c>
    </row>
    <row r="348" spans="1:31">
      <c r="A348" s="3">
        <v>347</v>
      </c>
      <c r="B348" s="290" t="s">
        <v>1147</v>
      </c>
      <c r="C348" s="292">
        <v>249.91200000000001</v>
      </c>
      <c r="D348" s="292">
        <v>249.89599999999999</v>
      </c>
      <c r="E348" s="292">
        <v>249.887</v>
      </c>
      <c r="F348" s="292">
        <v>5.0062300000000004</v>
      </c>
      <c r="G348" s="292">
        <v>5.0002700000000004</v>
      </c>
      <c r="H348" s="292">
        <v>5.0026299999999999</v>
      </c>
      <c r="I348" s="292">
        <v>359.97399999999999</v>
      </c>
      <c r="J348" s="292">
        <v>359.988</v>
      </c>
      <c r="K348" s="292">
        <v>2.332E-2</v>
      </c>
      <c r="L348" s="292">
        <v>1251.1099999999999</v>
      </c>
      <c r="M348" s="298">
        <v>1249.55</v>
      </c>
      <c r="N348" s="298">
        <v>1250.0899999999999</v>
      </c>
      <c r="O348" s="298">
        <v>-0.55800000000000005</v>
      </c>
      <c r="P348" s="298">
        <v>-0.25269999999999998</v>
      </c>
      <c r="Q348" s="298">
        <v>0.50885000000000002</v>
      </c>
      <c r="R348" s="302">
        <v>1</v>
      </c>
      <c r="S348" s="302">
        <v>1</v>
      </c>
      <c r="T348" s="302">
        <v>1</v>
      </c>
      <c r="U348" s="302">
        <v>119.91</v>
      </c>
      <c r="V348" s="302">
        <v>120.25</v>
      </c>
      <c r="W348" s="302">
        <v>119.839</v>
      </c>
      <c r="X348" s="302">
        <v>3.4680000000000002E-2</v>
      </c>
      <c r="Y348" s="302">
        <v>3.6170000000000001E-2</v>
      </c>
      <c r="Z348" s="302">
        <v>3.7420000000000002E-2</v>
      </c>
      <c r="AA348" s="302">
        <v>3.3700000000000002E-3</v>
      </c>
      <c r="AB348" s="302">
        <v>3.3700000000000002E-3</v>
      </c>
      <c r="AC348" s="302">
        <v>4.28E-3</v>
      </c>
      <c r="AD348" s="298">
        <v>49.997999999999998</v>
      </c>
      <c r="AE348" s="58">
        <f t="shared" si="5"/>
        <v>1.7233796825166792E-5</v>
      </c>
    </row>
    <row r="349" spans="1:31">
      <c r="A349" s="3">
        <v>348</v>
      </c>
      <c r="B349" s="290" t="s">
        <v>1148</v>
      </c>
      <c r="C349" s="292">
        <v>249.911</v>
      </c>
      <c r="D349" s="292">
        <v>249.89599999999999</v>
      </c>
      <c r="E349" s="292">
        <v>249.887</v>
      </c>
      <c r="F349" s="292">
        <v>5.0062300000000004</v>
      </c>
      <c r="G349" s="292">
        <v>5.0002700000000004</v>
      </c>
      <c r="H349" s="292">
        <v>5.0026299999999999</v>
      </c>
      <c r="I349" s="292">
        <v>359.97500000000002</v>
      </c>
      <c r="J349" s="292">
        <v>359.988</v>
      </c>
      <c r="K349" s="292">
        <v>2.3210000000000001E-2</v>
      </c>
      <c r="L349" s="292">
        <v>1251.1099999999999</v>
      </c>
      <c r="M349" s="298">
        <v>1249.55</v>
      </c>
      <c r="N349" s="298">
        <v>1250.0899999999999</v>
      </c>
      <c r="O349" s="298">
        <v>-0.54630000000000001</v>
      </c>
      <c r="P349" s="298">
        <v>-0.23769999999999999</v>
      </c>
      <c r="Q349" s="298">
        <v>0.50643000000000005</v>
      </c>
      <c r="R349" s="302">
        <v>1</v>
      </c>
      <c r="S349" s="302">
        <v>1</v>
      </c>
      <c r="T349" s="302">
        <v>1</v>
      </c>
      <c r="U349" s="302">
        <v>119.91</v>
      </c>
      <c r="V349" s="302">
        <v>120.25</v>
      </c>
      <c r="W349" s="302">
        <v>119.839</v>
      </c>
      <c r="X349" s="302">
        <v>3.4750000000000003E-2</v>
      </c>
      <c r="Y349" s="302">
        <v>3.637E-2</v>
      </c>
      <c r="Z349" s="302">
        <v>3.6760000000000001E-2</v>
      </c>
      <c r="AA349" s="302">
        <v>3.3999999999999998E-3</v>
      </c>
      <c r="AB349" s="302">
        <v>3.3500000000000001E-3</v>
      </c>
      <c r="AC349" s="302">
        <v>4.1799999999999997E-3</v>
      </c>
      <c r="AD349" s="298">
        <v>49.997999999999998</v>
      </c>
      <c r="AE349" s="58">
        <f t="shared" si="5"/>
        <v>1.7222220776602626E-5</v>
      </c>
    </row>
    <row r="350" spans="1:31">
      <c r="A350" s="3">
        <v>349</v>
      </c>
      <c r="B350" s="290" t="s">
        <v>1149</v>
      </c>
      <c r="C350" s="292">
        <v>249.911</v>
      </c>
      <c r="D350" s="292">
        <v>249.89599999999999</v>
      </c>
      <c r="E350" s="292">
        <v>249.88800000000001</v>
      </c>
      <c r="F350" s="292">
        <v>5.00617</v>
      </c>
      <c r="G350" s="292">
        <v>5.0002800000000001</v>
      </c>
      <c r="H350" s="292">
        <v>5.0026599999999997</v>
      </c>
      <c r="I350" s="292">
        <v>359.97399999999999</v>
      </c>
      <c r="J350" s="292">
        <v>359.98899999999998</v>
      </c>
      <c r="K350" s="292">
        <v>2.291E-2</v>
      </c>
      <c r="L350" s="292">
        <v>1251.0999999999999</v>
      </c>
      <c r="M350" s="298">
        <v>1249.55</v>
      </c>
      <c r="N350" s="298">
        <v>1250.0999999999999</v>
      </c>
      <c r="O350" s="298">
        <v>-0.56359999999999999</v>
      </c>
      <c r="P350" s="298">
        <v>-0.23069999999999999</v>
      </c>
      <c r="Q350" s="298">
        <v>0.49986999999999998</v>
      </c>
      <c r="R350" s="302">
        <v>1</v>
      </c>
      <c r="S350" s="302">
        <v>1</v>
      </c>
      <c r="T350" s="302">
        <v>1</v>
      </c>
      <c r="U350" s="302">
        <v>119.90900000000001</v>
      </c>
      <c r="V350" s="302">
        <v>120.25</v>
      </c>
      <c r="W350" s="302">
        <v>119.839</v>
      </c>
      <c r="X350" s="302">
        <v>3.4709999999999998E-2</v>
      </c>
      <c r="Y350" s="302">
        <v>3.7039999999999997E-2</v>
      </c>
      <c r="Z350" s="302">
        <v>3.6330000000000001E-2</v>
      </c>
      <c r="AA350" s="302">
        <v>3.3800000000000002E-3</v>
      </c>
      <c r="AB350" s="302">
        <v>3.4099999999999998E-3</v>
      </c>
      <c r="AC350" s="302">
        <v>4.1700000000000001E-3</v>
      </c>
      <c r="AD350" s="298">
        <v>49.997999999999998</v>
      </c>
      <c r="AE350" s="58">
        <f t="shared" si="5"/>
        <v>1.7453705368097872E-5</v>
      </c>
    </row>
    <row r="351" spans="1:31">
      <c r="A351" s="3">
        <v>350</v>
      </c>
      <c r="B351" s="290" t="s">
        <v>1150</v>
      </c>
      <c r="C351" s="292">
        <v>249.911</v>
      </c>
      <c r="D351" s="292">
        <v>249.89500000000001</v>
      </c>
      <c r="E351" s="292">
        <v>249.88900000000001</v>
      </c>
      <c r="F351" s="292">
        <v>5.0062199999999999</v>
      </c>
      <c r="G351" s="292">
        <v>5.0002899999999997</v>
      </c>
      <c r="H351" s="292">
        <v>5.0027200000000001</v>
      </c>
      <c r="I351" s="292">
        <v>359.97399999999999</v>
      </c>
      <c r="J351" s="292">
        <v>359.99</v>
      </c>
      <c r="K351" s="292">
        <v>2.232E-2</v>
      </c>
      <c r="L351" s="292">
        <v>1251.1099999999999</v>
      </c>
      <c r="M351" s="298">
        <v>1249.55</v>
      </c>
      <c r="N351" s="298">
        <v>1250.1199999999999</v>
      </c>
      <c r="O351" s="298">
        <v>-0.54820000000000002</v>
      </c>
      <c r="P351" s="298">
        <v>-0.2147</v>
      </c>
      <c r="Q351" s="298">
        <v>0.48709999999999998</v>
      </c>
      <c r="R351" s="302">
        <v>1</v>
      </c>
      <c r="S351" s="302">
        <v>1</v>
      </c>
      <c r="T351" s="302">
        <v>1</v>
      </c>
      <c r="U351" s="302">
        <v>119.90900000000001</v>
      </c>
      <c r="V351" s="302">
        <v>120.25</v>
      </c>
      <c r="W351" s="302">
        <v>119.839</v>
      </c>
      <c r="X351" s="302">
        <v>3.4669999999999999E-2</v>
      </c>
      <c r="Y351" s="302">
        <v>3.6040000000000003E-2</v>
      </c>
      <c r="Z351" s="302">
        <v>3.637E-2</v>
      </c>
      <c r="AA351" s="302">
        <v>3.3600000000000001E-3</v>
      </c>
      <c r="AB351" s="302">
        <v>3.4399999999999999E-3</v>
      </c>
      <c r="AC351" s="302">
        <v>4.1700000000000001E-3</v>
      </c>
      <c r="AD351" s="298">
        <v>49.997999999999998</v>
      </c>
      <c r="AE351" s="58">
        <f t="shared" si="5"/>
        <v>1.644675649004057E-5</v>
      </c>
    </row>
    <row r="352" spans="1:31">
      <c r="A352" s="3">
        <v>351</v>
      </c>
      <c r="B352" s="290" t="s">
        <v>1151</v>
      </c>
      <c r="C352" s="292">
        <v>249.911</v>
      </c>
      <c r="D352" s="292">
        <v>249.89400000000001</v>
      </c>
      <c r="E352" s="292">
        <v>249.88900000000001</v>
      </c>
      <c r="F352" s="292">
        <v>5.00617</v>
      </c>
      <c r="G352" s="292">
        <v>5.0002700000000004</v>
      </c>
      <c r="H352" s="292">
        <v>5.0027299999999997</v>
      </c>
      <c r="I352" s="292">
        <v>359.97399999999999</v>
      </c>
      <c r="J352" s="292">
        <v>359.98899999999998</v>
      </c>
      <c r="K352" s="292">
        <v>2.231E-2</v>
      </c>
      <c r="L352" s="292">
        <v>1251.0999999999999</v>
      </c>
      <c r="M352" s="298">
        <v>1249.54</v>
      </c>
      <c r="N352" s="298">
        <v>1250.1300000000001</v>
      </c>
      <c r="O352" s="298">
        <v>-0.5514</v>
      </c>
      <c r="P352" s="298">
        <v>-0.21990000000000001</v>
      </c>
      <c r="Q352" s="298">
        <v>0.48685</v>
      </c>
      <c r="R352" s="302">
        <v>1</v>
      </c>
      <c r="S352" s="302">
        <v>1</v>
      </c>
      <c r="T352" s="302">
        <v>1</v>
      </c>
      <c r="U352" s="302">
        <v>119.90900000000001</v>
      </c>
      <c r="V352" s="302">
        <v>120.25</v>
      </c>
      <c r="W352" s="302">
        <v>119.839</v>
      </c>
      <c r="X352" s="302">
        <v>3.4520000000000002E-2</v>
      </c>
      <c r="Y352" s="302">
        <v>3.603E-2</v>
      </c>
      <c r="Z352" s="302">
        <v>3.6400000000000002E-2</v>
      </c>
      <c r="AA352" s="302">
        <v>3.3700000000000002E-3</v>
      </c>
      <c r="AB352" s="302">
        <v>3.3800000000000002E-3</v>
      </c>
      <c r="AC352" s="302">
        <v>4.0899999999999999E-3</v>
      </c>
      <c r="AD352" s="298">
        <v>49.997999999999998</v>
      </c>
      <c r="AE352" s="58">
        <f t="shared" si="5"/>
        <v>1.6412035620305687E-5</v>
      </c>
    </row>
    <row r="353" spans="1:31">
      <c r="A353" s="3">
        <v>352</v>
      </c>
      <c r="B353" s="290" t="s">
        <v>1152</v>
      </c>
      <c r="C353" s="292">
        <v>249.91200000000001</v>
      </c>
      <c r="D353" s="292">
        <v>249.893</v>
      </c>
      <c r="E353" s="292">
        <v>249.88800000000001</v>
      </c>
      <c r="F353" s="292">
        <v>5.0061099999999996</v>
      </c>
      <c r="G353" s="292">
        <v>5.0002899999999997</v>
      </c>
      <c r="H353" s="292">
        <v>5.0027499999999998</v>
      </c>
      <c r="I353" s="292">
        <v>359.97399999999999</v>
      </c>
      <c r="J353" s="292">
        <v>359.99</v>
      </c>
      <c r="K353" s="292">
        <v>2.2079999999999999E-2</v>
      </c>
      <c r="L353" s="292">
        <v>1251.0899999999999</v>
      </c>
      <c r="M353" s="298">
        <v>1249.54</v>
      </c>
      <c r="N353" s="298">
        <v>1250.1300000000001</v>
      </c>
      <c r="O353" s="298">
        <v>-0.55469999999999997</v>
      </c>
      <c r="P353" s="298">
        <v>-0.20680000000000001</v>
      </c>
      <c r="Q353" s="298">
        <v>0.48194999999999999</v>
      </c>
      <c r="R353" s="302">
        <v>1</v>
      </c>
      <c r="S353" s="302">
        <v>1</v>
      </c>
      <c r="T353" s="302">
        <v>1</v>
      </c>
      <c r="U353" s="302">
        <v>119.90900000000001</v>
      </c>
      <c r="V353" s="302">
        <v>120.25</v>
      </c>
      <c r="W353" s="302">
        <v>119.839</v>
      </c>
      <c r="X353" s="302">
        <v>3.4819999999999997E-2</v>
      </c>
      <c r="Y353" s="302">
        <v>3.7010000000000001E-2</v>
      </c>
      <c r="Z353" s="302">
        <v>3.6389999999999999E-2</v>
      </c>
      <c r="AA353" s="302">
        <v>3.4199999999999999E-3</v>
      </c>
      <c r="AB353" s="302">
        <v>3.3999999999999998E-3</v>
      </c>
      <c r="AC353" s="302">
        <v>3.96E-3</v>
      </c>
      <c r="AD353" s="298">
        <v>49.997999999999998</v>
      </c>
      <c r="AE353" s="58">
        <f t="shared" si="5"/>
        <v>1.6238431271631271E-5</v>
      </c>
    </row>
    <row r="354" spans="1:31">
      <c r="A354" s="3">
        <v>353</v>
      </c>
      <c r="B354" s="290" t="s">
        <v>1153</v>
      </c>
      <c r="C354" s="292">
        <v>249.91300000000001</v>
      </c>
      <c r="D354" s="292">
        <v>249.893</v>
      </c>
      <c r="E354" s="292">
        <v>249.88800000000001</v>
      </c>
      <c r="F354" s="292">
        <v>5.0060900000000004</v>
      </c>
      <c r="G354" s="292">
        <v>5.0003200000000003</v>
      </c>
      <c r="H354" s="292">
        <v>5.0027100000000004</v>
      </c>
      <c r="I354" s="292">
        <v>359.97500000000002</v>
      </c>
      <c r="J354" s="292">
        <v>359.99</v>
      </c>
      <c r="K354" s="292">
        <v>2.197E-2</v>
      </c>
      <c r="L354" s="292">
        <v>1251.0899999999999</v>
      </c>
      <c r="M354" s="298">
        <v>1249.54</v>
      </c>
      <c r="N354" s="298">
        <v>1250.1199999999999</v>
      </c>
      <c r="O354" s="298">
        <v>-0.54579999999999995</v>
      </c>
      <c r="P354" s="298">
        <v>-0.2157</v>
      </c>
      <c r="Q354" s="298">
        <v>0.47954000000000002</v>
      </c>
      <c r="R354" s="302">
        <v>1</v>
      </c>
      <c r="S354" s="302">
        <v>1</v>
      </c>
      <c r="T354" s="302">
        <v>1</v>
      </c>
      <c r="U354" s="302">
        <v>119.91</v>
      </c>
      <c r="V354" s="302">
        <v>120.25</v>
      </c>
      <c r="W354" s="302">
        <v>119.839</v>
      </c>
      <c r="X354" s="302">
        <v>3.5040000000000002E-2</v>
      </c>
      <c r="Y354" s="302">
        <v>3.6940000000000001E-2</v>
      </c>
      <c r="Z354" s="302">
        <v>3.6659999999999998E-2</v>
      </c>
      <c r="AA354" s="302">
        <v>3.3899999999999998E-3</v>
      </c>
      <c r="AB354" s="302">
        <v>3.4499999999999999E-3</v>
      </c>
      <c r="AC354" s="302">
        <v>3.9300000000000003E-3</v>
      </c>
      <c r="AD354" s="298">
        <v>49.997999999999998</v>
      </c>
      <c r="AE354" s="58">
        <f t="shared" si="5"/>
        <v>1.8263883248437196E-5</v>
      </c>
    </row>
    <row r="355" spans="1:31">
      <c r="A355" s="3">
        <v>354</v>
      </c>
      <c r="B355" s="290" t="s">
        <v>1154</v>
      </c>
      <c r="C355" s="292">
        <v>249.91399999999999</v>
      </c>
      <c r="D355" s="292">
        <v>249.89400000000001</v>
      </c>
      <c r="E355" s="292">
        <v>249.88900000000001</v>
      </c>
      <c r="F355" s="292">
        <v>5.0060700000000002</v>
      </c>
      <c r="G355" s="292">
        <v>5.0003599999999997</v>
      </c>
      <c r="H355" s="292">
        <v>5.0026700000000002</v>
      </c>
      <c r="I355" s="292">
        <v>359.97500000000002</v>
      </c>
      <c r="J355" s="292">
        <v>359.98899999999998</v>
      </c>
      <c r="K355" s="292">
        <v>2.2339999999999999E-2</v>
      </c>
      <c r="L355" s="292">
        <v>1251.0899999999999</v>
      </c>
      <c r="M355" s="298">
        <v>1249.56</v>
      </c>
      <c r="N355" s="298">
        <v>1250.1099999999999</v>
      </c>
      <c r="O355" s="298">
        <v>-0.53690000000000004</v>
      </c>
      <c r="P355" s="298">
        <v>-0.2321</v>
      </c>
      <c r="Q355" s="298">
        <v>0.48742000000000002</v>
      </c>
      <c r="R355" s="302">
        <v>1</v>
      </c>
      <c r="S355" s="302">
        <v>1</v>
      </c>
      <c r="T355" s="302">
        <v>1</v>
      </c>
      <c r="U355" s="302">
        <v>119.91</v>
      </c>
      <c r="V355" s="302">
        <v>120.25</v>
      </c>
      <c r="W355" s="302">
        <v>119.839</v>
      </c>
      <c r="X355" s="302">
        <v>3.3829999999999999E-2</v>
      </c>
      <c r="Y355" s="302">
        <v>3.5549999999999998E-2</v>
      </c>
      <c r="Z355" s="302">
        <v>3.7620000000000001E-2</v>
      </c>
      <c r="AA355" s="302">
        <v>3.3700000000000002E-3</v>
      </c>
      <c r="AB355" s="302">
        <v>3.4099999999999998E-3</v>
      </c>
      <c r="AC355" s="302">
        <v>3.8500000000000001E-3</v>
      </c>
      <c r="AD355" s="298">
        <v>49.997999999999998</v>
      </c>
      <c r="AE355" s="58">
        <f t="shared" si="5"/>
        <v>1.6365745977964252E-5</v>
      </c>
    </row>
    <row r="356" spans="1:31">
      <c r="A356" s="3">
        <v>355</v>
      </c>
      <c r="B356" s="290" t="s">
        <v>1155</v>
      </c>
      <c r="C356" s="292">
        <v>249.91399999999999</v>
      </c>
      <c r="D356" s="292">
        <v>249.89400000000001</v>
      </c>
      <c r="E356" s="292">
        <v>249.88800000000001</v>
      </c>
      <c r="F356" s="292">
        <v>5.0060799999999999</v>
      </c>
      <c r="G356" s="292">
        <v>5.0004099999999996</v>
      </c>
      <c r="H356" s="292">
        <v>5.0026700000000002</v>
      </c>
      <c r="I356" s="292">
        <v>359.97500000000002</v>
      </c>
      <c r="J356" s="292">
        <v>359.98899999999998</v>
      </c>
      <c r="K356" s="292">
        <v>2.2380000000000001E-2</v>
      </c>
      <c r="L356" s="292">
        <v>1251.0899999999999</v>
      </c>
      <c r="M356" s="298">
        <v>1249.57</v>
      </c>
      <c r="N356" s="298">
        <v>1250.1099999999999</v>
      </c>
      <c r="O356" s="298">
        <v>-0.53169999999999995</v>
      </c>
      <c r="P356" s="298">
        <v>-0.2218</v>
      </c>
      <c r="Q356" s="298">
        <v>0.48848000000000003</v>
      </c>
      <c r="R356" s="302">
        <v>1</v>
      </c>
      <c r="S356" s="302">
        <v>1</v>
      </c>
      <c r="T356" s="302">
        <v>1</v>
      </c>
      <c r="U356" s="302">
        <v>119.91</v>
      </c>
      <c r="V356" s="302">
        <v>120.249</v>
      </c>
      <c r="W356" s="302">
        <v>119.84</v>
      </c>
      <c r="X356" s="302">
        <v>3.356E-2</v>
      </c>
      <c r="Y356" s="302">
        <v>3.576E-2</v>
      </c>
      <c r="Z356" s="302">
        <v>3.7620000000000001E-2</v>
      </c>
      <c r="AA356" s="302">
        <v>3.3999999999999998E-3</v>
      </c>
      <c r="AB356" s="302">
        <v>3.4199999999999999E-3</v>
      </c>
      <c r="AC356" s="302">
        <v>3.81E-3</v>
      </c>
      <c r="AD356" s="298">
        <v>49.997999999999998</v>
      </c>
      <c r="AE356" s="58">
        <f t="shared" si="5"/>
        <v>1.7175923858303577E-5</v>
      </c>
    </row>
    <row r="357" spans="1:31">
      <c r="A357" s="3">
        <v>356</v>
      </c>
      <c r="B357" s="290" t="s">
        <v>1156</v>
      </c>
      <c r="C357" s="292">
        <v>249.91300000000001</v>
      </c>
      <c r="D357" s="292">
        <v>249.89500000000001</v>
      </c>
      <c r="E357" s="292">
        <v>249.88800000000001</v>
      </c>
      <c r="F357" s="292">
        <v>5.0060599999999997</v>
      </c>
      <c r="G357" s="292">
        <v>5.0004499999999998</v>
      </c>
      <c r="H357" s="292">
        <v>5.00265</v>
      </c>
      <c r="I357" s="292">
        <v>359.976</v>
      </c>
      <c r="J357" s="292">
        <v>359.98899999999998</v>
      </c>
      <c r="K357" s="292">
        <v>2.18E-2</v>
      </c>
      <c r="L357" s="292">
        <v>1251.08</v>
      </c>
      <c r="M357" s="298">
        <v>1249.58</v>
      </c>
      <c r="N357" s="298">
        <v>1250.0999999999999</v>
      </c>
      <c r="O357" s="298">
        <v>-0.51719999999999999</v>
      </c>
      <c r="P357" s="298">
        <v>-0.22040000000000001</v>
      </c>
      <c r="Q357" s="298">
        <v>0.47565000000000002</v>
      </c>
      <c r="R357" s="302">
        <v>1</v>
      </c>
      <c r="S357" s="302">
        <v>1</v>
      </c>
      <c r="T357" s="302">
        <v>1</v>
      </c>
      <c r="U357" s="302">
        <v>119.91</v>
      </c>
      <c r="V357" s="302">
        <v>120.249</v>
      </c>
      <c r="W357" s="302">
        <v>119.839</v>
      </c>
      <c r="X357" s="302">
        <v>3.4079999999999999E-2</v>
      </c>
      <c r="Y357" s="302">
        <v>3.7220000000000003E-2</v>
      </c>
      <c r="Z357" s="302">
        <v>3.6909999999999998E-2</v>
      </c>
      <c r="AA357" s="302">
        <v>3.4199999999999999E-3</v>
      </c>
      <c r="AB357" s="302">
        <v>3.4399999999999999E-3</v>
      </c>
      <c r="AC357" s="302">
        <v>3.6700000000000001E-3</v>
      </c>
      <c r="AD357" s="298">
        <v>49.997999999999998</v>
      </c>
      <c r="AE357" s="58">
        <f t="shared" si="5"/>
        <v>1.6458332538604736E-5</v>
      </c>
    </row>
    <row r="358" spans="1:31">
      <c r="A358" s="3">
        <v>357</v>
      </c>
      <c r="B358" s="290" t="s">
        <v>1157</v>
      </c>
      <c r="C358" s="292">
        <v>249.91300000000001</v>
      </c>
      <c r="D358" s="292">
        <v>249.89400000000001</v>
      </c>
      <c r="E358" s="292">
        <v>249.887</v>
      </c>
      <c r="F358" s="292">
        <v>5.0060900000000004</v>
      </c>
      <c r="G358" s="292">
        <v>5.00047</v>
      </c>
      <c r="H358" s="292">
        <v>5.0026400000000004</v>
      </c>
      <c r="I358" s="292">
        <v>359.976</v>
      </c>
      <c r="J358" s="292">
        <v>359.99</v>
      </c>
      <c r="K358" s="292">
        <v>2.172E-2</v>
      </c>
      <c r="L358" s="292">
        <v>1251.08</v>
      </c>
      <c r="M358" s="298">
        <v>1249.5899999999999</v>
      </c>
      <c r="N358" s="298">
        <v>1250.0899999999999</v>
      </c>
      <c r="O358" s="298">
        <v>-0.51439999999999997</v>
      </c>
      <c r="P358" s="298">
        <v>-0.21329999999999999</v>
      </c>
      <c r="Q358" s="298">
        <v>0.47398000000000001</v>
      </c>
      <c r="R358" s="302">
        <v>1</v>
      </c>
      <c r="S358" s="302">
        <v>1</v>
      </c>
      <c r="T358" s="302">
        <v>1</v>
      </c>
      <c r="U358" s="302">
        <v>119.91</v>
      </c>
      <c r="V358" s="302">
        <v>120.249</v>
      </c>
      <c r="W358" s="302">
        <v>119.839</v>
      </c>
      <c r="X358" s="302">
        <v>3.449E-2</v>
      </c>
      <c r="Y358" s="302">
        <v>3.6670000000000001E-2</v>
      </c>
      <c r="Z358" s="302">
        <v>3.7289999999999997E-2</v>
      </c>
      <c r="AA358" s="302">
        <v>3.4199999999999999E-3</v>
      </c>
      <c r="AB358" s="302">
        <v>3.3700000000000002E-3</v>
      </c>
      <c r="AC358" s="302">
        <v>3.6099999999999999E-3</v>
      </c>
      <c r="AD358" s="298">
        <v>49.997999999999998</v>
      </c>
      <c r="AE358" s="58">
        <f t="shared" si="5"/>
        <v>1.6643520211800933E-5</v>
      </c>
    </row>
    <row r="359" spans="1:31">
      <c r="A359" s="3">
        <v>358</v>
      </c>
      <c r="B359" s="290" t="s">
        <v>1158</v>
      </c>
      <c r="C359" s="292">
        <v>249.91200000000001</v>
      </c>
      <c r="D359" s="292">
        <v>249.89599999999999</v>
      </c>
      <c r="E359" s="292">
        <v>249.887</v>
      </c>
      <c r="F359" s="292">
        <v>5.0060799999999999</v>
      </c>
      <c r="G359" s="292">
        <v>5.0005300000000004</v>
      </c>
      <c r="H359" s="292">
        <v>5.0025899999999996</v>
      </c>
      <c r="I359" s="292">
        <v>359.976</v>
      </c>
      <c r="J359" s="292">
        <v>359.98899999999998</v>
      </c>
      <c r="K359" s="292">
        <v>2.18E-2</v>
      </c>
      <c r="L359" s="292">
        <v>1251.08</v>
      </c>
      <c r="M359" s="298">
        <v>1249.6099999999999</v>
      </c>
      <c r="N359" s="298">
        <v>1250.08</v>
      </c>
      <c r="O359" s="298">
        <v>-0.51670000000000005</v>
      </c>
      <c r="P359" s="298">
        <v>-0.22459999999999999</v>
      </c>
      <c r="Q359" s="298">
        <v>0.47564000000000001</v>
      </c>
      <c r="R359" s="302">
        <v>1</v>
      </c>
      <c r="S359" s="302">
        <v>1</v>
      </c>
      <c r="T359" s="302">
        <v>1</v>
      </c>
      <c r="U359" s="302">
        <v>119.91</v>
      </c>
      <c r="V359" s="302">
        <v>120.249</v>
      </c>
      <c r="W359" s="302">
        <v>119.839</v>
      </c>
      <c r="X359" s="302">
        <v>3.422E-2</v>
      </c>
      <c r="Y359" s="302">
        <v>3.5869999999999999E-2</v>
      </c>
      <c r="Z359" s="302">
        <v>3.6900000000000002E-2</v>
      </c>
      <c r="AA359" s="302">
        <v>3.4399999999999999E-3</v>
      </c>
      <c r="AB359" s="302">
        <v>3.3700000000000002E-3</v>
      </c>
      <c r="AC359" s="302">
        <v>3.46E-3</v>
      </c>
      <c r="AD359" s="298">
        <v>49.997999999999998</v>
      </c>
      <c r="AE359" s="58">
        <f t="shared" si="5"/>
        <v>1.6909718397073448E-5</v>
      </c>
    </row>
    <row r="360" spans="1:31">
      <c r="A360" s="3">
        <v>359</v>
      </c>
      <c r="B360" s="290" t="s">
        <v>1159</v>
      </c>
      <c r="C360" s="292">
        <v>249.91200000000001</v>
      </c>
      <c r="D360" s="292">
        <v>249.89599999999999</v>
      </c>
      <c r="E360" s="292">
        <v>249.88800000000001</v>
      </c>
      <c r="F360" s="292">
        <v>5.0060500000000001</v>
      </c>
      <c r="G360" s="292">
        <v>5.0005199999999999</v>
      </c>
      <c r="H360" s="292">
        <v>5.0025899999999996</v>
      </c>
      <c r="I360" s="292">
        <v>359.976</v>
      </c>
      <c r="J360" s="292">
        <v>359.988</v>
      </c>
      <c r="K360" s="292">
        <v>2.18E-2</v>
      </c>
      <c r="L360" s="292">
        <v>1251.07</v>
      </c>
      <c r="M360" s="298">
        <v>1249.6099999999999</v>
      </c>
      <c r="N360" s="298">
        <v>1250.08</v>
      </c>
      <c r="O360" s="298">
        <v>-0.50970000000000004</v>
      </c>
      <c r="P360" s="298">
        <v>-0.24329999999999999</v>
      </c>
      <c r="Q360" s="298">
        <v>0.47577999999999998</v>
      </c>
      <c r="R360" s="302">
        <v>1</v>
      </c>
      <c r="S360" s="302">
        <v>1</v>
      </c>
      <c r="T360" s="302">
        <v>1</v>
      </c>
      <c r="U360" s="302">
        <v>119.91</v>
      </c>
      <c r="V360" s="302">
        <v>120.249</v>
      </c>
      <c r="W360" s="302">
        <v>119.839</v>
      </c>
      <c r="X360" s="302">
        <v>3.3980000000000003E-2</v>
      </c>
      <c r="Y360" s="302">
        <v>3.6170000000000001E-2</v>
      </c>
      <c r="Z360" s="302">
        <v>3.6630000000000003E-2</v>
      </c>
      <c r="AA360" s="302">
        <v>3.4399999999999999E-3</v>
      </c>
      <c r="AB360" s="302">
        <v>3.3999999999999998E-3</v>
      </c>
      <c r="AC360" s="302">
        <v>3.3800000000000002E-3</v>
      </c>
      <c r="AD360" s="298">
        <v>49.997999999999998</v>
      </c>
      <c r="AE360" s="58">
        <f t="shared" si="5"/>
        <v>1.6493060684297234E-5</v>
      </c>
    </row>
    <row r="361" spans="1:31">
      <c r="A361" s="3">
        <v>360</v>
      </c>
      <c r="B361" s="290" t="s">
        <v>1160</v>
      </c>
      <c r="C361" s="292">
        <v>249.91200000000001</v>
      </c>
      <c r="D361" s="292">
        <v>249.89599999999999</v>
      </c>
      <c r="E361" s="292">
        <v>249.886</v>
      </c>
      <c r="F361" s="292">
        <v>5.0060900000000004</v>
      </c>
      <c r="G361" s="292">
        <v>5.0005199999999999</v>
      </c>
      <c r="H361" s="292">
        <v>5.00258</v>
      </c>
      <c r="I361" s="292">
        <v>359.97699999999998</v>
      </c>
      <c r="J361" s="292">
        <v>359.98899999999998</v>
      </c>
      <c r="K361" s="292">
        <v>2.1499999999999998E-2</v>
      </c>
      <c r="L361" s="292">
        <v>1251.08</v>
      </c>
      <c r="M361" s="298">
        <v>1249.6099999999999</v>
      </c>
      <c r="N361" s="298">
        <v>1250.08</v>
      </c>
      <c r="O361" s="298">
        <v>-0.50039999999999996</v>
      </c>
      <c r="P361" s="298">
        <v>-0.23860000000000001</v>
      </c>
      <c r="Q361" s="298">
        <v>0.46919</v>
      </c>
      <c r="R361" s="302">
        <v>1</v>
      </c>
      <c r="S361" s="302">
        <v>1</v>
      </c>
      <c r="T361" s="302">
        <v>1</v>
      </c>
      <c r="U361" s="302">
        <v>119.91</v>
      </c>
      <c r="V361" s="302">
        <v>120.25</v>
      </c>
      <c r="W361" s="302">
        <v>119.839</v>
      </c>
      <c r="X361" s="302">
        <v>3.4290000000000001E-2</v>
      </c>
      <c r="Y361" s="302">
        <v>3.5819999999999998E-2</v>
      </c>
      <c r="Z361" s="302">
        <v>3.6760000000000001E-2</v>
      </c>
      <c r="AA361" s="302">
        <v>3.4499999999999999E-3</v>
      </c>
      <c r="AB361" s="302">
        <v>3.3700000000000002E-3</v>
      </c>
      <c r="AC361" s="302">
        <v>3.2299999999999998E-3</v>
      </c>
      <c r="AD361" s="298">
        <v>49.997999999999998</v>
      </c>
      <c r="AE361" s="58">
        <f t="shared" si="5"/>
        <v>1.6458332538604736E-5</v>
      </c>
    </row>
    <row r="362" spans="1:31">
      <c r="A362" s="3">
        <v>361</v>
      </c>
      <c r="B362" s="290" t="s">
        <v>1161</v>
      </c>
      <c r="C362" s="292">
        <v>249.91200000000001</v>
      </c>
      <c r="D362" s="292">
        <v>249.89599999999999</v>
      </c>
      <c r="E362" s="292">
        <v>249.886</v>
      </c>
      <c r="F362" s="292">
        <v>5.0061299999999997</v>
      </c>
      <c r="G362" s="292">
        <v>5.0004999999999997</v>
      </c>
      <c r="H362" s="292">
        <v>5.0025700000000004</v>
      </c>
      <c r="I362" s="292">
        <v>359.976</v>
      </c>
      <c r="J362" s="292">
        <v>359.98700000000002</v>
      </c>
      <c r="K362" s="292">
        <v>2.1420000000000002E-2</v>
      </c>
      <c r="L362" s="292">
        <v>1251.0899999999999</v>
      </c>
      <c r="M362" s="298">
        <v>1249.5999999999999</v>
      </c>
      <c r="N362" s="298">
        <v>1250.07</v>
      </c>
      <c r="O362" s="298">
        <v>-0.50790000000000002</v>
      </c>
      <c r="P362" s="298">
        <v>-0.27189999999999998</v>
      </c>
      <c r="Q362" s="298">
        <v>0.46743000000000001</v>
      </c>
      <c r="R362" s="302">
        <v>1</v>
      </c>
      <c r="S362" s="302">
        <v>1</v>
      </c>
      <c r="T362" s="302">
        <v>1</v>
      </c>
      <c r="U362" s="302">
        <v>119.91</v>
      </c>
      <c r="V362" s="302">
        <v>120.25</v>
      </c>
      <c r="W362" s="302">
        <v>119.839</v>
      </c>
      <c r="X362" s="302">
        <v>3.3770000000000001E-2</v>
      </c>
      <c r="Y362" s="302">
        <v>3.5180000000000003E-2</v>
      </c>
      <c r="Z362" s="302">
        <v>3.6569999999999998E-2</v>
      </c>
      <c r="AA362" s="302">
        <v>3.4399999999999999E-3</v>
      </c>
      <c r="AB362" s="302">
        <v>3.4099999999999998E-3</v>
      </c>
      <c r="AC362" s="302">
        <v>3.16E-3</v>
      </c>
      <c r="AD362" s="298">
        <v>49.997999999999998</v>
      </c>
      <c r="AE362" s="58">
        <f t="shared" si="5"/>
        <v>1.6284720913972706E-5</v>
      </c>
    </row>
    <row r="363" spans="1:31">
      <c r="A363" s="3">
        <v>362</v>
      </c>
      <c r="B363" s="290" t="s">
        <v>1162</v>
      </c>
      <c r="C363" s="292">
        <v>249.91200000000001</v>
      </c>
      <c r="D363" s="292">
        <v>249.89599999999999</v>
      </c>
      <c r="E363" s="292">
        <v>249.886</v>
      </c>
      <c r="F363" s="292">
        <v>5.0061999999999998</v>
      </c>
      <c r="G363" s="292">
        <v>5.0005499999999996</v>
      </c>
      <c r="H363" s="292">
        <v>5.0025700000000004</v>
      </c>
      <c r="I363" s="292">
        <v>359.976</v>
      </c>
      <c r="J363" s="292">
        <v>359.988</v>
      </c>
      <c r="K363" s="292">
        <v>2.1329999999999998E-2</v>
      </c>
      <c r="L363" s="292">
        <v>1251.1099999999999</v>
      </c>
      <c r="M363" s="298">
        <v>1249.6099999999999</v>
      </c>
      <c r="N363" s="298">
        <v>1250.07</v>
      </c>
      <c r="O363" s="298">
        <v>-0.50549999999999995</v>
      </c>
      <c r="P363" s="298">
        <v>-0.25309999999999999</v>
      </c>
      <c r="Q363" s="298">
        <v>0.46537000000000001</v>
      </c>
      <c r="R363" s="302">
        <v>1</v>
      </c>
      <c r="S363" s="302">
        <v>1</v>
      </c>
      <c r="T363" s="302">
        <v>1</v>
      </c>
      <c r="U363" s="302">
        <v>119.90900000000001</v>
      </c>
      <c r="V363" s="302">
        <v>120.25</v>
      </c>
      <c r="W363" s="302">
        <v>119.839</v>
      </c>
      <c r="X363" s="302">
        <v>3.4459999999999998E-2</v>
      </c>
      <c r="Y363" s="302">
        <v>3.6209999999999999E-2</v>
      </c>
      <c r="Z363" s="302">
        <v>3.671E-2</v>
      </c>
      <c r="AA363" s="302">
        <v>3.3999999999999998E-3</v>
      </c>
      <c r="AB363" s="302">
        <v>3.4299999999999999E-3</v>
      </c>
      <c r="AC363" s="302">
        <v>3.0999999999999999E-3</v>
      </c>
      <c r="AD363" s="298">
        <v>49.997999999999998</v>
      </c>
      <c r="AE363" s="58">
        <f t="shared" si="5"/>
        <v>1.649305340833962E-5</v>
      </c>
    </row>
    <row r="364" spans="1:31">
      <c r="A364" s="3">
        <v>363</v>
      </c>
      <c r="B364" s="290" t="s">
        <v>1163</v>
      </c>
      <c r="C364" s="292">
        <v>249.91200000000001</v>
      </c>
      <c r="D364" s="292">
        <v>249.89500000000001</v>
      </c>
      <c r="E364" s="292">
        <v>249.887</v>
      </c>
      <c r="F364" s="292">
        <v>5.0062100000000003</v>
      </c>
      <c r="G364" s="292">
        <v>5.0005300000000004</v>
      </c>
      <c r="H364" s="292">
        <v>5.0025500000000003</v>
      </c>
      <c r="I364" s="292">
        <v>359.976</v>
      </c>
      <c r="J364" s="292">
        <v>359.988</v>
      </c>
      <c r="K364" s="292">
        <v>2.102E-2</v>
      </c>
      <c r="L364" s="292">
        <v>1251.1099999999999</v>
      </c>
      <c r="M364" s="298">
        <v>1249.6099999999999</v>
      </c>
      <c r="N364" s="298">
        <v>1250.07</v>
      </c>
      <c r="O364" s="298">
        <v>-0.50829999999999997</v>
      </c>
      <c r="P364" s="298">
        <v>-0.2606</v>
      </c>
      <c r="Q364" s="298">
        <v>0.45862000000000003</v>
      </c>
      <c r="R364" s="302">
        <v>1</v>
      </c>
      <c r="S364" s="302">
        <v>1</v>
      </c>
      <c r="T364" s="302">
        <v>1</v>
      </c>
      <c r="U364" s="302">
        <v>119.90900000000001</v>
      </c>
      <c r="V364" s="302">
        <v>120.25</v>
      </c>
      <c r="W364" s="302">
        <v>119.839</v>
      </c>
      <c r="X364" s="302">
        <v>3.424E-2</v>
      </c>
      <c r="Y364" s="302">
        <v>3.6089999999999997E-2</v>
      </c>
      <c r="Z364" s="302">
        <v>3.6819999999999999E-2</v>
      </c>
      <c r="AA364" s="302">
        <v>3.46E-3</v>
      </c>
      <c r="AB364" s="302">
        <v>3.4199999999999999E-3</v>
      </c>
      <c r="AC364" s="302">
        <v>3.0300000000000001E-3</v>
      </c>
      <c r="AD364" s="298">
        <v>49.997999999999998</v>
      </c>
      <c r="AE364" s="58">
        <f t="shared" si="5"/>
        <v>1.6458332538604736E-5</v>
      </c>
    </row>
    <row r="365" spans="1:31">
      <c r="A365" s="3">
        <v>364</v>
      </c>
      <c r="B365" s="290" t="s">
        <v>1164</v>
      </c>
      <c r="C365" s="292">
        <v>249.91300000000001</v>
      </c>
      <c r="D365" s="292">
        <v>249.89400000000001</v>
      </c>
      <c r="E365" s="292">
        <v>249.886</v>
      </c>
      <c r="F365" s="292">
        <v>5.0061900000000001</v>
      </c>
      <c r="G365" s="292">
        <v>5.0004600000000003</v>
      </c>
      <c r="H365" s="292">
        <v>5.0025199999999996</v>
      </c>
      <c r="I365" s="292">
        <v>359.976</v>
      </c>
      <c r="J365" s="292">
        <v>359.988</v>
      </c>
      <c r="K365" s="292">
        <v>2.2169999999999999E-2</v>
      </c>
      <c r="L365" s="292">
        <v>1251.1099999999999</v>
      </c>
      <c r="M365" s="298">
        <v>1249.5899999999999</v>
      </c>
      <c r="N365" s="298">
        <v>1250.06</v>
      </c>
      <c r="O365" s="298">
        <v>-0.50460000000000005</v>
      </c>
      <c r="P365" s="298">
        <v>-0.25969999999999999</v>
      </c>
      <c r="Q365" s="298">
        <v>0.48379</v>
      </c>
      <c r="R365" s="302">
        <v>1</v>
      </c>
      <c r="S365" s="302">
        <v>1</v>
      </c>
      <c r="T365" s="302">
        <v>1</v>
      </c>
      <c r="U365" s="302">
        <v>119.90900000000001</v>
      </c>
      <c r="V365" s="302">
        <v>120.25</v>
      </c>
      <c r="W365" s="302">
        <v>119.84</v>
      </c>
      <c r="X365" s="302">
        <v>3.4419999999999999E-2</v>
      </c>
      <c r="Y365" s="302">
        <v>3.5889999999999998E-2</v>
      </c>
      <c r="Z365" s="302">
        <v>3.6749999999999998E-2</v>
      </c>
      <c r="AA365" s="302">
        <v>3.47E-3</v>
      </c>
      <c r="AB365" s="302">
        <v>3.3600000000000001E-3</v>
      </c>
      <c r="AC365" s="302">
        <v>2.9099999999999998E-3</v>
      </c>
      <c r="AD365" s="298">
        <v>49.997999999999998</v>
      </c>
      <c r="AE365" s="58">
        <f t="shared" si="5"/>
        <v>1.6273152141366154E-5</v>
      </c>
    </row>
    <row r="366" spans="1:31">
      <c r="A366" s="3">
        <v>365</v>
      </c>
      <c r="B366" s="290" t="s">
        <v>1165</v>
      </c>
      <c r="C366" s="292">
        <v>249.91399999999999</v>
      </c>
      <c r="D366" s="292">
        <v>249.89500000000001</v>
      </c>
      <c r="E366" s="292">
        <v>249.886</v>
      </c>
      <c r="F366" s="292">
        <v>5.0061999999999998</v>
      </c>
      <c r="G366" s="292">
        <v>5.0004299999999997</v>
      </c>
      <c r="H366" s="292">
        <v>5.0025500000000003</v>
      </c>
      <c r="I366" s="292">
        <v>359.976</v>
      </c>
      <c r="J366" s="292">
        <v>359.98700000000002</v>
      </c>
      <c r="K366" s="292">
        <v>2.2120000000000001E-2</v>
      </c>
      <c r="L366" s="292">
        <v>1251.1199999999999</v>
      </c>
      <c r="M366" s="298">
        <v>1249.58</v>
      </c>
      <c r="N366" s="298">
        <v>1250.06</v>
      </c>
      <c r="O366" s="298">
        <v>-0.50649999999999995</v>
      </c>
      <c r="P366" s="298">
        <v>-0.26390000000000002</v>
      </c>
      <c r="Q366" s="298">
        <v>0.48270999999999997</v>
      </c>
      <c r="R366" s="302">
        <v>1</v>
      </c>
      <c r="S366" s="302">
        <v>1</v>
      </c>
      <c r="T366" s="302">
        <v>1</v>
      </c>
      <c r="U366" s="302">
        <v>119.90900000000001</v>
      </c>
      <c r="V366" s="302">
        <v>120.25</v>
      </c>
      <c r="W366" s="302">
        <v>119.84</v>
      </c>
      <c r="X366" s="302">
        <v>3.5490000000000001E-2</v>
      </c>
      <c r="Y366" s="302">
        <v>3.5740000000000001E-2</v>
      </c>
      <c r="Z366" s="302">
        <v>3.7150000000000002E-2</v>
      </c>
      <c r="AA366" s="302">
        <v>3.4199999999999999E-3</v>
      </c>
      <c r="AB366" s="302">
        <v>3.3600000000000001E-3</v>
      </c>
      <c r="AC366" s="302">
        <v>2.8800000000000002E-3</v>
      </c>
      <c r="AD366" s="298">
        <v>49.997999999999998</v>
      </c>
      <c r="AE366" s="58">
        <f t="shared" si="5"/>
        <v>1.6458332538604736E-5</v>
      </c>
    </row>
    <row r="367" spans="1:31">
      <c r="A367" s="3">
        <v>366</v>
      </c>
      <c r="B367" s="290" t="s">
        <v>1166</v>
      </c>
      <c r="C367" s="292">
        <v>249.91399999999999</v>
      </c>
      <c r="D367" s="292">
        <v>249.89500000000001</v>
      </c>
      <c r="E367" s="292">
        <v>249.887</v>
      </c>
      <c r="F367" s="292">
        <v>5.0062199999999999</v>
      </c>
      <c r="G367" s="292">
        <v>5.0003700000000002</v>
      </c>
      <c r="H367" s="292">
        <v>5.0025700000000004</v>
      </c>
      <c r="I367" s="292">
        <v>359.976</v>
      </c>
      <c r="J367" s="292">
        <v>359.98700000000002</v>
      </c>
      <c r="K367" s="292">
        <v>2.1590000000000002E-2</v>
      </c>
      <c r="L367" s="292">
        <v>1251.1199999999999</v>
      </c>
      <c r="M367" s="298">
        <v>1249.57</v>
      </c>
      <c r="N367" s="298">
        <v>1250.07</v>
      </c>
      <c r="O367" s="298">
        <v>-0.50790000000000002</v>
      </c>
      <c r="P367" s="298">
        <v>-0.27039999999999997</v>
      </c>
      <c r="Q367" s="298">
        <v>0.47125</v>
      </c>
      <c r="R367" s="302">
        <v>1</v>
      </c>
      <c r="S367" s="302">
        <v>1</v>
      </c>
      <c r="T367" s="302">
        <v>1</v>
      </c>
      <c r="U367" s="302">
        <v>119.90900000000001</v>
      </c>
      <c r="V367" s="302">
        <v>120.25</v>
      </c>
      <c r="W367" s="302">
        <v>119.839</v>
      </c>
      <c r="X367" s="302">
        <v>3.4540000000000001E-2</v>
      </c>
      <c r="Y367" s="302">
        <v>3.6249999999999998E-2</v>
      </c>
      <c r="Z367" s="302">
        <v>3.7159999999999999E-2</v>
      </c>
      <c r="AA367" s="302">
        <v>3.4299999999999999E-3</v>
      </c>
      <c r="AB367" s="302">
        <v>3.3700000000000002E-3</v>
      </c>
      <c r="AC367" s="302">
        <v>2.8E-3</v>
      </c>
      <c r="AD367" s="298">
        <v>49.997999999999998</v>
      </c>
      <c r="AE367" s="58">
        <f t="shared" si="5"/>
        <v>1.6689817130099982E-5</v>
      </c>
    </row>
    <row r="368" spans="1:31">
      <c r="A368" s="3">
        <v>367</v>
      </c>
      <c r="B368" s="290" t="s">
        <v>1167</v>
      </c>
      <c r="C368" s="292">
        <v>249.91399999999999</v>
      </c>
      <c r="D368" s="292">
        <v>249.89500000000001</v>
      </c>
      <c r="E368" s="292">
        <v>249.887</v>
      </c>
      <c r="F368" s="292">
        <v>5.0062199999999999</v>
      </c>
      <c r="G368" s="292">
        <v>5.0003700000000002</v>
      </c>
      <c r="H368" s="292">
        <v>5.0025399999999998</v>
      </c>
      <c r="I368" s="292">
        <v>359.976</v>
      </c>
      <c r="J368" s="292">
        <v>359.98700000000002</v>
      </c>
      <c r="K368" s="292">
        <v>2.196E-2</v>
      </c>
      <c r="L368" s="292">
        <v>1251.1199999999999</v>
      </c>
      <c r="M368" s="298">
        <v>1249.56</v>
      </c>
      <c r="N368" s="298">
        <v>1250.07</v>
      </c>
      <c r="O368" s="298">
        <v>-0.50880000000000003</v>
      </c>
      <c r="P368" s="298">
        <v>-0.26390000000000002</v>
      </c>
      <c r="Q368" s="298">
        <v>0.47911999999999999</v>
      </c>
      <c r="R368" s="302">
        <v>1</v>
      </c>
      <c r="S368" s="302">
        <v>1</v>
      </c>
      <c r="T368" s="302">
        <v>1</v>
      </c>
      <c r="U368" s="302">
        <v>119.90900000000001</v>
      </c>
      <c r="V368" s="302">
        <v>120.25</v>
      </c>
      <c r="W368" s="302">
        <v>119.84</v>
      </c>
      <c r="X368" s="302">
        <v>3.3759999999999998E-2</v>
      </c>
      <c r="Y368" s="302">
        <v>3.653E-2</v>
      </c>
      <c r="Z368" s="302">
        <v>3.703E-2</v>
      </c>
      <c r="AA368" s="302">
        <v>3.46E-3</v>
      </c>
      <c r="AB368" s="302">
        <v>3.3600000000000001E-3</v>
      </c>
      <c r="AC368" s="302">
        <v>2.7799999999999999E-3</v>
      </c>
      <c r="AD368" s="298">
        <v>49.997999999999998</v>
      </c>
      <c r="AE368" s="58">
        <f t="shared" si="5"/>
        <v>1.7175923858303577E-5</v>
      </c>
    </row>
    <row r="369" spans="1:31">
      <c r="A369" s="3">
        <v>368</v>
      </c>
      <c r="B369" s="290" t="s">
        <v>1168</v>
      </c>
      <c r="C369" s="292">
        <v>249.91399999999999</v>
      </c>
      <c r="D369" s="292">
        <v>249.89500000000001</v>
      </c>
      <c r="E369" s="292">
        <v>249.886</v>
      </c>
      <c r="F369" s="292">
        <v>5.0062699999999998</v>
      </c>
      <c r="G369" s="292">
        <v>5.0003799999999998</v>
      </c>
      <c r="H369" s="292">
        <v>5.0025500000000003</v>
      </c>
      <c r="I369" s="292">
        <v>359.976</v>
      </c>
      <c r="J369" s="292">
        <v>359.988</v>
      </c>
      <c r="K369" s="292">
        <v>2.1839999999999998E-2</v>
      </c>
      <c r="L369" s="292">
        <v>1251.1400000000001</v>
      </c>
      <c r="M369" s="298">
        <v>1249.57</v>
      </c>
      <c r="N369" s="298">
        <v>1250.07</v>
      </c>
      <c r="O369" s="298">
        <v>-0.52380000000000004</v>
      </c>
      <c r="P369" s="298">
        <v>-0.26150000000000001</v>
      </c>
      <c r="Q369" s="298">
        <v>0.47670000000000001</v>
      </c>
      <c r="R369" s="302">
        <v>1</v>
      </c>
      <c r="S369" s="302">
        <v>1</v>
      </c>
      <c r="T369" s="302">
        <v>1</v>
      </c>
      <c r="U369" s="302">
        <v>119.90900000000001</v>
      </c>
      <c r="V369" s="302">
        <v>120.25</v>
      </c>
      <c r="W369" s="302">
        <v>119.839</v>
      </c>
      <c r="X369" s="302">
        <v>3.4270000000000002E-2</v>
      </c>
      <c r="Y369" s="302">
        <v>3.6249999999999998E-2</v>
      </c>
      <c r="Z369" s="302">
        <v>3.7679999999999998E-2</v>
      </c>
      <c r="AA369" s="302">
        <v>3.47E-3</v>
      </c>
      <c r="AB369" s="302">
        <v>3.3500000000000001E-3</v>
      </c>
      <c r="AC369" s="302">
        <v>2.7299999999999998E-3</v>
      </c>
      <c r="AD369" s="298">
        <v>49.997999999999998</v>
      </c>
      <c r="AE369" s="58">
        <f t="shared" si="5"/>
        <v>1.6412035620305687E-5</v>
      </c>
    </row>
    <row r="370" spans="1:31">
      <c r="A370" s="3">
        <v>369</v>
      </c>
      <c r="B370" s="290" t="s">
        <v>1169</v>
      </c>
      <c r="C370" s="292">
        <v>249.91399999999999</v>
      </c>
      <c r="D370" s="292">
        <v>249.89500000000001</v>
      </c>
      <c r="E370" s="292">
        <v>249.886</v>
      </c>
      <c r="F370" s="292">
        <v>5.0062899999999999</v>
      </c>
      <c r="G370" s="292">
        <v>5.0003500000000001</v>
      </c>
      <c r="H370" s="292">
        <v>5.0025500000000003</v>
      </c>
      <c r="I370" s="292">
        <v>359.97500000000002</v>
      </c>
      <c r="J370" s="292">
        <v>359.98700000000002</v>
      </c>
      <c r="K370" s="292">
        <v>2.164E-2</v>
      </c>
      <c r="L370" s="292">
        <v>1251.1400000000001</v>
      </c>
      <c r="M370" s="298">
        <v>1249.56</v>
      </c>
      <c r="N370" s="298">
        <v>1250.07</v>
      </c>
      <c r="O370" s="298">
        <v>-0.53459999999999996</v>
      </c>
      <c r="P370" s="298">
        <v>-0.26390000000000002</v>
      </c>
      <c r="Q370" s="298">
        <v>0.47226000000000001</v>
      </c>
      <c r="R370" s="302">
        <v>1</v>
      </c>
      <c r="S370" s="302">
        <v>1</v>
      </c>
      <c r="T370" s="302">
        <v>1</v>
      </c>
      <c r="U370" s="302">
        <v>119.90900000000001</v>
      </c>
      <c r="V370" s="302">
        <v>120.25</v>
      </c>
      <c r="W370" s="302">
        <v>119.839</v>
      </c>
      <c r="X370" s="302">
        <v>3.5130000000000002E-2</v>
      </c>
      <c r="Y370" s="302">
        <v>3.6900000000000002E-2</v>
      </c>
      <c r="Z370" s="302">
        <v>3.662E-2</v>
      </c>
      <c r="AA370" s="302">
        <v>3.4499999999999999E-3</v>
      </c>
      <c r="AB370" s="302">
        <v>3.3600000000000001E-3</v>
      </c>
      <c r="AC370" s="302">
        <v>2.7100000000000002E-3</v>
      </c>
      <c r="AD370" s="298">
        <v>49.997999999999998</v>
      </c>
      <c r="AE370" s="58">
        <f t="shared" si="5"/>
        <v>1.7002312233671546E-5</v>
      </c>
    </row>
    <row r="371" spans="1:31">
      <c r="A371" s="3">
        <v>370</v>
      </c>
      <c r="B371" s="290" t="s">
        <v>1170</v>
      </c>
      <c r="C371" s="292">
        <v>249.91300000000001</v>
      </c>
      <c r="D371" s="292">
        <v>249.89400000000001</v>
      </c>
      <c r="E371" s="292">
        <v>249.887</v>
      </c>
      <c r="F371" s="292">
        <v>5.0062699999999998</v>
      </c>
      <c r="G371" s="292">
        <v>5.0003200000000003</v>
      </c>
      <c r="H371" s="292">
        <v>5.0025500000000003</v>
      </c>
      <c r="I371" s="292">
        <v>359.97500000000002</v>
      </c>
      <c r="J371" s="292">
        <v>359.98700000000002</v>
      </c>
      <c r="K371" s="292">
        <v>2.1600000000000001E-2</v>
      </c>
      <c r="L371" s="292">
        <v>1251.1300000000001</v>
      </c>
      <c r="M371" s="298">
        <v>1249.55</v>
      </c>
      <c r="N371" s="298">
        <v>1250.07</v>
      </c>
      <c r="O371" s="298">
        <v>-0.54579999999999995</v>
      </c>
      <c r="P371" s="298">
        <v>-0.27139999999999997</v>
      </c>
      <c r="Q371" s="298">
        <v>0.47134999999999999</v>
      </c>
      <c r="R371" s="302">
        <v>1</v>
      </c>
      <c r="S371" s="302">
        <v>1</v>
      </c>
      <c r="T371" s="302">
        <v>1</v>
      </c>
      <c r="U371" s="302">
        <v>119.91</v>
      </c>
      <c r="V371" s="302">
        <v>120.25</v>
      </c>
      <c r="W371" s="302">
        <v>119.839</v>
      </c>
      <c r="X371" s="302">
        <v>3.4889999999999997E-2</v>
      </c>
      <c r="Y371" s="302">
        <v>3.6049999999999999E-2</v>
      </c>
      <c r="Z371" s="302">
        <v>3.6110000000000003E-2</v>
      </c>
      <c r="AA371" s="302">
        <v>3.46E-3</v>
      </c>
      <c r="AB371" s="302">
        <v>3.32E-3</v>
      </c>
      <c r="AC371" s="302">
        <v>2.7000000000000001E-3</v>
      </c>
      <c r="AD371" s="298">
        <v>49.997999999999998</v>
      </c>
      <c r="AE371" s="58">
        <f t="shared" si="5"/>
        <v>1.6956022591330111E-5</v>
      </c>
    </row>
    <row r="372" spans="1:31">
      <c r="A372" s="3">
        <v>371</v>
      </c>
      <c r="B372" s="290" t="s">
        <v>1171</v>
      </c>
      <c r="C372" s="292">
        <v>249.91300000000001</v>
      </c>
      <c r="D372" s="292">
        <v>249.89400000000001</v>
      </c>
      <c r="E372" s="292">
        <v>249.887</v>
      </c>
      <c r="F372" s="292">
        <v>5.0062800000000003</v>
      </c>
      <c r="G372" s="292">
        <v>5.0003399999999996</v>
      </c>
      <c r="H372" s="292">
        <v>5.0026000000000002</v>
      </c>
      <c r="I372" s="292">
        <v>359.97500000000002</v>
      </c>
      <c r="J372" s="292">
        <v>359.98700000000002</v>
      </c>
      <c r="K372" s="292">
        <v>2.1749999999999999E-2</v>
      </c>
      <c r="L372" s="292">
        <v>1251.1300000000001</v>
      </c>
      <c r="M372" s="298">
        <v>1249.56</v>
      </c>
      <c r="N372" s="298">
        <v>1250.08</v>
      </c>
      <c r="O372" s="298">
        <v>-0.53459999999999996</v>
      </c>
      <c r="P372" s="298">
        <v>-0.26619999999999999</v>
      </c>
      <c r="Q372" s="298">
        <v>0.47467999999999999</v>
      </c>
      <c r="R372" s="302">
        <v>1</v>
      </c>
      <c r="S372" s="302">
        <v>1</v>
      </c>
      <c r="T372" s="302">
        <v>1</v>
      </c>
      <c r="U372" s="302">
        <v>119.91</v>
      </c>
      <c r="V372" s="302">
        <v>120.25</v>
      </c>
      <c r="W372" s="302">
        <v>119.839</v>
      </c>
      <c r="X372" s="302">
        <v>3.4270000000000002E-2</v>
      </c>
      <c r="Y372" s="302">
        <v>3.5639999999999998E-2</v>
      </c>
      <c r="Z372" s="302">
        <v>3.6769999999999997E-2</v>
      </c>
      <c r="AA372" s="302">
        <v>3.46E-3</v>
      </c>
      <c r="AB372" s="302">
        <v>3.2799999999999999E-3</v>
      </c>
      <c r="AC372" s="302">
        <v>2.7200000000000002E-3</v>
      </c>
      <c r="AD372" s="298">
        <v>49.997999999999998</v>
      </c>
      <c r="AE372" s="58">
        <f t="shared" si="5"/>
        <v>1.6226847947109491E-5</v>
      </c>
    </row>
    <row r="373" spans="1:31">
      <c r="A373" s="3">
        <v>372</v>
      </c>
      <c r="B373" s="290" t="s">
        <v>1172</v>
      </c>
      <c r="C373" s="292">
        <v>249.91300000000001</v>
      </c>
      <c r="D373" s="292">
        <v>249.89400000000001</v>
      </c>
      <c r="E373" s="292">
        <v>249.886</v>
      </c>
      <c r="F373" s="292">
        <v>5.0062699999999998</v>
      </c>
      <c r="G373" s="292">
        <v>5.0003099999999998</v>
      </c>
      <c r="H373" s="292">
        <v>5.0026299999999999</v>
      </c>
      <c r="I373" s="292">
        <v>359.97500000000002</v>
      </c>
      <c r="J373" s="292">
        <v>359.98700000000002</v>
      </c>
      <c r="K373" s="292">
        <v>2.0740000000000001E-2</v>
      </c>
      <c r="L373" s="292">
        <v>1251.1300000000001</v>
      </c>
      <c r="M373" s="298">
        <v>1249.55</v>
      </c>
      <c r="N373" s="298">
        <v>1250.0899999999999</v>
      </c>
      <c r="O373" s="298">
        <v>-0.54069999999999996</v>
      </c>
      <c r="P373" s="298">
        <v>-0.27700000000000002</v>
      </c>
      <c r="Q373" s="298">
        <v>0.45251000000000002</v>
      </c>
      <c r="R373" s="302">
        <v>1</v>
      </c>
      <c r="S373" s="302">
        <v>1</v>
      </c>
      <c r="T373" s="302">
        <v>1</v>
      </c>
      <c r="U373" s="302">
        <v>119.91</v>
      </c>
      <c r="V373" s="302">
        <v>120.25</v>
      </c>
      <c r="W373" s="302">
        <v>119.839</v>
      </c>
      <c r="X373" s="302">
        <v>3.3860000000000001E-2</v>
      </c>
      <c r="Y373" s="302">
        <v>3.6179999999999997E-2</v>
      </c>
      <c r="Z373" s="302">
        <v>3.6830000000000002E-2</v>
      </c>
      <c r="AA373" s="302">
        <v>3.4399999999999999E-3</v>
      </c>
      <c r="AB373" s="302">
        <v>3.29E-3</v>
      </c>
      <c r="AC373" s="302">
        <v>2.7399999999999998E-3</v>
      </c>
      <c r="AD373" s="298">
        <v>49.997999999999998</v>
      </c>
      <c r="AE373" s="58">
        <f t="shared" si="5"/>
        <v>1.7141210264526308E-5</v>
      </c>
    </row>
    <row r="374" spans="1:31">
      <c r="A374" s="3">
        <v>373</v>
      </c>
      <c r="B374" s="290" t="s">
        <v>1173</v>
      </c>
      <c r="C374" s="292">
        <v>249.91300000000001</v>
      </c>
      <c r="D374" s="292">
        <v>249.89400000000001</v>
      </c>
      <c r="E374" s="292">
        <v>249.886</v>
      </c>
      <c r="F374" s="292">
        <v>5.0062699999999998</v>
      </c>
      <c r="G374" s="292">
        <v>5.0002899999999997</v>
      </c>
      <c r="H374" s="292">
        <v>5.0026200000000003</v>
      </c>
      <c r="I374" s="292">
        <v>359.97500000000002</v>
      </c>
      <c r="J374" s="292">
        <v>359.98700000000002</v>
      </c>
      <c r="K374" s="292">
        <v>2.086E-2</v>
      </c>
      <c r="L374" s="292">
        <v>1251.1300000000001</v>
      </c>
      <c r="M374" s="298">
        <v>1249.54</v>
      </c>
      <c r="N374" s="298">
        <v>1250.0899999999999</v>
      </c>
      <c r="O374" s="298">
        <v>-0.53739999999999999</v>
      </c>
      <c r="P374" s="298">
        <v>-0.27139999999999997</v>
      </c>
      <c r="Q374" s="298">
        <v>0.45524999999999999</v>
      </c>
      <c r="R374" s="302">
        <v>1</v>
      </c>
      <c r="S374" s="302">
        <v>1</v>
      </c>
      <c r="T374" s="302">
        <v>1</v>
      </c>
      <c r="U374" s="302">
        <v>119.91</v>
      </c>
      <c r="V374" s="302">
        <v>120.25</v>
      </c>
      <c r="W374" s="302">
        <v>119.839</v>
      </c>
      <c r="X374" s="302">
        <v>3.3799999999999997E-2</v>
      </c>
      <c r="Y374" s="302">
        <v>3.6229999999999998E-2</v>
      </c>
      <c r="Z374" s="302">
        <v>3.7249999999999998E-2</v>
      </c>
      <c r="AA374" s="302">
        <v>3.4199999999999999E-3</v>
      </c>
      <c r="AB374" s="302">
        <v>3.2799999999999999E-3</v>
      </c>
      <c r="AC374" s="302">
        <v>2.7299999999999998E-3</v>
      </c>
      <c r="AD374" s="298">
        <v>49.997999999999998</v>
      </c>
      <c r="AE374" s="58">
        <f t="shared" si="5"/>
        <v>1.6319441783707589E-5</v>
      </c>
    </row>
    <row r="375" spans="1:31">
      <c r="A375" s="3">
        <v>374</v>
      </c>
      <c r="B375" s="290" t="s">
        <v>1174</v>
      </c>
      <c r="C375" s="292">
        <v>249.91300000000001</v>
      </c>
      <c r="D375" s="292">
        <v>249.89500000000001</v>
      </c>
      <c r="E375" s="292">
        <v>249.887</v>
      </c>
      <c r="F375" s="292">
        <v>5.0062600000000002</v>
      </c>
      <c r="G375" s="292">
        <v>5.0003000000000002</v>
      </c>
      <c r="H375" s="292">
        <v>5.0026200000000003</v>
      </c>
      <c r="I375" s="292">
        <v>359.97500000000002</v>
      </c>
      <c r="J375" s="292">
        <v>359.988</v>
      </c>
      <c r="K375" s="292">
        <v>2.1270000000000001E-2</v>
      </c>
      <c r="L375" s="292">
        <v>1251.1300000000001</v>
      </c>
      <c r="M375" s="298">
        <v>1249.55</v>
      </c>
      <c r="N375" s="298">
        <v>1250.0899999999999</v>
      </c>
      <c r="O375" s="298">
        <v>-0.53690000000000004</v>
      </c>
      <c r="P375" s="298">
        <v>-0.26290000000000002</v>
      </c>
      <c r="Q375" s="298">
        <v>0.46409</v>
      </c>
      <c r="R375" s="302">
        <v>1</v>
      </c>
      <c r="S375" s="302">
        <v>1</v>
      </c>
      <c r="T375" s="302">
        <v>1</v>
      </c>
      <c r="U375" s="302">
        <v>119.91</v>
      </c>
      <c r="V375" s="302">
        <v>120.25</v>
      </c>
      <c r="W375" s="302">
        <v>119.839</v>
      </c>
      <c r="X375" s="302">
        <v>3.4459999999999998E-2</v>
      </c>
      <c r="Y375" s="302">
        <v>3.6060000000000002E-2</v>
      </c>
      <c r="Z375" s="302">
        <v>3.7220000000000003E-2</v>
      </c>
      <c r="AA375" s="302">
        <v>3.4399999999999999E-3</v>
      </c>
      <c r="AB375" s="302">
        <v>3.29E-3</v>
      </c>
      <c r="AC375" s="302">
        <v>2.7499999999999998E-3</v>
      </c>
      <c r="AD375" s="298">
        <v>49.997999999999998</v>
      </c>
      <c r="AE375" s="58">
        <f t="shared" si="5"/>
        <v>1.627314486540854E-5</v>
      </c>
    </row>
    <row r="376" spans="1:31">
      <c r="A376" s="3">
        <v>375</v>
      </c>
      <c r="B376" s="290" t="s">
        <v>1175</v>
      </c>
      <c r="C376" s="292">
        <v>249.91200000000001</v>
      </c>
      <c r="D376" s="292">
        <v>249.89500000000001</v>
      </c>
      <c r="E376" s="292">
        <v>249.887</v>
      </c>
      <c r="F376" s="292">
        <v>5.0062499999999996</v>
      </c>
      <c r="G376" s="292">
        <v>5.0003099999999998</v>
      </c>
      <c r="H376" s="292">
        <v>5.0026099999999998</v>
      </c>
      <c r="I376" s="292">
        <v>359.97500000000002</v>
      </c>
      <c r="J376" s="292">
        <v>359.98700000000002</v>
      </c>
      <c r="K376" s="292">
        <v>2.094E-2</v>
      </c>
      <c r="L376" s="292">
        <v>1251.1199999999999</v>
      </c>
      <c r="M376" s="298">
        <v>1249.55</v>
      </c>
      <c r="N376" s="298">
        <v>1250.0899999999999</v>
      </c>
      <c r="O376" s="298">
        <v>-0.53690000000000004</v>
      </c>
      <c r="P376" s="298">
        <v>-0.2681</v>
      </c>
      <c r="Q376" s="298">
        <v>0.45700000000000002</v>
      </c>
      <c r="R376" s="302">
        <v>1</v>
      </c>
      <c r="S376" s="302">
        <v>1</v>
      </c>
      <c r="T376" s="302">
        <v>1</v>
      </c>
      <c r="U376" s="302">
        <v>119.91</v>
      </c>
      <c r="V376" s="302">
        <v>120.25</v>
      </c>
      <c r="W376" s="302">
        <v>119.839</v>
      </c>
      <c r="X376" s="302">
        <v>3.4590000000000003E-2</v>
      </c>
      <c r="Y376" s="302">
        <v>3.5360000000000003E-2</v>
      </c>
      <c r="Z376" s="302">
        <v>3.6740000000000002E-2</v>
      </c>
      <c r="AA376" s="302">
        <v>3.4299999999999999E-3</v>
      </c>
      <c r="AB376" s="302">
        <v>3.3E-3</v>
      </c>
      <c r="AC376" s="302">
        <v>2.7799999999999999E-3</v>
      </c>
      <c r="AD376" s="298">
        <v>49.997999999999998</v>
      </c>
      <c r="AE376" s="58">
        <f t="shared" si="5"/>
        <v>1.4421297237277031E-5</v>
      </c>
    </row>
    <row r="377" spans="1:31">
      <c r="A377" s="3">
        <v>376</v>
      </c>
      <c r="B377" s="290" t="s">
        <v>1176</v>
      </c>
      <c r="C377" s="292">
        <v>249.91200000000001</v>
      </c>
      <c r="D377" s="292">
        <v>249.89500000000001</v>
      </c>
      <c r="E377" s="292">
        <v>249.886</v>
      </c>
      <c r="F377" s="292">
        <v>5.0062699999999998</v>
      </c>
      <c r="G377" s="292">
        <v>5.0003200000000003</v>
      </c>
      <c r="H377" s="292">
        <v>5.0026299999999999</v>
      </c>
      <c r="I377" s="292">
        <v>359.97500000000002</v>
      </c>
      <c r="J377" s="292">
        <v>359.98700000000002</v>
      </c>
      <c r="K377" s="292">
        <v>2.069E-2</v>
      </c>
      <c r="L377" s="292">
        <v>1251.1300000000001</v>
      </c>
      <c r="M377" s="298">
        <v>1249.55</v>
      </c>
      <c r="N377" s="298">
        <v>1250.0899999999999</v>
      </c>
      <c r="O377" s="298">
        <v>-0.53739999999999999</v>
      </c>
      <c r="P377" s="298">
        <v>-0.26619999999999999</v>
      </c>
      <c r="Q377" s="298">
        <v>0.45144000000000001</v>
      </c>
      <c r="R377" s="302">
        <v>1</v>
      </c>
      <c r="S377" s="302">
        <v>1</v>
      </c>
      <c r="T377" s="302">
        <v>1</v>
      </c>
      <c r="U377" s="302">
        <v>119.91</v>
      </c>
      <c r="V377" s="302">
        <v>120.25</v>
      </c>
      <c r="W377" s="302">
        <v>119.839</v>
      </c>
      <c r="X377" s="302">
        <v>3.4860000000000002E-2</v>
      </c>
      <c r="Y377" s="302">
        <v>3.5409999999999997E-2</v>
      </c>
      <c r="Z377" s="302">
        <v>3.6569999999999998E-2</v>
      </c>
      <c r="AA377" s="302">
        <v>3.4199999999999999E-3</v>
      </c>
      <c r="AB377" s="302">
        <v>3.3E-3</v>
      </c>
      <c r="AC377" s="302">
        <v>2.82E-3</v>
      </c>
      <c r="AD377" s="298">
        <v>49.997999999999998</v>
      </c>
      <c r="AE377" s="58">
        <f t="shared" si="5"/>
        <v>1.6956022591330111E-5</v>
      </c>
    </row>
    <row r="378" spans="1:31">
      <c r="A378" s="3">
        <v>377</v>
      </c>
      <c r="B378" s="290" t="s">
        <v>1177</v>
      </c>
      <c r="C378" s="292">
        <v>249.91300000000001</v>
      </c>
      <c r="D378" s="292">
        <v>249.89500000000001</v>
      </c>
      <c r="E378" s="292">
        <v>249.887</v>
      </c>
      <c r="F378" s="292">
        <v>5.0062899999999999</v>
      </c>
      <c r="G378" s="292">
        <v>5.0003200000000003</v>
      </c>
      <c r="H378" s="292">
        <v>5.0026299999999999</v>
      </c>
      <c r="I378" s="292">
        <v>359.97500000000002</v>
      </c>
      <c r="J378" s="292">
        <v>359.98700000000002</v>
      </c>
      <c r="K378" s="292">
        <v>2.026E-2</v>
      </c>
      <c r="L378" s="292">
        <v>1251.1400000000001</v>
      </c>
      <c r="M378" s="298">
        <v>1249.55</v>
      </c>
      <c r="N378" s="298">
        <v>1250.0899999999999</v>
      </c>
      <c r="O378" s="298">
        <v>-0.53269999999999995</v>
      </c>
      <c r="P378" s="298">
        <v>-0.26719999999999999</v>
      </c>
      <c r="Q378" s="298">
        <v>0.44207999999999997</v>
      </c>
      <c r="R378" s="302">
        <v>1</v>
      </c>
      <c r="S378" s="302">
        <v>1</v>
      </c>
      <c r="T378" s="302">
        <v>1</v>
      </c>
      <c r="U378" s="302">
        <v>119.91</v>
      </c>
      <c r="V378" s="302">
        <v>120.25</v>
      </c>
      <c r="W378" s="302">
        <v>119.839</v>
      </c>
      <c r="X378" s="302">
        <v>3.3989999999999999E-2</v>
      </c>
      <c r="Y378" s="302">
        <v>3.6209999999999999E-2</v>
      </c>
      <c r="Z378" s="302">
        <v>3.5880000000000002E-2</v>
      </c>
      <c r="AA378" s="302">
        <v>3.4199999999999999E-3</v>
      </c>
      <c r="AB378" s="302">
        <v>3.2599999999999999E-3</v>
      </c>
      <c r="AC378" s="302">
        <v>2.8900000000000002E-3</v>
      </c>
      <c r="AD378" s="298">
        <v>49.997999999999998</v>
      </c>
      <c r="AE378" s="58">
        <f t="shared" si="5"/>
        <v>1.627314486540854E-5</v>
      </c>
    </row>
    <row r="379" spans="1:31">
      <c r="A379" s="3">
        <v>378</v>
      </c>
      <c r="B379" s="290" t="s">
        <v>1178</v>
      </c>
      <c r="C379" s="292">
        <v>249.91300000000001</v>
      </c>
      <c r="D379" s="292">
        <v>249.89500000000001</v>
      </c>
      <c r="E379" s="292">
        <v>249.887</v>
      </c>
      <c r="F379" s="292">
        <v>5.0062800000000003</v>
      </c>
      <c r="G379" s="292">
        <v>5.0003000000000002</v>
      </c>
      <c r="H379" s="292">
        <v>5.0026000000000002</v>
      </c>
      <c r="I379" s="292">
        <v>359.976</v>
      </c>
      <c r="J379" s="292">
        <v>359.988</v>
      </c>
      <c r="K379" s="292">
        <v>2.085E-2</v>
      </c>
      <c r="L379" s="292">
        <v>1251.1300000000001</v>
      </c>
      <c r="M379" s="298">
        <v>1249.55</v>
      </c>
      <c r="N379" s="298">
        <v>1250.08</v>
      </c>
      <c r="O379" s="298">
        <v>-0.51490000000000002</v>
      </c>
      <c r="P379" s="298">
        <v>-0.25729999999999997</v>
      </c>
      <c r="Q379" s="298">
        <v>0.45490000000000003</v>
      </c>
      <c r="R379" s="302">
        <v>1</v>
      </c>
      <c r="S379" s="302">
        <v>1</v>
      </c>
      <c r="T379" s="302">
        <v>1</v>
      </c>
      <c r="U379" s="302">
        <v>119.91</v>
      </c>
      <c r="V379" s="302">
        <v>120.25</v>
      </c>
      <c r="W379" s="302">
        <v>119.839</v>
      </c>
      <c r="X379" s="302">
        <v>3.4180000000000002E-2</v>
      </c>
      <c r="Y379" s="302">
        <v>3.6490000000000002E-2</v>
      </c>
      <c r="Z379" s="302">
        <v>3.5860000000000003E-2</v>
      </c>
      <c r="AA379" s="302">
        <v>3.4399999999999999E-3</v>
      </c>
      <c r="AB379" s="302">
        <v>3.2699999999999999E-3</v>
      </c>
      <c r="AC379" s="302">
        <v>2.8999999999999998E-3</v>
      </c>
      <c r="AD379" s="298">
        <v>49.997999999999998</v>
      </c>
      <c r="AE379" s="58">
        <f t="shared" si="5"/>
        <v>1.6412035620305687E-5</v>
      </c>
    </row>
    <row r="380" spans="1:31">
      <c r="A380" s="3">
        <v>379</v>
      </c>
      <c r="B380" s="290" t="s">
        <v>1179</v>
      </c>
      <c r="C380" s="292">
        <v>249.91399999999999</v>
      </c>
      <c r="D380" s="292">
        <v>249.89400000000001</v>
      </c>
      <c r="E380" s="292">
        <v>249.887</v>
      </c>
      <c r="F380" s="292">
        <v>5.0062800000000003</v>
      </c>
      <c r="G380" s="292">
        <v>5.0003500000000001</v>
      </c>
      <c r="H380" s="292">
        <v>5.0026200000000003</v>
      </c>
      <c r="I380" s="292">
        <v>359.976</v>
      </c>
      <c r="J380" s="292">
        <v>359.98700000000002</v>
      </c>
      <c r="K380" s="292">
        <v>2.0729999999999998E-2</v>
      </c>
      <c r="L380" s="292">
        <v>1251.1400000000001</v>
      </c>
      <c r="M380" s="298">
        <v>1249.56</v>
      </c>
      <c r="N380" s="298">
        <v>1250.0899999999999</v>
      </c>
      <c r="O380" s="298">
        <v>-0.52149999999999996</v>
      </c>
      <c r="P380" s="298">
        <v>-0.26579999999999998</v>
      </c>
      <c r="Q380" s="298">
        <v>0.45243</v>
      </c>
      <c r="R380" s="302">
        <v>1</v>
      </c>
      <c r="S380" s="302">
        <v>1</v>
      </c>
      <c r="T380" s="302">
        <v>1</v>
      </c>
      <c r="U380" s="302">
        <v>119.91</v>
      </c>
      <c r="V380" s="302">
        <v>120.25</v>
      </c>
      <c r="W380" s="302">
        <v>119.839</v>
      </c>
      <c r="X380" s="302">
        <v>3.4759999999999999E-2</v>
      </c>
      <c r="Y380" s="302">
        <v>3.6499999999999998E-2</v>
      </c>
      <c r="Z380" s="302">
        <v>3.5889999999999998E-2</v>
      </c>
      <c r="AA380" s="302">
        <v>3.4399999999999999E-3</v>
      </c>
      <c r="AB380" s="302">
        <v>3.2499999999999999E-3</v>
      </c>
      <c r="AC380" s="302">
        <v>3.0200000000000001E-3</v>
      </c>
      <c r="AD380" s="298">
        <v>49.997999999999998</v>
      </c>
      <c r="AE380" s="58">
        <f t="shared" si="5"/>
        <v>1.6226855223067105E-5</v>
      </c>
    </row>
    <row r="381" spans="1:31">
      <c r="A381" s="3">
        <v>380</v>
      </c>
      <c r="B381" s="290" t="s">
        <v>1180</v>
      </c>
      <c r="C381" s="292">
        <v>249.91399999999999</v>
      </c>
      <c r="D381" s="292">
        <v>249.89400000000001</v>
      </c>
      <c r="E381" s="292">
        <v>249.887</v>
      </c>
      <c r="F381" s="292">
        <v>5.0062600000000002</v>
      </c>
      <c r="G381" s="292">
        <v>5.0003399999999996</v>
      </c>
      <c r="H381" s="292">
        <v>5.0026200000000003</v>
      </c>
      <c r="I381" s="292">
        <v>359.97500000000002</v>
      </c>
      <c r="J381" s="292">
        <v>359.98700000000002</v>
      </c>
      <c r="K381" s="292">
        <v>2.0879999999999999E-2</v>
      </c>
      <c r="L381" s="292">
        <v>1251.1300000000001</v>
      </c>
      <c r="M381" s="298">
        <v>1249.55</v>
      </c>
      <c r="N381" s="298">
        <v>1250.0899999999999</v>
      </c>
      <c r="O381" s="298">
        <v>-0.52800000000000002</v>
      </c>
      <c r="P381" s="298">
        <v>-0.27650000000000002</v>
      </c>
      <c r="Q381" s="298">
        <v>0.45574999999999999</v>
      </c>
      <c r="R381" s="302">
        <v>1</v>
      </c>
      <c r="S381" s="302">
        <v>1</v>
      </c>
      <c r="T381" s="302">
        <v>1</v>
      </c>
      <c r="U381" s="302">
        <v>119.91</v>
      </c>
      <c r="V381" s="302">
        <v>120.25</v>
      </c>
      <c r="W381" s="302">
        <v>119.839</v>
      </c>
      <c r="X381" s="302">
        <v>3.4439999999999998E-2</v>
      </c>
      <c r="Y381" s="302">
        <v>3.6700000000000003E-2</v>
      </c>
      <c r="Z381" s="302">
        <v>3.637E-2</v>
      </c>
      <c r="AA381" s="302">
        <v>3.4299999999999999E-3</v>
      </c>
      <c r="AB381" s="302">
        <v>3.2599999999999999E-3</v>
      </c>
      <c r="AC381" s="302">
        <v>3.0899999999999999E-3</v>
      </c>
      <c r="AD381" s="298">
        <v>49.997999999999998</v>
      </c>
      <c r="AE381" s="58">
        <f t="shared" si="5"/>
        <v>1.7187499906867743E-5</v>
      </c>
    </row>
    <row r="382" spans="1:31">
      <c r="A382" s="3">
        <v>381</v>
      </c>
      <c r="B382" s="290" t="s">
        <v>1181</v>
      </c>
      <c r="C382" s="292">
        <v>249.91300000000001</v>
      </c>
      <c r="D382" s="292">
        <v>249.89400000000001</v>
      </c>
      <c r="E382" s="292">
        <v>249.886</v>
      </c>
      <c r="F382" s="292">
        <v>5.0062600000000002</v>
      </c>
      <c r="G382" s="292">
        <v>5.0003299999999999</v>
      </c>
      <c r="H382" s="292">
        <v>5.0026200000000003</v>
      </c>
      <c r="I382" s="292">
        <v>359.976</v>
      </c>
      <c r="J382" s="292">
        <v>359.988</v>
      </c>
      <c r="K382" s="292">
        <v>2.0039999999999999E-2</v>
      </c>
      <c r="L382" s="292">
        <v>1251.1300000000001</v>
      </c>
      <c r="M382" s="298">
        <v>1249.55</v>
      </c>
      <c r="N382" s="298">
        <v>1250.08</v>
      </c>
      <c r="O382" s="298">
        <v>-0.52</v>
      </c>
      <c r="P382" s="298">
        <v>-0.26150000000000001</v>
      </c>
      <c r="Q382" s="298">
        <v>0.43726999999999999</v>
      </c>
      <c r="R382" s="302">
        <v>1</v>
      </c>
      <c r="S382" s="302">
        <v>1</v>
      </c>
      <c r="T382" s="302">
        <v>1</v>
      </c>
      <c r="U382" s="302">
        <v>119.91</v>
      </c>
      <c r="V382" s="302">
        <v>120.25</v>
      </c>
      <c r="W382" s="302">
        <v>119.839</v>
      </c>
      <c r="X382" s="302">
        <v>3.5020000000000003E-2</v>
      </c>
      <c r="Y382" s="302">
        <v>3.5830000000000001E-2</v>
      </c>
      <c r="Z382" s="302">
        <v>3.789E-2</v>
      </c>
      <c r="AA382" s="302">
        <v>3.3899999999999998E-3</v>
      </c>
      <c r="AB382" s="302">
        <v>3.2599999999999999E-3</v>
      </c>
      <c r="AC382" s="302">
        <v>3.2399999999999998E-3</v>
      </c>
      <c r="AD382" s="298">
        <v>49.997999999999998</v>
      </c>
      <c r="AE382" s="58">
        <f t="shared" si="5"/>
        <v>1.7083330021705478E-5</v>
      </c>
    </row>
    <row r="383" spans="1:31">
      <c r="A383" s="3">
        <v>382</v>
      </c>
      <c r="B383" s="290" t="s">
        <v>1182</v>
      </c>
      <c r="C383" s="292">
        <v>249.91300000000001</v>
      </c>
      <c r="D383" s="292">
        <v>249.89400000000001</v>
      </c>
      <c r="E383" s="292">
        <v>249.886</v>
      </c>
      <c r="F383" s="292">
        <v>5.0062600000000002</v>
      </c>
      <c r="G383" s="292">
        <v>5.0003500000000001</v>
      </c>
      <c r="H383" s="292">
        <v>5.0026099999999998</v>
      </c>
      <c r="I383" s="292">
        <v>359.976</v>
      </c>
      <c r="J383" s="292">
        <v>359.988</v>
      </c>
      <c r="K383" s="292">
        <v>1.992E-2</v>
      </c>
      <c r="L383" s="292">
        <v>1251.1300000000001</v>
      </c>
      <c r="M383" s="298">
        <v>1249.56</v>
      </c>
      <c r="N383" s="298">
        <v>1250.08</v>
      </c>
      <c r="O383" s="298">
        <v>-0.51770000000000005</v>
      </c>
      <c r="P383" s="298">
        <v>-0.2606</v>
      </c>
      <c r="Q383" s="298">
        <v>0.43476999999999999</v>
      </c>
      <c r="R383" s="302">
        <v>1</v>
      </c>
      <c r="S383" s="302">
        <v>1</v>
      </c>
      <c r="T383" s="302">
        <v>1</v>
      </c>
      <c r="U383" s="302">
        <v>119.91</v>
      </c>
      <c r="V383" s="302">
        <v>120.25</v>
      </c>
      <c r="W383" s="302">
        <v>119.839</v>
      </c>
      <c r="X383" s="302">
        <v>3.492E-2</v>
      </c>
      <c r="Y383" s="302">
        <v>3.5130000000000002E-2</v>
      </c>
      <c r="Z383" s="302">
        <v>3.7490000000000002E-2</v>
      </c>
      <c r="AA383" s="302">
        <v>3.3400000000000001E-3</v>
      </c>
      <c r="AB383" s="302">
        <v>3.2299999999999998E-3</v>
      </c>
      <c r="AC383" s="302">
        <v>3.3E-3</v>
      </c>
      <c r="AD383" s="298">
        <v>49.997999999999998</v>
      </c>
      <c r="AE383" s="58">
        <f t="shared" si="5"/>
        <v>1.6458332538604736E-5</v>
      </c>
    </row>
    <row r="384" spans="1:31">
      <c r="A384" s="3">
        <v>383</v>
      </c>
      <c r="B384" s="290" t="s">
        <v>1183</v>
      </c>
      <c r="C384" s="292">
        <v>249.91300000000001</v>
      </c>
      <c r="D384" s="292">
        <v>249.89400000000001</v>
      </c>
      <c r="E384" s="292">
        <v>249.886</v>
      </c>
      <c r="F384" s="292">
        <v>5.0062699999999998</v>
      </c>
      <c r="G384" s="292">
        <v>5.0003700000000002</v>
      </c>
      <c r="H384" s="292">
        <v>5.0026099999999998</v>
      </c>
      <c r="I384" s="292">
        <v>359.976</v>
      </c>
      <c r="J384" s="292">
        <v>359.98700000000002</v>
      </c>
      <c r="K384" s="292">
        <v>1.9800000000000002E-2</v>
      </c>
      <c r="L384" s="292">
        <v>1251.1300000000001</v>
      </c>
      <c r="M384" s="298">
        <v>1249.56</v>
      </c>
      <c r="N384" s="298">
        <v>1250.08</v>
      </c>
      <c r="O384" s="298">
        <v>-0.51719999999999999</v>
      </c>
      <c r="P384" s="298">
        <v>-0.26950000000000002</v>
      </c>
      <c r="Q384" s="298">
        <v>0.43206</v>
      </c>
      <c r="R384" s="302">
        <v>1</v>
      </c>
      <c r="S384" s="302">
        <v>1</v>
      </c>
      <c r="T384" s="302">
        <v>1</v>
      </c>
      <c r="U384" s="302">
        <v>119.91</v>
      </c>
      <c r="V384" s="302">
        <v>120.25</v>
      </c>
      <c r="W384" s="302">
        <v>119.839</v>
      </c>
      <c r="X384" s="302">
        <v>3.4569999999999997E-2</v>
      </c>
      <c r="Y384" s="302">
        <v>3.5000000000000003E-2</v>
      </c>
      <c r="Z384" s="302">
        <v>3.7150000000000002E-2</v>
      </c>
      <c r="AA384" s="302">
        <v>3.3400000000000001E-3</v>
      </c>
      <c r="AB384" s="302">
        <v>3.2100000000000002E-3</v>
      </c>
      <c r="AC384" s="302">
        <v>3.32E-3</v>
      </c>
      <c r="AD384" s="298">
        <v>49.997999999999998</v>
      </c>
      <c r="AE384" s="58">
        <f t="shared" si="5"/>
        <v>1.6273152141366154E-5</v>
      </c>
    </row>
    <row r="385" spans="1:31">
      <c r="A385" s="3">
        <v>384</v>
      </c>
      <c r="B385" s="290" t="s">
        <v>1184</v>
      </c>
      <c r="C385" s="292">
        <v>249.91200000000001</v>
      </c>
      <c r="D385" s="292">
        <v>249.89400000000001</v>
      </c>
      <c r="E385" s="292">
        <v>249.887</v>
      </c>
      <c r="F385" s="292">
        <v>5.0062699999999998</v>
      </c>
      <c r="G385" s="292">
        <v>5.0004</v>
      </c>
      <c r="H385" s="292">
        <v>5.0026000000000002</v>
      </c>
      <c r="I385" s="292">
        <v>359.976</v>
      </c>
      <c r="J385" s="292">
        <v>359.98700000000002</v>
      </c>
      <c r="K385" s="292">
        <v>1.9990000000000001E-2</v>
      </c>
      <c r="L385" s="292">
        <v>1251.1300000000001</v>
      </c>
      <c r="M385" s="298">
        <v>1249.57</v>
      </c>
      <c r="N385" s="298">
        <v>1250.08</v>
      </c>
      <c r="O385" s="298">
        <v>-0.51719999999999999</v>
      </c>
      <c r="P385" s="298">
        <v>-0.26390000000000002</v>
      </c>
      <c r="Q385" s="298">
        <v>0.43614000000000003</v>
      </c>
      <c r="R385" s="302">
        <v>1</v>
      </c>
      <c r="S385" s="302">
        <v>1</v>
      </c>
      <c r="T385" s="302">
        <v>1</v>
      </c>
      <c r="U385" s="302">
        <v>119.91</v>
      </c>
      <c r="V385" s="302">
        <v>120.25</v>
      </c>
      <c r="W385" s="302">
        <v>119.84</v>
      </c>
      <c r="X385" s="302">
        <v>3.4790000000000001E-2</v>
      </c>
      <c r="Y385" s="302">
        <v>3.5819999999999998E-2</v>
      </c>
      <c r="Z385" s="302">
        <v>3.6240000000000001E-2</v>
      </c>
      <c r="AA385" s="302">
        <v>3.3500000000000001E-3</v>
      </c>
      <c r="AB385" s="302">
        <v>3.2200000000000002E-3</v>
      </c>
      <c r="AC385" s="302">
        <v>3.3600000000000001E-3</v>
      </c>
      <c r="AD385" s="298">
        <v>49.997999999999998</v>
      </c>
      <c r="AE385" s="58">
        <f t="shared" si="5"/>
        <v>1.6192127077374607E-5</v>
      </c>
    </row>
    <row r="386" spans="1:31">
      <c r="A386" s="3">
        <v>385</v>
      </c>
      <c r="B386" s="290" t="s">
        <v>1185</v>
      </c>
      <c r="C386" s="292">
        <v>249.91300000000001</v>
      </c>
      <c r="D386" s="292">
        <v>249.89400000000001</v>
      </c>
      <c r="E386" s="292">
        <v>249.88499999999999</v>
      </c>
      <c r="F386" s="292">
        <v>5.0062800000000003</v>
      </c>
      <c r="G386" s="292">
        <v>5.0003799999999998</v>
      </c>
      <c r="H386" s="292">
        <v>5.0026200000000003</v>
      </c>
      <c r="I386" s="292">
        <v>359.97500000000002</v>
      </c>
      <c r="J386" s="292">
        <v>359.98700000000002</v>
      </c>
      <c r="K386" s="292">
        <v>1.9709999999999998E-2</v>
      </c>
      <c r="L386" s="292">
        <v>1251.1300000000001</v>
      </c>
      <c r="M386" s="298">
        <v>1249.56</v>
      </c>
      <c r="N386" s="298">
        <v>1250.08</v>
      </c>
      <c r="O386" s="298">
        <v>-0.53220000000000001</v>
      </c>
      <c r="P386" s="298">
        <v>-0.2681</v>
      </c>
      <c r="Q386" s="298">
        <v>0.43007000000000001</v>
      </c>
      <c r="R386" s="302">
        <v>1</v>
      </c>
      <c r="S386" s="302">
        <v>1</v>
      </c>
      <c r="T386" s="302">
        <v>1</v>
      </c>
      <c r="U386" s="302">
        <v>119.91</v>
      </c>
      <c r="V386" s="302">
        <v>120.25</v>
      </c>
      <c r="W386" s="302">
        <v>119.84</v>
      </c>
      <c r="X386" s="302">
        <v>3.4410000000000003E-2</v>
      </c>
      <c r="Y386" s="302">
        <v>3.6740000000000002E-2</v>
      </c>
      <c r="Z386" s="302">
        <v>3.5959999999999999E-2</v>
      </c>
      <c r="AA386" s="302">
        <v>3.3500000000000001E-3</v>
      </c>
      <c r="AB386" s="302">
        <v>3.2499999999999999E-3</v>
      </c>
      <c r="AC386" s="302">
        <v>3.48E-3</v>
      </c>
      <c r="AD386" s="298">
        <v>49.997999999999998</v>
      </c>
      <c r="AE386" s="58">
        <f t="shared" si="5"/>
        <v>1.7858801584225148E-5</v>
      </c>
    </row>
    <row r="387" spans="1:31">
      <c r="A387" s="3">
        <v>386</v>
      </c>
      <c r="B387" s="290" t="s">
        <v>1186</v>
      </c>
      <c r="C387" s="292">
        <v>249.91300000000001</v>
      </c>
      <c r="D387" s="292">
        <v>249.89400000000001</v>
      </c>
      <c r="E387" s="292">
        <v>249.88499999999999</v>
      </c>
      <c r="F387" s="292">
        <v>5.0063000000000004</v>
      </c>
      <c r="G387" s="292">
        <v>5.0004</v>
      </c>
      <c r="H387" s="292">
        <v>5.0026099999999998</v>
      </c>
      <c r="I387" s="292">
        <v>359.976</v>
      </c>
      <c r="J387" s="292">
        <v>359.988</v>
      </c>
      <c r="K387" s="292">
        <v>1.959E-2</v>
      </c>
      <c r="L387" s="292">
        <v>1251.1400000000001</v>
      </c>
      <c r="M387" s="298">
        <v>1249.57</v>
      </c>
      <c r="N387" s="298">
        <v>1250.07</v>
      </c>
      <c r="O387" s="298">
        <v>-0.5252</v>
      </c>
      <c r="P387" s="298">
        <v>-0.2611</v>
      </c>
      <c r="Q387" s="298">
        <v>0.42747000000000002</v>
      </c>
      <c r="R387" s="302">
        <v>1</v>
      </c>
      <c r="S387" s="302">
        <v>1</v>
      </c>
      <c r="T387" s="302">
        <v>1</v>
      </c>
      <c r="U387" s="302">
        <v>119.91</v>
      </c>
      <c r="V387" s="302">
        <v>120.25</v>
      </c>
      <c r="W387" s="302">
        <v>119.839</v>
      </c>
      <c r="X387" s="302">
        <v>3.4810000000000001E-2</v>
      </c>
      <c r="Y387" s="302">
        <v>3.7109999999999997E-2</v>
      </c>
      <c r="Z387" s="302">
        <v>3.603E-2</v>
      </c>
      <c r="AA387" s="302">
        <v>3.3700000000000002E-3</v>
      </c>
      <c r="AB387" s="302">
        <v>3.2599999999999999E-3</v>
      </c>
      <c r="AC387" s="302">
        <v>3.5400000000000002E-3</v>
      </c>
      <c r="AD387" s="298">
        <v>49.997999999999998</v>
      </c>
      <c r="AE387" s="58">
        <f t="shared" ref="AE387:AE450" si="6">B388-B387</f>
        <v>1.7361104255542159E-5</v>
      </c>
    </row>
    <row r="388" spans="1:31">
      <c r="A388" s="3">
        <v>387</v>
      </c>
      <c r="B388" s="290" t="s">
        <v>1187</v>
      </c>
      <c r="C388" s="292">
        <v>249.911</v>
      </c>
      <c r="D388" s="292">
        <v>249.89400000000001</v>
      </c>
      <c r="E388" s="292">
        <v>249.88499999999999</v>
      </c>
      <c r="F388" s="292">
        <v>5.00624</v>
      </c>
      <c r="G388" s="292">
        <v>5.0004099999999996</v>
      </c>
      <c r="H388" s="292">
        <v>5.0025700000000004</v>
      </c>
      <c r="I388" s="292">
        <v>359.976</v>
      </c>
      <c r="J388" s="292">
        <v>359.988</v>
      </c>
      <c r="K388" s="292">
        <v>1.992E-2</v>
      </c>
      <c r="L388" s="292">
        <v>1251.1099999999999</v>
      </c>
      <c r="M388" s="298">
        <v>1249.57</v>
      </c>
      <c r="N388" s="298">
        <v>1250.07</v>
      </c>
      <c r="O388" s="298">
        <v>-0.51490000000000002</v>
      </c>
      <c r="P388" s="298">
        <v>-0.2545</v>
      </c>
      <c r="Q388" s="298">
        <v>0.43470999999999999</v>
      </c>
      <c r="R388" s="302">
        <v>1</v>
      </c>
      <c r="S388" s="302">
        <v>1</v>
      </c>
      <c r="T388" s="302">
        <v>1</v>
      </c>
      <c r="U388" s="302">
        <v>119.90900000000001</v>
      </c>
      <c r="V388" s="302">
        <v>120.25</v>
      </c>
      <c r="W388" s="302">
        <v>119.84</v>
      </c>
      <c r="X388" s="302">
        <v>3.5040000000000002E-2</v>
      </c>
      <c r="Y388" s="302">
        <v>3.5709999999999999E-2</v>
      </c>
      <c r="Z388" s="302">
        <v>3.637E-2</v>
      </c>
      <c r="AA388" s="302">
        <v>3.3500000000000001E-3</v>
      </c>
      <c r="AB388" s="302">
        <v>3.2100000000000002E-3</v>
      </c>
      <c r="AC388" s="302">
        <v>3.6700000000000001E-3</v>
      </c>
      <c r="AD388" s="298">
        <v>49.997999999999998</v>
      </c>
      <c r="AE388" s="58">
        <f t="shared" si="6"/>
        <v>1.7048616427928209E-5</v>
      </c>
    </row>
    <row r="389" spans="1:31">
      <c r="A389" s="3">
        <v>388</v>
      </c>
      <c r="B389" s="290" t="s">
        <v>1188</v>
      </c>
      <c r="C389" s="292">
        <v>249.91200000000001</v>
      </c>
      <c r="D389" s="292">
        <v>249.893</v>
      </c>
      <c r="E389" s="292">
        <v>249.88499999999999</v>
      </c>
      <c r="F389" s="292">
        <v>5.0062100000000003</v>
      </c>
      <c r="G389" s="292">
        <v>5.0004</v>
      </c>
      <c r="H389" s="292">
        <v>5.0025899999999996</v>
      </c>
      <c r="I389" s="292">
        <v>359.976</v>
      </c>
      <c r="J389" s="292">
        <v>359.98700000000002</v>
      </c>
      <c r="K389" s="292">
        <v>1.9800000000000002E-2</v>
      </c>
      <c r="L389" s="292">
        <v>1251.1099999999999</v>
      </c>
      <c r="M389" s="298">
        <v>1249.56</v>
      </c>
      <c r="N389" s="298">
        <v>1250.07</v>
      </c>
      <c r="O389" s="298">
        <v>-0.52139999999999997</v>
      </c>
      <c r="P389" s="298">
        <v>-0.26479999999999998</v>
      </c>
      <c r="Q389" s="298">
        <v>0.43201000000000001</v>
      </c>
      <c r="R389" s="302">
        <v>1</v>
      </c>
      <c r="S389" s="302">
        <v>1</v>
      </c>
      <c r="T389" s="302">
        <v>1</v>
      </c>
      <c r="U389" s="302">
        <v>119.90900000000001</v>
      </c>
      <c r="V389" s="302">
        <v>120.25</v>
      </c>
      <c r="W389" s="302">
        <v>119.839</v>
      </c>
      <c r="X389" s="302">
        <v>3.4569999999999997E-2</v>
      </c>
      <c r="Y389" s="302">
        <v>3.4939999999999999E-2</v>
      </c>
      <c r="Z389" s="302">
        <v>3.7220000000000003E-2</v>
      </c>
      <c r="AA389" s="302">
        <v>3.3700000000000002E-3</v>
      </c>
      <c r="AB389" s="302">
        <v>3.16E-3</v>
      </c>
      <c r="AC389" s="302">
        <v>3.7499999999999999E-3</v>
      </c>
      <c r="AD389" s="298">
        <v>49.997999999999998</v>
      </c>
      <c r="AE389" s="58">
        <f t="shared" si="6"/>
        <v>1.7268517694901675E-5</v>
      </c>
    </row>
    <row r="390" spans="1:31">
      <c r="A390" s="3">
        <v>389</v>
      </c>
      <c r="B390" s="290" t="s">
        <v>1189</v>
      </c>
      <c r="C390" s="292">
        <v>249.91300000000001</v>
      </c>
      <c r="D390" s="292">
        <v>249.89400000000001</v>
      </c>
      <c r="E390" s="292">
        <v>249.88499999999999</v>
      </c>
      <c r="F390" s="292">
        <v>5.0061799999999996</v>
      </c>
      <c r="G390" s="292">
        <v>5.0004</v>
      </c>
      <c r="H390" s="292">
        <v>5.0026000000000002</v>
      </c>
      <c r="I390" s="292">
        <v>359.976</v>
      </c>
      <c r="J390" s="292">
        <v>359.98700000000002</v>
      </c>
      <c r="K390" s="292">
        <v>1.976E-2</v>
      </c>
      <c r="L390" s="292">
        <v>1251.1099999999999</v>
      </c>
      <c r="M390" s="298">
        <v>1249.57</v>
      </c>
      <c r="N390" s="298">
        <v>1250.07</v>
      </c>
      <c r="O390" s="298">
        <v>-0.52</v>
      </c>
      <c r="P390" s="298">
        <v>-0.26579999999999998</v>
      </c>
      <c r="Q390" s="298">
        <v>0.43129000000000001</v>
      </c>
      <c r="R390" s="302">
        <v>1</v>
      </c>
      <c r="S390" s="302">
        <v>1</v>
      </c>
      <c r="T390" s="302">
        <v>1</v>
      </c>
      <c r="U390" s="302">
        <v>119.90900000000001</v>
      </c>
      <c r="V390" s="302">
        <v>120.25</v>
      </c>
      <c r="W390" s="302">
        <v>119.84</v>
      </c>
      <c r="X390" s="302">
        <v>3.4410000000000003E-2</v>
      </c>
      <c r="Y390" s="302">
        <v>3.6089999999999997E-2</v>
      </c>
      <c r="Z390" s="302">
        <v>3.6979999999999999E-2</v>
      </c>
      <c r="AA390" s="302">
        <v>3.3400000000000001E-3</v>
      </c>
      <c r="AB390" s="302">
        <v>3.2000000000000002E-3</v>
      </c>
      <c r="AC390" s="302">
        <v>3.8600000000000001E-3</v>
      </c>
      <c r="AD390" s="298">
        <v>49.997999999999998</v>
      </c>
      <c r="AE390" s="58">
        <f t="shared" si="6"/>
        <v>1.6956015315372497E-5</v>
      </c>
    </row>
    <row r="391" spans="1:31">
      <c r="A391" s="3">
        <v>390</v>
      </c>
      <c r="B391" s="290" t="s">
        <v>1190</v>
      </c>
      <c r="C391" s="292">
        <v>249.91200000000001</v>
      </c>
      <c r="D391" s="292">
        <v>249.89400000000001</v>
      </c>
      <c r="E391" s="292">
        <v>249.88499999999999</v>
      </c>
      <c r="F391" s="292">
        <v>5.00617</v>
      </c>
      <c r="G391" s="292">
        <v>5.0004200000000001</v>
      </c>
      <c r="H391" s="292">
        <v>5.00258</v>
      </c>
      <c r="I391" s="292">
        <v>359.976</v>
      </c>
      <c r="J391" s="292">
        <v>359.98700000000002</v>
      </c>
      <c r="K391" s="292">
        <v>1.9709999999999998E-2</v>
      </c>
      <c r="L391" s="292">
        <v>1251.0999999999999</v>
      </c>
      <c r="M391" s="298">
        <v>1249.57</v>
      </c>
      <c r="N391" s="298">
        <v>1250.07</v>
      </c>
      <c r="O391" s="298">
        <v>-0.51910000000000001</v>
      </c>
      <c r="P391" s="298">
        <v>-0.27610000000000001</v>
      </c>
      <c r="Q391" s="298">
        <v>0.43002000000000001</v>
      </c>
      <c r="R391" s="302">
        <v>1</v>
      </c>
      <c r="S391" s="302">
        <v>1</v>
      </c>
      <c r="T391" s="302">
        <v>1</v>
      </c>
      <c r="U391" s="302">
        <v>119.90900000000001</v>
      </c>
      <c r="V391" s="302">
        <v>120.249</v>
      </c>
      <c r="W391" s="302">
        <v>119.84</v>
      </c>
      <c r="X391" s="302">
        <v>3.4450000000000001E-2</v>
      </c>
      <c r="Y391" s="302">
        <v>3.6560000000000002E-2</v>
      </c>
      <c r="Z391" s="302">
        <v>3.6060000000000002E-2</v>
      </c>
      <c r="AA391" s="302">
        <v>3.3300000000000001E-3</v>
      </c>
      <c r="AB391" s="302">
        <v>3.29E-3</v>
      </c>
      <c r="AC391" s="302">
        <v>3.9300000000000003E-3</v>
      </c>
      <c r="AD391" s="298">
        <v>49.997999999999998</v>
      </c>
      <c r="AE391" s="58">
        <f t="shared" si="6"/>
        <v>1.6585647244937718E-5</v>
      </c>
    </row>
    <row r="392" spans="1:31">
      <c r="A392" s="3">
        <v>391</v>
      </c>
      <c r="B392" s="290" t="s">
        <v>1191</v>
      </c>
      <c r="C392" s="292">
        <v>249.911</v>
      </c>
      <c r="D392" s="292">
        <v>249.89400000000001</v>
      </c>
      <c r="E392" s="292">
        <v>249.88499999999999</v>
      </c>
      <c r="F392" s="292">
        <v>5.00617</v>
      </c>
      <c r="G392" s="292">
        <v>5.0004299999999997</v>
      </c>
      <c r="H392" s="292">
        <v>5.0025700000000004</v>
      </c>
      <c r="I392" s="292">
        <v>359.976</v>
      </c>
      <c r="J392" s="292">
        <v>359.98700000000002</v>
      </c>
      <c r="K392" s="292">
        <v>1.9400000000000001E-2</v>
      </c>
      <c r="L392" s="292">
        <v>1251.0999999999999</v>
      </c>
      <c r="M392" s="298">
        <v>1249.58</v>
      </c>
      <c r="N392" s="298">
        <v>1250.07</v>
      </c>
      <c r="O392" s="298">
        <v>-0.51770000000000005</v>
      </c>
      <c r="P392" s="298">
        <v>-0.27139999999999997</v>
      </c>
      <c r="Q392" s="298">
        <v>0.42344999999999999</v>
      </c>
      <c r="R392" s="302">
        <v>1</v>
      </c>
      <c r="S392" s="302">
        <v>1</v>
      </c>
      <c r="T392" s="302">
        <v>1</v>
      </c>
      <c r="U392" s="302">
        <v>119.90900000000001</v>
      </c>
      <c r="V392" s="302">
        <v>120.25</v>
      </c>
      <c r="W392" s="302">
        <v>119.84</v>
      </c>
      <c r="X392" s="302">
        <v>3.4520000000000002E-2</v>
      </c>
      <c r="Y392" s="302">
        <v>3.5999999999999997E-2</v>
      </c>
      <c r="Z392" s="302">
        <v>3.5920000000000001E-2</v>
      </c>
      <c r="AA392" s="302">
        <v>3.3300000000000001E-3</v>
      </c>
      <c r="AB392" s="302">
        <v>3.29E-3</v>
      </c>
      <c r="AC392" s="302">
        <v>3.98E-3</v>
      </c>
      <c r="AD392" s="298">
        <v>49.997999999999998</v>
      </c>
      <c r="AE392" s="58">
        <f t="shared" si="6"/>
        <v>1.7187499906867743E-5</v>
      </c>
    </row>
    <row r="393" spans="1:31">
      <c r="A393" s="3">
        <v>392</v>
      </c>
      <c r="B393" s="290" t="s">
        <v>1192</v>
      </c>
      <c r="C393" s="292">
        <v>249.91200000000001</v>
      </c>
      <c r="D393" s="292">
        <v>249.89500000000001</v>
      </c>
      <c r="E393" s="292">
        <v>249.88499999999999</v>
      </c>
      <c r="F393" s="292">
        <v>5.0061499999999999</v>
      </c>
      <c r="G393" s="292">
        <v>5.0004</v>
      </c>
      <c r="H393" s="292">
        <v>5.0025899999999996</v>
      </c>
      <c r="I393" s="292">
        <v>359.976</v>
      </c>
      <c r="J393" s="292">
        <v>359.988</v>
      </c>
      <c r="K393" s="292">
        <v>1.9939999999999999E-2</v>
      </c>
      <c r="L393" s="292">
        <v>1251.0899999999999</v>
      </c>
      <c r="M393" s="298">
        <v>1249.57</v>
      </c>
      <c r="N393" s="298">
        <v>1250.07</v>
      </c>
      <c r="O393" s="298">
        <v>-0.50639999999999996</v>
      </c>
      <c r="P393" s="298">
        <v>-0.25729999999999997</v>
      </c>
      <c r="Q393" s="298">
        <v>0.43522</v>
      </c>
      <c r="R393" s="302">
        <v>1</v>
      </c>
      <c r="S393" s="302">
        <v>1</v>
      </c>
      <c r="T393" s="302">
        <v>1</v>
      </c>
      <c r="U393" s="302">
        <v>119.91</v>
      </c>
      <c r="V393" s="302">
        <v>120.25</v>
      </c>
      <c r="W393" s="302">
        <v>119.839</v>
      </c>
      <c r="X393" s="302">
        <v>3.3649999999999999E-2</v>
      </c>
      <c r="Y393" s="302">
        <v>3.6639999999999999E-2</v>
      </c>
      <c r="Z393" s="302">
        <v>3.6229999999999998E-2</v>
      </c>
      <c r="AA393" s="302">
        <v>3.3E-3</v>
      </c>
      <c r="AB393" s="302">
        <v>3.32E-3</v>
      </c>
      <c r="AC393" s="302">
        <v>4.0899999999999999E-3</v>
      </c>
      <c r="AD393" s="298">
        <v>49.997999999999998</v>
      </c>
      <c r="AE393" s="58">
        <f t="shared" si="6"/>
        <v>1.6319449059665203E-5</v>
      </c>
    </row>
    <row r="394" spans="1:31">
      <c r="A394" s="3">
        <v>393</v>
      </c>
      <c r="B394" s="290" t="s">
        <v>1193</v>
      </c>
      <c r="C394" s="292">
        <v>249.911</v>
      </c>
      <c r="D394" s="292">
        <v>249.89500000000001</v>
      </c>
      <c r="E394" s="292">
        <v>249.88499999999999</v>
      </c>
      <c r="F394" s="292">
        <v>5.00617</v>
      </c>
      <c r="G394" s="292">
        <v>5.0004099999999996</v>
      </c>
      <c r="H394" s="292">
        <v>5.0026000000000002</v>
      </c>
      <c r="I394" s="292">
        <v>359.976</v>
      </c>
      <c r="J394" s="292">
        <v>359.988</v>
      </c>
      <c r="K394" s="292">
        <v>2.01E-2</v>
      </c>
      <c r="L394" s="292">
        <v>1251.0999999999999</v>
      </c>
      <c r="M394" s="298">
        <v>1249.58</v>
      </c>
      <c r="N394" s="298">
        <v>1250.07</v>
      </c>
      <c r="O394" s="298">
        <v>-0.50600000000000001</v>
      </c>
      <c r="P394" s="298">
        <v>-0.25729999999999997</v>
      </c>
      <c r="Q394" s="298">
        <v>0.43857000000000002</v>
      </c>
      <c r="R394" s="302">
        <v>1</v>
      </c>
      <c r="S394" s="302">
        <v>1</v>
      </c>
      <c r="T394" s="302">
        <v>1</v>
      </c>
      <c r="U394" s="302">
        <v>119.90900000000001</v>
      </c>
      <c r="V394" s="302">
        <v>120.25</v>
      </c>
      <c r="W394" s="302">
        <v>119.839</v>
      </c>
      <c r="X394" s="302">
        <v>3.3689999999999998E-2</v>
      </c>
      <c r="Y394" s="302">
        <v>3.6639999999999999E-2</v>
      </c>
      <c r="Z394" s="302">
        <v>3.6580000000000001E-2</v>
      </c>
      <c r="AA394" s="302">
        <v>3.29E-3</v>
      </c>
      <c r="AB394" s="302">
        <v>3.3E-3</v>
      </c>
      <c r="AC394" s="302">
        <v>4.1099999999999999E-3</v>
      </c>
      <c r="AD394" s="298">
        <v>49.997999999999998</v>
      </c>
      <c r="AE394" s="58">
        <f t="shared" si="6"/>
        <v>1.6458332538604736E-5</v>
      </c>
    </row>
    <row r="395" spans="1:31">
      <c r="A395" s="3">
        <v>394</v>
      </c>
      <c r="B395" s="290" t="s">
        <v>1194</v>
      </c>
      <c r="C395" s="292">
        <v>249.911</v>
      </c>
      <c r="D395" s="292">
        <v>249.89400000000001</v>
      </c>
      <c r="E395" s="292">
        <v>249.886</v>
      </c>
      <c r="F395" s="292">
        <v>5.00617</v>
      </c>
      <c r="G395" s="292">
        <v>5.00047</v>
      </c>
      <c r="H395" s="292">
        <v>5.00258</v>
      </c>
      <c r="I395" s="292">
        <v>359.976</v>
      </c>
      <c r="J395" s="292">
        <v>359.98700000000002</v>
      </c>
      <c r="K395" s="292">
        <v>1.966E-2</v>
      </c>
      <c r="L395" s="292">
        <v>1251.0999999999999</v>
      </c>
      <c r="M395" s="298">
        <v>1249.5899999999999</v>
      </c>
      <c r="N395" s="298">
        <v>1250.07</v>
      </c>
      <c r="O395" s="298">
        <v>-0.51019999999999999</v>
      </c>
      <c r="P395" s="298">
        <v>-0.26479999999999998</v>
      </c>
      <c r="Q395" s="298">
        <v>0.42914000000000002</v>
      </c>
      <c r="R395" s="302">
        <v>1</v>
      </c>
      <c r="S395" s="302">
        <v>1</v>
      </c>
      <c r="T395" s="302">
        <v>1</v>
      </c>
      <c r="U395" s="302">
        <v>119.90900000000001</v>
      </c>
      <c r="V395" s="302">
        <v>120.25</v>
      </c>
      <c r="W395" s="302">
        <v>119.84</v>
      </c>
      <c r="X395" s="302">
        <v>3.3610000000000001E-2</v>
      </c>
      <c r="Y395" s="302">
        <v>3.6150000000000002E-2</v>
      </c>
      <c r="Z395" s="302">
        <v>3.6720000000000003E-2</v>
      </c>
      <c r="AA395" s="302">
        <v>3.3300000000000001E-3</v>
      </c>
      <c r="AB395" s="302">
        <v>3.2499999999999999E-3</v>
      </c>
      <c r="AC395" s="302">
        <v>4.15E-3</v>
      </c>
      <c r="AD395" s="298">
        <v>49.997999999999998</v>
      </c>
      <c r="AE395" s="58">
        <f t="shared" si="6"/>
        <v>1.6319441783707589E-5</v>
      </c>
    </row>
    <row r="396" spans="1:31">
      <c r="A396" s="3">
        <v>395</v>
      </c>
      <c r="B396" s="290" t="s">
        <v>1195</v>
      </c>
      <c r="C396" s="292">
        <v>249.911</v>
      </c>
      <c r="D396" s="292">
        <v>249.89500000000001</v>
      </c>
      <c r="E396" s="292">
        <v>249.887</v>
      </c>
      <c r="F396" s="292">
        <v>5.0061799999999996</v>
      </c>
      <c r="G396" s="292">
        <v>5.00047</v>
      </c>
      <c r="H396" s="292">
        <v>5.0025599999999999</v>
      </c>
      <c r="I396" s="292">
        <v>359.976</v>
      </c>
      <c r="J396" s="292">
        <v>359.988</v>
      </c>
      <c r="K396" s="292">
        <v>1.959E-2</v>
      </c>
      <c r="L396" s="292">
        <v>1251.0999999999999</v>
      </c>
      <c r="M396" s="298">
        <v>1249.5899999999999</v>
      </c>
      <c r="N396" s="298">
        <v>1250.07</v>
      </c>
      <c r="O396" s="298">
        <v>-0.51959999999999995</v>
      </c>
      <c r="P396" s="298">
        <v>-0.2616</v>
      </c>
      <c r="Q396" s="298">
        <v>0.42757000000000001</v>
      </c>
      <c r="R396" s="302">
        <v>1</v>
      </c>
      <c r="S396" s="302">
        <v>1</v>
      </c>
      <c r="T396" s="302">
        <v>1</v>
      </c>
      <c r="U396" s="302">
        <v>119.90900000000001</v>
      </c>
      <c r="V396" s="302">
        <v>120.249</v>
      </c>
      <c r="W396" s="302">
        <v>119.84</v>
      </c>
      <c r="X396" s="302">
        <v>3.397E-2</v>
      </c>
      <c r="Y396" s="302">
        <v>3.6630000000000003E-2</v>
      </c>
      <c r="Z396" s="302">
        <v>3.6990000000000002E-2</v>
      </c>
      <c r="AA396" s="302">
        <v>3.3400000000000001E-3</v>
      </c>
      <c r="AB396" s="302">
        <v>3.2699999999999999E-3</v>
      </c>
      <c r="AC396" s="302">
        <v>4.1999999999999997E-3</v>
      </c>
      <c r="AD396" s="298">
        <v>49.997999999999998</v>
      </c>
      <c r="AE396" s="58">
        <f t="shared" si="6"/>
        <v>1.6319449059665203E-5</v>
      </c>
    </row>
    <row r="397" spans="1:31">
      <c r="A397" s="3">
        <v>396</v>
      </c>
      <c r="B397" s="290" t="s">
        <v>1196</v>
      </c>
      <c r="C397" s="292">
        <v>249.91</v>
      </c>
      <c r="D397" s="292">
        <v>249.89500000000001</v>
      </c>
      <c r="E397" s="292">
        <v>249.886</v>
      </c>
      <c r="F397" s="292">
        <v>5.0061799999999996</v>
      </c>
      <c r="G397" s="292">
        <v>5.0004600000000003</v>
      </c>
      <c r="H397" s="292">
        <v>5.0026099999999998</v>
      </c>
      <c r="I397" s="292">
        <v>359.976</v>
      </c>
      <c r="J397" s="292">
        <v>359.98700000000002</v>
      </c>
      <c r="K397" s="292">
        <v>1.985E-2</v>
      </c>
      <c r="L397" s="292">
        <v>1251.0899999999999</v>
      </c>
      <c r="M397" s="298">
        <v>1249.5899999999999</v>
      </c>
      <c r="N397" s="298">
        <v>1250.08</v>
      </c>
      <c r="O397" s="298">
        <v>-0.51349999999999996</v>
      </c>
      <c r="P397" s="298">
        <v>-0.26479999999999998</v>
      </c>
      <c r="Q397" s="298">
        <v>0.43314000000000002</v>
      </c>
      <c r="R397" s="302">
        <v>1</v>
      </c>
      <c r="S397" s="302">
        <v>1</v>
      </c>
      <c r="T397" s="302">
        <v>1</v>
      </c>
      <c r="U397" s="302">
        <v>119.90900000000001</v>
      </c>
      <c r="V397" s="302">
        <v>120.25</v>
      </c>
      <c r="W397" s="302">
        <v>119.84</v>
      </c>
      <c r="X397" s="302">
        <v>3.4000000000000002E-2</v>
      </c>
      <c r="Y397" s="302">
        <v>3.6760000000000001E-2</v>
      </c>
      <c r="Z397" s="302">
        <v>3.6859999999999997E-2</v>
      </c>
      <c r="AA397" s="302">
        <v>3.32E-3</v>
      </c>
      <c r="AB397" s="302">
        <v>3.2799999999999999E-3</v>
      </c>
      <c r="AC397" s="302">
        <v>4.2100000000000002E-3</v>
      </c>
      <c r="AD397" s="298">
        <v>49.997999999999998</v>
      </c>
      <c r="AE397" s="58">
        <f t="shared" si="6"/>
        <v>1.6226847947109491E-5</v>
      </c>
    </row>
    <row r="398" spans="1:31">
      <c r="A398" s="3">
        <v>397</v>
      </c>
      <c r="B398" s="290" t="s">
        <v>1197</v>
      </c>
      <c r="C398" s="292">
        <v>249.91</v>
      </c>
      <c r="D398" s="292">
        <v>249.89400000000001</v>
      </c>
      <c r="E398" s="292">
        <v>249.88499999999999</v>
      </c>
      <c r="F398" s="292">
        <v>5.0061400000000003</v>
      </c>
      <c r="G398" s="292">
        <v>5.0004299999999997</v>
      </c>
      <c r="H398" s="292">
        <v>5.0026200000000003</v>
      </c>
      <c r="I398" s="292">
        <v>359.976</v>
      </c>
      <c r="J398" s="292">
        <v>359.98700000000002</v>
      </c>
      <c r="K398" s="292">
        <v>2.0209999999999999E-2</v>
      </c>
      <c r="L398" s="292">
        <v>1251.0899999999999</v>
      </c>
      <c r="M398" s="298">
        <v>1249.58</v>
      </c>
      <c r="N398" s="298">
        <v>1250.08</v>
      </c>
      <c r="O398" s="298">
        <v>-0.51910000000000001</v>
      </c>
      <c r="P398" s="298">
        <v>-0.27179999999999999</v>
      </c>
      <c r="Q398" s="298">
        <v>0.44101000000000001</v>
      </c>
      <c r="R398" s="302">
        <v>1</v>
      </c>
      <c r="S398" s="302">
        <v>1</v>
      </c>
      <c r="T398" s="302">
        <v>1</v>
      </c>
      <c r="U398" s="302">
        <v>119.91</v>
      </c>
      <c r="V398" s="302">
        <v>120.249</v>
      </c>
      <c r="W398" s="302">
        <v>119.84</v>
      </c>
      <c r="X398" s="302">
        <v>3.4459999999999998E-2</v>
      </c>
      <c r="Y398" s="302">
        <v>3.644E-2</v>
      </c>
      <c r="Z398" s="302">
        <v>3.5970000000000002E-2</v>
      </c>
      <c r="AA398" s="302">
        <v>3.3E-3</v>
      </c>
      <c r="AB398" s="302">
        <v>3.32E-3</v>
      </c>
      <c r="AC398" s="302">
        <v>4.2100000000000002E-3</v>
      </c>
      <c r="AD398" s="298">
        <v>49.997999999999998</v>
      </c>
      <c r="AE398" s="58">
        <f t="shared" si="6"/>
        <v>1.6597223293501884E-5</v>
      </c>
    </row>
    <row r="399" spans="1:31">
      <c r="A399" s="3">
        <v>398</v>
      </c>
      <c r="B399" s="290" t="s">
        <v>1198</v>
      </c>
      <c r="C399" s="292">
        <v>249.91</v>
      </c>
      <c r="D399" s="292">
        <v>249.893</v>
      </c>
      <c r="E399" s="292">
        <v>249.88499999999999</v>
      </c>
      <c r="F399" s="292">
        <v>5.0061</v>
      </c>
      <c r="G399" s="292">
        <v>5.0004099999999996</v>
      </c>
      <c r="H399" s="292">
        <v>5.0025899999999996</v>
      </c>
      <c r="I399" s="292">
        <v>359.976</v>
      </c>
      <c r="J399" s="292">
        <v>359.988</v>
      </c>
      <c r="K399" s="292">
        <v>1.993E-2</v>
      </c>
      <c r="L399" s="292">
        <v>1251.08</v>
      </c>
      <c r="M399" s="298">
        <v>1249.57</v>
      </c>
      <c r="N399" s="298">
        <v>1250.07</v>
      </c>
      <c r="O399" s="298">
        <v>-0.51249999999999996</v>
      </c>
      <c r="P399" s="298">
        <v>-0.26300000000000001</v>
      </c>
      <c r="Q399" s="298">
        <v>0.43485000000000001</v>
      </c>
      <c r="R399" s="302">
        <v>1</v>
      </c>
      <c r="S399" s="302">
        <v>1</v>
      </c>
      <c r="T399" s="302">
        <v>1</v>
      </c>
      <c r="U399" s="302">
        <v>119.91</v>
      </c>
      <c r="V399" s="302">
        <v>120.249</v>
      </c>
      <c r="W399" s="302">
        <v>119.84</v>
      </c>
      <c r="X399" s="302">
        <v>3.4299999999999997E-2</v>
      </c>
      <c r="Y399" s="302">
        <v>3.6380000000000003E-2</v>
      </c>
      <c r="Z399" s="302">
        <v>3.5889999999999998E-2</v>
      </c>
      <c r="AA399" s="302">
        <v>3.3300000000000001E-3</v>
      </c>
      <c r="AB399" s="302">
        <v>3.3500000000000001E-3</v>
      </c>
      <c r="AC399" s="302">
        <v>4.2900000000000004E-3</v>
      </c>
      <c r="AD399" s="298">
        <v>49.997999999999998</v>
      </c>
      <c r="AE399" s="58">
        <f t="shared" si="6"/>
        <v>1.6412035620305687E-5</v>
      </c>
    </row>
    <row r="400" spans="1:31">
      <c r="A400" s="3">
        <v>399</v>
      </c>
      <c r="B400" s="290" t="s">
        <v>1199</v>
      </c>
      <c r="C400" s="292">
        <v>249.911</v>
      </c>
      <c r="D400" s="292">
        <v>249.89400000000001</v>
      </c>
      <c r="E400" s="292">
        <v>249.886</v>
      </c>
      <c r="F400" s="292">
        <v>5.0061600000000004</v>
      </c>
      <c r="G400" s="292">
        <v>5.00047</v>
      </c>
      <c r="H400" s="292">
        <v>5.00258</v>
      </c>
      <c r="I400" s="292">
        <v>359.97699999999998</v>
      </c>
      <c r="J400" s="292">
        <v>359.988</v>
      </c>
      <c r="K400" s="292">
        <v>2.0910000000000002E-2</v>
      </c>
      <c r="L400" s="292">
        <v>1251.0899999999999</v>
      </c>
      <c r="M400" s="298">
        <v>1249.5899999999999</v>
      </c>
      <c r="N400" s="298">
        <v>1250.07</v>
      </c>
      <c r="O400" s="298">
        <v>-0.49990000000000001</v>
      </c>
      <c r="P400" s="298">
        <v>-0.25309999999999999</v>
      </c>
      <c r="Q400" s="298">
        <v>0.45629999999999998</v>
      </c>
      <c r="R400" s="302">
        <v>1</v>
      </c>
      <c r="S400" s="302">
        <v>1</v>
      </c>
      <c r="T400" s="302">
        <v>1</v>
      </c>
      <c r="U400" s="302">
        <v>119.90900000000001</v>
      </c>
      <c r="V400" s="302">
        <v>120.25</v>
      </c>
      <c r="W400" s="302">
        <v>119.84</v>
      </c>
      <c r="X400" s="302">
        <v>3.406E-2</v>
      </c>
      <c r="Y400" s="302">
        <v>3.6080000000000001E-2</v>
      </c>
      <c r="Z400" s="302">
        <v>3.594E-2</v>
      </c>
      <c r="AA400" s="302">
        <v>3.3700000000000002E-3</v>
      </c>
      <c r="AB400" s="302">
        <v>3.3700000000000002E-3</v>
      </c>
      <c r="AC400" s="302">
        <v>4.3099999999999996E-3</v>
      </c>
      <c r="AD400" s="298">
        <v>49.997999999999998</v>
      </c>
      <c r="AE400" s="58">
        <f t="shared" si="6"/>
        <v>1.6273152141366154E-5</v>
      </c>
    </row>
    <row r="401" spans="1:31">
      <c r="A401" s="3">
        <v>400</v>
      </c>
      <c r="B401" s="290" t="s">
        <v>1200</v>
      </c>
      <c r="C401" s="292">
        <v>249.911</v>
      </c>
      <c r="D401" s="292">
        <v>249.89400000000001</v>
      </c>
      <c r="E401" s="292">
        <v>249.886</v>
      </c>
      <c r="F401" s="292">
        <v>5.0062100000000003</v>
      </c>
      <c r="G401" s="292">
        <v>5.00047</v>
      </c>
      <c r="H401" s="292">
        <v>5.0025700000000004</v>
      </c>
      <c r="I401" s="292">
        <v>359.97699999999998</v>
      </c>
      <c r="J401" s="292">
        <v>359.988</v>
      </c>
      <c r="K401" s="292">
        <v>2.0930000000000001E-2</v>
      </c>
      <c r="L401" s="292">
        <v>1251.0999999999999</v>
      </c>
      <c r="M401" s="298">
        <v>1249.5899999999999</v>
      </c>
      <c r="N401" s="298">
        <v>1250.07</v>
      </c>
      <c r="O401" s="298">
        <v>-0.49940000000000001</v>
      </c>
      <c r="P401" s="298">
        <v>-0.25969999999999999</v>
      </c>
      <c r="Q401" s="298">
        <v>0.45666000000000001</v>
      </c>
      <c r="R401" s="302">
        <v>1</v>
      </c>
      <c r="S401" s="302">
        <v>1</v>
      </c>
      <c r="T401" s="302">
        <v>1</v>
      </c>
      <c r="U401" s="302">
        <v>119.91</v>
      </c>
      <c r="V401" s="302">
        <v>120.249</v>
      </c>
      <c r="W401" s="302">
        <v>119.84</v>
      </c>
      <c r="X401" s="302">
        <v>3.4250000000000003E-2</v>
      </c>
      <c r="Y401" s="302">
        <v>3.5950000000000003E-2</v>
      </c>
      <c r="Z401" s="302">
        <v>3.6400000000000002E-2</v>
      </c>
      <c r="AA401" s="302">
        <v>3.3500000000000001E-3</v>
      </c>
      <c r="AB401" s="302">
        <v>3.3700000000000002E-3</v>
      </c>
      <c r="AC401" s="302">
        <v>4.3E-3</v>
      </c>
      <c r="AD401" s="298">
        <v>49.997999999999998</v>
      </c>
      <c r="AE401" s="58">
        <f t="shared" si="6"/>
        <v>1.6319441783707589E-5</v>
      </c>
    </row>
    <row r="402" spans="1:31">
      <c r="A402" s="3">
        <v>401</v>
      </c>
      <c r="B402" s="290" t="s">
        <v>1201</v>
      </c>
      <c r="C402" s="292">
        <v>249.91200000000001</v>
      </c>
      <c r="D402" s="292">
        <v>249.89400000000001</v>
      </c>
      <c r="E402" s="292">
        <v>249.886</v>
      </c>
      <c r="F402" s="292">
        <v>5.0062199999999999</v>
      </c>
      <c r="G402" s="292">
        <v>5.0003700000000002</v>
      </c>
      <c r="H402" s="292">
        <v>5.00258</v>
      </c>
      <c r="I402" s="292">
        <v>359.97699999999998</v>
      </c>
      <c r="J402" s="292">
        <v>359.98700000000002</v>
      </c>
      <c r="K402" s="292">
        <v>2.1530000000000001E-2</v>
      </c>
      <c r="L402" s="292">
        <v>1251.1099999999999</v>
      </c>
      <c r="M402" s="298">
        <v>1249.56</v>
      </c>
      <c r="N402" s="298">
        <v>1250.07</v>
      </c>
      <c r="O402" s="298">
        <v>-0.50129999999999997</v>
      </c>
      <c r="P402" s="298">
        <v>-0.26619999999999999</v>
      </c>
      <c r="Q402" s="298">
        <v>0.46976000000000001</v>
      </c>
      <c r="R402" s="302">
        <v>1</v>
      </c>
      <c r="S402" s="302">
        <v>1</v>
      </c>
      <c r="T402" s="302">
        <v>1</v>
      </c>
      <c r="U402" s="302">
        <v>119.90900000000001</v>
      </c>
      <c r="V402" s="302">
        <v>120.25</v>
      </c>
      <c r="W402" s="302">
        <v>119.84</v>
      </c>
      <c r="X402" s="302">
        <v>3.4500000000000003E-2</v>
      </c>
      <c r="Y402" s="302">
        <v>3.5380000000000002E-2</v>
      </c>
      <c r="Z402" s="302">
        <v>3.7560000000000003E-2</v>
      </c>
      <c r="AA402" s="302">
        <v>3.31E-3</v>
      </c>
      <c r="AB402" s="302">
        <v>3.3400000000000001E-3</v>
      </c>
      <c r="AC402" s="302">
        <v>4.2900000000000004E-3</v>
      </c>
      <c r="AD402" s="298">
        <v>49.997999999999998</v>
      </c>
      <c r="AE402" s="58">
        <f t="shared" si="6"/>
        <v>1.627314486540854E-5</v>
      </c>
    </row>
    <row r="403" spans="1:31">
      <c r="A403" s="3">
        <v>402</v>
      </c>
      <c r="B403" s="290" t="s">
        <v>1202</v>
      </c>
      <c r="C403" s="292">
        <v>249.91200000000001</v>
      </c>
      <c r="D403" s="292">
        <v>249.89400000000001</v>
      </c>
      <c r="E403" s="292">
        <v>249.88499999999999</v>
      </c>
      <c r="F403" s="292">
        <v>5.0062300000000004</v>
      </c>
      <c r="G403" s="292">
        <v>5.0003399999999996</v>
      </c>
      <c r="H403" s="292">
        <v>5.00258</v>
      </c>
      <c r="I403" s="292">
        <v>359.976</v>
      </c>
      <c r="J403" s="292">
        <v>359.98700000000002</v>
      </c>
      <c r="K403" s="292">
        <v>2.1659999999999999E-2</v>
      </c>
      <c r="L403" s="292">
        <v>1251.1099999999999</v>
      </c>
      <c r="M403" s="298">
        <v>1249.55</v>
      </c>
      <c r="N403" s="298">
        <v>1250.07</v>
      </c>
      <c r="O403" s="298">
        <v>-0.50829999999999997</v>
      </c>
      <c r="P403" s="298">
        <v>-0.26719999999999999</v>
      </c>
      <c r="Q403" s="298">
        <v>0.47259000000000001</v>
      </c>
      <c r="R403" s="302">
        <v>1</v>
      </c>
      <c r="S403" s="302">
        <v>1</v>
      </c>
      <c r="T403" s="302">
        <v>1</v>
      </c>
      <c r="U403" s="302">
        <v>119.90900000000001</v>
      </c>
      <c r="V403" s="302">
        <v>120.249</v>
      </c>
      <c r="W403" s="302">
        <v>119.84</v>
      </c>
      <c r="X403" s="302">
        <v>3.4459999999999998E-2</v>
      </c>
      <c r="Y403" s="302">
        <v>3.5589999999999997E-2</v>
      </c>
      <c r="Z403" s="302">
        <v>3.7199999999999997E-2</v>
      </c>
      <c r="AA403" s="302">
        <v>3.31E-3</v>
      </c>
      <c r="AB403" s="302">
        <v>3.3700000000000002E-3</v>
      </c>
      <c r="AC403" s="302">
        <v>4.3099999999999996E-3</v>
      </c>
      <c r="AD403" s="298">
        <v>49.997999999999998</v>
      </c>
      <c r="AE403" s="58">
        <f t="shared" si="6"/>
        <v>1.7280093743465841E-5</v>
      </c>
    </row>
    <row r="404" spans="1:31">
      <c r="A404" s="3">
        <v>403</v>
      </c>
      <c r="B404" s="290" t="s">
        <v>1203</v>
      </c>
      <c r="C404" s="292">
        <v>249.91200000000001</v>
      </c>
      <c r="D404" s="292">
        <v>249.89400000000001</v>
      </c>
      <c r="E404" s="292">
        <v>249.88499999999999</v>
      </c>
      <c r="F404" s="292">
        <v>5.00624</v>
      </c>
      <c r="G404" s="292">
        <v>5.0003799999999998</v>
      </c>
      <c r="H404" s="292">
        <v>5.0025700000000004</v>
      </c>
      <c r="I404" s="292">
        <v>359.976</v>
      </c>
      <c r="J404" s="292">
        <v>359.98700000000002</v>
      </c>
      <c r="K404" s="292">
        <v>2.2020000000000001E-2</v>
      </c>
      <c r="L404" s="292">
        <v>1251.1199999999999</v>
      </c>
      <c r="M404" s="298">
        <v>1249.56</v>
      </c>
      <c r="N404" s="298">
        <v>1250.07</v>
      </c>
      <c r="O404" s="298">
        <v>-0.51959999999999995</v>
      </c>
      <c r="P404" s="298">
        <v>-0.2747</v>
      </c>
      <c r="Q404" s="298">
        <v>0.48049999999999998</v>
      </c>
      <c r="R404" s="302">
        <v>1</v>
      </c>
      <c r="S404" s="302">
        <v>1</v>
      </c>
      <c r="T404" s="302">
        <v>1</v>
      </c>
      <c r="U404" s="302">
        <v>119.90900000000001</v>
      </c>
      <c r="V404" s="302">
        <v>120.249</v>
      </c>
      <c r="W404" s="302">
        <v>119.84</v>
      </c>
      <c r="X404" s="302">
        <v>3.4049999999999997E-2</v>
      </c>
      <c r="Y404" s="302">
        <v>3.5990000000000001E-2</v>
      </c>
      <c r="Z404" s="302">
        <v>3.6630000000000003E-2</v>
      </c>
      <c r="AA404" s="302">
        <v>3.31E-3</v>
      </c>
      <c r="AB404" s="302">
        <v>3.4199999999999999E-3</v>
      </c>
      <c r="AC404" s="302">
        <v>4.3099999999999996E-3</v>
      </c>
      <c r="AD404" s="298">
        <v>49.997999999999998</v>
      </c>
      <c r="AE404" s="58">
        <f t="shared" si="6"/>
        <v>1.7129634215962142E-5</v>
      </c>
    </row>
    <row r="405" spans="1:31">
      <c r="A405" s="3">
        <v>404</v>
      </c>
      <c r="B405" s="290" t="s">
        <v>1204</v>
      </c>
      <c r="C405" s="292">
        <v>249.91200000000001</v>
      </c>
      <c r="D405" s="292">
        <v>249.89400000000001</v>
      </c>
      <c r="E405" s="292">
        <v>249.886</v>
      </c>
      <c r="F405" s="292">
        <v>5.0062499999999996</v>
      </c>
      <c r="G405" s="292">
        <v>5.0003900000000003</v>
      </c>
      <c r="H405" s="292">
        <v>5.0025700000000004</v>
      </c>
      <c r="I405" s="292">
        <v>359.976</v>
      </c>
      <c r="J405" s="292">
        <v>359.98700000000002</v>
      </c>
      <c r="K405" s="292">
        <v>2.2339999999999999E-2</v>
      </c>
      <c r="L405" s="292">
        <v>1251.1199999999999</v>
      </c>
      <c r="M405" s="298">
        <v>1249.57</v>
      </c>
      <c r="N405" s="298">
        <v>1250.07</v>
      </c>
      <c r="O405" s="298">
        <v>-0.51910000000000001</v>
      </c>
      <c r="P405" s="298">
        <v>-0.27179999999999999</v>
      </c>
      <c r="Q405" s="298">
        <v>0.48754999999999998</v>
      </c>
      <c r="R405" s="302">
        <v>1</v>
      </c>
      <c r="S405" s="302">
        <v>1</v>
      </c>
      <c r="T405" s="302">
        <v>1</v>
      </c>
      <c r="U405" s="302">
        <v>119.90900000000001</v>
      </c>
      <c r="V405" s="302">
        <v>120.249</v>
      </c>
      <c r="W405" s="302">
        <v>119.84</v>
      </c>
      <c r="X405" s="302">
        <v>3.4369999999999998E-2</v>
      </c>
      <c r="Y405" s="302">
        <v>3.5529999999999999E-2</v>
      </c>
      <c r="Z405" s="302">
        <v>3.7139999999999999E-2</v>
      </c>
      <c r="AA405" s="302">
        <v>3.2799999999999999E-3</v>
      </c>
      <c r="AB405" s="302">
        <v>3.3999999999999998E-3</v>
      </c>
      <c r="AC405" s="302">
        <v>4.3E-3</v>
      </c>
      <c r="AD405" s="298">
        <v>49.997999999999998</v>
      </c>
      <c r="AE405" s="58">
        <f t="shared" si="6"/>
        <v>1.6458332538604736E-5</v>
      </c>
    </row>
    <row r="406" spans="1:31">
      <c r="A406" s="3">
        <v>405</v>
      </c>
      <c r="B406" s="290" t="s">
        <v>1205</v>
      </c>
      <c r="C406" s="292">
        <v>249.91300000000001</v>
      </c>
      <c r="D406" s="292">
        <v>249.89400000000001</v>
      </c>
      <c r="E406" s="292">
        <v>249.886</v>
      </c>
      <c r="F406" s="292">
        <v>5.00624</v>
      </c>
      <c r="G406" s="292">
        <v>5.0003500000000001</v>
      </c>
      <c r="H406" s="292">
        <v>5.0025500000000003</v>
      </c>
      <c r="I406" s="292">
        <v>359.97500000000002</v>
      </c>
      <c r="J406" s="292">
        <v>359.98700000000002</v>
      </c>
      <c r="K406" s="292">
        <v>2.2610000000000002E-2</v>
      </c>
      <c r="L406" s="292">
        <v>1251.1199999999999</v>
      </c>
      <c r="M406" s="298">
        <v>1249.56</v>
      </c>
      <c r="N406" s="298">
        <v>1250.07</v>
      </c>
      <c r="O406" s="298">
        <v>-0.52659999999999996</v>
      </c>
      <c r="P406" s="298">
        <v>-0.27229999999999999</v>
      </c>
      <c r="Q406" s="298">
        <v>0.49331999999999998</v>
      </c>
      <c r="R406" s="302">
        <v>1</v>
      </c>
      <c r="S406" s="302">
        <v>1</v>
      </c>
      <c r="T406" s="302">
        <v>1</v>
      </c>
      <c r="U406" s="302">
        <v>119.90900000000001</v>
      </c>
      <c r="V406" s="302">
        <v>120.25</v>
      </c>
      <c r="W406" s="302">
        <v>119.84</v>
      </c>
      <c r="X406" s="302">
        <v>3.4459999999999998E-2</v>
      </c>
      <c r="Y406" s="302">
        <v>3.5900000000000001E-2</v>
      </c>
      <c r="Z406" s="302">
        <v>3.7339999999999998E-2</v>
      </c>
      <c r="AA406" s="302">
        <v>3.31E-3</v>
      </c>
      <c r="AB406" s="302">
        <v>3.4199999999999999E-3</v>
      </c>
      <c r="AC406" s="302">
        <v>4.2500000000000003E-3</v>
      </c>
      <c r="AD406" s="298">
        <v>49.997999999999998</v>
      </c>
      <c r="AE406" s="58">
        <f t="shared" si="6"/>
        <v>1.6597223293501884E-5</v>
      </c>
    </row>
    <row r="407" spans="1:31">
      <c r="A407" s="3">
        <v>406</v>
      </c>
      <c r="B407" s="290" t="s">
        <v>1206</v>
      </c>
      <c r="C407" s="292">
        <v>249.91300000000001</v>
      </c>
      <c r="D407" s="292">
        <v>249.89400000000001</v>
      </c>
      <c r="E407" s="292">
        <v>249.886</v>
      </c>
      <c r="F407" s="292">
        <v>5.0062499999999996</v>
      </c>
      <c r="G407" s="292">
        <v>5.0003500000000001</v>
      </c>
      <c r="H407" s="292">
        <v>5.0025500000000003</v>
      </c>
      <c r="I407" s="292">
        <v>359.97500000000002</v>
      </c>
      <c r="J407" s="292">
        <v>359.98700000000002</v>
      </c>
      <c r="K407" s="292">
        <v>2.291E-2</v>
      </c>
      <c r="L407" s="292">
        <v>1251.1199999999999</v>
      </c>
      <c r="M407" s="298">
        <v>1249.56</v>
      </c>
      <c r="N407" s="298">
        <v>1250.07</v>
      </c>
      <c r="O407" s="298">
        <v>-0.52939999999999998</v>
      </c>
      <c r="P407" s="298">
        <v>-0.27839999999999998</v>
      </c>
      <c r="Q407" s="298">
        <v>0.49989</v>
      </c>
      <c r="R407" s="302">
        <v>1</v>
      </c>
      <c r="S407" s="302">
        <v>1</v>
      </c>
      <c r="T407" s="302">
        <v>1</v>
      </c>
      <c r="U407" s="302">
        <v>119.90900000000001</v>
      </c>
      <c r="V407" s="302">
        <v>120.25</v>
      </c>
      <c r="W407" s="302">
        <v>119.84</v>
      </c>
      <c r="X407" s="302">
        <v>3.4380000000000001E-2</v>
      </c>
      <c r="Y407" s="302">
        <v>3.6360000000000003E-2</v>
      </c>
      <c r="Z407" s="302">
        <v>3.6540000000000003E-2</v>
      </c>
      <c r="AA407" s="302">
        <v>3.3300000000000001E-3</v>
      </c>
      <c r="AB407" s="302">
        <v>3.4299999999999999E-3</v>
      </c>
      <c r="AC407" s="302">
        <v>4.1900000000000001E-3</v>
      </c>
      <c r="AD407" s="298">
        <v>49.997999999999998</v>
      </c>
      <c r="AE407" s="58">
        <f t="shared" si="6"/>
        <v>1.644675649004057E-5</v>
      </c>
    </row>
    <row r="408" spans="1:31">
      <c r="A408" s="3">
        <v>407</v>
      </c>
      <c r="B408" s="290" t="s">
        <v>1207</v>
      </c>
      <c r="C408" s="292">
        <v>249.91300000000001</v>
      </c>
      <c r="D408" s="292">
        <v>249.89500000000001</v>
      </c>
      <c r="E408" s="292">
        <v>249.886</v>
      </c>
      <c r="F408" s="292">
        <v>5.00624</v>
      </c>
      <c r="G408" s="292">
        <v>5.0003500000000001</v>
      </c>
      <c r="H408" s="292">
        <v>5.0025500000000003</v>
      </c>
      <c r="I408" s="292">
        <v>359.97500000000002</v>
      </c>
      <c r="J408" s="292">
        <v>359.98700000000002</v>
      </c>
      <c r="K408" s="292">
        <v>2.3060000000000001E-2</v>
      </c>
      <c r="L408" s="292">
        <v>1251.1199999999999</v>
      </c>
      <c r="M408" s="298">
        <v>1249.56</v>
      </c>
      <c r="N408" s="298">
        <v>1250.07</v>
      </c>
      <c r="O408" s="298">
        <v>-0.53220000000000001</v>
      </c>
      <c r="P408" s="298">
        <v>-0.28029999999999999</v>
      </c>
      <c r="Q408" s="298">
        <v>0.50319999999999998</v>
      </c>
      <c r="R408" s="302">
        <v>1</v>
      </c>
      <c r="S408" s="302">
        <v>1</v>
      </c>
      <c r="T408" s="302">
        <v>1</v>
      </c>
      <c r="U408" s="302">
        <v>119.90900000000001</v>
      </c>
      <c r="V408" s="302">
        <v>120.25</v>
      </c>
      <c r="W408" s="302">
        <v>119.839</v>
      </c>
      <c r="X408" s="302">
        <v>3.458E-2</v>
      </c>
      <c r="Y408" s="302">
        <v>3.5970000000000002E-2</v>
      </c>
      <c r="Z408" s="302">
        <v>3.6580000000000001E-2</v>
      </c>
      <c r="AA408" s="302">
        <v>3.32E-3</v>
      </c>
      <c r="AB408" s="302">
        <v>3.3999999999999998E-3</v>
      </c>
      <c r="AC408" s="302">
        <v>4.1399999999999996E-3</v>
      </c>
      <c r="AD408" s="298">
        <v>49.997999999999998</v>
      </c>
      <c r="AE408" s="58">
        <f t="shared" si="6"/>
        <v>1.6238423995673656E-5</v>
      </c>
    </row>
    <row r="409" spans="1:31">
      <c r="A409" s="3">
        <v>408</v>
      </c>
      <c r="B409" s="290" t="s">
        <v>1208</v>
      </c>
      <c r="C409" s="292">
        <v>249.91300000000001</v>
      </c>
      <c r="D409" s="292">
        <v>249.89500000000001</v>
      </c>
      <c r="E409" s="292">
        <v>249.886</v>
      </c>
      <c r="F409" s="292">
        <v>5.00624</v>
      </c>
      <c r="G409" s="292">
        <v>5.0003500000000001</v>
      </c>
      <c r="H409" s="292">
        <v>5.0025700000000004</v>
      </c>
      <c r="I409" s="292">
        <v>359.97500000000002</v>
      </c>
      <c r="J409" s="292">
        <v>359.98700000000002</v>
      </c>
      <c r="K409" s="292">
        <v>2.3439999999999999E-2</v>
      </c>
      <c r="L409" s="292">
        <v>1251.1199999999999</v>
      </c>
      <c r="M409" s="298">
        <v>1249.56</v>
      </c>
      <c r="N409" s="298">
        <v>1250.07</v>
      </c>
      <c r="O409" s="298">
        <v>-0.52939999999999998</v>
      </c>
      <c r="P409" s="298">
        <v>-0.27279999999999999</v>
      </c>
      <c r="Q409" s="298">
        <v>0.51146999999999998</v>
      </c>
      <c r="R409" s="302">
        <v>1</v>
      </c>
      <c r="S409" s="302">
        <v>1</v>
      </c>
      <c r="T409" s="302">
        <v>1</v>
      </c>
      <c r="U409" s="302">
        <v>119.90900000000001</v>
      </c>
      <c r="V409" s="302">
        <v>120.25</v>
      </c>
      <c r="W409" s="302">
        <v>119.839</v>
      </c>
      <c r="X409" s="302">
        <v>3.4849999999999999E-2</v>
      </c>
      <c r="Y409" s="302">
        <v>3.56E-2</v>
      </c>
      <c r="Z409" s="302">
        <v>3.7269999999999998E-2</v>
      </c>
      <c r="AA409" s="302">
        <v>3.32E-3</v>
      </c>
      <c r="AB409" s="302">
        <v>3.3999999999999998E-3</v>
      </c>
      <c r="AC409" s="302">
        <v>4.1200000000000004E-3</v>
      </c>
      <c r="AD409" s="298">
        <v>49.997999999999998</v>
      </c>
      <c r="AE409" s="58">
        <f t="shared" si="6"/>
        <v>1.8217593606095761E-5</v>
      </c>
    </row>
    <row r="410" spans="1:31">
      <c r="A410" s="3">
        <v>409</v>
      </c>
      <c r="B410" s="290" t="s">
        <v>1209</v>
      </c>
      <c r="C410" s="292">
        <v>249.91300000000001</v>
      </c>
      <c r="D410" s="292">
        <v>249.89500000000001</v>
      </c>
      <c r="E410" s="292">
        <v>249.886</v>
      </c>
      <c r="F410" s="292">
        <v>5.00631</v>
      </c>
      <c r="G410" s="292">
        <v>5.0003700000000002</v>
      </c>
      <c r="H410" s="292">
        <v>5.0026000000000002</v>
      </c>
      <c r="I410" s="292">
        <v>359.97500000000002</v>
      </c>
      <c r="J410" s="292">
        <v>359.98700000000002</v>
      </c>
      <c r="K410" s="292">
        <v>2.3349999999999999E-2</v>
      </c>
      <c r="L410" s="292">
        <v>1251.1400000000001</v>
      </c>
      <c r="M410" s="298">
        <v>1249.57</v>
      </c>
      <c r="N410" s="298">
        <v>1250.08</v>
      </c>
      <c r="O410" s="298">
        <v>-0.54069999999999996</v>
      </c>
      <c r="P410" s="298">
        <v>-0.26719999999999999</v>
      </c>
      <c r="Q410" s="298">
        <v>0.50961000000000001</v>
      </c>
      <c r="R410" s="302">
        <v>1</v>
      </c>
      <c r="S410" s="302">
        <v>1</v>
      </c>
      <c r="T410" s="302">
        <v>1</v>
      </c>
      <c r="U410" s="302">
        <v>119.90900000000001</v>
      </c>
      <c r="V410" s="302">
        <v>120.25</v>
      </c>
      <c r="W410" s="302">
        <v>119.839</v>
      </c>
      <c r="X410" s="302">
        <v>3.4799999999999998E-2</v>
      </c>
      <c r="Y410" s="302">
        <v>3.5430000000000003E-2</v>
      </c>
      <c r="Z410" s="302">
        <v>3.7220000000000003E-2</v>
      </c>
      <c r="AA410" s="302">
        <v>3.3600000000000001E-3</v>
      </c>
      <c r="AB410" s="302">
        <v>3.3899999999999998E-3</v>
      </c>
      <c r="AC410" s="302">
        <v>3.9399999999999999E-3</v>
      </c>
      <c r="AD410" s="298">
        <v>49.997999999999998</v>
      </c>
      <c r="AE410" s="58">
        <f t="shared" si="6"/>
        <v>1.8090278899762779E-5</v>
      </c>
    </row>
    <row r="411" spans="1:31">
      <c r="A411" s="3">
        <v>410</v>
      </c>
      <c r="B411" s="290" t="s">
        <v>1210</v>
      </c>
      <c r="C411" s="292">
        <v>249.91300000000001</v>
      </c>
      <c r="D411" s="292">
        <v>249.89500000000001</v>
      </c>
      <c r="E411" s="292">
        <v>249.88499999999999</v>
      </c>
      <c r="F411" s="292">
        <v>5.00631</v>
      </c>
      <c r="G411" s="292">
        <v>5.0002899999999997</v>
      </c>
      <c r="H411" s="292">
        <v>5.0026099999999998</v>
      </c>
      <c r="I411" s="292">
        <v>359.97500000000002</v>
      </c>
      <c r="J411" s="292">
        <v>359.98700000000002</v>
      </c>
      <c r="K411" s="292">
        <v>2.3380000000000001E-2</v>
      </c>
      <c r="L411" s="292">
        <v>1251.1400000000001</v>
      </c>
      <c r="M411" s="298">
        <v>1249.55</v>
      </c>
      <c r="N411" s="298">
        <v>1250.08</v>
      </c>
      <c r="O411" s="298">
        <v>-0.54300000000000004</v>
      </c>
      <c r="P411" s="298">
        <v>-0.2681</v>
      </c>
      <c r="Q411" s="298">
        <v>0.51024999999999998</v>
      </c>
      <c r="R411" s="302">
        <v>1</v>
      </c>
      <c r="S411" s="302">
        <v>1</v>
      </c>
      <c r="T411" s="302">
        <v>1</v>
      </c>
      <c r="U411" s="302">
        <v>119.91</v>
      </c>
      <c r="V411" s="302">
        <v>120.25</v>
      </c>
      <c r="W411" s="302">
        <v>119.839</v>
      </c>
      <c r="X411" s="302">
        <v>3.4279999999999998E-2</v>
      </c>
      <c r="Y411" s="302">
        <v>3.5569999999999997E-2</v>
      </c>
      <c r="Z411" s="302">
        <v>3.7019999999999997E-2</v>
      </c>
      <c r="AA411" s="302">
        <v>3.3500000000000001E-3</v>
      </c>
      <c r="AB411" s="302">
        <v>3.3800000000000002E-3</v>
      </c>
      <c r="AC411" s="302">
        <v>3.8300000000000001E-3</v>
      </c>
      <c r="AD411" s="298">
        <v>49.997999999999998</v>
      </c>
      <c r="AE411" s="58">
        <f t="shared" si="6"/>
        <v>1.7129626940004528E-5</v>
      </c>
    </row>
    <row r="412" spans="1:31">
      <c r="A412" s="3">
        <v>411</v>
      </c>
      <c r="B412" s="290" t="s">
        <v>1211</v>
      </c>
      <c r="C412" s="292">
        <v>249.91200000000001</v>
      </c>
      <c r="D412" s="292">
        <v>249.89500000000001</v>
      </c>
      <c r="E412" s="292">
        <v>249.88499999999999</v>
      </c>
      <c r="F412" s="292">
        <v>5.0063000000000004</v>
      </c>
      <c r="G412" s="292">
        <v>5.0002500000000003</v>
      </c>
      <c r="H412" s="292">
        <v>5.0025899999999996</v>
      </c>
      <c r="I412" s="292">
        <v>359.97500000000002</v>
      </c>
      <c r="J412" s="292">
        <v>359.98700000000002</v>
      </c>
      <c r="K412" s="292">
        <v>2.3869999999999999E-2</v>
      </c>
      <c r="L412" s="292">
        <v>1251.1300000000001</v>
      </c>
      <c r="M412" s="298">
        <v>1249.53</v>
      </c>
      <c r="N412" s="298">
        <v>1250.07</v>
      </c>
      <c r="O412" s="298">
        <v>-0.53739999999999999</v>
      </c>
      <c r="P412" s="298">
        <v>-0.26950000000000002</v>
      </c>
      <c r="Q412" s="298">
        <v>0.52088000000000001</v>
      </c>
      <c r="R412" s="302">
        <v>1</v>
      </c>
      <c r="S412" s="302">
        <v>1</v>
      </c>
      <c r="T412" s="302">
        <v>1</v>
      </c>
      <c r="U412" s="302">
        <v>119.91</v>
      </c>
      <c r="V412" s="302">
        <v>120.25</v>
      </c>
      <c r="W412" s="302">
        <v>119.839</v>
      </c>
      <c r="X412" s="302">
        <v>3.3599999999999998E-2</v>
      </c>
      <c r="Y412" s="302">
        <v>3.671E-2</v>
      </c>
      <c r="Z412" s="302">
        <v>3.7269999999999998E-2</v>
      </c>
      <c r="AA412" s="302">
        <v>3.3400000000000001E-3</v>
      </c>
      <c r="AB412" s="302">
        <v>3.4399999999999999E-3</v>
      </c>
      <c r="AC412" s="302">
        <v>3.8300000000000001E-3</v>
      </c>
      <c r="AD412" s="298">
        <v>49.997999999999998</v>
      </c>
      <c r="AE412" s="58">
        <f t="shared" si="6"/>
        <v>1.6504629456903785E-5</v>
      </c>
    </row>
    <row r="413" spans="1:31">
      <c r="A413" s="3">
        <v>412</v>
      </c>
      <c r="B413" s="290" t="s">
        <v>1212</v>
      </c>
      <c r="C413" s="292">
        <v>249.91200000000001</v>
      </c>
      <c r="D413" s="292">
        <v>249.89500000000001</v>
      </c>
      <c r="E413" s="292">
        <v>249.88499999999999</v>
      </c>
      <c r="F413" s="292">
        <v>5.0062899999999999</v>
      </c>
      <c r="G413" s="292">
        <v>5.0002899999999997</v>
      </c>
      <c r="H413" s="292">
        <v>5.0025899999999996</v>
      </c>
      <c r="I413" s="292">
        <v>359.97500000000002</v>
      </c>
      <c r="J413" s="292">
        <v>359.98700000000002</v>
      </c>
      <c r="K413" s="292">
        <v>2.41E-2</v>
      </c>
      <c r="L413" s="292">
        <v>1251.1300000000001</v>
      </c>
      <c r="M413" s="298">
        <v>1249.55</v>
      </c>
      <c r="N413" s="298">
        <v>1250.07</v>
      </c>
      <c r="O413" s="298">
        <v>-0.53500000000000003</v>
      </c>
      <c r="P413" s="298">
        <v>-0.27510000000000001</v>
      </c>
      <c r="Q413" s="298">
        <v>0.52590000000000003</v>
      </c>
      <c r="R413" s="302">
        <v>1</v>
      </c>
      <c r="S413" s="302">
        <v>1</v>
      </c>
      <c r="T413" s="302">
        <v>1</v>
      </c>
      <c r="U413" s="302">
        <v>119.91</v>
      </c>
      <c r="V413" s="302">
        <v>120.25</v>
      </c>
      <c r="W413" s="302">
        <v>119.839</v>
      </c>
      <c r="X413" s="302">
        <v>3.3739999999999999E-2</v>
      </c>
      <c r="Y413" s="302">
        <v>3.6249999999999998E-2</v>
      </c>
      <c r="Z413" s="302">
        <v>3.7249999999999998E-2</v>
      </c>
      <c r="AA413" s="302">
        <v>3.3899999999999998E-3</v>
      </c>
      <c r="AB413" s="302">
        <v>3.4199999999999999E-3</v>
      </c>
      <c r="AC413" s="302">
        <v>3.7599999999999999E-3</v>
      </c>
      <c r="AD413" s="298">
        <v>49.997999999999998</v>
      </c>
      <c r="AE413" s="58">
        <f t="shared" si="6"/>
        <v>1.6458332538604736E-5</v>
      </c>
    </row>
    <row r="414" spans="1:31">
      <c r="A414" s="3">
        <v>413</v>
      </c>
      <c r="B414" s="290" t="s">
        <v>1213</v>
      </c>
      <c r="C414" s="292">
        <v>249.91200000000001</v>
      </c>
      <c r="D414" s="292">
        <v>249.89500000000001</v>
      </c>
      <c r="E414" s="292">
        <v>249.88499999999999</v>
      </c>
      <c r="F414" s="292">
        <v>5.0062600000000002</v>
      </c>
      <c r="G414" s="292">
        <v>5.0003099999999998</v>
      </c>
      <c r="H414" s="292">
        <v>5.0026200000000003</v>
      </c>
      <c r="I414" s="292">
        <v>359.976</v>
      </c>
      <c r="J414" s="292">
        <v>359.988</v>
      </c>
      <c r="K414" s="292">
        <v>2.4219999999999998E-2</v>
      </c>
      <c r="L414" s="292">
        <v>1251.1199999999999</v>
      </c>
      <c r="M414" s="298">
        <v>1249.55</v>
      </c>
      <c r="N414" s="298">
        <v>1250.08</v>
      </c>
      <c r="O414" s="298">
        <v>-0.5252</v>
      </c>
      <c r="P414" s="298">
        <v>-0.26150000000000001</v>
      </c>
      <c r="Q414" s="298">
        <v>0.52847</v>
      </c>
      <c r="R414" s="302">
        <v>1</v>
      </c>
      <c r="S414" s="302">
        <v>1</v>
      </c>
      <c r="T414" s="302">
        <v>1</v>
      </c>
      <c r="U414" s="302">
        <v>119.91</v>
      </c>
      <c r="V414" s="302">
        <v>120.25</v>
      </c>
      <c r="W414" s="302">
        <v>119.839</v>
      </c>
      <c r="X414" s="302">
        <v>3.3599999999999998E-2</v>
      </c>
      <c r="Y414" s="302">
        <v>3.5589999999999997E-2</v>
      </c>
      <c r="Z414" s="302">
        <v>3.739E-2</v>
      </c>
      <c r="AA414" s="302">
        <v>3.4099999999999998E-3</v>
      </c>
      <c r="AB414" s="302">
        <v>3.3800000000000002E-3</v>
      </c>
      <c r="AC414" s="302">
        <v>3.7000000000000002E-3</v>
      </c>
      <c r="AD414" s="298">
        <v>49.997999999999998</v>
      </c>
      <c r="AE414" s="58">
        <f t="shared" si="6"/>
        <v>1.7129634215962142E-5</v>
      </c>
    </row>
    <row r="415" spans="1:31">
      <c r="A415" s="3">
        <v>414</v>
      </c>
      <c r="B415" s="290" t="s">
        <v>1214</v>
      </c>
      <c r="C415" s="292">
        <v>249.91200000000001</v>
      </c>
      <c r="D415" s="292">
        <v>249.89400000000001</v>
      </c>
      <c r="E415" s="292">
        <v>249.886</v>
      </c>
      <c r="F415" s="292">
        <v>5.0062199999999999</v>
      </c>
      <c r="G415" s="292">
        <v>5.0002899999999997</v>
      </c>
      <c r="H415" s="292">
        <v>5.0026000000000002</v>
      </c>
      <c r="I415" s="292">
        <v>359.97500000000002</v>
      </c>
      <c r="J415" s="292">
        <v>359.988</v>
      </c>
      <c r="K415" s="292">
        <v>2.409E-2</v>
      </c>
      <c r="L415" s="292">
        <v>1251.1099999999999</v>
      </c>
      <c r="M415" s="298">
        <v>1249.54</v>
      </c>
      <c r="N415" s="298">
        <v>1250.08</v>
      </c>
      <c r="O415" s="298">
        <v>-0.54069999999999996</v>
      </c>
      <c r="P415" s="298">
        <v>-0.2606</v>
      </c>
      <c r="Q415" s="298">
        <v>0.52573999999999999</v>
      </c>
      <c r="R415" s="302">
        <v>1</v>
      </c>
      <c r="S415" s="302">
        <v>1</v>
      </c>
      <c r="T415" s="302">
        <v>1</v>
      </c>
      <c r="U415" s="302">
        <v>119.91</v>
      </c>
      <c r="V415" s="302">
        <v>120.25</v>
      </c>
      <c r="W415" s="302">
        <v>119.839</v>
      </c>
      <c r="X415" s="302">
        <v>3.372E-2</v>
      </c>
      <c r="Y415" s="302">
        <v>3.576E-2</v>
      </c>
      <c r="Z415" s="302">
        <v>3.737E-2</v>
      </c>
      <c r="AA415" s="302">
        <v>3.3899999999999998E-3</v>
      </c>
      <c r="AB415" s="302">
        <v>3.3400000000000001E-3</v>
      </c>
      <c r="AC415" s="302">
        <v>3.5100000000000001E-3</v>
      </c>
      <c r="AD415" s="298">
        <v>49.997999999999998</v>
      </c>
      <c r="AE415" s="58">
        <f t="shared" si="6"/>
        <v>1.6319441783707589E-5</v>
      </c>
    </row>
    <row r="416" spans="1:31">
      <c r="A416" s="3">
        <v>415</v>
      </c>
      <c r="B416" s="290" t="s">
        <v>1215</v>
      </c>
      <c r="C416" s="292">
        <v>249.91200000000001</v>
      </c>
      <c r="D416" s="292">
        <v>249.89400000000001</v>
      </c>
      <c r="E416" s="292">
        <v>249.886</v>
      </c>
      <c r="F416" s="292">
        <v>5.0062199999999999</v>
      </c>
      <c r="G416" s="292">
        <v>5.0002899999999997</v>
      </c>
      <c r="H416" s="292">
        <v>5.0025599999999999</v>
      </c>
      <c r="I416" s="292">
        <v>359.97399999999999</v>
      </c>
      <c r="J416" s="292">
        <v>359.98700000000002</v>
      </c>
      <c r="K416" s="292">
        <v>2.349E-2</v>
      </c>
      <c r="L416" s="292">
        <v>1251.1099999999999</v>
      </c>
      <c r="M416" s="298">
        <v>1249.54</v>
      </c>
      <c r="N416" s="298">
        <v>1250.07</v>
      </c>
      <c r="O416" s="298">
        <v>-0.55989999999999995</v>
      </c>
      <c r="P416" s="298">
        <v>-0.26719999999999999</v>
      </c>
      <c r="Q416" s="298">
        <v>0.51256999999999997</v>
      </c>
      <c r="R416" s="302">
        <v>1</v>
      </c>
      <c r="S416" s="302">
        <v>1</v>
      </c>
      <c r="T416" s="302">
        <v>1</v>
      </c>
      <c r="U416" s="302">
        <v>119.91</v>
      </c>
      <c r="V416" s="302">
        <v>120.25</v>
      </c>
      <c r="W416" s="302">
        <v>119.839</v>
      </c>
      <c r="X416" s="302">
        <v>3.4340000000000002E-2</v>
      </c>
      <c r="Y416" s="302">
        <v>3.6249999999999998E-2</v>
      </c>
      <c r="Z416" s="302">
        <v>3.7190000000000001E-2</v>
      </c>
      <c r="AA416" s="302">
        <v>3.3800000000000002E-3</v>
      </c>
      <c r="AB416" s="302">
        <v>3.3300000000000001E-3</v>
      </c>
      <c r="AC416" s="302">
        <v>3.4199999999999999E-3</v>
      </c>
      <c r="AD416" s="298">
        <v>49.997999999999998</v>
      </c>
      <c r="AE416" s="58">
        <f t="shared" si="6"/>
        <v>1.7951388144865632E-5</v>
      </c>
    </row>
    <row r="417" spans="1:31">
      <c r="A417" s="3">
        <v>416</v>
      </c>
      <c r="B417" s="290" t="s">
        <v>1216</v>
      </c>
      <c r="C417" s="292">
        <v>249.91200000000001</v>
      </c>
      <c r="D417" s="292">
        <v>249.89500000000001</v>
      </c>
      <c r="E417" s="292">
        <v>249.887</v>
      </c>
      <c r="F417" s="292">
        <v>5.0063000000000004</v>
      </c>
      <c r="G417" s="292">
        <v>5.0002700000000004</v>
      </c>
      <c r="H417" s="292">
        <v>5.0025599999999999</v>
      </c>
      <c r="I417" s="292">
        <v>359.97500000000002</v>
      </c>
      <c r="J417" s="292">
        <v>359.988</v>
      </c>
      <c r="K417" s="292">
        <v>2.367E-2</v>
      </c>
      <c r="L417" s="292">
        <v>1251.1300000000001</v>
      </c>
      <c r="M417" s="298">
        <v>1249.54</v>
      </c>
      <c r="N417" s="298">
        <v>1250.07</v>
      </c>
      <c r="O417" s="298">
        <v>-0.53969999999999996</v>
      </c>
      <c r="P417" s="298">
        <v>-0.25919999999999999</v>
      </c>
      <c r="Q417" s="298">
        <v>0.51641999999999999</v>
      </c>
      <c r="R417" s="302">
        <v>1</v>
      </c>
      <c r="S417" s="302">
        <v>1</v>
      </c>
      <c r="T417" s="302">
        <v>1</v>
      </c>
      <c r="U417" s="302">
        <v>119.91</v>
      </c>
      <c r="V417" s="302">
        <v>120.251</v>
      </c>
      <c r="W417" s="302">
        <v>119.839</v>
      </c>
      <c r="X417" s="302">
        <v>3.5279999999999999E-2</v>
      </c>
      <c r="Y417" s="302">
        <v>3.5529999999999999E-2</v>
      </c>
      <c r="Z417" s="302">
        <v>3.773E-2</v>
      </c>
      <c r="AA417" s="302">
        <v>3.5300000000000002E-3</v>
      </c>
      <c r="AB417" s="302">
        <v>3.3500000000000001E-3</v>
      </c>
      <c r="AC417" s="302">
        <v>3.32E-3</v>
      </c>
      <c r="AD417" s="298">
        <v>49.997999999999998</v>
      </c>
      <c r="AE417" s="58">
        <f t="shared" si="6"/>
        <v>1.7141202988568693E-5</v>
      </c>
    </row>
    <row r="418" spans="1:31">
      <c r="A418" s="3">
        <v>417</v>
      </c>
      <c r="B418" s="290" t="s">
        <v>1217</v>
      </c>
      <c r="C418" s="292">
        <v>249.91200000000001</v>
      </c>
      <c r="D418" s="292">
        <v>249.89500000000001</v>
      </c>
      <c r="E418" s="292">
        <v>249.887</v>
      </c>
      <c r="F418" s="292">
        <v>5.0062699999999998</v>
      </c>
      <c r="G418" s="292">
        <v>5.0002399999999998</v>
      </c>
      <c r="H418" s="292">
        <v>5.00258</v>
      </c>
      <c r="I418" s="292">
        <v>359.97500000000002</v>
      </c>
      <c r="J418" s="292">
        <v>359.988</v>
      </c>
      <c r="K418" s="292">
        <v>2.3970000000000002E-2</v>
      </c>
      <c r="L418" s="292">
        <v>1251.1199999999999</v>
      </c>
      <c r="M418" s="298">
        <v>1249.53</v>
      </c>
      <c r="N418" s="298">
        <v>1250.08</v>
      </c>
      <c r="O418" s="298">
        <v>-0.53080000000000005</v>
      </c>
      <c r="P418" s="298">
        <v>-0.26150000000000001</v>
      </c>
      <c r="Q418" s="298">
        <v>0.52300999999999997</v>
      </c>
      <c r="R418" s="302">
        <v>1</v>
      </c>
      <c r="S418" s="302">
        <v>1</v>
      </c>
      <c r="T418" s="302">
        <v>1</v>
      </c>
      <c r="U418" s="302">
        <v>119.91</v>
      </c>
      <c r="V418" s="302">
        <v>120.25</v>
      </c>
      <c r="W418" s="302">
        <v>119.839</v>
      </c>
      <c r="X418" s="302">
        <v>3.4639999999999997E-2</v>
      </c>
      <c r="Y418" s="302">
        <v>3.5389999999999998E-2</v>
      </c>
      <c r="Z418" s="302">
        <v>3.7069999999999999E-2</v>
      </c>
      <c r="AA418" s="302">
        <v>3.4499999999999999E-3</v>
      </c>
      <c r="AB418" s="302">
        <v>3.3700000000000002E-3</v>
      </c>
      <c r="AC418" s="302">
        <v>3.2699999999999999E-3</v>
      </c>
      <c r="AD418" s="298">
        <v>49.997999999999998</v>
      </c>
      <c r="AE418" s="58">
        <f t="shared" si="6"/>
        <v>1.6944446542765945E-5</v>
      </c>
    </row>
    <row r="419" spans="1:31">
      <c r="A419" s="3">
        <v>418</v>
      </c>
      <c r="B419" s="290" t="s">
        <v>1218</v>
      </c>
      <c r="C419" s="292">
        <v>249.91200000000001</v>
      </c>
      <c r="D419" s="292">
        <v>249.89500000000001</v>
      </c>
      <c r="E419" s="292">
        <v>249.886</v>
      </c>
      <c r="F419" s="292">
        <v>5.0062699999999998</v>
      </c>
      <c r="G419" s="292">
        <v>5.0002700000000004</v>
      </c>
      <c r="H419" s="292">
        <v>5.0026000000000002</v>
      </c>
      <c r="I419" s="292">
        <v>359.97500000000002</v>
      </c>
      <c r="J419" s="292">
        <v>359.98700000000002</v>
      </c>
      <c r="K419" s="292">
        <v>2.307E-2</v>
      </c>
      <c r="L419" s="292">
        <v>1251.1300000000001</v>
      </c>
      <c r="M419" s="298">
        <v>1249.54</v>
      </c>
      <c r="N419" s="298">
        <v>1250.08</v>
      </c>
      <c r="O419" s="298">
        <v>-0.53410000000000002</v>
      </c>
      <c r="P419" s="298">
        <v>-0.26479999999999998</v>
      </c>
      <c r="Q419" s="298">
        <v>0.50341000000000002</v>
      </c>
      <c r="R419" s="302">
        <v>1</v>
      </c>
      <c r="S419" s="302">
        <v>1</v>
      </c>
      <c r="T419" s="302">
        <v>1</v>
      </c>
      <c r="U419" s="302">
        <v>119.91</v>
      </c>
      <c r="V419" s="302">
        <v>120.25</v>
      </c>
      <c r="W419" s="302">
        <v>119.839</v>
      </c>
      <c r="X419" s="302">
        <v>3.4470000000000001E-2</v>
      </c>
      <c r="Y419" s="302">
        <v>3.5830000000000001E-2</v>
      </c>
      <c r="Z419" s="302">
        <v>3.7109999999999997E-2</v>
      </c>
      <c r="AA419" s="302">
        <v>3.4399999999999999E-3</v>
      </c>
      <c r="AB419" s="302">
        <v>3.3400000000000001E-3</v>
      </c>
      <c r="AC419" s="302">
        <v>3.14E-3</v>
      </c>
      <c r="AD419" s="298">
        <v>49.997999999999998</v>
      </c>
      <c r="AE419" s="58">
        <f t="shared" si="6"/>
        <v>1.6863428754732013E-5</v>
      </c>
    </row>
    <row r="420" spans="1:31">
      <c r="A420" s="3">
        <v>419</v>
      </c>
      <c r="B420" s="290" t="s">
        <v>1219</v>
      </c>
      <c r="C420" s="292">
        <v>249.91300000000001</v>
      </c>
      <c r="D420" s="292">
        <v>249.89500000000001</v>
      </c>
      <c r="E420" s="292">
        <v>249.88499999999999</v>
      </c>
      <c r="F420" s="292">
        <v>5.0062699999999998</v>
      </c>
      <c r="G420" s="292">
        <v>5.0002899999999997</v>
      </c>
      <c r="H420" s="292">
        <v>5.0026099999999998</v>
      </c>
      <c r="I420" s="292">
        <v>359.97500000000002</v>
      </c>
      <c r="J420" s="292">
        <v>359.988</v>
      </c>
      <c r="K420" s="292">
        <v>2.2939999999999999E-2</v>
      </c>
      <c r="L420" s="292">
        <v>1251.1300000000001</v>
      </c>
      <c r="M420" s="298">
        <v>1249.55</v>
      </c>
      <c r="N420" s="298">
        <v>1250.08</v>
      </c>
      <c r="O420" s="298">
        <v>-0.53269999999999995</v>
      </c>
      <c r="P420" s="298">
        <v>-0.25829999999999997</v>
      </c>
      <c r="Q420" s="298">
        <v>0.50049999999999994</v>
      </c>
      <c r="R420" s="302">
        <v>1</v>
      </c>
      <c r="S420" s="302">
        <v>1</v>
      </c>
      <c r="T420" s="302">
        <v>1</v>
      </c>
      <c r="U420" s="302">
        <v>119.91</v>
      </c>
      <c r="V420" s="302">
        <v>120.25</v>
      </c>
      <c r="W420" s="302">
        <v>119.839</v>
      </c>
      <c r="X420" s="302">
        <v>3.4119999999999998E-2</v>
      </c>
      <c r="Y420" s="302">
        <v>3.628E-2</v>
      </c>
      <c r="Z420" s="302">
        <v>3.755E-2</v>
      </c>
      <c r="AA420" s="302">
        <v>3.4399999999999999E-3</v>
      </c>
      <c r="AB420" s="302">
        <v>3.3E-3</v>
      </c>
      <c r="AC420" s="302">
        <v>3.0500000000000002E-3</v>
      </c>
      <c r="AD420" s="298">
        <v>49.997999999999998</v>
      </c>
      <c r="AE420" s="58">
        <f t="shared" si="6"/>
        <v>1.7280093743465841E-5</v>
      </c>
    </row>
    <row r="421" spans="1:31">
      <c r="A421" s="3">
        <v>420</v>
      </c>
      <c r="B421" s="290" t="s">
        <v>1220</v>
      </c>
      <c r="C421" s="292">
        <v>249.91200000000001</v>
      </c>
      <c r="D421" s="292">
        <v>249.89500000000001</v>
      </c>
      <c r="E421" s="292">
        <v>249.88499999999999</v>
      </c>
      <c r="F421" s="292">
        <v>5.0062800000000003</v>
      </c>
      <c r="G421" s="292">
        <v>5.0002599999999999</v>
      </c>
      <c r="H421" s="292">
        <v>5.0026200000000003</v>
      </c>
      <c r="I421" s="292">
        <v>359.97500000000002</v>
      </c>
      <c r="J421" s="292">
        <v>359.988</v>
      </c>
      <c r="K421" s="292">
        <v>2.2120000000000001E-2</v>
      </c>
      <c r="L421" s="292">
        <v>1251.1300000000001</v>
      </c>
      <c r="M421" s="298">
        <v>1249.54</v>
      </c>
      <c r="N421" s="298">
        <v>1250.08</v>
      </c>
      <c r="O421" s="298">
        <v>-0.53269999999999995</v>
      </c>
      <c r="P421" s="298">
        <v>-0.25829999999999997</v>
      </c>
      <c r="Q421" s="298">
        <v>0.48276000000000002</v>
      </c>
      <c r="R421" s="302">
        <v>1</v>
      </c>
      <c r="S421" s="302">
        <v>1</v>
      </c>
      <c r="T421" s="302">
        <v>1</v>
      </c>
      <c r="U421" s="302">
        <v>119.91</v>
      </c>
      <c r="V421" s="302">
        <v>120.25</v>
      </c>
      <c r="W421" s="302">
        <v>119.839</v>
      </c>
      <c r="X421" s="302">
        <v>3.3840000000000002E-2</v>
      </c>
      <c r="Y421" s="302">
        <v>3.628E-2</v>
      </c>
      <c r="Z421" s="302">
        <v>3.5189999999999999E-2</v>
      </c>
      <c r="AA421" s="302">
        <v>3.3700000000000002E-3</v>
      </c>
      <c r="AB421" s="302">
        <v>3.3600000000000001E-3</v>
      </c>
      <c r="AC421" s="302">
        <v>2.8600000000000001E-3</v>
      </c>
      <c r="AD421" s="298">
        <v>49.997999999999998</v>
      </c>
      <c r="AE421" s="58">
        <f t="shared" si="6"/>
        <v>1.6944439266808331E-5</v>
      </c>
    </row>
    <row r="422" spans="1:31">
      <c r="A422" s="3">
        <v>421</v>
      </c>
      <c r="B422" s="290" t="s">
        <v>1221</v>
      </c>
      <c r="C422" s="292">
        <v>249.91200000000001</v>
      </c>
      <c r="D422" s="292">
        <v>249.89500000000001</v>
      </c>
      <c r="E422" s="292">
        <v>249.88499999999999</v>
      </c>
      <c r="F422" s="292">
        <v>5.0063000000000004</v>
      </c>
      <c r="G422" s="292">
        <v>5.0002700000000004</v>
      </c>
      <c r="H422" s="292">
        <v>5.0025700000000004</v>
      </c>
      <c r="I422" s="292">
        <v>359.97500000000002</v>
      </c>
      <c r="J422" s="292">
        <v>359.98700000000002</v>
      </c>
      <c r="K422" s="292">
        <v>2.1919999999999999E-2</v>
      </c>
      <c r="L422" s="292">
        <v>1251.1300000000001</v>
      </c>
      <c r="M422" s="298">
        <v>1249.54</v>
      </c>
      <c r="N422" s="298">
        <v>1250.07</v>
      </c>
      <c r="O422" s="298">
        <v>-0.5383</v>
      </c>
      <c r="P422" s="298">
        <v>-0.26479999999999998</v>
      </c>
      <c r="Q422" s="298">
        <v>0.47836000000000001</v>
      </c>
      <c r="R422" s="302">
        <v>1</v>
      </c>
      <c r="S422" s="302">
        <v>1</v>
      </c>
      <c r="T422" s="302">
        <v>1</v>
      </c>
      <c r="U422" s="302">
        <v>119.91</v>
      </c>
      <c r="V422" s="302">
        <v>120.25</v>
      </c>
      <c r="W422" s="302">
        <v>119.839</v>
      </c>
      <c r="X422" s="302">
        <v>3.406E-2</v>
      </c>
      <c r="Y422" s="302">
        <v>3.5779999999999999E-2</v>
      </c>
      <c r="Z422" s="302">
        <v>3.7810000000000003E-2</v>
      </c>
      <c r="AA422" s="302">
        <v>3.3700000000000002E-3</v>
      </c>
      <c r="AB422" s="302">
        <v>3.3600000000000001E-3</v>
      </c>
      <c r="AC422" s="302">
        <v>2.9099999999999998E-3</v>
      </c>
      <c r="AD422" s="298">
        <v>49.997999999999998</v>
      </c>
      <c r="AE422" s="58">
        <f t="shared" si="6"/>
        <v>1.7361111531499773E-5</v>
      </c>
    </row>
    <row r="423" spans="1:31">
      <c r="A423" s="3">
        <v>422</v>
      </c>
      <c r="B423" s="290" t="s">
        <v>1222</v>
      </c>
      <c r="C423" s="292">
        <v>249.91300000000001</v>
      </c>
      <c r="D423" s="292">
        <v>249.89500000000001</v>
      </c>
      <c r="E423" s="292">
        <v>249.886</v>
      </c>
      <c r="F423" s="292">
        <v>5.00631</v>
      </c>
      <c r="G423" s="292">
        <v>5.0003200000000003</v>
      </c>
      <c r="H423" s="292">
        <v>5.0025599999999999</v>
      </c>
      <c r="I423" s="292">
        <v>359.97500000000002</v>
      </c>
      <c r="J423" s="292">
        <v>359.98700000000002</v>
      </c>
      <c r="K423" s="292">
        <v>2.1899999999999999E-2</v>
      </c>
      <c r="L423" s="292">
        <v>1251.1400000000001</v>
      </c>
      <c r="M423" s="298">
        <v>1249.55</v>
      </c>
      <c r="N423" s="298">
        <v>1250.07</v>
      </c>
      <c r="O423" s="298">
        <v>-0.53879999999999995</v>
      </c>
      <c r="P423" s="298">
        <v>-0.2742</v>
      </c>
      <c r="Q423" s="298">
        <v>0.47794999999999999</v>
      </c>
      <c r="R423" s="302">
        <v>1</v>
      </c>
      <c r="S423" s="302">
        <v>1</v>
      </c>
      <c r="T423" s="302">
        <v>1</v>
      </c>
      <c r="U423" s="302">
        <v>119.91</v>
      </c>
      <c r="V423" s="302">
        <v>120.25</v>
      </c>
      <c r="W423" s="302">
        <v>119.839</v>
      </c>
      <c r="X423" s="302">
        <v>3.4099999999999998E-2</v>
      </c>
      <c r="Y423" s="302">
        <v>3.5830000000000001E-2</v>
      </c>
      <c r="Z423" s="302">
        <v>3.6900000000000002E-2</v>
      </c>
      <c r="AA423" s="302">
        <v>3.4499999999999999E-3</v>
      </c>
      <c r="AB423" s="302">
        <v>3.3500000000000001E-3</v>
      </c>
      <c r="AC423" s="302">
        <v>2.8600000000000001E-3</v>
      </c>
      <c r="AD423" s="298">
        <v>49.997999999999998</v>
      </c>
      <c r="AE423" s="58">
        <f t="shared" si="6"/>
        <v>1.6192134353332222E-5</v>
      </c>
    </row>
    <row r="424" spans="1:31">
      <c r="A424" s="3">
        <v>423</v>
      </c>
      <c r="B424" s="290" t="s">
        <v>1223</v>
      </c>
      <c r="C424" s="292">
        <v>249.91399999999999</v>
      </c>
      <c r="D424" s="292">
        <v>249.89500000000001</v>
      </c>
      <c r="E424" s="292">
        <v>249.88499999999999</v>
      </c>
      <c r="F424" s="292">
        <v>5.00631</v>
      </c>
      <c r="G424" s="292">
        <v>5.0003200000000003</v>
      </c>
      <c r="H424" s="292">
        <v>5.0025599999999999</v>
      </c>
      <c r="I424" s="292">
        <v>359.97500000000002</v>
      </c>
      <c r="J424" s="292">
        <v>359.98700000000002</v>
      </c>
      <c r="K424" s="292">
        <v>2.1700000000000001E-2</v>
      </c>
      <c r="L424" s="292">
        <v>1251.1400000000001</v>
      </c>
      <c r="M424" s="298">
        <v>1249.55</v>
      </c>
      <c r="N424" s="298">
        <v>1250.07</v>
      </c>
      <c r="O424" s="298">
        <v>-0.53459999999999996</v>
      </c>
      <c r="P424" s="298">
        <v>-0.27279999999999999</v>
      </c>
      <c r="Q424" s="298">
        <v>0.47365000000000002</v>
      </c>
      <c r="R424" s="302">
        <v>1</v>
      </c>
      <c r="S424" s="302">
        <v>1</v>
      </c>
      <c r="T424" s="302">
        <v>1</v>
      </c>
      <c r="U424" s="302">
        <v>119.91</v>
      </c>
      <c r="V424" s="302">
        <v>120.25</v>
      </c>
      <c r="W424" s="302">
        <v>119.839</v>
      </c>
      <c r="X424" s="302">
        <v>3.4139999999999997E-2</v>
      </c>
      <c r="Y424" s="302">
        <v>3.6339999999999997E-2</v>
      </c>
      <c r="Z424" s="302">
        <v>3.6049999999999999E-2</v>
      </c>
      <c r="AA424" s="302">
        <v>3.4399999999999999E-3</v>
      </c>
      <c r="AB424" s="302">
        <v>3.3800000000000002E-3</v>
      </c>
      <c r="AC424" s="302">
        <v>2.82E-3</v>
      </c>
      <c r="AD424" s="298">
        <v>49.997999999999998</v>
      </c>
      <c r="AE424" s="58">
        <f t="shared" si="6"/>
        <v>1.6412035620305687E-5</v>
      </c>
    </row>
    <row r="425" spans="1:31">
      <c r="A425" s="3">
        <v>424</v>
      </c>
      <c r="B425" s="290" t="s">
        <v>1224</v>
      </c>
      <c r="C425" s="292">
        <v>249.91399999999999</v>
      </c>
      <c r="D425" s="292">
        <v>249.89500000000001</v>
      </c>
      <c r="E425" s="292">
        <v>249.88499999999999</v>
      </c>
      <c r="F425" s="292">
        <v>5.0063000000000004</v>
      </c>
      <c r="G425" s="292">
        <v>5.0003799999999998</v>
      </c>
      <c r="H425" s="292">
        <v>5.0025599999999999</v>
      </c>
      <c r="I425" s="292">
        <v>359.97500000000002</v>
      </c>
      <c r="J425" s="292">
        <v>359.98700000000002</v>
      </c>
      <c r="K425" s="292">
        <v>2.111E-2</v>
      </c>
      <c r="L425" s="292">
        <v>1251.1400000000001</v>
      </c>
      <c r="M425" s="298">
        <v>1249.57</v>
      </c>
      <c r="N425" s="298">
        <v>1250.06</v>
      </c>
      <c r="O425" s="298">
        <v>-0.52800000000000002</v>
      </c>
      <c r="P425" s="298">
        <v>-0.26950000000000002</v>
      </c>
      <c r="Q425" s="298">
        <v>0.46076</v>
      </c>
      <c r="R425" s="302">
        <v>1</v>
      </c>
      <c r="S425" s="302">
        <v>1</v>
      </c>
      <c r="T425" s="302">
        <v>1</v>
      </c>
      <c r="U425" s="302">
        <v>119.90900000000001</v>
      </c>
      <c r="V425" s="302">
        <v>120.25</v>
      </c>
      <c r="W425" s="302">
        <v>119.84</v>
      </c>
      <c r="X425" s="302">
        <v>3.4090000000000002E-2</v>
      </c>
      <c r="Y425" s="302">
        <v>3.7479999999999999E-2</v>
      </c>
      <c r="Z425" s="302">
        <v>3.5409999999999997E-2</v>
      </c>
      <c r="AA425" s="302">
        <v>3.4399999999999999E-3</v>
      </c>
      <c r="AB425" s="302">
        <v>3.3400000000000001E-3</v>
      </c>
      <c r="AC425" s="302">
        <v>2.7100000000000002E-3</v>
      </c>
      <c r="AD425" s="298">
        <v>49.997999999999998</v>
      </c>
      <c r="AE425" s="58">
        <f t="shared" si="6"/>
        <v>1.6458332538604736E-5</v>
      </c>
    </row>
    <row r="426" spans="1:31">
      <c r="A426" s="3">
        <v>425</v>
      </c>
      <c r="B426" s="290" t="s">
        <v>1225</v>
      </c>
      <c r="C426" s="292">
        <v>249.91300000000001</v>
      </c>
      <c r="D426" s="292">
        <v>249.89500000000001</v>
      </c>
      <c r="E426" s="292">
        <v>249.88499999999999</v>
      </c>
      <c r="F426" s="292">
        <v>5.0062800000000003</v>
      </c>
      <c r="G426" s="292">
        <v>5.0003799999999998</v>
      </c>
      <c r="H426" s="292">
        <v>5.0025599999999999</v>
      </c>
      <c r="I426" s="292">
        <v>359.97500000000002</v>
      </c>
      <c r="J426" s="292">
        <v>359.98700000000002</v>
      </c>
      <c r="K426" s="292">
        <v>2.1090000000000001E-2</v>
      </c>
      <c r="L426" s="292">
        <v>1251.1400000000001</v>
      </c>
      <c r="M426" s="298">
        <v>1249.57</v>
      </c>
      <c r="N426" s="298">
        <v>1250.07</v>
      </c>
      <c r="O426" s="298">
        <v>-0.53220000000000001</v>
      </c>
      <c r="P426" s="298">
        <v>-0.26619999999999999</v>
      </c>
      <c r="Q426" s="298">
        <v>0.46024999999999999</v>
      </c>
      <c r="R426" s="302">
        <v>1</v>
      </c>
      <c r="S426" s="302">
        <v>1</v>
      </c>
      <c r="T426" s="302">
        <v>1</v>
      </c>
      <c r="U426" s="302">
        <v>119.90900000000001</v>
      </c>
      <c r="V426" s="302">
        <v>120.25</v>
      </c>
      <c r="W426" s="302">
        <v>119.84</v>
      </c>
      <c r="X426" s="302">
        <v>3.4340000000000002E-2</v>
      </c>
      <c r="Y426" s="302">
        <v>3.7900000000000003E-2</v>
      </c>
      <c r="Z426" s="302">
        <v>3.56E-2</v>
      </c>
      <c r="AA426" s="302">
        <v>3.4399999999999999E-3</v>
      </c>
      <c r="AB426" s="302">
        <v>3.31E-3</v>
      </c>
      <c r="AC426" s="302">
        <v>2.7100000000000002E-3</v>
      </c>
      <c r="AD426" s="298">
        <v>49.997999999999998</v>
      </c>
      <c r="AE426" s="58">
        <f t="shared" si="6"/>
        <v>1.6631944163236767E-5</v>
      </c>
    </row>
    <row r="427" spans="1:31">
      <c r="A427" s="3">
        <v>426</v>
      </c>
      <c r="B427" s="290" t="s">
        <v>1226</v>
      </c>
      <c r="C427" s="292">
        <v>249.91300000000001</v>
      </c>
      <c r="D427" s="292">
        <v>249.89500000000001</v>
      </c>
      <c r="E427" s="292">
        <v>249.88499999999999</v>
      </c>
      <c r="F427" s="292">
        <v>5.00624</v>
      </c>
      <c r="G427" s="292">
        <v>5.0003799999999998</v>
      </c>
      <c r="H427" s="292">
        <v>5.0025500000000003</v>
      </c>
      <c r="I427" s="292">
        <v>359.97500000000002</v>
      </c>
      <c r="J427" s="292">
        <v>359.98700000000002</v>
      </c>
      <c r="K427" s="292">
        <v>2.0719999999999999E-2</v>
      </c>
      <c r="L427" s="292">
        <v>1251.1199999999999</v>
      </c>
      <c r="M427" s="298">
        <v>1249.57</v>
      </c>
      <c r="N427" s="298">
        <v>1250.06</v>
      </c>
      <c r="O427" s="298">
        <v>-0.5383</v>
      </c>
      <c r="P427" s="298">
        <v>-0.27610000000000001</v>
      </c>
      <c r="Q427" s="298">
        <v>0.4521</v>
      </c>
      <c r="R427" s="302">
        <v>1</v>
      </c>
      <c r="S427" s="302">
        <v>1</v>
      </c>
      <c r="T427" s="302">
        <v>1</v>
      </c>
      <c r="U427" s="302">
        <v>119.90900000000001</v>
      </c>
      <c r="V427" s="302">
        <v>120.25</v>
      </c>
      <c r="W427" s="302">
        <v>119.84</v>
      </c>
      <c r="X427" s="302">
        <v>3.381E-2</v>
      </c>
      <c r="Y427" s="302">
        <v>3.6790000000000003E-2</v>
      </c>
      <c r="Z427" s="302">
        <v>3.6380000000000003E-2</v>
      </c>
      <c r="AA427" s="302">
        <v>3.5000000000000001E-3</v>
      </c>
      <c r="AB427" s="302">
        <v>3.29E-3</v>
      </c>
      <c r="AC427" s="302">
        <v>2.7000000000000001E-3</v>
      </c>
      <c r="AD427" s="298">
        <v>49.997999999999998</v>
      </c>
      <c r="AE427" s="58">
        <f t="shared" si="6"/>
        <v>1.6458332538604736E-5</v>
      </c>
    </row>
    <row r="428" spans="1:31">
      <c r="A428" s="3">
        <v>427</v>
      </c>
      <c r="B428" s="290" t="s">
        <v>1227</v>
      </c>
      <c r="C428" s="292">
        <v>249.91300000000001</v>
      </c>
      <c r="D428" s="292">
        <v>249.89500000000001</v>
      </c>
      <c r="E428" s="292">
        <v>249.88499999999999</v>
      </c>
      <c r="F428" s="292">
        <v>5.0062300000000004</v>
      </c>
      <c r="G428" s="292">
        <v>5.0004099999999996</v>
      </c>
      <c r="H428" s="292">
        <v>5.0025500000000003</v>
      </c>
      <c r="I428" s="292">
        <v>359.97500000000002</v>
      </c>
      <c r="J428" s="292">
        <v>359.98700000000002</v>
      </c>
      <c r="K428" s="292">
        <v>2.0469999999999999E-2</v>
      </c>
      <c r="L428" s="292">
        <v>1251.1199999999999</v>
      </c>
      <c r="M428" s="298">
        <v>1249.57</v>
      </c>
      <c r="N428" s="298">
        <v>1250.06</v>
      </c>
      <c r="O428" s="298">
        <v>-0.5393</v>
      </c>
      <c r="P428" s="298">
        <v>-0.28029999999999999</v>
      </c>
      <c r="Q428" s="298">
        <v>0.44673000000000002</v>
      </c>
      <c r="R428" s="302">
        <v>1</v>
      </c>
      <c r="S428" s="302">
        <v>1</v>
      </c>
      <c r="T428" s="302">
        <v>1</v>
      </c>
      <c r="U428" s="302">
        <v>119.90900000000001</v>
      </c>
      <c r="V428" s="302">
        <v>120.25</v>
      </c>
      <c r="W428" s="302">
        <v>119.84</v>
      </c>
      <c r="X428" s="302">
        <v>3.3550000000000003E-2</v>
      </c>
      <c r="Y428" s="302">
        <v>3.5680000000000003E-2</v>
      </c>
      <c r="Z428" s="302">
        <v>3.7330000000000002E-2</v>
      </c>
      <c r="AA428" s="302">
        <v>3.5100000000000001E-3</v>
      </c>
      <c r="AB428" s="302">
        <v>3.3E-3</v>
      </c>
      <c r="AC428" s="302">
        <v>2.7100000000000002E-3</v>
      </c>
      <c r="AD428" s="298">
        <v>49.997999999999998</v>
      </c>
      <c r="AE428" s="58">
        <f t="shared" si="6"/>
        <v>1.8171296687796712E-5</v>
      </c>
    </row>
    <row r="429" spans="1:31">
      <c r="A429" s="3">
        <v>428</v>
      </c>
      <c r="B429" s="290" t="s">
        <v>1228</v>
      </c>
      <c r="C429" s="292">
        <v>249.91300000000001</v>
      </c>
      <c r="D429" s="292">
        <v>249.89400000000001</v>
      </c>
      <c r="E429" s="292">
        <v>249.88499999999999</v>
      </c>
      <c r="F429" s="292">
        <v>5.0062499999999996</v>
      </c>
      <c r="G429" s="292">
        <v>5.0004200000000001</v>
      </c>
      <c r="H429" s="292">
        <v>5.0025500000000003</v>
      </c>
      <c r="I429" s="292">
        <v>359.97500000000002</v>
      </c>
      <c r="J429" s="292">
        <v>359.98700000000002</v>
      </c>
      <c r="K429" s="292">
        <v>2.0140000000000002E-2</v>
      </c>
      <c r="L429" s="292">
        <v>1251.1199999999999</v>
      </c>
      <c r="M429" s="298">
        <v>1249.57</v>
      </c>
      <c r="N429" s="298">
        <v>1250.06</v>
      </c>
      <c r="O429" s="298">
        <v>-0.52659999999999996</v>
      </c>
      <c r="P429" s="298">
        <v>-0.27</v>
      </c>
      <c r="Q429" s="298">
        <v>0.43961</v>
      </c>
      <c r="R429" s="302">
        <v>1</v>
      </c>
      <c r="S429" s="302">
        <v>1</v>
      </c>
      <c r="T429" s="302">
        <v>1</v>
      </c>
      <c r="U429" s="302">
        <v>119.90900000000001</v>
      </c>
      <c r="V429" s="302">
        <v>120.25</v>
      </c>
      <c r="W429" s="302">
        <v>119.84</v>
      </c>
      <c r="X429" s="302">
        <v>3.4099999999999998E-2</v>
      </c>
      <c r="Y429" s="302">
        <v>3.6470000000000002E-2</v>
      </c>
      <c r="Z429" s="302">
        <v>3.5779999999999999E-2</v>
      </c>
      <c r="AA429" s="302">
        <v>3.46E-3</v>
      </c>
      <c r="AB429" s="302">
        <v>3.2699999999999999E-3</v>
      </c>
      <c r="AC429" s="302">
        <v>2.66E-3</v>
      </c>
      <c r="AD429" s="298">
        <v>49.997999999999998</v>
      </c>
      <c r="AE429" s="58">
        <f t="shared" si="6"/>
        <v>1.6412035620305687E-5</v>
      </c>
    </row>
    <row r="430" spans="1:31">
      <c r="A430" s="3">
        <v>429</v>
      </c>
      <c r="B430" s="290" t="s">
        <v>1229</v>
      </c>
      <c r="C430" s="292">
        <v>249.91200000000001</v>
      </c>
      <c r="D430" s="292">
        <v>249.89400000000001</v>
      </c>
      <c r="E430" s="292">
        <v>249.88499999999999</v>
      </c>
      <c r="F430" s="292">
        <v>5.00624</v>
      </c>
      <c r="G430" s="292">
        <v>5.0004</v>
      </c>
      <c r="H430" s="292">
        <v>5.0025599999999999</v>
      </c>
      <c r="I430" s="292">
        <v>359.976</v>
      </c>
      <c r="J430" s="292">
        <v>359.988</v>
      </c>
      <c r="K430" s="292">
        <v>1.992E-2</v>
      </c>
      <c r="L430" s="292">
        <v>1251.1199999999999</v>
      </c>
      <c r="M430" s="298">
        <v>1249.57</v>
      </c>
      <c r="N430" s="298">
        <v>1250.06</v>
      </c>
      <c r="O430" s="298">
        <v>-0.51439999999999997</v>
      </c>
      <c r="P430" s="298">
        <v>-0.25969999999999999</v>
      </c>
      <c r="Q430" s="298">
        <v>0.44227</v>
      </c>
      <c r="R430" s="302">
        <v>1</v>
      </c>
      <c r="S430" s="302">
        <v>1</v>
      </c>
      <c r="T430" s="302">
        <v>1</v>
      </c>
      <c r="U430" s="302">
        <v>119.90900000000001</v>
      </c>
      <c r="V430" s="302">
        <v>120.25</v>
      </c>
      <c r="W430" s="302">
        <v>119.84</v>
      </c>
      <c r="X430" s="302">
        <v>3.3610000000000001E-2</v>
      </c>
      <c r="Y430" s="302">
        <v>3.6330000000000001E-2</v>
      </c>
      <c r="Z430" s="302">
        <v>3.5790000000000002E-2</v>
      </c>
      <c r="AA430" s="302">
        <v>3.4299999999999999E-3</v>
      </c>
      <c r="AB430" s="302">
        <v>3.2499999999999999E-3</v>
      </c>
      <c r="AC430" s="302">
        <v>2.6700000000000001E-3</v>
      </c>
      <c r="AD430" s="298">
        <v>49.997999999999998</v>
      </c>
      <c r="AE430" s="58">
        <f t="shared" si="6"/>
        <v>1.700231950962916E-5</v>
      </c>
    </row>
    <row r="431" spans="1:31">
      <c r="A431" s="3">
        <v>430</v>
      </c>
      <c r="B431" s="290" t="s">
        <v>1230</v>
      </c>
      <c r="C431" s="292">
        <v>249.911</v>
      </c>
      <c r="D431" s="292">
        <v>249.89400000000001</v>
      </c>
      <c r="E431" s="292">
        <v>249.886</v>
      </c>
      <c r="F431" s="292">
        <v>5.0061799999999996</v>
      </c>
      <c r="G431" s="292">
        <v>5.0003799999999998</v>
      </c>
      <c r="H431" s="292">
        <v>5.00258</v>
      </c>
      <c r="I431" s="292">
        <v>359.976</v>
      </c>
      <c r="J431" s="292">
        <v>359.988</v>
      </c>
      <c r="K431" s="292">
        <v>1.9619999999999999E-2</v>
      </c>
      <c r="L431" s="292">
        <v>1251.0999999999999</v>
      </c>
      <c r="M431" s="298">
        <v>1249.56</v>
      </c>
      <c r="N431" s="298">
        <v>1250.07</v>
      </c>
      <c r="O431" s="298">
        <v>-0.51539999999999997</v>
      </c>
      <c r="P431" s="298">
        <v>-0.2545</v>
      </c>
      <c r="Q431" s="298">
        <v>0.42810999999999999</v>
      </c>
      <c r="R431" s="302">
        <v>1</v>
      </c>
      <c r="S431" s="302">
        <v>1</v>
      </c>
      <c r="T431" s="302">
        <v>1</v>
      </c>
      <c r="U431" s="302">
        <v>119.90900000000001</v>
      </c>
      <c r="V431" s="302">
        <v>120.25</v>
      </c>
      <c r="W431" s="302">
        <v>119.84</v>
      </c>
      <c r="X431" s="302">
        <v>3.3770000000000001E-2</v>
      </c>
      <c r="Y431" s="302">
        <v>3.6229999999999998E-2</v>
      </c>
      <c r="Z431" s="302">
        <v>3.6850000000000001E-2</v>
      </c>
      <c r="AA431" s="302">
        <v>3.4199999999999999E-3</v>
      </c>
      <c r="AB431" s="302">
        <v>3.2299999999999998E-3</v>
      </c>
      <c r="AC431" s="302">
        <v>2.7699999999999999E-3</v>
      </c>
      <c r="AD431" s="298">
        <v>49.997999999999998</v>
      </c>
      <c r="AE431" s="58">
        <f t="shared" si="6"/>
        <v>1.6458332538604736E-5</v>
      </c>
    </row>
    <row r="432" spans="1:31">
      <c r="A432" s="3">
        <v>431</v>
      </c>
      <c r="B432" s="290" t="s">
        <v>1231</v>
      </c>
      <c r="C432" s="292">
        <v>249.911</v>
      </c>
      <c r="D432" s="292">
        <v>249.89400000000001</v>
      </c>
      <c r="E432" s="292">
        <v>249.887</v>
      </c>
      <c r="F432" s="292">
        <v>5.0061799999999996</v>
      </c>
      <c r="G432" s="292">
        <v>5.0004</v>
      </c>
      <c r="H432" s="292">
        <v>5.00258</v>
      </c>
      <c r="I432" s="292">
        <v>359.976</v>
      </c>
      <c r="J432" s="292">
        <v>359.988</v>
      </c>
      <c r="K432" s="292">
        <v>1.951E-2</v>
      </c>
      <c r="L432" s="292">
        <v>1251.0999999999999</v>
      </c>
      <c r="M432" s="298">
        <v>1249.57</v>
      </c>
      <c r="N432" s="298">
        <v>1250.08</v>
      </c>
      <c r="O432" s="298">
        <v>-0.51719999999999999</v>
      </c>
      <c r="P432" s="298">
        <v>-0.25969999999999999</v>
      </c>
      <c r="Q432" s="298">
        <v>0.42570000000000002</v>
      </c>
      <c r="R432" s="302">
        <v>1</v>
      </c>
      <c r="S432" s="302">
        <v>1</v>
      </c>
      <c r="T432" s="302">
        <v>1</v>
      </c>
      <c r="U432" s="302">
        <v>119.90900000000001</v>
      </c>
      <c r="V432" s="302">
        <v>120.25</v>
      </c>
      <c r="W432" s="302">
        <v>119.84</v>
      </c>
      <c r="X432" s="302">
        <v>3.3950000000000001E-2</v>
      </c>
      <c r="Y432" s="302">
        <v>3.6630000000000003E-2</v>
      </c>
      <c r="Z432" s="302">
        <v>3.6409999999999998E-2</v>
      </c>
      <c r="AA432" s="302">
        <v>3.4499999999999999E-3</v>
      </c>
      <c r="AB432" s="302">
        <v>3.2299999999999998E-3</v>
      </c>
      <c r="AC432" s="302">
        <v>2.7899999999999999E-3</v>
      </c>
      <c r="AD432" s="298">
        <v>49.997999999999998</v>
      </c>
      <c r="AE432" s="58">
        <f t="shared" si="6"/>
        <v>1.627314486540854E-5</v>
      </c>
    </row>
    <row r="433" spans="1:31">
      <c r="A433" s="3">
        <v>432</v>
      </c>
      <c r="B433" s="290" t="s">
        <v>1232</v>
      </c>
      <c r="C433" s="292">
        <v>249.91</v>
      </c>
      <c r="D433" s="292">
        <v>249.89500000000001</v>
      </c>
      <c r="E433" s="292">
        <v>249.886</v>
      </c>
      <c r="F433" s="292">
        <v>5.0061999999999998</v>
      </c>
      <c r="G433" s="292">
        <v>5.0004600000000003</v>
      </c>
      <c r="H433" s="292">
        <v>5.0026200000000003</v>
      </c>
      <c r="I433" s="292">
        <v>359.976</v>
      </c>
      <c r="J433" s="292">
        <v>359.98700000000002</v>
      </c>
      <c r="K433" s="292">
        <v>1.9199999999999998E-2</v>
      </c>
      <c r="L433" s="292">
        <v>1251.0999999999999</v>
      </c>
      <c r="M433" s="298">
        <v>1249.5899999999999</v>
      </c>
      <c r="N433" s="298">
        <v>1250.08</v>
      </c>
      <c r="O433" s="298">
        <v>-0.50970000000000004</v>
      </c>
      <c r="P433" s="298">
        <v>-0.26860000000000001</v>
      </c>
      <c r="Q433" s="298">
        <v>0.41893000000000002</v>
      </c>
      <c r="R433" s="302">
        <v>1</v>
      </c>
      <c r="S433" s="302">
        <v>1</v>
      </c>
      <c r="T433" s="302">
        <v>1</v>
      </c>
      <c r="U433" s="302">
        <v>119.90900000000001</v>
      </c>
      <c r="V433" s="302">
        <v>120.25</v>
      </c>
      <c r="W433" s="302">
        <v>119.84</v>
      </c>
      <c r="X433" s="302">
        <v>3.415E-2</v>
      </c>
      <c r="Y433" s="302">
        <v>3.6429999999999997E-2</v>
      </c>
      <c r="Z433" s="302">
        <v>3.6700000000000003E-2</v>
      </c>
      <c r="AA433" s="302">
        <v>3.4399999999999999E-3</v>
      </c>
      <c r="AB433" s="302">
        <v>3.2200000000000002E-3</v>
      </c>
      <c r="AC433" s="302">
        <v>2.8400000000000001E-3</v>
      </c>
      <c r="AD433" s="298">
        <v>49.997999999999998</v>
      </c>
      <c r="AE433" s="58">
        <f t="shared" si="6"/>
        <v>1.6319441783707589E-5</v>
      </c>
    </row>
    <row r="434" spans="1:31">
      <c r="A434" s="3">
        <v>433</v>
      </c>
      <c r="B434" s="290" t="s">
        <v>1233</v>
      </c>
      <c r="C434" s="292">
        <v>249.91</v>
      </c>
      <c r="D434" s="292">
        <v>249.89500000000001</v>
      </c>
      <c r="E434" s="292">
        <v>249.886</v>
      </c>
      <c r="F434" s="292">
        <v>5.0061600000000004</v>
      </c>
      <c r="G434" s="292">
        <v>5.0004499999999998</v>
      </c>
      <c r="H434" s="292">
        <v>5.0026099999999998</v>
      </c>
      <c r="I434" s="292">
        <v>359.976</v>
      </c>
      <c r="J434" s="292">
        <v>359.98700000000002</v>
      </c>
      <c r="K434" s="292">
        <v>1.9279999999999999E-2</v>
      </c>
      <c r="L434" s="292">
        <v>1251.0899999999999</v>
      </c>
      <c r="M434" s="298">
        <v>1249.5899999999999</v>
      </c>
      <c r="N434" s="298">
        <v>1250.08</v>
      </c>
      <c r="O434" s="298">
        <v>-0.50409999999999999</v>
      </c>
      <c r="P434" s="298">
        <v>-0.26579999999999998</v>
      </c>
      <c r="Q434" s="298">
        <v>0.42065999999999998</v>
      </c>
      <c r="R434" s="302">
        <v>1</v>
      </c>
      <c r="S434" s="302">
        <v>1</v>
      </c>
      <c r="T434" s="302">
        <v>1</v>
      </c>
      <c r="U434" s="302">
        <v>119.90900000000001</v>
      </c>
      <c r="V434" s="302">
        <v>120.25</v>
      </c>
      <c r="W434" s="302">
        <v>119.84</v>
      </c>
      <c r="X434" s="302">
        <v>3.4590000000000003E-2</v>
      </c>
      <c r="Y434" s="302">
        <v>3.6420000000000001E-2</v>
      </c>
      <c r="Z434" s="302">
        <v>3.7179999999999998E-2</v>
      </c>
      <c r="AA434" s="302">
        <v>3.4299999999999999E-3</v>
      </c>
      <c r="AB434" s="302">
        <v>3.2100000000000002E-3</v>
      </c>
      <c r="AC434" s="302">
        <v>2.8700000000000002E-3</v>
      </c>
      <c r="AD434" s="298">
        <v>49.997999999999998</v>
      </c>
      <c r="AE434" s="58">
        <f t="shared" si="6"/>
        <v>1.6909725673031062E-5</v>
      </c>
    </row>
    <row r="435" spans="1:31">
      <c r="A435" s="3">
        <v>434</v>
      </c>
      <c r="B435" s="290" t="s">
        <v>1234</v>
      </c>
      <c r="C435" s="292">
        <v>249.91</v>
      </c>
      <c r="D435" s="292">
        <v>249.89599999999999</v>
      </c>
      <c r="E435" s="292">
        <v>249.886</v>
      </c>
      <c r="F435" s="292">
        <v>5.0061299999999997</v>
      </c>
      <c r="G435" s="292">
        <v>5.0004499999999998</v>
      </c>
      <c r="H435" s="292">
        <v>5.00258</v>
      </c>
      <c r="I435" s="292">
        <v>359.976</v>
      </c>
      <c r="J435" s="292">
        <v>359.98700000000002</v>
      </c>
      <c r="K435" s="292">
        <v>1.8849999999999999E-2</v>
      </c>
      <c r="L435" s="292">
        <v>1251.08</v>
      </c>
      <c r="M435" s="298">
        <v>1249.5899999999999</v>
      </c>
      <c r="N435" s="298">
        <v>1250.07</v>
      </c>
      <c r="O435" s="298">
        <v>-0.51019999999999999</v>
      </c>
      <c r="P435" s="298">
        <v>-0.2681</v>
      </c>
      <c r="Q435" s="298">
        <v>0.41139999999999999</v>
      </c>
      <c r="R435" s="302">
        <v>1</v>
      </c>
      <c r="S435" s="302">
        <v>1</v>
      </c>
      <c r="T435" s="302">
        <v>1</v>
      </c>
      <c r="U435" s="302">
        <v>119.90900000000001</v>
      </c>
      <c r="V435" s="302">
        <v>120.25</v>
      </c>
      <c r="W435" s="302">
        <v>119.84</v>
      </c>
      <c r="X435" s="302">
        <v>3.4139999999999997E-2</v>
      </c>
      <c r="Y435" s="302">
        <v>3.576E-2</v>
      </c>
      <c r="Z435" s="302">
        <v>3.6790000000000003E-2</v>
      </c>
      <c r="AA435" s="302">
        <v>3.4199999999999999E-3</v>
      </c>
      <c r="AB435" s="302">
        <v>3.2000000000000002E-3</v>
      </c>
      <c r="AC435" s="302">
        <v>2.96E-3</v>
      </c>
      <c r="AD435" s="298">
        <v>49.997999999999998</v>
      </c>
      <c r="AE435" s="58">
        <f t="shared" si="6"/>
        <v>1.6504629456903785E-5</v>
      </c>
    </row>
    <row r="436" spans="1:31">
      <c r="A436" s="3">
        <v>435</v>
      </c>
      <c r="B436" s="290" t="s">
        <v>1235</v>
      </c>
      <c r="C436" s="292">
        <v>249.911</v>
      </c>
      <c r="D436" s="292">
        <v>249.89500000000001</v>
      </c>
      <c r="E436" s="292">
        <v>249.887</v>
      </c>
      <c r="F436" s="292">
        <v>5.0061499999999999</v>
      </c>
      <c r="G436" s="292">
        <v>5.0004600000000003</v>
      </c>
      <c r="H436" s="292">
        <v>5.0025700000000004</v>
      </c>
      <c r="I436" s="292">
        <v>359.976</v>
      </c>
      <c r="J436" s="292">
        <v>359.98700000000002</v>
      </c>
      <c r="K436" s="292">
        <v>1.8419999999999999E-2</v>
      </c>
      <c r="L436" s="292">
        <v>1251.0899999999999</v>
      </c>
      <c r="M436" s="298">
        <v>1249.5899999999999</v>
      </c>
      <c r="N436" s="298">
        <v>1250.07</v>
      </c>
      <c r="O436" s="298">
        <v>-0.52100000000000002</v>
      </c>
      <c r="P436" s="298">
        <v>-0.26479999999999998</v>
      </c>
      <c r="Q436" s="298">
        <v>0.40189999999999998</v>
      </c>
      <c r="R436" s="302">
        <v>1</v>
      </c>
      <c r="S436" s="302">
        <v>1</v>
      </c>
      <c r="T436" s="302">
        <v>1</v>
      </c>
      <c r="U436" s="302">
        <v>119.90900000000001</v>
      </c>
      <c r="V436" s="302">
        <v>120.25</v>
      </c>
      <c r="W436" s="302">
        <v>119.84</v>
      </c>
      <c r="X436" s="302">
        <v>3.3689999999999998E-2</v>
      </c>
      <c r="Y436" s="302">
        <v>3.5920000000000001E-2</v>
      </c>
      <c r="Z436" s="302">
        <v>3.5889999999999998E-2</v>
      </c>
      <c r="AA436" s="302">
        <v>3.4299999999999999E-3</v>
      </c>
      <c r="AB436" s="302">
        <v>3.2299999999999998E-3</v>
      </c>
      <c r="AC436" s="302">
        <v>3.0000000000000001E-3</v>
      </c>
      <c r="AD436" s="298">
        <v>49.997999999999998</v>
      </c>
      <c r="AE436" s="58">
        <f t="shared" si="6"/>
        <v>1.6365738702006638E-5</v>
      </c>
    </row>
    <row r="437" spans="1:31">
      <c r="A437" s="3">
        <v>436</v>
      </c>
      <c r="B437" s="290" t="s">
        <v>1236</v>
      </c>
      <c r="C437" s="292">
        <v>249.91</v>
      </c>
      <c r="D437" s="292">
        <v>249.89500000000001</v>
      </c>
      <c r="E437" s="292">
        <v>249.887</v>
      </c>
      <c r="F437" s="292">
        <v>5.0061499999999999</v>
      </c>
      <c r="G437" s="292">
        <v>5.0004499999999998</v>
      </c>
      <c r="H437" s="292">
        <v>5.0026400000000004</v>
      </c>
      <c r="I437" s="292">
        <v>359.976</v>
      </c>
      <c r="J437" s="292">
        <v>359.988</v>
      </c>
      <c r="K437" s="292">
        <v>1.8239999999999999E-2</v>
      </c>
      <c r="L437" s="292">
        <v>1251.0899999999999</v>
      </c>
      <c r="M437" s="298">
        <v>1249.5899999999999</v>
      </c>
      <c r="N437" s="298">
        <v>1250.0899999999999</v>
      </c>
      <c r="O437" s="298">
        <v>-0.5121</v>
      </c>
      <c r="P437" s="298">
        <v>-0.248</v>
      </c>
      <c r="Q437" s="298">
        <v>0.39810000000000001</v>
      </c>
      <c r="R437" s="302">
        <v>1</v>
      </c>
      <c r="S437" s="302">
        <v>1</v>
      </c>
      <c r="T437" s="302">
        <v>1</v>
      </c>
      <c r="U437" s="302">
        <v>119.91</v>
      </c>
      <c r="V437" s="302">
        <v>120.25</v>
      </c>
      <c r="W437" s="302">
        <v>119.839</v>
      </c>
      <c r="X437" s="302">
        <v>3.3590000000000002E-2</v>
      </c>
      <c r="Y437" s="302">
        <v>3.6560000000000002E-2</v>
      </c>
      <c r="Z437" s="302">
        <v>3.6630000000000003E-2</v>
      </c>
      <c r="AA437" s="302">
        <v>3.4299999999999999E-3</v>
      </c>
      <c r="AB437" s="302">
        <v>3.2499999999999999E-3</v>
      </c>
      <c r="AC437" s="302">
        <v>3.0699999999999998E-3</v>
      </c>
      <c r="AD437" s="298">
        <v>49.997999999999998</v>
      </c>
      <c r="AE437" s="58">
        <f t="shared" si="6"/>
        <v>1.6273152141366154E-5</v>
      </c>
    </row>
    <row r="438" spans="1:31">
      <c r="A438" s="3">
        <v>437</v>
      </c>
      <c r="B438" s="290" t="s">
        <v>1237</v>
      </c>
      <c r="C438" s="292">
        <v>249.911</v>
      </c>
      <c r="D438" s="292">
        <v>249.89599999999999</v>
      </c>
      <c r="E438" s="292">
        <v>249.887</v>
      </c>
      <c r="F438" s="292">
        <v>5.0061299999999997</v>
      </c>
      <c r="G438" s="292">
        <v>5.0004799999999996</v>
      </c>
      <c r="H438" s="292">
        <v>5.00265</v>
      </c>
      <c r="I438" s="292">
        <v>359.97699999999998</v>
      </c>
      <c r="J438" s="292">
        <v>359.988</v>
      </c>
      <c r="K438" s="292">
        <v>1.8249999999999999E-2</v>
      </c>
      <c r="L438" s="292">
        <v>1251.08</v>
      </c>
      <c r="M438" s="298">
        <v>1249.5999999999999</v>
      </c>
      <c r="N438" s="298">
        <v>1250.0999999999999</v>
      </c>
      <c r="O438" s="298">
        <v>-0.49990000000000001</v>
      </c>
      <c r="P438" s="298">
        <v>-0.24990000000000001</v>
      </c>
      <c r="Q438" s="298">
        <v>0.39835999999999999</v>
      </c>
      <c r="R438" s="302">
        <v>1</v>
      </c>
      <c r="S438" s="302">
        <v>1</v>
      </c>
      <c r="T438" s="302">
        <v>1</v>
      </c>
      <c r="U438" s="302">
        <v>119.91</v>
      </c>
      <c r="V438" s="302">
        <v>120.25</v>
      </c>
      <c r="W438" s="302">
        <v>119.839</v>
      </c>
      <c r="X438" s="302">
        <v>3.422E-2</v>
      </c>
      <c r="Y438" s="302">
        <v>3.6560000000000002E-2</v>
      </c>
      <c r="Z438" s="302">
        <v>3.7010000000000001E-2</v>
      </c>
      <c r="AA438" s="302">
        <v>3.4199999999999999E-3</v>
      </c>
      <c r="AB438" s="302">
        <v>3.2299999999999998E-3</v>
      </c>
      <c r="AC438" s="302">
        <v>3.13E-3</v>
      </c>
      <c r="AD438" s="298">
        <v>49.997999999999998</v>
      </c>
      <c r="AE438" s="58">
        <f t="shared" si="6"/>
        <v>1.6689809854142368E-5</v>
      </c>
    </row>
    <row r="439" spans="1:31">
      <c r="A439" s="3">
        <v>438</v>
      </c>
      <c r="B439" s="290" t="s">
        <v>1238</v>
      </c>
      <c r="C439" s="292">
        <v>249.911</v>
      </c>
      <c r="D439" s="292">
        <v>249.89500000000001</v>
      </c>
      <c r="E439" s="292">
        <v>249.886</v>
      </c>
      <c r="F439" s="292">
        <v>5.0061299999999997</v>
      </c>
      <c r="G439" s="292">
        <v>5.0005199999999999</v>
      </c>
      <c r="H439" s="292">
        <v>5.0026000000000002</v>
      </c>
      <c r="I439" s="292">
        <v>359.97500000000002</v>
      </c>
      <c r="J439" s="292">
        <v>359.98700000000002</v>
      </c>
      <c r="K439" s="292">
        <v>1.8030000000000001E-2</v>
      </c>
      <c r="L439" s="292">
        <v>1251.08</v>
      </c>
      <c r="M439" s="298">
        <v>1249.5999999999999</v>
      </c>
      <c r="N439" s="298">
        <v>1250.08</v>
      </c>
      <c r="O439" s="298">
        <v>-0.53080000000000005</v>
      </c>
      <c r="P439" s="298">
        <v>-0.26860000000000001</v>
      </c>
      <c r="Q439" s="298">
        <v>0.39352999999999999</v>
      </c>
      <c r="R439" s="302">
        <v>1</v>
      </c>
      <c r="S439" s="302">
        <v>1</v>
      </c>
      <c r="T439" s="302">
        <v>1</v>
      </c>
      <c r="U439" s="302">
        <v>119.90900000000001</v>
      </c>
      <c r="V439" s="302">
        <v>120.249</v>
      </c>
      <c r="W439" s="302">
        <v>119.84</v>
      </c>
      <c r="X439" s="302">
        <v>3.5000000000000003E-2</v>
      </c>
      <c r="Y439" s="302">
        <v>3.6400000000000002E-2</v>
      </c>
      <c r="Z439" s="302">
        <v>3.6389999999999999E-2</v>
      </c>
      <c r="AA439" s="302">
        <v>3.4199999999999999E-3</v>
      </c>
      <c r="AB439" s="302">
        <v>3.2100000000000002E-3</v>
      </c>
      <c r="AC439" s="302">
        <v>3.2299999999999998E-3</v>
      </c>
      <c r="AD439" s="298">
        <v>49.997999999999998</v>
      </c>
      <c r="AE439" s="58">
        <f t="shared" si="6"/>
        <v>1.6504629456903785E-5</v>
      </c>
    </row>
    <row r="440" spans="1:31">
      <c r="A440" s="3">
        <v>439</v>
      </c>
      <c r="B440" s="290" t="s">
        <v>1239</v>
      </c>
      <c r="C440" s="292">
        <v>249.91</v>
      </c>
      <c r="D440" s="292">
        <v>249.89500000000001</v>
      </c>
      <c r="E440" s="292">
        <v>249.886</v>
      </c>
      <c r="F440" s="292">
        <v>5.0061499999999999</v>
      </c>
      <c r="G440" s="292">
        <v>5.0005100000000002</v>
      </c>
      <c r="H440" s="292">
        <v>5.0026099999999998</v>
      </c>
      <c r="I440" s="292">
        <v>359.976</v>
      </c>
      <c r="J440" s="292">
        <v>359.988</v>
      </c>
      <c r="K440" s="292">
        <v>1.847E-2</v>
      </c>
      <c r="L440" s="292">
        <v>1251.0899999999999</v>
      </c>
      <c r="M440" s="298">
        <v>1249.5999999999999</v>
      </c>
      <c r="N440" s="298">
        <v>1250.08</v>
      </c>
      <c r="O440" s="298">
        <v>-0.52380000000000004</v>
      </c>
      <c r="P440" s="298">
        <v>-0.2545</v>
      </c>
      <c r="Q440" s="298">
        <v>0.40306999999999998</v>
      </c>
      <c r="R440" s="302">
        <v>1</v>
      </c>
      <c r="S440" s="302">
        <v>1</v>
      </c>
      <c r="T440" s="302">
        <v>1</v>
      </c>
      <c r="U440" s="302">
        <v>119.90900000000001</v>
      </c>
      <c r="V440" s="302">
        <v>120.25</v>
      </c>
      <c r="W440" s="302">
        <v>119.84</v>
      </c>
      <c r="X440" s="302">
        <v>3.4509999999999999E-2</v>
      </c>
      <c r="Y440" s="302">
        <v>3.6290000000000003E-2</v>
      </c>
      <c r="Z440" s="302">
        <v>3.6380000000000003E-2</v>
      </c>
      <c r="AA440" s="302">
        <v>3.4499999999999999E-3</v>
      </c>
      <c r="AB440" s="302">
        <v>3.2299999999999998E-3</v>
      </c>
      <c r="AC440" s="302">
        <v>3.2699999999999999E-3</v>
      </c>
      <c r="AD440" s="298">
        <v>49.997999999999998</v>
      </c>
      <c r="AE440" s="58">
        <f t="shared" si="6"/>
        <v>1.776620774762705E-5</v>
      </c>
    </row>
    <row r="441" spans="1:31">
      <c r="A441" s="3">
        <v>440</v>
      </c>
      <c r="B441" s="290" t="s">
        <v>1240</v>
      </c>
      <c r="C441" s="292">
        <v>249.911</v>
      </c>
      <c r="D441" s="292">
        <v>249.89500000000001</v>
      </c>
      <c r="E441" s="292">
        <v>249.886</v>
      </c>
      <c r="F441" s="292">
        <v>5.0061400000000003</v>
      </c>
      <c r="G441" s="292">
        <v>5.00047</v>
      </c>
      <c r="H441" s="292">
        <v>5.0026299999999999</v>
      </c>
      <c r="I441" s="292">
        <v>359.97699999999998</v>
      </c>
      <c r="J441" s="292">
        <v>359.988</v>
      </c>
      <c r="K441" s="292">
        <v>1.8759999999999999E-2</v>
      </c>
      <c r="L441" s="292">
        <v>1251.0899999999999</v>
      </c>
      <c r="M441" s="298">
        <v>1249.5899999999999</v>
      </c>
      <c r="N441" s="298">
        <v>1250.0899999999999</v>
      </c>
      <c r="O441" s="298">
        <v>-0.50219999999999998</v>
      </c>
      <c r="P441" s="298">
        <v>-0.2545</v>
      </c>
      <c r="Q441" s="298">
        <v>0.40933999999999998</v>
      </c>
      <c r="R441" s="302">
        <v>1</v>
      </c>
      <c r="S441" s="302">
        <v>1</v>
      </c>
      <c r="T441" s="302">
        <v>1</v>
      </c>
      <c r="U441" s="302">
        <v>119.90900000000001</v>
      </c>
      <c r="V441" s="302">
        <v>120.25</v>
      </c>
      <c r="W441" s="302">
        <v>119.84</v>
      </c>
      <c r="X441" s="302">
        <v>3.3860000000000001E-2</v>
      </c>
      <c r="Y441" s="302">
        <v>3.5999999999999997E-2</v>
      </c>
      <c r="Z441" s="302">
        <v>3.6549999999999999E-2</v>
      </c>
      <c r="AA441" s="302">
        <v>3.46E-3</v>
      </c>
      <c r="AB441" s="302">
        <v>3.2699999999999999E-3</v>
      </c>
      <c r="AC441" s="302">
        <v>3.3700000000000002E-3</v>
      </c>
      <c r="AD441" s="298">
        <v>49.997999999999998</v>
      </c>
      <c r="AE441" s="58">
        <f t="shared" si="6"/>
        <v>1.6319441783707589E-5</v>
      </c>
    </row>
    <row r="442" spans="1:31">
      <c r="A442" s="3">
        <v>441</v>
      </c>
      <c r="B442" s="290" t="s">
        <v>1241</v>
      </c>
      <c r="C442" s="292">
        <v>249.911</v>
      </c>
      <c r="D442" s="292">
        <v>249.89400000000001</v>
      </c>
      <c r="E442" s="292">
        <v>249.886</v>
      </c>
      <c r="F442" s="292">
        <v>5.00617</v>
      </c>
      <c r="G442" s="292">
        <v>5.0004499999999998</v>
      </c>
      <c r="H442" s="292">
        <v>5.0026200000000003</v>
      </c>
      <c r="I442" s="292">
        <v>359.976</v>
      </c>
      <c r="J442" s="292">
        <v>359.988</v>
      </c>
      <c r="K442" s="292">
        <v>1.8780000000000002E-2</v>
      </c>
      <c r="L442" s="292">
        <v>1251.0899999999999</v>
      </c>
      <c r="M442" s="298">
        <v>1249.58</v>
      </c>
      <c r="N442" s="298">
        <v>1250.08</v>
      </c>
      <c r="O442" s="298">
        <v>-0.50460000000000005</v>
      </c>
      <c r="P442" s="298">
        <v>-0.25969999999999999</v>
      </c>
      <c r="Q442" s="298">
        <v>0.40989999999999999</v>
      </c>
      <c r="R442" s="302">
        <v>1</v>
      </c>
      <c r="S442" s="302">
        <v>1</v>
      </c>
      <c r="T442" s="302">
        <v>1</v>
      </c>
      <c r="U442" s="302">
        <v>119.91</v>
      </c>
      <c r="V442" s="302">
        <v>120.25</v>
      </c>
      <c r="W442" s="302">
        <v>119.839</v>
      </c>
      <c r="X442" s="302">
        <v>3.3829999999999999E-2</v>
      </c>
      <c r="Y442" s="302">
        <v>3.6069999999999998E-2</v>
      </c>
      <c r="Z442" s="302">
        <v>3.6850000000000001E-2</v>
      </c>
      <c r="AA442" s="302">
        <v>3.4499999999999999E-3</v>
      </c>
      <c r="AB442" s="302">
        <v>3.2399999999999998E-3</v>
      </c>
      <c r="AC442" s="302">
        <v>3.4199999999999999E-3</v>
      </c>
      <c r="AD442" s="298">
        <v>49.997999999999998</v>
      </c>
      <c r="AE442" s="58">
        <f t="shared" si="6"/>
        <v>1.700231950962916E-5</v>
      </c>
    </row>
    <row r="443" spans="1:31">
      <c r="A443" s="3">
        <v>442</v>
      </c>
      <c r="B443" s="290" t="s">
        <v>1242</v>
      </c>
      <c r="C443" s="292">
        <v>249.91200000000001</v>
      </c>
      <c r="D443" s="292">
        <v>249.89500000000001</v>
      </c>
      <c r="E443" s="292">
        <v>249.886</v>
      </c>
      <c r="F443" s="292">
        <v>5.0062100000000003</v>
      </c>
      <c r="G443" s="292">
        <v>5.00047</v>
      </c>
      <c r="H443" s="292">
        <v>5.0025700000000004</v>
      </c>
      <c r="I443" s="292">
        <v>359.97500000000002</v>
      </c>
      <c r="J443" s="292">
        <v>359.98700000000002</v>
      </c>
      <c r="K443" s="292">
        <v>1.8440000000000002E-2</v>
      </c>
      <c r="L443" s="292">
        <v>1251.1099999999999</v>
      </c>
      <c r="M443" s="298">
        <v>1249.5899999999999</v>
      </c>
      <c r="N443" s="298">
        <v>1250.07</v>
      </c>
      <c r="O443" s="298">
        <v>-0.52849999999999997</v>
      </c>
      <c r="P443" s="298">
        <v>-0.27039999999999997</v>
      </c>
      <c r="Q443" s="298">
        <v>0.40238000000000002</v>
      </c>
      <c r="R443" s="302">
        <v>1</v>
      </c>
      <c r="S443" s="302">
        <v>1</v>
      </c>
      <c r="T443" s="302">
        <v>1</v>
      </c>
      <c r="U443" s="302">
        <v>119.90900000000001</v>
      </c>
      <c r="V443" s="302">
        <v>120.25</v>
      </c>
      <c r="W443" s="302">
        <v>119.84</v>
      </c>
      <c r="X443" s="302">
        <v>3.4320000000000003E-2</v>
      </c>
      <c r="Y443" s="302">
        <v>3.7269999999999998E-2</v>
      </c>
      <c r="Z443" s="302">
        <v>3.5610000000000003E-2</v>
      </c>
      <c r="AA443" s="302">
        <v>3.4299999999999999E-3</v>
      </c>
      <c r="AB443" s="302">
        <v>3.2499999999999999E-3</v>
      </c>
      <c r="AC443" s="302">
        <v>3.5500000000000002E-3</v>
      </c>
      <c r="AD443" s="298">
        <v>49.997999999999998</v>
      </c>
      <c r="AE443" s="58">
        <f t="shared" si="6"/>
        <v>1.627314486540854E-5</v>
      </c>
    </row>
    <row r="444" spans="1:31">
      <c r="A444" s="3">
        <v>443</v>
      </c>
      <c r="B444" s="290" t="s">
        <v>1243</v>
      </c>
      <c r="C444" s="292">
        <v>249.91200000000001</v>
      </c>
      <c r="D444" s="292">
        <v>249.89500000000001</v>
      </c>
      <c r="E444" s="292">
        <v>249.88499999999999</v>
      </c>
      <c r="F444" s="292">
        <v>5.0061999999999998</v>
      </c>
      <c r="G444" s="292">
        <v>5.0004799999999996</v>
      </c>
      <c r="H444" s="292">
        <v>5.0025599999999999</v>
      </c>
      <c r="I444" s="292">
        <v>359.976</v>
      </c>
      <c r="J444" s="292">
        <v>359.98700000000002</v>
      </c>
      <c r="K444" s="292">
        <v>1.8939999999999999E-2</v>
      </c>
      <c r="L444" s="292">
        <v>1251.1099999999999</v>
      </c>
      <c r="M444" s="298">
        <v>1249.5899999999999</v>
      </c>
      <c r="N444" s="298">
        <v>1250.07</v>
      </c>
      <c r="O444" s="298">
        <v>-0.5252</v>
      </c>
      <c r="P444" s="298">
        <v>-0.2681</v>
      </c>
      <c r="Q444" s="298">
        <v>0.41335</v>
      </c>
      <c r="R444" s="302">
        <v>1</v>
      </c>
      <c r="S444" s="302">
        <v>1</v>
      </c>
      <c r="T444" s="302">
        <v>1</v>
      </c>
      <c r="U444" s="302">
        <v>119.90900000000001</v>
      </c>
      <c r="V444" s="302">
        <v>120.25</v>
      </c>
      <c r="W444" s="302">
        <v>119.84</v>
      </c>
      <c r="X444" s="302">
        <v>3.424E-2</v>
      </c>
      <c r="Y444" s="302">
        <v>3.6880000000000003E-2</v>
      </c>
      <c r="Z444" s="302">
        <v>3.6470000000000002E-2</v>
      </c>
      <c r="AA444" s="302">
        <v>3.4299999999999999E-3</v>
      </c>
      <c r="AB444" s="302">
        <v>3.2499999999999999E-3</v>
      </c>
      <c r="AC444" s="302">
        <v>3.6099999999999999E-3</v>
      </c>
      <c r="AD444" s="298">
        <v>49.997999999999998</v>
      </c>
      <c r="AE444" s="58">
        <f t="shared" si="6"/>
        <v>1.6504629456903785E-5</v>
      </c>
    </row>
    <row r="445" spans="1:31">
      <c r="A445" s="3">
        <v>444</v>
      </c>
      <c r="B445" s="290" t="s">
        <v>1244</v>
      </c>
      <c r="C445" s="292">
        <v>249.91200000000001</v>
      </c>
      <c r="D445" s="292">
        <v>249.89400000000001</v>
      </c>
      <c r="E445" s="292">
        <v>249.886</v>
      </c>
      <c r="F445" s="292">
        <v>5.0062199999999999</v>
      </c>
      <c r="G445" s="292">
        <v>5.0003900000000003</v>
      </c>
      <c r="H445" s="292">
        <v>5.0025500000000003</v>
      </c>
      <c r="I445" s="292">
        <v>359.97500000000002</v>
      </c>
      <c r="J445" s="292">
        <v>359.98700000000002</v>
      </c>
      <c r="K445" s="292">
        <v>1.9720000000000001E-2</v>
      </c>
      <c r="L445" s="292">
        <v>1251.1099999999999</v>
      </c>
      <c r="M445" s="298">
        <v>1249.57</v>
      </c>
      <c r="N445" s="298">
        <v>1250.06</v>
      </c>
      <c r="O445" s="298">
        <v>-0.52849999999999997</v>
      </c>
      <c r="P445" s="298">
        <v>-0.27610000000000001</v>
      </c>
      <c r="Q445" s="298">
        <v>0.43034</v>
      </c>
      <c r="R445" s="302">
        <v>1</v>
      </c>
      <c r="S445" s="302">
        <v>1</v>
      </c>
      <c r="T445" s="302">
        <v>1</v>
      </c>
      <c r="U445" s="302">
        <v>119.90900000000001</v>
      </c>
      <c r="V445" s="302">
        <v>120.25</v>
      </c>
      <c r="W445" s="302">
        <v>119.84</v>
      </c>
      <c r="X445" s="302">
        <v>3.3910000000000003E-2</v>
      </c>
      <c r="Y445" s="302">
        <v>3.6499999999999998E-2</v>
      </c>
      <c r="Z445" s="302">
        <v>3.705E-2</v>
      </c>
      <c r="AA445" s="302">
        <v>3.4199999999999999E-3</v>
      </c>
      <c r="AB445" s="302">
        <v>3.2499999999999999E-3</v>
      </c>
      <c r="AC445" s="302">
        <v>3.7399999999999998E-3</v>
      </c>
      <c r="AD445" s="298">
        <v>49.997999999999998</v>
      </c>
      <c r="AE445" s="58">
        <f t="shared" si="6"/>
        <v>1.6273152141366154E-5</v>
      </c>
    </row>
    <row r="446" spans="1:31">
      <c r="A446" s="3">
        <v>445</v>
      </c>
      <c r="B446" s="290" t="s">
        <v>1245</v>
      </c>
      <c r="C446" s="292">
        <v>249.91200000000001</v>
      </c>
      <c r="D446" s="292">
        <v>249.89400000000001</v>
      </c>
      <c r="E446" s="292">
        <v>249.886</v>
      </c>
      <c r="F446" s="292">
        <v>5.00624</v>
      </c>
      <c r="G446" s="292">
        <v>5.0003700000000002</v>
      </c>
      <c r="H446" s="292">
        <v>5.0025399999999998</v>
      </c>
      <c r="I446" s="292">
        <v>359.97500000000002</v>
      </c>
      <c r="J446" s="292">
        <v>359.98700000000002</v>
      </c>
      <c r="K446" s="292">
        <v>1.993E-2</v>
      </c>
      <c r="L446" s="292">
        <v>1251.1199999999999</v>
      </c>
      <c r="M446" s="298">
        <v>1249.56</v>
      </c>
      <c r="N446" s="298">
        <v>1250.06</v>
      </c>
      <c r="O446" s="298">
        <v>-0.53739999999999999</v>
      </c>
      <c r="P446" s="298">
        <v>-0.27839999999999998</v>
      </c>
      <c r="Q446" s="298">
        <v>0.43482999999999999</v>
      </c>
      <c r="R446" s="302">
        <v>1</v>
      </c>
      <c r="S446" s="302">
        <v>1</v>
      </c>
      <c r="T446" s="302">
        <v>1</v>
      </c>
      <c r="U446" s="302">
        <v>119.90900000000001</v>
      </c>
      <c r="V446" s="302">
        <v>120.25</v>
      </c>
      <c r="W446" s="302">
        <v>119.84</v>
      </c>
      <c r="X446" s="302">
        <v>3.347E-2</v>
      </c>
      <c r="Y446" s="302">
        <v>3.6389999999999999E-2</v>
      </c>
      <c r="Z446" s="302">
        <v>3.6810000000000002E-2</v>
      </c>
      <c r="AA446" s="302">
        <v>3.4199999999999999E-3</v>
      </c>
      <c r="AB446" s="302">
        <v>3.2399999999999998E-3</v>
      </c>
      <c r="AC446" s="302">
        <v>3.8E-3</v>
      </c>
      <c r="AD446" s="298">
        <v>49.997999999999998</v>
      </c>
      <c r="AE446" s="58">
        <f t="shared" si="6"/>
        <v>1.6458332538604736E-5</v>
      </c>
    </row>
    <row r="447" spans="1:31">
      <c r="A447" s="3">
        <v>446</v>
      </c>
      <c r="B447" s="290" t="s">
        <v>1246</v>
      </c>
      <c r="C447" s="292">
        <v>249.91200000000001</v>
      </c>
      <c r="D447" s="292">
        <v>249.89500000000001</v>
      </c>
      <c r="E447" s="292">
        <v>249.88499999999999</v>
      </c>
      <c r="F447" s="292">
        <v>5.0062100000000003</v>
      </c>
      <c r="G447" s="292">
        <v>5.0004099999999996</v>
      </c>
      <c r="H447" s="292">
        <v>5.0026000000000002</v>
      </c>
      <c r="I447" s="292">
        <v>359.97500000000002</v>
      </c>
      <c r="J447" s="292">
        <v>359.988</v>
      </c>
      <c r="K447" s="292">
        <v>1.9890000000000001E-2</v>
      </c>
      <c r="L447" s="292">
        <v>1251.1099999999999</v>
      </c>
      <c r="M447" s="298">
        <v>1249.58</v>
      </c>
      <c r="N447" s="298">
        <v>1250.07</v>
      </c>
      <c r="O447" s="298">
        <v>-0.53180000000000005</v>
      </c>
      <c r="P447" s="298">
        <v>-0.2606</v>
      </c>
      <c r="Q447" s="298">
        <v>0.43414999999999998</v>
      </c>
      <c r="R447" s="302">
        <v>1</v>
      </c>
      <c r="S447" s="302">
        <v>1</v>
      </c>
      <c r="T447" s="302">
        <v>1</v>
      </c>
      <c r="U447" s="302">
        <v>119.90900000000001</v>
      </c>
      <c r="V447" s="302">
        <v>120.25</v>
      </c>
      <c r="W447" s="302">
        <v>119.84</v>
      </c>
      <c r="X447" s="302">
        <v>3.3959999999999997E-2</v>
      </c>
      <c r="Y447" s="302">
        <v>3.5889999999999998E-2</v>
      </c>
      <c r="Z447" s="302">
        <v>3.7139999999999999E-2</v>
      </c>
      <c r="AA447" s="302">
        <v>3.4099999999999998E-3</v>
      </c>
      <c r="AB447" s="302">
        <v>3.2599999999999999E-3</v>
      </c>
      <c r="AC447" s="302">
        <v>3.9300000000000003E-3</v>
      </c>
      <c r="AD447" s="298">
        <v>49.997999999999998</v>
      </c>
      <c r="AE447" s="58">
        <f t="shared" si="6"/>
        <v>1.6909718397073448E-5</v>
      </c>
    </row>
    <row r="448" spans="1:31">
      <c r="A448" s="3">
        <v>447</v>
      </c>
      <c r="B448" s="290" t="s">
        <v>1247</v>
      </c>
      <c r="C448" s="292">
        <v>249.91200000000001</v>
      </c>
      <c r="D448" s="292">
        <v>249.89500000000001</v>
      </c>
      <c r="E448" s="292">
        <v>249.886</v>
      </c>
      <c r="F448" s="292">
        <v>5.0062199999999999</v>
      </c>
      <c r="G448" s="292">
        <v>5.0004</v>
      </c>
      <c r="H448" s="292">
        <v>5.0026000000000002</v>
      </c>
      <c r="I448" s="292">
        <v>359.97500000000002</v>
      </c>
      <c r="J448" s="292">
        <v>359.98700000000002</v>
      </c>
      <c r="K448" s="292">
        <v>2.001E-2</v>
      </c>
      <c r="L448" s="292">
        <v>1251.1099999999999</v>
      </c>
      <c r="M448" s="298">
        <v>1249.57</v>
      </c>
      <c r="N448" s="298">
        <v>1250.08</v>
      </c>
      <c r="O448" s="298">
        <v>-0.53690000000000004</v>
      </c>
      <c r="P448" s="298">
        <v>-0.26579999999999998</v>
      </c>
      <c r="Q448" s="298">
        <v>0.43662000000000001</v>
      </c>
      <c r="R448" s="302">
        <v>1</v>
      </c>
      <c r="S448" s="302">
        <v>1</v>
      </c>
      <c r="T448" s="302">
        <v>1</v>
      </c>
      <c r="U448" s="302">
        <v>119.90900000000001</v>
      </c>
      <c r="V448" s="302">
        <v>120.25</v>
      </c>
      <c r="W448" s="302">
        <v>119.839</v>
      </c>
      <c r="X448" s="302">
        <v>3.4770000000000002E-2</v>
      </c>
      <c r="Y448" s="302">
        <v>3.6179999999999997E-2</v>
      </c>
      <c r="Z448" s="302">
        <v>3.6459999999999999E-2</v>
      </c>
      <c r="AA448" s="302">
        <v>3.3700000000000002E-3</v>
      </c>
      <c r="AB448" s="302">
        <v>3.2699999999999999E-3</v>
      </c>
      <c r="AC448" s="302">
        <v>3.98E-3</v>
      </c>
      <c r="AD448" s="298">
        <v>49.997999999999998</v>
      </c>
      <c r="AE448" s="58">
        <f t="shared" si="6"/>
        <v>1.7905091226566583E-5</v>
      </c>
    </row>
    <row r="449" spans="1:31">
      <c r="A449" s="3">
        <v>448</v>
      </c>
      <c r="B449" s="290" t="s">
        <v>1248</v>
      </c>
      <c r="C449" s="292">
        <v>249.91300000000001</v>
      </c>
      <c r="D449" s="292">
        <v>249.89400000000001</v>
      </c>
      <c r="E449" s="292">
        <v>249.886</v>
      </c>
      <c r="F449" s="292">
        <v>5.0062699999999998</v>
      </c>
      <c r="G449" s="292">
        <v>5.0003399999999996</v>
      </c>
      <c r="H449" s="292">
        <v>5.0025899999999996</v>
      </c>
      <c r="I449" s="292">
        <v>359.97500000000002</v>
      </c>
      <c r="J449" s="292">
        <v>359.98700000000002</v>
      </c>
      <c r="K449" s="292">
        <v>2.044E-2</v>
      </c>
      <c r="L449" s="292">
        <v>1251.1300000000001</v>
      </c>
      <c r="M449" s="298">
        <v>1249.56</v>
      </c>
      <c r="N449" s="298">
        <v>1250.07</v>
      </c>
      <c r="O449" s="298">
        <v>-0.54490000000000005</v>
      </c>
      <c r="P449" s="298">
        <v>-0.27789999999999998</v>
      </c>
      <c r="Q449" s="298">
        <v>0.44605</v>
      </c>
      <c r="R449" s="302">
        <v>1</v>
      </c>
      <c r="S449" s="302">
        <v>1</v>
      </c>
      <c r="T449" s="302">
        <v>1</v>
      </c>
      <c r="U449" s="302">
        <v>119.91</v>
      </c>
      <c r="V449" s="302">
        <v>120.25</v>
      </c>
      <c r="W449" s="302">
        <v>119.839</v>
      </c>
      <c r="X449" s="302">
        <v>3.5069999999999997E-2</v>
      </c>
      <c r="Y449" s="302">
        <v>3.5909999999999997E-2</v>
      </c>
      <c r="Z449" s="302">
        <v>3.662E-2</v>
      </c>
      <c r="AA449" s="302">
        <v>3.3899999999999998E-3</v>
      </c>
      <c r="AB449" s="302">
        <v>3.2699999999999999E-3</v>
      </c>
      <c r="AC449" s="302">
        <v>4.0299999999999997E-3</v>
      </c>
      <c r="AD449" s="298">
        <v>49.997999999999998</v>
      </c>
      <c r="AE449" s="58">
        <f t="shared" si="6"/>
        <v>1.4016208297107369E-5</v>
      </c>
    </row>
    <row r="450" spans="1:31">
      <c r="A450" s="3">
        <v>449</v>
      </c>
      <c r="B450" s="290" t="s">
        <v>1249</v>
      </c>
      <c r="C450" s="292">
        <v>249.91300000000001</v>
      </c>
      <c r="D450" s="292">
        <v>249.89400000000001</v>
      </c>
      <c r="E450" s="292">
        <v>249.88499999999999</v>
      </c>
      <c r="F450" s="292">
        <v>5.00624</v>
      </c>
      <c r="G450" s="292">
        <v>5.0002899999999997</v>
      </c>
      <c r="H450" s="292">
        <v>5.0026000000000002</v>
      </c>
      <c r="I450" s="292">
        <v>359.97500000000002</v>
      </c>
      <c r="J450" s="292">
        <v>359.98700000000002</v>
      </c>
      <c r="K450" s="292">
        <v>2.0619999999999999E-2</v>
      </c>
      <c r="L450" s="292">
        <v>1251.1199999999999</v>
      </c>
      <c r="M450" s="298">
        <v>1249.54</v>
      </c>
      <c r="N450" s="298">
        <v>1250.07</v>
      </c>
      <c r="O450" s="298">
        <v>-0.54769999999999996</v>
      </c>
      <c r="P450" s="298">
        <v>-0.27650000000000002</v>
      </c>
      <c r="Q450" s="298">
        <v>0.45005000000000001</v>
      </c>
      <c r="R450" s="302">
        <v>1</v>
      </c>
      <c r="S450" s="302">
        <v>1</v>
      </c>
      <c r="T450" s="302">
        <v>1</v>
      </c>
      <c r="U450" s="302">
        <v>119.91</v>
      </c>
      <c r="V450" s="302">
        <v>120.25</v>
      </c>
      <c r="W450" s="302">
        <v>119.839</v>
      </c>
      <c r="X450" s="302">
        <v>3.508E-2</v>
      </c>
      <c r="Y450" s="302">
        <v>3.5950000000000003E-2</v>
      </c>
      <c r="Z450" s="302">
        <v>3.6819999999999999E-2</v>
      </c>
      <c r="AA450" s="302">
        <v>3.3800000000000002E-3</v>
      </c>
      <c r="AB450" s="302">
        <v>3.2799999999999999E-3</v>
      </c>
      <c r="AC450" s="302">
        <v>4.0899999999999999E-3</v>
      </c>
      <c r="AD450" s="298">
        <v>49.997999999999998</v>
      </c>
      <c r="AE450" s="58">
        <f t="shared" si="6"/>
        <v>1.699073618510738E-5</v>
      </c>
    </row>
    <row r="451" spans="1:31">
      <c r="A451" s="3">
        <v>450</v>
      </c>
      <c r="B451" s="290" t="s">
        <v>1250</v>
      </c>
      <c r="C451" s="292">
        <v>249.91200000000001</v>
      </c>
      <c r="D451" s="292">
        <v>249.893</v>
      </c>
      <c r="E451" s="292">
        <v>249.88499999999999</v>
      </c>
      <c r="F451" s="292">
        <v>5.0061900000000001</v>
      </c>
      <c r="G451" s="292">
        <v>5.00021</v>
      </c>
      <c r="H451" s="292">
        <v>5.0026700000000002</v>
      </c>
      <c r="I451" s="292">
        <v>359.97500000000002</v>
      </c>
      <c r="J451" s="292">
        <v>359.988</v>
      </c>
      <c r="K451" s="292">
        <v>2.154E-2</v>
      </c>
      <c r="L451" s="292">
        <v>1251.1099999999999</v>
      </c>
      <c r="M451" s="298">
        <v>1249.52</v>
      </c>
      <c r="N451" s="298">
        <v>1250.0899999999999</v>
      </c>
      <c r="O451" s="298">
        <v>-0.54390000000000005</v>
      </c>
      <c r="P451" s="298">
        <v>-0.26340000000000002</v>
      </c>
      <c r="Q451" s="298">
        <v>0.46994999999999998</v>
      </c>
      <c r="R451" s="302">
        <v>1</v>
      </c>
      <c r="S451" s="302">
        <v>1</v>
      </c>
      <c r="T451" s="302">
        <v>1</v>
      </c>
      <c r="U451" s="302">
        <v>119.91</v>
      </c>
      <c r="V451" s="302">
        <v>120.25</v>
      </c>
      <c r="W451" s="302">
        <v>119.839</v>
      </c>
      <c r="X451" s="302">
        <v>3.4520000000000002E-2</v>
      </c>
      <c r="Y451" s="302">
        <v>3.6290000000000003E-2</v>
      </c>
      <c r="Z451" s="302">
        <v>3.7109999999999997E-2</v>
      </c>
      <c r="AA451" s="302">
        <v>3.3800000000000002E-3</v>
      </c>
      <c r="AB451" s="302">
        <v>3.31E-3</v>
      </c>
      <c r="AC451" s="302">
        <v>4.1599999999999996E-3</v>
      </c>
      <c r="AD451" s="298">
        <v>49.997999999999998</v>
      </c>
      <c r="AE451" s="58">
        <f t="shared" ref="AE451:AE514" si="7">B452-B451</f>
        <v>1.6458332538604736E-5</v>
      </c>
    </row>
    <row r="452" spans="1:31">
      <c r="A452" s="3">
        <v>451</v>
      </c>
      <c r="B452" s="290" t="s">
        <v>1251</v>
      </c>
      <c r="C452" s="292">
        <v>249.91200000000001</v>
      </c>
      <c r="D452" s="292">
        <v>249.89400000000001</v>
      </c>
      <c r="E452" s="292">
        <v>249.886</v>
      </c>
      <c r="F452" s="292">
        <v>5.0062199999999999</v>
      </c>
      <c r="G452" s="292">
        <v>5.0001899999999999</v>
      </c>
      <c r="H452" s="292">
        <v>5.0027200000000001</v>
      </c>
      <c r="I452" s="292">
        <v>359.97500000000002</v>
      </c>
      <c r="J452" s="292">
        <v>359.988</v>
      </c>
      <c r="K452" s="292">
        <v>2.188E-2</v>
      </c>
      <c r="L452" s="292">
        <v>1251.1099999999999</v>
      </c>
      <c r="M452" s="298">
        <v>1249.51</v>
      </c>
      <c r="N452" s="298">
        <v>1250.1099999999999</v>
      </c>
      <c r="O452" s="298">
        <v>-0.53180000000000005</v>
      </c>
      <c r="P452" s="298">
        <v>-0.25309999999999999</v>
      </c>
      <c r="Q452" s="298">
        <v>0.47753000000000001</v>
      </c>
      <c r="R452" s="302">
        <v>1</v>
      </c>
      <c r="S452" s="302">
        <v>1</v>
      </c>
      <c r="T452" s="302">
        <v>1</v>
      </c>
      <c r="U452" s="302">
        <v>119.91</v>
      </c>
      <c r="V452" s="302">
        <v>120.25</v>
      </c>
      <c r="W452" s="302">
        <v>119.839</v>
      </c>
      <c r="X452" s="302">
        <v>3.4410000000000003E-2</v>
      </c>
      <c r="Y452" s="302">
        <v>3.6299999999999999E-2</v>
      </c>
      <c r="Z452" s="302">
        <v>3.705E-2</v>
      </c>
      <c r="AA452" s="302">
        <v>3.3800000000000002E-3</v>
      </c>
      <c r="AB452" s="302">
        <v>3.32E-3</v>
      </c>
      <c r="AC452" s="302">
        <v>4.2100000000000002E-3</v>
      </c>
      <c r="AD452" s="298">
        <v>49.997999999999998</v>
      </c>
      <c r="AE452" s="58">
        <f t="shared" si="7"/>
        <v>1.7094913346227258E-5</v>
      </c>
    </row>
    <row r="453" spans="1:31">
      <c r="A453" s="3">
        <v>452</v>
      </c>
      <c r="B453" s="290" t="s">
        <v>1252</v>
      </c>
      <c r="C453" s="292">
        <v>249.911</v>
      </c>
      <c r="D453" s="292">
        <v>249.89500000000001</v>
      </c>
      <c r="E453" s="292">
        <v>249.887</v>
      </c>
      <c r="F453" s="292">
        <v>5.0062600000000002</v>
      </c>
      <c r="G453" s="292">
        <v>5.0002399999999998</v>
      </c>
      <c r="H453" s="292">
        <v>5.0027299999999997</v>
      </c>
      <c r="I453" s="292">
        <v>359.97500000000002</v>
      </c>
      <c r="J453" s="292">
        <v>359.988</v>
      </c>
      <c r="K453" s="292">
        <v>2.1700000000000001E-2</v>
      </c>
      <c r="L453" s="292">
        <v>1251.1199999999999</v>
      </c>
      <c r="M453" s="298">
        <v>1249.54</v>
      </c>
      <c r="N453" s="298">
        <v>1250.1099999999999</v>
      </c>
      <c r="O453" s="298">
        <v>-0.53639999999999999</v>
      </c>
      <c r="P453" s="298">
        <v>-0.25969999999999999</v>
      </c>
      <c r="Q453" s="298">
        <v>0.47360000000000002</v>
      </c>
      <c r="R453" s="302">
        <v>1</v>
      </c>
      <c r="S453" s="302">
        <v>1</v>
      </c>
      <c r="T453" s="302">
        <v>1</v>
      </c>
      <c r="U453" s="302">
        <v>119.91</v>
      </c>
      <c r="V453" s="302">
        <v>120.25</v>
      </c>
      <c r="W453" s="302">
        <v>119.839</v>
      </c>
      <c r="X453" s="302">
        <v>3.4630000000000001E-2</v>
      </c>
      <c r="Y453" s="302">
        <v>3.6450000000000003E-2</v>
      </c>
      <c r="Z453" s="302">
        <v>3.6679999999999997E-2</v>
      </c>
      <c r="AA453" s="302">
        <v>3.3899999999999998E-3</v>
      </c>
      <c r="AB453" s="302">
        <v>3.32E-3</v>
      </c>
      <c r="AC453" s="302">
        <v>4.2399999999999998E-3</v>
      </c>
      <c r="AD453" s="298">
        <v>49.997999999999998</v>
      </c>
      <c r="AE453" s="58">
        <f t="shared" si="7"/>
        <v>1.7905091226566583E-5</v>
      </c>
    </row>
    <row r="454" spans="1:31">
      <c r="A454" s="3">
        <v>453</v>
      </c>
      <c r="B454" s="290" t="s">
        <v>1253</v>
      </c>
      <c r="C454" s="292">
        <v>249.911</v>
      </c>
      <c r="D454" s="292">
        <v>249.89500000000001</v>
      </c>
      <c r="E454" s="292">
        <v>249.887</v>
      </c>
      <c r="F454" s="292">
        <v>5.0062300000000004</v>
      </c>
      <c r="G454" s="292">
        <v>5.0003000000000002</v>
      </c>
      <c r="H454" s="292">
        <v>5.0027100000000004</v>
      </c>
      <c r="I454" s="292">
        <v>359.97500000000002</v>
      </c>
      <c r="J454" s="292">
        <v>359.988</v>
      </c>
      <c r="K454" s="292">
        <v>2.179E-2</v>
      </c>
      <c r="L454" s="292">
        <v>1251.1099999999999</v>
      </c>
      <c r="M454" s="298">
        <v>1249.55</v>
      </c>
      <c r="N454" s="298">
        <v>1250.1099999999999</v>
      </c>
      <c r="O454" s="298">
        <v>-0.54490000000000005</v>
      </c>
      <c r="P454" s="298">
        <v>-0.25969999999999999</v>
      </c>
      <c r="Q454" s="298">
        <v>0.47543999999999997</v>
      </c>
      <c r="R454" s="302">
        <v>1</v>
      </c>
      <c r="S454" s="302">
        <v>1</v>
      </c>
      <c r="T454" s="302">
        <v>1</v>
      </c>
      <c r="U454" s="302">
        <v>119.90900000000001</v>
      </c>
      <c r="V454" s="302">
        <v>120.251</v>
      </c>
      <c r="W454" s="302">
        <v>119.839</v>
      </c>
      <c r="X454" s="302">
        <v>3.5060000000000001E-2</v>
      </c>
      <c r="Y454" s="302">
        <v>3.5999999999999997E-2</v>
      </c>
      <c r="Z454" s="302">
        <v>3.6729999999999999E-2</v>
      </c>
      <c r="AA454" s="302">
        <v>3.3999999999999998E-3</v>
      </c>
      <c r="AB454" s="302">
        <v>3.3400000000000001E-3</v>
      </c>
      <c r="AC454" s="302">
        <v>4.2199999999999998E-3</v>
      </c>
      <c r="AD454" s="298">
        <v>49.997999999999998</v>
      </c>
      <c r="AE454" s="58">
        <f t="shared" si="7"/>
        <v>1.8078702851198614E-5</v>
      </c>
    </row>
    <row r="455" spans="1:31">
      <c r="A455" s="3">
        <v>454</v>
      </c>
      <c r="B455" s="290" t="s">
        <v>1254</v>
      </c>
      <c r="C455" s="292">
        <v>249.911</v>
      </c>
      <c r="D455" s="292">
        <v>249.893</v>
      </c>
      <c r="E455" s="292">
        <v>249.88800000000001</v>
      </c>
      <c r="F455" s="292">
        <v>5.00617</v>
      </c>
      <c r="G455" s="292">
        <v>5.0002700000000004</v>
      </c>
      <c r="H455" s="292">
        <v>5.0027100000000004</v>
      </c>
      <c r="I455" s="292">
        <v>359.97399999999999</v>
      </c>
      <c r="J455" s="292">
        <v>359.98700000000002</v>
      </c>
      <c r="K455" s="292">
        <v>2.1729999999999999E-2</v>
      </c>
      <c r="L455" s="292">
        <v>1251.0899999999999</v>
      </c>
      <c r="M455" s="298">
        <v>1249.53</v>
      </c>
      <c r="N455" s="298">
        <v>1250.1199999999999</v>
      </c>
      <c r="O455" s="298">
        <v>-0.56779999999999997</v>
      </c>
      <c r="P455" s="298">
        <v>-0.26529999999999998</v>
      </c>
      <c r="Q455" s="298">
        <v>0.47416999999999998</v>
      </c>
      <c r="R455" s="302">
        <v>1</v>
      </c>
      <c r="S455" s="302">
        <v>1</v>
      </c>
      <c r="T455" s="302">
        <v>1</v>
      </c>
      <c r="U455" s="302">
        <v>119.90900000000001</v>
      </c>
      <c r="V455" s="302">
        <v>120.25</v>
      </c>
      <c r="W455" s="302">
        <v>119.839</v>
      </c>
      <c r="X455" s="302">
        <v>3.4500000000000003E-2</v>
      </c>
      <c r="Y455" s="302">
        <v>3.6249999999999998E-2</v>
      </c>
      <c r="Z455" s="302">
        <v>3.6700000000000003E-2</v>
      </c>
      <c r="AA455" s="302">
        <v>3.4099999999999998E-3</v>
      </c>
      <c r="AB455" s="302">
        <v>3.4099999999999998E-3</v>
      </c>
      <c r="AC455" s="302">
        <v>4.2500000000000003E-3</v>
      </c>
      <c r="AD455" s="298">
        <v>49.997999999999998</v>
      </c>
      <c r="AE455" s="58">
        <f t="shared" si="7"/>
        <v>1.7141202988568693E-5</v>
      </c>
    </row>
    <row r="456" spans="1:31">
      <c r="A456" s="3">
        <v>455</v>
      </c>
      <c r="B456" s="290" t="s">
        <v>1255</v>
      </c>
      <c r="C456" s="292">
        <v>249.911</v>
      </c>
      <c r="D456" s="292">
        <v>249.893</v>
      </c>
      <c r="E456" s="292">
        <v>249.88800000000001</v>
      </c>
      <c r="F456" s="292">
        <v>5.0061499999999999</v>
      </c>
      <c r="G456" s="292">
        <v>5.0002399999999998</v>
      </c>
      <c r="H456" s="292">
        <v>5.0027499999999998</v>
      </c>
      <c r="I456" s="292">
        <v>359.97399999999999</v>
      </c>
      <c r="J456" s="292">
        <v>359.988</v>
      </c>
      <c r="K456" s="292">
        <v>2.1780000000000001E-2</v>
      </c>
      <c r="L456" s="292">
        <v>1251.0899999999999</v>
      </c>
      <c r="M456" s="298">
        <v>1249.52</v>
      </c>
      <c r="N456" s="298">
        <v>1250.1300000000001</v>
      </c>
      <c r="O456" s="298">
        <v>-0.56079999999999997</v>
      </c>
      <c r="P456" s="298">
        <v>-0.26290000000000002</v>
      </c>
      <c r="Q456" s="298">
        <v>0.47536</v>
      </c>
      <c r="R456" s="302">
        <v>1</v>
      </c>
      <c r="S456" s="302">
        <v>1</v>
      </c>
      <c r="T456" s="302">
        <v>1</v>
      </c>
      <c r="U456" s="302">
        <v>119.90900000000001</v>
      </c>
      <c r="V456" s="302">
        <v>120.25</v>
      </c>
      <c r="W456" s="302">
        <v>119.84</v>
      </c>
      <c r="X456" s="302">
        <v>3.3349999999999998E-2</v>
      </c>
      <c r="Y456" s="302">
        <v>3.7379999999999997E-2</v>
      </c>
      <c r="Z456" s="302">
        <v>3.6929999999999998E-2</v>
      </c>
      <c r="AA456" s="302">
        <v>3.4199999999999999E-3</v>
      </c>
      <c r="AB456" s="302">
        <v>3.4499999999999999E-3</v>
      </c>
      <c r="AC456" s="302">
        <v>4.2700000000000004E-3</v>
      </c>
      <c r="AD456" s="298">
        <v>49.997999999999998</v>
      </c>
      <c r="AE456" s="58">
        <f t="shared" si="7"/>
        <v>1.6319441783707589E-5</v>
      </c>
    </row>
    <row r="457" spans="1:31">
      <c r="A457" s="3">
        <v>456</v>
      </c>
      <c r="B457" s="290" t="s">
        <v>1256</v>
      </c>
      <c r="C457" s="292">
        <v>249.911</v>
      </c>
      <c r="D457" s="292">
        <v>249.89400000000001</v>
      </c>
      <c r="E457" s="292">
        <v>249.88800000000001</v>
      </c>
      <c r="F457" s="292">
        <v>5.0062699999999998</v>
      </c>
      <c r="G457" s="292">
        <v>5.0003200000000003</v>
      </c>
      <c r="H457" s="292">
        <v>5.0028100000000002</v>
      </c>
      <c r="I457" s="292">
        <v>359.97399999999999</v>
      </c>
      <c r="J457" s="292">
        <v>359.98899999999998</v>
      </c>
      <c r="K457" s="292">
        <v>2.086E-2</v>
      </c>
      <c r="L457" s="292">
        <v>1251.1199999999999</v>
      </c>
      <c r="M457" s="298">
        <v>1249.55</v>
      </c>
      <c r="N457" s="298">
        <v>1250.1400000000001</v>
      </c>
      <c r="O457" s="298">
        <v>-0.55189999999999995</v>
      </c>
      <c r="P457" s="298">
        <v>-0.2293</v>
      </c>
      <c r="Q457" s="298">
        <v>0.45527000000000001</v>
      </c>
      <c r="R457" s="302">
        <v>1</v>
      </c>
      <c r="S457" s="302">
        <v>1</v>
      </c>
      <c r="T457" s="302">
        <v>1</v>
      </c>
      <c r="U457" s="302">
        <v>119.90900000000001</v>
      </c>
      <c r="V457" s="302">
        <v>120.25</v>
      </c>
      <c r="W457" s="302">
        <v>119.839</v>
      </c>
      <c r="X457" s="302">
        <v>3.3329999999999999E-2</v>
      </c>
      <c r="Y457" s="302">
        <v>3.712E-2</v>
      </c>
      <c r="Z457" s="302">
        <v>3.6450000000000003E-2</v>
      </c>
      <c r="AA457" s="302">
        <v>3.3600000000000001E-3</v>
      </c>
      <c r="AB457" s="302">
        <v>3.3999999999999998E-3</v>
      </c>
      <c r="AC457" s="302">
        <v>4.3200000000000001E-3</v>
      </c>
      <c r="AD457" s="298">
        <v>49.997999999999998</v>
      </c>
      <c r="AE457" s="58">
        <f t="shared" si="7"/>
        <v>1.6956022591330111E-5</v>
      </c>
    </row>
    <row r="458" spans="1:31">
      <c r="A458" s="3">
        <v>457</v>
      </c>
      <c r="B458" s="290" t="s">
        <v>1257</v>
      </c>
      <c r="C458" s="292">
        <v>249.911</v>
      </c>
      <c r="D458" s="292">
        <v>249.89400000000001</v>
      </c>
      <c r="E458" s="292">
        <v>249.88800000000001</v>
      </c>
      <c r="F458" s="292">
        <v>5.0062699999999998</v>
      </c>
      <c r="G458" s="292">
        <v>5.0003700000000002</v>
      </c>
      <c r="H458" s="292">
        <v>5.0028199999999998</v>
      </c>
      <c r="I458" s="292">
        <v>359.97399999999999</v>
      </c>
      <c r="J458" s="292">
        <v>359.99</v>
      </c>
      <c r="K458" s="292">
        <v>2.1499999999999998E-2</v>
      </c>
      <c r="L458" s="292">
        <v>1251.1199999999999</v>
      </c>
      <c r="M458" s="298">
        <v>1249.56</v>
      </c>
      <c r="N458" s="298">
        <v>1250.1500000000001</v>
      </c>
      <c r="O458" s="298">
        <v>-0.56079999999999997</v>
      </c>
      <c r="P458" s="298">
        <v>-0.2185</v>
      </c>
      <c r="Q458" s="298">
        <v>0.46916000000000002</v>
      </c>
      <c r="R458" s="302">
        <v>1</v>
      </c>
      <c r="S458" s="302">
        <v>1</v>
      </c>
      <c r="T458" s="302">
        <v>1</v>
      </c>
      <c r="U458" s="302">
        <v>119.90900000000001</v>
      </c>
      <c r="V458" s="302">
        <v>120.25</v>
      </c>
      <c r="W458" s="302">
        <v>119.839</v>
      </c>
      <c r="X458" s="302">
        <v>3.3930000000000002E-2</v>
      </c>
      <c r="Y458" s="302">
        <v>3.6459999999999999E-2</v>
      </c>
      <c r="Z458" s="302">
        <v>3.7490000000000002E-2</v>
      </c>
      <c r="AA458" s="302">
        <v>3.3300000000000001E-3</v>
      </c>
      <c r="AB458" s="302">
        <v>3.3700000000000002E-3</v>
      </c>
      <c r="AC458" s="302">
        <v>4.2599999999999999E-3</v>
      </c>
      <c r="AD458" s="298">
        <v>49.997999999999998</v>
      </c>
      <c r="AE458" s="58">
        <f t="shared" si="7"/>
        <v>1.6319441783707589E-5</v>
      </c>
    </row>
    <row r="459" spans="1:31">
      <c r="A459" s="3">
        <v>458</v>
      </c>
      <c r="B459" s="290" t="s">
        <v>1258</v>
      </c>
      <c r="C459" s="292">
        <v>249.91200000000001</v>
      </c>
      <c r="D459" s="292">
        <v>249.892</v>
      </c>
      <c r="E459" s="292">
        <v>249.88900000000001</v>
      </c>
      <c r="F459" s="292">
        <v>5.0061099999999996</v>
      </c>
      <c r="G459" s="292">
        <v>5.0003099999999998</v>
      </c>
      <c r="H459" s="292">
        <v>5.0028199999999998</v>
      </c>
      <c r="I459" s="292">
        <v>359.97500000000002</v>
      </c>
      <c r="J459" s="292">
        <v>359.99</v>
      </c>
      <c r="K459" s="292">
        <v>2.1559999999999999E-2</v>
      </c>
      <c r="L459" s="292">
        <v>1251.08</v>
      </c>
      <c r="M459" s="298">
        <v>1249.54</v>
      </c>
      <c r="N459" s="298">
        <v>1250.1500000000001</v>
      </c>
      <c r="O459" s="298">
        <v>-0.54110000000000003</v>
      </c>
      <c r="P459" s="298">
        <v>-0.21940000000000001</v>
      </c>
      <c r="Q459" s="298">
        <v>0.47040999999999999</v>
      </c>
      <c r="R459" s="302">
        <v>1</v>
      </c>
      <c r="S459" s="302">
        <v>1</v>
      </c>
      <c r="T459" s="302">
        <v>1</v>
      </c>
      <c r="U459" s="302">
        <v>119.90900000000001</v>
      </c>
      <c r="V459" s="302">
        <v>120.25</v>
      </c>
      <c r="W459" s="302">
        <v>119.839</v>
      </c>
      <c r="X459" s="302">
        <v>3.4049999999999997E-2</v>
      </c>
      <c r="Y459" s="302">
        <v>3.6560000000000002E-2</v>
      </c>
      <c r="Z459" s="302">
        <v>3.7330000000000002E-2</v>
      </c>
      <c r="AA459" s="302">
        <v>3.3300000000000001E-3</v>
      </c>
      <c r="AB459" s="302">
        <v>3.3899999999999998E-3</v>
      </c>
      <c r="AC459" s="302">
        <v>4.2500000000000003E-3</v>
      </c>
      <c r="AD459" s="298">
        <v>49.997999999999998</v>
      </c>
      <c r="AE459" s="58">
        <f t="shared" si="7"/>
        <v>1.7488426237832755E-5</v>
      </c>
    </row>
    <row r="460" spans="1:31">
      <c r="A460" s="3">
        <v>459</v>
      </c>
      <c r="B460" s="290" t="s">
        <v>1259</v>
      </c>
      <c r="C460" s="292">
        <v>249.91200000000001</v>
      </c>
      <c r="D460" s="292">
        <v>249.892</v>
      </c>
      <c r="E460" s="292">
        <v>249.88800000000001</v>
      </c>
      <c r="F460" s="292">
        <v>5.0061</v>
      </c>
      <c r="G460" s="292">
        <v>5.0002599999999999</v>
      </c>
      <c r="H460" s="292">
        <v>5.0028100000000002</v>
      </c>
      <c r="I460" s="292">
        <v>359.97500000000002</v>
      </c>
      <c r="J460" s="292">
        <v>359.99</v>
      </c>
      <c r="K460" s="292">
        <v>2.085E-2</v>
      </c>
      <c r="L460" s="292">
        <v>1251.08</v>
      </c>
      <c r="M460" s="298">
        <v>1249.52</v>
      </c>
      <c r="N460" s="298">
        <v>1250.1400000000001</v>
      </c>
      <c r="O460" s="298">
        <v>-0.53080000000000005</v>
      </c>
      <c r="P460" s="298">
        <v>-0.21329999999999999</v>
      </c>
      <c r="Q460" s="298">
        <v>0.45499000000000001</v>
      </c>
      <c r="R460" s="302">
        <v>1</v>
      </c>
      <c r="S460" s="302">
        <v>1</v>
      </c>
      <c r="T460" s="302">
        <v>1</v>
      </c>
      <c r="U460" s="302">
        <v>119.90900000000001</v>
      </c>
      <c r="V460" s="302">
        <v>120.25</v>
      </c>
      <c r="W460" s="302">
        <v>119.84</v>
      </c>
      <c r="X460" s="302">
        <v>3.3989999999999999E-2</v>
      </c>
      <c r="Y460" s="302">
        <v>3.6700000000000003E-2</v>
      </c>
      <c r="Z460" s="302">
        <v>3.628E-2</v>
      </c>
      <c r="AA460" s="302">
        <v>3.3400000000000001E-3</v>
      </c>
      <c r="AB460" s="302">
        <v>3.3999999999999998E-3</v>
      </c>
      <c r="AC460" s="302">
        <v>4.2900000000000004E-3</v>
      </c>
      <c r="AD460" s="298">
        <v>49.997999999999998</v>
      </c>
      <c r="AE460" s="58">
        <f t="shared" si="7"/>
        <v>1.6412035620305687E-5</v>
      </c>
    </row>
    <row r="461" spans="1:31">
      <c r="A461" s="3">
        <v>460</v>
      </c>
      <c r="B461" s="290" t="s">
        <v>1260</v>
      </c>
      <c r="C461" s="292">
        <v>249.91200000000001</v>
      </c>
      <c r="D461" s="292">
        <v>249.892</v>
      </c>
      <c r="E461" s="292">
        <v>249.88800000000001</v>
      </c>
      <c r="F461" s="292">
        <v>5.0061600000000004</v>
      </c>
      <c r="G461" s="292">
        <v>5.0003000000000002</v>
      </c>
      <c r="H461" s="292">
        <v>5.0028100000000002</v>
      </c>
      <c r="I461" s="292">
        <v>359.97399999999999</v>
      </c>
      <c r="J461" s="292">
        <v>359.99</v>
      </c>
      <c r="K461" s="292">
        <v>2.0969999999999999E-2</v>
      </c>
      <c r="L461" s="292">
        <v>1251.0999999999999</v>
      </c>
      <c r="M461" s="298">
        <v>1249.54</v>
      </c>
      <c r="N461" s="298">
        <v>1250.1400000000001</v>
      </c>
      <c r="O461" s="298">
        <v>-0.55889999999999995</v>
      </c>
      <c r="P461" s="298">
        <v>-0.21940000000000001</v>
      </c>
      <c r="Q461" s="298">
        <v>0.45755000000000001</v>
      </c>
      <c r="R461" s="302">
        <v>1</v>
      </c>
      <c r="S461" s="302">
        <v>1</v>
      </c>
      <c r="T461" s="302">
        <v>1</v>
      </c>
      <c r="U461" s="302">
        <v>119.90900000000001</v>
      </c>
      <c r="V461" s="302">
        <v>120.25</v>
      </c>
      <c r="W461" s="302">
        <v>119.84</v>
      </c>
      <c r="X461" s="302">
        <v>3.474E-2</v>
      </c>
      <c r="Y461" s="302">
        <v>3.628E-2</v>
      </c>
      <c r="Z461" s="302">
        <v>3.6319999999999998E-2</v>
      </c>
      <c r="AA461" s="302">
        <v>3.2499999999999999E-3</v>
      </c>
      <c r="AB461" s="302">
        <v>3.4399999999999999E-3</v>
      </c>
      <c r="AC461" s="302">
        <v>4.28E-3</v>
      </c>
      <c r="AD461" s="298">
        <v>49.997999999999998</v>
      </c>
      <c r="AE461" s="58">
        <f t="shared" si="7"/>
        <v>1.628472818993032E-5</v>
      </c>
    </row>
    <row r="462" spans="1:31">
      <c r="A462" s="3">
        <v>461</v>
      </c>
      <c r="B462" s="290" t="s">
        <v>1261</v>
      </c>
      <c r="C462" s="292">
        <v>249.91200000000001</v>
      </c>
      <c r="D462" s="292">
        <v>249.892</v>
      </c>
      <c r="E462" s="292">
        <v>249.88800000000001</v>
      </c>
      <c r="F462" s="292">
        <v>5.0061299999999997</v>
      </c>
      <c r="G462" s="292">
        <v>5.0003700000000002</v>
      </c>
      <c r="H462" s="292">
        <v>5.0027699999999999</v>
      </c>
      <c r="I462" s="292">
        <v>359.97399999999999</v>
      </c>
      <c r="J462" s="292">
        <v>359.99</v>
      </c>
      <c r="K462" s="292">
        <v>2.111E-2</v>
      </c>
      <c r="L462" s="292">
        <v>1251.0899999999999</v>
      </c>
      <c r="M462" s="298">
        <v>1249.55</v>
      </c>
      <c r="N462" s="298">
        <v>1250.1300000000001</v>
      </c>
      <c r="O462" s="298">
        <v>-0.54959999999999998</v>
      </c>
      <c r="P462" s="298">
        <v>-0.2152</v>
      </c>
      <c r="Q462" s="298">
        <v>0.46068999999999999</v>
      </c>
      <c r="R462" s="302">
        <v>1</v>
      </c>
      <c r="S462" s="302">
        <v>1</v>
      </c>
      <c r="T462" s="302">
        <v>1</v>
      </c>
      <c r="U462" s="302">
        <v>119.91</v>
      </c>
      <c r="V462" s="302">
        <v>120.249</v>
      </c>
      <c r="W462" s="302">
        <v>119.84</v>
      </c>
      <c r="X462" s="302">
        <v>3.4759999999999999E-2</v>
      </c>
      <c r="Y462" s="302">
        <v>3.576E-2</v>
      </c>
      <c r="Z462" s="302">
        <v>3.687E-2</v>
      </c>
      <c r="AA462" s="302">
        <v>3.2599999999999999E-3</v>
      </c>
      <c r="AB462" s="302">
        <v>3.4199999999999999E-3</v>
      </c>
      <c r="AC462" s="302">
        <v>4.1700000000000001E-3</v>
      </c>
      <c r="AD462" s="298">
        <v>49.997999999999998</v>
      </c>
      <c r="AE462" s="58">
        <f t="shared" si="7"/>
        <v>1.6458332538604736E-5</v>
      </c>
    </row>
    <row r="463" spans="1:31">
      <c r="A463" s="3">
        <v>462</v>
      </c>
      <c r="B463" s="290" t="s">
        <v>1262</v>
      </c>
      <c r="C463" s="292">
        <v>249.91200000000001</v>
      </c>
      <c r="D463" s="292">
        <v>249.892</v>
      </c>
      <c r="E463" s="292">
        <v>249.88800000000001</v>
      </c>
      <c r="F463" s="292">
        <v>5.0060500000000001</v>
      </c>
      <c r="G463" s="292">
        <v>5.0004200000000001</v>
      </c>
      <c r="H463" s="292">
        <v>5.0027299999999997</v>
      </c>
      <c r="I463" s="292">
        <v>359.97500000000002</v>
      </c>
      <c r="J463" s="292">
        <v>359.99</v>
      </c>
      <c r="K463" s="292">
        <v>2.1389999999999999E-2</v>
      </c>
      <c r="L463" s="292">
        <v>1251.07</v>
      </c>
      <c r="M463" s="298">
        <v>1249.56</v>
      </c>
      <c r="N463" s="298">
        <v>1250.1199999999999</v>
      </c>
      <c r="O463" s="298">
        <v>-0.53269999999999995</v>
      </c>
      <c r="P463" s="298">
        <v>-0.2147</v>
      </c>
      <c r="Q463" s="298">
        <v>0.46682000000000001</v>
      </c>
      <c r="R463" s="302">
        <v>1</v>
      </c>
      <c r="S463" s="302">
        <v>1</v>
      </c>
      <c r="T463" s="302">
        <v>1</v>
      </c>
      <c r="U463" s="302">
        <v>119.91</v>
      </c>
      <c r="V463" s="302">
        <v>120.249</v>
      </c>
      <c r="W463" s="302">
        <v>119.839</v>
      </c>
      <c r="X463" s="302">
        <v>3.4380000000000001E-2</v>
      </c>
      <c r="Y463" s="302">
        <v>3.551E-2</v>
      </c>
      <c r="Z463" s="302">
        <v>3.7560000000000003E-2</v>
      </c>
      <c r="AA463" s="302">
        <v>3.3300000000000001E-3</v>
      </c>
      <c r="AB463" s="302">
        <v>3.3999999999999998E-3</v>
      </c>
      <c r="AC463" s="302">
        <v>4.1200000000000004E-3</v>
      </c>
      <c r="AD463" s="298">
        <v>49.997999999999998</v>
      </c>
      <c r="AE463" s="58">
        <f t="shared" si="7"/>
        <v>1.6412035620305687E-5</v>
      </c>
    </row>
    <row r="464" spans="1:31">
      <c r="A464" s="3">
        <v>463</v>
      </c>
      <c r="B464" s="290" t="s">
        <v>1263</v>
      </c>
      <c r="C464" s="292">
        <v>249.91200000000001</v>
      </c>
      <c r="D464" s="292">
        <v>249.892</v>
      </c>
      <c r="E464" s="292">
        <v>249.887</v>
      </c>
      <c r="F464" s="292">
        <v>5.0060700000000002</v>
      </c>
      <c r="G464" s="292">
        <v>5.0004200000000001</v>
      </c>
      <c r="H464" s="292">
        <v>5.0027200000000001</v>
      </c>
      <c r="I464" s="292">
        <v>359.97500000000002</v>
      </c>
      <c r="J464" s="292">
        <v>359.98899999999998</v>
      </c>
      <c r="K464" s="292">
        <v>2.1600000000000001E-2</v>
      </c>
      <c r="L464" s="292">
        <v>1251.07</v>
      </c>
      <c r="M464" s="298">
        <v>1249.56</v>
      </c>
      <c r="N464" s="298">
        <v>1250.1199999999999</v>
      </c>
      <c r="O464" s="298">
        <v>-0.52990000000000004</v>
      </c>
      <c r="P464" s="298">
        <v>-0.22040000000000001</v>
      </c>
      <c r="Q464" s="298">
        <v>0.47316999999999998</v>
      </c>
      <c r="R464" s="302">
        <v>1</v>
      </c>
      <c r="S464" s="302">
        <v>1</v>
      </c>
      <c r="T464" s="302">
        <v>1</v>
      </c>
      <c r="U464" s="302">
        <v>119.91</v>
      </c>
      <c r="V464" s="302">
        <v>120.249</v>
      </c>
      <c r="W464" s="302">
        <v>119.839</v>
      </c>
      <c r="X464" s="302">
        <v>3.4619999999999998E-2</v>
      </c>
      <c r="Y464" s="302">
        <v>3.5900000000000001E-2</v>
      </c>
      <c r="Z464" s="302">
        <v>3.7269999999999998E-2</v>
      </c>
      <c r="AA464" s="302">
        <v>3.32E-3</v>
      </c>
      <c r="AB464" s="302">
        <v>3.4199999999999999E-3</v>
      </c>
      <c r="AC464" s="302">
        <v>4.1000000000000003E-3</v>
      </c>
      <c r="AD464" s="298">
        <v>49.997999999999998</v>
      </c>
      <c r="AE464" s="58">
        <f t="shared" si="7"/>
        <v>1.627314486540854E-5</v>
      </c>
    </row>
    <row r="465" spans="1:31">
      <c r="A465" s="3">
        <v>464</v>
      </c>
      <c r="B465" s="290" t="s">
        <v>1264</v>
      </c>
      <c r="C465" s="292">
        <v>249.911</v>
      </c>
      <c r="D465" s="292">
        <v>249.893</v>
      </c>
      <c r="E465" s="292">
        <v>249.886</v>
      </c>
      <c r="F465" s="292">
        <v>5.0060500000000001</v>
      </c>
      <c r="G465" s="292">
        <v>5.0004499999999998</v>
      </c>
      <c r="H465" s="292">
        <v>5.0026900000000003</v>
      </c>
      <c r="I465" s="292">
        <v>359.976</v>
      </c>
      <c r="J465" s="292">
        <v>359.98899999999998</v>
      </c>
      <c r="K465" s="292">
        <v>2.1559999999999999E-2</v>
      </c>
      <c r="L465" s="292">
        <v>1251.07</v>
      </c>
      <c r="M465" s="298">
        <v>1249.58</v>
      </c>
      <c r="N465" s="298">
        <v>1250.0999999999999</v>
      </c>
      <c r="O465" s="298">
        <v>-0.52280000000000004</v>
      </c>
      <c r="P465" s="298">
        <v>-0.23580000000000001</v>
      </c>
      <c r="Q465" s="298">
        <v>0.47048000000000001</v>
      </c>
      <c r="R465" s="302">
        <v>1</v>
      </c>
      <c r="S465" s="302">
        <v>1</v>
      </c>
      <c r="T465" s="302">
        <v>1</v>
      </c>
      <c r="U465" s="302">
        <v>119.91</v>
      </c>
      <c r="V465" s="302">
        <v>120.249</v>
      </c>
      <c r="W465" s="302">
        <v>119.839</v>
      </c>
      <c r="X465" s="302">
        <v>3.4419999999999999E-2</v>
      </c>
      <c r="Y465" s="302">
        <v>3.6119999999999999E-2</v>
      </c>
      <c r="Z465" s="302">
        <v>3.6880000000000003E-2</v>
      </c>
      <c r="AA465" s="302">
        <v>3.32E-3</v>
      </c>
      <c r="AB465" s="302">
        <v>3.4499999999999999E-3</v>
      </c>
      <c r="AC465" s="302">
        <v>4.0200000000000001E-3</v>
      </c>
      <c r="AD465" s="298">
        <v>49.997999999999998</v>
      </c>
      <c r="AE465" s="58">
        <f t="shared" si="7"/>
        <v>1.6956022591330111E-5</v>
      </c>
    </row>
    <row r="466" spans="1:31">
      <c r="A466" s="3">
        <v>465</v>
      </c>
      <c r="B466" s="290" t="s">
        <v>1265</v>
      </c>
      <c r="C466" s="292">
        <v>249.91</v>
      </c>
      <c r="D466" s="292">
        <v>249.893</v>
      </c>
      <c r="E466" s="292">
        <v>249.886</v>
      </c>
      <c r="F466" s="292">
        <v>5.0060700000000002</v>
      </c>
      <c r="G466" s="292">
        <v>5.0004799999999996</v>
      </c>
      <c r="H466" s="292">
        <v>5.0026700000000002</v>
      </c>
      <c r="I466" s="292">
        <v>359.97500000000002</v>
      </c>
      <c r="J466" s="292">
        <v>359.98899999999998</v>
      </c>
      <c r="K466" s="292">
        <v>2.1260000000000001E-2</v>
      </c>
      <c r="L466" s="292">
        <v>1251.07</v>
      </c>
      <c r="M466" s="298">
        <v>1249.58</v>
      </c>
      <c r="N466" s="298">
        <v>1250.0999999999999</v>
      </c>
      <c r="O466" s="298">
        <v>-0.52659999999999996</v>
      </c>
      <c r="P466" s="298">
        <v>-0.23769999999999999</v>
      </c>
      <c r="Q466" s="298">
        <v>0.46401999999999999</v>
      </c>
      <c r="R466" s="302">
        <v>1</v>
      </c>
      <c r="S466" s="302">
        <v>1</v>
      </c>
      <c r="T466" s="302">
        <v>1</v>
      </c>
      <c r="U466" s="302">
        <v>119.91</v>
      </c>
      <c r="V466" s="302">
        <v>120.249</v>
      </c>
      <c r="W466" s="302">
        <v>119.839</v>
      </c>
      <c r="X466" s="302">
        <v>3.4529999999999998E-2</v>
      </c>
      <c r="Y466" s="302">
        <v>3.6260000000000001E-2</v>
      </c>
      <c r="Z466" s="302">
        <v>3.6700000000000003E-2</v>
      </c>
      <c r="AA466" s="302">
        <v>3.3E-3</v>
      </c>
      <c r="AB466" s="302">
        <v>3.4499999999999999E-3</v>
      </c>
      <c r="AC466" s="302">
        <v>3.9899999999999996E-3</v>
      </c>
      <c r="AD466" s="298">
        <v>49.997999999999998</v>
      </c>
      <c r="AE466" s="58">
        <f t="shared" si="7"/>
        <v>1.4826386177446693E-5</v>
      </c>
    </row>
    <row r="467" spans="1:31">
      <c r="A467" s="3">
        <v>466</v>
      </c>
      <c r="B467" s="290" t="s">
        <v>1266</v>
      </c>
      <c r="C467" s="292">
        <v>249.91</v>
      </c>
      <c r="D467" s="292">
        <v>249.89400000000001</v>
      </c>
      <c r="E467" s="292">
        <v>249.886</v>
      </c>
      <c r="F467" s="292">
        <v>5.0061099999999996</v>
      </c>
      <c r="G467" s="292">
        <v>5.0005300000000004</v>
      </c>
      <c r="H467" s="292">
        <v>5.0026400000000004</v>
      </c>
      <c r="I467" s="292">
        <v>359.976</v>
      </c>
      <c r="J467" s="292">
        <v>359.98899999999998</v>
      </c>
      <c r="K467" s="292">
        <v>2.1080000000000002E-2</v>
      </c>
      <c r="L467" s="292">
        <v>1251.08</v>
      </c>
      <c r="M467" s="298">
        <v>1249.5999999999999</v>
      </c>
      <c r="N467" s="298">
        <v>1250.0899999999999</v>
      </c>
      <c r="O467" s="298">
        <v>-0.52280000000000004</v>
      </c>
      <c r="P467" s="298">
        <v>-0.23860000000000001</v>
      </c>
      <c r="Q467" s="298">
        <v>0.46004</v>
      </c>
      <c r="R467" s="302">
        <v>1</v>
      </c>
      <c r="S467" s="302">
        <v>1</v>
      </c>
      <c r="T467" s="302">
        <v>1</v>
      </c>
      <c r="U467" s="302">
        <v>119.91</v>
      </c>
      <c r="V467" s="302">
        <v>120.249</v>
      </c>
      <c r="W467" s="302">
        <v>119.839</v>
      </c>
      <c r="X467" s="302">
        <v>3.4639999999999997E-2</v>
      </c>
      <c r="Y467" s="302">
        <v>3.6819999999999999E-2</v>
      </c>
      <c r="Z467" s="302">
        <v>3.7019999999999997E-2</v>
      </c>
      <c r="AA467" s="302">
        <v>3.29E-3</v>
      </c>
      <c r="AB467" s="302">
        <v>3.3999999999999998E-3</v>
      </c>
      <c r="AC467" s="302">
        <v>3.9199999999999999E-3</v>
      </c>
      <c r="AD467" s="298">
        <v>49.997999999999998</v>
      </c>
      <c r="AE467" s="58">
        <f t="shared" si="7"/>
        <v>1.6550926375202835E-5</v>
      </c>
    </row>
    <row r="468" spans="1:31">
      <c r="A468" s="3">
        <v>467</v>
      </c>
      <c r="B468" s="290" t="s">
        <v>1267</v>
      </c>
      <c r="C468" s="292">
        <v>249.91</v>
      </c>
      <c r="D468" s="292">
        <v>249.89400000000001</v>
      </c>
      <c r="E468" s="292">
        <v>249.886</v>
      </c>
      <c r="F468" s="292">
        <v>5.0060900000000004</v>
      </c>
      <c r="G468" s="292">
        <v>5.00054</v>
      </c>
      <c r="H468" s="292">
        <v>5.0026200000000003</v>
      </c>
      <c r="I468" s="292">
        <v>359.97500000000002</v>
      </c>
      <c r="J468" s="292">
        <v>359.98899999999998</v>
      </c>
      <c r="K468" s="292">
        <v>2.1309999999999999E-2</v>
      </c>
      <c r="L468" s="292">
        <v>1251.07</v>
      </c>
      <c r="M468" s="298">
        <v>1249.6099999999999</v>
      </c>
      <c r="N468" s="298">
        <v>1250.08</v>
      </c>
      <c r="O468" s="298">
        <v>-0.53310000000000002</v>
      </c>
      <c r="P468" s="298">
        <v>-0.23680000000000001</v>
      </c>
      <c r="Q468" s="298">
        <v>0.46500000000000002</v>
      </c>
      <c r="R468" s="302">
        <v>1</v>
      </c>
      <c r="S468" s="302">
        <v>1</v>
      </c>
      <c r="T468" s="302">
        <v>1</v>
      </c>
      <c r="U468" s="302">
        <v>119.91</v>
      </c>
      <c r="V468" s="302">
        <v>120.249</v>
      </c>
      <c r="W468" s="302">
        <v>119.84</v>
      </c>
      <c r="X468" s="302">
        <v>3.4189999999999998E-2</v>
      </c>
      <c r="Y468" s="302">
        <v>3.6940000000000001E-2</v>
      </c>
      <c r="Z468" s="302">
        <v>3.696E-2</v>
      </c>
      <c r="AA468" s="302">
        <v>3.31E-3</v>
      </c>
      <c r="AB468" s="302">
        <v>3.3899999999999998E-3</v>
      </c>
      <c r="AC468" s="302">
        <v>3.8500000000000001E-3</v>
      </c>
      <c r="AD468" s="298">
        <v>49.997999999999998</v>
      </c>
      <c r="AE468" s="58">
        <f t="shared" si="7"/>
        <v>1.6319441783707589E-5</v>
      </c>
    </row>
    <row r="469" spans="1:31">
      <c r="A469" s="3">
        <v>468</v>
      </c>
      <c r="B469" s="290" t="s">
        <v>1268</v>
      </c>
      <c r="C469" s="292">
        <v>249.91</v>
      </c>
      <c r="D469" s="292">
        <v>249.89400000000001</v>
      </c>
      <c r="E469" s="292">
        <v>249.886</v>
      </c>
      <c r="F469" s="292">
        <v>5.0061200000000001</v>
      </c>
      <c r="G469" s="292">
        <v>5.0005300000000004</v>
      </c>
      <c r="H469" s="292">
        <v>5.00265</v>
      </c>
      <c r="I469" s="292">
        <v>359.976</v>
      </c>
      <c r="J469" s="292">
        <v>359.98899999999998</v>
      </c>
      <c r="K469" s="292">
        <v>2.1780000000000001E-2</v>
      </c>
      <c r="L469" s="292">
        <v>1251.08</v>
      </c>
      <c r="M469" s="298">
        <v>1249.5999999999999</v>
      </c>
      <c r="N469" s="298">
        <v>1250.0899999999999</v>
      </c>
      <c r="O469" s="298">
        <v>-0.51439999999999997</v>
      </c>
      <c r="P469" s="298">
        <v>-0.22650000000000001</v>
      </c>
      <c r="Q469" s="298">
        <v>0.47520000000000001</v>
      </c>
      <c r="R469" s="302">
        <v>1</v>
      </c>
      <c r="S469" s="302">
        <v>1</v>
      </c>
      <c r="T469" s="302">
        <v>1</v>
      </c>
      <c r="U469" s="302">
        <v>119.91</v>
      </c>
      <c r="V469" s="302">
        <v>120.249</v>
      </c>
      <c r="W469" s="302">
        <v>119.839</v>
      </c>
      <c r="X469" s="302">
        <v>3.4450000000000001E-2</v>
      </c>
      <c r="Y469" s="302">
        <v>3.6510000000000001E-2</v>
      </c>
      <c r="Z469" s="302">
        <v>3.6670000000000001E-2</v>
      </c>
      <c r="AA469" s="302">
        <v>3.32E-3</v>
      </c>
      <c r="AB469" s="302">
        <v>3.4499999999999999E-3</v>
      </c>
      <c r="AC469" s="302">
        <v>3.7299999999999998E-3</v>
      </c>
      <c r="AD469" s="298">
        <v>49.997999999999998</v>
      </c>
      <c r="AE469" s="58">
        <f t="shared" si="7"/>
        <v>1.6458339814562351E-5</v>
      </c>
    </row>
    <row r="470" spans="1:31">
      <c r="A470" s="3">
        <v>469</v>
      </c>
      <c r="B470" s="290" t="s">
        <v>1269</v>
      </c>
      <c r="C470" s="292">
        <v>249.91</v>
      </c>
      <c r="D470" s="292">
        <v>249.89400000000001</v>
      </c>
      <c r="E470" s="292">
        <v>249.886</v>
      </c>
      <c r="F470" s="292">
        <v>5.0061799999999996</v>
      </c>
      <c r="G470" s="292">
        <v>5.0005199999999999</v>
      </c>
      <c r="H470" s="292">
        <v>5.00265</v>
      </c>
      <c r="I470" s="292">
        <v>359.97699999999998</v>
      </c>
      <c r="J470" s="292">
        <v>359.98899999999998</v>
      </c>
      <c r="K470" s="292">
        <v>2.1260000000000001E-2</v>
      </c>
      <c r="L470" s="292">
        <v>1251.0899999999999</v>
      </c>
      <c r="M470" s="298">
        <v>1249.5999999999999</v>
      </c>
      <c r="N470" s="298">
        <v>1250.0899999999999</v>
      </c>
      <c r="O470" s="298">
        <v>-0.50360000000000005</v>
      </c>
      <c r="P470" s="298">
        <v>-0.23530000000000001</v>
      </c>
      <c r="Q470" s="298">
        <v>0.46388000000000001</v>
      </c>
      <c r="R470" s="302">
        <v>1</v>
      </c>
      <c r="S470" s="302">
        <v>1</v>
      </c>
      <c r="T470" s="302">
        <v>1</v>
      </c>
      <c r="U470" s="302">
        <v>119.91</v>
      </c>
      <c r="V470" s="302">
        <v>120.249</v>
      </c>
      <c r="W470" s="302">
        <v>119.84</v>
      </c>
      <c r="X470" s="302">
        <v>3.4040000000000001E-2</v>
      </c>
      <c r="Y470" s="302">
        <v>3.5610000000000003E-2</v>
      </c>
      <c r="Z470" s="302">
        <v>3.6819999999999999E-2</v>
      </c>
      <c r="AA470" s="302">
        <v>3.3400000000000001E-3</v>
      </c>
      <c r="AB470" s="302">
        <v>3.4299999999999999E-3</v>
      </c>
      <c r="AC470" s="302">
        <v>3.6700000000000001E-3</v>
      </c>
      <c r="AD470" s="298">
        <v>49.997999999999998</v>
      </c>
      <c r="AE470" s="58">
        <f t="shared" si="7"/>
        <v>1.644675649004057E-5</v>
      </c>
    </row>
    <row r="471" spans="1:31">
      <c r="A471" s="3">
        <v>470</v>
      </c>
      <c r="B471" s="290" t="s">
        <v>1270</v>
      </c>
      <c r="C471" s="292">
        <v>249.91</v>
      </c>
      <c r="D471" s="292">
        <v>249.89400000000001</v>
      </c>
      <c r="E471" s="292">
        <v>249.886</v>
      </c>
      <c r="F471" s="292">
        <v>5.0061299999999997</v>
      </c>
      <c r="G471" s="292">
        <v>5.0004999999999997</v>
      </c>
      <c r="H471" s="292">
        <v>5.0026400000000004</v>
      </c>
      <c r="I471" s="292">
        <v>359.976</v>
      </c>
      <c r="J471" s="292">
        <v>359.988</v>
      </c>
      <c r="K471" s="292">
        <v>2.2159999999999999E-2</v>
      </c>
      <c r="L471" s="292">
        <v>1251.08</v>
      </c>
      <c r="M471" s="298">
        <v>1249.5899999999999</v>
      </c>
      <c r="N471" s="298">
        <v>1250.0899999999999</v>
      </c>
      <c r="O471" s="298">
        <v>-0.51019999999999999</v>
      </c>
      <c r="P471" s="298">
        <v>-0.255</v>
      </c>
      <c r="Q471" s="298">
        <v>0.48363</v>
      </c>
      <c r="R471" s="302">
        <v>1</v>
      </c>
      <c r="S471" s="302">
        <v>1</v>
      </c>
      <c r="T471" s="302">
        <v>1</v>
      </c>
      <c r="U471" s="302">
        <v>119.91</v>
      </c>
      <c r="V471" s="302">
        <v>120.25</v>
      </c>
      <c r="W471" s="302">
        <v>119.839</v>
      </c>
      <c r="X471" s="302">
        <v>3.4110000000000001E-2</v>
      </c>
      <c r="Y471" s="302">
        <v>3.5130000000000002E-2</v>
      </c>
      <c r="Z471" s="302">
        <v>3.7350000000000001E-2</v>
      </c>
      <c r="AA471" s="302">
        <v>3.3300000000000001E-3</v>
      </c>
      <c r="AB471" s="302">
        <v>3.3899999999999998E-3</v>
      </c>
      <c r="AC471" s="302">
        <v>3.5200000000000001E-3</v>
      </c>
      <c r="AD471" s="298">
        <v>49.997999999999998</v>
      </c>
      <c r="AE471" s="58">
        <f t="shared" si="7"/>
        <v>1.7002312233671546E-5</v>
      </c>
    </row>
    <row r="472" spans="1:31">
      <c r="A472" s="3">
        <v>471</v>
      </c>
      <c r="B472" s="290" t="s">
        <v>1271</v>
      </c>
      <c r="C472" s="292">
        <v>249.91</v>
      </c>
      <c r="D472" s="292">
        <v>249.89400000000001</v>
      </c>
      <c r="E472" s="292">
        <v>249.886</v>
      </c>
      <c r="F472" s="292">
        <v>5.0060700000000002</v>
      </c>
      <c r="G472" s="292">
        <v>5.00047</v>
      </c>
      <c r="H472" s="292">
        <v>5.0026400000000004</v>
      </c>
      <c r="I472" s="292">
        <v>359.97699999999998</v>
      </c>
      <c r="J472" s="292">
        <v>359.988</v>
      </c>
      <c r="K472" s="292">
        <v>2.2450000000000001E-2</v>
      </c>
      <c r="L472" s="292">
        <v>1251.07</v>
      </c>
      <c r="M472" s="298">
        <v>1249.5899999999999</v>
      </c>
      <c r="N472" s="298">
        <v>1250.0899999999999</v>
      </c>
      <c r="O472" s="298">
        <v>-0.49940000000000001</v>
      </c>
      <c r="P472" s="298">
        <v>-0.2555</v>
      </c>
      <c r="Q472" s="298">
        <v>0.48981000000000002</v>
      </c>
      <c r="R472" s="302">
        <v>1</v>
      </c>
      <c r="S472" s="302">
        <v>1</v>
      </c>
      <c r="T472" s="302">
        <v>1</v>
      </c>
      <c r="U472" s="302">
        <v>119.91</v>
      </c>
      <c r="V472" s="302">
        <v>120.249</v>
      </c>
      <c r="W472" s="302">
        <v>119.839</v>
      </c>
      <c r="X472" s="302">
        <v>3.5180000000000003E-2</v>
      </c>
      <c r="Y472" s="302">
        <v>3.5369999999999999E-2</v>
      </c>
      <c r="Z472" s="302">
        <v>3.6569999999999998E-2</v>
      </c>
      <c r="AA472" s="302">
        <v>3.31E-3</v>
      </c>
      <c r="AB472" s="302">
        <v>3.3999999999999998E-3</v>
      </c>
      <c r="AC472" s="302">
        <v>3.46E-3</v>
      </c>
      <c r="AD472" s="298">
        <v>49.997999999999998</v>
      </c>
      <c r="AE472" s="58">
        <f t="shared" si="7"/>
        <v>1.6412035620305687E-5</v>
      </c>
    </row>
    <row r="473" spans="1:31">
      <c r="A473" s="3">
        <v>472</v>
      </c>
      <c r="B473" s="290" t="s">
        <v>1272</v>
      </c>
      <c r="C473" s="292">
        <v>249.91</v>
      </c>
      <c r="D473" s="292">
        <v>249.89500000000001</v>
      </c>
      <c r="E473" s="292">
        <v>249.887</v>
      </c>
      <c r="F473" s="292">
        <v>5.0061299999999997</v>
      </c>
      <c r="G473" s="292">
        <v>5.0005199999999999</v>
      </c>
      <c r="H473" s="292">
        <v>5.0026200000000003</v>
      </c>
      <c r="I473" s="292">
        <v>359.976</v>
      </c>
      <c r="J473" s="292">
        <v>359.988</v>
      </c>
      <c r="K473" s="292">
        <v>2.1819999999999999E-2</v>
      </c>
      <c r="L473" s="292">
        <v>1251.08</v>
      </c>
      <c r="M473" s="298">
        <v>1249.5999999999999</v>
      </c>
      <c r="N473" s="298">
        <v>1250.0899999999999</v>
      </c>
      <c r="O473" s="298">
        <v>-0.51019999999999999</v>
      </c>
      <c r="P473" s="298">
        <v>-0.25869999999999999</v>
      </c>
      <c r="Q473" s="298">
        <v>0.47617999999999999</v>
      </c>
      <c r="R473" s="302">
        <v>1</v>
      </c>
      <c r="S473" s="302">
        <v>1</v>
      </c>
      <c r="T473" s="302">
        <v>1</v>
      </c>
      <c r="U473" s="302">
        <v>119.91</v>
      </c>
      <c r="V473" s="302">
        <v>120.249</v>
      </c>
      <c r="W473" s="302">
        <v>119.839</v>
      </c>
      <c r="X473" s="302">
        <v>3.4840000000000003E-2</v>
      </c>
      <c r="Y473" s="302">
        <v>3.6229999999999998E-2</v>
      </c>
      <c r="Z473" s="302">
        <v>3.6429999999999997E-2</v>
      </c>
      <c r="AA473" s="302">
        <v>3.3600000000000001E-3</v>
      </c>
      <c r="AB473" s="302">
        <v>3.3600000000000001E-3</v>
      </c>
      <c r="AC473" s="302">
        <v>3.3999999999999998E-3</v>
      </c>
      <c r="AD473" s="298">
        <v>49.997999999999998</v>
      </c>
      <c r="AE473" s="58">
        <f t="shared" si="7"/>
        <v>1.6319449059665203E-5</v>
      </c>
    </row>
    <row r="474" spans="1:31">
      <c r="A474" s="3">
        <v>473</v>
      </c>
      <c r="B474" s="290" t="s">
        <v>1273</v>
      </c>
      <c r="C474" s="292">
        <v>249.91</v>
      </c>
      <c r="D474" s="292">
        <v>249.89500000000001</v>
      </c>
      <c r="E474" s="292">
        <v>249.88800000000001</v>
      </c>
      <c r="F474" s="292">
        <v>5.0061400000000003</v>
      </c>
      <c r="G474" s="292">
        <v>5.0005199999999999</v>
      </c>
      <c r="H474" s="292">
        <v>5.0026000000000002</v>
      </c>
      <c r="I474" s="292">
        <v>359.976</v>
      </c>
      <c r="J474" s="292">
        <v>359.988</v>
      </c>
      <c r="K474" s="292">
        <v>2.1690000000000001E-2</v>
      </c>
      <c r="L474" s="292">
        <v>1251.08</v>
      </c>
      <c r="M474" s="298">
        <v>1249.5999999999999</v>
      </c>
      <c r="N474" s="298">
        <v>1250.0899999999999</v>
      </c>
      <c r="O474" s="298">
        <v>-0.51770000000000005</v>
      </c>
      <c r="P474" s="298">
        <v>-0.25869999999999999</v>
      </c>
      <c r="Q474" s="298">
        <v>0.47339999999999999</v>
      </c>
      <c r="R474" s="302">
        <v>1</v>
      </c>
      <c r="S474" s="302">
        <v>1</v>
      </c>
      <c r="T474" s="302">
        <v>1</v>
      </c>
      <c r="U474" s="302">
        <v>119.91</v>
      </c>
      <c r="V474" s="302">
        <v>120.25</v>
      </c>
      <c r="W474" s="302">
        <v>119.839</v>
      </c>
      <c r="X474" s="302">
        <v>3.4389999999999997E-2</v>
      </c>
      <c r="Y474" s="302">
        <v>3.5889999999999998E-2</v>
      </c>
      <c r="Z474" s="302">
        <v>3.6900000000000002E-2</v>
      </c>
      <c r="AA474" s="302">
        <v>3.3700000000000002E-3</v>
      </c>
      <c r="AB474" s="302">
        <v>3.3400000000000001E-3</v>
      </c>
      <c r="AC474" s="302">
        <v>3.3E-3</v>
      </c>
      <c r="AD474" s="298">
        <v>49.997999999999998</v>
      </c>
      <c r="AE474" s="58">
        <f t="shared" si="7"/>
        <v>1.6412035620305687E-5</v>
      </c>
    </row>
    <row r="475" spans="1:31">
      <c r="A475" s="3">
        <v>474</v>
      </c>
      <c r="B475" s="290" t="s">
        <v>1274</v>
      </c>
      <c r="C475" s="292">
        <v>249.91</v>
      </c>
      <c r="D475" s="292">
        <v>249.893</v>
      </c>
      <c r="E475" s="292">
        <v>249.88800000000001</v>
      </c>
      <c r="F475" s="292">
        <v>5.0060900000000004</v>
      </c>
      <c r="G475" s="292">
        <v>5.0004600000000003</v>
      </c>
      <c r="H475" s="292">
        <v>5.00258</v>
      </c>
      <c r="I475" s="292">
        <v>359.976</v>
      </c>
      <c r="J475" s="292">
        <v>359.988</v>
      </c>
      <c r="K475" s="292">
        <v>2.1760000000000002E-2</v>
      </c>
      <c r="L475" s="292">
        <v>1251.07</v>
      </c>
      <c r="M475" s="298">
        <v>1249.58</v>
      </c>
      <c r="N475" s="298">
        <v>1250.0899999999999</v>
      </c>
      <c r="O475" s="298">
        <v>-0.52280000000000004</v>
      </c>
      <c r="P475" s="298">
        <v>-0.26340000000000002</v>
      </c>
      <c r="Q475" s="298">
        <v>0.47483999999999998</v>
      </c>
      <c r="R475" s="302">
        <v>1</v>
      </c>
      <c r="S475" s="302">
        <v>1</v>
      </c>
      <c r="T475" s="302">
        <v>1</v>
      </c>
      <c r="U475" s="302">
        <v>119.91</v>
      </c>
      <c r="V475" s="302">
        <v>120.249</v>
      </c>
      <c r="W475" s="302">
        <v>119.84</v>
      </c>
      <c r="X475" s="302">
        <v>3.4160000000000003E-2</v>
      </c>
      <c r="Y475" s="302">
        <v>3.6060000000000002E-2</v>
      </c>
      <c r="Z475" s="302">
        <v>3.6810000000000002E-2</v>
      </c>
      <c r="AA475" s="302">
        <v>3.3400000000000001E-3</v>
      </c>
      <c r="AB475" s="302">
        <v>3.3500000000000001E-3</v>
      </c>
      <c r="AC475" s="302">
        <v>3.15E-3</v>
      </c>
      <c r="AD475" s="298">
        <v>49.997999999999998</v>
      </c>
      <c r="AE475" s="58">
        <f t="shared" si="7"/>
        <v>1.6238423995673656E-5</v>
      </c>
    </row>
    <row r="476" spans="1:31">
      <c r="A476" s="3">
        <v>475</v>
      </c>
      <c r="B476" s="290" t="s">
        <v>1275</v>
      </c>
      <c r="C476" s="292">
        <v>249.91</v>
      </c>
      <c r="D476" s="292">
        <v>249.89400000000001</v>
      </c>
      <c r="E476" s="292">
        <v>249.88800000000001</v>
      </c>
      <c r="F476" s="292">
        <v>5.0061</v>
      </c>
      <c r="G476" s="292">
        <v>5.0004900000000001</v>
      </c>
      <c r="H476" s="292">
        <v>5.0025899999999996</v>
      </c>
      <c r="I476" s="292">
        <v>359.976</v>
      </c>
      <c r="J476" s="292">
        <v>359.988</v>
      </c>
      <c r="K476" s="292">
        <v>2.1520000000000001E-2</v>
      </c>
      <c r="L476" s="292">
        <v>1251.07</v>
      </c>
      <c r="M476" s="298">
        <v>1249.5899999999999</v>
      </c>
      <c r="N476" s="298">
        <v>1250.0899999999999</v>
      </c>
      <c r="O476" s="298">
        <v>-0.51910000000000001</v>
      </c>
      <c r="P476" s="298">
        <v>-0.26340000000000002</v>
      </c>
      <c r="Q476" s="298">
        <v>0.46971000000000002</v>
      </c>
      <c r="R476" s="302">
        <v>1</v>
      </c>
      <c r="S476" s="302">
        <v>1</v>
      </c>
      <c r="T476" s="302">
        <v>1</v>
      </c>
      <c r="U476" s="302">
        <v>119.91</v>
      </c>
      <c r="V476" s="302">
        <v>120.249</v>
      </c>
      <c r="W476" s="302">
        <v>119.84</v>
      </c>
      <c r="X476" s="302">
        <v>3.4110000000000001E-2</v>
      </c>
      <c r="Y476" s="302">
        <v>3.7379999999999997E-2</v>
      </c>
      <c r="Z476" s="302">
        <v>3.6080000000000001E-2</v>
      </c>
      <c r="AA476" s="302">
        <v>3.3300000000000001E-3</v>
      </c>
      <c r="AB476" s="302">
        <v>3.3600000000000001E-3</v>
      </c>
      <c r="AC476" s="302">
        <v>3.0699999999999998E-3</v>
      </c>
      <c r="AD476" s="298">
        <v>49.997999999999998</v>
      </c>
      <c r="AE476" s="58">
        <f t="shared" si="7"/>
        <v>1.6319449059665203E-5</v>
      </c>
    </row>
    <row r="477" spans="1:31">
      <c r="A477" s="3">
        <v>476</v>
      </c>
      <c r="B477" s="290" t="s">
        <v>1276</v>
      </c>
      <c r="C477" s="292">
        <v>249.91</v>
      </c>
      <c r="D477" s="292">
        <v>249.89400000000001</v>
      </c>
      <c r="E477" s="292">
        <v>249.88800000000001</v>
      </c>
      <c r="F477" s="292">
        <v>5.0061099999999996</v>
      </c>
      <c r="G477" s="292">
        <v>5.0005300000000004</v>
      </c>
      <c r="H477" s="292">
        <v>5.0026200000000003</v>
      </c>
      <c r="I477" s="292">
        <v>359.97500000000002</v>
      </c>
      <c r="J477" s="292">
        <v>359.98700000000002</v>
      </c>
      <c r="K477" s="292">
        <v>2.0840000000000001E-2</v>
      </c>
      <c r="L477" s="292">
        <v>1251.08</v>
      </c>
      <c r="M477" s="298">
        <v>1249.5999999999999</v>
      </c>
      <c r="N477" s="298">
        <v>1250.0899999999999</v>
      </c>
      <c r="O477" s="298">
        <v>-0.52749999999999997</v>
      </c>
      <c r="P477" s="298">
        <v>-0.26529999999999998</v>
      </c>
      <c r="Q477" s="298">
        <v>0.45488000000000001</v>
      </c>
      <c r="R477" s="302">
        <v>1</v>
      </c>
      <c r="S477" s="302">
        <v>1</v>
      </c>
      <c r="T477" s="302">
        <v>1</v>
      </c>
      <c r="U477" s="302">
        <v>119.91</v>
      </c>
      <c r="V477" s="302">
        <v>120.249</v>
      </c>
      <c r="W477" s="302">
        <v>119.839</v>
      </c>
      <c r="X477" s="302">
        <v>3.422E-2</v>
      </c>
      <c r="Y477" s="302">
        <v>3.7109999999999997E-2</v>
      </c>
      <c r="Z477" s="302">
        <v>3.6380000000000003E-2</v>
      </c>
      <c r="AA477" s="302">
        <v>3.3600000000000001E-3</v>
      </c>
      <c r="AB477" s="302">
        <v>3.3300000000000001E-3</v>
      </c>
      <c r="AC477" s="302">
        <v>2.99E-3</v>
      </c>
      <c r="AD477" s="298">
        <v>49.997999999999998</v>
      </c>
      <c r="AE477" s="58">
        <f t="shared" si="7"/>
        <v>1.6631944163236767E-5</v>
      </c>
    </row>
    <row r="478" spans="1:31">
      <c r="A478" s="3">
        <v>477</v>
      </c>
      <c r="B478" s="290" t="s">
        <v>1277</v>
      </c>
      <c r="C478" s="292">
        <v>249.91</v>
      </c>
      <c r="D478" s="292">
        <v>249.89400000000001</v>
      </c>
      <c r="E478" s="292">
        <v>249.887</v>
      </c>
      <c r="F478" s="292">
        <v>5.0061299999999997</v>
      </c>
      <c r="G478" s="292">
        <v>5.00054</v>
      </c>
      <c r="H478" s="292">
        <v>5.00265</v>
      </c>
      <c r="I478" s="292">
        <v>359.97500000000002</v>
      </c>
      <c r="J478" s="292">
        <v>359.988</v>
      </c>
      <c r="K478" s="292">
        <v>2.0539999999999999E-2</v>
      </c>
      <c r="L478" s="292">
        <v>1251.08</v>
      </c>
      <c r="M478" s="298">
        <v>1249.5999999999999</v>
      </c>
      <c r="N478" s="298">
        <v>1250.0999999999999</v>
      </c>
      <c r="O478" s="298">
        <v>-0.53220000000000001</v>
      </c>
      <c r="P478" s="298">
        <v>-0.25269999999999998</v>
      </c>
      <c r="Q478" s="298">
        <v>0.44819999999999999</v>
      </c>
      <c r="R478" s="302">
        <v>1</v>
      </c>
      <c r="S478" s="302">
        <v>1</v>
      </c>
      <c r="T478" s="302">
        <v>1</v>
      </c>
      <c r="U478" s="302">
        <v>119.91</v>
      </c>
      <c r="V478" s="302">
        <v>120.249</v>
      </c>
      <c r="W478" s="302">
        <v>119.84</v>
      </c>
      <c r="X478" s="302">
        <v>3.388E-2</v>
      </c>
      <c r="Y478" s="302">
        <v>3.6380000000000003E-2</v>
      </c>
      <c r="Z478" s="302">
        <v>3.6519999999999997E-2</v>
      </c>
      <c r="AA478" s="302">
        <v>3.3600000000000001E-3</v>
      </c>
      <c r="AB478" s="302">
        <v>3.29E-3</v>
      </c>
      <c r="AC478" s="302">
        <v>2.9499999999999999E-3</v>
      </c>
      <c r="AD478" s="298">
        <v>49.997999999999998</v>
      </c>
      <c r="AE478" s="58">
        <f t="shared" si="7"/>
        <v>1.6284720913972706E-5</v>
      </c>
    </row>
    <row r="479" spans="1:31">
      <c r="A479" s="3">
        <v>478</v>
      </c>
      <c r="B479" s="290" t="s">
        <v>1278</v>
      </c>
      <c r="C479" s="292">
        <v>249.91</v>
      </c>
      <c r="D479" s="292">
        <v>249.89400000000001</v>
      </c>
      <c r="E479" s="292">
        <v>249.88800000000001</v>
      </c>
      <c r="F479" s="292">
        <v>5.0061499999999999</v>
      </c>
      <c r="G479" s="292">
        <v>5.00054</v>
      </c>
      <c r="H479" s="292">
        <v>5.0026700000000002</v>
      </c>
      <c r="I479" s="292">
        <v>359.976</v>
      </c>
      <c r="J479" s="292">
        <v>359.98899999999998</v>
      </c>
      <c r="K479" s="292">
        <v>2.0629999999999999E-2</v>
      </c>
      <c r="L479" s="292">
        <v>1251.0899999999999</v>
      </c>
      <c r="M479" s="298">
        <v>1249.5999999999999</v>
      </c>
      <c r="N479" s="298">
        <v>1250.0999999999999</v>
      </c>
      <c r="O479" s="298">
        <v>-0.51529999999999998</v>
      </c>
      <c r="P479" s="298">
        <v>-0.23910000000000001</v>
      </c>
      <c r="Q479" s="298">
        <v>0.45018000000000002</v>
      </c>
      <c r="R479" s="302">
        <v>1</v>
      </c>
      <c r="S479" s="302">
        <v>1</v>
      </c>
      <c r="T479" s="302">
        <v>1</v>
      </c>
      <c r="U479" s="302">
        <v>119.91</v>
      </c>
      <c r="V479" s="302">
        <v>120.249</v>
      </c>
      <c r="W479" s="302">
        <v>119.839</v>
      </c>
      <c r="X479" s="302">
        <v>3.4229999999999997E-2</v>
      </c>
      <c r="Y479" s="302">
        <v>3.6420000000000001E-2</v>
      </c>
      <c r="Z479" s="302">
        <v>3.6339999999999997E-2</v>
      </c>
      <c r="AA479" s="302">
        <v>3.3700000000000002E-3</v>
      </c>
      <c r="AB479" s="302">
        <v>3.3300000000000001E-3</v>
      </c>
      <c r="AC479" s="302">
        <v>2.8400000000000001E-3</v>
      </c>
      <c r="AD479" s="298">
        <v>49.997999999999998</v>
      </c>
      <c r="AE479" s="58">
        <f t="shared" si="7"/>
        <v>1.7129626940004528E-5</v>
      </c>
    </row>
    <row r="480" spans="1:31">
      <c r="A480" s="3">
        <v>479</v>
      </c>
      <c r="B480" s="290" t="s">
        <v>1279</v>
      </c>
      <c r="C480" s="292">
        <v>249.91200000000001</v>
      </c>
      <c r="D480" s="292">
        <v>249.893</v>
      </c>
      <c r="E480" s="292">
        <v>249.88800000000001</v>
      </c>
      <c r="F480" s="292">
        <v>5.0061600000000004</v>
      </c>
      <c r="G480" s="292">
        <v>5.0005199999999999</v>
      </c>
      <c r="H480" s="292">
        <v>5.0026700000000002</v>
      </c>
      <c r="I480" s="292">
        <v>359.97500000000002</v>
      </c>
      <c r="J480" s="292">
        <v>359.988</v>
      </c>
      <c r="K480" s="292">
        <v>2.0250000000000001E-2</v>
      </c>
      <c r="L480" s="292">
        <v>1251.0999999999999</v>
      </c>
      <c r="M480" s="298">
        <v>1249.5899999999999</v>
      </c>
      <c r="N480" s="298">
        <v>1250.1099999999999</v>
      </c>
      <c r="O480" s="298">
        <v>-0.52849999999999997</v>
      </c>
      <c r="P480" s="298">
        <v>-0.2424</v>
      </c>
      <c r="Q480" s="298">
        <v>0.44191999999999998</v>
      </c>
      <c r="R480" s="302">
        <v>1</v>
      </c>
      <c r="S480" s="302">
        <v>1</v>
      </c>
      <c r="T480" s="302">
        <v>1</v>
      </c>
      <c r="U480" s="302">
        <v>119.91</v>
      </c>
      <c r="V480" s="302">
        <v>120.249</v>
      </c>
      <c r="W480" s="302">
        <v>119.839</v>
      </c>
      <c r="X480" s="302">
        <v>3.4689999999999999E-2</v>
      </c>
      <c r="Y480" s="302">
        <v>3.6799999999999999E-2</v>
      </c>
      <c r="Z480" s="302">
        <v>3.6119999999999999E-2</v>
      </c>
      <c r="AA480" s="302">
        <v>3.3899999999999998E-3</v>
      </c>
      <c r="AB480" s="302">
        <v>3.3500000000000001E-3</v>
      </c>
      <c r="AC480" s="302">
        <v>2.82E-3</v>
      </c>
      <c r="AD480" s="298">
        <v>49.997999999999998</v>
      </c>
      <c r="AE480" s="58">
        <f t="shared" si="7"/>
        <v>1.7141202988568693E-5</v>
      </c>
    </row>
    <row r="481" spans="1:31">
      <c r="A481" s="3">
        <v>480</v>
      </c>
      <c r="B481" s="290" t="s">
        <v>1280</v>
      </c>
      <c r="C481" s="292">
        <v>249.91200000000001</v>
      </c>
      <c r="D481" s="292">
        <v>249.893</v>
      </c>
      <c r="E481" s="292">
        <v>249.887</v>
      </c>
      <c r="F481" s="292">
        <v>5.0060900000000004</v>
      </c>
      <c r="G481" s="292">
        <v>5.0004799999999996</v>
      </c>
      <c r="H481" s="292">
        <v>5.0027100000000004</v>
      </c>
      <c r="I481" s="292">
        <v>359.97500000000002</v>
      </c>
      <c r="J481" s="292">
        <v>359.98899999999998</v>
      </c>
      <c r="K481" s="292">
        <v>1.9699999999999999E-2</v>
      </c>
      <c r="L481" s="292">
        <v>1251.08</v>
      </c>
      <c r="M481" s="298">
        <v>1249.58</v>
      </c>
      <c r="N481" s="298">
        <v>1250.1099999999999</v>
      </c>
      <c r="O481" s="298">
        <v>-0.53269999999999995</v>
      </c>
      <c r="P481" s="298">
        <v>-0.2288</v>
      </c>
      <c r="Q481" s="298">
        <v>0.43003000000000002</v>
      </c>
      <c r="R481" s="302">
        <v>1</v>
      </c>
      <c r="S481" s="302">
        <v>1</v>
      </c>
      <c r="T481" s="302">
        <v>1</v>
      </c>
      <c r="U481" s="302">
        <v>119.91</v>
      </c>
      <c r="V481" s="302">
        <v>120.249</v>
      </c>
      <c r="W481" s="302">
        <v>119.839</v>
      </c>
      <c r="X481" s="302">
        <v>3.4160000000000003E-2</v>
      </c>
      <c r="Y481" s="302">
        <v>3.6639999999999999E-2</v>
      </c>
      <c r="Z481" s="302">
        <v>3.6119999999999999E-2</v>
      </c>
      <c r="AA481" s="302">
        <v>3.3800000000000002E-3</v>
      </c>
      <c r="AB481" s="302">
        <v>3.32E-3</v>
      </c>
      <c r="AC481" s="302">
        <v>2.7699999999999999E-3</v>
      </c>
      <c r="AD481" s="298">
        <v>49.997999999999998</v>
      </c>
      <c r="AE481" s="58">
        <f t="shared" si="7"/>
        <v>1.6365745977964252E-5</v>
      </c>
    </row>
    <row r="482" spans="1:31">
      <c r="A482" s="3">
        <v>481</v>
      </c>
      <c r="B482" s="290" t="s">
        <v>1281</v>
      </c>
      <c r="C482" s="292">
        <v>249.91200000000001</v>
      </c>
      <c r="D482" s="292">
        <v>249.893</v>
      </c>
      <c r="E482" s="292">
        <v>249.88800000000001</v>
      </c>
      <c r="F482" s="292">
        <v>5.0060900000000004</v>
      </c>
      <c r="G482" s="292">
        <v>5.00047</v>
      </c>
      <c r="H482" s="292">
        <v>5.0026999999999999</v>
      </c>
      <c r="I482" s="292">
        <v>359.97500000000002</v>
      </c>
      <c r="J482" s="292">
        <v>359.98899999999998</v>
      </c>
      <c r="K482" s="292">
        <v>1.9720000000000001E-2</v>
      </c>
      <c r="L482" s="292">
        <v>1251.08</v>
      </c>
      <c r="M482" s="298">
        <v>1249.58</v>
      </c>
      <c r="N482" s="298">
        <v>1250.1099999999999</v>
      </c>
      <c r="O482" s="298">
        <v>-0.54059999999999997</v>
      </c>
      <c r="P482" s="298">
        <v>-0.2321</v>
      </c>
      <c r="Q482" s="298">
        <v>0.43042000000000002</v>
      </c>
      <c r="R482" s="302">
        <v>1</v>
      </c>
      <c r="S482" s="302">
        <v>1</v>
      </c>
      <c r="T482" s="302">
        <v>1</v>
      </c>
      <c r="U482" s="302">
        <v>119.91</v>
      </c>
      <c r="V482" s="302">
        <v>120.249</v>
      </c>
      <c r="W482" s="302">
        <v>119.84</v>
      </c>
      <c r="X482" s="302">
        <v>3.4029999999999998E-2</v>
      </c>
      <c r="Y482" s="302">
        <v>3.6020000000000003E-2</v>
      </c>
      <c r="Z482" s="302">
        <v>3.635E-2</v>
      </c>
      <c r="AA482" s="302">
        <v>3.4099999999999998E-3</v>
      </c>
      <c r="AB482" s="302">
        <v>3.2499999999999999E-3</v>
      </c>
      <c r="AC482" s="302">
        <v>2.7399999999999998E-3</v>
      </c>
      <c r="AD482" s="298">
        <v>49.997999999999998</v>
      </c>
      <c r="AE482" s="58">
        <f t="shared" si="7"/>
        <v>1.644675649004057E-5</v>
      </c>
    </row>
    <row r="483" spans="1:31">
      <c r="A483" s="3">
        <v>482</v>
      </c>
      <c r="B483" s="290" t="s">
        <v>1282</v>
      </c>
      <c r="C483" s="292">
        <v>249.91300000000001</v>
      </c>
      <c r="D483" s="292">
        <v>249.892</v>
      </c>
      <c r="E483" s="292">
        <v>249.88900000000001</v>
      </c>
      <c r="F483" s="292">
        <v>5.0061200000000001</v>
      </c>
      <c r="G483" s="292">
        <v>5.0004200000000001</v>
      </c>
      <c r="H483" s="292">
        <v>5.0027200000000001</v>
      </c>
      <c r="I483" s="292">
        <v>359.97500000000002</v>
      </c>
      <c r="J483" s="292">
        <v>359.98899999999998</v>
      </c>
      <c r="K483" s="292">
        <v>1.9769999999999999E-2</v>
      </c>
      <c r="L483" s="292">
        <v>1251.0899999999999</v>
      </c>
      <c r="M483" s="298">
        <v>1249.56</v>
      </c>
      <c r="N483" s="298">
        <v>1250.1199999999999</v>
      </c>
      <c r="O483" s="298">
        <v>-0.54579999999999995</v>
      </c>
      <c r="P483" s="298">
        <v>-0.2321</v>
      </c>
      <c r="Q483" s="298">
        <v>0.43148999999999998</v>
      </c>
      <c r="R483" s="302">
        <v>1</v>
      </c>
      <c r="S483" s="302">
        <v>1</v>
      </c>
      <c r="T483" s="302">
        <v>1</v>
      </c>
      <c r="U483" s="302">
        <v>119.91</v>
      </c>
      <c r="V483" s="302">
        <v>120.249</v>
      </c>
      <c r="W483" s="302">
        <v>119.84</v>
      </c>
      <c r="X483" s="302">
        <v>3.4619999999999998E-2</v>
      </c>
      <c r="Y483" s="302">
        <v>3.6819999999999999E-2</v>
      </c>
      <c r="Z483" s="302">
        <v>3.5929999999999997E-2</v>
      </c>
      <c r="AA483" s="302">
        <v>3.4399999999999999E-3</v>
      </c>
      <c r="AB483" s="302">
        <v>3.2299999999999998E-3</v>
      </c>
      <c r="AC483" s="302">
        <v>2.7000000000000001E-3</v>
      </c>
      <c r="AD483" s="298">
        <v>49.997999999999998</v>
      </c>
      <c r="AE483" s="58">
        <f t="shared" si="7"/>
        <v>1.7858794308267534E-5</v>
      </c>
    </row>
    <row r="484" spans="1:31">
      <c r="A484" s="3">
        <v>483</v>
      </c>
      <c r="B484" s="290" t="s">
        <v>1283</v>
      </c>
      <c r="C484" s="292">
        <v>249.91300000000001</v>
      </c>
      <c r="D484" s="292">
        <v>249.892</v>
      </c>
      <c r="E484" s="292">
        <v>249.88900000000001</v>
      </c>
      <c r="F484" s="292">
        <v>5.0061499999999999</v>
      </c>
      <c r="G484" s="292">
        <v>5.0003900000000003</v>
      </c>
      <c r="H484" s="292">
        <v>5.0027699999999999</v>
      </c>
      <c r="I484" s="292">
        <v>359.97500000000002</v>
      </c>
      <c r="J484" s="292">
        <v>359.98899999999998</v>
      </c>
      <c r="K484" s="292">
        <v>1.958E-2</v>
      </c>
      <c r="L484" s="292">
        <v>1251.0999999999999</v>
      </c>
      <c r="M484" s="298">
        <v>1249.56</v>
      </c>
      <c r="N484" s="298">
        <v>1250.1300000000001</v>
      </c>
      <c r="O484" s="298">
        <v>-0.54769999999999996</v>
      </c>
      <c r="P484" s="298">
        <v>-0.22040000000000001</v>
      </c>
      <c r="Q484" s="298">
        <v>0.42726999999999998</v>
      </c>
      <c r="R484" s="302">
        <v>1</v>
      </c>
      <c r="S484" s="302">
        <v>1</v>
      </c>
      <c r="T484" s="302">
        <v>1</v>
      </c>
      <c r="U484" s="302">
        <v>119.91</v>
      </c>
      <c r="V484" s="302">
        <v>120.249</v>
      </c>
      <c r="W484" s="302">
        <v>119.839</v>
      </c>
      <c r="X484" s="302">
        <v>3.4599999999999999E-2</v>
      </c>
      <c r="Y484" s="302">
        <v>3.6889999999999999E-2</v>
      </c>
      <c r="Z484" s="302">
        <v>3.6119999999999999E-2</v>
      </c>
      <c r="AA484" s="302">
        <v>3.4099999999999998E-3</v>
      </c>
      <c r="AB484" s="302">
        <v>3.2799999999999999E-3</v>
      </c>
      <c r="AC484" s="302">
        <v>2.7100000000000002E-3</v>
      </c>
      <c r="AD484" s="298">
        <v>49.997999999999998</v>
      </c>
      <c r="AE484" s="58">
        <f t="shared" si="7"/>
        <v>1.7187499906867743E-5</v>
      </c>
    </row>
    <row r="485" spans="1:31">
      <c r="A485" s="3">
        <v>484</v>
      </c>
      <c r="B485" s="290" t="s">
        <v>1284</v>
      </c>
      <c r="C485" s="292">
        <v>249.91399999999999</v>
      </c>
      <c r="D485" s="292">
        <v>249.892</v>
      </c>
      <c r="E485" s="292">
        <v>249.88900000000001</v>
      </c>
      <c r="F485" s="292">
        <v>5.0061400000000003</v>
      </c>
      <c r="G485" s="292">
        <v>5.0003399999999996</v>
      </c>
      <c r="H485" s="292">
        <v>5.0028100000000002</v>
      </c>
      <c r="I485" s="292">
        <v>359.97399999999999</v>
      </c>
      <c r="J485" s="292">
        <v>359.98899999999998</v>
      </c>
      <c r="K485" s="292">
        <v>1.9599999999999999E-2</v>
      </c>
      <c r="L485" s="292">
        <v>1251.0999999999999</v>
      </c>
      <c r="M485" s="298">
        <v>1249.54</v>
      </c>
      <c r="N485" s="298">
        <v>1250.1400000000001</v>
      </c>
      <c r="O485" s="298">
        <v>-0.5514</v>
      </c>
      <c r="P485" s="298">
        <v>-0.22500000000000001</v>
      </c>
      <c r="Q485" s="298">
        <v>0.42775999999999997</v>
      </c>
      <c r="R485" s="302">
        <v>1</v>
      </c>
      <c r="S485" s="302">
        <v>1</v>
      </c>
      <c r="T485" s="302">
        <v>1</v>
      </c>
      <c r="U485" s="302">
        <v>119.91</v>
      </c>
      <c r="V485" s="302">
        <v>120.25</v>
      </c>
      <c r="W485" s="302">
        <v>119.839</v>
      </c>
      <c r="X485" s="302">
        <v>3.4729999999999997E-2</v>
      </c>
      <c r="Y485" s="302">
        <v>3.6470000000000002E-2</v>
      </c>
      <c r="Z485" s="302">
        <v>3.6990000000000002E-2</v>
      </c>
      <c r="AA485" s="302">
        <v>3.4499999999999999E-3</v>
      </c>
      <c r="AB485" s="302">
        <v>3.29E-3</v>
      </c>
      <c r="AC485" s="302">
        <v>2.7299999999999998E-3</v>
      </c>
      <c r="AD485" s="298">
        <v>49.997999999999998</v>
      </c>
      <c r="AE485" s="58">
        <f t="shared" si="7"/>
        <v>1.6956022591330111E-5</v>
      </c>
    </row>
    <row r="486" spans="1:31">
      <c r="A486" s="3">
        <v>485</v>
      </c>
      <c r="B486" s="290" t="s">
        <v>1285</v>
      </c>
      <c r="C486" s="292">
        <v>249.91300000000001</v>
      </c>
      <c r="D486" s="292">
        <v>249.892</v>
      </c>
      <c r="E486" s="292">
        <v>249.88800000000001</v>
      </c>
      <c r="F486" s="292">
        <v>5.0061299999999997</v>
      </c>
      <c r="G486" s="292">
        <v>5.0002899999999997</v>
      </c>
      <c r="H486" s="292">
        <v>5.0027999999999997</v>
      </c>
      <c r="I486" s="292">
        <v>359.97399999999999</v>
      </c>
      <c r="J486" s="292">
        <v>359.98899999999998</v>
      </c>
      <c r="K486" s="292">
        <v>2.0230000000000001E-2</v>
      </c>
      <c r="L486" s="292">
        <v>1251.0999999999999</v>
      </c>
      <c r="M486" s="298">
        <v>1249.53</v>
      </c>
      <c r="N486" s="298">
        <v>1250.1400000000001</v>
      </c>
      <c r="O486" s="298">
        <v>-0.56640000000000001</v>
      </c>
      <c r="P486" s="298">
        <v>-0.23669999999999999</v>
      </c>
      <c r="Q486" s="298">
        <v>0.44141000000000002</v>
      </c>
      <c r="R486" s="302">
        <v>1</v>
      </c>
      <c r="S486" s="302">
        <v>1</v>
      </c>
      <c r="T486" s="302">
        <v>1</v>
      </c>
      <c r="U486" s="302">
        <v>119.90900000000001</v>
      </c>
      <c r="V486" s="302">
        <v>120.25</v>
      </c>
      <c r="W486" s="302">
        <v>119.84</v>
      </c>
      <c r="X486" s="302">
        <v>3.4439999999999998E-2</v>
      </c>
      <c r="Y486" s="302">
        <v>3.6979999999999999E-2</v>
      </c>
      <c r="Z486" s="302">
        <v>3.7100000000000001E-2</v>
      </c>
      <c r="AA486" s="302">
        <v>3.4399999999999999E-3</v>
      </c>
      <c r="AB486" s="302">
        <v>3.2799999999999999E-3</v>
      </c>
      <c r="AC486" s="302">
        <v>2.7100000000000002E-3</v>
      </c>
      <c r="AD486" s="298">
        <v>49.997999999999998</v>
      </c>
      <c r="AE486" s="58">
        <f t="shared" si="7"/>
        <v>1.7766200471669436E-5</v>
      </c>
    </row>
    <row r="487" spans="1:31">
      <c r="A487" s="3">
        <v>486</v>
      </c>
      <c r="B487" s="290" t="s">
        <v>1286</v>
      </c>
      <c r="C487" s="292">
        <v>249.91200000000001</v>
      </c>
      <c r="D487" s="292">
        <v>249.892</v>
      </c>
      <c r="E487" s="292">
        <v>249.88800000000001</v>
      </c>
      <c r="F487" s="292">
        <v>5.0061799999999996</v>
      </c>
      <c r="G487" s="292">
        <v>5.0002800000000001</v>
      </c>
      <c r="H487" s="292">
        <v>5.0027799999999996</v>
      </c>
      <c r="I487" s="292">
        <v>359.97300000000001</v>
      </c>
      <c r="J487" s="292">
        <v>359.988</v>
      </c>
      <c r="K487" s="292">
        <v>2.068E-2</v>
      </c>
      <c r="L487" s="292">
        <v>1251.0999999999999</v>
      </c>
      <c r="M487" s="298">
        <v>1249.53</v>
      </c>
      <c r="N487" s="298">
        <v>1250.1300000000001</v>
      </c>
      <c r="O487" s="298">
        <v>-0.57669999999999999</v>
      </c>
      <c r="P487" s="298">
        <v>-0.255</v>
      </c>
      <c r="Q487" s="298">
        <v>0.45123000000000002</v>
      </c>
      <c r="R487" s="302">
        <v>1</v>
      </c>
      <c r="S487" s="302">
        <v>1</v>
      </c>
      <c r="T487" s="302">
        <v>1</v>
      </c>
      <c r="U487" s="302">
        <v>119.90900000000001</v>
      </c>
      <c r="V487" s="302">
        <v>120.25</v>
      </c>
      <c r="W487" s="302">
        <v>119.84</v>
      </c>
      <c r="X487" s="302">
        <v>3.4700000000000002E-2</v>
      </c>
      <c r="Y487" s="302">
        <v>3.6310000000000002E-2</v>
      </c>
      <c r="Z487" s="302">
        <v>3.7240000000000002E-2</v>
      </c>
      <c r="AA487" s="302">
        <v>3.4499999999999999E-3</v>
      </c>
      <c r="AB487" s="302">
        <v>3.2499999999999999E-3</v>
      </c>
      <c r="AC487" s="302">
        <v>2.7499999999999998E-3</v>
      </c>
      <c r="AD487" s="298">
        <v>49.997999999999998</v>
      </c>
      <c r="AE487" s="58">
        <f t="shared" si="7"/>
        <v>1.6273152141366154E-5</v>
      </c>
    </row>
    <row r="488" spans="1:31">
      <c r="A488" s="3">
        <v>487</v>
      </c>
      <c r="B488" s="290" t="s">
        <v>1287</v>
      </c>
      <c r="C488" s="292">
        <v>249.91200000000001</v>
      </c>
      <c r="D488" s="292">
        <v>249.893</v>
      </c>
      <c r="E488" s="292">
        <v>249.88800000000001</v>
      </c>
      <c r="F488" s="292">
        <v>5.0062100000000003</v>
      </c>
      <c r="G488" s="292">
        <v>5.0003099999999998</v>
      </c>
      <c r="H488" s="292">
        <v>5.0027900000000001</v>
      </c>
      <c r="I488" s="292">
        <v>359.97399999999999</v>
      </c>
      <c r="J488" s="292">
        <v>359.988</v>
      </c>
      <c r="K488" s="292">
        <v>2.0729999999999998E-2</v>
      </c>
      <c r="L488" s="292">
        <v>1251.1099999999999</v>
      </c>
      <c r="M488" s="298">
        <v>1249.54</v>
      </c>
      <c r="N488" s="298">
        <v>1250.1400000000001</v>
      </c>
      <c r="O488" s="298">
        <v>-0.55800000000000005</v>
      </c>
      <c r="P488" s="298">
        <v>-0.2424</v>
      </c>
      <c r="Q488" s="298">
        <v>0.45234000000000002</v>
      </c>
      <c r="R488" s="302">
        <v>1</v>
      </c>
      <c r="S488" s="302">
        <v>1</v>
      </c>
      <c r="T488" s="302">
        <v>1</v>
      </c>
      <c r="U488" s="302">
        <v>119.90900000000001</v>
      </c>
      <c r="V488" s="302">
        <v>120.25</v>
      </c>
      <c r="W488" s="302">
        <v>119.839</v>
      </c>
      <c r="X488" s="302">
        <v>3.4520000000000002E-2</v>
      </c>
      <c r="Y488" s="302">
        <v>3.6170000000000001E-2</v>
      </c>
      <c r="Z488" s="302">
        <v>3.6499999999999998E-2</v>
      </c>
      <c r="AA488" s="302">
        <v>3.4399999999999999E-3</v>
      </c>
      <c r="AB488" s="302">
        <v>3.2599999999999999E-3</v>
      </c>
      <c r="AC488" s="302">
        <v>2.8E-3</v>
      </c>
      <c r="AD488" s="298">
        <v>49.997999999999998</v>
      </c>
      <c r="AE488" s="58">
        <f t="shared" si="7"/>
        <v>1.6504629456903785E-5</v>
      </c>
    </row>
    <row r="489" spans="1:31">
      <c r="A489" s="3">
        <v>488</v>
      </c>
      <c r="B489" s="290" t="s">
        <v>1288</v>
      </c>
      <c r="C489" s="292">
        <v>249.91200000000001</v>
      </c>
      <c r="D489" s="292">
        <v>249.89400000000001</v>
      </c>
      <c r="E489" s="292">
        <v>249.88800000000001</v>
      </c>
      <c r="F489" s="292">
        <v>5.0062199999999999</v>
      </c>
      <c r="G489" s="292">
        <v>5.0002500000000003</v>
      </c>
      <c r="H489" s="292">
        <v>5.0027900000000001</v>
      </c>
      <c r="I489" s="292">
        <v>359.97500000000002</v>
      </c>
      <c r="J489" s="292">
        <v>359.98899999999998</v>
      </c>
      <c r="K489" s="292">
        <v>2.1069999999999998E-2</v>
      </c>
      <c r="L489" s="292">
        <v>1251.1199999999999</v>
      </c>
      <c r="M489" s="298">
        <v>1249.53</v>
      </c>
      <c r="N489" s="298">
        <v>1250.1400000000001</v>
      </c>
      <c r="O489" s="298">
        <v>-0.5393</v>
      </c>
      <c r="P489" s="298">
        <v>-0.2349</v>
      </c>
      <c r="Q489" s="298">
        <v>0.45992</v>
      </c>
      <c r="R489" s="302">
        <v>1</v>
      </c>
      <c r="S489" s="302">
        <v>1</v>
      </c>
      <c r="T489" s="302">
        <v>1</v>
      </c>
      <c r="U489" s="302">
        <v>119.91</v>
      </c>
      <c r="V489" s="302">
        <v>120.25</v>
      </c>
      <c r="W489" s="302">
        <v>119.839</v>
      </c>
      <c r="X489" s="302">
        <v>3.4320000000000003E-2</v>
      </c>
      <c r="Y489" s="302">
        <v>3.5999999999999997E-2</v>
      </c>
      <c r="Z489" s="302">
        <v>3.6220000000000002E-2</v>
      </c>
      <c r="AA489" s="302">
        <v>3.3800000000000002E-3</v>
      </c>
      <c r="AB489" s="302">
        <v>3.2200000000000002E-3</v>
      </c>
      <c r="AC489" s="302">
        <v>2.8600000000000001E-3</v>
      </c>
      <c r="AD489" s="298">
        <v>49.997999999999998</v>
      </c>
      <c r="AE489" s="58">
        <f t="shared" si="7"/>
        <v>1.6412035620305687E-5</v>
      </c>
    </row>
    <row r="490" spans="1:31">
      <c r="A490" s="3">
        <v>489</v>
      </c>
      <c r="B490" s="290" t="s">
        <v>1289</v>
      </c>
      <c r="C490" s="292">
        <v>249.91200000000001</v>
      </c>
      <c r="D490" s="292">
        <v>249.893</v>
      </c>
      <c r="E490" s="292">
        <v>249.88800000000001</v>
      </c>
      <c r="F490" s="292">
        <v>5.0062100000000003</v>
      </c>
      <c r="G490" s="292">
        <v>5.0002399999999998</v>
      </c>
      <c r="H490" s="292">
        <v>5.0027699999999999</v>
      </c>
      <c r="I490" s="292">
        <v>359.97399999999999</v>
      </c>
      <c r="J490" s="292">
        <v>359.988</v>
      </c>
      <c r="K490" s="292">
        <v>2.0539999999999999E-2</v>
      </c>
      <c r="L490" s="292">
        <v>1251.1099999999999</v>
      </c>
      <c r="M490" s="298">
        <v>1249.53</v>
      </c>
      <c r="N490" s="298">
        <v>1250.1300000000001</v>
      </c>
      <c r="O490" s="298">
        <v>-0.55710000000000004</v>
      </c>
      <c r="P490" s="298">
        <v>-0.25030000000000002</v>
      </c>
      <c r="Q490" s="298">
        <v>0.44818000000000002</v>
      </c>
      <c r="R490" s="302">
        <v>1</v>
      </c>
      <c r="S490" s="302">
        <v>1</v>
      </c>
      <c r="T490" s="302">
        <v>1</v>
      </c>
      <c r="U490" s="302">
        <v>119.91</v>
      </c>
      <c r="V490" s="302">
        <v>120.25</v>
      </c>
      <c r="W490" s="302">
        <v>119.839</v>
      </c>
      <c r="X490" s="302">
        <v>3.4229999999999997E-2</v>
      </c>
      <c r="Y490" s="302">
        <v>3.6170000000000001E-2</v>
      </c>
      <c r="Z490" s="302">
        <v>3.6269999999999997E-2</v>
      </c>
      <c r="AA490" s="302">
        <v>3.4199999999999999E-3</v>
      </c>
      <c r="AB490" s="302">
        <v>3.2100000000000002E-3</v>
      </c>
      <c r="AC490" s="302">
        <v>2.8500000000000001E-3</v>
      </c>
      <c r="AD490" s="298">
        <v>49.997999999999998</v>
      </c>
      <c r="AE490" s="58">
        <f t="shared" si="7"/>
        <v>1.8032405932899565E-5</v>
      </c>
    </row>
    <row r="491" spans="1:31">
      <c r="A491" s="3">
        <v>490</v>
      </c>
      <c r="B491" s="290" t="s">
        <v>1290</v>
      </c>
      <c r="C491" s="292">
        <v>249.91300000000001</v>
      </c>
      <c r="D491" s="292">
        <v>249.89400000000001</v>
      </c>
      <c r="E491" s="292">
        <v>249.887</v>
      </c>
      <c r="F491" s="292">
        <v>5.0062100000000003</v>
      </c>
      <c r="G491" s="292">
        <v>5.0002599999999999</v>
      </c>
      <c r="H491" s="292">
        <v>5.0027299999999997</v>
      </c>
      <c r="I491" s="292">
        <v>359.97399999999999</v>
      </c>
      <c r="J491" s="292">
        <v>359.988</v>
      </c>
      <c r="K491" s="292">
        <v>2.027E-2</v>
      </c>
      <c r="L491" s="292">
        <v>1251.1099999999999</v>
      </c>
      <c r="M491" s="298">
        <v>1249.53</v>
      </c>
      <c r="N491" s="298">
        <v>1250.1099999999999</v>
      </c>
      <c r="O491" s="298">
        <v>-0.55569999999999997</v>
      </c>
      <c r="P491" s="298">
        <v>-0.25409999999999999</v>
      </c>
      <c r="Q491" s="298">
        <v>0.44227</v>
      </c>
      <c r="R491" s="302">
        <v>1</v>
      </c>
      <c r="S491" s="302">
        <v>1</v>
      </c>
      <c r="T491" s="302">
        <v>1</v>
      </c>
      <c r="U491" s="302">
        <v>119.91</v>
      </c>
      <c r="V491" s="302">
        <v>120.25</v>
      </c>
      <c r="W491" s="302">
        <v>119.839</v>
      </c>
      <c r="X491" s="302">
        <v>3.424E-2</v>
      </c>
      <c r="Y491" s="302">
        <v>3.662E-2</v>
      </c>
      <c r="Z491" s="302">
        <v>3.5650000000000001E-2</v>
      </c>
      <c r="AA491" s="302">
        <v>3.4399999999999999E-3</v>
      </c>
      <c r="AB491" s="302">
        <v>3.2499999999999999E-3</v>
      </c>
      <c r="AC491" s="302">
        <v>2.8999999999999998E-3</v>
      </c>
      <c r="AD491" s="298">
        <v>49.997999999999998</v>
      </c>
      <c r="AE491" s="58">
        <f t="shared" si="7"/>
        <v>1.7361111531499773E-5</v>
      </c>
    </row>
    <row r="492" spans="1:31">
      <c r="A492" s="3">
        <v>491</v>
      </c>
      <c r="B492" s="290" t="s">
        <v>1291</v>
      </c>
      <c r="C492" s="292">
        <v>249.91300000000001</v>
      </c>
      <c r="D492" s="292">
        <v>249.89400000000001</v>
      </c>
      <c r="E492" s="292">
        <v>249.887</v>
      </c>
      <c r="F492" s="292">
        <v>5.0062499999999996</v>
      </c>
      <c r="G492" s="292">
        <v>5.0003000000000002</v>
      </c>
      <c r="H492" s="292">
        <v>5.0027100000000004</v>
      </c>
      <c r="I492" s="292">
        <v>359.97500000000002</v>
      </c>
      <c r="J492" s="292">
        <v>359.98700000000002</v>
      </c>
      <c r="K492" s="292">
        <v>2.051E-2</v>
      </c>
      <c r="L492" s="292">
        <v>1251.1300000000001</v>
      </c>
      <c r="M492" s="298">
        <v>1249.55</v>
      </c>
      <c r="N492" s="298">
        <v>1250.1099999999999</v>
      </c>
      <c r="O492" s="298">
        <v>-0.54579999999999995</v>
      </c>
      <c r="P492" s="298">
        <v>-0.26479999999999998</v>
      </c>
      <c r="Q492" s="298">
        <v>0.44766</v>
      </c>
      <c r="R492" s="302">
        <v>1</v>
      </c>
      <c r="S492" s="302">
        <v>1</v>
      </c>
      <c r="T492" s="302">
        <v>1</v>
      </c>
      <c r="U492" s="302">
        <v>119.91</v>
      </c>
      <c r="V492" s="302">
        <v>120.25</v>
      </c>
      <c r="W492" s="302">
        <v>119.839</v>
      </c>
      <c r="X492" s="302">
        <v>3.4639999999999997E-2</v>
      </c>
      <c r="Y492" s="302">
        <v>3.6310000000000002E-2</v>
      </c>
      <c r="Z492" s="302">
        <v>3.6499999999999998E-2</v>
      </c>
      <c r="AA492" s="302">
        <v>3.4199999999999999E-3</v>
      </c>
      <c r="AB492" s="302">
        <v>3.2399999999999998E-3</v>
      </c>
      <c r="AC492" s="302">
        <v>2.96E-3</v>
      </c>
      <c r="AD492" s="298">
        <v>49.997999999999998</v>
      </c>
      <c r="AE492" s="58">
        <f t="shared" si="7"/>
        <v>1.7905091226566583E-5</v>
      </c>
    </row>
    <row r="493" spans="1:31">
      <c r="A493" s="3">
        <v>492</v>
      </c>
      <c r="B493" s="290" t="s">
        <v>1292</v>
      </c>
      <c r="C493" s="292">
        <v>249.91200000000001</v>
      </c>
      <c r="D493" s="292">
        <v>249.89500000000001</v>
      </c>
      <c r="E493" s="292">
        <v>249.887</v>
      </c>
      <c r="F493" s="292">
        <v>5.0062699999999998</v>
      </c>
      <c r="G493" s="292">
        <v>5.0003299999999999</v>
      </c>
      <c r="H493" s="292">
        <v>5.0026599999999997</v>
      </c>
      <c r="I493" s="292">
        <v>359.97500000000002</v>
      </c>
      <c r="J493" s="292">
        <v>359.98700000000002</v>
      </c>
      <c r="K493" s="292">
        <v>2.0230000000000001E-2</v>
      </c>
      <c r="L493" s="292">
        <v>1251.1300000000001</v>
      </c>
      <c r="M493" s="298">
        <v>1249.55</v>
      </c>
      <c r="N493" s="298">
        <v>1250.0999999999999</v>
      </c>
      <c r="O493" s="298">
        <v>-0.54490000000000005</v>
      </c>
      <c r="P493" s="298">
        <v>-0.27839999999999998</v>
      </c>
      <c r="Q493" s="298">
        <v>0.44146999999999997</v>
      </c>
      <c r="R493" s="302">
        <v>1</v>
      </c>
      <c r="S493" s="302">
        <v>1</v>
      </c>
      <c r="T493" s="302">
        <v>1</v>
      </c>
      <c r="U493" s="302">
        <v>119.91</v>
      </c>
      <c r="V493" s="302">
        <v>120.25</v>
      </c>
      <c r="W493" s="302">
        <v>119.839</v>
      </c>
      <c r="X493" s="302">
        <v>3.4770000000000002E-2</v>
      </c>
      <c r="Y493" s="302">
        <v>3.6049999999999999E-2</v>
      </c>
      <c r="Z493" s="302">
        <v>3.7010000000000001E-2</v>
      </c>
      <c r="AA493" s="302">
        <v>3.46E-3</v>
      </c>
      <c r="AB493" s="302">
        <v>3.2299999999999998E-3</v>
      </c>
      <c r="AC493" s="302">
        <v>3.0300000000000001E-3</v>
      </c>
      <c r="AD493" s="298">
        <v>49.997999999999998</v>
      </c>
      <c r="AE493" s="58">
        <f t="shared" si="7"/>
        <v>1.7048609151970595E-5</v>
      </c>
    </row>
    <row r="494" spans="1:31">
      <c r="A494" s="3">
        <v>493</v>
      </c>
      <c r="B494" s="290" t="s">
        <v>1293</v>
      </c>
      <c r="C494" s="292">
        <v>249.91200000000001</v>
      </c>
      <c r="D494" s="292">
        <v>249.89500000000001</v>
      </c>
      <c r="E494" s="292">
        <v>249.886</v>
      </c>
      <c r="F494" s="292">
        <v>5.0062699999999998</v>
      </c>
      <c r="G494" s="292">
        <v>5.0003700000000002</v>
      </c>
      <c r="H494" s="292">
        <v>5.0026200000000003</v>
      </c>
      <c r="I494" s="292">
        <v>359.97500000000002</v>
      </c>
      <c r="J494" s="292">
        <v>359.98700000000002</v>
      </c>
      <c r="K494" s="292">
        <v>2.0209999999999999E-2</v>
      </c>
      <c r="L494" s="292">
        <v>1251.1300000000001</v>
      </c>
      <c r="M494" s="298">
        <v>1249.56</v>
      </c>
      <c r="N494" s="298">
        <v>1250.08</v>
      </c>
      <c r="O494" s="298">
        <v>-0.54349999999999998</v>
      </c>
      <c r="P494" s="298">
        <v>-0.2742</v>
      </c>
      <c r="Q494" s="298">
        <v>0.44101000000000001</v>
      </c>
      <c r="R494" s="302">
        <v>1</v>
      </c>
      <c r="S494" s="302">
        <v>1</v>
      </c>
      <c r="T494" s="302">
        <v>1</v>
      </c>
      <c r="U494" s="302">
        <v>119.91</v>
      </c>
      <c r="V494" s="302">
        <v>120.25</v>
      </c>
      <c r="W494" s="302">
        <v>119.839</v>
      </c>
      <c r="X494" s="302">
        <v>3.4639999999999997E-2</v>
      </c>
      <c r="Y494" s="302">
        <v>3.6330000000000001E-2</v>
      </c>
      <c r="Z494" s="302">
        <v>3.6490000000000002E-2</v>
      </c>
      <c r="AA494" s="302">
        <v>3.5000000000000001E-3</v>
      </c>
      <c r="AB494" s="302">
        <v>3.2499999999999999E-3</v>
      </c>
      <c r="AC494" s="302">
        <v>3.14E-3</v>
      </c>
      <c r="AD494" s="298">
        <v>49.997999999999998</v>
      </c>
      <c r="AE494" s="58">
        <f t="shared" si="7"/>
        <v>1.6909725673031062E-5</v>
      </c>
    </row>
    <row r="495" spans="1:31">
      <c r="A495" s="3">
        <v>494</v>
      </c>
      <c r="B495" s="290" t="s">
        <v>1294</v>
      </c>
      <c r="C495" s="292">
        <v>249.91300000000001</v>
      </c>
      <c r="D495" s="292">
        <v>249.89500000000001</v>
      </c>
      <c r="E495" s="292">
        <v>249.88499999999999</v>
      </c>
      <c r="F495" s="292">
        <v>5.0063199999999997</v>
      </c>
      <c r="G495" s="292">
        <v>5.0004099999999996</v>
      </c>
      <c r="H495" s="292">
        <v>5.0026400000000004</v>
      </c>
      <c r="I495" s="292">
        <v>359.97500000000002</v>
      </c>
      <c r="J495" s="292">
        <v>359.98700000000002</v>
      </c>
      <c r="K495" s="292">
        <v>2.0230000000000001E-2</v>
      </c>
      <c r="L495" s="292">
        <v>1251.1400000000001</v>
      </c>
      <c r="M495" s="298">
        <v>1249.57</v>
      </c>
      <c r="N495" s="298">
        <v>1250.08</v>
      </c>
      <c r="O495" s="298">
        <v>-0.53459999999999996</v>
      </c>
      <c r="P495" s="298">
        <v>-0.26619999999999999</v>
      </c>
      <c r="Q495" s="298">
        <v>0.44148999999999999</v>
      </c>
      <c r="R495" s="302">
        <v>1</v>
      </c>
      <c r="S495" s="302">
        <v>1</v>
      </c>
      <c r="T495" s="302">
        <v>1</v>
      </c>
      <c r="U495" s="302">
        <v>119.91</v>
      </c>
      <c r="V495" s="302">
        <v>120.25</v>
      </c>
      <c r="W495" s="302">
        <v>119.839</v>
      </c>
      <c r="X495" s="302">
        <v>3.4590000000000003E-2</v>
      </c>
      <c r="Y495" s="302">
        <v>3.6200000000000003E-2</v>
      </c>
      <c r="Z495" s="302">
        <v>3.6240000000000001E-2</v>
      </c>
      <c r="AA495" s="302">
        <v>3.4499999999999999E-3</v>
      </c>
      <c r="AB495" s="302">
        <v>3.2299999999999998E-3</v>
      </c>
      <c r="AC495" s="302">
        <v>3.1700000000000001E-3</v>
      </c>
      <c r="AD495" s="298">
        <v>49.997999999999998</v>
      </c>
      <c r="AE495" s="58">
        <f t="shared" si="7"/>
        <v>1.6319441783707589E-5</v>
      </c>
    </row>
    <row r="496" spans="1:31">
      <c r="A496" s="3">
        <v>495</v>
      </c>
      <c r="B496" s="290" t="s">
        <v>1295</v>
      </c>
      <c r="C496" s="292">
        <v>249.91200000000001</v>
      </c>
      <c r="D496" s="292">
        <v>249.89400000000001</v>
      </c>
      <c r="E496" s="292">
        <v>249.88499999999999</v>
      </c>
      <c r="F496" s="292">
        <v>5.0063000000000004</v>
      </c>
      <c r="G496" s="292">
        <v>5.0003799999999998</v>
      </c>
      <c r="H496" s="292">
        <v>5.00265</v>
      </c>
      <c r="I496" s="292">
        <v>359.97500000000002</v>
      </c>
      <c r="J496" s="292">
        <v>359.98700000000002</v>
      </c>
      <c r="K496" s="292">
        <v>1.9900000000000001E-2</v>
      </c>
      <c r="L496" s="292">
        <v>1251.1400000000001</v>
      </c>
      <c r="M496" s="298">
        <v>1249.56</v>
      </c>
      <c r="N496" s="298">
        <v>1250.0899999999999</v>
      </c>
      <c r="O496" s="298">
        <v>-0.52749999999999997</v>
      </c>
      <c r="P496" s="298">
        <v>-0.27510000000000001</v>
      </c>
      <c r="Q496" s="298">
        <v>0.43429000000000001</v>
      </c>
      <c r="R496" s="302">
        <v>1</v>
      </c>
      <c r="S496" s="302">
        <v>1</v>
      </c>
      <c r="T496" s="302">
        <v>1</v>
      </c>
      <c r="U496" s="302">
        <v>119.90900000000001</v>
      </c>
      <c r="V496" s="302">
        <v>120.25</v>
      </c>
      <c r="W496" s="302">
        <v>119.839</v>
      </c>
      <c r="X496" s="302">
        <v>3.4529999999999998E-2</v>
      </c>
      <c r="Y496" s="302">
        <v>3.5119999999999998E-2</v>
      </c>
      <c r="Z496" s="302">
        <v>3.678E-2</v>
      </c>
      <c r="AA496" s="302">
        <v>3.4099999999999998E-3</v>
      </c>
      <c r="AB496" s="302">
        <v>3.2200000000000002E-3</v>
      </c>
      <c r="AC496" s="302">
        <v>3.2799999999999999E-3</v>
      </c>
      <c r="AD496" s="298">
        <v>49.997999999999998</v>
      </c>
      <c r="AE496" s="58">
        <f t="shared" si="7"/>
        <v>1.7361111531499773E-5</v>
      </c>
    </row>
    <row r="497" spans="1:31">
      <c r="A497" s="3">
        <v>496</v>
      </c>
      <c r="B497" s="290" t="s">
        <v>1296</v>
      </c>
      <c r="C497" s="292">
        <v>249.91200000000001</v>
      </c>
      <c r="D497" s="292">
        <v>249.89400000000001</v>
      </c>
      <c r="E497" s="292">
        <v>249.886</v>
      </c>
      <c r="F497" s="292">
        <v>5.0062800000000003</v>
      </c>
      <c r="G497" s="292">
        <v>5.0003500000000001</v>
      </c>
      <c r="H497" s="292">
        <v>5.0026400000000004</v>
      </c>
      <c r="I497" s="292">
        <v>359.976</v>
      </c>
      <c r="J497" s="292">
        <v>359.98700000000002</v>
      </c>
      <c r="K497" s="292">
        <v>1.9990000000000001E-2</v>
      </c>
      <c r="L497" s="292">
        <v>1251.1300000000001</v>
      </c>
      <c r="M497" s="298">
        <v>1249.55</v>
      </c>
      <c r="N497" s="298">
        <v>1250.0899999999999</v>
      </c>
      <c r="O497" s="298">
        <v>-0.52329999999999999</v>
      </c>
      <c r="P497" s="298">
        <v>-0.2742</v>
      </c>
      <c r="Q497" s="298">
        <v>0.43622</v>
      </c>
      <c r="R497" s="302">
        <v>1</v>
      </c>
      <c r="S497" s="302">
        <v>1</v>
      </c>
      <c r="T497" s="302">
        <v>1</v>
      </c>
      <c r="U497" s="302">
        <v>119.90900000000001</v>
      </c>
      <c r="V497" s="302">
        <v>120.25</v>
      </c>
      <c r="W497" s="302">
        <v>119.839</v>
      </c>
      <c r="X497" s="302">
        <v>3.5200000000000002E-2</v>
      </c>
      <c r="Y497" s="302">
        <v>3.576E-2</v>
      </c>
      <c r="Z497" s="302">
        <v>3.703E-2</v>
      </c>
      <c r="AA497" s="302">
        <v>3.46E-3</v>
      </c>
      <c r="AB497" s="302">
        <v>3.2599999999999999E-3</v>
      </c>
      <c r="AC497" s="302">
        <v>3.3600000000000001E-3</v>
      </c>
      <c r="AD497" s="298">
        <v>49.997999999999998</v>
      </c>
      <c r="AE497" s="58">
        <f t="shared" si="7"/>
        <v>1.6458332538604736E-5</v>
      </c>
    </row>
    <row r="498" spans="1:31">
      <c r="A498" s="3">
        <v>497</v>
      </c>
      <c r="B498" s="290" t="s">
        <v>1297</v>
      </c>
      <c r="C498" s="292">
        <v>249.91200000000001</v>
      </c>
      <c r="D498" s="292">
        <v>249.893</v>
      </c>
      <c r="E498" s="292">
        <v>249.886</v>
      </c>
      <c r="F498" s="292">
        <v>5.0063199999999997</v>
      </c>
      <c r="G498" s="292">
        <v>5.0003500000000001</v>
      </c>
      <c r="H498" s="292">
        <v>5.00265</v>
      </c>
      <c r="I498" s="292">
        <v>359.976</v>
      </c>
      <c r="J498" s="292">
        <v>359.98700000000002</v>
      </c>
      <c r="K498" s="292">
        <v>1.9859999999999999E-2</v>
      </c>
      <c r="L498" s="292">
        <v>1251.1400000000001</v>
      </c>
      <c r="M498" s="298">
        <v>1249.55</v>
      </c>
      <c r="N498" s="298">
        <v>1250.0899999999999</v>
      </c>
      <c r="O498" s="298">
        <v>-0.52100000000000002</v>
      </c>
      <c r="P498" s="298">
        <v>-0.27</v>
      </c>
      <c r="Q498" s="298">
        <v>0.4335</v>
      </c>
      <c r="R498" s="302">
        <v>1</v>
      </c>
      <c r="S498" s="302">
        <v>1</v>
      </c>
      <c r="T498" s="302">
        <v>1</v>
      </c>
      <c r="U498" s="302">
        <v>119.91</v>
      </c>
      <c r="V498" s="302">
        <v>120.25</v>
      </c>
      <c r="W498" s="302">
        <v>119.839</v>
      </c>
      <c r="X498" s="302">
        <v>3.474E-2</v>
      </c>
      <c r="Y498" s="302">
        <v>3.6880000000000003E-2</v>
      </c>
      <c r="Z498" s="302">
        <v>3.5979999999999998E-2</v>
      </c>
      <c r="AA498" s="302">
        <v>3.48E-3</v>
      </c>
      <c r="AB498" s="302">
        <v>3.2599999999999999E-3</v>
      </c>
      <c r="AC498" s="302">
        <v>3.4299999999999999E-3</v>
      </c>
      <c r="AD498" s="298">
        <v>49.997999999999998</v>
      </c>
      <c r="AE498" s="58">
        <f t="shared" si="7"/>
        <v>1.7048616427928209E-5</v>
      </c>
    </row>
    <row r="499" spans="1:31">
      <c r="A499" s="3">
        <v>498</v>
      </c>
      <c r="B499" s="290" t="s">
        <v>1298</v>
      </c>
      <c r="C499" s="292">
        <v>249.91200000000001</v>
      </c>
      <c r="D499" s="292">
        <v>249.893</v>
      </c>
      <c r="E499" s="292">
        <v>249.886</v>
      </c>
      <c r="F499" s="292">
        <v>5.0063500000000003</v>
      </c>
      <c r="G499" s="292">
        <v>5.0003799999999998</v>
      </c>
      <c r="H499" s="292">
        <v>5.0026299999999999</v>
      </c>
      <c r="I499" s="292">
        <v>359.97500000000002</v>
      </c>
      <c r="J499" s="292">
        <v>359.98700000000002</v>
      </c>
      <c r="K499" s="292">
        <v>1.949E-2</v>
      </c>
      <c r="L499" s="292">
        <v>1251.1500000000001</v>
      </c>
      <c r="M499" s="298">
        <v>1249.56</v>
      </c>
      <c r="N499" s="298">
        <v>1250.0899999999999</v>
      </c>
      <c r="O499" s="298">
        <v>-0.53459999999999996</v>
      </c>
      <c r="P499" s="298">
        <v>-0.28449999999999998</v>
      </c>
      <c r="Q499" s="298">
        <v>0.42532999999999999</v>
      </c>
      <c r="R499" s="302">
        <v>1</v>
      </c>
      <c r="S499" s="302">
        <v>1</v>
      </c>
      <c r="T499" s="302">
        <v>1</v>
      </c>
      <c r="U499" s="302">
        <v>119.90900000000001</v>
      </c>
      <c r="V499" s="302">
        <v>120.25</v>
      </c>
      <c r="W499" s="302">
        <v>119.839</v>
      </c>
      <c r="X499" s="302">
        <v>3.4270000000000002E-2</v>
      </c>
      <c r="Y499" s="302">
        <v>3.6810000000000002E-2</v>
      </c>
      <c r="Z499" s="302">
        <v>3.5830000000000001E-2</v>
      </c>
      <c r="AA499" s="302">
        <v>3.4399999999999999E-3</v>
      </c>
      <c r="AB499" s="302">
        <v>3.2499999999999999E-3</v>
      </c>
      <c r="AC499" s="302">
        <v>3.49E-3</v>
      </c>
      <c r="AD499" s="298">
        <v>49.997999999999998</v>
      </c>
      <c r="AE499" s="58">
        <f t="shared" si="7"/>
        <v>1.7129626940004528E-5</v>
      </c>
    </row>
    <row r="500" spans="1:31">
      <c r="A500" s="3">
        <v>499</v>
      </c>
      <c r="B500" s="290" t="s">
        <v>1299</v>
      </c>
      <c r="C500" s="292">
        <v>249.91200000000001</v>
      </c>
      <c r="D500" s="292">
        <v>249.89400000000001</v>
      </c>
      <c r="E500" s="292">
        <v>249.887</v>
      </c>
      <c r="F500" s="292">
        <v>5.0063399999999998</v>
      </c>
      <c r="G500" s="292">
        <v>5.0004299999999997</v>
      </c>
      <c r="H500" s="292">
        <v>5.0026200000000003</v>
      </c>
      <c r="I500" s="292">
        <v>359.976</v>
      </c>
      <c r="J500" s="292">
        <v>359.98700000000002</v>
      </c>
      <c r="K500" s="292">
        <v>1.9709999999999998E-2</v>
      </c>
      <c r="L500" s="292">
        <v>1251.1400000000001</v>
      </c>
      <c r="M500" s="298">
        <v>1249.57</v>
      </c>
      <c r="N500" s="298">
        <v>1250.0899999999999</v>
      </c>
      <c r="O500" s="298">
        <v>-0.52329999999999999</v>
      </c>
      <c r="P500" s="298">
        <v>-0.27789999999999998</v>
      </c>
      <c r="Q500" s="298">
        <v>0.43007000000000001</v>
      </c>
      <c r="R500" s="302">
        <v>1</v>
      </c>
      <c r="S500" s="302">
        <v>1</v>
      </c>
      <c r="T500" s="302">
        <v>1</v>
      </c>
      <c r="U500" s="302">
        <v>119.90900000000001</v>
      </c>
      <c r="V500" s="302">
        <v>120.25</v>
      </c>
      <c r="W500" s="302">
        <v>119.839</v>
      </c>
      <c r="X500" s="302">
        <v>3.4119999999999998E-2</v>
      </c>
      <c r="Y500" s="302">
        <v>3.6130000000000002E-2</v>
      </c>
      <c r="Z500" s="302">
        <v>3.7019999999999997E-2</v>
      </c>
      <c r="AA500" s="302">
        <v>3.4499999999999999E-3</v>
      </c>
      <c r="AB500" s="302">
        <v>3.2000000000000002E-3</v>
      </c>
      <c r="AC500" s="302">
        <v>3.64E-3</v>
      </c>
      <c r="AD500" s="298">
        <v>49.997999999999998</v>
      </c>
      <c r="AE500" s="58">
        <f t="shared" si="7"/>
        <v>1.6504629456903785E-5</v>
      </c>
    </row>
    <row r="501" spans="1:31">
      <c r="A501" s="3">
        <v>500</v>
      </c>
      <c r="B501" s="290" t="s">
        <v>1300</v>
      </c>
      <c r="C501" s="292">
        <v>249.91200000000001</v>
      </c>
      <c r="D501" s="292">
        <v>249.89400000000001</v>
      </c>
      <c r="E501" s="292">
        <v>249.88800000000001</v>
      </c>
      <c r="F501" s="292">
        <v>5.0062699999999998</v>
      </c>
      <c r="G501" s="292">
        <v>5.0004299999999997</v>
      </c>
      <c r="H501" s="292">
        <v>5.0025899999999996</v>
      </c>
      <c r="I501" s="292">
        <v>359.97500000000002</v>
      </c>
      <c r="J501" s="292">
        <v>359.98599999999999</v>
      </c>
      <c r="K501" s="292">
        <v>1.9609999999999999E-2</v>
      </c>
      <c r="L501" s="292">
        <v>1251.1300000000001</v>
      </c>
      <c r="M501" s="298">
        <v>1249.58</v>
      </c>
      <c r="N501" s="298">
        <v>1250.08</v>
      </c>
      <c r="O501" s="298">
        <v>-0.53320000000000001</v>
      </c>
      <c r="P501" s="298">
        <v>-0.2868</v>
      </c>
      <c r="Q501" s="298">
        <v>0.42797000000000002</v>
      </c>
      <c r="R501" s="302">
        <v>1</v>
      </c>
      <c r="S501" s="302">
        <v>1</v>
      </c>
      <c r="T501" s="302">
        <v>1</v>
      </c>
      <c r="U501" s="302">
        <v>119.90900000000001</v>
      </c>
      <c r="V501" s="302">
        <v>120.25</v>
      </c>
      <c r="W501" s="302">
        <v>119.839</v>
      </c>
      <c r="X501" s="302">
        <v>3.431E-2</v>
      </c>
      <c r="Y501" s="302">
        <v>3.551E-2</v>
      </c>
      <c r="Z501" s="302">
        <v>3.7440000000000001E-2</v>
      </c>
      <c r="AA501" s="302">
        <v>3.4199999999999999E-3</v>
      </c>
      <c r="AB501" s="302">
        <v>3.2200000000000002E-3</v>
      </c>
      <c r="AC501" s="302">
        <v>3.7200000000000002E-3</v>
      </c>
      <c r="AD501" s="298">
        <v>49.997999999999998</v>
      </c>
      <c r="AE501" s="58">
        <f t="shared" si="7"/>
        <v>1.6458332538604736E-5</v>
      </c>
    </row>
    <row r="502" spans="1:31">
      <c r="A502" s="3">
        <v>501</v>
      </c>
      <c r="B502" s="290" t="s">
        <v>1301</v>
      </c>
      <c r="C502" s="292">
        <v>249.91200000000001</v>
      </c>
      <c r="D502" s="292">
        <v>249.89400000000001</v>
      </c>
      <c r="E502" s="292">
        <v>249.886</v>
      </c>
      <c r="F502" s="292">
        <v>5.0062499999999996</v>
      </c>
      <c r="G502" s="292">
        <v>5.0003799999999998</v>
      </c>
      <c r="H502" s="292">
        <v>5.00265</v>
      </c>
      <c r="I502" s="292">
        <v>359.976</v>
      </c>
      <c r="J502" s="292">
        <v>359.98700000000002</v>
      </c>
      <c r="K502" s="292">
        <v>1.9619999999999999E-2</v>
      </c>
      <c r="L502" s="292">
        <v>1251.1199999999999</v>
      </c>
      <c r="M502" s="298">
        <v>1249.56</v>
      </c>
      <c r="N502" s="298">
        <v>1250.0899999999999</v>
      </c>
      <c r="O502" s="298">
        <v>-0.51490000000000002</v>
      </c>
      <c r="P502" s="298">
        <v>-0.27889999999999998</v>
      </c>
      <c r="Q502" s="298">
        <v>0.42819000000000002</v>
      </c>
      <c r="R502" s="302">
        <v>1</v>
      </c>
      <c r="S502" s="302">
        <v>1</v>
      </c>
      <c r="T502" s="302">
        <v>1</v>
      </c>
      <c r="U502" s="302">
        <v>119.90900000000001</v>
      </c>
      <c r="V502" s="302">
        <v>120.25</v>
      </c>
      <c r="W502" s="302">
        <v>119.84</v>
      </c>
      <c r="X502" s="302">
        <v>3.4290000000000001E-2</v>
      </c>
      <c r="Y502" s="302">
        <v>3.6249999999999998E-2</v>
      </c>
      <c r="Z502" s="302">
        <v>3.6499999999999998E-2</v>
      </c>
      <c r="AA502" s="302">
        <v>3.4399999999999999E-3</v>
      </c>
      <c r="AB502" s="302">
        <v>3.31E-3</v>
      </c>
      <c r="AC502" s="302">
        <v>3.81E-3</v>
      </c>
      <c r="AD502" s="298">
        <v>49.997999999999998</v>
      </c>
      <c r="AE502" s="58">
        <f t="shared" si="7"/>
        <v>1.7037040379364043E-5</v>
      </c>
    </row>
    <row r="503" spans="1:31">
      <c r="A503" s="3">
        <v>502</v>
      </c>
      <c r="B503" s="290" t="s">
        <v>1302</v>
      </c>
      <c r="C503" s="292">
        <v>249.91300000000001</v>
      </c>
      <c r="D503" s="292">
        <v>249.893</v>
      </c>
      <c r="E503" s="292">
        <v>249.886</v>
      </c>
      <c r="F503" s="292">
        <v>5.0062899999999999</v>
      </c>
      <c r="G503" s="292">
        <v>5.0003500000000001</v>
      </c>
      <c r="H503" s="292">
        <v>5.0026799999999998</v>
      </c>
      <c r="I503" s="292">
        <v>359.976</v>
      </c>
      <c r="J503" s="292">
        <v>359.98700000000002</v>
      </c>
      <c r="K503" s="292">
        <v>1.9519999999999999E-2</v>
      </c>
      <c r="L503" s="292">
        <v>1251.1300000000001</v>
      </c>
      <c r="M503" s="298">
        <v>1249.55</v>
      </c>
      <c r="N503" s="298">
        <v>1250.0999999999999</v>
      </c>
      <c r="O503" s="298">
        <v>-0.50600000000000001</v>
      </c>
      <c r="P503" s="298">
        <v>-0.27179999999999999</v>
      </c>
      <c r="Q503" s="298">
        <v>0.42604999999999998</v>
      </c>
      <c r="R503" s="302">
        <v>1</v>
      </c>
      <c r="S503" s="302">
        <v>1</v>
      </c>
      <c r="T503" s="302">
        <v>1</v>
      </c>
      <c r="U503" s="302">
        <v>119.91</v>
      </c>
      <c r="V503" s="302">
        <v>120.25</v>
      </c>
      <c r="W503" s="302">
        <v>119.839</v>
      </c>
      <c r="X503" s="302">
        <v>3.4549999999999997E-2</v>
      </c>
      <c r="Y503" s="302">
        <v>3.7130000000000003E-2</v>
      </c>
      <c r="Z503" s="302">
        <v>3.6839999999999998E-2</v>
      </c>
      <c r="AA503" s="302">
        <v>3.48E-3</v>
      </c>
      <c r="AB503" s="302">
        <v>3.3300000000000001E-3</v>
      </c>
      <c r="AC503" s="302">
        <v>3.8300000000000001E-3</v>
      </c>
      <c r="AD503" s="298">
        <v>49.997999999999998</v>
      </c>
      <c r="AE503" s="58">
        <f t="shared" si="7"/>
        <v>1.6550926375202835E-5</v>
      </c>
    </row>
    <row r="504" spans="1:31">
      <c r="A504" s="3">
        <v>503</v>
      </c>
      <c r="B504" s="290" t="s">
        <v>1303</v>
      </c>
      <c r="C504" s="292">
        <v>249.91200000000001</v>
      </c>
      <c r="D504" s="292">
        <v>249.893</v>
      </c>
      <c r="E504" s="292">
        <v>249.88800000000001</v>
      </c>
      <c r="F504" s="292">
        <v>5.0063199999999997</v>
      </c>
      <c r="G504" s="292">
        <v>5.0003700000000002</v>
      </c>
      <c r="H504" s="292">
        <v>5.0026400000000004</v>
      </c>
      <c r="I504" s="292">
        <v>359.97500000000002</v>
      </c>
      <c r="J504" s="292">
        <v>359.98700000000002</v>
      </c>
      <c r="K504" s="292">
        <v>1.968E-2</v>
      </c>
      <c r="L504" s="292">
        <v>1251.1400000000001</v>
      </c>
      <c r="M504" s="298">
        <v>1249.56</v>
      </c>
      <c r="N504" s="298">
        <v>1250.0999999999999</v>
      </c>
      <c r="O504" s="298">
        <v>-0.53320000000000001</v>
      </c>
      <c r="P504" s="298">
        <v>-0.27279999999999999</v>
      </c>
      <c r="Q504" s="298">
        <v>0.42951</v>
      </c>
      <c r="R504" s="302">
        <v>1</v>
      </c>
      <c r="S504" s="302">
        <v>1</v>
      </c>
      <c r="T504" s="302">
        <v>1</v>
      </c>
      <c r="U504" s="302">
        <v>119.91</v>
      </c>
      <c r="V504" s="302">
        <v>120.25</v>
      </c>
      <c r="W504" s="302">
        <v>119.839</v>
      </c>
      <c r="X504" s="302">
        <v>3.5069999999999997E-2</v>
      </c>
      <c r="Y504" s="302">
        <v>3.6540000000000003E-2</v>
      </c>
      <c r="Z504" s="302">
        <v>3.6540000000000003E-2</v>
      </c>
      <c r="AA504" s="302">
        <v>3.3600000000000001E-3</v>
      </c>
      <c r="AB504" s="302">
        <v>3.3400000000000001E-3</v>
      </c>
      <c r="AC504" s="302">
        <v>3.98E-3</v>
      </c>
      <c r="AD504" s="298">
        <v>49.997999999999998</v>
      </c>
      <c r="AE504" s="58">
        <f t="shared" si="7"/>
        <v>1.6412035620305687E-5</v>
      </c>
    </row>
    <row r="505" spans="1:31">
      <c r="A505" s="3">
        <v>504</v>
      </c>
      <c r="B505" s="290" t="s">
        <v>1304</v>
      </c>
      <c r="C505" s="292">
        <v>249.91200000000001</v>
      </c>
      <c r="D505" s="292">
        <v>249.89400000000001</v>
      </c>
      <c r="E505" s="292">
        <v>249.887</v>
      </c>
      <c r="F505" s="292">
        <v>5.0063399999999998</v>
      </c>
      <c r="G505" s="292">
        <v>5.0003700000000002</v>
      </c>
      <c r="H505" s="292">
        <v>5.0026200000000003</v>
      </c>
      <c r="I505" s="292">
        <v>359.97500000000002</v>
      </c>
      <c r="J505" s="292">
        <v>359.98700000000002</v>
      </c>
      <c r="K505" s="292">
        <v>1.992E-2</v>
      </c>
      <c r="L505" s="292">
        <v>1251.1400000000001</v>
      </c>
      <c r="M505" s="298">
        <v>1249.56</v>
      </c>
      <c r="N505" s="298">
        <v>1250.0899999999999</v>
      </c>
      <c r="O505" s="298">
        <v>-0.53269999999999995</v>
      </c>
      <c r="P505" s="298">
        <v>-0.26619999999999999</v>
      </c>
      <c r="Q505" s="298">
        <v>0.43481999999999998</v>
      </c>
      <c r="R505" s="302">
        <v>1</v>
      </c>
      <c r="S505" s="302">
        <v>1</v>
      </c>
      <c r="T505" s="302">
        <v>1</v>
      </c>
      <c r="U505" s="302">
        <v>119.91</v>
      </c>
      <c r="V505" s="302">
        <v>120.25</v>
      </c>
      <c r="W505" s="302">
        <v>119.839</v>
      </c>
      <c r="X505" s="302">
        <v>3.4909999999999997E-2</v>
      </c>
      <c r="Y505" s="302">
        <v>3.5929999999999997E-2</v>
      </c>
      <c r="Z505" s="302">
        <v>3.6020000000000003E-2</v>
      </c>
      <c r="AA505" s="302">
        <v>3.3300000000000001E-3</v>
      </c>
      <c r="AB505" s="302">
        <v>3.3E-3</v>
      </c>
      <c r="AC505" s="302">
        <v>4.0299999999999997E-3</v>
      </c>
      <c r="AD505" s="298">
        <v>49.997999999999998</v>
      </c>
      <c r="AE505" s="58">
        <f t="shared" si="7"/>
        <v>1.6770834918133914E-5</v>
      </c>
    </row>
    <row r="506" spans="1:31">
      <c r="A506" s="3">
        <v>505</v>
      </c>
      <c r="B506" s="290" t="s">
        <v>1305</v>
      </c>
      <c r="C506" s="292">
        <v>249.91200000000001</v>
      </c>
      <c r="D506" s="292">
        <v>249.893</v>
      </c>
      <c r="E506" s="292">
        <v>249.886</v>
      </c>
      <c r="F506" s="292">
        <v>5.00631</v>
      </c>
      <c r="G506" s="292">
        <v>5.0003500000000001</v>
      </c>
      <c r="H506" s="292">
        <v>5.0026099999999998</v>
      </c>
      <c r="I506" s="292">
        <v>359.97500000000002</v>
      </c>
      <c r="J506" s="292">
        <v>359.98700000000002</v>
      </c>
      <c r="K506" s="292">
        <v>2.027E-2</v>
      </c>
      <c r="L506" s="292">
        <v>1251.1400000000001</v>
      </c>
      <c r="M506" s="298">
        <v>1249.55</v>
      </c>
      <c r="N506" s="298">
        <v>1250.08</v>
      </c>
      <c r="O506" s="298">
        <v>-0.53690000000000004</v>
      </c>
      <c r="P506" s="298">
        <v>-0.2742</v>
      </c>
      <c r="Q506" s="298">
        <v>0.44236999999999999</v>
      </c>
      <c r="R506" s="302">
        <v>1</v>
      </c>
      <c r="S506" s="302">
        <v>1</v>
      </c>
      <c r="T506" s="302">
        <v>1</v>
      </c>
      <c r="U506" s="302">
        <v>119.91</v>
      </c>
      <c r="V506" s="302">
        <v>120.25</v>
      </c>
      <c r="W506" s="302">
        <v>119.839</v>
      </c>
      <c r="X506" s="302">
        <v>3.5099999999999999E-2</v>
      </c>
      <c r="Y506" s="302">
        <v>3.6549999999999999E-2</v>
      </c>
      <c r="Z506" s="302">
        <v>3.6119999999999999E-2</v>
      </c>
      <c r="AA506" s="302">
        <v>3.4299999999999999E-3</v>
      </c>
      <c r="AB506" s="302">
        <v>3.32E-3</v>
      </c>
      <c r="AC506" s="302">
        <v>4.0400000000000002E-3</v>
      </c>
      <c r="AD506" s="298">
        <v>49.997999999999998</v>
      </c>
      <c r="AE506" s="58">
        <f t="shared" si="7"/>
        <v>1.6550926375202835E-5</v>
      </c>
    </row>
    <row r="507" spans="1:31">
      <c r="A507" s="3">
        <v>506</v>
      </c>
      <c r="B507" s="290" t="s">
        <v>1306</v>
      </c>
      <c r="C507" s="292">
        <v>249.91300000000001</v>
      </c>
      <c r="D507" s="292">
        <v>249.893</v>
      </c>
      <c r="E507" s="292">
        <v>249.886</v>
      </c>
      <c r="F507" s="292">
        <v>5.0062800000000003</v>
      </c>
      <c r="G507" s="292">
        <v>5.0003399999999996</v>
      </c>
      <c r="H507" s="292">
        <v>5.00265</v>
      </c>
      <c r="I507" s="292">
        <v>359.976</v>
      </c>
      <c r="J507" s="292">
        <v>359.98700000000002</v>
      </c>
      <c r="K507" s="292">
        <v>2.0670000000000001E-2</v>
      </c>
      <c r="L507" s="292">
        <v>1251.1300000000001</v>
      </c>
      <c r="M507" s="298">
        <v>1249.55</v>
      </c>
      <c r="N507" s="298">
        <v>1250.0899999999999</v>
      </c>
      <c r="O507" s="298">
        <v>-0.52569999999999995</v>
      </c>
      <c r="P507" s="298">
        <v>-0.26390000000000002</v>
      </c>
      <c r="Q507" s="298">
        <v>0.4511</v>
      </c>
      <c r="R507" s="302">
        <v>1</v>
      </c>
      <c r="S507" s="302">
        <v>1</v>
      </c>
      <c r="T507" s="302">
        <v>1</v>
      </c>
      <c r="U507" s="302">
        <v>119.91</v>
      </c>
      <c r="V507" s="302">
        <v>120.25</v>
      </c>
      <c r="W507" s="302">
        <v>119.839</v>
      </c>
      <c r="X507" s="302">
        <v>3.5439999999999999E-2</v>
      </c>
      <c r="Y507" s="302">
        <v>3.6260000000000001E-2</v>
      </c>
      <c r="Z507" s="302">
        <v>3.669E-2</v>
      </c>
      <c r="AA507" s="302">
        <v>3.4299999999999999E-3</v>
      </c>
      <c r="AB507" s="302">
        <v>3.3600000000000001E-3</v>
      </c>
      <c r="AC507" s="302">
        <v>4.0800000000000003E-3</v>
      </c>
      <c r="AD507" s="298">
        <v>49.997999999999998</v>
      </c>
      <c r="AE507" s="58">
        <f t="shared" si="7"/>
        <v>1.6678241081535816E-5</v>
      </c>
    </row>
    <row r="508" spans="1:31">
      <c r="A508" s="3">
        <v>507</v>
      </c>
      <c r="B508" s="290" t="s">
        <v>1307</v>
      </c>
      <c r="C508" s="292">
        <v>249.91200000000001</v>
      </c>
      <c r="D508" s="292">
        <v>249.893</v>
      </c>
      <c r="E508" s="292">
        <v>249.886</v>
      </c>
      <c r="F508" s="292">
        <v>5.0062899999999999</v>
      </c>
      <c r="G508" s="292">
        <v>5.0003299999999999</v>
      </c>
      <c r="H508" s="292">
        <v>5.0026400000000004</v>
      </c>
      <c r="I508" s="292">
        <v>359.97500000000002</v>
      </c>
      <c r="J508" s="292">
        <v>359.98700000000002</v>
      </c>
      <c r="K508" s="292">
        <v>2.1059999999999999E-2</v>
      </c>
      <c r="L508" s="292">
        <v>1251.1300000000001</v>
      </c>
      <c r="M508" s="298">
        <v>1249.55</v>
      </c>
      <c r="N508" s="298">
        <v>1250.0899999999999</v>
      </c>
      <c r="O508" s="298">
        <v>-0.52659999999999996</v>
      </c>
      <c r="P508" s="298">
        <v>-0.2681</v>
      </c>
      <c r="Q508" s="298">
        <v>0.45957999999999999</v>
      </c>
      <c r="R508" s="302">
        <v>1</v>
      </c>
      <c r="S508" s="302">
        <v>1</v>
      </c>
      <c r="T508" s="302">
        <v>1</v>
      </c>
      <c r="U508" s="302">
        <v>119.90900000000001</v>
      </c>
      <c r="V508" s="302">
        <v>120.25</v>
      </c>
      <c r="W508" s="302">
        <v>119.839</v>
      </c>
      <c r="X508" s="302">
        <v>3.5000000000000003E-2</v>
      </c>
      <c r="Y508" s="302">
        <v>3.6290000000000003E-2</v>
      </c>
      <c r="Z508" s="302">
        <v>3.6490000000000002E-2</v>
      </c>
      <c r="AA508" s="302">
        <v>3.3800000000000002E-3</v>
      </c>
      <c r="AB508" s="302">
        <v>3.3700000000000002E-3</v>
      </c>
      <c r="AC508" s="302">
        <v>4.2100000000000002E-3</v>
      </c>
      <c r="AD508" s="298">
        <v>49.997999999999998</v>
      </c>
      <c r="AE508" s="58">
        <f t="shared" si="7"/>
        <v>1.6319441783707589E-5</v>
      </c>
    </row>
    <row r="509" spans="1:31">
      <c r="A509" s="3">
        <v>508</v>
      </c>
      <c r="B509" s="290" t="s">
        <v>1308</v>
      </c>
      <c r="C509" s="292">
        <v>249.91200000000001</v>
      </c>
      <c r="D509" s="292">
        <v>249.893</v>
      </c>
      <c r="E509" s="292">
        <v>249.886</v>
      </c>
      <c r="F509" s="292">
        <v>5.0062499999999996</v>
      </c>
      <c r="G509" s="292">
        <v>5.0003399999999996</v>
      </c>
      <c r="H509" s="292">
        <v>5.0026000000000002</v>
      </c>
      <c r="I509" s="292">
        <v>359.97500000000002</v>
      </c>
      <c r="J509" s="292">
        <v>359.98599999999999</v>
      </c>
      <c r="K509" s="292">
        <v>2.1309999999999999E-2</v>
      </c>
      <c r="L509" s="292">
        <v>1251.1199999999999</v>
      </c>
      <c r="M509" s="298">
        <v>1249.55</v>
      </c>
      <c r="N509" s="298">
        <v>1250.08</v>
      </c>
      <c r="O509" s="298">
        <v>-0.54390000000000005</v>
      </c>
      <c r="P509" s="298">
        <v>-0.2868</v>
      </c>
      <c r="Q509" s="298">
        <v>0.46514</v>
      </c>
      <c r="R509" s="302">
        <v>1</v>
      </c>
      <c r="S509" s="302">
        <v>1</v>
      </c>
      <c r="T509" s="302">
        <v>1</v>
      </c>
      <c r="U509" s="302">
        <v>119.90900000000001</v>
      </c>
      <c r="V509" s="302">
        <v>120.25</v>
      </c>
      <c r="W509" s="302">
        <v>119.84</v>
      </c>
      <c r="X509" s="302">
        <v>3.4119999999999998E-2</v>
      </c>
      <c r="Y509" s="302">
        <v>3.601E-2</v>
      </c>
      <c r="Z509" s="302">
        <v>3.6450000000000003E-2</v>
      </c>
      <c r="AA509" s="302">
        <v>3.3800000000000002E-3</v>
      </c>
      <c r="AB509" s="302">
        <v>3.3500000000000001E-3</v>
      </c>
      <c r="AC509" s="302">
        <v>4.2399999999999998E-3</v>
      </c>
      <c r="AD509" s="298">
        <v>49.997999999999998</v>
      </c>
      <c r="AE509" s="58">
        <f t="shared" si="7"/>
        <v>1.6458332538604736E-5</v>
      </c>
    </row>
    <row r="510" spans="1:31">
      <c r="A510" s="3">
        <v>509</v>
      </c>
      <c r="B510" s="290" t="s">
        <v>1309</v>
      </c>
      <c r="C510" s="292">
        <v>249.91200000000001</v>
      </c>
      <c r="D510" s="292">
        <v>249.893</v>
      </c>
      <c r="E510" s="292">
        <v>249.887</v>
      </c>
      <c r="F510" s="292">
        <v>5.00624</v>
      </c>
      <c r="G510" s="292">
        <v>5.0003799999999998</v>
      </c>
      <c r="H510" s="292">
        <v>5.0026099999999998</v>
      </c>
      <c r="I510" s="292">
        <v>359.97500000000002</v>
      </c>
      <c r="J510" s="292">
        <v>359.98700000000002</v>
      </c>
      <c r="K510" s="292">
        <v>2.12E-2</v>
      </c>
      <c r="L510" s="292">
        <v>1251.1199999999999</v>
      </c>
      <c r="M510" s="298">
        <v>1249.56</v>
      </c>
      <c r="N510" s="298">
        <v>1250.08</v>
      </c>
      <c r="O510" s="298">
        <v>-0.54530000000000001</v>
      </c>
      <c r="P510" s="298">
        <v>-0.27650000000000002</v>
      </c>
      <c r="Q510" s="298">
        <v>0.46264</v>
      </c>
      <c r="R510" s="302">
        <v>1</v>
      </c>
      <c r="S510" s="302">
        <v>1</v>
      </c>
      <c r="T510" s="302">
        <v>1</v>
      </c>
      <c r="U510" s="302">
        <v>119.90900000000001</v>
      </c>
      <c r="V510" s="302">
        <v>120.25</v>
      </c>
      <c r="W510" s="302">
        <v>119.84</v>
      </c>
      <c r="X510" s="302">
        <v>3.4009999999999999E-2</v>
      </c>
      <c r="Y510" s="302">
        <v>3.542E-2</v>
      </c>
      <c r="Z510" s="302">
        <v>3.7409999999999999E-2</v>
      </c>
      <c r="AA510" s="302">
        <v>3.4099999999999998E-3</v>
      </c>
      <c r="AB510" s="302">
        <v>3.3700000000000002E-3</v>
      </c>
      <c r="AC510" s="302">
        <v>4.2599999999999999E-3</v>
      </c>
      <c r="AD510" s="298">
        <v>49.997999999999998</v>
      </c>
      <c r="AE510" s="58">
        <f t="shared" si="7"/>
        <v>1.6284720913972706E-5</v>
      </c>
    </row>
    <row r="511" spans="1:31">
      <c r="A511" s="3">
        <v>510</v>
      </c>
      <c r="B511" s="290" t="s">
        <v>1310</v>
      </c>
      <c r="C511" s="292">
        <v>249.911</v>
      </c>
      <c r="D511" s="292">
        <v>249.893</v>
      </c>
      <c r="E511" s="292">
        <v>249.886</v>
      </c>
      <c r="F511" s="292">
        <v>5.0062800000000003</v>
      </c>
      <c r="G511" s="292">
        <v>5.0003599999999997</v>
      </c>
      <c r="H511" s="292">
        <v>5.0026099999999998</v>
      </c>
      <c r="I511" s="292">
        <v>359.97500000000002</v>
      </c>
      <c r="J511" s="292">
        <v>359.98700000000002</v>
      </c>
      <c r="K511" s="292">
        <v>2.0910000000000002E-2</v>
      </c>
      <c r="L511" s="292">
        <v>1251.1199999999999</v>
      </c>
      <c r="M511" s="298">
        <v>1249.55</v>
      </c>
      <c r="N511" s="298">
        <v>1250.08</v>
      </c>
      <c r="O511" s="298">
        <v>-0.54490000000000005</v>
      </c>
      <c r="P511" s="298">
        <v>-0.26950000000000002</v>
      </c>
      <c r="Q511" s="298">
        <v>0.45628000000000002</v>
      </c>
      <c r="R511" s="302">
        <v>1</v>
      </c>
      <c r="S511" s="302">
        <v>1</v>
      </c>
      <c r="T511" s="302">
        <v>1</v>
      </c>
      <c r="U511" s="302">
        <v>119.91</v>
      </c>
      <c r="V511" s="302">
        <v>120.25</v>
      </c>
      <c r="W511" s="302">
        <v>119.839</v>
      </c>
      <c r="X511" s="302">
        <v>3.4369999999999998E-2</v>
      </c>
      <c r="Y511" s="302">
        <v>3.5990000000000001E-2</v>
      </c>
      <c r="Z511" s="302">
        <v>3.6999999999999998E-2</v>
      </c>
      <c r="AA511" s="302">
        <v>3.3899999999999998E-3</v>
      </c>
      <c r="AB511" s="302">
        <v>3.3700000000000002E-3</v>
      </c>
      <c r="AC511" s="302">
        <v>4.28E-3</v>
      </c>
      <c r="AD511" s="298">
        <v>49.997999999999998</v>
      </c>
      <c r="AE511" s="58">
        <f t="shared" si="7"/>
        <v>1.6412035620305687E-5</v>
      </c>
    </row>
    <row r="512" spans="1:31">
      <c r="A512" s="3">
        <v>511</v>
      </c>
      <c r="B512" s="290" t="s">
        <v>1311</v>
      </c>
      <c r="C512" s="292">
        <v>249.911</v>
      </c>
      <c r="D512" s="292">
        <v>249.893</v>
      </c>
      <c r="E512" s="292">
        <v>249.886</v>
      </c>
      <c r="F512" s="292">
        <v>5.0062600000000002</v>
      </c>
      <c r="G512" s="292">
        <v>5.0003299999999999</v>
      </c>
      <c r="H512" s="292">
        <v>5.0026200000000003</v>
      </c>
      <c r="I512" s="292">
        <v>359.97500000000002</v>
      </c>
      <c r="J512" s="292">
        <v>359.98700000000002</v>
      </c>
      <c r="K512" s="292">
        <v>2.1829999999999999E-2</v>
      </c>
      <c r="L512" s="292">
        <v>1251.1199999999999</v>
      </c>
      <c r="M512" s="298">
        <v>1249.55</v>
      </c>
      <c r="N512" s="298">
        <v>1250.0899999999999</v>
      </c>
      <c r="O512" s="298">
        <v>-0.54490000000000005</v>
      </c>
      <c r="P512" s="298">
        <v>-0.27039999999999997</v>
      </c>
      <c r="Q512" s="298">
        <v>0.47638000000000003</v>
      </c>
      <c r="R512" s="302">
        <v>1</v>
      </c>
      <c r="S512" s="302">
        <v>1</v>
      </c>
      <c r="T512" s="302">
        <v>1</v>
      </c>
      <c r="U512" s="302">
        <v>119.91</v>
      </c>
      <c r="V512" s="302">
        <v>120.25</v>
      </c>
      <c r="W512" s="302">
        <v>119.839</v>
      </c>
      <c r="X512" s="302">
        <v>3.4819999999999997E-2</v>
      </c>
      <c r="Y512" s="302">
        <v>3.6209999999999999E-2</v>
      </c>
      <c r="Z512" s="302">
        <v>3.7100000000000001E-2</v>
      </c>
      <c r="AA512" s="302">
        <v>3.3600000000000001E-3</v>
      </c>
      <c r="AB512" s="302">
        <v>3.3899999999999998E-3</v>
      </c>
      <c r="AC512" s="302">
        <v>4.3E-3</v>
      </c>
      <c r="AD512" s="298">
        <v>49.997999999999998</v>
      </c>
      <c r="AE512" s="58">
        <f t="shared" si="7"/>
        <v>1.6493060684297234E-5</v>
      </c>
    </row>
    <row r="513" spans="1:31">
      <c r="A513" s="3">
        <v>512</v>
      </c>
      <c r="B513" s="290" t="s">
        <v>1312</v>
      </c>
      <c r="C513" s="292">
        <v>249.91200000000001</v>
      </c>
      <c r="D513" s="292">
        <v>249.893</v>
      </c>
      <c r="E513" s="292">
        <v>249.886</v>
      </c>
      <c r="F513" s="292">
        <v>5.0062800000000003</v>
      </c>
      <c r="G513" s="292">
        <v>5.0003200000000003</v>
      </c>
      <c r="H513" s="292">
        <v>5.0026200000000003</v>
      </c>
      <c r="I513" s="292">
        <v>359.97500000000002</v>
      </c>
      <c r="J513" s="292">
        <v>359.98700000000002</v>
      </c>
      <c r="K513" s="292">
        <v>2.196E-2</v>
      </c>
      <c r="L513" s="292">
        <v>1251.1300000000001</v>
      </c>
      <c r="M513" s="298">
        <v>1249.55</v>
      </c>
      <c r="N513" s="298">
        <v>1250.0899999999999</v>
      </c>
      <c r="O513" s="298">
        <v>-0.54579999999999995</v>
      </c>
      <c r="P513" s="298">
        <v>-0.26950000000000002</v>
      </c>
      <c r="Q513" s="298">
        <v>0.47922999999999999</v>
      </c>
      <c r="R513" s="302">
        <v>1</v>
      </c>
      <c r="S513" s="302">
        <v>1</v>
      </c>
      <c r="T513" s="302">
        <v>1</v>
      </c>
      <c r="U513" s="302">
        <v>119.90900000000001</v>
      </c>
      <c r="V513" s="302">
        <v>120.25</v>
      </c>
      <c r="W513" s="302">
        <v>119.839</v>
      </c>
      <c r="X513" s="302">
        <v>3.4590000000000003E-2</v>
      </c>
      <c r="Y513" s="302">
        <v>3.6479999999999999E-2</v>
      </c>
      <c r="Z513" s="302">
        <v>3.696E-2</v>
      </c>
      <c r="AA513" s="302">
        <v>3.3700000000000002E-3</v>
      </c>
      <c r="AB513" s="302">
        <v>3.4099999999999998E-3</v>
      </c>
      <c r="AC513" s="302">
        <v>4.2900000000000004E-3</v>
      </c>
      <c r="AD513" s="298">
        <v>49.997999999999998</v>
      </c>
      <c r="AE513" s="58">
        <f t="shared" si="7"/>
        <v>1.6458332538604736E-5</v>
      </c>
    </row>
    <row r="514" spans="1:31">
      <c r="A514" s="3">
        <v>513</v>
      </c>
      <c r="B514" s="290" t="s">
        <v>1313</v>
      </c>
      <c r="C514" s="292">
        <v>249.91200000000001</v>
      </c>
      <c r="D514" s="292">
        <v>249.893</v>
      </c>
      <c r="E514" s="292">
        <v>249.887</v>
      </c>
      <c r="F514" s="292">
        <v>5.0062800000000003</v>
      </c>
      <c r="G514" s="292">
        <v>5.0003000000000002</v>
      </c>
      <c r="H514" s="292">
        <v>5.0026200000000003</v>
      </c>
      <c r="I514" s="292">
        <v>359.97399999999999</v>
      </c>
      <c r="J514" s="292">
        <v>359.98700000000002</v>
      </c>
      <c r="K514" s="292">
        <v>2.1940000000000001E-2</v>
      </c>
      <c r="L514" s="292">
        <v>1251.1300000000001</v>
      </c>
      <c r="M514" s="298">
        <v>1249.54</v>
      </c>
      <c r="N514" s="298">
        <v>1250.08</v>
      </c>
      <c r="O514" s="298">
        <v>-0.55989999999999995</v>
      </c>
      <c r="P514" s="298">
        <v>-0.27179999999999999</v>
      </c>
      <c r="Q514" s="298">
        <v>0.47881000000000001</v>
      </c>
      <c r="R514" s="302">
        <v>1</v>
      </c>
      <c r="S514" s="302">
        <v>1</v>
      </c>
      <c r="T514" s="302">
        <v>1</v>
      </c>
      <c r="U514" s="302">
        <v>119.90900000000001</v>
      </c>
      <c r="V514" s="302">
        <v>120.25</v>
      </c>
      <c r="W514" s="302">
        <v>119.839</v>
      </c>
      <c r="X514" s="302">
        <v>3.4099999999999998E-2</v>
      </c>
      <c r="Y514" s="302">
        <v>3.5909999999999997E-2</v>
      </c>
      <c r="Z514" s="302">
        <v>3.7080000000000002E-2</v>
      </c>
      <c r="AA514" s="302">
        <v>3.3899999999999998E-3</v>
      </c>
      <c r="AB514" s="302">
        <v>3.3899999999999998E-3</v>
      </c>
      <c r="AC514" s="302">
        <v>4.2900000000000004E-3</v>
      </c>
      <c r="AD514" s="298">
        <v>49.997999999999998</v>
      </c>
      <c r="AE514" s="58">
        <f t="shared" si="7"/>
        <v>1.6365738702006638E-5</v>
      </c>
    </row>
    <row r="515" spans="1:31">
      <c r="A515" s="3">
        <v>514</v>
      </c>
      <c r="B515" s="290" t="s">
        <v>1314</v>
      </c>
      <c r="C515" s="292">
        <v>249.91200000000001</v>
      </c>
      <c r="D515" s="292">
        <v>249.893</v>
      </c>
      <c r="E515" s="292">
        <v>249.886</v>
      </c>
      <c r="F515" s="292">
        <v>5.0063300000000002</v>
      </c>
      <c r="G515" s="292">
        <v>5.0003399999999996</v>
      </c>
      <c r="H515" s="292">
        <v>5.0026299999999999</v>
      </c>
      <c r="I515" s="292">
        <v>359.97399999999999</v>
      </c>
      <c r="J515" s="292">
        <v>359.98700000000002</v>
      </c>
      <c r="K515" s="292">
        <v>2.1770000000000001E-2</v>
      </c>
      <c r="L515" s="292">
        <v>1251.1400000000001</v>
      </c>
      <c r="M515" s="298">
        <v>1249.55</v>
      </c>
      <c r="N515" s="298">
        <v>1250.0899999999999</v>
      </c>
      <c r="O515" s="298">
        <v>-0.55000000000000004</v>
      </c>
      <c r="P515" s="298">
        <v>-0.27</v>
      </c>
      <c r="Q515" s="298">
        <v>0.47515000000000002</v>
      </c>
      <c r="R515" s="302">
        <v>1</v>
      </c>
      <c r="S515" s="302">
        <v>1</v>
      </c>
      <c r="T515" s="302">
        <v>1</v>
      </c>
      <c r="U515" s="302">
        <v>119.90900000000001</v>
      </c>
      <c r="V515" s="302">
        <v>120.25</v>
      </c>
      <c r="W515" s="302">
        <v>119.839</v>
      </c>
      <c r="X515" s="302">
        <v>3.4889999999999997E-2</v>
      </c>
      <c r="Y515" s="302">
        <v>3.5709999999999999E-2</v>
      </c>
      <c r="Z515" s="302">
        <v>3.739E-2</v>
      </c>
      <c r="AA515" s="302">
        <v>3.3600000000000001E-3</v>
      </c>
      <c r="AB515" s="302">
        <v>3.4199999999999999E-3</v>
      </c>
      <c r="AC515" s="302">
        <v>4.3200000000000001E-3</v>
      </c>
      <c r="AD515" s="298">
        <v>49.997999999999998</v>
      </c>
      <c r="AE515" s="58">
        <f t="shared" ref="AE515:AE578" si="8">B516-B515</f>
        <v>1.7187499906867743E-5</v>
      </c>
    </row>
    <row r="516" spans="1:31">
      <c r="A516" s="3">
        <v>515</v>
      </c>
      <c r="B516" s="290" t="s">
        <v>1315</v>
      </c>
      <c r="C516" s="292">
        <v>249.91300000000001</v>
      </c>
      <c r="D516" s="292">
        <v>249.893</v>
      </c>
      <c r="E516" s="292">
        <v>249.886</v>
      </c>
      <c r="F516" s="292">
        <v>5.0063500000000003</v>
      </c>
      <c r="G516" s="292">
        <v>5.0003500000000001</v>
      </c>
      <c r="H516" s="292">
        <v>5.0026400000000004</v>
      </c>
      <c r="I516" s="292">
        <v>359.97399999999999</v>
      </c>
      <c r="J516" s="292">
        <v>359.98700000000002</v>
      </c>
      <c r="K516" s="292">
        <v>2.1749999999999999E-2</v>
      </c>
      <c r="L516" s="292">
        <v>1251.1500000000001</v>
      </c>
      <c r="M516" s="298">
        <v>1249.55</v>
      </c>
      <c r="N516" s="298">
        <v>1250.0899999999999</v>
      </c>
      <c r="O516" s="298">
        <v>-0.54959999999999998</v>
      </c>
      <c r="P516" s="298">
        <v>-0.26860000000000001</v>
      </c>
      <c r="Q516" s="298">
        <v>0.47469</v>
      </c>
      <c r="R516" s="302">
        <v>1</v>
      </c>
      <c r="S516" s="302">
        <v>1</v>
      </c>
      <c r="T516" s="302">
        <v>1</v>
      </c>
      <c r="U516" s="302">
        <v>119.90900000000001</v>
      </c>
      <c r="V516" s="302">
        <v>120.25</v>
      </c>
      <c r="W516" s="302">
        <v>119.839</v>
      </c>
      <c r="X516" s="302">
        <v>3.4979999999999997E-2</v>
      </c>
      <c r="Y516" s="302">
        <v>3.637E-2</v>
      </c>
      <c r="Z516" s="302">
        <v>3.6850000000000001E-2</v>
      </c>
      <c r="AA516" s="302">
        <v>3.4099999999999998E-3</v>
      </c>
      <c r="AB516" s="302">
        <v>3.4099999999999998E-3</v>
      </c>
      <c r="AC516" s="302">
        <v>4.3099999999999996E-3</v>
      </c>
      <c r="AD516" s="298">
        <v>49.997999999999998</v>
      </c>
      <c r="AE516" s="58">
        <f t="shared" si="8"/>
        <v>1.6412035620305687E-5</v>
      </c>
    </row>
    <row r="517" spans="1:31">
      <c r="A517" s="3">
        <v>516</v>
      </c>
      <c r="B517" s="290" t="s">
        <v>1316</v>
      </c>
      <c r="C517" s="292">
        <v>249.91200000000001</v>
      </c>
      <c r="D517" s="292">
        <v>249.893</v>
      </c>
      <c r="E517" s="292">
        <v>249.887</v>
      </c>
      <c r="F517" s="292">
        <v>5.0063399999999998</v>
      </c>
      <c r="G517" s="292">
        <v>5.0003299999999999</v>
      </c>
      <c r="H517" s="292">
        <v>5.0026400000000004</v>
      </c>
      <c r="I517" s="292">
        <v>359.97399999999999</v>
      </c>
      <c r="J517" s="292">
        <v>359.98700000000002</v>
      </c>
      <c r="K517" s="292">
        <v>2.2200000000000001E-2</v>
      </c>
      <c r="L517" s="292">
        <v>1251.1400000000001</v>
      </c>
      <c r="M517" s="298">
        <v>1249.55</v>
      </c>
      <c r="N517" s="298">
        <v>1250.0899999999999</v>
      </c>
      <c r="O517" s="298">
        <v>-0.56269999999999998</v>
      </c>
      <c r="P517" s="298">
        <v>-0.26950000000000002</v>
      </c>
      <c r="Q517" s="298">
        <v>0.48441000000000001</v>
      </c>
      <c r="R517" s="302">
        <v>1</v>
      </c>
      <c r="S517" s="302">
        <v>1</v>
      </c>
      <c r="T517" s="302">
        <v>1</v>
      </c>
      <c r="U517" s="302">
        <v>119.91</v>
      </c>
      <c r="V517" s="302">
        <v>120.25</v>
      </c>
      <c r="W517" s="302">
        <v>119.839</v>
      </c>
      <c r="X517" s="302">
        <v>3.458E-2</v>
      </c>
      <c r="Y517" s="302">
        <v>3.671E-2</v>
      </c>
      <c r="Z517" s="302">
        <v>3.6470000000000002E-2</v>
      </c>
      <c r="AA517" s="302">
        <v>3.3500000000000001E-3</v>
      </c>
      <c r="AB517" s="302">
        <v>3.4299999999999999E-3</v>
      </c>
      <c r="AC517" s="302">
        <v>4.2700000000000004E-3</v>
      </c>
      <c r="AD517" s="298">
        <v>49.997999999999998</v>
      </c>
      <c r="AE517" s="58">
        <f t="shared" si="8"/>
        <v>1.6226855223067105E-5</v>
      </c>
    </row>
    <row r="518" spans="1:31">
      <c r="A518" s="3">
        <v>517</v>
      </c>
      <c r="B518" s="290" t="s">
        <v>1317</v>
      </c>
      <c r="C518" s="292">
        <v>249.91300000000001</v>
      </c>
      <c r="D518" s="292">
        <v>249.89500000000001</v>
      </c>
      <c r="E518" s="292">
        <v>249.887</v>
      </c>
      <c r="F518" s="292">
        <v>5.0063199999999997</v>
      </c>
      <c r="G518" s="292">
        <v>5.0003500000000001</v>
      </c>
      <c r="H518" s="292">
        <v>5.0026299999999999</v>
      </c>
      <c r="I518" s="292">
        <v>359.97399999999999</v>
      </c>
      <c r="J518" s="292">
        <v>359.98700000000002</v>
      </c>
      <c r="K518" s="292">
        <v>2.2599999999999999E-2</v>
      </c>
      <c r="L518" s="292">
        <v>1251.1400000000001</v>
      </c>
      <c r="M518" s="298">
        <v>1249.56</v>
      </c>
      <c r="N518" s="298">
        <v>1250.0899999999999</v>
      </c>
      <c r="O518" s="298">
        <v>-0.56040000000000001</v>
      </c>
      <c r="P518" s="298">
        <v>-0.26529999999999998</v>
      </c>
      <c r="Q518" s="298">
        <v>0.49325999999999998</v>
      </c>
      <c r="R518" s="302">
        <v>1</v>
      </c>
      <c r="S518" s="302">
        <v>1</v>
      </c>
      <c r="T518" s="302">
        <v>1</v>
      </c>
      <c r="U518" s="302">
        <v>119.90900000000001</v>
      </c>
      <c r="V518" s="302">
        <v>120.25</v>
      </c>
      <c r="W518" s="302">
        <v>119.839</v>
      </c>
      <c r="X518" s="302">
        <v>3.465E-2</v>
      </c>
      <c r="Y518" s="302">
        <v>3.6089999999999997E-2</v>
      </c>
      <c r="Z518" s="302">
        <v>3.6299999999999999E-2</v>
      </c>
      <c r="AA518" s="302">
        <v>3.3E-3</v>
      </c>
      <c r="AB518" s="302">
        <v>3.4299999999999999E-3</v>
      </c>
      <c r="AC518" s="302">
        <v>4.28E-3</v>
      </c>
      <c r="AD518" s="298">
        <v>49.997999999999998</v>
      </c>
      <c r="AE518" s="58">
        <f t="shared" si="8"/>
        <v>1.6631944163236767E-5</v>
      </c>
    </row>
    <row r="519" spans="1:31">
      <c r="A519" s="3">
        <v>518</v>
      </c>
      <c r="B519" s="290" t="s">
        <v>1318</v>
      </c>
      <c r="C519" s="292">
        <v>249.91300000000001</v>
      </c>
      <c r="D519" s="292">
        <v>249.89500000000001</v>
      </c>
      <c r="E519" s="292">
        <v>249.887</v>
      </c>
      <c r="F519" s="292">
        <v>5.0062699999999998</v>
      </c>
      <c r="G519" s="292">
        <v>5.0003200000000003</v>
      </c>
      <c r="H519" s="292">
        <v>5.0026099999999998</v>
      </c>
      <c r="I519" s="292">
        <v>359.97399999999999</v>
      </c>
      <c r="J519" s="292">
        <v>359.98700000000002</v>
      </c>
      <c r="K519" s="292">
        <v>2.2880000000000001E-2</v>
      </c>
      <c r="L519" s="292">
        <v>1251.1300000000001</v>
      </c>
      <c r="M519" s="298">
        <v>1249.55</v>
      </c>
      <c r="N519" s="298">
        <v>1250.0899999999999</v>
      </c>
      <c r="O519" s="298">
        <v>-0.55889999999999995</v>
      </c>
      <c r="P519" s="298">
        <v>-0.26719999999999999</v>
      </c>
      <c r="Q519" s="298">
        <v>0.49934000000000001</v>
      </c>
      <c r="R519" s="302">
        <v>1</v>
      </c>
      <c r="S519" s="302">
        <v>1</v>
      </c>
      <c r="T519" s="302">
        <v>1</v>
      </c>
      <c r="U519" s="302">
        <v>119.91</v>
      </c>
      <c r="V519" s="302">
        <v>120.25</v>
      </c>
      <c r="W519" s="302">
        <v>119.839</v>
      </c>
      <c r="X519" s="302">
        <v>3.4439999999999998E-2</v>
      </c>
      <c r="Y519" s="302">
        <v>3.5900000000000001E-2</v>
      </c>
      <c r="Z519" s="302">
        <v>3.6740000000000002E-2</v>
      </c>
      <c r="AA519" s="302">
        <v>3.3400000000000001E-3</v>
      </c>
      <c r="AB519" s="302">
        <v>3.4099999999999998E-3</v>
      </c>
      <c r="AC519" s="302">
        <v>4.2399999999999998E-3</v>
      </c>
      <c r="AD519" s="298">
        <v>49.997999999999998</v>
      </c>
      <c r="AE519" s="58">
        <f t="shared" si="8"/>
        <v>1.6284720913972706E-5</v>
      </c>
    </row>
    <row r="520" spans="1:31">
      <c r="A520" s="3">
        <v>519</v>
      </c>
      <c r="B520" s="290" t="s">
        <v>1319</v>
      </c>
      <c r="C520" s="292">
        <v>249.91200000000001</v>
      </c>
      <c r="D520" s="292">
        <v>249.89500000000001</v>
      </c>
      <c r="E520" s="292">
        <v>249.887</v>
      </c>
      <c r="F520" s="292">
        <v>5.0062899999999999</v>
      </c>
      <c r="G520" s="292">
        <v>5.0003000000000002</v>
      </c>
      <c r="H520" s="292">
        <v>5.0026099999999998</v>
      </c>
      <c r="I520" s="292">
        <v>359.97399999999999</v>
      </c>
      <c r="J520" s="292">
        <v>359.98700000000002</v>
      </c>
      <c r="K520" s="292">
        <v>2.2950000000000002E-2</v>
      </c>
      <c r="L520" s="292">
        <v>1251.1300000000001</v>
      </c>
      <c r="M520" s="298">
        <v>1249.55</v>
      </c>
      <c r="N520" s="298">
        <v>1250.0899999999999</v>
      </c>
      <c r="O520" s="298">
        <v>-0.56499999999999995</v>
      </c>
      <c r="P520" s="298">
        <v>-0.27510000000000001</v>
      </c>
      <c r="Q520" s="298">
        <v>0.50085999999999997</v>
      </c>
      <c r="R520" s="302">
        <v>1</v>
      </c>
      <c r="S520" s="302">
        <v>1</v>
      </c>
      <c r="T520" s="302">
        <v>1</v>
      </c>
      <c r="U520" s="302">
        <v>119.91</v>
      </c>
      <c r="V520" s="302">
        <v>120.25</v>
      </c>
      <c r="W520" s="302">
        <v>119.839</v>
      </c>
      <c r="X520" s="302">
        <v>3.4459999999999998E-2</v>
      </c>
      <c r="Y520" s="302">
        <v>3.6330000000000001E-2</v>
      </c>
      <c r="Z520" s="302">
        <v>3.6450000000000003E-2</v>
      </c>
      <c r="AA520" s="302">
        <v>3.3400000000000001E-3</v>
      </c>
      <c r="AB520" s="302">
        <v>3.4099999999999998E-3</v>
      </c>
      <c r="AC520" s="302">
        <v>4.1700000000000001E-3</v>
      </c>
      <c r="AD520" s="298">
        <v>49.997999999999998</v>
      </c>
      <c r="AE520" s="58">
        <f t="shared" si="8"/>
        <v>1.6539350326638669E-5</v>
      </c>
    </row>
    <row r="521" spans="1:31">
      <c r="A521" s="3">
        <v>520</v>
      </c>
      <c r="B521" s="290" t="s">
        <v>1320</v>
      </c>
      <c r="C521" s="292">
        <v>249.91300000000001</v>
      </c>
      <c r="D521" s="292">
        <v>249.89500000000001</v>
      </c>
      <c r="E521" s="292">
        <v>249.887</v>
      </c>
      <c r="F521" s="292">
        <v>5.0063199999999997</v>
      </c>
      <c r="G521" s="292">
        <v>5.0003500000000001</v>
      </c>
      <c r="H521" s="292">
        <v>5.0026400000000004</v>
      </c>
      <c r="I521" s="292">
        <v>359.97399999999999</v>
      </c>
      <c r="J521" s="292">
        <v>359.98700000000002</v>
      </c>
      <c r="K521" s="292">
        <v>2.3220000000000001E-2</v>
      </c>
      <c r="L521" s="292">
        <v>1251.1400000000001</v>
      </c>
      <c r="M521" s="298">
        <v>1249.56</v>
      </c>
      <c r="N521" s="298">
        <v>1250.0899999999999</v>
      </c>
      <c r="O521" s="298">
        <v>-0.56269999999999998</v>
      </c>
      <c r="P521" s="298">
        <v>-0.27610000000000001</v>
      </c>
      <c r="Q521" s="298">
        <v>0.50673999999999997</v>
      </c>
      <c r="R521" s="302">
        <v>1</v>
      </c>
      <c r="S521" s="302">
        <v>1</v>
      </c>
      <c r="T521" s="302">
        <v>1</v>
      </c>
      <c r="U521" s="302">
        <v>119.91</v>
      </c>
      <c r="V521" s="302">
        <v>120.25</v>
      </c>
      <c r="W521" s="302">
        <v>119.839</v>
      </c>
      <c r="X521" s="302">
        <v>3.4320000000000003E-2</v>
      </c>
      <c r="Y521" s="302">
        <v>3.6139999999999999E-2</v>
      </c>
      <c r="Z521" s="302">
        <v>3.6519999999999997E-2</v>
      </c>
      <c r="AA521" s="302">
        <v>3.3400000000000001E-3</v>
      </c>
      <c r="AB521" s="302">
        <v>3.3999999999999998E-3</v>
      </c>
      <c r="AC521" s="302">
        <v>4.1000000000000003E-3</v>
      </c>
      <c r="AD521" s="298">
        <v>49.997999999999998</v>
      </c>
      <c r="AE521" s="58">
        <f t="shared" si="8"/>
        <v>1.6597223293501884E-5</v>
      </c>
    </row>
    <row r="522" spans="1:31">
      <c r="A522" s="3">
        <v>521</v>
      </c>
      <c r="B522" s="290" t="s">
        <v>1321</v>
      </c>
      <c r="C522" s="292">
        <v>249.91300000000001</v>
      </c>
      <c r="D522" s="292">
        <v>249.89500000000001</v>
      </c>
      <c r="E522" s="292">
        <v>249.886</v>
      </c>
      <c r="F522" s="292">
        <v>5.0063199999999997</v>
      </c>
      <c r="G522" s="292">
        <v>5.0003799999999998</v>
      </c>
      <c r="H522" s="292">
        <v>5.00265</v>
      </c>
      <c r="I522" s="292">
        <v>359.97399999999999</v>
      </c>
      <c r="J522" s="292">
        <v>359.98700000000002</v>
      </c>
      <c r="K522" s="292">
        <v>2.3210000000000001E-2</v>
      </c>
      <c r="L522" s="292">
        <v>1251.1400000000001</v>
      </c>
      <c r="M522" s="298">
        <v>1249.57</v>
      </c>
      <c r="N522" s="298">
        <v>1250.0899999999999</v>
      </c>
      <c r="O522" s="298">
        <v>-0.5524</v>
      </c>
      <c r="P522" s="298">
        <v>-0.27179999999999999</v>
      </c>
      <c r="Q522" s="298">
        <v>0.50656000000000001</v>
      </c>
      <c r="R522" s="302">
        <v>1</v>
      </c>
      <c r="S522" s="302">
        <v>1</v>
      </c>
      <c r="T522" s="302">
        <v>1</v>
      </c>
      <c r="U522" s="302">
        <v>119.91</v>
      </c>
      <c r="V522" s="302">
        <v>120.25</v>
      </c>
      <c r="W522" s="302">
        <v>119.839</v>
      </c>
      <c r="X522" s="302">
        <v>3.4549999999999997E-2</v>
      </c>
      <c r="Y522" s="302">
        <v>3.6159999999999998E-2</v>
      </c>
      <c r="Z522" s="302">
        <v>3.6549999999999999E-2</v>
      </c>
      <c r="AA522" s="302">
        <v>3.32E-3</v>
      </c>
      <c r="AB522" s="302">
        <v>3.3700000000000002E-3</v>
      </c>
      <c r="AC522" s="302">
        <v>4.0699999999999998E-3</v>
      </c>
      <c r="AD522" s="298">
        <v>49.997999999999998</v>
      </c>
      <c r="AE522" s="58">
        <f t="shared" si="8"/>
        <v>1.7048609151970595E-5</v>
      </c>
    </row>
    <row r="523" spans="1:31">
      <c r="A523" s="3">
        <v>522</v>
      </c>
      <c r="B523" s="290" t="s">
        <v>1322</v>
      </c>
      <c r="C523" s="292">
        <v>249.91200000000001</v>
      </c>
      <c r="D523" s="292">
        <v>249.89500000000001</v>
      </c>
      <c r="E523" s="292">
        <v>249.886</v>
      </c>
      <c r="F523" s="292">
        <v>5.0063000000000004</v>
      </c>
      <c r="G523" s="292">
        <v>5.0003299999999999</v>
      </c>
      <c r="H523" s="292">
        <v>5.0026400000000004</v>
      </c>
      <c r="I523" s="292">
        <v>359.97399999999999</v>
      </c>
      <c r="J523" s="292">
        <v>359.98700000000002</v>
      </c>
      <c r="K523" s="292">
        <v>2.3009999999999999E-2</v>
      </c>
      <c r="L523" s="292">
        <v>1251.1300000000001</v>
      </c>
      <c r="M523" s="298">
        <v>1249.56</v>
      </c>
      <c r="N523" s="298">
        <v>1250.0899999999999</v>
      </c>
      <c r="O523" s="298">
        <v>-0.55469999999999997</v>
      </c>
      <c r="P523" s="298">
        <v>-0.26579999999999998</v>
      </c>
      <c r="Q523" s="298">
        <v>0.50202999999999998</v>
      </c>
      <c r="R523" s="302">
        <v>1</v>
      </c>
      <c r="S523" s="302">
        <v>1</v>
      </c>
      <c r="T523" s="302">
        <v>1</v>
      </c>
      <c r="U523" s="302">
        <v>119.91</v>
      </c>
      <c r="V523" s="302">
        <v>120.25</v>
      </c>
      <c r="W523" s="302">
        <v>119.839</v>
      </c>
      <c r="X523" s="302">
        <v>3.4849999999999999E-2</v>
      </c>
      <c r="Y523" s="302">
        <v>3.7560000000000003E-2</v>
      </c>
      <c r="Z523" s="302">
        <v>3.5889999999999998E-2</v>
      </c>
      <c r="AA523" s="302">
        <v>3.31E-3</v>
      </c>
      <c r="AB523" s="302">
        <v>3.3899999999999998E-3</v>
      </c>
      <c r="AC523" s="302">
        <v>3.9300000000000003E-3</v>
      </c>
      <c r="AD523" s="298">
        <v>49.997999999999998</v>
      </c>
      <c r="AE523" s="58">
        <f t="shared" si="8"/>
        <v>1.7129634215962142E-5</v>
      </c>
    </row>
    <row r="524" spans="1:31">
      <c r="A524" s="3">
        <v>523</v>
      </c>
      <c r="B524" s="290" t="s">
        <v>1323</v>
      </c>
      <c r="C524" s="292">
        <v>249.91200000000001</v>
      </c>
      <c r="D524" s="292">
        <v>249.89400000000001</v>
      </c>
      <c r="E524" s="292">
        <v>249.886</v>
      </c>
      <c r="F524" s="292">
        <v>5.00631</v>
      </c>
      <c r="G524" s="292">
        <v>5.0003000000000002</v>
      </c>
      <c r="H524" s="292">
        <v>5.0026400000000004</v>
      </c>
      <c r="I524" s="292">
        <v>359.97399999999999</v>
      </c>
      <c r="J524" s="292">
        <v>359.988</v>
      </c>
      <c r="K524" s="292">
        <v>2.2870000000000001E-2</v>
      </c>
      <c r="L524" s="292">
        <v>1251.1400000000001</v>
      </c>
      <c r="M524" s="298">
        <v>1249.55</v>
      </c>
      <c r="N524" s="298">
        <v>1250.0899999999999</v>
      </c>
      <c r="O524" s="298">
        <v>-0.56779999999999997</v>
      </c>
      <c r="P524" s="298">
        <v>-0.26290000000000002</v>
      </c>
      <c r="Q524" s="298">
        <v>0.49908999999999998</v>
      </c>
      <c r="R524" s="302">
        <v>1</v>
      </c>
      <c r="S524" s="302">
        <v>1</v>
      </c>
      <c r="T524" s="302">
        <v>1</v>
      </c>
      <c r="U524" s="302">
        <v>119.90900000000001</v>
      </c>
      <c r="V524" s="302">
        <v>120.25</v>
      </c>
      <c r="W524" s="302">
        <v>119.839</v>
      </c>
      <c r="X524" s="302">
        <v>3.4799999999999998E-2</v>
      </c>
      <c r="Y524" s="302">
        <v>3.7629999999999997E-2</v>
      </c>
      <c r="Z524" s="302">
        <v>3.5659999999999997E-2</v>
      </c>
      <c r="AA524" s="302">
        <v>3.32E-3</v>
      </c>
      <c r="AB524" s="302">
        <v>3.3999999999999998E-3</v>
      </c>
      <c r="AC524" s="302">
        <v>3.8800000000000002E-3</v>
      </c>
      <c r="AD524" s="298">
        <v>49.997999999999998</v>
      </c>
      <c r="AE524" s="58">
        <f t="shared" si="8"/>
        <v>1.7175923858303577E-5</v>
      </c>
    </row>
    <row r="525" spans="1:31">
      <c r="A525" s="3">
        <v>524</v>
      </c>
      <c r="B525" s="290" t="s">
        <v>1324</v>
      </c>
      <c r="C525" s="292">
        <v>249.91200000000001</v>
      </c>
      <c r="D525" s="292">
        <v>249.89500000000001</v>
      </c>
      <c r="E525" s="292">
        <v>249.887</v>
      </c>
      <c r="F525" s="292">
        <v>5.0063199999999997</v>
      </c>
      <c r="G525" s="292">
        <v>5.0003000000000002</v>
      </c>
      <c r="H525" s="292">
        <v>5.00265</v>
      </c>
      <c r="I525" s="292">
        <v>359.97399999999999</v>
      </c>
      <c r="J525" s="292">
        <v>359.988</v>
      </c>
      <c r="K525" s="292">
        <v>2.3390000000000001E-2</v>
      </c>
      <c r="L525" s="292">
        <v>1251.1400000000001</v>
      </c>
      <c r="M525" s="298">
        <v>1249.55</v>
      </c>
      <c r="N525" s="298">
        <v>1250.0899999999999</v>
      </c>
      <c r="O525" s="298">
        <v>-0.55989999999999995</v>
      </c>
      <c r="P525" s="298">
        <v>-0.25729999999999997</v>
      </c>
      <c r="Q525" s="298">
        <v>0.51036999999999999</v>
      </c>
      <c r="R525" s="302">
        <v>1</v>
      </c>
      <c r="S525" s="302">
        <v>1</v>
      </c>
      <c r="T525" s="302">
        <v>1</v>
      </c>
      <c r="U525" s="302">
        <v>119.90900000000001</v>
      </c>
      <c r="V525" s="302">
        <v>120.25</v>
      </c>
      <c r="W525" s="302">
        <v>119.839</v>
      </c>
      <c r="X525" s="302">
        <v>3.406E-2</v>
      </c>
      <c r="Y525" s="302">
        <v>3.567E-2</v>
      </c>
      <c r="Z525" s="302">
        <v>3.807E-2</v>
      </c>
      <c r="AA525" s="302">
        <v>3.31E-3</v>
      </c>
      <c r="AB525" s="302">
        <v>3.3500000000000001E-3</v>
      </c>
      <c r="AC525" s="302">
        <v>3.8400000000000001E-3</v>
      </c>
      <c r="AD525" s="298">
        <v>49.997999999999998</v>
      </c>
      <c r="AE525" s="58">
        <f t="shared" si="8"/>
        <v>1.7280093743465841E-5</v>
      </c>
    </row>
    <row r="526" spans="1:31">
      <c r="A526" s="3">
        <v>525</v>
      </c>
      <c r="B526" s="290" t="s">
        <v>1325</v>
      </c>
      <c r="C526" s="292">
        <v>249.91200000000001</v>
      </c>
      <c r="D526" s="292">
        <v>249.89500000000001</v>
      </c>
      <c r="E526" s="292">
        <v>249.887</v>
      </c>
      <c r="F526" s="292">
        <v>5.0062899999999999</v>
      </c>
      <c r="G526" s="292">
        <v>5.0002700000000004</v>
      </c>
      <c r="H526" s="292">
        <v>5.0026400000000004</v>
      </c>
      <c r="I526" s="292">
        <v>359.97399999999999</v>
      </c>
      <c r="J526" s="292">
        <v>359.988</v>
      </c>
      <c r="K526" s="292">
        <v>2.351E-2</v>
      </c>
      <c r="L526" s="292">
        <v>1251.1300000000001</v>
      </c>
      <c r="M526" s="298">
        <v>1249.54</v>
      </c>
      <c r="N526" s="298">
        <v>1250.0899999999999</v>
      </c>
      <c r="O526" s="298">
        <v>-0.5514</v>
      </c>
      <c r="P526" s="298">
        <v>-0.2555</v>
      </c>
      <c r="Q526" s="298">
        <v>0.51302000000000003</v>
      </c>
      <c r="R526" s="302">
        <v>1</v>
      </c>
      <c r="S526" s="302">
        <v>1</v>
      </c>
      <c r="T526" s="302">
        <v>1</v>
      </c>
      <c r="U526" s="302">
        <v>119.91</v>
      </c>
      <c r="V526" s="302">
        <v>120.25</v>
      </c>
      <c r="W526" s="302">
        <v>119.839</v>
      </c>
      <c r="X526" s="302">
        <v>3.4180000000000002E-2</v>
      </c>
      <c r="Y526" s="302">
        <v>3.526E-2</v>
      </c>
      <c r="Z526" s="302">
        <v>3.7589999999999998E-2</v>
      </c>
      <c r="AA526" s="302">
        <v>3.31E-3</v>
      </c>
      <c r="AB526" s="302">
        <v>3.3700000000000002E-3</v>
      </c>
      <c r="AC526" s="302">
        <v>3.7000000000000002E-3</v>
      </c>
      <c r="AD526" s="298">
        <v>49.997999999999998</v>
      </c>
      <c r="AE526" s="58">
        <f t="shared" si="8"/>
        <v>1.7129626940004528E-5</v>
      </c>
    </row>
    <row r="527" spans="1:31">
      <c r="A527" s="3">
        <v>526</v>
      </c>
      <c r="B527" s="290" t="s">
        <v>1326</v>
      </c>
      <c r="C527" s="292">
        <v>249.91300000000001</v>
      </c>
      <c r="D527" s="292">
        <v>249.89500000000001</v>
      </c>
      <c r="E527" s="292">
        <v>249.887</v>
      </c>
      <c r="F527" s="292">
        <v>5.00624</v>
      </c>
      <c r="G527" s="292">
        <v>5.0002500000000003</v>
      </c>
      <c r="H527" s="292">
        <v>5.00265</v>
      </c>
      <c r="I527" s="292">
        <v>359.97399999999999</v>
      </c>
      <c r="J527" s="292">
        <v>359.988</v>
      </c>
      <c r="K527" s="292">
        <v>2.3779999999999999E-2</v>
      </c>
      <c r="L527" s="292">
        <v>1251.1199999999999</v>
      </c>
      <c r="M527" s="298">
        <v>1249.53</v>
      </c>
      <c r="N527" s="298">
        <v>1250.0899999999999</v>
      </c>
      <c r="O527" s="298">
        <v>-0.55710000000000004</v>
      </c>
      <c r="P527" s="298">
        <v>-0.25829999999999997</v>
      </c>
      <c r="Q527" s="298">
        <v>0.51883000000000001</v>
      </c>
      <c r="R527" s="302">
        <v>1</v>
      </c>
      <c r="S527" s="302">
        <v>1</v>
      </c>
      <c r="T527" s="302">
        <v>1</v>
      </c>
      <c r="U527" s="302">
        <v>119.91</v>
      </c>
      <c r="V527" s="302">
        <v>120.25</v>
      </c>
      <c r="W527" s="302">
        <v>119.839</v>
      </c>
      <c r="X527" s="302">
        <v>3.4759999999999999E-2</v>
      </c>
      <c r="Y527" s="302">
        <v>3.6139999999999999E-2</v>
      </c>
      <c r="Z527" s="302">
        <v>3.7139999999999999E-2</v>
      </c>
      <c r="AA527" s="302">
        <v>3.3300000000000001E-3</v>
      </c>
      <c r="AB527" s="302">
        <v>3.3700000000000002E-3</v>
      </c>
      <c r="AC527" s="302">
        <v>3.63E-3</v>
      </c>
      <c r="AD527" s="298">
        <v>49.997999999999998</v>
      </c>
      <c r="AE527" s="58">
        <f t="shared" si="8"/>
        <v>1.7187499906867743E-5</v>
      </c>
    </row>
    <row r="528" spans="1:31">
      <c r="A528" s="3">
        <v>527</v>
      </c>
      <c r="B528" s="290" t="s">
        <v>1327</v>
      </c>
      <c r="C528" s="292">
        <v>249.91200000000001</v>
      </c>
      <c r="D528" s="292">
        <v>249.893</v>
      </c>
      <c r="E528" s="292">
        <v>249.887</v>
      </c>
      <c r="F528" s="292">
        <v>5.0062199999999999</v>
      </c>
      <c r="G528" s="292">
        <v>5.0002500000000003</v>
      </c>
      <c r="H528" s="292">
        <v>5.0026700000000002</v>
      </c>
      <c r="I528" s="292">
        <v>359.97399999999999</v>
      </c>
      <c r="J528" s="292">
        <v>359.988</v>
      </c>
      <c r="K528" s="292">
        <v>2.325E-2</v>
      </c>
      <c r="L528" s="292">
        <v>1251.1099999999999</v>
      </c>
      <c r="M528" s="298">
        <v>1249.53</v>
      </c>
      <c r="N528" s="298">
        <v>1250.0999999999999</v>
      </c>
      <c r="O528" s="298">
        <v>-0.56079999999999997</v>
      </c>
      <c r="P528" s="298">
        <v>-0.25030000000000002</v>
      </c>
      <c r="Q528" s="298">
        <v>0.50741000000000003</v>
      </c>
      <c r="R528" s="302">
        <v>1</v>
      </c>
      <c r="S528" s="302">
        <v>1</v>
      </c>
      <c r="T528" s="302">
        <v>1</v>
      </c>
      <c r="U528" s="302">
        <v>119.91</v>
      </c>
      <c r="V528" s="302">
        <v>120.25</v>
      </c>
      <c r="W528" s="302">
        <v>119.83799999999999</v>
      </c>
      <c r="X528" s="302">
        <v>3.4979999999999997E-2</v>
      </c>
      <c r="Y528" s="302">
        <v>3.569E-2</v>
      </c>
      <c r="Z528" s="302">
        <v>3.6970000000000003E-2</v>
      </c>
      <c r="AA528" s="302">
        <v>3.32E-3</v>
      </c>
      <c r="AB528" s="302">
        <v>3.3700000000000002E-3</v>
      </c>
      <c r="AC528" s="302">
        <v>3.5200000000000001E-3</v>
      </c>
      <c r="AD528" s="298">
        <v>49.997999999999998</v>
      </c>
      <c r="AE528" s="58">
        <f t="shared" si="8"/>
        <v>1.7719910829328001E-5</v>
      </c>
    </row>
    <row r="529" spans="1:31">
      <c r="A529" s="3">
        <v>528</v>
      </c>
      <c r="B529" s="290" t="s">
        <v>1328</v>
      </c>
      <c r="C529" s="292">
        <v>249.911</v>
      </c>
      <c r="D529" s="292">
        <v>249.893</v>
      </c>
      <c r="E529" s="292">
        <v>249.887</v>
      </c>
      <c r="F529" s="292">
        <v>5.0062499999999996</v>
      </c>
      <c r="G529" s="292">
        <v>5.0002500000000003</v>
      </c>
      <c r="H529" s="292">
        <v>5.0026900000000003</v>
      </c>
      <c r="I529" s="292">
        <v>359.97399999999999</v>
      </c>
      <c r="J529" s="292">
        <v>359.988</v>
      </c>
      <c r="K529" s="292">
        <v>2.317E-2</v>
      </c>
      <c r="L529" s="292">
        <v>1251.1199999999999</v>
      </c>
      <c r="M529" s="298">
        <v>1249.53</v>
      </c>
      <c r="N529" s="298">
        <v>1250.1099999999999</v>
      </c>
      <c r="O529" s="298">
        <v>-0.56499999999999995</v>
      </c>
      <c r="P529" s="298">
        <v>-0.24890000000000001</v>
      </c>
      <c r="Q529" s="298">
        <v>0.50570999999999999</v>
      </c>
      <c r="R529" s="302">
        <v>1</v>
      </c>
      <c r="S529" s="302">
        <v>1</v>
      </c>
      <c r="T529" s="302">
        <v>1</v>
      </c>
      <c r="U529" s="302">
        <v>119.91</v>
      </c>
      <c r="V529" s="302">
        <v>120.25</v>
      </c>
      <c r="W529" s="302">
        <v>119.839</v>
      </c>
      <c r="X529" s="302">
        <v>3.4959999999999998E-2</v>
      </c>
      <c r="Y529" s="302">
        <v>3.5400000000000001E-2</v>
      </c>
      <c r="Z529" s="302">
        <v>3.6909999999999998E-2</v>
      </c>
      <c r="AA529" s="302">
        <v>3.29E-3</v>
      </c>
      <c r="AB529" s="302">
        <v>3.3600000000000001E-3</v>
      </c>
      <c r="AC529" s="302">
        <v>3.4299999999999999E-3</v>
      </c>
      <c r="AD529" s="298">
        <v>49.997999999999998</v>
      </c>
      <c r="AE529" s="58">
        <f t="shared" si="8"/>
        <v>1.7222220776602626E-5</v>
      </c>
    </row>
    <row r="530" spans="1:31">
      <c r="A530" s="3">
        <v>529</v>
      </c>
      <c r="B530" s="290" t="s">
        <v>1329</v>
      </c>
      <c r="C530" s="292">
        <v>249.911</v>
      </c>
      <c r="D530" s="292">
        <v>249.89500000000001</v>
      </c>
      <c r="E530" s="292">
        <v>249.88900000000001</v>
      </c>
      <c r="F530" s="292">
        <v>5.0062600000000002</v>
      </c>
      <c r="G530" s="292">
        <v>5.0003099999999998</v>
      </c>
      <c r="H530" s="292">
        <v>5.0026999999999999</v>
      </c>
      <c r="I530" s="292">
        <v>359.97399999999999</v>
      </c>
      <c r="J530" s="292">
        <v>359.988</v>
      </c>
      <c r="K530" s="292">
        <v>2.3390000000000001E-2</v>
      </c>
      <c r="L530" s="292">
        <v>1251.1199999999999</v>
      </c>
      <c r="M530" s="298">
        <v>1249.55</v>
      </c>
      <c r="N530" s="298">
        <v>1250.1199999999999</v>
      </c>
      <c r="O530" s="298">
        <v>-0.56079999999999997</v>
      </c>
      <c r="P530" s="298">
        <v>-0.25030000000000002</v>
      </c>
      <c r="Q530" s="298">
        <v>0.51044999999999996</v>
      </c>
      <c r="R530" s="302">
        <v>1</v>
      </c>
      <c r="S530" s="302">
        <v>1</v>
      </c>
      <c r="T530" s="302">
        <v>1</v>
      </c>
      <c r="U530" s="302">
        <v>119.91</v>
      </c>
      <c r="V530" s="302">
        <v>120.25</v>
      </c>
      <c r="W530" s="302">
        <v>119.839</v>
      </c>
      <c r="X530" s="302">
        <v>3.5049999999999998E-2</v>
      </c>
      <c r="Y530" s="302">
        <v>3.5310000000000001E-2</v>
      </c>
      <c r="Z530" s="302">
        <v>3.7379999999999997E-2</v>
      </c>
      <c r="AA530" s="302">
        <v>3.32E-3</v>
      </c>
      <c r="AB530" s="302">
        <v>3.3E-3</v>
      </c>
      <c r="AC530" s="302">
        <v>3.3E-3</v>
      </c>
      <c r="AD530" s="298">
        <v>49.997999999999998</v>
      </c>
      <c r="AE530" s="58">
        <f t="shared" si="8"/>
        <v>1.6909718397073448E-5</v>
      </c>
    </row>
    <row r="531" spans="1:31">
      <c r="A531" s="3">
        <v>530</v>
      </c>
      <c r="B531" s="290" t="s">
        <v>1330</v>
      </c>
      <c r="C531" s="292">
        <v>249.911</v>
      </c>
      <c r="D531" s="292">
        <v>249.89400000000001</v>
      </c>
      <c r="E531" s="292">
        <v>249.88800000000001</v>
      </c>
      <c r="F531" s="292">
        <v>5.0062300000000004</v>
      </c>
      <c r="G531" s="292">
        <v>5.0003000000000002</v>
      </c>
      <c r="H531" s="292">
        <v>5.0026999999999999</v>
      </c>
      <c r="I531" s="292">
        <v>359.97399999999999</v>
      </c>
      <c r="J531" s="292">
        <v>359.988</v>
      </c>
      <c r="K531" s="292">
        <v>2.3290000000000002E-2</v>
      </c>
      <c r="L531" s="292">
        <v>1251.1099999999999</v>
      </c>
      <c r="M531" s="298">
        <v>1249.54</v>
      </c>
      <c r="N531" s="298">
        <v>1250.1099999999999</v>
      </c>
      <c r="O531" s="298">
        <v>-0.55889999999999995</v>
      </c>
      <c r="P531" s="298">
        <v>-0.24840000000000001</v>
      </c>
      <c r="Q531" s="298">
        <v>0.50819000000000003</v>
      </c>
      <c r="R531" s="302">
        <v>1</v>
      </c>
      <c r="S531" s="302">
        <v>1</v>
      </c>
      <c r="T531" s="302">
        <v>1</v>
      </c>
      <c r="U531" s="302">
        <v>119.91</v>
      </c>
      <c r="V531" s="302">
        <v>120.25</v>
      </c>
      <c r="W531" s="302">
        <v>119.839</v>
      </c>
      <c r="X531" s="302">
        <v>3.5150000000000001E-2</v>
      </c>
      <c r="Y531" s="302">
        <v>3.5099999999999999E-2</v>
      </c>
      <c r="Z531" s="302">
        <v>3.7220000000000003E-2</v>
      </c>
      <c r="AA531" s="302">
        <v>3.32E-3</v>
      </c>
      <c r="AB531" s="302">
        <v>3.3E-3</v>
      </c>
      <c r="AC531" s="302">
        <v>3.2399999999999998E-3</v>
      </c>
      <c r="AD531" s="298">
        <v>49.997999999999998</v>
      </c>
      <c r="AE531" s="58">
        <f t="shared" si="8"/>
        <v>1.6458339814562351E-5</v>
      </c>
    </row>
    <row r="532" spans="1:31">
      <c r="A532" s="3">
        <v>531</v>
      </c>
      <c r="B532" s="290" t="s">
        <v>1331</v>
      </c>
      <c r="C532" s="292">
        <v>249.911</v>
      </c>
      <c r="D532" s="292">
        <v>249.89400000000001</v>
      </c>
      <c r="E532" s="292">
        <v>249.886</v>
      </c>
      <c r="F532" s="292">
        <v>5.0062300000000004</v>
      </c>
      <c r="G532" s="292">
        <v>5.0002899999999997</v>
      </c>
      <c r="H532" s="292">
        <v>5.0026999999999999</v>
      </c>
      <c r="I532" s="292">
        <v>359.97300000000001</v>
      </c>
      <c r="J532" s="292">
        <v>359.988</v>
      </c>
      <c r="K532" s="292">
        <v>2.2759999999999999E-2</v>
      </c>
      <c r="L532" s="292">
        <v>1251.1099999999999</v>
      </c>
      <c r="M532" s="298">
        <v>1249.54</v>
      </c>
      <c r="N532" s="298">
        <v>1250.0999999999999</v>
      </c>
      <c r="O532" s="298">
        <v>-0.57350000000000001</v>
      </c>
      <c r="P532" s="298">
        <v>-0.25269999999999998</v>
      </c>
      <c r="Q532" s="298">
        <v>0.49662000000000001</v>
      </c>
      <c r="R532" s="302">
        <v>1</v>
      </c>
      <c r="S532" s="302">
        <v>1</v>
      </c>
      <c r="T532" s="302">
        <v>1</v>
      </c>
      <c r="U532" s="302">
        <v>119.90900000000001</v>
      </c>
      <c r="V532" s="302">
        <v>120.25</v>
      </c>
      <c r="W532" s="302">
        <v>119.839</v>
      </c>
      <c r="X532" s="302">
        <v>3.4909999999999997E-2</v>
      </c>
      <c r="Y532" s="302">
        <v>3.5749999999999997E-2</v>
      </c>
      <c r="Z532" s="302">
        <v>3.7220000000000003E-2</v>
      </c>
      <c r="AA532" s="302">
        <v>3.29E-3</v>
      </c>
      <c r="AB532" s="302">
        <v>3.2200000000000002E-3</v>
      </c>
      <c r="AC532" s="302">
        <v>3.0699999999999998E-3</v>
      </c>
      <c r="AD532" s="298">
        <v>49.997999999999998</v>
      </c>
      <c r="AE532" s="58">
        <f t="shared" si="8"/>
        <v>1.6226847947109491E-5</v>
      </c>
    </row>
    <row r="533" spans="1:31">
      <c r="A533" s="3">
        <v>532</v>
      </c>
      <c r="B533" s="290" t="s">
        <v>1332</v>
      </c>
      <c r="C533" s="292">
        <v>249.911</v>
      </c>
      <c r="D533" s="292">
        <v>249.89400000000001</v>
      </c>
      <c r="E533" s="292">
        <v>249.886</v>
      </c>
      <c r="F533" s="292">
        <v>5.0062499999999996</v>
      </c>
      <c r="G533" s="292">
        <v>5.0003099999999998</v>
      </c>
      <c r="H533" s="292">
        <v>5.0027100000000004</v>
      </c>
      <c r="I533" s="292">
        <v>359.97300000000001</v>
      </c>
      <c r="J533" s="292">
        <v>359.988</v>
      </c>
      <c r="K533" s="292">
        <v>2.2710000000000001E-2</v>
      </c>
      <c r="L533" s="292">
        <v>1251.1099999999999</v>
      </c>
      <c r="M533" s="298">
        <v>1249.55</v>
      </c>
      <c r="N533" s="298">
        <v>1250.1099999999999</v>
      </c>
      <c r="O533" s="298">
        <v>-0.5716</v>
      </c>
      <c r="P533" s="298">
        <v>-0.25269999999999998</v>
      </c>
      <c r="Q533" s="298">
        <v>0.49551000000000001</v>
      </c>
      <c r="R533" s="302">
        <v>1</v>
      </c>
      <c r="S533" s="302">
        <v>1</v>
      </c>
      <c r="T533" s="302">
        <v>1</v>
      </c>
      <c r="U533" s="302">
        <v>119.91</v>
      </c>
      <c r="V533" s="302">
        <v>120.25</v>
      </c>
      <c r="W533" s="302">
        <v>119.839</v>
      </c>
      <c r="X533" s="302">
        <v>3.5099999999999999E-2</v>
      </c>
      <c r="Y533" s="302">
        <v>3.5950000000000003E-2</v>
      </c>
      <c r="Z533" s="302">
        <v>3.703E-2</v>
      </c>
      <c r="AA533" s="302">
        <v>3.31E-3</v>
      </c>
      <c r="AB533" s="302">
        <v>3.2299999999999998E-3</v>
      </c>
      <c r="AC533" s="302">
        <v>3.0200000000000001E-3</v>
      </c>
      <c r="AD533" s="298">
        <v>49.997999999999998</v>
      </c>
      <c r="AE533" s="58">
        <f t="shared" si="8"/>
        <v>1.6273152141366154E-5</v>
      </c>
    </row>
    <row r="534" spans="1:31">
      <c r="A534" s="3">
        <v>533</v>
      </c>
      <c r="B534" s="290" t="s">
        <v>1333</v>
      </c>
      <c r="C534" s="292">
        <v>249.91</v>
      </c>
      <c r="D534" s="292">
        <v>249.89400000000001</v>
      </c>
      <c r="E534" s="292">
        <v>249.886</v>
      </c>
      <c r="F534" s="292">
        <v>5.0063000000000004</v>
      </c>
      <c r="G534" s="292">
        <v>5.0003000000000002</v>
      </c>
      <c r="H534" s="292">
        <v>5.0026799999999998</v>
      </c>
      <c r="I534" s="292">
        <v>359.97300000000001</v>
      </c>
      <c r="J534" s="292">
        <v>359.988</v>
      </c>
      <c r="K534" s="292">
        <v>2.2159999999999999E-2</v>
      </c>
      <c r="L534" s="292">
        <v>1251.1199999999999</v>
      </c>
      <c r="M534" s="298">
        <v>1249.54</v>
      </c>
      <c r="N534" s="298">
        <v>1250.0999999999999</v>
      </c>
      <c r="O534" s="298">
        <v>-0.57299999999999995</v>
      </c>
      <c r="P534" s="298">
        <v>-0.2611</v>
      </c>
      <c r="Q534" s="298">
        <v>0.48368</v>
      </c>
      <c r="R534" s="302">
        <v>1</v>
      </c>
      <c r="S534" s="302">
        <v>1</v>
      </c>
      <c r="T534" s="302">
        <v>1</v>
      </c>
      <c r="U534" s="302">
        <v>119.91</v>
      </c>
      <c r="V534" s="302">
        <v>120.25</v>
      </c>
      <c r="W534" s="302">
        <v>119.839</v>
      </c>
      <c r="X534" s="302">
        <v>3.3989999999999999E-2</v>
      </c>
      <c r="Y534" s="302">
        <v>3.6380000000000003E-2</v>
      </c>
      <c r="Z534" s="302">
        <v>3.6159999999999998E-2</v>
      </c>
      <c r="AA534" s="302">
        <v>3.3500000000000001E-3</v>
      </c>
      <c r="AB534" s="302">
        <v>3.2399999999999998E-3</v>
      </c>
      <c r="AC534" s="302">
        <v>2.9099999999999998E-3</v>
      </c>
      <c r="AD534" s="298">
        <v>49.997999999999998</v>
      </c>
      <c r="AE534" s="58">
        <f t="shared" si="8"/>
        <v>1.6458332538604736E-5</v>
      </c>
    </row>
    <row r="535" spans="1:31">
      <c r="A535" s="3">
        <v>534</v>
      </c>
      <c r="B535" s="290" t="s">
        <v>1334</v>
      </c>
      <c r="C535" s="292">
        <v>249.91</v>
      </c>
      <c r="D535" s="292">
        <v>249.89400000000001</v>
      </c>
      <c r="E535" s="292">
        <v>249.886</v>
      </c>
      <c r="F535" s="292">
        <v>5.0062899999999999</v>
      </c>
      <c r="G535" s="292">
        <v>5.0003200000000003</v>
      </c>
      <c r="H535" s="292">
        <v>5.0026400000000004</v>
      </c>
      <c r="I535" s="292">
        <v>359.97300000000001</v>
      </c>
      <c r="J535" s="292">
        <v>359.98700000000002</v>
      </c>
      <c r="K535" s="292">
        <v>2.1950000000000001E-2</v>
      </c>
      <c r="L535" s="292">
        <v>1251.1199999999999</v>
      </c>
      <c r="M535" s="298">
        <v>1249.55</v>
      </c>
      <c r="N535" s="298">
        <v>1250.0899999999999</v>
      </c>
      <c r="O535" s="298">
        <v>-0.57999999999999996</v>
      </c>
      <c r="P535" s="298">
        <v>-0.2681</v>
      </c>
      <c r="Q535" s="298">
        <v>0.47910000000000003</v>
      </c>
      <c r="R535" s="302">
        <v>1</v>
      </c>
      <c r="S535" s="302">
        <v>1</v>
      </c>
      <c r="T535" s="302">
        <v>1</v>
      </c>
      <c r="U535" s="302">
        <v>119.91</v>
      </c>
      <c r="V535" s="302">
        <v>120.25</v>
      </c>
      <c r="W535" s="302">
        <v>119.839</v>
      </c>
      <c r="X535" s="302">
        <v>3.3550000000000003E-2</v>
      </c>
      <c r="Y535" s="302">
        <v>3.5950000000000003E-2</v>
      </c>
      <c r="Z535" s="302">
        <v>3.6880000000000003E-2</v>
      </c>
      <c r="AA535" s="302">
        <v>3.3700000000000002E-3</v>
      </c>
      <c r="AB535" s="302">
        <v>3.1900000000000001E-3</v>
      </c>
      <c r="AC535" s="302">
        <v>2.8400000000000001E-3</v>
      </c>
      <c r="AD535" s="298">
        <v>49.997999999999998</v>
      </c>
      <c r="AE535" s="58">
        <f t="shared" si="8"/>
        <v>1.6284720913972706E-5</v>
      </c>
    </row>
    <row r="536" spans="1:31">
      <c r="A536" s="3">
        <v>535</v>
      </c>
      <c r="B536" s="290" t="s">
        <v>1335</v>
      </c>
      <c r="C536" s="292">
        <v>249.911</v>
      </c>
      <c r="D536" s="292">
        <v>249.89500000000001</v>
      </c>
      <c r="E536" s="292">
        <v>249.887</v>
      </c>
      <c r="F536" s="292">
        <v>5.0062300000000004</v>
      </c>
      <c r="G536" s="292">
        <v>5.0003099999999998</v>
      </c>
      <c r="H536" s="292">
        <v>5.0026299999999999</v>
      </c>
      <c r="I536" s="292">
        <v>359.97300000000001</v>
      </c>
      <c r="J536" s="292">
        <v>359.988</v>
      </c>
      <c r="K536" s="292">
        <v>2.2450000000000001E-2</v>
      </c>
      <c r="L536" s="292">
        <v>1251.1099999999999</v>
      </c>
      <c r="M536" s="298">
        <v>1249.55</v>
      </c>
      <c r="N536" s="298">
        <v>1250.0899999999999</v>
      </c>
      <c r="O536" s="298">
        <v>-0.56920000000000004</v>
      </c>
      <c r="P536" s="298">
        <v>-0.25309999999999999</v>
      </c>
      <c r="Q536" s="298">
        <v>0.48991000000000001</v>
      </c>
      <c r="R536" s="302">
        <v>1</v>
      </c>
      <c r="S536" s="302">
        <v>1</v>
      </c>
      <c r="T536" s="302">
        <v>1</v>
      </c>
      <c r="U536" s="302">
        <v>119.90900000000001</v>
      </c>
      <c r="V536" s="302">
        <v>120.25</v>
      </c>
      <c r="W536" s="302">
        <v>119.839</v>
      </c>
      <c r="X536" s="302">
        <v>3.3939999999999998E-2</v>
      </c>
      <c r="Y536" s="302">
        <v>3.5709999999999999E-2</v>
      </c>
      <c r="Z536" s="302">
        <v>3.7159999999999999E-2</v>
      </c>
      <c r="AA536" s="302">
        <v>3.3999999999999998E-3</v>
      </c>
      <c r="AB536" s="302">
        <v>3.2200000000000002E-3</v>
      </c>
      <c r="AC536" s="302">
        <v>2.7899999999999999E-3</v>
      </c>
      <c r="AD536" s="298">
        <v>49.997999999999998</v>
      </c>
      <c r="AE536" s="58">
        <f t="shared" si="8"/>
        <v>1.6319441783707589E-5</v>
      </c>
    </row>
    <row r="537" spans="1:31">
      <c r="A537" s="3">
        <v>536</v>
      </c>
      <c r="B537" s="290" t="s">
        <v>1336</v>
      </c>
      <c r="C537" s="292">
        <v>249.91</v>
      </c>
      <c r="D537" s="292">
        <v>249.89500000000001</v>
      </c>
      <c r="E537" s="292">
        <v>249.887</v>
      </c>
      <c r="F537" s="292">
        <v>5.0062199999999999</v>
      </c>
      <c r="G537" s="292">
        <v>5.0003099999999998</v>
      </c>
      <c r="H537" s="292">
        <v>5.00265</v>
      </c>
      <c r="I537" s="292">
        <v>359.97399999999999</v>
      </c>
      <c r="J537" s="292">
        <v>359.988</v>
      </c>
      <c r="K537" s="292">
        <v>2.2710000000000001E-2</v>
      </c>
      <c r="L537" s="292">
        <v>1251.0999999999999</v>
      </c>
      <c r="M537" s="298">
        <v>1249.55</v>
      </c>
      <c r="N537" s="298">
        <v>1250.0999999999999</v>
      </c>
      <c r="O537" s="298">
        <v>-0.5524</v>
      </c>
      <c r="P537" s="298">
        <v>-0.25309999999999999</v>
      </c>
      <c r="Q537" s="298">
        <v>0.49564999999999998</v>
      </c>
      <c r="R537" s="302">
        <v>1</v>
      </c>
      <c r="S537" s="302">
        <v>1</v>
      </c>
      <c r="T537" s="302">
        <v>1</v>
      </c>
      <c r="U537" s="302">
        <v>119.91</v>
      </c>
      <c r="V537" s="302">
        <v>120.25</v>
      </c>
      <c r="W537" s="302">
        <v>119.839</v>
      </c>
      <c r="X537" s="302">
        <v>3.4790000000000001E-2</v>
      </c>
      <c r="Y537" s="302">
        <v>3.585E-2</v>
      </c>
      <c r="Z537" s="302">
        <v>3.6670000000000001E-2</v>
      </c>
      <c r="AA537" s="302">
        <v>3.3999999999999998E-3</v>
      </c>
      <c r="AB537" s="302">
        <v>3.2499999999999999E-3</v>
      </c>
      <c r="AC537" s="302">
        <v>2.7899999999999999E-3</v>
      </c>
      <c r="AD537" s="298">
        <v>49.997999999999998</v>
      </c>
      <c r="AE537" s="58">
        <f t="shared" si="8"/>
        <v>1.6226855223067105E-5</v>
      </c>
    </row>
    <row r="538" spans="1:31">
      <c r="A538" s="3">
        <v>537</v>
      </c>
      <c r="B538" s="290" t="s">
        <v>1337</v>
      </c>
      <c r="C538" s="292">
        <v>249.91</v>
      </c>
      <c r="D538" s="292">
        <v>249.89500000000001</v>
      </c>
      <c r="E538" s="292">
        <v>249.886</v>
      </c>
      <c r="F538" s="292">
        <v>5.0062300000000004</v>
      </c>
      <c r="G538" s="292">
        <v>5.0003200000000003</v>
      </c>
      <c r="H538" s="292">
        <v>5.0026599999999997</v>
      </c>
      <c r="I538" s="292">
        <v>359.97399999999999</v>
      </c>
      <c r="J538" s="292">
        <v>359.98700000000002</v>
      </c>
      <c r="K538" s="292">
        <v>2.206E-2</v>
      </c>
      <c r="L538" s="292">
        <v>1251.1099999999999</v>
      </c>
      <c r="M538" s="298">
        <v>1249.55</v>
      </c>
      <c r="N538" s="298">
        <v>1250.0899999999999</v>
      </c>
      <c r="O538" s="298">
        <v>-0.55710000000000004</v>
      </c>
      <c r="P538" s="298">
        <v>-0.26390000000000002</v>
      </c>
      <c r="Q538" s="298">
        <v>0.48132000000000003</v>
      </c>
      <c r="R538" s="302">
        <v>1</v>
      </c>
      <c r="S538" s="302">
        <v>1</v>
      </c>
      <c r="T538" s="302">
        <v>1</v>
      </c>
      <c r="U538" s="302">
        <v>119.90900000000001</v>
      </c>
      <c r="V538" s="302">
        <v>120.25</v>
      </c>
      <c r="W538" s="302">
        <v>119.839</v>
      </c>
      <c r="X538" s="302">
        <v>3.4419999999999999E-2</v>
      </c>
      <c r="Y538" s="302">
        <v>3.61E-2</v>
      </c>
      <c r="Z538" s="302">
        <v>3.7260000000000001E-2</v>
      </c>
      <c r="AA538" s="302">
        <v>3.3800000000000002E-3</v>
      </c>
      <c r="AB538" s="302">
        <v>3.2299999999999998E-3</v>
      </c>
      <c r="AC538" s="302">
        <v>2.7299999999999998E-3</v>
      </c>
      <c r="AD538" s="298">
        <v>49.997999999999998</v>
      </c>
      <c r="AE538" s="58">
        <f t="shared" si="8"/>
        <v>1.7048609151970595E-5</v>
      </c>
    </row>
    <row r="539" spans="1:31">
      <c r="A539" s="3">
        <v>538</v>
      </c>
      <c r="B539" s="290" t="s">
        <v>1338</v>
      </c>
      <c r="C539" s="292">
        <v>249.911</v>
      </c>
      <c r="D539" s="292">
        <v>249.89500000000001</v>
      </c>
      <c r="E539" s="292">
        <v>249.886</v>
      </c>
      <c r="F539" s="292">
        <v>5.0062499999999996</v>
      </c>
      <c r="G539" s="292">
        <v>5.0002899999999997</v>
      </c>
      <c r="H539" s="292">
        <v>5.0026700000000002</v>
      </c>
      <c r="I539" s="292">
        <v>359.97399999999999</v>
      </c>
      <c r="J539" s="292">
        <v>359.988</v>
      </c>
      <c r="K539" s="292">
        <v>2.1950000000000001E-2</v>
      </c>
      <c r="L539" s="292">
        <v>1251.1099999999999</v>
      </c>
      <c r="M539" s="298">
        <v>1249.54</v>
      </c>
      <c r="N539" s="298">
        <v>1250.0999999999999</v>
      </c>
      <c r="O539" s="298">
        <v>-0.56640000000000001</v>
      </c>
      <c r="P539" s="298">
        <v>-0.25169999999999998</v>
      </c>
      <c r="Q539" s="298">
        <v>0.47902</v>
      </c>
      <c r="R539" s="302">
        <v>1</v>
      </c>
      <c r="S539" s="302">
        <v>1</v>
      </c>
      <c r="T539" s="302">
        <v>1</v>
      </c>
      <c r="U539" s="302">
        <v>119.90900000000001</v>
      </c>
      <c r="V539" s="302">
        <v>120.25</v>
      </c>
      <c r="W539" s="302">
        <v>119.839</v>
      </c>
      <c r="X539" s="302">
        <v>3.44E-2</v>
      </c>
      <c r="Y539" s="302">
        <v>3.5990000000000001E-2</v>
      </c>
      <c r="Z539" s="302">
        <v>3.7499999999999999E-2</v>
      </c>
      <c r="AA539" s="302">
        <v>3.3700000000000002E-3</v>
      </c>
      <c r="AB539" s="302">
        <v>3.2200000000000002E-3</v>
      </c>
      <c r="AC539" s="302">
        <v>2.7000000000000001E-3</v>
      </c>
      <c r="AD539" s="298">
        <v>49.997999999999998</v>
      </c>
      <c r="AE539" s="58">
        <f t="shared" si="8"/>
        <v>1.6817131836432964E-5</v>
      </c>
    </row>
    <row r="540" spans="1:31">
      <c r="A540" s="3">
        <v>539</v>
      </c>
      <c r="B540" s="290" t="s">
        <v>1339</v>
      </c>
      <c r="C540" s="292">
        <v>249.91</v>
      </c>
      <c r="D540" s="292">
        <v>249.89400000000001</v>
      </c>
      <c r="E540" s="292">
        <v>249.887</v>
      </c>
      <c r="F540" s="292">
        <v>5.0062600000000002</v>
      </c>
      <c r="G540" s="292">
        <v>5.0002700000000004</v>
      </c>
      <c r="H540" s="292">
        <v>5.0026799999999998</v>
      </c>
      <c r="I540" s="292">
        <v>359.97399999999999</v>
      </c>
      <c r="J540" s="292">
        <v>359.988</v>
      </c>
      <c r="K540" s="292">
        <v>2.1819999999999999E-2</v>
      </c>
      <c r="L540" s="292">
        <v>1251.1199999999999</v>
      </c>
      <c r="M540" s="298">
        <v>1249.54</v>
      </c>
      <c r="N540" s="298">
        <v>1250.0999999999999</v>
      </c>
      <c r="O540" s="298">
        <v>-0.55000000000000004</v>
      </c>
      <c r="P540" s="298">
        <v>-0.25219999999999998</v>
      </c>
      <c r="Q540" s="298">
        <v>0.47617999999999999</v>
      </c>
      <c r="R540" s="302">
        <v>1</v>
      </c>
      <c r="S540" s="302">
        <v>1</v>
      </c>
      <c r="T540" s="302">
        <v>1</v>
      </c>
      <c r="U540" s="302">
        <v>119.91</v>
      </c>
      <c r="V540" s="302">
        <v>120.25</v>
      </c>
      <c r="W540" s="302">
        <v>119.839</v>
      </c>
      <c r="X540" s="302">
        <v>3.4590000000000003E-2</v>
      </c>
      <c r="Y540" s="302">
        <v>3.4979999999999997E-2</v>
      </c>
      <c r="Z540" s="302">
        <v>3.7760000000000002E-2</v>
      </c>
      <c r="AA540" s="302">
        <v>3.3700000000000002E-3</v>
      </c>
      <c r="AB540" s="302">
        <v>3.2200000000000002E-3</v>
      </c>
      <c r="AC540" s="302">
        <v>2.7299999999999998E-3</v>
      </c>
      <c r="AD540" s="298">
        <v>49.997999999999998</v>
      </c>
      <c r="AE540" s="58">
        <f t="shared" si="8"/>
        <v>1.6412035620305687E-5</v>
      </c>
    </row>
    <row r="541" spans="1:31">
      <c r="A541" s="3">
        <v>540</v>
      </c>
      <c r="B541" s="290" t="s">
        <v>1340</v>
      </c>
      <c r="C541" s="292">
        <v>249.91</v>
      </c>
      <c r="D541" s="292">
        <v>249.89500000000001</v>
      </c>
      <c r="E541" s="292">
        <v>249.886</v>
      </c>
      <c r="F541" s="292">
        <v>5.0062899999999999</v>
      </c>
      <c r="G541" s="292">
        <v>5.0003000000000002</v>
      </c>
      <c r="H541" s="292">
        <v>5.00265</v>
      </c>
      <c r="I541" s="292">
        <v>359.97399999999999</v>
      </c>
      <c r="J541" s="292">
        <v>359.988</v>
      </c>
      <c r="K541" s="292">
        <v>2.1659999999999999E-2</v>
      </c>
      <c r="L541" s="292">
        <v>1251.1199999999999</v>
      </c>
      <c r="M541" s="298">
        <v>1249.55</v>
      </c>
      <c r="N541" s="298">
        <v>1250.0899999999999</v>
      </c>
      <c r="O541" s="298">
        <v>-0.5514</v>
      </c>
      <c r="P541" s="298">
        <v>-0.26290000000000002</v>
      </c>
      <c r="Q541" s="298">
        <v>0.47266000000000002</v>
      </c>
      <c r="R541" s="302">
        <v>1</v>
      </c>
      <c r="S541" s="302">
        <v>1</v>
      </c>
      <c r="T541" s="302">
        <v>1</v>
      </c>
      <c r="U541" s="302">
        <v>119.90900000000001</v>
      </c>
      <c r="V541" s="302">
        <v>120.25</v>
      </c>
      <c r="W541" s="302">
        <v>119.839</v>
      </c>
      <c r="X541" s="302">
        <v>3.4340000000000002E-2</v>
      </c>
      <c r="Y541" s="302">
        <v>3.492E-2</v>
      </c>
      <c r="Z541" s="302">
        <v>3.771E-2</v>
      </c>
      <c r="AA541" s="302">
        <v>3.3800000000000002E-3</v>
      </c>
      <c r="AB541" s="302">
        <v>3.2100000000000002E-3</v>
      </c>
      <c r="AC541" s="302">
        <v>2.7200000000000002E-3</v>
      </c>
      <c r="AD541" s="298">
        <v>49.997999999999998</v>
      </c>
      <c r="AE541" s="58">
        <f t="shared" si="8"/>
        <v>1.6365738702006638E-5</v>
      </c>
    </row>
    <row r="542" spans="1:31">
      <c r="A542" s="3">
        <v>541</v>
      </c>
      <c r="B542" s="290" t="s">
        <v>1341</v>
      </c>
      <c r="C542" s="292">
        <v>249.911</v>
      </c>
      <c r="D542" s="292">
        <v>249.89500000000001</v>
      </c>
      <c r="E542" s="292">
        <v>249.886</v>
      </c>
      <c r="F542" s="292">
        <v>5.0062800000000003</v>
      </c>
      <c r="G542" s="292">
        <v>5.0002899999999997</v>
      </c>
      <c r="H542" s="292">
        <v>5.0026299999999999</v>
      </c>
      <c r="I542" s="292">
        <v>359.97399999999999</v>
      </c>
      <c r="J542" s="292">
        <v>359.98700000000002</v>
      </c>
      <c r="K542" s="292">
        <v>2.1100000000000001E-2</v>
      </c>
      <c r="L542" s="292">
        <v>1251.1199999999999</v>
      </c>
      <c r="M542" s="298">
        <v>1249.55</v>
      </c>
      <c r="N542" s="298">
        <v>1250.0899999999999</v>
      </c>
      <c r="O542" s="298">
        <v>-0.56220000000000003</v>
      </c>
      <c r="P542" s="298">
        <v>-0.27279999999999999</v>
      </c>
      <c r="Q542" s="298">
        <v>0.46052999999999999</v>
      </c>
      <c r="R542" s="302">
        <v>1</v>
      </c>
      <c r="S542" s="302">
        <v>1</v>
      </c>
      <c r="T542" s="302">
        <v>1</v>
      </c>
      <c r="U542" s="302">
        <v>119.90900000000001</v>
      </c>
      <c r="V542" s="302">
        <v>120.25</v>
      </c>
      <c r="W542" s="302">
        <v>119.84</v>
      </c>
      <c r="X542" s="302">
        <v>3.4040000000000001E-2</v>
      </c>
      <c r="Y542" s="302">
        <v>3.6220000000000002E-2</v>
      </c>
      <c r="Z542" s="302">
        <v>3.6859999999999997E-2</v>
      </c>
      <c r="AA542" s="302">
        <v>3.3800000000000002E-3</v>
      </c>
      <c r="AB542" s="302">
        <v>3.1700000000000001E-3</v>
      </c>
      <c r="AC542" s="302">
        <v>2.6700000000000001E-3</v>
      </c>
      <c r="AD542" s="298">
        <v>49.997999999999998</v>
      </c>
      <c r="AE542" s="58">
        <f t="shared" si="8"/>
        <v>1.6180558304768056E-5</v>
      </c>
    </row>
    <row r="543" spans="1:31">
      <c r="A543" s="3">
        <v>542</v>
      </c>
      <c r="B543" s="290" t="s">
        <v>1342</v>
      </c>
      <c r="C543" s="292">
        <v>249.911</v>
      </c>
      <c r="D543" s="292">
        <v>249.89500000000001</v>
      </c>
      <c r="E543" s="292">
        <v>249.886</v>
      </c>
      <c r="F543" s="292">
        <v>5.0063399999999998</v>
      </c>
      <c r="G543" s="292">
        <v>5.0003000000000002</v>
      </c>
      <c r="H543" s="292">
        <v>5.0026400000000004</v>
      </c>
      <c r="I543" s="292">
        <v>359.97399999999999</v>
      </c>
      <c r="J543" s="292">
        <v>359.988</v>
      </c>
      <c r="K543" s="292">
        <v>2.078E-2</v>
      </c>
      <c r="L543" s="292">
        <v>1251.1400000000001</v>
      </c>
      <c r="M543" s="298">
        <v>1249.55</v>
      </c>
      <c r="N543" s="298">
        <v>1250.0899999999999</v>
      </c>
      <c r="O543" s="298">
        <v>-0.56269999999999998</v>
      </c>
      <c r="P543" s="298">
        <v>-0.25729999999999997</v>
      </c>
      <c r="Q543" s="298">
        <v>0.45345000000000002</v>
      </c>
      <c r="R543" s="302">
        <v>1</v>
      </c>
      <c r="S543" s="302">
        <v>1</v>
      </c>
      <c r="T543" s="302">
        <v>1</v>
      </c>
      <c r="U543" s="302">
        <v>119.90900000000001</v>
      </c>
      <c r="V543" s="302">
        <v>120.25</v>
      </c>
      <c r="W543" s="302">
        <v>119.84</v>
      </c>
      <c r="X543" s="302">
        <v>3.4840000000000003E-2</v>
      </c>
      <c r="Y543" s="302">
        <v>3.6830000000000002E-2</v>
      </c>
      <c r="Z543" s="302">
        <v>3.6580000000000001E-2</v>
      </c>
      <c r="AA543" s="302">
        <v>3.4299999999999999E-3</v>
      </c>
      <c r="AB543" s="302">
        <v>3.1700000000000001E-3</v>
      </c>
      <c r="AC543" s="302">
        <v>2.6700000000000001E-3</v>
      </c>
      <c r="AD543" s="298">
        <v>49.997999999999998</v>
      </c>
      <c r="AE543" s="58">
        <f t="shared" si="8"/>
        <v>1.6284720913972706E-5</v>
      </c>
    </row>
    <row r="544" spans="1:31">
      <c r="A544" s="3">
        <v>543</v>
      </c>
      <c r="B544" s="290" t="s">
        <v>1343</v>
      </c>
      <c r="C544" s="292">
        <v>249.911</v>
      </c>
      <c r="D544" s="292">
        <v>249.89500000000001</v>
      </c>
      <c r="E544" s="292">
        <v>249.886</v>
      </c>
      <c r="F544" s="292">
        <v>5.0063500000000003</v>
      </c>
      <c r="G544" s="292">
        <v>5.0003599999999997</v>
      </c>
      <c r="H544" s="292">
        <v>5.00265</v>
      </c>
      <c r="I544" s="292">
        <v>359.97399999999999</v>
      </c>
      <c r="J544" s="292">
        <v>359.98700000000002</v>
      </c>
      <c r="K544" s="292">
        <v>2.0410000000000001E-2</v>
      </c>
      <c r="L544" s="292">
        <v>1251.1400000000001</v>
      </c>
      <c r="M544" s="298">
        <v>1249.56</v>
      </c>
      <c r="N544" s="298">
        <v>1250.0899999999999</v>
      </c>
      <c r="O544" s="298">
        <v>-0.56499999999999995</v>
      </c>
      <c r="P544" s="298">
        <v>-0.26860000000000001</v>
      </c>
      <c r="Q544" s="298">
        <v>0.44535999999999998</v>
      </c>
      <c r="R544" s="302">
        <v>1</v>
      </c>
      <c r="S544" s="302">
        <v>1</v>
      </c>
      <c r="T544" s="302">
        <v>1</v>
      </c>
      <c r="U544" s="302">
        <v>119.90900000000001</v>
      </c>
      <c r="V544" s="302">
        <v>120.25</v>
      </c>
      <c r="W544" s="302">
        <v>119.84</v>
      </c>
      <c r="X544" s="302">
        <v>3.4939999999999999E-2</v>
      </c>
      <c r="Y544" s="302">
        <v>3.6290000000000003E-2</v>
      </c>
      <c r="Z544" s="302">
        <v>3.703E-2</v>
      </c>
      <c r="AA544" s="302">
        <v>3.4199999999999999E-3</v>
      </c>
      <c r="AB544" s="302">
        <v>3.13E-3</v>
      </c>
      <c r="AC544" s="302">
        <v>2.7499999999999998E-3</v>
      </c>
      <c r="AD544" s="298">
        <v>49.997999999999998</v>
      </c>
      <c r="AE544" s="58">
        <f t="shared" si="8"/>
        <v>1.649305340833962E-5</v>
      </c>
    </row>
    <row r="545" spans="1:31">
      <c r="A545" s="3">
        <v>544</v>
      </c>
      <c r="B545" s="290" t="s">
        <v>1344</v>
      </c>
      <c r="C545" s="292">
        <v>249.91200000000001</v>
      </c>
      <c r="D545" s="292">
        <v>249.89400000000001</v>
      </c>
      <c r="E545" s="292">
        <v>249.88499999999999</v>
      </c>
      <c r="F545" s="292">
        <v>5.0062800000000003</v>
      </c>
      <c r="G545" s="292">
        <v>5.0003399999999996</v>
      </c>
      <c r="H545" s="292">
        <v>5.0026599999999997</v>
      </c>
      <c r="I545" s="292">
        <v>359.97500000000002</v>
      </c>
      <c r="J545" s="292">
        <v>359.98700000000002</v>
      </c>
      <c r="K545" s="292">
        <v>2.0570000000000001E-2</v>
      </c>
      <c r="L545" s="292">
        <v>1251.1300000000001</v>
      </c>
      <c r="M545" s="298">
        <v>1249.56</v>
      </c>
      <c r="N545" s="298">
        <v>1250.0899999999999</v>
      </c>
      <c r="O545" s="298">
        <v>-0.53180000000000005</v>
      </c>
      <c r="P545" s="298">
        <v>-0.27610000000000001</v>
      </c>
      <c r="Q545" s="298">
        <v>0.44896999999999998</v>
      </c>
      <c r="R545" s="302">
        <v>1</v>
      </c>
      <c r="S545" s="302">
        <v>1</v>
      </c>
      <c r="T545" s="302">
        <v>1</v>
      </c>
      <c r="U545" s="302">
        <v>119.90900000000001</v>
      </c>
      <c r="V545" s="302">
        <v>120.25</v>
      </c>
      <c r="W545" s="302">
        <v>119.84</v>
      </c>
      <c r="X545" s="302">
        <v>3.3919999999999999E-2</v>
      </c>
      <c r="Y545" s="302">
        <v>3.7479999999999999E-2</v>
      </c>
      <c r="Z545" s="302">
        <v>3.6339999999999997E-2</v>
      </c>
      <c r="AA545" s="302">
        <v>3.3800000000000002E-3</v>
      </c>
      <c r="AB545" s="302">
        <v>3.29E-3</v>
      </c>
      <c r="AC545" s="302">
        <v>2.7899999999999999E-3</v>
      </c>
      <c r="AD545" s="298">
        <v>49.997999999999998</v>
      </c>
      <c r="AE545" s="58">
        <f t="shared" si="8"/>
        <v>1.6365745977964252E-5</v>
      </c>
    </row>
    <row r="546" spans="1:31">
      <c r="A546" s="3">
        <v>545</v>
      </c>
      <c r="B546" s="290" t="s">
        <v>1345</v>
      </c>
      <c r="C546" s="292">
        <v>249.91200000000001</v>
      </c>
      <c r="D546" s="292">
        <v>249.89400000000001</v>
      </c>
      <c r="E546" s="292">
        <v>249.88499999999999</v>
      </c>
      <c r="F546" s="292">
        <v>5.0062800000000003</v>
      </c>
      <c r="G546" s="292">
        <v>5.0003500000000001</v>
      </c>
      <c r="H546" s="292">
        <v>5.0027200000000001</v>
      </c>
      <c r="I546" s="292">
        <v>359.976</v>
      </c>
      <c r="J546" s="292">
        <v>359.988</v>
      </c>
      <c r="K546" s="292">
        <v>2.0310000000000002E-2</v>
      </c>
      <c r="L546" s="292">
        <v>1251.1300000000001</v>
      </c>
      <c r="M546" s="298">
        <v>1249.56</v>
      </c>
      <c r="N546" s="298">
        <v>1250.0999999999999</v>
      </c>
      <c r="O546" s="298">
        <v>-0.51259999999999994</v>
      </c>
      <c r="P546" s="298">
        <v>-0.25169999999999998</v>
      </c>
      <c r="Q546" s="298">
        <v>0.44312000000000001</v>
      </c>
      <c r="R546" s="302">
        <v>1</v>
      </c>
      <c r="S546" s="302">
        <v>1</v>
      </c>
      <c r="T546" s="302">
        <v>1</v>
      </c>
      <c r="U546" s="302">
        <v>119.90900000000001</v>
      </c>
      <c r="V546" s="302">
        <v>120.249</v>
      </c>
      <c r="W546" s="302">
        <v>119.84</v>
      </c>
      <c r="X546" s="302">
        <v>3.3410000000000002E-2</v>
      </c>
      <c r="Y546" s="302">
        <v>3.7420000000000002E-2</v>
      </c>
      <c r="Z546" s="302">
        <v>3.6249999999999998E-2</v>
      </c>
      <c r="AA546" s="302">
        <v>3.4399999999999999E-3</v>
      </c>
      <c r="AB546" s="302">
        <v>3.2499999999999999E-3</v>
      </c>
      <c r="AC546" s="302">
        <v>2.7499999999999998E-3</v>
      </c>
      <c r="AD546" s="298">
        <v>49.997999999999998</v>
      </c>
      <c r="AE546" s="58">
        <f t="shared" si="8"/>
        <v>1.7141202988568693E-5</v>
      </c>
    </row>
    <row r="547" spans="1:31">
      <c r="A547" s="3">
        <v>546</v>
      </c>
      <c r="B547" s="290" t="s">
        <v>1346</v>
      </c>
      <c r="C547" s="292">
        <v>249.91</v>
      </c>
      <c r="D547" s="292">
        <v>249.89500000000001</v>
      </c>
      <c r="E547" s="292">
        <v>249.88499999999999</v>
      </c>
      <c r="F547" s="292">
        <v>5.0062699999999998</v>
      </c>
      <c r="G547" s="292">
        <v>5.0004799999999996</v>
      </c>
      <c r="H547" s="292">
        <v>5.0026400000000004</v>
      </c>
      <c r="I547" s="292">
        <v>359.976</v>
      </c>
      <c r="J547" s="292">
        <v>359.988</v>
      </c>
      <c r="K547" s="292">
        <v>1.9449999999999999E-2</v>
      </c>
      <c r="L547" s="292">
        <v>1251.1099999999999</v>
      </c>
      <c r="M547" s="298">
        <v>1249.5899999999999</v>
      </c>
      <c r="N547" s="298">
        <v>1250.08</v>
      </c>
      <c r="O547" s="298">
        <v>-0.52139999999999997</v>
      </c>
      <c r="P547" s="298">
        <v>-0.2606</v>
      </c>
      <c r="Q547" s="298">
        <v>0.42444999999999999</v>
      </c>
      <c r="R547" s="302">
        <v>1</v>
      </c>
      <c r="S547" s="302">
        <v>1</v>
      </c>
      <c r="T547" s="302">
        <v>1</v>
      </c>
      <c r="U547" s="302">
        <v>119.90900000000001</v>
      </c>
      <c r="V547" s="302">
        <v>120.25</v>
      </c>
      <c r="W547" s="302">
        <v>119.84</v>
      </c>
      <c r="X547" s="302">
        <v>3.3790000000000001E-2</v>
      </c>
      <c r="Y547" s="302">
        <v>3.5770000000000003E-2</v>
      </c>
      <c r="Z547" s="302">
        <v>3.7749999999999999E-2</v>
      </c>
      <c r="AA547" s="302">
        <v>3.47E-3</v>
      </c>
      <c r="AB547" s="302">
        <v>3.1700000000000001E-3</v>
      </c>
      <c r="AC547" s="302">
        <v>2.8500000000000001E-3</v>
      </c>
      <c r="AD547" s="298">
        <v>49.997999999999998</v>
      </c>
      <c r="AE547" s="58">
        <f t="shared" si="8"/>
        <v>1.6458332538604736E-5</v>
      </c>
    </row>
    <row r="548" spans="1:31">
      <c r="A548" s="3">
        <v>547</v>
      </c>
      <c r="B548" s="290" t="s">
        <v>1347</v>
      </c>
      <c r="C548" s="292">
        <v>249.91</v>
      </c>
      <c r="D548" s="292">
        <v>249.89500000000001</v>
      </c>
      <c r="E548" s="292">
        <v>249.886</v>
      </c>
      <c r="F548" s="292">
        <v>5.0062499999999996</v>
      </c>
      <c r="G548" s="292">
        <v>5.0005300000000004</v>
      </c>
      <c r="H548" s="292">
        <v>5.0025599999999999</v>
      </c>
      <c r="I548" s="292">
        <v>359.97500000000002</v>
      </c>
      <c r="J548" s="292">
        <v>359.98599999999999</v>
      </c>
      <c r="K548" s="292">
        <v>1.873E-2</v>
      </c>
      <c r="L548" s="292">
        <v>1251.1099999999999</v>
      </c>
      <c r="M548" s="298">
        <v>1249.6099999999999</v>
      </c>
      <c r="N548" s="298">
        <v>1250.07</v>
      </c>
      <c r="O548" s="298">
        <v>-0.54390000000000005</v>
      </c>
      <c r="P548" s="298">
        <v>-0.28920000000000001</v>
      </c>
      <c r="Q548" s="298">
        <v>0.42027999999999999</v>
      </c>
      <c r="R548" s="302">
        <v>1</v>
      </c>
      <c r="S548" s="302">
        <v>1</v>
      </c>
      <c r="T548" s="302">
        <v>1</v>
      </c>
      <c r="U548" s="302">
        <v>119.90900000000001</v>
      </c>
      <c r="V548" s="302">
        <v>120.25</v>
      </c>
      <c r="W548" s="302">
        <v>119.84</v>
      </c>
      <c r="X548" s="302">
        <v>3.4270000000000002E-2</v>
      </c>
      <c r="Y548" s="302">
        <v>3.542E-2</v>
      </c>
      <c r="Z548" s="302">
        <v>3.7580000000000002E-2</v>
      </c>
      <c r="AA548" s="302">
        <v>3.46E-3</v>
      </c>
      <c r="AB548" s="302">
        <v>3.2299999999999998E-3</v>
      </c>
      <c r="AC548" s="302">
        <v>2.9499999999999999E-3</v>
      </c>
      <c r="AD548" s="298">
        <v>49.997999999999998</v>
      </c>
      <c r="AE548" s="58">
        <f t="shared" si="8"/>
        <v>1.7175923858303577E-5</v>
      </c>
    </row>
    <row r="549" spans="1:31">
      <c r="A549" s="3">
        <v>548</v>
      </c>
      <c r="B549" s="290" t="s">
        <v>1348</v>
      </c>
      <c r="C549" s="292">
        <v>249.91</v>
      </c>
      <c r="D549" s="292">
        <v>249.89400000000001</v>
      </c>
      <c r="E549" s="292">
        <v>249.886</v>
      </c>
      <c r="F549" s="292">
        <v>5.0062199999999999</v>
      </c>
      <c r="G549" s="292">
        <v>5.0005300000000004</v>
      </c>
      <c r="H549" s="292">
        <v>5.0025399999999998</v>
      </c>
      <c r="I549" s="292">
        <v>359.97399999999999</v>
      </c>
      <c r="J549" s="292">
        <v>359.98700000000002</v>
      </c>
      <c r="K549" s="292">
        <v>1.8620000000000001E-2</v>
      </c>
      <c r="L549" s="292">
        <v>1251.0999999999999</v>
      </c>
      <c r="M549" s="298">
        <v>1249.5999999999999</v>
      </c>
      <c r="N549" s="298">
        <v>1250.06</v>
      </c>
      <c r="O549" s="298">
        <v>-0.55610000000000004</v>
      </c>
      <c r="P549" s="298">
        <v>-0.28120000000000001</v>
      </c>
      <c r="Q549" s="298">
        <v>0.40642</v>
      </c>
      <c r="R549" s="302">
        <v>1</v>
      </c>
      <c r="S549" s="302">
        <v>1</v>
      </c>
      <c r="T549" s="302">
        <v>1</v>
      </c>
      <c r="U549" s="302">
        <v>119.90900000000001</v>
      </c>
      <c r="V549" s="302">
        <v>120.25</v>
      </c>
      <c r="W549" s="302">
        <v>119.84</v>
      </c>
      <c r="X549" s="302">
        <v>3.4630000000000001E-2</v>
      </c>
      <c r="Y549" s="302">
        <v>3.6560000000000002E-2</v>
      </c>
      <c r="Z549" s="302">
        <v>3.6319999999999998E-2</v>
      </c>
      <c r="AA549" s="302">
        <v>3.48E-3</v>
      </c>
      <c r="AB549" s="302">
        <v>3.1900000000000001E-3</v>
      </c>
      <c r="AC549" s="302">
        <v>2.9399999999999999E-3</v>
      </c>
      <c r="AD549" s="298">
        <v>49.997999999999998</v>
      </c>
      <c r="AE549" s="58">
        <f t="shared" si="8"/>
        <v>1.6365738702006638E-5</v>
      </c>
    </row>
    <row r="550" spans="1:31">
      <c r="A550" s="3">
        <v>549</v>
      </c>
      <c r="B550" s="290" t="s">
        <v>1349</v>
      </c>
      <c r="C550" s="292">
        <v>249.91</v>
      </c>
      <c r="D550" s="292">
        <v>249.89400000000001</v>
      </c>
      <c r="E550" s="292">
        <v>249.886</v>
      </c>
      <c r="F550" s="292">
        <v>5.0061900000000001</v>
      </c>
      <c r="G550" s="292">
        <v>5.0004900000000001</v>
      </c>
      <c r="H550" s="292">
        <v>5.0025700000000004</v>
      </c>
      <c r="I550" s="292">
        <v>359.97500000000002</v>
      </c>
      <c r="J550" s="292">
        <v>359.98700000000002</v>
      </c>
      <c r="K550" s="292">
        <v>1.8270000000000002E-2</v>
      </c>
      <c r="L550" s="292">
        <v>1251.0899999999999</v>
      </c>
      <c r="M550" s="298">
        <v>1249.5899999999999</v>
      </c>
      <c r="N550" s="298">
        <v>1250.07</v>
      </c>
      <c r="O550" s="298">
        <v>-0.54490000000000005</v>
      </c>
      <c r="P550" s="298">
        <v>-0.26950000000000002</v>
      </c>
      <c r="Q550" s="298">
        <v>0.39530999999999999</v>
      </c>
      <c r="R550" s="302">
        <v>1</v>
      </c>
      <c r="S550" s="302">
        <v>1</v>
      </c>
      <c r="T550" s="302">
        <v>1</v>
      </c>
      <c r="U550" s="302">
        <v>119.90900000000001</v>
      </c>
      <c r="V550" s="302">
        <v>120.25</v>
      </c>
      <c r="W550" s="302">
        <v>119.84</v>
      </c>
      <c r="X550" s="302">
        <v>3.4250000000000003E-2</v>
      </c>
      <c r="Y550" s="302">
        <v>3.7240000000000002E-2</v>
      </c>
      <c r="Z550" s="302">
        <v>3.6170000000000001E-2</v>
      </c>
      <c r="AA550" s="302">
        <v>3.4499999999999999E-3</v>
      </c>
      <c r="AB550" s="302">
        <v>3.2100000000000002E-3</v>
      </c>
      <c r="AC550" s="302">
        <v>2.99E-3</v>
      </c>
      <c r="AD550" s="298">
        <v>49.997999999999998</v>
      </c>
      <c r="AE550" s="58">
        <f t="shared" si="8"/>
        <v>1.6412042896263301E-5</v>
      </c>
    </row>
    <row r="551" spans="1:31">
      <c r="A551" s="3">
        <v>550</v>
      </c>
      <c r="B551" s="290" t="s">
        <v>1350</v>
      </c>
      <c r="C551" s="292">
        <v>249.90899999999999</v>
      </c>
      <c r="D551" s="292">
        <v>249.89400000000001</v>
      </c>
      <c r="E551" s="292">
        <v>249.886</v>
      </c>
      <c r="F551" s="292">
        <v>5.0061099999999996</v>
      </c>
      <c r="G551" s="292">
        <v>5.0004799999999996</v>
      </c>
      <c r="H551" s="292">
        <v>5.0026200000000003</v>
      </c>
      <c r="I551" s="292">
        <v>359.97500000000002</v>
      </c>
      <c r="J551" s="292">
        <v>359.98700000000002</v>
      </c>
      <c r="K551" s="292">
        <v>1.7819999999999999E-2</v>
      </c>
      <c r="L551" s="292">
        <v>1251.07</v>
      </c>
      <c r="M551" s="298">
        <v>1249.5899999999999</v>
      </c>
      <c r="N551" s="298">
        <v>1250.0899999999999</v>
      </c>
      <c r="O551" s="298">
        <v>-0.53690000000000004</v>
      </c>
      <c r="P551" s="298">
        <v>-0.26579999999999998</v>
      </c>
      <c r="Q551" s="298">
        <v>0.38894000000000001</v>
      </c>
      <c r="R551" s="302">
        <v>1</v>
      </c>
      <c r="S551" s="302">
        <v>1</v>
      </c>
      <c r="T551" s="302">
        <v>1</v>
      </c>
      <c r="U551" s="302">
        <v>119.90900000000001</v>
      </c>
      <c r="V551" s="302">
        <v>120.249</v>
      </c>
      <c r="W551" s="302">
        <v>119.84</v>
      </c>
      <c r="X551" s="302">
        <v>3.4049999999999997E-2</v>
      </c>
      <c r="Y551" s="302">
        <v>3.6470000000000002E-2</v>
      </c>
      <c r="Z551" s="302">
        <v>3.6630000000000003E-2</v>
      </c>
      <c r="AA551" s="302">
        <v>3.48E-3</v>
      </c>
      <c r="AB551" s="302">
        <v>3.2299999999999998E-3</v>
      </c>
      <c r="AC551" s="302">
        <v>3.0899999999999999E-3</v>
      </c>
      <c r="AD551" s="298">
        <v>49.997999999999998</v>
      </c>
      <c r="AE551" s="58">
        <f t="shared" si="8"/>
        <v>1.627314486540854E-5</v>
      </c>
    </row>
    <row r="552" spans="1:31">
      <c r="A552" s="3">
        <v>551</v>
      </c>
      <c r="B552" s="290" t="s">
        <v>1351</v>
      </c>
      <c r="C552" s="292">
        <v>249.90799999999999</v>
      </c>
      <c r="D552" s="292">
        <v>249.89500000000001</v>
      </c>
      <c r="E552" s="292">
        <v>249.886</v>
      </c>
      <c r="F552" s="292">
        <v>5.0061099999999996</v>
      </c>
      <c r="G552" s="292">
        <v>5.00054</v>
      </c>
      <c r="H552" s="292">
        <v>5.0026400000000004</v>
      </c>
      <c r="I552" s="292">
        <v>359.97500000000002</v>
      </c>
      <c r="J552" s="292">
        <v>359.988</v>
      </c>
      <c r="K552" s="292">
        <v>1.7690000000000001E-2</v>
      </c>
      <c r="L552" s="292">
        <v>1251.07</v>
      </c>
      <c r="M552" s="298">
        <v>1249.6099999999999</v>
      </c>
      <c r="N552" s="298">
        <v>1250.0899999999999</v>
      </c>
      <c r="O552" s="298">
        <v>-0.53920000000000001</v>
      </c>
      <c r="P552" s="298">
        <v>-0.25269999999999998</v>
      </c>
      <c r="Q552" s="298">
        <v>0.38612000000000002</v>
      </c>
      <c r="R552" s="302">
        <v>1</v>
      </c>
      <c r="S552" s="302">
        <v>1</v>
      </c>
      <c r="T552" s="302">
        <v>1</v>
      </c>
      <c r="U552" s="302">
        <v>119.91</v>
      </c>
      <c r="V552" s="302">
        <v>120.249</v>
      </c>
      <c r="W552" s="302">
        <v>119.84</v>
      </c>
      <c r="X552" s="302">
        <v>3.4869999999999998E-2</v>
      </c>
      <c r="Y552" s="302">
        <v>3.5709999999999999E-2</v>
      </c>
      <c r="Z552" s="302">
        <v>3.7400000000000003E-2</v>
      </c>
      <c r="AA552" s="302">
        <v>3.47E-3</v>
      </c>
      <c r="AB552" s="302">
        <v>3.2200000000000002E-3</v>
      </c>
      <c r="AC552" s="302">
        <v>3.1700000000000001E-3</v>
      </c>
      <c r="AD552" s="298">
        <v>49.997999999999998</v>
      </c>
      <c r="AE552" s="58">
        <f t="shared" si="8"/>
        <v>1.6284720913972706E-5</v>
      </c>
    </row>
    <row r="553" spans="1:31">
      <c r="A553" s="3">
        <v>552</v>
      </c>
      <c r="B553" s="290" t="s">
        <v>1352</v>
      </c>
      <c r="C553" s="292">
        <v>249.90799999999999</v>
      </c>
      <c r="D553" s="292">
        <v>249.89599999999999</v>
      </c>
      <c r="E553" s="292">
        <v>249.887</v>
      </c>
      <c r="F553" s="292">
        <v>5.0061299999999997</v>
      </c>
      <c r="G553" s="292">
        <v>5.0005300000000004</v>
      </c>
      <c r="H553" s="292">
        <v>5.0026900000000003</v>
      </c>
      <c r="I553" s="292">
        <v>359.97500000000002</v>
      </c>
      <c r="J553" s="292">
        <v>359.988</v>
      </c>
      <c r="K553" s="292">
        <v>1.77E-2</v>
      </c>
      <c r="L553" s="292">
        <v>1251.07</v>
      </c>
      <c r="M553" s="298">
        <v>1249.6099999999999</v>
      </c>
      <c r="N553" s="298">
        <v>1250.1099999999999</v>
      </c>
      <c r="O553" s="298">
        <v>-0.53500000000000003</v>
      </c>
      <c r="P553" s="298">
        <v>-0.25030000000000002</v>
      </c>
      <c r="Q553" s="298">
        <v>0.38635000000000003</v>
      </c>
      <c r="R553" s="302">
        <v>1</v>
      </c>
      <c r="S553" s="302">
        <v>1</v>
      </c>
      <c r="T553" s="302">
        <v>1</v>
      </c>
      <c r="U553" s="302">
        <v>119.91</v>
      </c>
      <c r="V553" s="302">
        <v>120.249</v>
      </c>
      <c r="W553" s="302">
        <v>119.84</v>
      </c>
      <c r="X553" s="302">
        <v>3.4880000000000001E-2</v>
      </c>
      <c r="Y553" s="302">
        <v>3.499E-2</v>
      </c>
      <c r="Z553" s="302">
        <v>3.7830000000000003E-2</v>
      </c>
      <c r="AA553" s="302">
        <v>3.4499999999999999E-3</v>
      </c>
      <c r="AB553" s="302">
        <v>3.2299999999999998E-3</v>
      </c>
      <c r="AC553" s="302">
        <v>3.32E-3</v>
      </c>
      <c r="AD553" s="298">
        <v>49.997999999999998</v>
      </c>
      <c r="AE553" s="58">
        <f t="shared" si="8"/>
        <v>1.7314814613200724E-5</v>
      </c>
    </row>
    <row r="554" spans="1:31">
      <c r="A554" s="3">
        <v>553</v>
      </c>
      <c r="B554" s="290" t="s">
        <v>1353</v>
      </c>
      <c r="C554" s="292">
        <v>249.90799999999999</v>
      </c>
      <c r="D554" s="292">
        <v>249.89500000000001</v>
      </c>
      <c r="E554" s="292">
        <v>249.887</v>
      </c>
      <c r="F554" s="292">
        <v>5.0061</v>
      </c>
      <c r="G554" s="292">
        <v>5.00047</v>
      </c>
      <c r="H554" s="292">
        <v>5.0026999999999999</v>
      </c>
      <c r="I554" s="292">
        <v>359.97500000000002</v>
      </c>
      <c r="J554" s="292">
        <v>359.988</v>
      </c>
      <c r="K554" s="292">
        <v>1.789E-2</v>
      </c>
      <c r="L554" s="292">
        <v>1251.06</v>
      </c>
      <c r="M554" s="298">
        <v>1249.5899999999999</v>
      </c>
      <c r="N554" s="298">
        <v>1250.1099999999999</v>
      </c>
      <c r="O554" s="298">
        <v>-0.53449999999999998</v>
      </c>
      <c r="P554" s="298">
        <v>-0.24890000000000001</v>
      </c>
      <c r="Q554" s="298">
        <v>0.39039000000000001</v>
      </c>
      <c r="R554" s="302">
        <v>1</v>
      </c>
      <c r="S554" s="302">
        <v>1</v>
      </c>
      <c r="T554" s="302">
        <v>1</v>
      </c>
      <c r="U554" s="302">
        <v>119.91</v>
      </c>
      <c r="V554" s="302">
        <v>120.249</v>
      </c>
      <c r="W554" s="302">
        <v>119.84</v>
      </c>
      <c r="X554" s="302">
        <v>3.4389999999999997E-2</v>
      </c>
      <c r="Y554" s="302">
        <v>3.567E-2</v>
      </c>
      <c r="Z554" s="302">
        <v>3.7359999999999997E-2</v>
      </c>
      <c r="AA554" s="302">
        <v>3.49E-3</v>
      </c>
      <c r="AB554" s="302">
        <v>3.2699999999999999E-3</v>
      </c>
      <c r="AC554" s="302">
        <v>3.3700000000000002E-3</v>
      </c>
      <c r="AD554" s="298">
        <v>49.997999999999998</v>
      </c>
      <c r="AE554" s="58">
        <f t="shared" si="8"/>
        <v>1.7222220776602626E-5</v>
      </c>
    </row>
    <row r="555" spans="1:31">
      <c r="A555" s="3">
        <v>554</v>
      </c>
      <c r="B555" s="290" t="s">
        <v>1354</v>
      </c>
      <c r="C555" s="292">
        <v>249.90899999999999</v>
      </c>
      <c r="D555" s="292">
        <v>249.89500000000001</v>
      </c>
      <c r="E555" s="292">
        <v>249.887</v>
      </c>
      <c r="F555" s="292">
        <v>5.0060599999999997</v>
      </c>
      <c r="G555" s="292">
        <v>5.00047</v>
      </c>
      <c r="H555" s="292">
        <v>5.0027299999999997</v>
      </c>
      <c r="I555" s="292">
        <v>359.976</v>
      </c>
      <c r="J555" s="292">
        <v>359.98899999999998</v>
      </c>
      <c r="K555" s="292">
        <v>1.7639999999999999E-2</v>
      </c>
      <c r="L555" s="292">
        <v>1251.06</v>
      </c>
      <c r="M555" s="298">
        <v>1249.5899999999999</v>
      </c>
      <c r="N555" s="298">
        <v>1250.1199999999999</v>
      </c>
      <c r="O555" s="298">
        <v>-0.52380000000000004</v>
      </c>
      <c r="P555" s="298">
        <v>-0.2321</v>
      </c>
      <c r="Q555" s="298">
        <v>0.38506000000000001</v>
      </c>
      <c r="R555" s="302">
        <v>1</v>
      </c>
      <c r="S555" s="302">
        <v>1</v>
      </c>
      <c r="T555" s="302">
        <v>1</v>
      </c>
      <c r="U555" s="302">
        <v>119.91</v>
      </c>
      <c r="V555" s="302">
        <v>120.249</v>
      </c>
      <c r="W555" s="302">
        <v>119.839</v>
      </c>
      <c r="X555" s="302">
        <v>3.431E-2</v>
      </c>
      <c r="Y555" s="302">
        <v>3.7150000000000002E-2</v>
      </c>
      <c r="Z555" s="302">
        <v>3.6089999999999997E-2</v>
      </c>
      <c r="AA555" s="302">
        <v>3.4199999999999999E-3</v>
      </c>
      <c r="AB555" s="302">
        <v>3.3600000000000001E-3</v>
      </c>
      <c r="AC555" s="302">
        <v>3.49E-3</v>
      </c>
      <c r="AD555" s="298">
        <v>49.997999999999998</v>
      </c>
      <c r="AE555" s="58">
        <f t="shared" si="8"/>
        <v>1.6956022591330111E-5</v>
      </c>
    </row>
    <row r="556" spans="1:31">
      <c r="A556" s="3">
        <v>555</v>
      </c>
      <c r="B556" s="290" t="s">
        <v>1355</v>
      </c>
      <c r="C556" s="292">
        <v>249.90899999999999</v>
      </c>
      <c r="D556" s="292">
        <v>249.89500000000001</v>
      </c>
      <c r="E556" s="292">
        <v>249.88800000000001</v>
      </c>
      <c r="F556" s="292">
        <v>5.0060700000000002</v>
      </c>
      <c r="G556" s="292">
        <v>5.00047</v>
      </c>
      <c r="H556" s="292">
        <v>5.0027799999999996</v>
      </c>
      <c r="I556" s="292">
        <v>359.976</v>
      </c>
      <c r="J556" s="292">
        <v>359.98899999999998</v>
      </c>
      <c r="K556" s="292">
        <v>1.8020000000000001E-2</v>
      </c>
      <c r="L556" s="292">
        <v>1251.06</v>
      </c>
      <c r="M556" s="298">
        <v>1249.5899999999999</v>
      </c>
      <c r="N556" s="298">
        <v>1250.1300000000001</v>
      </c>
      <c r="O556" s="298">
        <v>-0.51629999999999998</v>
      </c>
      <c r="P556" s="298">
        <v>-0.22789999999999999</v>
      </c>
      <c r="Q556" s="298">
        <v>0.39327000000000001</v>
      </c>
      <c r="R556" s="302">
        <v>1</v>
      </c>
      <c r="S556" s="302">
        <v>1</v>
      </c>
      <c r="T556" s="302">
        <v>1</v>
      </c>
      <c r="U556" s="302">
        <v>119.91</v>
      </c>
      <c r="V556" s="302">
        <v>120.249</v>
      </c>
      <c r="W556" s="302">
        <v>119.84</v>
      </c>
      <c r="X556" s="302">
        <v>3.4229999999999997E-2</v>
      </c>
      <c r="Y556" s="302">
        <v>3.6540000000000003E-2</v>
      </c>
      <c r="Z556" s="302">
        <v>3.6589999999999998E-2</v>
      </c>
      <c r="AA556" s="302">
        <v>3.4299999999999999E-3</v>
      </c>
      <c r="AB556" s="302">
        <v>3.3400000000000001E-3</v>
      </c>
      <c r="AC556" s="302">
        <v>3.5300000000000002E-3</v>
      </c>
      <c r="AD556" s="298">
        <v>49.997999999999998</v>
      </c>
      <c r="AE556" s="58">
        <f t="shared" si="8"/>
        <v>1.627314486540854E-5</v>
      </c>
    </row>
    <row r="557" spans="1:31">
      <c r="A557" s="3">
        <v>556</v>
      </c>
      <c r="B557" s="290" t="s">
        <v>1356</v>
      </c>
      <c r="C557" s="292">
        <v>249.911</v>
      </c>
      <c r="D557" s="292">
        <v>249.89400000000001</v>
      </c>
      <c r="E557" s="292">
        <v>249.887</v>
      </c>
      <c r="F557" s="292">
        <v>5.0060599999999997</v>
      </c>
      <c r="G557" s="292">
        <v>5.0004200000000001</v>
      </c>
      <c r="H557" s="292">
        <v>5.0028300000000003</v>
      </c>
      <c r="I557" s="292">
        <v>359.97500000000002</v>
      </c>
      <c r="J557" s="292">
        <v>359.98899999999998</v>
      </c>
      <c r="K557" s="292">
        <v>1.7919999999999998E-2</v>
      </c>
      <c r="L557" s="292">
        <v>1251.07</v>
      </c>
      <c r="M557" s="298">
        <v>1249.57</v>
      </c>
      <c r="N557" s="298">
        <v>1250.1400000000001</v>
      </c>
      <c r="O557" s="298">
        <v>-0.54769999999999996</v>
      </c>
      <c r="P557" s="298">
        <v>-0.2218</v>
      </c>
      <c r="Q557" s="298">
        <v>0.39107999999999998</v>
      </c>
      <c r="R557" s="302">
        <v>1</v>
      </c>
      <c r="S557" s="302">
        <v>1</v>
      </c>
      <c r="T557" s="302">
        <v>1</v>
      </c>
      <c r="U557" s="302">
        <v>119.91</v>
      </c>
      <c r="V557" s="302">
        <v>120.249</v>
      </c>
      <c r="W557" s="302">
        <v>119.84</v>
      </c>
      <c r="X557" s="302">
        <v>3.3980000000000003E-2</v>
      </c>
      <c r="Y557" s="302">
        <v>3.7080000000000002E-2</v>
      </c>
      <c r="Z557" s="302">
        <v>3.5810000000000002E-2</v>
      </c>
      <c r="AA557" s="302">
        <v>3.5200000000000001E-3</v>
      </c>
      <c r="AB557" s="302">
        <v>3.31E-3</v>
      </c>
      <c r="AC557" s="302">
        <v>3.6099999999999999E-3</v>
      </c>
      <c r="AD557" s="298">
        <v>49.997999999999998</v>
      </c>
      <c r="AE557" s="58">
        <f t="shared" si="8"/>
        <v>1.6365745977964252E-5</v>
      </c>
    </row>
    <row r="558" spans="1:31">
      <c r="A558" s="3">
        <v>557</v>
      </c>
      <c r="B558" s="290" t="s">
        <v>1357</v>
      </c>
      <c r="C558" s="292">
        <v>249.911</v>
      </c>
      <c r="D558" s="292">
        <v>249.89400000000001</v>
      </c>
      <c r="E558" s="292">
        <v>249.887</v>
      </c>
      <c r="F558" s="292">
        <v>5.0060799999999999</v>
      </c>
      <c r="G558" s="292">
        <v>5.0004200000000001</v>
      </c>
      <c r="H558" s="292">
        <v>5.00284</v>
      </c>
      <c r="I558" s="292">
        <v>359.97399999999999</v>
      </c>
      <c r="J558" s="292">
        <v>359.99</v>
      </c>
      <c r="K558" s="292">
        <v>1.78E-2</v>
      </c>
      <c r="L558" s="292">
        <v>1251.07</v>
      </c>
      <c r="M558" s="298">
        <v>1249.58</v>
      </c>
      <c r="N558" s="298">
        <v>1250.1400000000001</v>
      </c>
      <c r="O558" s="298">
        <v>-0.55989999999999995</v>
      </c>
      <c r="P558" s="298">
        <v>-0.21149999999999999</v>
      </c>
      <c r="Q558" s="298">
        <v>0.38838</v>
      </c>
      <c r="R558" s="302">
        <v>1</v>
      </c>
      <c r="S558" s="302">
        <v>1</v>
      </c>
      <c r="T558" s="302">
        <v>1</v>
      </c>
      <c r="U558" s="302">
        <v>119.91</v>
      </c>
      <c r="V558" s="302">
        <v>120.249</v>
      </c>
      <c r="W558" s="302">
        <v>119.84</v>
      </c>
      <c r="X558" s="302">
        <v>3.431E-2</v>
      </c>
      <c r="Y558" s="302">
        <v>3.7409999999999999E-2</v>
      </c>
      <c r="Z558" s="302">
        <v>3.5970000000000002E-2</v>
      </c>
      <c r="AA558" s="302">
        <v>3.48E-3</v>
      </c>
      <c r="AB558" s="302">
        <v>3.31E-3</v>
      </c>
      <c r="AC558" s="302">
        <v>3.6700000000000001E-3</v>
      </c>
      <c r="AD558" s="298">
        <v>49.997999999999998</v>
      </c>
      <c r="AE558" s="58">
        <f t="shared" si="8"/>
        <v>1.627314486540854E-5</v>
      </c>
    </row>
    <row r="559" spans="1:31">
      <c r="A559" s="3">
        <v>558</v>
      </c>
      <c r="B559" s="290" t="s">
        <v>1358</v>
      </c>
      <c r="C559" s="292">
        <v>249.91</v>
      </c>
      <c r="D559" s="292">
        <v>249.89400000000001</v>
      </c>
      <c r="E559" s="292">
        <v>249.88800000000001</v>
      </c>
      <c r="F559" s="292">
        <v>5.0061099999999996</v>
      </c>
      <c r="G559" s="292">
        <v>5.0004299999999997</v>
      </c>
      <c r="H559" s="292">
        <v>5.0028199999999998</v>
      </c>
      <c r="I559" s="292">
        <v>359.97300000000001</v>
      </c>
      <c r="J559" s="292">
        <v>359.98899999999998</v>
      </c>
      <c r="K559" s="292">
        <v>1.7850000000000001E-2</v>
      </c>
      <c r="L559" s="292">
        <v>1251.08</v>
      </c>
      <c r="M559" s="298">
        <v>1249.58</v>
      </c>
      <c r="N559" s="298">
        <v>1250.1400000000001</v>
      </c>
      <c r="O559" s="298">
        <v>-0.57389999999999997</v>
      </c>
      <c r="P559" s="298">
        <v>-0.22600000000000001</v>
      </c>
      <c r="Q559" s="298">
        <v>0.38950000000000001</v>
      </c>
      <c r="R559" s="302">
        <v>1</v>
      </c>
      <c r="S559" s="302">
        <v>1</v>
      </c>
      <c r="T559" s="302">
        <v>1</v>
      </c>
      <c r="U559" s="302">
        <v>119.90900000000001</v>
      </c>
      <c r="V559" s="302">
        <v>120.25</v>
      </c>
      <c r="W559" s="302">
        <v>119.84</v>
      </c>
      <c r="X559" s="302">
        <v>3.4700000000000002E-2</v>
      </c>
      <c r="Y559" s="302">
        <v>3.5680000000000003E-2</v>
      </c>
      <c r="Z559" s="302">
        <v>3.703E-2</v>
      </c>
      <c r="AA559" s="302">
        <v>3.4299999999999999E-3</v>
      </c>
      <c r="AB559" s="302">
        <v>3.2799999999999999E-3</v>
      </c>
      <c r="AC559" s="302">
        <v>3.7699999999999999E-3</v>
      </c>
      <c r="AD559" s="298">
        <v>49.997999999999998</v>
      </c>
      <c r="AE559" s="58">
        <f t="shared" si="8"/>
        <v>1.6331017832271755E-5</v>
      </c>
    </row>
    <row r="560" spans="1:31">
      <c r="A560" s="3">
        <v>559</v>
      </c>
      <c r="B560" s="290" t="s">
        <v>1359</v>
      </c>
      <c r="C560" s="292">
        <v>249.91</v>
      </c>
      <c r="D560" s="292">
        <v>249.89400000000001</v>
      </c>
      <c r="E560" s="292">
        <v>249.88800000000001</v>
      </c>
      <c r="F560" s="292">
        <v>5.0061400000000003</v>
      </c>
      <c r="G560" s="292">
        <v>5.0004299999999997</v>
      </c>
      <c r="H560" s="292">
        <v>5.0027999999999997</v>
      </c>
      <c r="I560" s="292">
        <v>359.97300000000001</v>
      </c>
      <c r="J560" s="292">
        <v>359.98899999999998</v>
      </c>
      <c r="K560" s="292">
        <v>1.8100000000000002E-2</v>
      </c>
      <c r="L560" s="292">
        <v>1251.08</v>
      </c>
      <c r="M560" s="298">
        <v>1249.58</v>
      </c>
      <c r="N560" s="298">
        <v>1250.1400000000001</v>
      </c>
      <c r="O560" s="298">
        <v>-0.57530000000000003</v>
      </c>
      <c r="P560" s="298">
        <v>-0.2293</v>
      </c>
      <c r="Q560" s="298">
        <v>0.39506000000000002</v>
      </c>
      <c r="R560" s="302">
        <v>1</v>
      </c>
      <c r="S560" s="302">
        <v>1</v>
      </c>
      <c r="T560" s="302">
        <v>1</v>
      </c>
      <c r="U560" s="302">
        <v>119.90900000000001</v>
      </c>
      <c r="V560" s="302">
        <v>120.25</v>
      </c>
      <c r="W560" s="302">
        <v>119.84</v>
      </c>
      <c r="X560" s="302">
        <v>3.4360000000000002E-2</v>
      </c>
      <c r="Y560" s="302">
        <v>3.603E-2</v>
      </c>
      <c r="Z560" s="302">
        <v>3.6380000000000003E-2</v>
      </c>
      <c r="AA560" s="302">
        <v>3.3899999999999998E-3</v>
      </c>
      <c r="AB560" s="302">
        <v>3.3600000000000001E-3</v>
      </c>
      <c r="AC560" s="302">
        <v>3.8400000000000001E-3</v>
      </c>
      <c r="AD560" s="298">
        <v>49.997999999999998</v>
      </c>
      <c r="AE560" s="58">
        <f t="shared" si="8"/>
        <v>1.6226855223067105E-5</v>
      </c>
    </row>
    <row r="561" spans="1:31">
      <c r="A561" s="3">
        <v>560</v>
      </c>
      <c r="B561" s="290" t="s">
        <v>1360</v>
      </c>
      <c r="C561" s="292">
        <v>249.91</v>
      </c>
      <c r="D561" s="292">
        <v>249.89400000000001</v>
      </c>
      <c r="E561" s="292">
        <v>249.88800000000001</v>
      </c>
      <c r="F561" s="292">
        <v>5.0061200000000001</v>
      </c>
      <c r="G561" s="292">
        <v>5.0003700000000002</v>
      </c>
      <c r="H561" s="292">
        <v>5.0028100000000002</v>
      </c>
      <c r="I561" s="292">
        <v>359.97300000000001</v>
      </c>
      <c r="J561" s="292">
        <v>359.99</v>
      </c>
      <c r="K561" s="292">
        <v>1.9230000000000001E-2</v>
      </c>
      <c r="L561" s="292">
        <v>1251.08</v>
      </c>
      <c r="M561" s="298">
        <v>1249.56</v>
      </c>
      <c r="N561" s="298">
        <v>1250.1400000000001</v>
      </c>
      <c r="O561" s="298">
        <v>-0.57530000000000003</v>
      </c>
      <c r="P561" s="298">
        <v>-0.2162</v>
      </c>
      <c r="Q561" s="298">
        <v>0.41971000000000003</v>
      </c>
      <c r="R561" s="302">
        <v>1</v>
      </c>
      <c r="S561" s="302">
        <v>1</v>
      </c>
      <c r="T561" s="302">
        <v>1</v>
      </c>
      <c r="U561" s="302">
        <v>119.90900000000001</v>
      </c>
      <c r="V561" s="302">
        <v>120.249</v>
      </c>
      <c r="W561" s="302">
        <v>119.84</v>
      </c>
      <c r="X561" s="302">
        <v>3.499E-2</v>
      </c>
      <c r="Y561" s="302">
        <v>3.671E-2</v>
      </c>
      <c r="Z561" s="302">
        <v>3.5880000000000002E-2</v>
      </c>
      <c r="AA561" s="302">
        <v>3.4199999999999999E-3</v>
      </c>
      <c r="AB561" s="302">
        <v>3.4099999999999998E-3</v>
      </c>
      <c r="AC561" s="302">
        <v>3.9899999999999996E-3</v>
      </c>
      <c r="AD561" s="298">
        <v>49.997999999999998</v>
      </c>
      <c r="AE561" s="58">
        <f t="shared" si="8"/>
        <v>1.6817124560475349E-5</v>
      </c>
    </row>
    <row r="562" spans="1:31">
      <c r="A562" s="3">
        <v>561</v>
      </c>
      <c r="B562" s="290" t="s">
        <v>1361</v>
      </c>
      <c r="C562" s="292">
        <v>249.91</v>
      </c>
      <c r="D562" s="292">
        <v>249.893</v>
      </c>
      <c r="E562" s="292">
        <v>249.88800000000001</v>
      </c>
      <c r="F562" s="292">
        <v>5.0061200000000001</v>
      </c>
      <c r="G562" s="292">
        <v>5.0003399999999996</v>
      </c>
      <c r="H562" s="292">
        <v>5.0028300000000003</v>
      </c>
      <c r="I562" s="292">
        <v>359.97300000000001</v>
      </c>
      <c r="J562" s="292">
        <v>359.99</v>
      </c>
      <c r="K562" s="292">
        <v>1.9529999999999999E-2</v>
      </c>
      <c r="L562" s="292">
        <v>1251.08</v>
      </c>
      <c r="M562" s="298">
        <v>1249.55</v>
      </c>
      <c r="N562" s="298">
        <v>1250.1500000000001</v>
      </c>
      <c r="O562" s="298">
        <v>-0.56920000000000004</v>
      </c>
      <c r="P562" s="298">
        <v>-0.2157</v>
      </c>
      <c r="Q562" s="298">
        <v>0.42620000000000002</v>
      </c>
      <c r="R562" s="302">
        <v>1</v>
      </c>
      <c r="S562" s="302">
        <v>1</v>
      </c>
      <c r="T562" s="302">
        <v>1</v>
      </c>
      <c r="U562" s="302">
        <v>119.90900000000001</v>
      </c>
      <c r="V562" s="302">
        <v>120.25</v>
      </c>
      <c r="W562" s="302">
        <v>119.84</v>
      </c>
      <c r="X562" s="302">
        <v>3.5119999999999998E-2</v>
      </c>
      <c r="Y562" s="302">
        <v>3.6540000000000003E-2</v>
      </c>
      <c r="Z562" s="302">
        <v>3.5779999999999999E-2</v>
      </c>
      <c r="AA562" s="302">
        <v>3.47E-3</v>
      </c>
      <c r="AB562" s="302">
        <v>3.3300000000000001E-3</v>
      </c>
      <c r="AC562" s="302">
        <v>4.0099999999999997E-3</v>
      </c>
      <c r="AD562" s="298">
        <v>49.997999999999998</v>
      </c>
      <c r="AE562" s="58">
        <f t="shared" si="8"/>
        <v>1.6597223293501884E-5</v>
      </c>
    </row>
    <row r="563" spans="1:31">
      <c r="A563" s="3">
        <v>562</v>
      </c>
      <c r="B563" s="290" t="s">
        <v>1362</v>
      </c>
      <c r="C563" s="292">
        <v>249.90899999999999</v>
      </c>
      <c r="D563" s="292">
        <v>249.893</v>
      </c>
      <c r="E563" s="292">
        <v>249.88900000000001</v>
      </c>
      <c r="F563" s="292">
        <v>5.0061200000000001</v>
      </c>
      <c r="G563" s="292">
        <v>5.0003399999999996</v>
      </c>
      <c r="H563" s="292">
        <v>5.0028199999999998</v>
      </c>
      <c r="I563" s="292">
        <v>359.97300000000001</v>
      </c>
      <c r="J563" s="292">
        <v>359.99</v>
      </c>
      <c r="K563" s="292">
        <v>1.951E-2</v>
      </c>
      <c r="L563" s="292">
        <v>1251.07</v>
      </c>
      <c r="M563" s="298">
        <v>1249.55</v>
      </c>
      <c r="N563" s="298">
        <v>1250.1500000000001</v>
      </c>
      <c r="O563" s="298">
        <v>-0.57110000000000005</v>
      </c>
      <c r="P563" s="298">
        <v>-0.2152</v>
      </c>
      <c r="Q563" s="298">
        <v>0.42579</v>
      </c>
      <c r="R563" s="302">
        <v>1</v>
      </c>
      <c r="S563" s="302">
        <v>1</v>
      </c>
      <c r="T563" s="302">
        <v>1</v>
      </c>
      <c r="U563" s="302">
        <v>119.90900000000001</v>
      </c>
      <c r="V563" s="302">
        <v>120.25</v>
      </c>
      <c r="W563" s="302">
        <v>119.84</v>
      </c>
      <c r="X563" s="302">
        <v>3.4599999999999999E-2</v>
      </c>
      <c r="Y563" s="302">
        <v>3.635E-2</v>
      </c>
      <c r="Z563" s="302">
        <v>3.5720000000000002E-2</v>
      </c>
      <c r="AA563" s="302">
        <v>3.3999999999999998E-3</v>
      </c>
      <c r="AB563" s="302">
        <v>3.3899999999999998E-3</v>
      </c>
      <c r="AC563" s="302">
        <v>4.1200000000000004E-3</v>
      </c>
      <c r="AD563" s="298">
        <v>49.997999999999998</v>
      </c>
      <c r="AE563" s="58">
        <f t="shared" si="8"/>
        <v>1.6990743461064994E-5</v>
      </c>
    </row>
    <row r="564" spans="1:31">
      <c r="A564" s="3">
        <v>563</v>
      </c>
      <c r="B564" s="290" t="s">
        <v>1363</v>
      </c>
      <c r="C564" s="292">
        <v>249.90899999999999</v>
      </c>
      <c r="D564" s="292">
        <v>249.893</v>
      </c>
      <c r="E564" s="292">
        <v>249.88900000000001</v>
      </c>
      <c r="F564" s="292">
        <v>5.0060700000000002</v>
      </c>
      <c r="G564" s="292">
        <v>5.0003299999999999</v>
      </c>
      <c r="H564" s="292">
        <v>5.0028300000000003</v>
      </c>
      <c r="I564" s="292">
        <v>359.97300000000001</v>
      </c>
      <c r="J564" s="292">
        <v>359.98899999999998</v>
      </c>
      <c r="K564" s="292">
        <v>1.907E-2</v>
      </c>
      <c r="L564" s="292">
        <v>1251.06</v>
      </c>
      <c r="M564" s="298">
        <v>1249.54</v>
      </c>
      <c r="N564" s="298">
        <v>1250.1500000000001</v>
      </c>
      <c r="O564" s="298">
        <v>-0.57950000000000002</v>
      </c>
      <c r="P564" s="298">
        <v>-0.22639999999999999</v>
      </c>
      <c r="Q564" s="298">
        <v>0.41620000000000001</v>
      </c>
      <c r="R564" s="302">
        <v>1</v>
      </c>
      <c r="S564" s="302">
        <v>1</v>
      </c>
      <c r="T564" s="302">
        <v>1</v>
      </c>
      <c r="U564" s="302">
        <v>119.90900000000001</v>
      </c>
      <c r="V564" s="302">
        <v>120.25</v>
      </c>
      <c r="W564" s="302">
        <v>119.84</v>
      </c>
      <c r="X564" s="302">
        <v>3.4840000000000003E-2</v>
      </c>
      <c r="Y564" s="302">
        <v>3.6170000000000001E-2</v>
      </c>
      <c r="Z564" s="302">
        <v>3.628E-2</v>
      </c>
      <c r="AA564" s="302">
        <v>3.3600000000000001E-3</v>
      </c>
      <c r="AB564" s="302">
        <v>3.4299999999999999E-3</v>
      </c>
      <c r="AC564" s="302">
        <v>4.1900000000000001E-3</v>
      </c>
      <c r="AD564" s="298">
        <v>49.997999999999998</v>
      </c>
      <c r="AE564" s="58">
        <f t="shared" si="8"/>
        <v>1.7187499906867743E-5</v>
      </c>
    </row>
    <row r="565" spans="1:31">
      <c r="A565" s="3">
        <v>564</v>
      </c>
      <c r="B565" s="290" t="s">
        <v>1364</v>
      </c>
      <c r="C565" s="292">
        <v>249.90899999999999</v>
      </c>
      <c r="D565" s="292">
        <v>249.893</v>
      </c>
      <c r="E565" s="292">
        <v>249.88800000000001</v>
      </c>
      <c r="F565" s="292">
        <v>5.0061400000000003</v>
      </c>
      <c r="G565" s="292">
        <v>5.0003599999999997</v>
      </c>
      <c r="H565" s="292">
        <v>5.00284</v>
      </c>
      <c r="I565" s="292">
        <v>359.97300000000001</v>
      </c>
      <c r="J565" s="292">
        <v>359.99</v>
      </c>
      <c r="K565" s="292">
        <v>1.8890000000000001E-2</v>
      </c>
      <c r="L565" s="292">
        <v>1251.08</v>
      </c>
      <c r="M565" s="298">
        <v>1249.56</v>
      </c>
      <c r="N565" s="298">
        <v>1250.1500000000001</v>
      </c>
      <c r="O565" s="298">
        <v>-0.57110000000000005</v>
      </c>
      <c r="P565" s="298">
        <v>-0.21940000000000001</v>
      </c>
      <c r="Q565" s="298">
        <v>0.41226000000000002</v>
      </c>
      <c r="R565" s="302">
        <v>1</v>
      </c>
      <c r="S565" s="302">
        <v>1</v>
      </c>
      <c r="T565" s="302">
        <v>1</v>
      </c>
      <c r="U565" s="302">
        <v>119.90900000000001</v>
      </c>
      <c r="V565" s="302">
        <v>120.25</v>
      </c>
      <c r="W565" s="302">
        <v>119.84</v>
      </c>
      <c r="X565" s="302">
        <v>3.499E-2</v>
      </c>
      <c r="Y565" s="302">
        <v>3.5839999999999997E-2</v>
      </c>
      <c r="Z565" s="302">
        <v>3.7100000000000001E-2</v>
      </c>
      <c r="AA565" s="302">
        <v>3.4299999999999999E-3</v>
      </c>
      <c r="AB565" s="302">
        <v>3.3899999999999998E-3</v>
      </c>
      <c r="AC565" s="302">
        <v>4.1900000000000001E-3</v>
      </c>
      <c r="AD565" s="298">
        <v>49.997999999999998</v>
      </c>
      <c r="AE565" s="58">
        <f t="shared" si="8"/>
        <v>1.6539350326638669E-5</v>
      </c>
    </row>
    <row r="566" spans="1:31">
      <c r="A566" s="3">
        <v>565</v>
      </c>
      <c r="B566" s="290" t="s">
        <v>1365</v>
      </c>
      <c r="C566" s="292">
        <v>249.90899999999999</v>
      </c>
      <c r="D566" s="292">
        <v>249.893</v>
      </c>
      <c r="E566" s="292">
        <v>249.88800000000001</v>
      </c>
      <c r="F566" s="292">
        <v>5.0061600000000004</v>
      </c>
      <c r="G566" s="292">
        <v>5.0003500000000001</v>
      </c>
      <c r="H566" s="292">
        <v>5.0028100000000002</v>
      </c>
      <c r="I566" s="292">
        <v>359.97300000000001</v>
      </c>
      <c r="J566" s="292">
        <v>359.98899999999998</v>
      </c>
      <c r="K566" s="292">
        <v>1.8759999999999999E-2</v>
      </c>
      <c r="L566" s="292">
        <v>1251.08</v>
      </c>
      <c r="M566" s="298">
        <v>1249.55</v>
      </c>
      <c r="N566" s="298">
        <v>1250.1400000000001</v>
      </c>
      <c r="O566" s="298">
        <v>-0.5786</v>
      </c>
      <c r="P566" s="298">
        <v>-0.22040000000000001</v>
      </c>
      <c r="Q566" s="298">
        <v>0.40949000000000002</v>
      </c>
      <c r="R566" s="302">
        <v>1</v>
      </c>
      <c r="S566" s="302">
        <v>1</v>
      </c>
      <c r="T566" s="302">
        <v>1</v>
      </c>
      <c r="U566" s="302">
        <v>119.90900000000001</v>
      </c>
      <c r="V566" s="302">
        <v>120.25</v>
      </c>
      <c r="W566" s="302">
        <v>119.84</v>
      </c>
      <c r="X566" s="302">
        <v>3.5110000000000002E-2</v>
      </c>
      <c r="Y566" s="302">
        <v>3.5909999999999997E-2</v>
      </c>
      <c r="Z566" s="302">
        <v>3.6819999999999999E-2</v>
      </c>
      <c r="AA566" s="302">
        <v>3.46E-3</v>
      </c>
      <c r="AB566" s="302">
        <v>3.3899999999999998E-3</v>
      </c>
      <c r="AC566" s="302">
        <v>4.2100000000000002E-3</v>
      </c>
      <c r="AD566" s="298">
        <v>49.997999999999998</v>
      </c>
      <c r="AE566" s="58">
        <f t="shared" si="8"/>
        <v>1.6458332538604736E-5</v>
      </c>
    </row>
    <row r="567" spans="1:31">
      <c r="A567" s="3">
        <v>566</v>
      </c>
      <c r="B567" s="290" t="s">
        <v>1366</v>
      </c>
      <c r="C567" s="292">
        <v>249.90899999999999</v>
      </c>
      <c r="D567" s="292">
        <v>249.89400000000001</v>
      </c>
      <c r="E567" s="292">
        <v>249.88800000000001</v>
      </c>
      <c r="F567" s="292">
        <v>5.0061200000000001</v>
      </c>
      <c r="G567" s="292">
        <v>5.0003599999999997</v>
      </c>
      <c r="H567" s="292">
        <v>5.0027699999999999</v>
      </c>
      <c r="I567" s="292">
        <v>359.97399999999999</v>
      </c>
      <c r="J567" s="292">
        <v>359.99</v>
      </c>
      <c r="K567" s="292">
        <v>1.9529999999999999E-2</v>
      </c>
      <c r="L567" s="292">
        <v>1251.08</v>
      </c>
      <c r="M567" s="298">
        <v>1249.56</v>
      </c>
      <c r="N567" s="298">
        <v>1250.1300000000001</v>
      </c>
      <c r="O567" s="298">
        <v>-0.55800000000000005</v>
      </c>
      <c r="P567" s="298">
        <v>-0.2162</v>
      </c>
      <c r="Q567" s="298">
        <v>0.42631999999999998</v>
      </c>
      <c r="R567" s="302">
        <v>1</v>
      </c>
      <c r="S567" s="302">
        <v>1</v>
      </c>
      <c r="T567" s="302">
        <v>1</v>
      </c>
      <c r="U567" s="302">
        <v>119.91</v>
      </c>
      <c r="V567" s="302">
        <v>120.25</v>
      </c>
      <c r="W567" s="302">
        <v>119.84</v>
      </c>
      <c r="X567" s="302">
        <v>3.4540000000000001E-2</v>
      </c>
      <c r="Y567" s="302">
        <v>3.6540000000000003E-2</v>
      </c>
      <c r="Z567" s="302">
        <v>3.7089999999999998E-2</v>
      </c>
      <c r="AA567" s="302">
        <v>3.4399999999999999E-3</v>
      </c>
      <c r="AB567" s="302">
        <v>3.4299999999999999E-3</v>
      </c>
      <c r="AC567" s="302">
        <v>4.28E-3</v>
      </c>
      <c r="AD567" s="298">
        <v>49.997999999999998</v>
      </c>
      <c r="AE567" s="58">
        <f t="shared" si="8"/>
        <v>1.6365738702006638E-5</v>
      </c>
    </row>
    <row r="568" spans="1:31">
      <c r="A568" s="3">
        <v>567</v>
      </c>
      <c r="B568" s="290" t="s">
        <v>1367</v>
      </c>
      <c r="C568" s="292">
        <v>249.90899999999999</v>
      </c>
      <c r="D568" s="292">
        <v>249.89400000000001</v>
      </c>
      <c r="E568" s="292">
        <v>249.88800000000001</v>
      </c>
      <c r="F568" s="292">
        <v>5.0061099999999996</v>
      </c>
      <c r="G568" s="292">
        <v>5.0003900000000003</v>
      </c>
      <c r="H568" s="292">
        <v>5.0027600000000003</v>
      </c>
      <c r="I568" s="292">
        <v>359.97399999999999</v>
      </c>
      <c r="J568" s="292">
        <v>359.98899999999998</v>
      </c>
      <c r="K568" s="292">
        <v>1.9529999999999999E-2</v>
      </c>
      <c r="L568" s="292">
        <v>1251.07</v>
      </c>
      <c r="M568" s="298">
        <v>1249.57</v>
      </c>
      <c r="N568" s="298">
        <v>1250.1300000000001</v>
      </c>
      <c r="O568" s="298">
        <v>-0.56079999999999997</v>
      </c>
      <c r="P568" s="298">
        <v>-0.22500000000000001</v>
      </c>
      <c r="Q568" s="298">
        <v>0.42613000000000001</v>
      </c>
      <c r="R568" s="302">
        <v>1</v>
      </c>
      <c r="S568" s="302">
        <v>1</v>
      </c>
      <c r="T568" s="302">
        <v>1</v>
      </c>
      <c r="U568" s="302">
        <v>119.91</v>
      </c>
      <c r="V568" s="302">
        <v>120.249</v>
      </c>
      <c r="W568" s="302">
        <v>119.84</v>
      </c>
      <c r="X568" s="302">
        <v>3.3759999999999998E-2</v>
      </c>
      <c r="Y568" s="302">
        <v>3.6580000000000001E-2</v>
      </c>
      <c r="Z568" s="302">
        <v>3.7589999999999998E-2</v>
      </c>
      <c r="AA568" s="302">
        <v>3.4199999999999999E-3</v>
      </c>
      <c r="AB568" s="302">
        <v>3.4499999999999999E-3</v>
      </c>
      <c r="AC568" s="302">
        <v>4.3E-3</v>
      </c>
      <c r="AD568" s="298">
        <v>49.997999999999998</v>
      </c>
      <c r="AE568" s="58">
        <f t="shared" si="8"/>
        <v>1.7361111531499773E-5</v>
      </c>
    </row>
    <row r="569" spans="1:31">
      <c r="A569" s="3">
        <v>568</v>
      </c>
      <c r="B569" s="290" t="s">
        <v>1368</v>
      </c>
      <c r="C569" s="292">
        <v>249.91</v>
      </c>
      <c r="D569" s="292">
        <v>249.89400000000001</v>
      </c>
      <c r="E569" s="292">
        <v>249.88800000000001</v>
      </c>
      <c r="F569" s="292">
        <v>5.0061</v>
      </c>
      <c r="G569" s="292">
        <v>5.0003700000000002</v>
      </c>
      <c r="H569" s="292">
        <v>5.0027600000000003</v>
      </c>
      <c r="I569" s="292">
        <v>359.97399999999999</v>
      </c>
      <c r="J569" s="292">
        <v>359.98899999999998</v>
      </c>
      <c r="K569" s="292">
        <v>1.9779999999999999E-2</v>
      </c>
      <c r="L569" s="292">
        <v>1251.07</v>
      </c>
      <c r="M569" s="298">
        <v>1249.56</v>
      </c>
      <c r="N569" s="298">
        <v>1250.1300000000001</v>
      </c>
      <c r="O569" s="298">
        <v>-0.56220000000000003</v>
      </c>
      <c r="P569" s="298">
        <v>-0.22459999999999999</v>
      </c>
      <c r="Q569" s="298">
        <v>0.43158999999999997</v>
      </c>
      <c r="R569" s="302">
        <v>1</v>
      </c>
      <c r="S569" s="302">
        <v>1</v>
      </c>
      <c r="T569" s="302">
        <v>1</v>
      </c>
      <c r="U569" s="302">
        <v>119.90900000000001</v>
      </c>
      <c r="V569" s="302">
        <v>120.249</v>
      </c>
      <c r="W569" s="302">
        <v>119.84</v>
      </c>
      <c r="X569" s="302">
        <v>3.4779999999999998E-2</v>
      </c>
      <c r="Y569" s="302">
        <v>3.6339999999999997E-2</v>
      </c>
      <c r="Z569" s="302">
        <v>3.6830000000000002E-2</v>
      </c>
      <c r="AA569" s="302">
        <v>3.3999999999999998E-3</v>
      </c>
      <c r="AB569" s="302">
        <v>3.4399999999999999E-3</v>
      </c>
      <c r="AC569" s="302">
        <v>4.3099999999999996E-3</v>
      </c>
      <c r="AD569" s="298">
        <v>49.997999999999998</v>
      </c>
      <c r="AE569" s="58">
        <f t="shared" si="8"/>
        <v>1.732639066176489E-5</v>
      </c>
    </row>
    <row r="570" spans="1:31">
      <c r="A570" s="3">
        <v>569</v>
      </c>
      <c r="B570" s="290" t="s">
        <v>1369</v>
      </c>
      <c r="C570" s="292">
        <v>249.91</v>
      </c>
      <c r="D570" s="292">
        <v>249.89400000000001</v>
      </c>
      <c r="E570" s="292">
        <v>249.88800000000001</v>
      </c>
      <c r="F570" s="292">
        <v>5.0061200000000001</v>
      </c>
      <c r="G570" s="292">
        <v>5.0004099999999996</v>
      </c>
      <c r="H570" s="292">
        <v>5.0027400000000002</v>
      </c>
      <c r="I570" s="292">
        <v>359.97399999999999</v>
      </c>
      <c r="J570" s="292">
        <v>359.98899999999998</v>
      </c>
      <c r="K570" s="292">
        <v>1.9980000000000001E-2</v>
      </c>
      <c r="L570" s="292">
        <v>1251.08</v>
      </c>
      <c r="M570" s="298">
        <v>1249.57</v>
      </c>
      <c r="N570" s="298">
        <v>1250.1199999999999</v>
      </c>
      <c r="O570" s="298">
        <v>-0.55610000000000004</v>
      </c>
      <c r="P570" s="298">
        <v>-0.22359999999999999</v>
      </c>
      <c r="Q570" s="298">
        <v>0.43592999999999998</v>
      </c>
      <c r="R570" s="302">
        <v>1</v>
      </c>
      <c r="S570" s="302">
        <v>1</v>
      </c>
      <c r="T570" s="302">
        <v>1</v>
      </c>
      <c r="U570" s="302">
        <v>119.91</v>
      </c>
      <c r="V570" s="302">
        <v>120.249</v>
      </c>
      <c r="W570" s="302">
        <v>119.84</v>
      </c>
      <c r="X570" s="302">
        <v>3.4930000000000003E-2</v>
      </c>
      <c r="Y570" s="302">
        <v>3.671E-2</v>
      </c>
      <c r="Z570" s="302">
        <v>3.6459999999999999E-2</v>
      </c>
      <c r="AA570" s="302">
        <v>3.4099999999999998E-3</v>
      </c>
      <c r="AB570" s="302">
        <v>3.4399999999999999E-3</v>
      </c>
      <c r="AC570" s="302">
        <v>4.3099999999999996E-3</v>
      </c>
      <c r="AD570" s="298">
        <v>49.997999999999998</v>
      </c>
      <c r="AE570" s="58">
        <f t="shared" si="8"/>
        <v>1.6400466847699136E-5</v>
      </c>
    </row>
    <row r="571" spans="1:31">
      <c r="A571" s="3">
        <v>570</v>
      </c>
      <c r="B571" s="290" t="s">
        <v>1370</v>
      </c>
      <c r="C571" s="292">
        <v>249.90799999999999</v>
      </c>
      <c r="D571" s="292">
        <v>249.89500000000001</v>
      </c>
      <c r="E571" s="292">
        <v>249.887</v>
      </c>
      <c r="F571" s="292">
        <v>5.0060599999999997</v>
      </c>
      <c r="G571" s="292">
        <v>5.0004799999999996</v>
      </c>
      <c r="H571" s="292">
        <v>5.0026900000000003</v>
      </c>
      <c r="I571" s="292">
        <v>359.97399999999999</v>
      </c>
      <c r="J571" s="292">
        <v>359.98899999999998</v>
      </c>
      <c r="K571" s="292">
        <v>2.0119999999999999E-2</v>
      </c>
      <c r="L571" s="292">
        <v>1251.05</v>
      </c>
      <c r="M571" s="298">
        <v>1249.5899999999999</v>
      </c>
      <c r="N571" s="298">
        <v>1250.0999999999999</v>
      </c>
      <c r="O571" s="298">
        <v>-0.54810000000000003</v>
      </c>
      <c r="P571" s="298">
        <v>-0.23769999999999999</v>
      </c>
      <c r="Q571" s="298">
        <v>0.43902999999999998</v>
      </c>
      <c r="R571" s="302">
        <v>1</v>
      </c>
      <c r="S571" s="302">
        <v>1</v>
      </c>
      <c r="T571" s="302">
        <v>1</v>
      </c>
      <c r="U571" s="302">
        <v>119.91</v>
      </c>
      <c r="V571" s="302">
        <v>120.249</v>
      </c>
      <c r="W571" s="302">
        <v>119.84</v>
      </c>
      <c r="X571" s="302">
        <v>3.424E-2</v>
      </c>
      <c r="Y571" s="302">
        <v>3.7530000000000001E-2</v>
      </c>
      <c r="Z571" s="302">
        <v>3.6170000000000001E-2</v>
      </c>
      <c r="AA571" s="302">
        <v>3.3899999999999998E-3</v>
      </c>
      <c r="AB571" s="302">
        <v>3.47E-3</v>
      </c>
      <c r="AC571" s="302">
        <v>4.3E-3</v>
      </c>
      <c r="AD571" s="298">
        <v>49.997999999999998</v>
      </c>
      <c r="AE571" s="58">
        <f t="shared" si="8"/>
        <v>1.6504629456903785E-5</v>
      </c>
    </row>
    <row r="572" spans="1:31">
      <c r="A572" s="3">
        <v>571</v>
      </c>
      <c r="B572" s="290" t="s">
        <v>1371</v>
      </c>
      <c r="C572" s="292">
        <v>249.90799999999999</v>
      </c>
      <c r="D572" s="292">
        <v>249.89500000000001</v>
      </c>
      <c r="E572" s="292">
        <v>249.886</v>
      </c>
      <c r="F572" s="292">
        <v>5.0060399999999996</v>
      </c>
      <c r="G572" s="292">
        <v>5.0004600000000003</v>
      </c>
      <c r="H572" s="292">
        <v>5.0026799999999998</v>
      </c>
      <c r="I572" s="292">
        <v>359.97500000000002</v>
      </c>
      <c r="J572" s="292">
        <v>359.988</v>
      </c>
      <c r="K572" s="292">
        <v>2.0129999999999999E-2</v>
      </c>
      <c r="L572" s="292">
        <v>1251.05</v>
      </c>
      <c r="M572" s="298">
        <v>1249.5899999999999</v>
      </c>
      <c r="N572" s="298">
        <v>1250.0999999999999</v>
      </c>
      <c r="O572" s="298">
        <v>-0.54300000000000004</v>
      </c>
      <c r="P572" s="298">
        <v>-0.24610000000000001</v>
      </c>
      <c r="Q572" s="298">
        <v>0.43936999999999998</v>
      </c>
      <c r="R572" s="302">
        <v>1</v>
      </c>
      <c r="S572" s="302">
        <v>1</v>
      </c>
      <c r="T572" s="302">
        <v>1</v>
      </c>
      <c r="U572" s="302">
        <v>119.91</v>
      </c>
      <c r="V572" s="302">
        <v>120.249</v>
      </c>
      <c r="W572" s="302">
        <v>119.84</v>
      </c>
      <c r="X572" s="302">
        <v>3.5029999999999999E-2</v>
      </c>
      <c r="Y572" s="302">
        <v>3.6540000000000003E-2</v>
      </c>
      <c r="Z572" s="302">
        <v>3.6459999999999999E-2</v>
      </c>
      <c r="AA572" s="302">
        <v>3.3700000000000002E-3</v>
      </c>
      <c r="AB572" s="302">
        <v>3.4499999999999999E-3</v>
      </c>
      <c r="AC572" s="302">
        <v>4.3400000000000001E-3</v>
      </c>
      <c r="AD572" s="298">
        <v>49.997999999999998</v>
      </c>
      <c r="AE572" s="58">
        <f t="shared" si="8"/>
        <v>1.7187499906867743E-5</v>
      </c>
    </row>
    <row r="573" spans="1:31">
      <c r="A573" s="3">
        <v>572</v>
      </c>
      <c r="B573" s="290" t="s">
        <v>1372</v>
      </c>
      <c r="C573" s="292">
        <v>249.90700000000001</v>
      </c>
      <c r="D573" s="292">
        <v>249.89500000000001</v>
      </c>
      <c r="E573" s="292">
        <v>249.886</v>
      </c>
      <c r="F573" s="292">
        <v>5.0060799999999999</v>
      </c>
      <c r="G573" s="292">
        <v>5.0004799999999996</v>
      </c>
      <c r="H573" s="292">
        <v>5.00265</v>
      </c>
      <c r="I573" s="292">
        <v>359.97500000000002</v>
      </c>
      <c r="J573" s="292">
        <v>359.988</v>
      </c>
      <c r="K573" s="292">
        <v>2.087E-2</v>
      </c>
      <c r="L573" s="292">
        <v>1251.05</v>
      </c>
      <c r="M573" s="298">
        <v>1249.5899999999999</v>
      </c>
      <c r="N573" s="298">
        <v>1250.0899999999999</v>
      </c>
      <c r="O573" s="298">
        <v>-0.53969999999999996</v>
      </c>
      <c r="P573" s="298">
        <v>-0.2475</v>
      </c>
      <c r="Q573" s="298">
        <v>0.45551999999999998</v>
      </c>
      <c r="R573" s="302">
        <v>1</v>
      </c>
      <c r="S573" s="302">
        <v>1</v>
      </c>
      <c r="T573" s="302">
        <v>1</v>
      </c>
      <c r="U573" s="302">
        <v>119.90900000000001</v>
      </c>
      <c r="V573" s="302">
        <v>120.249</v>
      </c>
      <c r="W573" s="302">
        <v>119.84</v>
      </c>
      <c r="X573" s="302">
        <v>3.5189999999999999E-2</v>
      </c>
      <c r="Y573" s="302">
        <v>3.5459999999999998E-2</v>
      </c>
      <c r="Z573" s="302">
        <v>3.7400000000000003E-2</v>
      </c>
      <c r="AA573" s="302">
        <v>3.3500000000000001E-3</v>
      </c>
      <c r="AB573" s="302">
        <v>3.4299999999999999E-3</v>
      </c>
      <c r="AC573" s="302">
        <v>4.3699999999999998E-3</v>
      </c>
      <c r="AD573" s="298">
        <v>49.997999999999998</v>
      </c>
      <c r="AE573" s="58">
        <f t="shared" si="8"/>
        <v>1.6944439266808331E-5</v>
      </c>
    </row>
    <row r="574" spans="1:31">
      <c r="A574" s="3">
        <v>573</v>
      </c>
      <c r="B574" s="290" t="s">
        <v>1373</v>
      </c>
      <c r="C574" s="292">
        <v>249.90700000000001</v>
      </c>
      <c r="D574" s="292">
        <v>249.89400000000001</v>
      </c>
      <c r="E574" s="292">
        <v>249.886</v>
      </c>
      <c r="F574" s="292">
        <v>5.0061299999999997</v>
      </c>
      <c r="G574" s="292">
        <v>5.0005199999999999</v>
      </c>
      <c r="H574" s="292">
        <v>5.00265</v>
      </c>
      <c r="I574" s="292">
        <v>359.97500000000002</v>
      </c>
      <c r="J574" s="292">
        <v>359.98899999999998</v>
      </c>
      <c r="K574" s="292">
        <v>2.1270000000000001E-2</v>
      </c>
      <c r="L574" s="292">
        <v>1251.06</v>
      </c>
      <c r="M574" s="298">
        <v>1249.5999999999999</v>
      </c>
      <c r="N574" s="298">
        <v>1250.0899999999999</v>
      </c>
      <c r="O574" s="298">
        <v>-0.53410000000000002</v>
      </c>
      <c r="P574" s="298">
        <v>-0.24</v>
      </c>
      <c r="Q574" s="298">
        <v>0.46414</v>
      </c>
      <c r="R574" s="302">
        <v>1</v>
      </c>
      <c r="S574" s="302">
        <v>1</v>
      </c>
      <c r="T574" s="302">
        <v>1</v>
      </c>
      <c r="U574" s="302">
        <v>119.90900000000001</v>
      </c>
      <c r="V574" s="302">
        <v>120.249</v>
      </c>
      <c r="W574" s="302">
        <v>119.84</v>
      </c>
      <c r="X574" s="302">
        <v>3.4349999999999999E-2</v>
      </c>
      <c r="Y574" s="302">
        <v>3.619E-2</v>
      </c>
      <c r="Z574" s="302">
        <v>3.6420000000000001E-2</v>
      </c>
      <c r="AA574" s="302">
        <v>3.3600000000000001E-3</v>
      </c>
      <c r="AB574" s="302">
        <v>3.3999999999999998E-3</v>
      </c>
      <c r="AC574" s="302">
        <v>4.2900000000000004E-3</v>
      </c>
      <c r="AD574" s="298">
        <v>49.997999999999998</v>
      </c>
      <c r="AE574" s="58">
        <f t="shared" si="8"/>
        <v>1.628472818993032E-5</v>
      </c>
    </row>
    <row r="575" spans="1:31">
      <c r="A575" s="3">
        <v>574</v>
      </c>
      <c r="B575" s="290" t="s">
        <v>1374</v>
      </c>
      <c r="C575" s="292">
        <v>249.90700000000001</v>
      </c>
      <c r="D575" s="292">
        <v>249.89500000000001</v>
      </c>
      <c r="E575" s="292">
        <v>249.886</v>
      </c>
      <c r="F575" s="292">
        <v>5.0062100000000003</v>
      </c>
      <c r="G575" s="292">
        <v>5.0004999999999997</v>
      </c>
      <c r="H575" s="292">
        <v>5.0026200000000003</v>
      </c>
      <c r="I575" s="292">
        <v>359.97500000000002</v>
      </c>
      <c r="J575" s="292">
        <v>359.988</v>
      </c>
      <c r="K575" s="292">
        <v>2.0920000000000001E-2</v>
      </c>
      <c r="L575" s="292">
        <v>1251.0899999999999</v>
      </c>
      <c r="M575" s="298">
        <v>1249.5999999999999</v>
      </c>
      <c r="N575" s="298">
        <v>1250.08</v>
      </c>
      <c r="O575" s="298">
        <v>-0.53500000000000003</v>
      </c>
      <c r="P575" s="298">
        <v>-0.26340000000000002</v>
      </c>
      <c r="Q575" s="298">
        <v>0.45641999999999999</v>
      </c>
      <c r="R575" s="302">
        <v>1</v>
      </c>
      <c r="S575" s="302">
        <v>1</v>
      </c>
      <c r="T575" s="302">
        <v>1</v>
      </c>
      <c r="U575" s="302">
        <v>119.90900000000001</v>
      </c>
      <c r="V575" s="302">
        <v>120.249</v>
      </c>
      <c r="W575" s="302">
        <v>119.84</v>
      </c>
      <c r="X575" s="302">
        <v>3.4569999999999997E-2</v>
      </c>
      <c r="Y575" s="302">
        <v>3.662E-2</v>
      </c>
      <c r="Z575" s="302">
        <v>3.6839999999999998E-2</v>
      </c>
      <c r="AA575" s="302">
        <v>3.3600000000000001E-3</v>
      </c>
      <c r="AB575" s="302">
        <v>3.4199999999999999E-3</v>
      </c>
      <c r="AC575" s="302">
        <v>4.2399999999999998E-3</v>
      </c>
      <c r="AD575" s="298">
        <v>49.997999999999998</v>
      </c>
      <c r="AE575" s="58">
        <f t="shared" si="8"/>
        <v>1.6226847947109491E-5</v>
      </c>
    </row>
    <row r="576" spans="1:31">
      <c r="A576" s="3">
        <v>575</v>
      </c>
      <c r="B576" s="290" t="s">
        <v>1375</v>
      </c>
      <c r="C576" s="292">
        <v>249.90799999999999</v>
      </c>
      <c r="D576" s="292">
        <v>249.89500000000001</v>
      </c>
      <c r="E576" s="292">
        <v>249.886</v>
      </c>
      <c r="F576" s="292">
        <v>5.0062100000000003</v>
      </c>
      <c r="G576" s="292">
        <v>5.0004400000000002</v>
      </c>
      <c r="H576" s="292">
        <v>5.0026099999999998</v>
      </c>
      <c r="I576" s="292">
        <v>359.976</v>
      </c>
      <c r="J576" s="292">
        <v>359.98700000000002</v>
      </c>
      <c r="K576" s="292">
        <v>2.1610000000000001E-2</v>
      </c>
      <c r="L576" s="292">
        <v>1251.0899999999999</v>
      </c>
      <c r="M576" s="298">
        <v>1249.58</v>
      </c>
      <c r="N576" s="298">
        <v>1250.08</v>
      </c>
      <c r="O576" s="298">
        <v>-0.51910000000000001</v>
      </c>
      <c r="P576" s="298">
        <v>-0.2681</v>
      </c>
      <c r="Q576" s="298">
        <v>0.47148000000000001</v>
      </c>
      <c r="R576" s="302">
        <v>1</v>
      </c>
      <c r="S576" s="302">
        <v>1</v>
      </c>
      <c r="T576" s="302">
        <v>1</v>
      </c>
      <c r="U576" s="302">
        <v>119.90900000000001</v>
      </c>
      <c r="V576" s="302">
        <v>120.25</v>
      </c>
      <c r="W576" s="302">
        <v>119.84</v>
      </c>
      <c r="X576" s="302">
        <v>3.5099999999999999E-2</v>
      </c>
      <c r="Y576" s="302">
        <v>3.5529999999999999E-2</v>
      </c>
      <c r="Z576" s="302">
        <v>3.7990000000000003E-2</v>
      </c>
      <c r="AA576" s="302">
        <v>3.3400000000000001E-3</v>
      </c>
      <c r="AB576" s="302">
        <v>3.46E-3</v>
      </c>
      <c r="AC576" s="302">
        <v>4.2500000000000003E-3</v>
      </c>
      <c r="AD576" s="298">
        <v>49.997999999999998</v>
      </c>
      <c r="AE576" s="58">
        <f t="shared" si="8"/>
        <v>1.6226855223067105E-5</v>
      </c>
    </row>
    <row r="577" spans="1:31">
      <c r="A577" s="3">
        <v>576</v>
      </c>
      <c r="B577" s="290" t="s">
        <v>1376</v>
      </c>
      <c r="C577" s="292">
        <v>249.91</v>
      </c>
      <c r="D577" s="292">
        <v>249.89400000000001</v>
      </c>
      <c r="E577" s="292">
        <v>249.88499999999999</v>
      </c>
      <c r="F577" s="292">
        <v>5.0062699999999998</v>
      </c>
      <c r="G577" s="292">
        <v>5.0003799999999998</v>
      </c>
      <c r="H577" s="292">
        <v>5.0026200000000003</v>
      </c>
      <c r="I577" s="292">
        <v>359.97500000000002</v>
      </c>
      <c r="J577" s="292">
        <v>359.98700000000002</v>
      </c>
      <c r="K577" s="292">
        <v>2.162E-2</v>
      </c>
      <c r="L577" s="292">
        <v>1251.1099999999999</v>
      </c>
      <c r="M577" s="298">
        <v>1249.57</v>
      </c>
      <c r="N577" s="298">
        <v>1250.08</v>
      </c>
      <c r="O577" s="298">
        <v>-0.52800000000000002</v>
      </c>
      <c r="P577" s="298">
        <v>-0.27179999999999999</v>
      </c>
      <c r="Q577" s="298">
        <v>0.47172999999999998</v>
      </c>
      <c r="R577" s="302">
        <v>1</v>
      </c>
      <c r="S577" s="302">
        <v>1</v>
      </c>
      <c r="T577" s="302">
        <v>1</v>
      </c>
      <c r="U577" s="302">
        <v>119.90900000000001</v>
      </c>
      <c r="V577" s="302">
        <v>120.25</v>
      </c>
      <c r="W577" s="302">
        <v>119.84</v>
      </c>
      <c r="X577" s="302">
        <v>3.5229999999999997E-2</v>
      </c>
      <c r="Y577" s="302">
        <v>3.5360000000000003E-2</v>
      </c>
      <c r="Z577" s="302">
        <v>3.6889999999999999E-2</v>
      </c>
      <c r="AA577" s="302">
        <v>3.3E-3</v>
      </c>
      <c r="AB577" s="302">
        <v>3.4499999999999999E-3</v>
      </c>
      <c r="AC577" s="302">
        <v>4.15E-3</v>
      </c>
      <c r="AD577" s="298">
        <v>49.997999999999998</v>
      </c>
      <c r="AE577" s="58">
        <f t="shared" si="8"/>
        <v>1.6331017832271755E-5</v>
      </c>
    </row>
    <row r="578" spans="1:31">
      <c r="A578" s="3">
        <v>577</v>
      </c>
      <c r="B578" s="290" t="s">
        <v>1377</v>
      </c>
      <c r="C578" s="292">
        <v>249.91</v>
      </c>
      <c r="D578" s="292">
        <v>249.89400000000001</v>
      </c>
      <c r="E578" s="292">
        <v>249.88499999999999</v>
      </c>
      <c r="F578" s="292">
        <v>5.0063000000000004</v>
      </c>
      <c r="G578" s="292">
        <v>5.0003700000000002</v>
      </c>
      <c r="H578" s="292">
        <v>5.0026099999999998</v>
      </c>
      <c r="I578" s="292">
        <v>359.97500000000002</v>
      </c>
      <c r="J578" s="292">
        <v>359.98700000000002</v>
      </c>
      <c r="K578" s="292">
        <v>2.2110000000000001E-2</v>
      </c>
      <c r="L578" s="292">
        <v>1251.1199999999999</v>
      </c>
      <c r="M578" s="298">
        <v>1249.56</v>
      </c>
      <c r="N578" s="298">
        <v>1250.08</v>
      </c>
      <c r="O578" s="298">
        <v>-0.53739999999999999</v>
      </c>
      <c r="P578" s="298">
        <v>-0.26719999999999999</v>
      </c>
      <c r="Q578" s="298">
        <v>0.48242000000000002</v>
      </c>
      <c r="R578" s="302">
        <v>1</v>
      </c>
      <c r="S578" s="302">
        <v>1</v>
      </c>
      <c r="T578" s="302">
        <v>1</v>
      </c>
      <c r="U578" s="302">
        <v>119.90900000000001</v>
      </c>
      <c r="V578" s="302">
        <v>120.25</v>
      </c>
      <c r="W578" s="302">
        <v>119.84</v>
      </c>
      <c r="X578" s="302">
        <v>3.5479999999999998E-2</v>
      </c>
      <c r="Y578" s="302">
        <v>3.5830000000000001E-2</v>
      </c>
      <c r="Z578" s="302">
        <v>3.671E-2</v>
      </c>
      <c r="AA578" s="302">
        <v>3.2699999999999999E-3</v>
      </c>
      <c r="AB578" s="302">
        <v>3.4299999999999999E-3</v>
      </c>
      <c r="AC578" s="302">
        <v>4.13E-3</v>
      </c>
      <c r="AD578" s="298">
        <v>49.997999999999998</v>
      </c>
      <c r="AE578" s="58">
        <f t="shared" si="8"/>
        <v>1.6585647244937718E-5</v>
      </c>
    </row>
    <row r="579" spans="1:31">
      <c r="A579" s="3">
        <v>578</v>
      </c>
      <c r="B579" s="290" t="s">
        <v>1378</v>
      </c>
      <c r="C579" s="292">
        <v>249.90899999999999</v>
      </c>
      <c r="D579" s="292">
        <v>249.89500000000001</v>
      </c>
      <c r="E579" s="292">
        <v>249.887</v>
      </c>
      <c r="F579" s="292">
        <v>5.0062699999999998</v>
      </c>
      <c r="G579" s="292">
        <v>5.0003000000000002</v>
      </c>
      <c r="H579" s="292">
        <v>5.0026200000000003</v>
      </c>
      <c r="I579" s="292">
        <v>359.97399999999999</v>
      </c>
      <c r="J579" s="292">
        <v>359.98599999999999</v>
      </c>
      <c r="K579" s="292">
        <v>2.3189999999999999E-2</v>
      </c>
      <c r="L579" s="292">
        <v>1251.1099999999999</v>
      </c>
      <c r="M579" s="298">
        <v>1249.55</v>
      </c>
      <c r="N579" s="298">
        <v>1250.0899999999999</v>
      </c>
      <c r="O579" s="298">
        <v>-0.54820000000000002</v>
      </c>
      <c r="P579" s="298">
        <v>-0.28770000000000001</v>
      </c>
      <c r="Q579" s="298">
        <v>0.50614000000000003</v>
      </c>
      <c r="R579" s="302">
        <v>1</v>
      </c>
      <c r="S579" s="302">
        <v>1</v>
      </c>
      <c r="T579" s="302">
        <v>1</v>
      </c>
      <c r="U579" s="302">
        <v>119.90900000000001</v>
      </c>
      <c r="V579" s="302">
        <v>120.25</v>
      </c>
      <c r="W579" s="302">
        <v>119.839</v>
      </c>
      <c r="X579" s="302">
        <v>3.4709999999999998E-2</v>
      </c>
      <c r="Y579" s="302">
        <v>3.526E-2</v>
      </c>
      <c r="Z579" s="302">
        <v>3.7179999999999998E-2</v>
      </c>
      <c r="AA579" s="302">
        <v>3.3300000000000001E-3</v>
      </c>
      <c r="AB579" s="302">
        <v>3.3999999999999998E-3</v>
      </c>
      <c r="AC579" s="302">
        <v>4.0299999999999997E-3</v>
      </c>
      <c r="AD579" s="298">
        <v>49.997999999999998</v>
      </c>
      <c r="AE579" s="58">
        <f t="shared" ref="AE579:AE642" si="9">B580-B579</f>
        <v>1.7719903553370386E-5</v>
      </c>
    </row>
    <row r="580" spans="1:31">
      <c r="A580" s="3">
        <v>579</v>
      </c>
      <c r="B580" s="290" t="s">
        <v>1379</v>
      </c>
      <c r="C580" s="292">
        <v>249.90899999999999</v>
      </c>
      <c r="D580" s="292">
        <v>249.89400000000001</v>
      </c>
      <c r="E580" s="292">
        <v>249.887</v>
      </c>
      <c r="F580" s="292">
        <v>5.0062600000000002</v>
      </c>
      <c r="G580" s="292">
        <v>5.0003200000000003</v>
      </c>
      <c r="H580" s="292">
        <v>5.0026599999999997</v>
      </c>
      <c r="I580" s="292">
        <v>359.97399999999999</v>
      </c>
      <c r="J580" s="292">
        <v>359.98599999999999</v>
      </c>
      <c r="K580" s="292">
        <v>2.3199999999999998E-2</v>
      </c>
      <c r="L580" s="292">
        <v>1251.1099999999999</v>
      </c>
      <c r="M580" s="298">
        <v>1249.55</v>
      </c>
      <c r="N580" s="298">
        <v>1250.0999999999999</v>
      </c>
      <c r="O580" s="298">
        <v>-0.54910000000000003</v>
      </c>
      <c r="P580" s="298">
        <v>-0.2868</v>
      </c>
      <c r="Q580" s="298">
        <v>0.50631999999999999</v>
      </c>
      <c r="R580" s="302">
        <v>1</v>
      </c>
      <c r="S580" s="302">
        <v>1</v>
      </c>
      <c r="T580" s="302">
        <v>1</v>
      </c>
      <c r="U580" s="302">
        <v>119.90900000000001</v>
      </c>
      <c r="V580" s="302">
        <v>120.25</v>
      </c>
      <c r="W580" s="302">
        <v>119.839</v>
      </c>
      <c r="X580" s="302">
        <v>3.4180000000000002E-2</v>
      </c>
      <c r="Y580" s="302">
        <v>3.5639999999999998E-2</v>
      </c>
      <c r="Z580" s="302">
        <v>3.6609999999999997E-2</v>
      </c>
      <c r="AA580" s="302">
        <v>3.3800000000000002E-3</v>
      </c>
      <c r="AB580" s="302">
        <v>3.3800000000000002E-3</v>
      </c>
      <c r="AC580" s="302">
        <v>3.9500000000000004E-3</v>
      </c>
      <c r="AD580" s="298">
        <v>49.997999999999998</v>
      </c>
      <c r="AE580" s="58">
        <f t="shared" si="9"/>
        <v>1.7685189959593117E-5</v>
      </c>
    </row>
    <row r="581" spans="1:31">
      <c r="A581" s="3">
        <v>580</v>
      </c>
      <c r="B581" s="290" t="s">
        <v>1380</v>
      </c>
      <c r="C581" s="292">
        <v>249.90899999999999</v>
      </c>
      <c r="D581" s="292">
        <v>249.89500000000001</v>
      </c>
      <c r="E581" s="292">
        <v>249.886</v>
      </c>
      <c r="F581" s="292">
        <v>5.0062499999999996</v>
      </c>
      <c r="G581" s="292">
        <v>5.0003399999999996</v>
      </c>
      <c r="H581" s="292">
        <v>5.0026799999999998</v>
      </c>
      <c r="I581" s="292">
        <v>359.97399999999999</v>
      </c>
      <c r="J581" s="292">
        <v>359.988</v>
      </c>
      <c r="K581" s="292">
        <v>2.325E-2</v>
      </c>
      <c r="L581" s="292">
        <v>1251.0999999999999</v>
      </c>
      <c r="M581" s="298">
        <v>1249.56</v>
      </c>
      <c r="N581" s="298">
        <v>1250.0999999999999</v>
      </c>
      <c r="O581" s="298">
        <v>-0.55989999999999995</v>
      </c>
      <c r="P581" s="298">
        <v>-0.25690000000000002</v>
      </c>
      <c r="Q581" s="298">
        <v>0.50748000000000004</v>
      </c>
      <c r="R581" s="302">
        <v>1</v>
      </c>
      <c r="S581" s="302">
        <v>1</v>
      </c>
      <c r="T581" s="302">
        <v>1</v>
      </c>
      <c r="U581" s="302">
        <v>119.90900000000001</v>
      </c>
      <c r="V581" s="302">
        <v>120.25</v>
      </c>
      <c r="W581" s="302">
        <v>119.839</v>
      </c>
      <c r="X581" s="302">
        <v>3.4189999999999998E-2</v>
      </c>
      <c r="Y581" s="302">
        <v>3.644E-2</v>
      </c>
      <c r="Z581" s="302">
        <v>3.6330000000000001E-2</v>
      </c>
      <c r="AA581" s="302">
        <v>3.3300000000000001E-3</v>
      </c>
      <c r="AB581" s="302">
        <v>3.3600000000000001E-3</v>
      </c>
      <c r="AC581" s="302">
        <v>3.8999999999999998E-3</v>
      </c>
      <c r="AD581" s="298">
        <v>49.997999999999998</v>
      </c>
      <c r="AE581" s="58">
        <f t="shared" si="9"/>
        <v>1.6539350326638669E-5</v>
      </c>
    </row>
    <row r="582" spans="1:31">
      <c r="A582" s="3">
        <v>581</v>
      </c>
      <c r="B582" s="290" t="s">
        <v>1381</v>
      </c>
      <c r="C582" s="292">
        <v>249.90799999999999</v>
      </c>
      <c r="D582" s="292">
        <v>249.89500000000001</v>
      </c>
      <c r="E582" s="292">
        <v>249.887</v>
      </c>
      <c r="F582" s="292">
        <v>5.0062499999999996</v>
      </c>
      <c r="G582" s="292">
        <v>5.0003099999999998</v>
      </c>
      <c r="H582" s="292">
        <v>5.0027799999999996</v>
      </c>
      <c r="I582" s="292">
        <v>359.97399999999999</v>
      </c>
      <c r="J582" s="292">
        <v>359.988</v>
      </c>
      <c r="K582" s="292">
        <v>2.2849999999999999E-2</v>
      </c>
      <c r="L582" s="292">
        <v>1251.0999999999999</v>
      </c>
      <c r="M582" s="298">
        <v>1249.55</v>
      </c>
      <c r="N582" s="298">
        <v>1250.1300000000001</v>
      </c>
      <c r="O582" s="298">
        <v>-0.56640000000000001</v>
      </c>
      <c r="P582" s="298">
        <v>-0.24610000000000001</v>
      </c>
      <c r="Q582" s="298">
        <v>0.49858999999999998</v>
      </c>
      <c r="R582" s="302">
        <v>1</v>
      </c>
      <c r="S582" s="302">
        <v>1</v>
      </c>
      <c r="T582" s="302">
        <v>1</v>
      </c>
      <c r="U582" s="302">
        <v>119.90900000000001</v>
      </c>
      <c r="V582" s="302">
        <v>120.25</v>
      </c>
      <c r="W582" s="302">
        <v>119.839</v>
      </c>
      <c r="X582" s="302">
        <v>3.4509999999999999E-2</v>
      </c>
      <c r="Y582" s="302">
        <v>3.6220000000000002E-2</v>
      </c>
      <c r="Z582" s="302">
        <v>3.671E-2</v>
      </c>
      <c r="AA582" s="302">
        <v>3.29E-3</v>
      </c>
      <c r="AB582" s="302">
        <v>3.3600000000000001E-3</v>
      </c>
      <c r="AC582" s="302">
        <v>3.81E-3</v>
      </c>
      <c r="AD582" s="298">
        <v>49.997999999999998</v>
      </c>
      <c r="AE582" s="58">
        <f t="shared" si="9"/>
        <v>1.6331017832271755E-5</v>
      </c>
    </row>
    <row r="583" spans="1:31">
      <c r="A583" s="3">
        <v>582</v>
      </c>
      <c r="B583" s="290" t="s">
        <v>1382</v>
      </c>
      <c r="C583" s="292">
        <v>249.90700000000001</v>
      </c>
      <c r="D583" s="292">
        <v>249.89400000000001</v>
      </c>
      <c r="E583" s="292">
        <v>249.887</v>
      </c>
      <c r="F583" s="292">
        <v>5.00624</v>
      </c>
      <c r="G583" s="292">
        <v>5.0003000000000002</v>
      </c>
      <c r="H583" s="292">
        <v>5.0028199999999998</v>
      </c>
      <c r="I583" s="292">
        <v>359.97399999999999</v>
      </c>
      <c r="J583" s="292">
        <v>359.98899999999998</v>
      </c>
      <c r="K583" s="292">
        <v>2.257E-2</v>
      </c>
      <c r="L583" s="292">
        <v>1251.0899999999999</v>
      </c>
      <c r="M583" s="298">
        <v>1249.55</v>
      </c>
      <c r="N583" s="298">
        <v>1250.1400000000001</v>
      </c>
      <c r="O583" s="298">
        <v>-0.56130000000000002</v>
      </c>
      <c r="P583" s="298">
        <v>-0.2321</v>
      </c>
      <c r="Q583" s="298">
        <v>0.49258000000000002</v>
      </c>
      <c r="R583" s="302">
        <v>1</v>
      </c>
      <c r="S583" s="302">
        <v>1</v>
      </c>
      <c r="T583" s="302">
        <v>1</v>
      </c>
      <c r="U583" s="302">
        <v>119.90900000000001</v>
      </c>
      <c r="V583" s="302">
        <v>120.25</v>
      </c>
      <c r="W583" s="302">
        <v>119.839</v>
      </c>
      <c r="X583" s="302">
        <v>3.5040000000000002E-2</v>
      </c>
      <c r="Y583" s="302">
        <v>3.5569999999999997E-2</v>
      </c>
      <c r="Z583" s="302">
        <v>3.7249999999999998E-2</v>
      </c>
      <c r="AA583" s="302">
        <v>3.2299999999999998E-3</v>
      </c>
      <c r="AB583" s="302">
        <v>3.3700000000000002E-3</v>
      </c>
      <c r="AC583" s="302">
        <v>3.7599999999999999E-3</v>
      </c>
      <c r="AD583" s="298">
        <v>49.997999999999998</v>
      </c>
      <c r="AE583" s="58">
        <f t="shared" si="9"/>
        <v>1.649305340833962E-5</v>
      </c>
    </row>
    <row r="584" spans="1:31">
      <c r="A584" s="3">
        <v>583</v>
      </c>
      <c r="B584" s="290" t="s">
        <v>1383</v>
      </c>
      <c r="C584" s="292">
        <v>249.90700000000001</v>
      </c>
      <c r="D584" s="292">
        <v>249.89400000000001</v>
      </c>
      <c r="E584" s="292">
        <v>249.887</v>
      </c>
      <c r="F584" s="292">
        <v>5.0061900000000001</v>
      </c>
      <c r="G584" s="292">
        <v>5.0002800000000001</v>
      </c>
      <c r="H584" s="292">
        <v>5.0028199999999998</v>
      </c>
      <c r="I584" s="292">
        <v>359.97399999999999</v>
      </c>
      <c r="J584" s="292">
        <v>359.98899999999998</v>
      </c>
      <c r="K584" s="292">
        <v>2.2839999999999999E-2</v>
      </c>
      <c r="L584" s="292">
        <v>1251.08</v>
      </c>
      <c r="M584" s="298">
        <v>1249.54</v>
      </c>
      <c r="N584" s="298">
        <v>1250.1400000000001</v>
      </c>
      <c r="O584" s="298">
        <v>-0.56310000000000004</v>
      </c>
      <c r="P584" s="298">
        <v>-0.2293</v>
      </c>
      <c r="Q584" s="298">
        <v>0.49841999999999997</v>
      </c>
      <c r="R584" s="302">
        <v>1</v>
      </c>
      <c r="S584" s="302">
        <v>1</v>
      </c>
      <c r="T584" s="302">
        <v>1</v>
      </c>
      <c r="U584" s="302">
        <v>119.90900000000001</v>
      </c>
      <c r="V584" s="302">
        <v>120.25</v>
      </c>
      <c r="W584" s="302">
        <v>119.839</v>
      </c>
      <c r="X584" s="302">
        <v>3.524E-2</v>
      </c>
      <c r="Y584" s="302">
        <v>3.601E-2</v>
      </c>
      <c r="Z584" s="302">
        <v>3.6900000000000002E-2</v>
      </c>
      <c r="AA584" s="302">
        <v>3.2599999999999999E-3</v>
      </c>
      <c r="AB584" s="302">
        <v>3.3600000000000001E-3</v>
      </c>
      <c r="AC584" s="302">
        <v>3.7000000000000002E-3</v>
      </c>
      <c r="AD584" s="298">
        <v>49.997999999999998</v>
      </c>
      <c r="AE584" s="58">
        <f t="shared" si="9"/>
        <v>1.6956022591330111E-5</v>
      </c>
    </row>
    <row r="585" spans="1:31">
      <c r="A585" s="3">
        <v>584</v>
      </c>
      <c r="B585" s="290" t="s">
        <v>1384</v>
      </c>
      <c r="C585" s="292">
        <v>249.90799999999999</v>
      </c>
      <c r="D585" s="292">
        <v>249.89400000000001</v>
      </c>
      <c r="E585" s="292">
        <v>249.88800000000001</v>
      </c>
      <c r="F585" s="292">
        <v>5.0061</v>
      </c>
      <c r="G585" s="292">
        <v>5.0002700000000004</v>
      </c>
      <c r="H585" s="292">
        <v>5.0027799999999996</v>
      </c>
      <c r="I585" s="292">
        <v>359.97300000000001</v>
      </c>
      <c r="J585" s="292">
        <v>359.98899999999998</v>
      </c>
      <c r="K585" s="292">
        <v>2.2460000000000001E-2</v>
      </c>
      <c r="L585" s="292">
        <v>1251.07</v>
      </c>
      <c r="M585" s="298">
        <v>1249.54</v>
      </c>
      <c r="N585" s="298">
        <v>1250.1300000000001</v>
      </c>
      <c r="O585" s="298">
        <v>-0.58279999999999998</v>
      </c>
      <c r="P585" s="298">
        <v>-0.23300000000000001</v>
      </c>
      <c r="Q585" s="298">
        <v>0.49020999999999998</v>
      </c>
      <c r="R585" s="302">
        <v>1</v>
      </c>
      <c r="S585" s="302">
        <v>1</v>
      </c>
      <c r="T585" s="302">
        <v>1</v>
      </c>
      <c r="U585" s="302">
        <v>119.90900000000001</v>
      </c>
      <c r="V585" s="302">
        <v>120.25</v>
      </c>
      <c r="W585" s="302">
        <v>119.84</v>
      </c>
      <c r="X585" s="302">
        <v>3.5130000000000002E-2</v>
      </c>
      <c r="Y585" s="302">
        <v>3.7440000000000001E-2</v>
      </c>
      <c r="Z585" s="302">
        <v>3.6580000000000001E-2</v>
      </c>
      <c r="AA585" s="302">
        <v>3.3400000000000001E-3</v>
      </c>
      <c r="AB585" s="302">
        <v>3.3300000000000001E-3</v>
      </c>
      <c r="AC585" s="302">
        <v>3.5300000000000002E-3</v>
      </c>
      <c r="AD585" s="298">
        <v>49.997999999999998</v>
      </c>
      <c r="AE585" s="58">
        <f t="shared" si="9"/>
        <v>1.627314486540854E-5</v>
      </c>
    </row>
    <row r="586" spans="1:31">
      <c r="A586" s="3">
        <v>585</v>
      </c>
      <c r="B586" s="290" t="s">
        <v>1385</v>
      </c>
      <c r="C586" s="292">
        <v>249.90799999999999</v>
      </c>
      <c r="D586" s="292">
        <v>249.893</v>
      </c>
      <c r="E586" s="292">
        <v>249.88800000000001</v>
      </c>
      <c r="F586" s="292">
        <v>5.0061</v>
      </c>
      <c r="G586" s="292">
        <v>5.0003000000000002</v>
      </c>
      <c r="H586" s="292">
        <v>5.0027900000000001</v>
      </c>
      <c r="I586" s="292">
        <v>359.97300000000001</v>
      </c>
      <c r="J586" s="292">
        <v>359.99</v>
      </c>
      <c r="K586" s="292">
        <v>2.2280000000000001E-2</v>
      </c>
      <c r="L586" s="292">
        <v>1251.07</v>
      </c>
      <c r="M586" s="298">
        <v>1249.54</v>
      </c>
      <c r="N586" s="298">
        <v>1250.1400000000001</v>
      </c>
      <c r="O586" s="298">
        <v>-0.57389999999999997</v>
      </c>
      <c r="P586" s="298">
        <v>-0.21609999999999999</v>
      </c>
      <c r="Q586" s="298">
        <v>0.48621999999999999</v>
      </c>
      <c r="R586" s="302">
        <v>1</v>
      </c>
      <c r="S586" s="302">
        <v>1</v>
      </c>
      <c r="T586" s="302">
        <v>1</v>
      </c>
      <c r="U586" s="302">
        <v>119.90900000000001</v>
      </c>
      <c r="V586" s="302">
        <v>120.25</v>
      </c>
      <c r="W586" s="302">
        <v>119.84</v>
      </c>
      <c r="X586" s="302">
        <v>3.431E-2</v>
      </c>
      <c r="Y586" s="302">
        <v>3.6839999999999998E-2</v>
      </c>
      <c r="Z586" s="302">
        <v>3.7109999999999997E-2</v>
      </c>
      <c r="AA586" s="302">
        <v>3.31E-3</v>
      </c>
      <c r="AB586" s="302">
        <v>3.3300000000000001E-3</v>
      </c>
      <c r="AC586" s="302">
        <v>3.4499999999999999E-3</v>
      </c>
      <c r="AD586" s="298">
        <v>49.997999999999998</v>
      </c>
      <c r="AE586" s="58">
        <f t="shared" si="9"/>
        <v>1.6331017832271755E-5</v>
      </c>
    </row>
    <row r="587" spans="1:31">
      <c r="A587" s="3">
        <v>586</v>
      </c>
      <c r="B587" s="290" t="s">
        <v>1386</v>
      </c>
      <c r="C587" s="292">
        <v>249.90899999999999</v>
      </c>
      <c r="D587" s="292">
        <v>249.893</v>
      </c>
      <c r="E587" s="292">
        <v>249.88900000000001</v>
      </c>
      <c r="F587" s="292">
        <v>5.0061400000000003</v>
      </c>
      <c r="G587" s="292">
        <v>5.0003500000000001</v>
      </c>
      <c r="H587" s="292">
        <v>5.0028199999999998</v>
      </c>
      <c r="I587" s="292">
        <v>359.97399999999999</v>
      </c>
      <c r="J587" s="292">
        <v>359.99</v>
      </c>
      <c r="K587" s="292">
        <v>2.1669999999999998E-2</v>
      </c>
      <c r="L587" s="292">
        <v>1251.08</v>
      </c>
      <c r="M587" s="298">
        <v>1249.55</v>
      </c>
      <c r="N587" s="298">
        <v>1250.1500000000001</v>
      </c>
      <c r="O587" s="298">
        <v>-0.56499999999999995</v>
      </c>
      <c r="P587" s="298">
        <v>-0.20680000000000001</v>
      </c>
      <c r="Q587" s="298">
        <v>0.47297</v>
      </c>
      <c r="R587" s="302">
        <v>1</v>
      </c>
      <c r="S587" s="302">
        <v>1</v>
      </c>
      <c r="T587" s="302">
        <v>1</v>
      </c>
      <c r="U587" s="302">
        <v>119.90900000000001</v>
      </c>
      <c r="V587" s="302">
        <v>120.25</v>
      </c>
      <c r="W587" s="302">
        <v>119.84</v>
      </c>
      <c r="X587" s="302">
        <v>3.4299999999999997E-2</v>
      </c>
      <c r="Y587" s="302">
        <v>3.5249999999999997E-2</v>
      </c>
      <c r="Z587" s="302">
        <v>3.6940000000000001E-2</v>
      </c>
      <c r="AA587" s="302">
        <v>3.31E-3</v>
      </c>
      <c r="AB587" s="302">
        <v>3.2699999999999999E-3</v>
      </c>
      <c r="AC587" s="302">
        <v>3.31E-3</v>
      </c>
      <c r="AD587" s="298">
        <v>49.997999999999998</v>
      </c>
      <c r="AE587" s="58">
        <f t="shared" si="9"/>
        <v>1.7175931134261191E-5</v>
      </c>
    </row>
    <row r="588" spans="1:31">
      <c r="A588" s="3">
        <v>587</v>
      </c>
      <c r="B588" s="290" t="s">
        <v>1387</v>
      </c>
      <c r="C588" s="292">
        <v>249.90899999999999</v>
      </c>
      <c r="D588" s="292">
        <v>249.893</v>
      </c>
      <c r="E588" s="292">
        <v>249.88900000000001</v>
      </c>
      <c r="F588" s="292">
        <v>5.0061499999999999</v>
      </c>
      <c r="G588" s="292">
        <v>5.0003799999999998</v>
      </c>
      <c r="H588" s="292">
        <v>5.0028100000000002</v>
      </c>
      <c r="I588" s="292">
        <v>359.97399999999999</v>
      </c>
      <c r="J588" s="292">
        <v>359.99</v>
      </c>
      <c r="K588" s="292">
        <v>2.1309999999999999E-2</v>
      </c>
      <c r="L588" s="292">
        <v>1251.08</v>
      </c>
      <c r="M588" s="298">
        <v>1249.56</v>
      </c>
      <c r="N588" s="298">
        <v>1250.1500000000001</v>
      </c>
      <c r="O588" s="298">
        <v>-0.56879999999999997</v>
      </c>
      <c r="P588" s="298">
        <v>-0.21149999999999999</v>
      </c>
      <c r="Q588" s="298">
        <v>0.46515000000000001</v>
      </c>
      <c r="R588" s="302">
        <v>1</v>
      </c>
      <c r="S588" s="302">
        <v>1</v>
      </c>
      <c r="T588" s="302">
        <v>1</v>
      </c>
      <c r="U588" s="302">
        <v>119.90900000000001</v>
      </c>
      <c r="V588" s="302">
        <v>120.25</v>
      </c>
      <c r="W588" s="302">
        <v>119.84</v>
      </c>
      <c r="X588" s="302">
        <v>3.4369999999999998E-2</v>
      </c>
      <c r="Y588" s="302">
        <v>3.5299999999999998E-2</v>
      </c>
      <c r="Z588" s="302">
        <v>3.653E-2</v>
      </c>
      <c r="AA588" s="302">
        <v>3.3300000000000001E-3</v>
      </c>
      <c r="AB588" s="302">
        <v>3.2299999999999998E-3</v>
      </c>
      <c r="AC588" s="302">
        <v>3.2499999999999999E-3</v>
      </c>
      <c r="AD588" s="298">
        <v>49.997999999999998</v>
      </c>
      <c r="AE588" s="58">
        <f t="shared" si="9"/>
        <v>1.6412035620305687E-5</v>
      </c>
    </row>
    <row r="589" spans="1:31">
      <c r="A589" s="3">
        <v>588</v>
      </c>
      <c r="B589" s="290" t="s">
        <v>1388</v>
      </c>
      <c r="C589" s="292">
        <v>249.90899999999999</v>
      </c>
      <c r="D589" s="292">
        <v>249.89400000000001</v>
      </c>
      <c r="E589" s="292">
        <v>249.88800000000001</v>
      </c>
      <c r="F589" s="292">
        <v>5.0060500000000001</v>
      </c>
      <c r="G589" s="292">
        <v>5.0004200000000001</v>
      </c>
      <c r="H589" s="292">
        <v>5.0027299999999997</v>
      </c>
      <c r="I589" s="292">
        <v>359.97399999999999</v>
      </c>
      <c r="J589" s="292">
        <v>359.98899999999998</v>
      </c>
      <c r="K589" s="292">
        <v>2.1160000000000002E-2</v>
      </c>
      <c r="L589" s="292">
        <v>1251.06</v>
      </c>
      <c r="M589" s="298">
        <v>1249.57</v>
      </c>
      <c r="N589" s="298">
        <v>1250.1199999999999</v>
      </c>
      <c r="O589" s="298">
        <v>-0.55559999999999998</v>
      </c>
      <c r="P589" s="298">
        <v>-0.22040000000000001</v>
      </c>
      <c r="Q589" s="298">
        <v>0.46183999999999997</v>
      </c>
      <c r="R589" s="302">
        <v>1</v>
      </c>
      <c r="S589" s="302">
        <v>1</v>
      </c>
      <c r="T589" s="302">
        <v>1</v>
      </c>
      <c r="U589" s="302">
        <v>119.91</v>
      </c>
      <c r="V589" s="302">
        <v>120.249</v>
      </c>
      <c r="W589" s="302">
        <v>119.84</v>
      </c>
      <c r="X589" s="302">
        <v>3.4819999999999997E-2</v>
      </c>
      <c r="Y589" s="302">
        <v>3.5979999999999998E-2</v>
      </c>
      <c r="Z589" s="302">
        <v>3.56E-2</v>
      </c>
      <c r="AA589" s="302">
        <v>3.3500000000000001E-3</v>
      </c>
      <c r="AB589" s="302">
        <v>3.2399999999999998E-3</v>
      </c>
      <c r="AC589" s="302">
        <v>3.1099999999999999E-3</v>
      </c>
      <c r="AD589" s="298">
        <v>49.997999999999998</v>
      </c>
      <c r="AE589" s="58">
        <f t="shared" si="9"/>
        <v>1.6412035620305687E-5</v>
      </c>
    </row>
    <row r="590" spans="1:31">
      <c r="A590" s="3">
        <v>589</v>
      </c>
      <c r="B590" s="290" t="s">
        <v>1389</v>
      </c>
      <c r="C590" s="292">
        <v>249.90899999999999</v>
      </c>
      <c r="D590" s="292">
        <v>249.89400000000001</v>
      </c>
      <c r="E590" s="292">
        <v>249.88800000000001</v>
      </c>
      <c r="F590" s="292">
        <v>5.0060099999999998</v>
      </c>
      <c r="G590" s="292">
        <v>5.0004200000000001</v>
      </c>
      <c r="H590" s="292">
        <v>5.0027299999999997</v>
      </c>
      <c r="I590" s="292">
        <v>359.97500000000002</v>
      </c>
      <c r="J590" s="292">
        <v>359.98899999999998</v>
      </c>
      <c r="K590" s="292">
        <v>2.1080000000000002E-2</v>
      </c>
      <c r="L590" s="292">
        <v>1251.04</v>
      </c>
      <c r="M590" s="298">
        <v>1249.58</v>
      </c>
      <c r="N590" s="298">
        <v>1250.1199999999999</v>
      </c>
      <c r="O590" s="298">
        <v>-0.54339999999999999</v>
      </c>
      <c r="P590" s="298">
        <v>-0.22500000000000001</v>
      </c>
      <c r="Q590" s="298">
        <v>0.45993000000000001</v>
      </c>
      <c r="R590" s="302">
        <v>1</v>
      </c>
      <c r="S590" s="302">
        <v>1</v>
      </c>
      <c r="T590" s="302">
        <v>1</v>
      </c>
      <c r="U590" s="302">
        <v>119.91</v>
      </c>
      <c r="V590" s="302">
        <v>120.249</v>
      </c>
      <c r="W590" s="302">
        <v>119.84</v>
      </c>
      <c r="X590" s="302">
        <v>3.5589999999999997E-2</v>
      </c>
      <c r="Y590" s="302">
        <v>3.6089999999999997E-2</v>
      </c>
      <c r="Z590" s="302">
        <v>3.5880000000000002E-2</v>
      </c>
      <c r="AA590" s="302">
        <v>3.3300000000000001E-3</v>
      </c>
      <c r="AB590" s="302">
        <v>3.2200000000000002E-3</v>
      </c>
      <c r="AC590" s="302">
        <v>3.0400000000000002E-3</v>
      </c>
      <c r="AD590" s="298">
        <v>49.997999999999998</v>
      </c>
      <c r="AE590" s="58">
        <f t="shared" si="9"/>
        <v>1.7094906070269644E-5</v>
      </c>
    </row>
    <row r="591" spans="1:31">
      <c r="A591" s="3">
        <v>590</v>
      </c>
      <c r="B591" s="290" t="s">
        <v>1390</v>
      </c>
      <c r="C591" s="292">
        <v>249.90700000000001</v>
      </c>
      <c r="D591" s="292">
        <v>249.89500000000001</v>
      </c>
      <c r="E591" s="292">
        <v>249.887</v>
      </c>
      <c r="F591" s="292">
        <v>5.0060599999999997</v>
      </c>
      <c r="G591" s="292">
        <v>5.00047</v>
      </c>
      <c r="H591" s="292">
        <v>5.0027200000000001</v>
      </c>
      <c r="I591" s="292">
        <v>359.976</v>
      </c>
      <c r="J591" s="292">
        <v>359.99</v>
      </c>
      <c r="K591" s="292">
        <v>2.1059999999999999E-2</v>
      </c>
      <c r="L591" s="292">
        <v>1251.05</v>
      </c>
      <c r="M591" s="298">
        <v>1249.5899999999999</v>
      </c>
      <c r="N591" s="298">
        <v>1250.1099999999999</v>
      </c>
      <c r="O591" s="298">
        <v>-0.5252</v>
      </c>
      <c r="P591" s="298">
        <v>-0.218</v>
      </c>
      <c r="Q591" s="298">
        <v>0.45962999999999998</v>
      </c>
      <c r="R591" s="302">
        <v>1</v>
      </c>
      <c r="S591" s="302">
        <v>1</v>
      </c>
      <c r="T591" s="302">
        <v>1</v>
      </c>
      <c r="U591" s="302">
        <v>119.91</v>
      </c>
      <c r="V591" s="302">
        <v>120.25</v>
      </c>
      <c r="W591" s="302">
        <v>119.84</v>
      </c>
      <c r="X591" s="302">
        <v>3.4939999999999999E-2</v>
      </c>
      <c r="Y591" s="302">
        <v>3.5909999999999997E-2</v>
      </c>
      <c r="Z591" s="302">
        <v>3.7260000000000001E-2</v>
      </c>
      <c r="AA591" s="302">
        <v>3.32E-3</v>
      </c>
      <c r="AB591" s="302">
        <v>3.1800000000000001E-3</v>
      </c>
      <c r="AC591" s="302">
        <v>2.9499999999999999E-3</v>
      </c>
      <c r="AD591" s="298">
        <v>49.997999999999998</v>
      </c>
      <c r="AE591" s="58">
        <f t="shared" si="9"/>
        <v>1.7083337297663093E-5</v>
      </c>
    </row>
    <row r="592" spans="1:31">
      <c r="A592" s="3">
        <v>591</v>
      </c>
      <c r="B592" s="290" t="s">
        <v>1391</v>
      </c>
      <c r="C592" s="292">
        <v>249.90700000000001</v>
      </c>
      <c r="D592" s="292">
        <v>249.89500000000001</v>
      </c>
      <c r="E592" s="292">
        <v>249.886</v>
      </c>
      <c r="F592" s="292">
        <v>5.0060700000000002</v>
      </c>
      <c r="G592" s="292">
        <v>5.0004799999999996</v>
      </c>
      <c r="H592" s="292">
        <v>5.0026900000000003</v>
      </c>
      <c r="I592" s="292">
        <v>359.97500000000002</v>
      </c>
      <c r="J592" s="292">
        <v>359.98899999999998</v>
      </c>
      <c r="K592" s="292">
        <v>2.0480000000000002E-2</v>
      </c>
      <c r="L592" s="292">
        <v>1251.05</v>
      </c>
      <c r="M592" s="298">
        <v>1249.5999999999999</v>
      </c>
      <c r="N592" s="298">
        <v>1250.0999999999999</v>
      </c>
      <c r="O592" s="298">
        <v>-0.53310000000000002</v>
      </c>
      <c r="P592" s="298">
        <v>-0.23019999999999999</v>
      </c>
      <c r="Q592" s="298">
        <v>0.44685000000000002</v>
      </c>
      <c r="R592" s="302">
        <v>1</v>
      </c>
      <c r="S592" s="302">
        <v>1</v>
      </c>
      <c r="T592" s="302">
        <v>1</v>
      </c>
      <c r="U592" s="302">
        <v>119.91</v>
      </c>
      <c r="V592" s="302">
        <v>120.25</v>
      </c>
      <c r="W592" s="302">
        <v>119.84</v>
      </c>
      <c r="X592" s="302">
        <v>3.4180000000000002E-2</v>
      </c>
      <c r="Y592" s="302">
        <v>3.6580000000000001E-2</v>
      </c>
      <c r="Z592" s="302">
        <v>3.737E-2</v>
      </c>
      <c r="AA592" s="302">
        <v>3.3400000000000001E-3</v>
      </c>
      <c r="AB592" s="302">
        <v>3.2100000000000002E-3</v>
      </c>
      <c r="AC592" s="302">
        <v>2.81E-3</v>
      </c>
      <c r="AD592" s="298">
        <v>49.997999999999998</v>
      </c>
      <c r="AE592" s="58">
        <f t="shared" si="9"/>
        <v>1.7673606635071337E-5</v>
      </c>
    </row>
    <row r="593" spans="1:31">
      <c r="A593" s="3">
        <v>592</v>
      </c>
      <c r="B593" s="290" t="s">
        <v>1392</v>
      </c>
      <c r="C593" s="292">
        <v>249.90700000000001</v>
      </c>
      <c r="D593" s="292">
        <v>249.89500000000001</v>
      </c>
      <c r="E593" s="292">
        <v>249.886</v>
      </c>
      <c r="F593" s="292">
        <v>5.0060900000000004</v>
      </c>
      <c r="G593" s="292">
        <v>5.0004799999999996</v>
      </c>
      <c r="H593" s="292">
        <v>5.0026799999999998</v>
      </c>
      <c r="I593" s="292">
        <v>359.97500000000002</v>
      </c>
      <c r="J593" s="292">
        <v>359.98899999999998</v>
      </c>
      <c r="K593" s="292">
        <v>2.06E-2</v>
      </c>
      <c r="L593" s="292">
        <v>1251.06</v>
      </c>
      <c r="M593" s="298">
        <v>1249.5899999999999</v>
      </c>
      <c r="N593" s="298">
        <v>1250.0999999999999</v>
      </c>
      <c r="O593" s="298">
        <v>-0.52800000000000002</v>
      </c>
      <c r="P593" s="298">
        <v>-0.23250000000000001</v>
      </c>
      <c r="Q593" s="298">
        <v>0.44946000000000003</v>
      </c>
      <c r="R593" s="302">
        <v>1</v>
      </c>
      <c r="S593" s="302">
        <v>1</v>
      </c>
      <c r="T593" s="302">
        <v>1</v>
      </c>
      <c r="U593" s="302">
        <v>119.90900000000001</v>
      </c>
      <c r="V593" s="302">
        <v>120.249</v>
      </c>
      <c r="W593" s="302">
        <v>119.84</v>
      </c>
      <c r="X593" s="302">
        <v>3.4669999999999999E-2</v>
      </c>
      <c r="Y593" s="302">
        <v>3.6990000000000002E-2</v>
      </c>
      <c r="Z593" s="302">
        <v>3.6929999999999998E-2</v>
      </c>
      <c r="AA593" s="302">
        <v>3.31E-3</v>
      </c>
      <c r="AB593" s="302">
        <v>3.2399999999999998E-3</v>
      </c>
      <c r="AC593" s="302">
        <v>2.7899999999999999E-3</v>
      </c>
      <c r="AD593" s="298">
        <v>49.997999999999998</v>
      </c>
      <c r="AE593" s="58">
        <f t="shared" si="9"/>
        <v>1.7905091226566583E-5</v>
      </c>
    </row>
    <row r="594" spans="1:31">
      <c r="A594" s="3">
        <v>593</v>
      </c>
      <c r="B594" s="290" t="s">
        <v>1393</v>
      </c>
      <c r="C594" s="292">
        <v>249.90700000000001</v>
      </c>
      <c r="D594" s="292">
        <v>249.89500000000001</v>
      </c>
      <c r="E594" s="292">
        <v>249.886</v>
      </c>
      <c r="F594" s="292">
        <v>5.0060799999999999</v>
      </c>
      <c r="G594" s="292">
        <v>5.0004799999999996</v>
      </c>
      <c r="H594" s="292">
        <v>5.0026200000000003</v>
      </c>
      <c r="I594" s="292">
        <v>359.97500000000002</v>
      </c>
      <c r="J594" s="292">
        <v>359.988</v>
      </c>
      <c r="K594" s="292">
        <v>2.009E-2</v>
      </c>
      <c r="L594" s="292">
        <v>1251.05</v>
      </c>
      <c r="M594" s="298">
        <v>1249.5899999999999</v>
      </c>
      <c r="N594" s="298">
        <v>1250.08</v>
      </c>
      <c r="O594" s="298">
        <v>-0.53449999999999998</v>
      </c>
      <c r="P594" s="298">
        <v>-0.2555</v>
      </c>
      <c r="Q594" s="298">
        <v>0.43836999999999998</v>
      </c>
      <c r="R594" s="302">
        <v>1</v>
      </c>
      <c r="S594" s="302">
        <v>1</v>
      </c>
      <c r="T594" s="302">
        <v>1</v>
      </c>
      <c r="U594" s="302">
        <v>119.90900000000001</v>
      </c>
      <c r="V594" s="302">
        <v>120.25</v>
      </c>
      <c r="W594" s="302">
        <v>119.84</v>
      </c>
      <c r="X594" s="302">
        <v>3.5369999999999999E-2</v>
      </c>
      <c r="Y594" s="302">
        <v>3.6130000000000002E-2</v>
      </c>
      <c r="Z594" s="302">
        <v>3.5909999999999997E-2</v>
      </c>
      <c r="AA594" s="302">
        <v>3.3400000000000001E-3</v>
      </c>
      <c r="AB594" s="302">
        <v>3.2200000000000002E-3</v>
      </c>
      <c r="AC594" s="302">
        <v>2.7499999999999998E-3</v>
      </c>
      <c r="AD594" s="298">
        <v>49.997999999999998</v>
      </c>
      <c r="AE594" s="58">
        <f t="shared" si="9"/>
        <v>1.7094913346227258E-5</v>
      </c>
    </row>
    <row r="595" spans="1:31">
      <c r="A595" s="3">
        <v>594</v>
      </c>
      <c r="B595" s="290" t="s">
        <v>1394</v>
      </c>
      <c r="C595" s="292">
        <v>249.90700000000001</v>
      </c>
      <c r="D595" s="292">
        <v>249.89400000000001</v>
      </c>
      <c r="E595" s="292">
        <v>249.886</v>
      </c>
      <c r="F595" s="292">
        <v>5.0060700000000002</v>
      </c>
      <c r="G595" s="292">
        <v>5.0004600000000003</v>
      </c>
      <c r="H595" s="292">
        <v>5.00258</v>
      </c>
      <c r="I595" s="292">
        <v>359.97500000000002</v>
      </c>
      <c r="J595" s="292">
        <v>359.98700000000002</v>
      </c>
      <c r="K595" s="292">
        <v>2.06E-2</v>
      </c>
      <c r="L595" s="292">
        <v>1251.05</v>
      </c>
      <c r="M595" s="298">
        <v>1249.5899999999999</v>
      </c>
      <c r="N595" s="298">
        <v>1250.07</v>
      </c>
      <c r="O595" s="298">
        <v>-0.53449999999999998</v>
      </c>
      <c r="P595" s="298">
        <v>-0.26719999999999999</v>
      </c>
      <c r="Q595" s="298">
        <v>0.44946000000000003</v>
      </c>
      <c r="R595" s="302">
        <v>1</v>
      </c>
      <c r="S595" s="302">
        <v>1</v>
      </c>
      <c r="T595" s="302">
        <v>1</v>
      </c>
      <c r="U595" s="302">
        <v>119.90900000000001</v>
      </c>
      <c r="V595" s="302">
        <v>120.25</v>
      </c>
      <c r="W595" s="302">
        <v>119.84</v>
      </c>
      <c r="X595" s="302">
        <v>3.4790000000000001E-2</v>
      </c>
      <c r="Y595" s="302">
        <v>3.5770000000000003E-2</v>
      </c>
      <c r="Z595" s="302">
        <v>3.6119999999999999E-2</v>
      </c>
      <c r="AA595" s="302">
        <v>3.32E-3</v>
      </c>
      <c r="AB595" s="302">
        <v>3.2000000000000002E-3</v>
      </c>
      <c r="AC595" s="302">
        <v>2.6900000000000001E-3</v>
      </c>
      <c r="AD595" s="298">
        <v>49.997999999999998</v>
      </c>
      <c r="AE595" s="58">
        <f t="shared" si="9"/>
        <v>1.6226847947109491E-5</v>
      </c>
    </row>
    <row r="596" spans="1:31">
      <c r="A596" s="3">
        <v>595</v>
      </c>
      <c r="B596" s="290" t="s">
        <v>1395</v>
      </c>
      <c r="C596" s="292">
        <v>249.90700000000001</v>
      </c>
      <c r="D596" s="292">
        <v>249.89400000000001</v>
      </c>
      <c r="E596" s="292">
        <v>249.886</v>
      </c>
      <c r="F596" s="292">
        <v>5.0061900000000001</v>
      </c>
      <c r="G596" s="292">
        <v>5.0004799999999996</v>
      </c>
      <c r="H596" s="292">
        <v>5.0025899999999996</v>
      </c>
      <c r="I596" s="292">
        <v>359.97500000000002</v>
      </c>
      <c r="J596" s="292">
        <v>359.98700000000002</v>
      </c>
      <c r="K596" s="292">
        <v>1.975E-2</v>
      </c>
      <c r="L596" s="292">
        <v>1251.08</v>
      </c>
      <c r="M596" s="298">
        <v>1249.5899999999999</v>
      </c>
      <c r="N596" s="298">
        <v>1250.08</v>
      </c>
      <c r="O596" s="298">
        <v>-0.53739999999999999</v>
      </c>
      <c r="P596" s="298">
        <v>-0.28070000000000001</v>
      </c>
      <c r="Q596" s="298">
        <v>0.43101</v>
      </c>
      <c r="R596" s="302">
        <v>1</v>
      </c>
      <c r="S596" s="302">
        <v>1</v>
      </c>
      <c r="T596" s="302">
        <v>1</v>
      </c>
      <c r="U596" s="302">
        <v>119.90900000000001</v>
      </c>
      <c r="V596" s="302">
        <v>120.25</v>
      </c>
      <c r="W596" s="302">
        <v>119.84</v>
      </c>
      <c r="X596" s="302">
        <v>3.4259999999999999E-2</v>
      </c>
      <c r="Y596" s="302">
        <v>3.6040000000000003E-2</v>
      </c>
      <c r="Z596" s="302">
        <v>3.7429999999999998E-2</v>
      </c>
      <c r="AA596" s="302">
        <v>3.31E-3</v>
      </c>
      <c r="AB596" s="302">
        <v>3.1700000000000001E-3</v>
      </c>
      <c r="AC596" s="302">
        <v>2.7000000000000001E-3</v>
      </c>
      <c r="AD596" s="298">
        <v>49.997999999999998</v>
      </c>
      <c r="AE596" s="58">
        <f t="shared" si="9"/>
        <v>1.6909725673031062E-5</v>
      </c>
    </row>
    <row r="597" spans="1:31">
      <c r="A597" s="3">
        <v>596</v>
      </c>
      <c r="B597" s="290" t="s">
        <v>1396</v>
      </c>
      <c r="C597" s="292">
        <v>249.90799999999999</v>
      </c>
      <c r="D597" s="292">
        <v>249.89400000000001</v>
      </c>
      <c r="E597" s="292">
        <v>249.886</v>
      </c>
      <c r="F597" s="292">
        <v>5.00624</v>
      </c>
      <c r="G597" s="292">
        <v>5.0004999999999997</v>
      </c>
      <c r="H597" s="292">
        <v>5.0026000000000002</v>
      </c>
      <c r="I597" s="292">
        <v>359.97500000000002</v>
      </c>
      <c r="J597" s="292">
        <v>359.98700000000002</v>
      </c>
      <c r="K597" s="292">
        <v>1.9879999999999998E-2</v>
      </c>
      <c r="L597" s="292">
        <v>1251.0999999999999</v>
      </c>
      <c r="M597" s="298">
        <v>1249.5899999999999</v>
      </c>
      <c r="N597" s="298">
        <v>1250.08</v>
      </c>
      <c r="O597" s="298">
        <v>-0.53410000000000002</v>
      </c>
      <c r="P597" s="298">
        <v>-0.27610000000000001</v>
      </c>
      <c r="Q597" s="298">
        <v>0.43381999999999998</v>
      </c>
      <c r="R597" s="302">
        <v>1</v>
      </c>
      <c r="S597" s="302">
        <v>1</v>
      </c>
      <c r="T597" s="302">
        <v>1</v>
      </c>
      <c r="U597" s="302">
        <v>119.90900000000001</v>
      </c>
      <c r="V597" s="302">
        <v>120.25</v>
      </c>
      <c r="W597" s="302">
        <v>119.84</v>
      </c>
      <c r="X597" s="302">
        <v>3.4320000000000003E-2</v>
      </c>
      <c r="Y597" s="302">
        <v>3.6560000000000002E-2</v>
      </c>
      <c r="Z597" s="302">
        <v>3.703E-2</v>
      </c>
      <c r="AA597" s="302">
        <v>3.32E-3</v>
      </c>
      <c r="AB597" s="302">
        <v>3.1800000000000001E-3</v>
      </c>
      <c r="AC597" s="302">
        <v>2.6900000000000001E-3</v>
      </c>
      <c r="AD597" s="298">
        <v>49.997999999999998</v>
      </c>
      <c r="AE597" s="58">
        <f t="shared" si="9"/>
        <v>1.6365738702006638E-5</v>
      </c>
    </row>
    <row r="598" spans="1:31">
      <c r="A598" s="3">
        <v>597</v>
      </c>
      <c r="B598" s="290" t="s">
        <v>1397</v>
      </c>
      <c r="C598" s="292">
        <v>249.90899999999999</v>
      </c>
      <c r="D598" s="292">
        <v>249.89400000000001</v>
      </c>
      <c r="E598" s="292">
        <v>249.88499999999999</v>
      </c>
      <c r="F598" s="292">
        <v>5.0062600000000002</v>
      </c>
      <c r="G598" s="292">
        <v>5.0004400000000002</v>
      </c>
      <c r="H598" s="292">
        <v>5.0026099999999998</v>
      </c>
      <c r="I598" s="292">
        <v>359.97399999999999</v>
      </c>
      <c r="J598" s="292">
        <v>359.98599999999999</v>
      </c>
      <c r="K598" s="292">
        <v>2.0029999999999999E-2</v>
      </c>
      <c r="L598" s="292">
        <v>1251.1099999999999</v>
      </c>
      <c r="M598" s="298">
        <v>1249.58</v>
      </c>
      <c r="N598" s="298">
        <v>1250.08</v>
      </c>
      <c r="O598" s="298">
        <v>-0.54820000000000002</v>
      </c>
      <c r="P598" s="298">
        <v>-0.2868</v>
      </c>
      <c r="Q598" s="298">
        <v>0.43718000000000001</v>
      </c>
      <c r="R598" s="302">
        <v>1</v>
      </c>
      <c r="S598" s="302">
        <v>1</v>
      </c>
      <c r="T598" s="302">
        <v>1</v>
      </c>
      <c r="U598" s="302">
        <v>119.90900000000001</v>
      </c>
      <c r="V598" s="302">
        <v>120.25</v>
      </c>
      <c r="W598" s="302">
        <v>119.84</v>
      </c>
      <c r="X598" s="302">
        <v>3.4119999999999998E-2</v>
      </c>
      <c r="Y598" s="302">
        <v>3.5839999999999997E-2</v>
      </c>
      <c r="Z598" s="302">
        <v>3.6889999999999999E-2</v>
      </c>
      <c r="AA598" s="302">
        <v>3.3700000000000002E-3</v>
      </c>
      <c r="AB598" s="302">
        <v>3.1900000000000001E-3</v>
      </c>
      <c r="AC598" s="302">
        <v>2.6700000000000001E-3</v>
      </c>
      <c r="AD598" s="298">
        <v>49.997999999999998</v>
      </c>
      <c r="AE598" s="58">
        <f t="shared" si="9"/>
        <v>1.627314486540854E-5</v>
      </c>
    </row>
    <row r="599" spans="1:31">
      <c r="A599" s="3">
        <v>598</v>
      </c>
      <c r="B599" s="290" t="s">
        <v>1398</v>
      </c>
      <c r="C599" s="292">
        <v>249.90899999999999</v>
      </c>
      <c r="D599" s="292">
        <v>249.89400000000001</v>
      </c>
      <c r="E599" s="292">
        <v>249.88399999999999</v>
      </c>
      <c r="F599" s="292">
        <v>5.0062699999999998</v>
      </c>
      <c r="G599" s="292">
        <v>5.0003900000000003</v>
      </c>
      <c r="H599" s="292">
        <v>5.0026299999999999</v>
      </c>
      <c r="I599" s="292">
        <v>359.97399999999999</v>
      </c>
      <c r="J599" s="292">
        <v>359.98700000000002</v>
      </c>
      <c r="K599" s="292">
        <v>2.0279999999999999E-2</v>
      </c>
      <c r="L599" s="292">
        <v>1251.1099999999999</v>
      </c>
      <c r="M599" s="298">
        <v>1249.57</v>
      </c>
      <c r="N599" s="298">
        <v>1250.08</v>
      </c>
      <c r="O599" s="298">
        <v>-0.55569999999999997</v>
      </c>
      <c r="P599" s="298">
        <v>-0.27700000000000002</v>
      </c>
      <c r="Q599" s="298">
        <v>0.44252999999999998</v>
      </c>
      <c r="R599" s="302">
        <v>1</v>
      </c>
      <c r="S599" s="302">
        <v>1</v>
      </c>
      <c r="T599" s="302">
        <v>1</v>
      </c>
      <c r="U599" s="302">
        <v>119.90900000000001</v>
      </c>
      <c r="V599" s="302">
        <v>120.25</v>
      </c>
      <c r="W599" s="302">
        <v>119.84</v>
      </c>
      <c r="X599" s="302">
        <v>3.4180000000000002E-2</v>
      </c>
      <c r="Y599" s="302">
        <v>3.5740000000000001E-2</v>
      </c>
      <c r="Z599" s="302">
        <v>3.7109999999999997E-2</v>
      </c>
      <c r="AA599" s="302">
        <v>3.3800000000000002E-3</v>
      </c>
      <c r="AB599" s="302">
        <v>3.2100000000000002E-3</v>
      </c>
      <c r="AC599" s="302">
        <v>2.6800000000000001E-3</v>
      </c>
      <c r="AD599" s="298">
        <v>49.997999999999998</v>
      </c>
      <c r="AE599" s="58">
        <f t="shared" si="9"/>
        <v>1.6238431271631271E-5</v>
      </c>
    </row>
    <row r="600" spans="1:31">
      <c r="A600" s="3">
        <v>599</v>
      </c>
      <c r="B600" s="290" t="s">
        <v>1399</v>
      </c>
      <c r="C600" s="292">
        <v>249.90799999999999</v>
      </c>
      <c r="D600" s="292">
        <v>249.89500000000001</v>
      </c>
      <c r="E600" s="292">
        <v>249.88499999999999</v>
      </c>
      <c r="F600" s="292">
        <v>5.0062800000000003</v>
      </c>
      <c r="G600" s="292">
        <v>5.0003799999999998</v>
      </c>
      <c r="H600" s="292">
        <v>5.0026700000000002</v>
      </c>
      <c r="I600" s="292">
        <v>359.97399999999999</v>
      </c>
      <c r="J600" s="292">
        <v>359.988</v>
      </c>
      <c r="K600" s="292">
        <v>2.0279999999999999E-2</v>
      </c>
      <c r="L600" s="292">
        <v>1251.1099999999999</v>
      </c>
      <c r="M600" s="298">
        <v>1249.57</v>
      </c>
      <c r="N600" s="298">
        <v>1250.0899999999999</v>
      </c>
      <c r="O600" s="298">
        <v>-0.56269999999999998</v>
      </c>
      <c r="P600" s="298">
        <v>-0.25030000000000002</v>
      </c>
      <c r="Q600" s="298">
        <v>0.44252999999999998</v>
      </c>
      <c r="R600" s="302">
        <v>1</v>
      </c>
      <c r="S600" s="302">
        <v>1</v>
      </c>
      <c r="T600" s="302">
        <v>1</v>
      </c>
      <c r="U600" s="302">
        <v>119.90900000000001</v>
      </c>
      <c r="V600" s="302">
        <v>120.25</v>
      </c>
      <c r="W600" s="302">
        <v>119.839</v>
      </c>
      <c r="X600" s="302">
        <v>3.4799999999999998E-2</v>
      </c>
      <c r="Y600" s="302">
        <v>3.5929999999999997E-2</v>
      </c>
      <c r="Z600" s="302">
        <v>3.6889999999999999E-2</v>
      </c>
      <c r="AA600" s="302">
        <v>3.3700000000000002E-3</v>
      </c>
      <c r="AB600" s="302">
        <v>3.1900000000000001E-3</v>
      </c>
      <c r="AC600" s="302">
        <v>2.7100000000000002E-3</v>
      </c>
      <c r="AD600" s="298">
        <v>49.997999999999998</v>
      </c>
      <c r="AE600" s="58">
        <f t="shared" si="9"/>
        <v>1.627314486540854E-5</v>
      </c>
    </row>
    <row r="601" spans="1:31">
      <c r="A601" s="3">
        <v>600</v>
      </c>
      <c r="B601" s="290" t="s">
        <v>1400</v>
      </c>
      <c r="C601" s="292">
        <v>249.90700000000001</v>
      </c>
      <c r="D601" s="292">
        <v>249.89500000000001</v>
      </c>
      <c r="E601" s="292">
        <v>249.886</v>
      </c>
      <c r="F601" s="292">
        <v>5.00631</v>
      </c>
      <c r="G601" s="292">
        <v>5.0003599999999997</v>
      </c>
      <c r="H601" s="292">
        <v>5.0026799999999998</v>
      </c>
      <c r="I601" s="292">
        <v>359.97399999999999</v>
      </c>
      <c r="J601" s="292">
        <v>359.988</v>
      </c>
      <c r="K601" s="292">
        <v>2.0150000000000001E-2</v>
      </c>
      <c r="L601" s="292">
        <v>1251.1099999999999</v>
      </c>
      <c r="M601" s="298">
        <v>1249.56</v>
      </c>
      <c r="N601" s="298">
        <v>1250.0999999999999</v>
      </c>
      <c r="O601" s="298">
        <v>-0.56499999999999995</v>
      </c>
      <c r="P601" s="298">
        <v>-0.24560000000000001</v>
      </c>
      <c r="Q601" s="298">
        <v>0.43969000000000003</v>
      </c>
      <c r="R601" s="302">
        <v>1</v>
      </c>
      <c r="S601" s="302">
        <v>1</v>
      </c>
      <c r="T601" s="302">
        <v>1</v>
      </c>
      <c r="U601" s="302">
        <v>119.90900000000001</v>
      </c>
      <c r="V601" s="302">
        <v>120.251</v>
      </c>
      <c r="W601" s="302">
        <v>119.839</v>
      </c>
      <c r="X601" s="302">
        <v>3.5200000000000002E-2</v>
      </c>
      <c r="Y601" s="302">
        <v>3.6130000000000002E-2</v>
      </c>
      <c r="Z601" s="302">
        <v>3.6490000000000002E-2</v>
      </c>
      <c r="AA601" s="302">
        <v>3.32E-3</v>
      </c>
      <c r="AB601" s="302">
        <v>3.2000000000000002E-3</v>
      </c>
      <c r="AC601" s="302">
        <v>2.7399999999999998E-3</v>
      </c>
      <c r="AD601" s="298">
        <v>49.997999999999998</v>
      </c>
      <c r="AE601" s="58">
        <f t="shared" si="9"/>
        <v>1.7858794308267534E-5</v>
      </c>
    </row>
    <row r="602" spans="1:31">
      <c r="A602" s="3">
        <v>601</v>
      </c>
      <c r="B602" s="290" t="s">
        <v>1401</v>
      </c>
      <c r="C602" s="292">
        <v>249.90700000000001</v>
      </c>
      <c r="D602" s="292">
        <v>249.89500000000001</v>
      </c>
      <c r="E602" s="292">
        <v>249.887</v>
      </c>
      <c r="F602" s="292">
        <v>5.00631</v>
      </c>
      <c r="G602" s="292">
        <v>5.0003099999999998</v>
      </c>
      <c r="H602" s="292">
        <v>5.0027400000000002</v>
      </c>
      <c r="I602" s="292">
        <v>359.97300000000001</v>
      </c>
      <c r="J602" s="292">
        <v>359.988</v>
      </c>
      <c r="K602" s="292">
        <v>2.0289999999999999E-2</v>
      </c>
      <c r="L602" s="292">
        <v>1251.0899999999999</v>
      </c>
      <c r="M602" s="298">
        <v>1249.55</v>
      </c>
      <c r="N602" s="298">
        <v>1250.1199999999999</v>
      </c>
      <c r="O602" s="298">
        <v>-0.57350000000000001</v>
      </c>
      <c r="P602" s="298">
        <v>-0.255</v>
      </c>
      <c r="Q602" s="298">
        <v>0.44285000000000002</v>
      </c>
      <c r="R602" s="302">
        <v>1</v>
      </c>
      <c r="S602" s="302">
        <v>1</v>
      </c>
      <c r="T602" s="302">
        <v>1</v>
      </c>
      <c r="U602" s="302">
        <v>119.90900000000001</v>
      </c>
      <c r="V602" s="302">
        <v>120.251</v>
      </c>
      <c r="W602" s="302">
        <v>119.839</v>
      </c>
      <c r="X602" s="302">
        <v>3.5029999999999999E-2</v>
      </c>
      <c r="Y602" s="302">
        <v>3.6179999999999997E-2</v>
      </c>
      <c r="Z602" s="302">
        <v>3.7319999999999999E-2</v>
      </c>
      <c r="AA602" s="302">
        <v>3.3800000000000002E-3</v>
      </c>
      <c r="AB602" s="302">
        <v>3.15E-3</v>
      </c>
      <c r="AC602" s="302">
        <v>2.7599999999999999E-3</v>
      </c>
      <c r="AD602" s="298">
        <v>49.997999999999998</v>
      </c>
      <c r="AE602" s="58">
        <f t="shared" si="9"/>
        <v>1.7407408449798822E-5</v>
      </c>
    </row>
    <row r="603" spans="1:31">
      <c r="A603" s="3">
        <v>602</v>
      </c>
      <c r="B603" s="290" t="s">
        <v>1402</v>
      </c>
      <c r="C603" s="292">
        <v>249.90700000000001</v>
      </c>
      <c r="D603" s="292">
        <v>249.89400000000001</v>
      </c>
      <c r="E603" s="292">
        <v>249.887</v>
      </c>
      <c r="F603" s="292">
        <v>5.0061999999999998</v>
      </c>
      <c r="G603" s="292">
        <v>5.0002899999999997</v>
      </c>
      <c r="H603" s="292">
        <v>5.0027699999999999</v>
      </c>
      <c r="I603" s="292">
        <v>359.97300000000001</v>
      </c>
      <c r="J603" s="292">
        <v>359.988</v>
      </c>
      <c r="K603" s="292">
        <v>2.0330000000000001E-2</v>
      </c>
      <c r="L603" s="292">
        <v>1251.0899999999999</v>
      </c>
      <c r="M603" s="298">
        <v>1249.54</v>
      </c>
      <c r="N603" s="298">
        <v>1250.1199999999999</v>
      </c>
      <c r="O603" s="298">
        <v>-0.58330000000000004</v>
      </c>
      <c r="P603" s="298">
        <v>-0.25169999999999998</v>
      </c>
      <c r="Q603" s="298">
        <v>0.44368999999999997</v>
      </c>
      <c r="R603" s="302">
        <v>1</v>
      </c>
      <c r="S603" s="302">
        <v>1</v>
      </c>
      <c r="T603" s="302">
        <v>1</v>
      </c>
      <c r="U603" s="302">
        <v>119.90900000000001</v>
      </c>
      <c r="V603" s="302">
        <v>120.25</v>
      </c>
      <c r="W603" s="302">
        <v>119.839</v>
      </c>
      <c r="X603" s="302">
        <v>3.4889999999999997E-2</v>
      </c>
      <c r="Y603" s="302">
        <v>3.6609999999999997E-2</v>
      </c>
      <c r="Z603" s="302">
        <v>3.6909999999999998E-2</v>
      </c>
      <c r="AA603" s="302">
        <v>3.3700000000000002E-3</v>
      </c>
      <c r="AB603" s="302">
        <v>3.15E-3</v>
      </c>
      <c r="AC603" s="302">
        <v>2.7599999999999999E-3</v>
      </c>
      <c r="AD603" s="298">
        <v>49.997999999999998</v>
      </c>
      <c r="AE603" s="58">
        <f t="shared" si="9"/>
        <v>1.7673613911028951E-5</v>
      </c>
    </row>
    <row r="604" spans="1:31">
      <c r="A604" s="3">
        <v>603</v>
      </c>
      <c r="B604" s="290" t="s">
        <v>1403</v>
      </c>
      <c r="C604" s="292">
        <v>249.90700000000001</v>
      </c>
      <c r="D604" s="292">
        <v>249.893</v>
      </c>
      <c r="E604" s="292">
        <v>249.887</v>
      </c>
      <c r="F604" s="292">
        <v>5.0061499999999999</v>
      </c>
      <c r="G604" s="292">
        <v>5.0002800000000001</v>
      </c>
      <c r="H604" s="292">
        <v>5.0028100000000002</v>
      </c>
      <c r="I604" s="292">
        <v>359.97300000000001</v>
      </c>
      <c r="J604" s="292">
        <v>359.988</v>
      </c>
      <c r="K604" s="292">
        <v>1.9890000000000001E-2</v>
      </c>
      <c r="L604" s="292">
        <v>1251.07</v>
      </c>
      <c r="M604" s="298">
        <v>1249.54</v>
      </c>
      <c r="N604" s="298">
        <v>1250.1300000000001</v>
      </c>
      <c r="O604" s="298">
        <v>-0.58279999999999998</v>
      </c>
      <c r="P604" s="298">
        <v>-0.24610000000000001</v>
      </c>
      <c r="Q604" s="298">
        <v>0.43408000000000002</v>
      </c>
      <c r="R604" s="302">
        <v>1</v>
      </c>
      <c r="S604" s="302">
        <v>1</v>
      </c>
      <c r="T604" s="302">
        <v>1</v>
      </c>
      <c r="U604" s="302">
        <v>119.90900000000001</v>
      </c>
      <c r="V604" s="302">
        <v>120.25</v>
      </c>
      <c r="W604" s="302">
        <v>119.84</v>
      </c>
      <c r="X604" s="302">
        <v>3.4810000000000001E-2</v>
      </c>
      <c r="Y604" s="302">
        <v>3.7199999999999997E-2</v>
      </c>
      <c r="Z604" s="302">
        <v>3.61E-2</v>
      </c>
      <c r="AA604" s="302">
        <v>3.3500000000000001E-3</v>
      </c>
      <c r="AB604" s="302">
        <v>3.2399999999999998E-3</v>
      </c>
      <c r="AC604" s="302">
        <v>2.8500000000000001E-3</v>
      </c>
      <c r="AD604" s="298">
        <v>49.997999999999998</v>
      </c>
      <c r="AE604" s="58">
        <f t="shared" si="9"/>
        <v>1.7187499906867743E-5</v>
      </c>
    </row>
    <row r="605" spans="1:31">
      <c r="A605" s="3">
        <v>604</v>
      </c>
      <c r="B605" s="290" t="s">
        <v>1404</v>
      </c>
      <c r="C605" s="292">
        <v>249.90700000000001</v>
      </c>
      <c r="D605" s="292">
        <v>249.89400000000001</v>
      </c>
      <c r="E605" s="292">
        <v>249.887</v>
      </c>
      <c r="F605" s="292">
        <v>5.0061499999999999</v>
      </c>
      <c r="G605" s="292">
        <v>5.0003000000000002</v>
      </c>
      <c r="H605" s="292">
        <v>5.0028499999999996</v>
      </c>
      <c r="I605" s="292">
        <v>359.97300000000001</v>
      </c>
      <c r="J605" s="292">
        <v>359.98899999999998</v>
      </c>
      <c r="K605" s="292">
        <v>1.9810000000000001E-2</v>
      </c>
      <c r="L605" s="292">
        <v>1251.07</v>
      </c>
      <c r="M605" s="298">
        <v>1249.54</v>
      </c>
      <c r="N605" s="298">
        <v>1250.1500000000001</v>
      </c>
      <c r="O605" s="298">
        <v>-0.5716</v>
      </c>
      <c r="P605" s="298">
        <v>-0.2288</v>
      </c>
      <c r="Q605" s="298">
        <v>0.43240000000000001</v>
      </c>
      <c r="R605" s="302">
        <v>1</v>
      </c>
      <c r="S605" s="302">
        <v>1</v>
      </c>
      <c r="T605" s="302">
        <v>1</v>
      </c>
      <c r="U605" s="302">
        <v>119.90900000000001</v>
      </c>
      <c r="V605" s="302">
        <v>120.25</v>
      </c>
      <c r="W605" s="302">
        <v>119.84</v>
      </c>
      <c r="X605" s="302">
        <v>3.4950000000000002E-2</v>
      </c>
      <c r="Y605" s="302">
        <v>3.6179999999999997E-2</v>
      </c>
      <c r="Z605" s="302">
        <v>3.7289999999999997E-2</v>
      </c>
      <c r="AA605" s="302">
        <v>3.4199999999999999E-3</v>
      </c>
      <c r="AB605" s="302">
        <v>3.2200000000000002E-3</v>
      </c>
      <c r="AC605" s="302">
        <v>2.9199999999999999E-3</v>
      </c>
      <c r="AD605" s="298">
        <v>49.997999999999998</v>
      </c>
      <c r="AE605" s="58">
        <f t="shared" si="9"/>
        <v>1.627314486540854E-5</v>
      </c>
    </row>
    <row r="606" spans="1:31">
      <c r="A606" s="3">
        <v>605</v>
      </c>
      <c r="B606" s="290" t="s">
        <v>1405</v>
      </c>
      <c r="C606" s="292">
        <v>249.90700000000001</v>
      </c>
      <c r="D606" s="292">
        <v>249.89400000000001</v>
      </c>
      <c r="E606" s="292">
        <v>249.887</v>
      </c>
      <c r="F606" s="292">
        <v>5.0061099999999996</v>
      </c>
      <c r="G606" s="292">
        <v>5.0003200000000003</v>
      </c>
      <c r="H606" s="292">
        <v>5.0028699999999997</v>
      </c>
      <c r="I606" s="292">
        <v>359.97300000000001</v>
      </c>
      <c r="J606" s="292">
        <v>359.99</v>
      </c>
      <c r="K606" s="292">
        <v>1.8890000000000001E-2</v>
      </c>
      <c r="L606" s="292">
        <v>1251.06</v>
      </c>
      <c r="M606" s="298">
        <v>1249.55</v>
      </c>
      <c r="N606" s="298">
        <v>1250.1500000000001</v>
      </c>
      <c r="O606" s="298">
        <v>-0.57620000000000005</v>
      </c>
      <c r="P606" s="298">
        <v>-0.2026</v>
      </c>
      <c r="Q606" s="298">
        <v>0.41216000000000003</v>
      </c>
      <c r="R606" s="302">
        <v>1</v>
      </c>
      <c r="S606" s="302">
        <v>1</v>
      </c>
      <c r="T606" s="302">
        <v>1</v>
      </c>
      <c r="U606" s="302">
        <v>119.90900000000001</v>
      </c>
      <c r="V606" s="302">
        <v>120.25</v>
      </c>
      <c r="W606" s="302">
        <v>119.84</v>
      </c>
      <c r="X606" s="302">
        <v>3.4410000000000003E-2</v>
      </c>
      <c r="Y606" s="302">
        <v>3.5479999999999998E-2</v>
      </c>
      <c r="Z606" s="302">
        <v>3.814E-2</v>
      </c>
      <c r="AA606" s="302">
        <v>3.46E-3</v>
      </c>
      <c r="AB606" s="302">
        <v>3.1900000000000001E-3</v>
      </c>
      <c r="AC606" s="302">
        <v>3.0000000000000001E-3</v>
      </c>
      <c r="AD606" s="298">
        <v>49.997999999999998</v>
      </c>
      <c r="AE606" s="58">
        <f t="shared" si="9"/>
        <v>1.6365745977964252E-5</v>
      </c>
    </row>
    <row r="607" spans="1:31">
      <c r="A607" s="3">
        <v>606</v>
      </c>
      <c r="B607" s="290" t="s">
        <v>1406</v>
      </c>
      <c r="C607" s="292">
        <v>249.90799999999999</v>
      </c>
      <c r="D607" s="292">
        <v>249.893</v>
      </c>
      <c r="E607" s="292">
        <v>249.887</v>
      </c>
      <c r="F607" s="292">
        <v>5.0060799999999999</v>
      </c>
      <c r="G607" s="292">
        <v>5.0003399999999996</v>
      </c>
      <c r="H607" s="292">
        <v>5.0028499999999996</v>
      </c>
      <c r="I607" s="292">
        <v>359.97300000000001</v>
      </c>
      <c r="J607" s="292">
        <v>359.99</v>
      </c>
      <c r="K607" s="292">
        <v>1.8589999999999999E-2</v>
      </c>
      <c r="L607" s="292">
        <v>1251.06</v>
      </c>
      <c r="M607" s="298">
        <v>1249.55</v>
      </c>
      <c r="N607" s="298">
        <v>1250.1500000000001</v>
      </c>
      <c r="O607" s="298">
        <v>-0.57110000000000005</v>
      </c>
      <c r="P607" s="298">
        <v>-0.20910000000000001</v>
      </c>
      <c r="Q607" s="298">
        <v>0.40561999999999998</v>
      </c>
      <c r="R607" s="302">
        <v>1</v>
      </c>
      <c r="S607" s="302">
        <v>1</v>
      </c>
      <c r="T607" s="302">
        <v>1</v>
      </c>
      <c r="U607" s="302">
        <v>119.90900000000001</v>
      </c>
      <c r="V607" s="302">
        <v>120.25</v>
      </c>
      <c r="W607" s="302">
        <v>119.84</v>
      </c>
      <c r="X607" s="302">
        <v>3.4180000000000002E-2</v>
      </c>
      <c r="Y607" s="302">
        <v>3.5639999999999998E-2</v>
      </c>
      <c r="Z607" s="302">
        <v>3.7539999999999997E-2</v>
      </c>
      <c r="AA607" s="302">
        <v>3.4099999999999998E-3</v>
      </c>
      <c r="AB607" s="302">
        <v>3.2499999999999999E-3</v>
      </c>
      <c r="AC607" s="302">
        <v>3.0599999999999998E-3</v>
      </c>
      <c r="AD607" s="298">
        <v>49.997999999999998</v>
      </c>
      <c r="AE607" s="58">
        <f t="shared" si="9"/>
        <v>1.6504629456903785E-5</v>
      </c>
    </row>
    <row r="608" spans="1:31">
      <c r="A608" s="3">
        <v>607</v>
      </c>
      <c r="B608" s="290" t="s">
        <v>1407</v>
      </c>
      <c r="C608" s="292">
        <v>249.90899999999999</v>
      </c>
      <c r="D608" s="292">
        <v>249.893</v>
      </c>
      <c r="E608" s="292">
        <v>249.88800000000001</v>
      </c>
      <c r="F608" s="292">
        <v>5.0061099999999996</v>
      </c>
      <c r="G608" s="292">
        <v>5.0003799999999998</v>
      </c>
      <c r="H608" s="292">
        <v>5.0028300000000003</v>
      </c>
      <c r="I608" s="292">
        <v>359.97399999999999</v>
      </c>
      <c r="J608" s="292">
        <v>359.98899999999998</v>
      </c>
      <c r="K608" s="292">
        <v>1.8380000000000001E-2</v>
      </c>
      <c r="L608" s="292">
        <v>1251.07</v>
      </c>
      <c r="M608" s="298">
        <v>1249.56</v>
      </c>
      <c r="N608" s="298">
        <v>1250.1500000000001</v>
      </c>
      <c r="O608" s="298">
        <v>-0.56499999999999995</v>
      </c>
      <c r="P608" s="298">
        <v>-0.21990000000000001</v>
      </c>
      <c r="Q608" s="298">
        <v>0.40112999999999999</v>
      </c>
      <c r="R608" s="302">
        <v>1</v>
      </c>
      <c r="S608" s="302">
        <v>1</v>
      </c>
      <c r="T608" s="302">
        <v>1</v>
      </c>
      <c r="U608" s="302">
        <v>119.90900000000001</v>
      </c>
      <c r="V608" s="302">
        <v>120.25</v>
      </c>
      <c r="W608" s="302">
        <v>119.84</v>
      </c>
      <c r="X608" s="302">
        <v>3.4279999999999998E-2</v>
      </c>
      <c r="Y608" s="302">
        <v>3.6299999999999999E-2</v>
      </c>
      <c r="Z608" s="302">
        <v>3.628E-2</v>
      </c>
      <c r="AA608" s="302">
        <v>3.4399999999999999E-3</v>
      </c>
      <c r="AB608" s="302">
        <v>3.2799999999999999E-3</v>
      </c>
      <c r="AC608" s="302">
        <v>3.16E-3</v>
      </c>
      <c r="AD608" s="298">
        <v>49.997999999999998</v>
      </c>
      <c r="AE608" s="58">
        <f t="shared" si="9"/>
        <v>1.627314486540854E-5</v>
      </c>
    </row>
    <row r="609" spans="1:31">
      <c r="A609" s="3">
        <v>608</v>
      </c>
      <c r="B609" s="290" t="s">
        <v>1408</v>
      </c>
      <c r="C609" s="292">
        <v>249.90799999999999</v>
      </c>
      <c r="D609" s="292">
        <v>249.893</v>
      </c>
      <c r="E609" s="292">
        <v>249.88800000000001</v>
      </c>
      <c r="F609" s="292">
        <v>5.0060900000000004</v>
      </c>
      <c r="G609" s="292">
        <v>5.0003700000000002</v>
      </c>
      <c r="H609" s="292">
        <v>5.00284</v>
      </c>
      <c r="I609" s="292">
        <v>359.97399999999999</v>
      </c>
      <c r="J609" s="292">
        <v>359.98899999999998</v>
      </c>
      <c r="K609" s="292">
        <v>1.7989999999999999E-2</v>
      </c>
      <c r="L609" s="292">
        <v>1251.06</v>
      </c>
      <c r="M609" s="298">
        <v>1249.55</v>
      </c>
      <c r="N609" s="298">
        <v>1250.1500000000001</v>
      </c>
      <c r="O609" s="298">
        <v>-0.56220000000000003</v>
      </c>
      <c r="P609" s="298">
        <v>-0.23019999999999999</v>
      </c>
      <c r="Q609" s="298">
        <v>0.39271</v>
      </c>
      <c r="R609" s="302">
        <v>1</v>
      </c>
      <c r="S609" s="302">
        <v>1</v>
      </c>
      <c r="T609" s="302">
        <v>1</v>
      </c>
      <c r="U609" s="302">
        <v>119.90900000000001</v>
      </c>
      <c r="V609" s="302">
        <v>120.249</v>
      </c>
      <c r="W609" s="302">
        <v>119.84</v>
      </c>
      <c r="X609" s="302">
        <v>3.4380000000000001E-2</v>
      </c>
      <c r="Y609" s="302">
        <v>3.6459999999999999E-2</v>
      </c>
      <c r="Z609" s="302">
        <v>3.6569999999999998E-2</v>
      </c>
      <c r="AA609" s="302">
        <v>3.4399999999999999E-3</v>
      </c>
      <c r="AB609" s="302">
        <v>3.2699999999999999E-3</v>
      </c>
      <c r="AC609" s="302">
        <v>3.1900000000000001E-3</v>
      </c>
      <c r="AD609" s="298">
        <v>49.997999999999998</v>
      </c>
      <c r="AE609" s="58">
        <f t="shared" si="9"/>
        <v>1.6365738702006638E-5</v>
      </c>
    </row>
    <row r="610" spans="1:31">
      <c r="A610" s="3">
        <v>609</v>
      </c>
      <c r="B610" s="290" t="s">
        <v>1409</v>
      </c>
      <c r="C610" s="292">
        <v>249.90799999999999</v>
      </c>
      <c r="D610" s="292">
        <v>249.892</v>
      </c>
      <c r="E610" s="292">
        <v>249.886</v>
      </c>
      <c r="F610" s="292">
        <v>5.0060900000000004</v>
      </c>
      <c r="G610" s="292">
        <v>5.0003799999999998</v>
      </c>
      <c r="H610" s="292">
        <v>5.0028300000000003</v>
      </c>
      <c r="I610" s="292">
        <v>359.97399999999999</v>
      </c>
      <c r="J610" s="292">
        <v>359.98899999999998</v>
      </c>
      <c r="K610" s="292">
        <v>1.847E-2</v>
      </c>
      <c r="L610" s="292">
        <v>1251.06</v>
      </c>
      <c r="M610" s="298">
        <v>1249.55</v>
      </c>
      <c r="N610" s="298">
        <v>1250.1400000000001</v>
      </c>
      <c r="O610" s="298">
        <v>-0.55420000000000003</v>
      </c>
      <c r="P610" s="298">
        <v>-0.2288</v>
      </c>
      <c r="Q610" s="298">
        <v>0.40306999999999998</v>
      </c>
      <c r="R610" s="302">
        <v>1</v>
      </c>
      <c r="S610" s="302">
        <v>1</v>
      </c>
      <c r="T610" s="302">
        <v>1</v>
      </c>
      <c r="U610" s="302">
        <v>119.91</v>
      </c>
      <c r="V610" s="302">
        <v>120.249</v>
      </c>
      <c r="W610" s="302">
        <v>119.84</v>
      </c>
      <c r="X610" s="302">
        <v>3.4430000000000002E-2</v>
      </c>
      <c r="Y610" s="302">
        <v>3.569E-2</v>
      </c>
      <c r="Z610" s="302">
        <v>3.6630000000000003E-2</v>
      </c>
      <c r="AA610" s="302">
        <v>3.4099999999999998E-3</v>
      </c>
      <c r="AB610" s="302">
        <v>3.31E-3</v>
      </c>
      <c r="AC610" s="302">
        <v>3.32E-3</v>
      </c>
      <c r="AD610" s="298">
        <v>49.997999999999998</v>
      </c>
      <c r="AE610" s="58">
        <f t="shared" si="9"/>
        <v>1.6458332538604736E-5</v>
      </c>
    </row>
    <row r="611" spans="1:31">
      <c r="A611" s="3">
        <v>610</v>
      </c>
      <c r="B611" s="290" t="s">
        <v>1410</v>
      </c>
      <c r="C611" s="292">
        <v>249.90799999999999</v>
      </c>
      <c r="D611" s="292">
        <v>249.892</v>
      </c>
      <c r="E611" s="292">
        <v>249.886</v>
      </c>
      <c r="F611" s="292">
        <v>5.0061</v>
      </c>
      <c r="G611" s="292">
        <v>5.0004200000000001</v>
      </c>
      <c r="H611" s="292">
        <v>5.0027799999999996</v>
      </c>
      <c r="I611" s="292">
        <v>359.97399999999999</v>
      </c>
      <c r="J611" s="292">
        <v>359.98899999999998</v>
      </c>
      <c r="K611" s="292">
        <v>1.8270000000000002E-2</v>
      </c>
      <c r="L611" s="292">
        <v>1251.06</v>
      </c>
      <c r="M611" s="298">
        <v>1249.57</v>
      </c>
      <c r="N611" s="298">
        <v>1250.1199999999999</v>
      </c>
      <c r="O611" s="298">
        <v>-0.5655</v>
      </c>
      <c r="P611" s="298">
        <v>-0.23580000000000001</v>
      </c>
      <c r="Q611" s="298">
        <v>0.39873999999999998</v>
      </c>
      <c r="R611" s="302">
        <v>1</v>
      </c>
      <c r="S611" s="302">
        <v>1</v>
      </c>
      <c r="T611" s="302">
        <v>1</v>
      </c>
      <c r="U611" s="302">
        <v>119.91</v>
      </c>
      <c r="V611" s="302">
        <v>120.249</v>
      </c>
      <c r="W611" s="302">
        <v>119.84</v>
      </c>
      <c r="X611" s="302">
        <v>3.4599999999999999E-2</v>
      </c>
      <c r="Y611" s="302">
        <v>3.6060000000000002E-2</v>
      </c>
      <c r="Z611" s="302">
        <v>3.6400000000000002E-2</v>
      </c>
      <c r="AA611" s="302">
        <v>3.4199999999999999E-3</v>
      </c>
      <c r="AB611" s="302">
        <v>3.3300000000000001E-3</v>
      </c>
      <c r="AC611" s="302">
        <v>3.3899999999999998E-3</v>
      </c>
      <c r="AD611" s="298">
        <v>49.997999999999998</v>
      </c>
      <c r="AE611" s="58">
        <f t="shared" si="9"/>
        <v>1.6412042896263301E-5</v>
      </c>
    </row>
    <row r="612" spans="1:31">
      <c r="A612" s="3">
        <v>611</v>
      </c>
      <c r="B612" s="290" t="s">
        <v>1411</v>
      </c>
      <c r="C612" s="292">
        <v>249.90700000000001</v>
      </c>
      <c r="D612" s="292">
        <v>249.893</v>
      </c>
      <c r="E612" s="292">
        <v>249.886</v>
      </c>
      <c r="F612" s="292">
        <v>5.00603</v>
      </c>
      <c r="G612" s="292">
        <v>5.0004400000000002</v>
      </c>
      <c r="H612" s="292">
        <v>5.0027299999999997</v>
      </c>
      <c r="I612" s="292">
        <v>359.97399999999999</v>
      </c>
      <c r="J612" s="292">
        <v>359.98899999999998</v>
      </c>
      <c r="K612" s="292">
        <v>1.8350000000000002E-2</v>
      </c>
      <c r="L612" s="292">
        <v>1251.04</v>
      </c>
      <c r="M612" s="298">
        <v>1249.57</v>
      </c>
      <c r="N612" s="298">
        <v>1250.1099999999999</v>
      </c>
      <c r="O612" s="298">
        <v>-0.55369999999999997</v>
      </c>
      <c r="P612" s="298">
        <v>-0.22459999999999999</v>
      </c>
      <c r="Q612" s="298">
        <v>0.40043000000000001</v>
      </c>
      <c r="R612" s="302">
        <v>1</v>
      </c>
      <c r="S612" s="302">
        <v>1</v>
      </c>
      <c r="T612" s="302">
        <v>1</v>
      </c>
      <c r="U612" s="302">
        <v>119.90900000000001</v>
      </c>
      <c r="V612" s="302">
        <v>120.249</v>
      </c>
      <c r="W612" s="302">
        <v>119.84</v>
      </c>
      <c r="X612" s="302">
        <v>3.4509999999999999E-2</v>
      </c>
      <c r="Y612" s="302">
        <v>3.6609999999999997E-2</v>
      </c>
      <c r="Z612" s="302">
        <v>3.6949999999999997E-2</v>
      </c>
      <c r="AA612" s="302">
        <v>3.4299999999999999E-3</v>
      </c>
      <c r="AB612" s="302">
        <v>3.3300000000000001E-3</v>
      </c>
      <c r="AC612" s="302">
        <v>3.5000000000000001E-3</v>
      </c>
      <c r="AD612" s="298">
        <v>49.997999999999998</v>
      </c>
      <c r="AE612" s="58">
        <f t="shared" si="9"/>
        <v>1.7175923858303577E-5</v>
      </c>
    </row>
    <row r="613" spans="1:31">
      <c r="A613" s="3">
        <v>612</v>
      </c>
      <c r="B613" s="290" t="s">
        <v>1412</v>
      </c>
      <c r="C613" s="292">
        <v>249.90700000000001</v>
      </c>
      <c r="D613" s="292">
        <v>249.89400000000001</v>
      </c>
      <c r="E613" s="292">
        <v>249.886</v>
      </c>
      <c r="F613" s="292">
        <v>5.0060200000000004</v>
      </c>
      <c r="G613" s="292">
        <v>5.0004499999999998</v>
      </c>
      <c r="H613" s="292">
        <v>5.0027499999999998</v>
      </c>
      <c r="I613" s="292">
        <v>359.97399999999999</v>
      </c>
      <c r="J613" s="292">
        <v>359.98899999999998</v>
      </c>
      <c r="K613" s="292">
        <v>1.8089999999999998E-2</v>
      </c>
      <c r="L613" s="292">
        <v>1251.04</v>
      </c>
      <c r="M613" s="298">
        <v>1249.58</v>
      </c>
      <c r="N613" s="298">
        <v>1250.1099999999999</v>
      </c>
      <c r="O613" s="298">
        <v>-0.55000000000000004</v>
      </c>
      <c r="P613" s="298">
        <v>-0.22359999999999999</v>
      </c>
      <c r="Q613" s="298">
        <v>0.39472000000000002</v>
      </c>
      <c r="R613" s="302">
        <v>1</v>
      </c>
      <c r="S613" s="302">
        <v>1</v>
      </c>
      <c r="T613" s="302">
        <v>1</v>
      </c>
      <c r="U613" s="302">
        <v>119.90900000000001</v>
      </c>
      <c r="V613" s="302">
        <v>120.249</v>
      </c>
      <c r="W613" s="302">
        <v>119.84</v>
      </c>
      <c r="X613" s="302">
        <v>3.4160000000000003E-2</v>
      </c>
      <c r="Y613" s="302">
        <v>3.6580000000000001E-2</v>
      </c>
      <c r="Z613" s="302">
        <v>3.6830000000000002E-2</v>
      </c>
      <c r="AA613" s="302">
        <v>3.46E-3</v>
      </c>
      <c r="AB613" s="302">
        <v>3.32E-3</v>
      </c>
      <c r="AC613" s="302">
        <v>3.5500000000000002E-3</v>
      </c>
      <c r="AD613" s="298">
        <v>49.997999999999998</v>
      </c>
      <c r="AE613" s="58">
        <f t="shared" si="9"/>
        <v>1.7500002286396921E-5</v>
      </c>
    </row>
    <row r="614" spans="1:31">
      <c r="A614" s="3">
        <v>613</v>
      </c>
      <c r="B614" s="290" t="s">
        <v>1413</v>
      </c>
      <c r="C614" s="292">
        <v>249.90700000000001</v>
      </c>
      <c r="D614" s="292">
        <v>249.89400000000001</v>
      </c>
      <c r="E614" s="292">
        <v>249.887</v>
      </c>
      <c r="F614" s="292">
        <v>5.00603</v>
      </c>
      <c r="G614" s="292">
        <v>5.0004900000000001</v>
      </c>
      <c r="H614" s="292">
        <v>5.0027600000000003</v>
      </c>
      <c r="I614" s="292">
        <v>359.97500000000002</v>
      </c>
      <c r="J614" s="292">
        <v>359.98899999999998</v>
      </c>
      <c r="K614" s="292">
        <v>1.813E-2</v>
      </c>
      <c r="L614" s="292">
        <v>1251.04</v>
      </c>
      <c r="M614" s="298">
        <v>1249.5899999999999</v>
      </c>
      <c r="N614" s="298">
        <v>1250.1199999999999</v>
      </c>
      <c r="O614" s="298">
        <v>-0.53080000000000005</v>
      </c>
      <c r="P614" s="298">
        <v>-0.22600000000000001</v>
      </c>
      <c r="Q614" s="298">
        <v>0.39556999999999998</v>
      </c>
      <c r="R614" s="302">
        <v>1</v>
      </c>
      <c r="S614" s="302">
        <v>1</v>
      </c>
      <c r="T614" s="302">
        <v>1</v>
      </c>
      <c r="U614" s="302">
        <v>119.91</v>
      </c>
      <c r="V614" s="302">
        <v>120.25</v>
      </c>
      <c r="W614" s="302">
        <v>119.839</v>
      </c>
      <c r="X614" s="302">
        <v>3.4270000000000002E-2</v>
      </c>
      <c r="Y614" s="302">
        <v>3.6549999999999999E-2</v>
      </c>
      <c r="Z614" s="302">
        <v>3.6830000000000002E-2</v>
      </c>
      <c r="AA614" s="302">
        <v>3.5200000000000001E-3</v>
      </c>
      <c r="AB614" s="302">
        <v>3.32E-3</v>
      </c>
      <c r="AC614" s="302">
        <v>3.6700000000000001E-3</v>
      </c>
      <c r="AD614" s="298">
        <v>49.997999999999998</v>
      </c>
      <c r="AE614" s="58">
        <f t="shared" si="9"/>
        <v>1.7546291928738356E-5</v>
      </c>
    </row>
    <row r="615" spans="1:31">
      <c r="A615" s="3">
        <v>614</v>
      </c>
      <c r="B615" s="290" t="s">
        <v>1414</v>
      </c>
      <c r="C615" s="292">
        <v>249.90700000000001</v>
      </c>
      <c r="D615" s="292">
        <v>249.893</v>
      </c>
      <c r="E615" s="292">
        <v>249.887</v>
      </c>
      <c r="F615" s="292">
        <v>5.00603</v>
      </c>
      <c r="G615" s="292">
        <v>5.0005100000000002</v>
      </c>
      <c r="H615" s="292">
        <v>5.0027400000000002</v>
      </c>
      <c r="I615" s="292">
        <v>359.97500000000002</v>
      </c>
      <c r="J615" s="292">
        <v>359.98899999999998</v>
      </c>
      <c r="K615" s="292">
        <v>1.8100000000000002E-2</v>
      </c>
      <c r="L615" s="292">
        <v>1251.04</v>
      </c>
      <c r="M615" s="298">
        <v>1249.5899999999999</v>
      </c>
      <c r="N615" s="298">
        <v>1250.1199999999999</v>
      </c>
      <c r="O615" s="298">
        <v>-0.53269999999999995</v>
      </c>
      <c r="P615" s="298">
        <v>-0.2349</v>
      </c>
      <c r="Q615" s="298">
        <v>0.39506000000000002</v>
      </c>
      <c r="R615" s="302">
        <v>1</v>
      </c>
      <c r="S615" s="302">
        <v>1</v>
      </c>
      <c r="T615" s="302">
        <v>1</v>
      </c>
      <c r="U615" s="302">
        <v>119.91</v>
      </c>
      <c r="V615" s="302">
        <v>120.25</v>
      </c>
      <c r="W615" s="302">
        <v>119.839</v>
      </c>
      <c r="X615" s="302">
        <v>3.4229999999999997E-2</v>
      </c>
      <c r="Y615" s="302">
        <v>3.671E-2</v>
      </c>
      <c r="Z615" s="302">
        <v>3.6269999999999997E-2</v>
      </c>
      <c r="AA615" s="302">
        <v>3.5100000000000001E-3</v>
      </c>
      <c r="AB615" s="302">
        <v>3.3400000000000001E-3</v>
      </c>
      <c r="AC615" s="302">
        <v>3.7399999999999998E-3</v>
      </c>
      <c r="AD615" s="298">
        <v>49.997999999999998</v>
      </c>
      <c r="AE615" s="58">
        <f t="shared" si="9"/>
        <v>1.6770834918133914E-5</v>
      </c>
    </row>
    <row r="616" spans="1:31">
      <c r="A616" s="3">
        <v>615</v>
      </c>
      <c r="B616" s="290" t="s">
        <v>1415</v>
      </c>
      <c r="C616" s="292">
        <v>249.90700000000001</v>
      </c>
      <c r="D616" s="292">
        <v>249.89400000000001</v>
      </c>
      <c r="E616" s="292">
        <v>249.88499999999999</v>
      </c>
      <c r="F616" s="292">
        <v>5.0060599999999997</v>
      </c>
      <c r="G616" s="292">
        <v>5.0004600000000003</v>
      </c>
      <c r="H616" s="292">
        <v>5.0027100000000004</v>
      </c>
      <c r="I616" s="292">
        <v>359.97500000000002</v>
      </c>
      <c r="J616" s="292">
        <v>359.988</v>
      </c>
      <c r="K616" s="292">
        <v>1.8270000000000002E-2</v>
      </c>
      <c r="L616" s="292">
        <v>1251.05</v>
      </c>
      <c r="M616" s="298">
        <v>1249.58</v>
      </c>
      <c r="N616" s="298">
        <v>1250.0999999999999</v>
      </c>
      <c r="O616" s="298">
        <v>-0.53080000000000005</v>
      </c>
      <c r="P616" s="298">
        <v>-0.2424</v>
      </c>
      <c r="Q616" s="298">
        <v>0.39871000000000001</v>
      </c>
      <c r="R616" s="302">
        <v>1</v>
      </c>
      <c r="S616" s="302">
        <v>1</v>
      </c>
      <c r="T616" s="302">
        <v>1</v>
      </c>
      <c r="U616" s="302">
        <v>119.90900000000001</v>
      </c>
      <c r="V616" s="302">
        <v>120.25</v>
      </c>
      <c r="W616" s="302">
        <v>119.84</v>
      </c>
      <c r="X616" s="302">
        <v>3.4329999999999999E-2</v>
      </c>
      <c r="Y616" s="302">
        <v>3.671E-2</v>
      </c>
      <c r="Z616" s="302">
        <v>3.5810000000000002E-2</v>
      </c>
      <c r="AA616" s="302">
        <v>3.46E-3</v>
      </c>
      <c r="AB616" s="302">
        <v>3.4299999999999999E-3</v>
      </c>
      <c r="AC616" s="302">
        <v>3.8600000000000001E-3</v>
      </c>
      <c r="AD616" s="298">
        <v>49.997999999999998</v>
      </c>
      <c r="AE616" s="58">
        <f t="shared" si="9"/>
        <v>1.7129626940004528E-5</v>
      </c>
    </row>
    <row r="617" spans="1:31">
      <c r="A617" s="3">
        <v>616</v>
      </c>
      <c r="B617" s="290" t="s">
        <v>1416</v>
      </c>
      <c r="C617" s="292">
        <v>249.90700000000001</v>
      </c>
      <c r="D617" s="292">
        <v>249.89400000000001</v>
      </c>
      <c r="E617" s="292">
        <v>249.88499999999999</v>
      </c>
      <c r="F617" s="292">
        <v>5.0060900000000004</v>
      </c>
      <c r="G617" s="292">
        <v>5.0004200000000001</v>
      </c>
      <c r="H617" s="292">
        <v>5.0027100000000004</v>
      </c>
      <c r="I617" s="292">
        <v>359.976</v>
      </c>
      <c r="J617" s="292">
        <v>359.98899999999998</v>
      </c>
      <c r="K617" s="292">
        <v>1.8460000000000001E-2</v>
      </c>
      <c r="L617" s="292">
        <v>1251.05</v>
      </c>
      <c r="M617" s="298">
        <v>1249.58</v>
      </c>
      <c r="N617" s="298">
        <v>1250.0999999999999</v>
      </c>
      <c r="O617" s="298">
        <v>-0.52100000000000002</v>
      </c>
      <c r="P617" s="298">
        <v>-0.23769999999999999</v>
      </c>
      <c r="Q617" s="298">
        <v>0.40286</v>
      </c>
      <c r="R617" s="302">
        <v>1</v>
      </c>
      <c r="S617" s="302">
        <v>1</v>
      </c>
      <c r="T617" s="302">
        <v>1</v>
      </c>
      <c r="U617" s="302">
        <v>119.90900000000001</v>
      </c>
      <c r="V617" s="302">
        <v>120.25</v>
      </c>
      <c r="W617" s="302">
        <v>119.84</v>
      </c>
      <c r="X617" s="302">
        <v>3.4979999999999997E-2</v>
      </c>
      <c r="Y617" s="302">
        <v>3.6769999999999997E-2</v>
      </c>
      <c r="Z617" s="302">
        <v>3.6749999999999998E-2</v>
      </c>
      <c r="AA617" s="302">
        <v>3.4499999999999999E-3</v>
      </c>
      <c r="AB617" s="302">
        <v>3.4499999999999999E-3</v>
      </c>
      <c r="AC617" s="302">
        <v>3.9500000000000004E-3</v>
      </c>
      <c r="AD617" s="298">
        <v>49.997999999999998</v>
      </c>
      <c r="AE617" s="58">
        <f t="shared" si="9"/>
        <v>1.754629920469597E-5</v>
      </c>
    </row>
    <row r="618" spans="1:31">
      <c r="A618" s="3">
        <v>617</v>
      </c>
      <c r="B618" s="290" t="s">
        <v>1417</v>
      </c>
      <c r="C618" s="292">
        <v>249.905</v>
      </c>
      <c r="D618" s="292">
        <v>249.89400000000001</v>
      </c>
      <c r="E618" s="292">
        <v>249.886</v>
      </c>
      <c r="F618" s="292">
        <v>5.0061200000000001</v>
      </c>
      <c r="G618" s="292">
        <v>5.0004799999999996</v>
      </c>
      <c r="H618" s="292">
        <v>5.0026799999999998</v>
      </c>
      <c r="I618" s="292">
        <v>359.97500000000002</v>
      </c>
      <c r="J618" s="292">
        <v>359.988</v>
      </c>
      <c r="K618" s="292">
        <v>1.8689999999999998E-2</v>
      </c>
      <c r="L618" s="292">
        <v>1251.06</v>
      </c>
      <c r="M618" s="298">
        <v>1249.5899999999999</v>
      </c>
      <c r="N618" s="298">
        <v>1250.0999999999999</v>
      </c>
      <c r="O618" s="298">
        <v>-0.52800000000000002</v>
      </c>
      <c r="P618" s="298">
        <v>-0.25409999999999999</v>
      </c>
      <c r="Q618" s="298">
        <v>0.40795999999999999</v>
      </c>
      <c r="R618" s="302">
        <v>1</v>
      </c>
      <c r="S618" s="302">
        <v>1</v>
      </c>
      <c r="T618" s="302">
        <v>1</v>
      </c>
      <c r="U618" s="302">
        <v>119.90900000000001</v>
      </c>
      <c r="V618" s="302">
        <v>120.25</v>
      </c>
      <c r="W618" s="302">
        <v>119.84</v>
      </c>
      <c r="X618" s="302">
        <v>3.4700000000000002E-2</v>
      </c>
      <c r="Y618" s="302">
        <v>3.6639999999999999E-2</v>
      </c>
      <c r="Z618" s="302">
        <v>3.6859999999999997E-2</v>
      </c>
      <c r="AA618" s="302">
        <v>3.4399999999999999E-3</v>
      </c>
      <c r="AB618" s="302">
        <v>3.4099999999999998E-3</v>
      </c>
      <c r="AC618" s="302">
        <v>4.0400000000000002E-3</v>
      </c>
      <c r="AD618" s="298">
        <v>49.997999999999998</v>
      </c>
      <c r="AE618" s="58">
        <f t="shared" si="9"/>
        <v>1.7222220776602626E-5</v>
      </c>
    </row>
    <row r="619" spans="1:31">
      <c r="A619" s="3">
        <v>618</v>
      </c>
      <c r="B619" s="290" t="s">
        <v>1418</v>
      </c>
      <c r="C619" s="292">
        <v>249.905</v>
      </c>
      <c r="D619" s="292">
        <v>249.89400000000001</v>
      </c>
      <c r="E619" s="292">
        <v>249.886</v>
      </c>
      <c r="F619" s="292">
        <v>5.0061</v>
      </c>
      <c r="G619" s="292">
        <v>5.0005100000000002</v>
      </c>
      <c r="H619" s="292">
        <v>5.0026400000000004</v>
      </c>
      <c r="I619" s="292">
        <v>359.97500000000002</v>
      </c>
      <c r="J619" s="292">
        <v>359.988</v>
      </c>
      <c r="K619" s="292">
        <v>1.873E-2</v>
      </c>
      <c r="L619" s="292">
        <v>1251.05</v>
      </c>
      <c r="M619" s="298">
        <v>1249.5999999999999</v>
      </c>
      <c r="N619" s="298">
        <v>1250.0899999999999</v>
      </c>
      <c r="O619" s="298">
        <v>-0.53169999999999995</v>
      </c>
      <c r="P619" s="298">
        <v>-0.26300000000000001</v>
      </c>
      <c r="Q619" s="298">
        <v>0.40871000000000002</v>
      </c>
      <c r="R619" s="302">
        <v>1</v>
      </c>
      <c r="S619" s="302">
        <v>1</v>
      </c>
      <c r="T619" s="302">
        <v>1</v>
      </c>
      <c r="U619" s="302">
        <v>119.90900000000001</v>
      </c>
      <c r="V619" s="302">
        <v>120.25</v>
      </c>
      <c r="W619" s="302">
        <v>119.84</v>
      </c>
      <c r="X619" s="302">
        <v>3.4380000000000001E-2</v>
      </c>
      <c r="Y619" s="302">
        <v>3.6729999999999999E-2</v>
      </c>
      <c r="Z619" s="302">
        <v>3.5470000000000002E-2</v>
      </c>
      <c r="AA619" s="302">
        <v>3.4499999999999999E-3</v>
      </c>
      <c r="AB619" s="302">
        <v>3.4299999999999999E-3</v>
      </c>
      <c r="AC619" s="302">
        <v>4.1099999999999999E-3</v>
      </c>
      <c r="AD619" s="298">
        <v>49.997999999999998</v>
      </c>
      <c r="AE619" s="58">
        <f t="shared" si="9"/>
        <v>2.1076390112284571E-5</v>
      </c>
    </row>
    <row r="620" spans="1:31">
      <c r="A620" s="3">
        <v>619</v>
      </c>
      <c r="B620" s="290" t="s">
        <v>1419</v>
      </c>
      <c r="C620" s="292">
        <v>249.90700000000001</v>
      </c>
      <c r="D620" s="292">
        <v>249.89500000000001</v>
      </c>
      <c r="E620" s="292">
        <v>249.886</v>
      </c>
      <c r="F620" s="292">
        <v>5.0061200000000001</v>
      </c>
      <c r="G620" s="292">
        <v>5.0004900000000001</v>
      </c>
      <c r="H620" s="292">
        <v>5.0026400000000004</v>
      </c>
      <c r="I620" s="292">
        <v>359.97500000000002</v>
      </c>
      <c r="J620" s="292">
        <v>359.98700000000002</v>
      </c>
      <c r="K620" s="292">
        <v>1.891E-2</v>
      </c>
      <c r="L620" s="292">
        <v>1251.06</v>
      </c>
      <c r="M620" s="298">
        <v>1249.5999999999999</v>
      </c>
      <c r="N620" s="298">
        <v>1250.0899999999999</v>
      </c>
      <c r="O620" s="298">
        <v>-0.52849999999999997</v>
      </c>
      <c r="P620" s="298">
        <v>-0.27650000000000002</v>
      </c>
      <c r="Q620" s="298">
        <v>0.41263</v>
      </c>
      <c r="R620" s="302">
        <v>1</v>
      </c>
      <c r="S620" s="302">
        <v>1</v>
      </c>
      <c r="T620" s="302">
        <v>1</v>
      </c>
      <c r="U620" s="302">
        <v>119.90900000000001</v>
      </c>
      <c r="V620" s="302">
        <v>120.249</v>
      </c>
      <c r="W620" s="302">
        <v>119.84</v>
      </c>
      <c r="X620" s="302">
        <v>3.4009999999999999E-2</v>
      </c>
      <c r="Y620" s="302">
        <v>3.737E-2</v>
      </c>
      <c r="Z620" s="302">
        <v>3.5740000000000001E-2</v>
      </c>
      <c r="AA620" s="302">
        <v>3.4299999999999999E-3</v>
      </c>
      <c r="AB620" s="302">
        <v>3.49E-3</v>
      </c>
      <c r="AC620" s="302">
        <v>4.1700000000000001E-3</v>
      </c>
      <c r="AD620" s="298">
        <v>49.997999999999998</v>
      </c>
      <c r="AE620" s="58">
        <f t="shared" si="9"/>
        <v>2.7395835786592215E-5</v>
      </c>
    </row>
    <row r="621" spans="1:31">
      <c r="A621" s="3">
        <v>620</v>
      </c>
      <c r="B621" s="290" t="s">
        <v>1420</v>
      </c>
      <c r="C621" s="292">
        <v>249.905</v>
      </c>
      <c r="D621" s="292">
        <v>249.89500000000001</v>
      </c>
      <c r="E621" s="292">
        <v>249.886</v>
      </c>
      <c r="F621" s="292">
        <v>5.0061499999999999</v>
      </c>
      <c r="G621" s="292">
        <v>5.0004999999999997</v>
      </c>
      <c r="H621" s="292">
        <v>5.0026299999999999</v>
      </c>
      <c r="I621" s="292">
        <v>359.97500000000002</v>
      </c>
      <c r="J621" s="292">
        <v>359.98700000000002</v>
      </c>
      <c r="K621" s="292">
        <v>1.89E-2</v>
      </c>
      <c r="L621" s="292">
        <v>1251.06</v>
      </c>
      <c r="M621" s="298">
        <v>1249.5999999999999</v>
      </c>
      <c r="N621" s="298">
        <v>1250.0899999999999</v>
      </c>
      <c r="O621" s="298">
        <v>-0.53690000000000004</v>
      </c>
      <c r="P621" s="298">
        <v>-0.26860000000000001</v>
      </c>
      <c r="Q621" s="298">
        <v>0.41254000000000002</v>
      </c>
      <c r="R621" s="302">
        <v>1</v>
      </c>
      <c r="S621" s="302">
        <v>1</v>
      </c>
      <c r="T621" s="302">
        <v>1</v>
      </c>
      <c r="U621" s="302">
        <v>119.90900000000001</v>
      </c>
      <c r="V621" s="302">
        <v>120.25</v>
      </c>
      <c r="W621" s="302">
        <v>119.84</v>
      </c>
      <c r="X621" s="302">
        <v>3.4700000000000002E-2</v>
      </c>
      <c r="Y621" s="302">
        <v>3.6549999999999999E-2</v>
      </c>
      <c r="Z621" s="302">
        <v>3.5990000000000001E-2</v>
      </c>
      <c r="AA621" s="302">
        <v>3.5200000000000001E-3</v>
      </c>
      <c r="AB621" s="302">
        <v>3.4499999999999999E-3</v>
      </c>
      <c r="AC621" s="302">
        <v>4.2500000000000003E-3</v>
      </c>
      <c r="AD621" s="298">
        <v>49.997999999999998</v>
      </c>
      <c r="AE621" s="58">
        <f t="shared" si="9"/>
        <v>2.798610512400046E-5</v>
      </c>
    </row>
    <row r="622" spans="1:31">
      <c r="A622" s="3">
        <v>621</v>
      </c>
      <c r="B622" s="290" t="s">
        <v>1421</v>
      </c>
      <c r="C622" s="292">
        <v>249.90600000000001</v>
      </c>
      <c r="D622" s="292">
        <v>249.89500000000001</v>
      </c>
      <c r="E622" s="292">
        <v>249.886</v>
      </c>
      <c r="F622" s="292">
        <v>5.0061200000000001</v>
      </c>
      <c r="G622" s="292">
        <v>5.0004600000000003</v>
      </c>
      <c r="H622" s="292">
        <v>5.0026299999999999</v>
      </c>
      <c r="I622" s="292">
        <v>359.97500000000002</v>
      </c>
      <c r="J622" s="292">
        <v>359.98700000000002</v>
      </c>
      <c r="K622" s="292">
        <v>1.9480000000000001E-2</v>
      </c>
      <c r="L622" s="292">
        <v>1251.06</v>
      </c>
      <c r="M622" s="298">
        <v>1249.5899999999999</v>
      </c>
      <c r="N622" s="298">
        <v>1250.08</v>
      </c>
      <c r="O622" s="298">
        <v>-0.53500000000000003</v>
      </c>
      <c r="P622" s="298">
        <v>-0.26390000000000002</v>
      </c>
      <c r="Q622" s="298">
        <v>0.42503000000000002</v>
      </c>
      <c r="R622" s="302">
        <v>1</v>
      </c>
      <c r="S622" s="302">
        <v>1</v>
      </c>
      <c r="T622" s="302">
        <v>1</v>
      </c>
      <c r="U622" s="302">
        <v>119.90900000000001</v>
      </c>
      <c r="V622" s="302">
        <v>120.25</v>
      </c>
      <c r="W622" s="302">
        <v>119.84</v>
      </c>
      <c r="X622" s="302">
        <v>3.4759999999999999E-2</v>
      </c>
      <c r="Y622" s="302">
        <v>3.721E-2</v>
      </c>
      <c r="Z622" s="302">
        <v>3.6360000000000003E-2</v>
      </c>
      <c r="AA622" s="302">
        <v>3.49E-3</v>
      </c>
      <c r="AB622" s="302">
        <v>3.47E-3</v>
      </c>
      <c r="AC622" s="302">
        <v>4.3E-3</v>
      </c>
      <c r="AD622" s="298">
        <v>49.997999999999998</v>
      </c>
      <c r="AE622" s="58">
        <f t="shared" si="9"/>
        <v>2.1747691789641976E-5</v>
      </c>
    </row>
    <row r="623" spans="1:31">
      <c r="A623" s="3">
        <v>622</v>
      </c>
      <c r="B623" s="290" t="s">
        <v>1422</v>
      </c>
      <c r="C623" s="292">
        <v>249.90700000000001</v>
      </c>
      <c r="D623" s="292">
        <v>249.89400000000001</v>
      </c>
      <c r="E623" s="292">
        <v>249.886</v>
      </c>
      <c r="F623" s="292">
        <v>5.0060900000000004</v>
      </c>
      <c r="G623" s="292">
        <v>5.0004799999999996</v>
      </c>
      <c r="H623" s="292">
        <v>5.0026299999999999</v>
      </c>
      <c r="I623" s="292">
        <v>359.97500000000002</v>
      </c>
      <c r="J623" s="292">
        <v>359.98700000000002</v>
      </c>
      <c r="K623" s="292">
        <v>1.984E-2</v>
      </c>
      <c r="L623" s="292">
        <v>1251.05</v>
      </c>
      <c r="M623" s="298">
        <v>1249.5899999999999</v>
      </c>
      <c r="N623" s="298">
        <v>1250.0899999999999</v>
      </c>
      <c r="O623" s="298">
        <v>-0.52849999999999997</v>
      </c>
      <c r="P623" s="298">
        <v>-0.26479999999999998</v>
      </c>
      <c r="Q623" s="298">
        <v>0.43289</v>
      </c>
      <c r="R623" s="302">
        <v>1</v>
      </c>
      <c r="S623" s="302">
        <v>1</v>
      </c>
      <c r="T623" s="302">
        <v>1</v>
      </c>
      <c r="U623" s="302">
        <v>119.90900000000001</v>
      </c>
      <c r="V623" s="302">
        <v>120.25</v>
      </c>
      <c r="W623" s="302">
        <v>119.84</v>
      </c>
      <c r="X623" s="302">
        <v>3.3369999999999997E-2</v>
      </c>
      <c r="Y623" s="302">
        <v>3.7109999999999997E-2</v>
      </c>
      <c r="Z623" s="302">
        <v>3.6720000000000003E-2</v>
      </c>
      <c r="AA623" s="302">
        <v>3.47E-3</v>
      </c>
      <c r="AB623" s="302">
        <v>3.4499999999999999E-3</v>
      </c>
      <c r="AC623" s="302">
        <v>4.3E-3</v>
      </c>
      <c r="AD623" s="298">
        <v>49.997999999999998</v>
      </c>
      <c r="AE623" s="58">
        <f t="shared" si="9"/>
        <v>2.3819440684746951E-5</v>
      </c>
    </row>
    <row r="624" spans="1:31">
      <c r="A624" s="3">
        <v>623</v>
      </c>
      <c r="B624" s="290" t="s">
        <v>1423</v>
      </c>
      <c r="C624" s="292">
        <v>249.90600000000001</v>
      </c>
      <c r="D624" s="292">
        <v>249.89500000000001</v>
      </c>
      <c r="E624" s="292">
        <v>249.886</v>
      </c>
      <c r="F624" s="292">
        <v>5.0060900000000004</v>
      </c>
      <c r="G624" s="292">
        <v>5.0005100000000002</v>
      </c>
      <c r="H624" s="292">
        <v>5.0026299999999999</v>
      </c>
      <c r="I624" s="292">
        <v>359.976</v>
      </c>
      <c r="J624" s="292">
        <v>359.988</v>
      </c>
      <c r="K624" s="292">
        <v>2.0320000000000001E-2</v>
      </c>
      <c r="L624" s="292">
        <v>1251.05</v>
      </c>
      <c r="M624" s="298">
        <v>1249.5999999999999</v>
      </c>
      <c r="N624" s="298">
        <v>1250.0899999999999</v>
      </c>
      <c r="O624" s="298">
        <v>-0.52329999999999999</v>
      </c>
      <c r="P624" s="298">
        <v>-0.2545</v>
      </c>
      <c r="Q624" s="298">
        <v>0.44335000000000002</v>
      </c>
      <c r="R624" s="302">
        <v>1</v>
      </c>
      <c r="S624" s="302">
        <v>1</v>
      </c>
      <c r="T624" s="302">
        <v>1</v>
      </c>
      <c r="U624" s="302">
        <v>119.90900000000001</v>
      </c>
      <c r="V624" s="302">
        <v>120.25</v>
      </c>
      <c r="W624" s="302">
        <v>119.84</v>
      </c>
      <c r="X624" s="302">
        <v>3.4070000000000003E-2</v>
      </c>
      <c r="Y624" s="302">
        <v>3.6080000000000001E-2</v>
      </c>
      <c r="Z624" s="302">
        <v>3.6450000000000003E-2</v>
      </c>
      <c r="AA624" s="302">
        <v>3.46E-3</v>
      </c>
      <c r="AB624" s="302">
        <v>3.4199999999999999E-3</v>
      </c>
      <c r="AC624" s="302">
        <v>4.3600000000000002E-3</v>
      </c>
      <c r="AD624" s="298">
        <v>49.997999999999998</v>
      </c>
      <c r="AE624" s="58">
        <f t="shared" si="9"/>
        <v>2.2476851881947368E-5</v>
      </c>
    </row>
    <row r="625" spans="1:31">
      <c r="A625" s="3">
        <v>624</v>
      </c>
      <c r="B625" s="290" t="s">
        <v>1424</v>
      </c>
      <c r="C625" s="292">
        <v>249.90600000000001</v>
      </c>
      <c r="D625" s="292">
        <v>249.89500000000001</v>
      </c>
      <c r="E625" s="292">
        <v>249.886</v>
      </c>
      <c r="F625" s="292">
        <v>5.0061</v>
      </c>
      <c r="G625" s="292">
        <v>5.0005300000000004</v>
      </c>
      <c r="H625" s="292">
        <v>5.0026299999999999</v>
      </c>
      <c r="I625" s="292">
        <v>359.97500000000002</v>
      </c>
      <c r="J625" s="292">
        <v>359.988</v>
      </c>
      <c r="K625" s="292">
        <v>2.0080000000000001E-2</v>
      </c>
      <c r="L625" s="292">
        <v>1251.05</v>
      </c>
      <c r="M625" s="298">
        <v>1249.5999999999999</v>
      </c>
      <c r="N625" s="298">
        <v>1250.08</v>
      </c>
      <c r="O625" s="298">
        <v>-0.53639999999999999</v>
      </c>
      <c r="P625" s="298">
        <v>-0.25269999999999998</v>
      </c>
      <c r="Q625" s="298">
        <v>0.43825999999999998</v>
      </c>
      <c r="R625" s="302">
        <v>1</v>
      </c>
      <c r="S625" s="302">
        <v>1</v>
      </c>
      <c r="T625" s="302">
        <v>1</v>
      </c>
      <c r="U625" s="302">
        <v>119.90900000000001</v>
      </c>
      <c r="V625" s="302">
        <v>120.25</v>
      </c>
      <c r="W625" s="302">
        <v>119.84</v>
      </c>
      <c r="X625" s="302">
        <v>3.5400000000000001E-2</v>
      </c>
      <c r="Y625" s="302">
        <v>3.6479999999999999E-2</v>
      </c>
      <c r="Z625" s="302">
        <v>3.6240000000000001E-2</v>
      </c>
      <c r="AA625" s="302">
        <v>3.46E-3</v>
      </c>
      <c r="AB625" s="302">
        <v>3.4399999999999999E-3</v>
      </c>
      <c r="AC625" s="302">
        <v>4.3400000000000001E-3</v>
      </c>
      <c r="AD625" s="298">
        <v>49.997999999999998</v>
      </c>
      <c r="AE625" s="58">
        <f t="shared" si="9"/>
        <v>2.310184936504811E-5</v>
      </c>
    </row>
    <row r="626" spans="1:31">
      <c r="A626" s="3">
        <v>625</v>
      </c>
      <c r="B626" s="290" t="s">
        <v>1425</v>
      </c>
      <c r="C626" s="292">
        <v>249.90600000000001</v>
      </c>
      <c r="D626" s="292">
        <v>249.89500000000001</v>
      </c>
      <c r="E626" s="292">
        <v>249.886</v>
      </c>
      <c r="F626" s="292">
        <v>5.0061200000000001</v>
      </c>
      <c r="G626" s="292">
        <v>5.0005100000000002</v>
      </c>
      <c r="H626" s="292">
        <v>5.0026599999999997</v>
      </c>
      <c r="I626" s="292">
        <v>359.97500000000002</v>
      </c>
      <c r="J626" s="292">
        <v>359.988</v>
      </c>
      <c r="K626" s="292">
        <v>2.0080000000000001E-2</v>
      </c>
      <c r="L626" s="292">
        <v>1251.06</v>
      </c>
      <c r="M626" s="298">
        <v>1249.5999999999999</v>
      </c>
      <c r="N626" s="298">
        <v>1250.0899999999999</v>
      </c>
      <c r="O626" s="298">
        <v>-0.53080000000000005</v>
      </c>
      <c r="P626" s="298">
        <v>-0.24660000000000001</v>
      </c>
      <c r="Q626" s="298">
        <v>0.43812000000000001</v>
      </c>
      <c r="R626" s="302">
        <v>1</v>
      </c>
      <c r="S626" s="302">
        <v>1</v>
      </c>
      <c r="T626" s="302">
        <v>1</v>
      </c>
      <c r="U626" s="302">
        <v>119.90900000000001</v>
      </c>
      <c r="V626" s="302">
        <v>120.25</v>
      </c>
      <c r="W626" s="302">
        <v>119.84</v>
      </c>
      <c r="X626" s="302">
        <v>3.4729999999999997E-2</v>
      </c>
      <c r="Y626" s="302">
        <v>3.6790000000000003E-2</v>
      </c>
      <c r="Z626" s="302">
        <v>3.6540000000000003E-2</v>
      </c>
      <c r="AA626" s="302">
        <v>3.4499999999999999E-3</v>
      </c>
      <c r="AB626" s="302">
        <v>3.4399999999999999E-3</v>
      </c>
      <c r="AC626" s="302">
        <v>4.3E-3</v>
      </c>
      <c r="AD626" s="298">
        <v>49.997999999999998</v>
      </c>
      <c r="AE626" s="58">
        <f t="shared" si="9"/>
        <v>2.0925930584780872E-5</v>
      </c>
    </row>
    <row r="627" spans="1:31">
      <c r="A627" s="3">
        <v>626</v>
      </c>
      <c r="B627" s="290" t="s">
        <v>1426</v>
      </c>
      <c r="C627" s="292">
        <v>249.905</v>
      </c>
      <c r="D627" s="292">
        <v>249.89500000000001</v>
      </c>
      <c r="E627" s="292">
        <v>249.887</v>
      </c>
      <c r="F627" s="292">
        <v>5.0060799999999999</v>
      </c>
      <c r="G627" s="292">
        <v>5.0004900000000001</v>
      </c>
      <c r="H627" s="292">
        <v>5.00265</v>
      </c>
      <c r="I627" s="292">
        <v>359.97500000000002</v>
      </c>
      <c r="J627" s="292">
        <v>359.988</v>
      </c>
      <c r="K627" s="292">
        <v>2.0480000000000002E-2</v>
      </c>
      <c r="L627" s="292">
        <v>1251.05</v>
      </c>
      <c r="M627" s="298">
        <v>1249.5999999999999</v>
      </c>
      <c r="N627" s="298">
        <v>1250.0999999999999</v>
      </c>
      <c r="O627" s="298">
        <v>-0.52610000000000001</v>
      </c>
      <c r="P627" s="298">
        <v>-0.25030000000000002</v>
      </c>
      <c r="Q627" s="298">
        <v>0.44685999999999998</v>
      </c>
      <c r="R627" s="302">
        <v>1</v>
      </c>
      <c r="S627" s="302">
        <v>1</v>
      </c>
      <c r="T627" s="302">
        <v>1</v>
      </c>
      <c r="U627" s="302">
        <v>119.90900000000001</v>
      </c>
      <c r="V627" s="302">
        <v>120.25</v>
      </c>
      <c r="W627" s="302">
        <v>119.84</v>
      </c>
      <c r="X627" s="302">
        <v>3.5090000000000003E-2</v>
      </c>
      <c r="Y627" s="302">
        <v>3.7039999999999997E-2</v>
      </c>
      <c r="Z627" s="302">
        <v>3.6389999999999999E-2</v>
      </c>
      <c r="AA627" s="302">
        <v>3.3899999999999998E-3</v>
      </c>
      <c r="AB627" s="302">
        <v>3.4399999999999999E-3</v>
      </c>
      <c r="AC627" s="302">
        <v>4.2900000000000004E-3</v>
      </c>
      <c r="AD627" s="298">
        <v>49.997999999999998</v>
      </c>
      <c r="AE627" s="58">
        <f t="shared" si="9"/>
        <v>2.5324072339572012E-5</v>
      </c>
    </row>
    <row r="628" spans="1:31">
      <c r="A628" s="3">
        <v>627</v>
      </c>
      <c r="B628" s="290" t="s">
        <v>1427</v>
      </c>
      <c r="C628" s="292">
        <v>249.90600000000001</v>
      </c>
      <c r="D628" s="292">
        <v>249.89500000000001</v>
      </c>
      <c r="E628" s="292">
        <v>249.887</v>
      </c>
      <c r="F628" s="292">
        <v>5.0060500000000001</v>
      </c>
      <c r="G628" s="292">
        <v>5.0004900000000001</v>
      </c>
      <c r="H628" s="292">
        <v>5.0026799999999998</v>
      </c>
      <c r="I628" s="292">
        <v>359.97500000000002</v>
      </c>
      <c r="J628" s="292">
        <v>359.98899999999998</v>
      </c>
      <c r="K628" s="292">
        <v>2.0879999999999999E-2</v>
      </c>
      <c r="L628" s="292">
        <v>1251.04</v>
      </c>
      <c r="M628" s="298">
        <v>1249.5999999999999</v>
      </c>
      <c r="N628" s="298">
        <v>1250.0999999999999</v>
      </c>
      <c r="O628" s="298">
        <v>-0.5373</v>
      </c>
      <c r="P628" s="298">
        <v>-0.23910000000000001</v>
      </c>
      <c r="Q628" s="298">
        <v>0.45573000000000002</v>
      </c>
      <c r="R628" s="302">
        <v>1</v>
      </c>
      <c r="S628" s="302">
        <v>1</v>
      </c>
      <c r="T628" s="302">
        <v>1</v>
      </c>
      <c r="U628" s="302">
        <v>119.91</v>
      </c>
      <c r="V628" s="302">
        <v>120.25</v>
      </c>
      <c r="W628" s="302">
        <v>119.839</v>
      </c>
      <c r="X628" s="302">
        <v>3.499E-2</v>
      </c>
      <c r="Y628" s="302">
        <v>3.533E-2</v>
      </c>
      <c r="Z628" s="302">
        <v>3.7249999999999998E-2</v>
      </c>
      <c r="AA628" s="302">
        <v>3.4199999999999999E-3</v>
      </c>
      <c r="AB628" s="302">
        <v>3.4099999999999998E-3</v>
      </c>
      <c r="AC628" s="302">
        <v>4.2599999999999999E-3</v>
      </c>
      <c r="AD628" s="298">
        <v>49.997999999999998</v>
      </c>
      <c r="AE628" s="58">
        <f t="shared" si="9"/>
        <v>2.3275460989680141E-5</v>
      </c>
    </row>
    <row r="629" spans="1:31">
      <c r="A629" s="3">
        <v>628</v>
      </c>
      <c r="B629" s="290" t="s">
        <v>1428</v>
      </c>
      <c r="C629" s="292">
        <v>249.90600000000001</v>
      </c>
      <c r="D629" s="292">
        <v>249.89400000000001</v>
      </c>
      <c r="E629" s="292">
        <v>249.886</v>
      </c>
      <c r="F629" s="292">
        <v>5.0061099999999996</v>
      </c>
      <c r="G629" s="292">
        <v>5.0004900000000001</v>
      </c>
      <c r="H629" s="292">
        <v>5.0026799999999998</v>
      </c>
      <c r="I629" s="292">
        <v>359.97500000000002</v>
      </c>
      <c r="J629" s="292">
        <v>359.98899999999998</v>
      </c>
      <c r="K629" s="292">
        <v>2.0639999999999999E-2</v>
      </c>
      <c r="L629" s="292">
        <v>1251.05</v>
      </c>
      <c r="M629" s="298">
        <v>1249.5899999999999</v>
      </c>
      <c r="N629" s="298">
        <v>1250.0999999999999</v>
      </c>
      <c r="O629" s="298">
        <v>-0.54769999999999996</v>
      </c>
      <c r="P629" s="298">
        <v>-0.24</v>
      </c>
      <c r="Q629" s="298">
        <v>0.45032</v>
      </c>
      <c r="R629" s="302">
        <v>1</v>
      </c>
      <c r="S629" s="302">
        <v>1</v>
      </c>
      <c r="T629" s="302">
        <v>1</v>
      </c>
      <c r="U629" s="302">
        <v>119.91</v>
      </c>
      <c r="V629" s="302">
        <v>120.249</v>
      </c>
      <c r="W629" s="302">
        <v>119.84</v>
      </c>
      <c r="X629" s="302">
        <v>3.4599999999999999E-2</v>
      </c>
      <c r="Y629" s="302">
        <v>3.569E-2</v>
      </c>
      <c r="Z629" s="302">
        <v>3.6450000000000003E-2</v>
      </c>
      <c r="AA629" s="302">
        <v>3.4199999999999999E-3</v>
      </c>
      <c r="AB629" s="302">
        <v>3.3700000000000002E-3</v>
      </c>
      <c r="AC629" s="302">
        <v>4.1599999999999996E-3</v>
      </c>
      <c r="AD629" s="298">
        <v>49.997999999999998</v>
      </c>
      <c r="AE629" s="58">
        <f t="shared" si="9"/>
        <v>2.3067128495313227E-5</v>
      </c>
    </row>
    <row r="630" spans="1:31">
      <c r="A630" s="3">
        <v>629</v>
      </c>
      <c r="B630" s="290" t="s">
        <v>1429</v>
      </c>
      <c r="C630" s="292">
        <v>249.90700000000001</v>
      </c>
      <c r="D630" s="292">
        <v>249.893</v>
      </c>
      <c r="E630" s="292">
        <v>249.88499999999999</v>
      </c>
      <c r="F630" s="292">
        <v>5.0060799999999999</v>
      </c>
      <c r="G630" s="292">
        <v>5.0004600000000003</v>
      </c>
      <c r="H630" s="292">
        <v>5.0027200000000001</v>
      </c>
      <c r="I630" s="292">
        <v>359.97399999999999</v>
      </c>
      <c r="J630" s="292">
        <v>359.98899999999998</v>
      </c>
      <c r="K630" s="292">
        <v>2.1319999999999999E-2</v>
      </c>
      <c r="L630" s="292">
        <v>1251.06</v>
      </c>
      <c r="M630" s="298">
        <v>1249.58</v>
      </c>
      <c r="N630" s="298">
        <v>1250.1099999999999</v>
      </c>
      <c r="O630" s="298">
        <v>-0.54949999999999999</v>
      </c>
      <c r="P630" s="298">
        <v>-0.22789999999999999</v>
      </c>
      <c r="Q630" s="298">
        <v>0.46532000000000001</v>
      </c>
      <c r="R630" s="302">
        <v>1</v>
      </c>
      <c r="S630" s="302">
        <v>1</v>
      </c>
      <c r="T630" s="302">
        <v>1</v>
      </c>
      <c r="U630" s="302">
        <v>119.91</v>
      </c>
      <c r="V630" s="302">
        <v>120.25</v>
      </c>
      <c r="W630" s="302">
        <v>119.839</v>
      </c>
      <c r="X630" s="302">
        <v>3.5349999999999999E-2</v>
      </c>
      <c r="Y630" s="302">
        <v>3.6400000000000002E-2</v>
      </c>
      <c r="Z630" s="302">
        <v>3.6360000000000003E-2</v>
      </c>
      <c r="AA630" s="302">
        <v>3.3700000000000002E-3</v>
      </c>
      <c r="AB630" s="302">
        <v>3.4099999999999998E-3</v>
      </c>
      <c r="AC630" s="302">
        <v>4.1099999999999999E-3</v>
      </c>
      <c r="AD630" s="298">
        <v>49.997999999999998</v>
      </c>
      <c r="AE630" s="58">
        <f t="shared" si="9"/>
        <v>2.2199077648110688E-5</v>
      </c>
    </row>
    <row r="631" spans="1:31">
      <c r="A631" s="3">
        <v>630</v>
      </c>
      <c r="B631" s="290" t="s">
        <v>1430</v>
      </c>
      <c r="C631" s="292">
        <v>249.90700000000001</v>
      </c>
      <c r="D631" s="292">
        <v>249.892</v>
      </c>
      <c r="E631" s="292">
        <v>249.887</v>
      </c>
      <c r="F631" s="292">
        <v>5.0061</v>
      </c>
      <c r="G631" s="292">
        <v>5.00047</v>
      </c>
      <c r="H631" s="292">
        <v>5.0027799999999996</v>
      </c>
      <c r="I631" s="292">
        <v>359.97500000000002</v>
      </c>
      <c r="J631" s="292">
        <v>359.99</v>
      </c>
      <c r="K631" s="292">
        <v>2.1760000000000002E-2</v>
      </c>
      <c r="L631" s="292">
        <v>1251.06</v>
      </c>
      <c r="M631" s="298">
        <v>1249.58</v>
      </c>
      <c r="N631" s="298">
        <v>1250.1300000000001</v>
      </c>
      <c r="O631" s="298">
        <v>-0.54530000000000001</v>
      </c>
      <c r="P631" s="298">
        <v>-0.20730000000000001</v>
      </c>
      <c r="Q631" s="298">
        <v>0.47494999999999998</v>
      </c>
      <c r="R631" s="302">
        <v>1</v>
      </c>
      <c r="S631" s="302">
        <v>1</v>
      </c>
      <c r="T631" s="302">
        <v>1</v>
      </c>
      <c r="U631" s="302">
        <v>119.90900000000001</v>
      </c>
      <c r="V631" s="302">
        <v>120.25</v>
      </c>
      <c r="W631" s="302">
        <v>119.84</v>
      </c>
      <c r="X631" s="302">
        <v>3.4209999999999997E-2</v>
      </c>
      <c r="Y631" s="302">
        <v>3.6209999999999999E-2</v>
      </c>
      <c r="Z631" s="302">
        <v>3.7379999999999997E-2</v>
      </c>
      <c r="AA631" s="302">
        <v>3.3999999999999998E-3</v>
      </c>
      <c r="AB631" s="302">
        <v>3.3899999999999998E-3</v>
      </c>
      <c r="AC631" s="302">
        <v>4.0299999999999997E-3</v>
      </c>
      <c r="AD631" s="298">
        <v>49.997999999999998</v>
      </c>
      <c r="AE631" s="58">
        <f t="shared" si="9"/>
        <v>2.1782405383419245E-5</v>
      </c>
    </row>
    <row r="632" spans="1:31">
      <c r="A632" s="3">
        <v>631</v>
      </c>
      <c r="B632" s="290" t="s">
        <v>1431</v>
      </c>
      <c r="C632" s="292">
        <v>249.90799999999999</v>
      </c>
      <c r="D632" s="292">
        <v>249.892</v>
      </c>
      <c r="E632" s="292">
        <v>249.88800000000001</v>
      </c>
      <c r="F632" s="292">
        <v>5.0061</v>
      </c>
      <c r="G632" s="292">
        <v>5.0003900000000003</v>
      </c>
      <c r="H632" s="292">
        <v>5.0027999999999997</v>
      </c>
      <c r="I632" s="292">
        <v>359.97300000000001</v>
      </c>
      <c r="J632" s="292">
        <v>359.98899999999998</v>
      </c>
      <c r="K632" s="292">
        <v>2.12E-2</v>
      </c>
      <c r="L632" s="292">
        <v>1251.06</v>
      </c>
      <c r="M632" s="298">
        <v>1249.56</v>
      </c>
      <c r="N632" s="298">
        <v>1250.1400000000001</v>
      </c>
      <c r="O632" s="298">
        <v>-0.57530000000000003</v>
      </c>
      <c r="P632" s="298">
        <v>-0.22600000000000001</v>
      </c>
      <c r="Q632" s="298">
        <v>0.46261000000000002</v>
      </c>
      <c r="R632" s="302">
        <v>1</v>
      </c>
      <c r="S632" s="302">
        <v>1</v>
      </c>
      <c r="T632" s="302">
        <v>1</v>
      </c>
      <c r="U632" s="302">
        <v>119.90900000000001</v>
      </c>
      <c r="V632" s="302">
        <v>120.25</v>
      </c>
      <c r="W632" s="302">
        <v>119.84</v>
      </c>
      <c r="X632" s="302">
        <v>3.4470000000000001E-2</v>
      </c>
      <c r="Y632" s="302">
        <v>3.6609999999999997E-2</v>
      </c>
      <c r="Z632" s="302">
        <v>3.6639999999999999E-2</v>
      </c>
      <c r="AA632" s="302">
        <v>3.3899999999999998E-3</v>
      </c>
      <c r="AB632" s="302">
        <v>3.3300000000000001E-3</v>
      </c>
      <c r="AC632" s="302">
        <v>3.8899999999999998E-3</v>
      </c>
      <c r="AD632" s="298">
        <v>49.997999999999998</v>
      </c>
      <c r="AE632" s="58">
        <f t="shared" si="9"/>
        <v>2.1701387595385313E-5</v>
      </c>
    </row>
    <row r="633" spans="1:31">
      <c r="A633" s="3">
        <v>632</v>
      </c>
      <c r="B633" s="290" t="s">
        <v>1432</v>
      </c>
      <c r="C633" s="292">
        <v>249.90700000000001</v>
      </c>
      <c r="D633" s="292">
        <v>249.892</v>
      </c>
      <c r="E633" s="292">
        <v>249.88800000000001</v>
      </c>
      <c r="F633" s="292">
        <v>5.0061</v>
      </c>
      <c r="G633" s="292">
        <v>5.0003500000000001</v>
      </c>
      <c r="H633" s="292">
        <v>5.0027900000000001</v>
      </c>
      <c r="I633" s="292">
        <v>359.97399999999999</v>
      </c>
      <c r="J633" s="292">
        <v>359.98899999999998</v>
      </c>
      <c r="K633" s="292">
        <v>2.196E-2</v>
      </c>
      <c r="L633" s="292">
        <v>1251.06</v>
      </c>
      <c r="M633" s="298">
        <v>1249.55</v>
      </c>
      <c r="N633" s="298">
        <v>1250.1400000000001</v>
      </c>
      <c r="O633" s="298">
        <v>-0.56499999999999995</v>
      </c>
      <c r="P633" s="298">
        <v>-0.22359999999999999</v>
      </c>
      <c r="Q633" s="298">
        <v>0.47921000000000002</v>
      </c>
      <c r="R633" s="302">
        <v>1</v>
      </c>
      <c r="S633" s="302">
        <v>1</v>
      </c>
      <c r="T633" s="302">
        <v>1</v>
      </c>
      <c r="U633" s="302">
        <v>119.90900000000001</v>
      </c>
      <c r="V633" s="302">
        <v>120.25</v>
      </c>
      <c r="W633" s="302">
        <v>119.84</v>
      </c>
      <c r="X633" s="302">
        <v>3.49E-2</v>
      </c>
      <c r="Y633" s="302">
        <v>3.6760000000000001E-2</v>
      </c>
      <c r="Z633" s="302">
        <v>3.7339999999999998E-2</v>
      </c>
      <c r="AA633" s="302">
        <v>3.3899999999999998E-3</v>
      </c>
      <c r="AB633" s="302">
        <v>3.2599999999999999E-3</v>
      </c>
      <c r="AC633" s="302">
        <v>3.7699999999999999E-3</v>
      </c>
      <c r="AD633" s="298">
        <v>49.997999999999998</v>
      </c>
      <c r="AE633" s="58">
        <f t="shared" si="9"/>
        <v>2.2118059860076755E-5</v>
      </c>
    </row>
    <row r="634" spans="1:31">
      <c r="A634" s="3">
        <v>633</v>
      </c>
      <c r="B634" s="290" t="s">
        <v>1433</v>
      </c>
      <c r="C634" s="292">
        <v>249.90600000000001</v>
      </c>
      <c r="D634" s="292">
        <v>249.892</v>
      </c>
      <c r="E634" s="292">
        <v>249.887</v>
      </c>
      <c r="F634" s="292">
        <v>5.0061</v>
      </c>
      <c r="G634" s="292">
        <v>5.0003000000000002</v>
      </c>
      <c r="H634" s="292">
        <v>5.0028100000000002</v>
      </c>
      <c r="I634" s="292">
        <v>359.97300000000001</v>
      </c>
      <c r="J634" s="292">
        <v>359.98899999999998</v>
      </c>
      <c r="K634" s="292">
        <v>2.2579999999999999E-2</v>
      </c>
      <c r="L634" s="292">
        <v>1251.05</v>
      </c>
      <c r="M634" s="298">
        <v>1249.53</v>
      </c>
      <c r="N634" s="298">
        <v>1250.1400000000001</v>
      </c>
      <c r="O634" s="298">
        <v>-0.57299999999999995</v>
      </c>
      <c r="P634" s="298">
        <v>-0.22639999999999999</v>
      </c>
      <c r="Q634" s="298">
        <v>0.49267</v>
      </c>
      <c r="R634" s="302">
        <v>1</v>
      </c>
      <c r="S634" s="302">
        <v>1</v>
      </c>
      <c r="T634" s="302">
        <v>1</v>
      </c>
      <c r="U634" s="302">
        <v>119.90900000000001</v>
      </c>
      <c r="V634" s="302">
        <v>120.25</v>
      </c>
      <c r="W634" s="302">
        <v>119.839</v>
      </c>
      <c r="X634" s="302">
        <v>3.5060000000000001E-2</v>
      </c>
      <c r="Y634" s="302">
        <v>3.6580000000000001E-2</v>
      </c>
      <c r="Z634" s="302">
        <v>3.6679999999999997E-2</v>
      </c>
      <c r="AA634" s="302">
        <v>3.3600000000000001E-3</v>
      </c>
      <c r="AB634" s="302">
        <v>3.2799999999999999E-3</v>
      </c>
      <c r="AC634" s="302">
        <v>3.63E-3</v>
      </c>
      <c r="AD634" s="298">
        <v>49.997999999999998</v>
      </c>
      <c r="AE634" s="58">
        <f t="shared" si="9"/>
        <v>2.4317130737472326E-5</v>
      </c>
    </row>
    <row r="635" spans="1:31">
      <c r="A635" s="3">
        <v>634</v>
      </c>
      <c r="B635" s="290" t="s">
        <v>1434</v>
      </c>
      <c r="C635" s="292">
        <v>249.905</v>
      </c>
      <c r="D635" s="292">
        <v>249.893</v>
      </c>
      <c r="E635" s="292">
        <v>249.887</v>
      </c>
      <c r="F635" s="292">
        <v>5.0061799999999996</v>
      </c>
      <c r="G635" s="292">
        <v>5.0002800000000001</v>
      </c>
      <c r="H635" s="292">
        <v>5.0027600000000003</v>
      </c>
      <c r="I635" s="292">
        <v>359.97300000000001</v>
      </c>
      <c r="J635" s="292">
        <v>359.98899999999998</v>
      </c>
      <c r="K635" s="292">
        <v>2.29E-2</v>
      </c>
      <c r="L635" s="292">
        <v>1251.07</v>
      </c>
      <c r="M635" s="298">
        <v>1249.53</v>
      </c>
      <c r="N635" s="298">
        <v>1250.1199999999999</v>
      </c>
      <c r="O635" s="298">
        <v>-0.58750000000000002</v>
      </c>
      <c r="P635" s="298">
        <v>-0.24099999999999999</v>
      </c>
      <c r="Q635" s="298">
        <v>0.49975999999999998</v>
      </c>
      <c r="R635" s="302">
        <v>1</v>
      </c>
      <c r="S635" s="302">
        <v>1</v>
      </c>
      <c r="T635" s="302">
        <v>1</v>
      </c>
      <c r="U635" s="302">
        <v>119.90900000000001</v>
      </c>
      <c r="V635" s="302">
        <v>120.25</v>
      </c>
      <c r="W635" s="302">
        <v>119.839</v>
      </c>
      <c r="X635" s="302">
        <v>3.483E-2</v>
      </c>
      <c r="Y635" s="302">
        <v>3.6650000000000002E-2</v>
      </c>
      <c r="Z635" s="302">
        <v>3.5650000000000001E-2</v>
      </c>
      <c r="AA635" s="302">
        <v>3.3300000000000001E-3</v>
      </c>
      <c r="AB635" s="302">
        <v>3.3E-3</v>
      </c>
      <c r="AC635" s="302">
        <v>3.5000000000000001E-3</v>
      </c>
      <c r="AD635" s="298">
        <v>49.997999999999998</v>
      </c>
      <c r="AE635" s="58">
        <f t="shared" si="9"/>
        <v>2.5324072339572012E-5</v>
      </c>
    </row>
    <row r="636" spans="1:31">
      <c r="A636" s="3">
        <v>635</v>
      </c>
      <c r="B636" s="290" t="s">
        <v>1435</v>
      </c>
      <c r="C636" s="292">
        <v>249.905</v>
      </c>
      <c r="D636" s="292">
        <v>249.89400000000001</v>
      </c>
      <c r="E636" s="292">
        <v>249.886</v>
      </c>
      <c r="F636" s="292">
        <v>5.0062300000000004</v>
      </c>
      <c r="G636" s="292">
        <v>5.0002700000000004</v>
      </c>
      <c r="H636" s="292">
        <v>5.0027299999999997</v>
      </c>
      <c r="I636" s="292">
        <v>359.97399999999999</v>
      </c>
      <c r="J636" s="292">
        <v>359.98899999999998</v>
      </c>
      <c r="K636" s="292">
        <v>2.3220000000000001E-2</v>
      </c>
      <c r="L636" s="292">
        <v>1251.08</v>
      </c>
      <c r="M636" s="298">
        <v>1249.54</v>
      </c>
      <c r="N636" s="298">
        <v>1250.1099999999999</v>
      </c>
      <c r="O636" s="298">
        <v>-0.55889999999999995</v>
      </c>
      <c r="P636" s="298">
        <v>-0.23580000000000001</v>
      </c>
      <c r="Q636" s="298">
        <v>0.50675999999999999</v>
      </c>
      <c r="R636" s="302">
        <v>1</v>
      </c>
      <c r="S636" s="302">
        <v>1</v>
      </c>
      <c r="T636" s="302">
        <v>1</v>
      </c>
      <c r="U636" s="302">
        <v>119.90900000000001</v>
      </c>
      <c r="V636" s="302">
        <v>120.25</v>
      </c>
      <c r="W636" s="302">
        <v>119.839</v>
      </c>
      <c r="X636" s="302">
        <v>3.4770000000000002E-2</v>
      </c>
      <c r="Y636" s="302">
        <v>3.637E-2</v>
      </c>
      <c r="Z636" s="302">
        <v>3.6179999999999997E-2</v>
      </c>
      <c r="AA636" s="302">
        <v>3.29E-3</v>
      </c>
      <c r="AB636" s="302">
        <v>3.31E-3</v>
      </c>
      <c r="AC636" s="302">
        <v>3.3700000000000002E-3</v>
      </c>
      <c r="AD636" s="298">
        <v>49.997999999999998</v>
      </c>
      <c r="AE636" s="58">
        <f t="shared" si="9"/>
        <v>2.332175790797919E-5</v>
      </c>
    </row>
    <row r="637" spans="1:31">
      <c r="A637" s="3">
        <v>636</v>
      </c>
      <c r="B637" s="290" t="s">
        <v>1436</v>
      </c>
      <c r="C637" s="292">
        <v>249.90600000000001</v>
      </c>
      <c r="D637" s="292">
        <v>249.89400000000001</v>
      </c>
      <c r="E637" s="292">
        <v>249.887</v>
      </c>
      <c r="F637" s="292">
        <v>5.0062199999999999</v>
      </c>
      <c r="G637" s="292">
        <v>5.0003399999999996</v>
      </c>
      <c r="H637" s="292">
        <v>5.0026700000000002</v>
      </c>
      <c r="I637" s="292">
        <v>359.97399999999999</v>
      </c>
      <c r="J637" s="292">
        <v>359.988</v>
      </c>
      <c r="K637" s="292">
        <v>2.2749999999999999E-2</v>
      </c>
      <c r="L637" s="292">
        <v>1251.0899999999999</v>
      </c>
      <c r="M637" s="298">
        <v>1249.55</v>
      </c>
      <c r="N637" s="298">
        <v>1250.0999999999999</v>
      </c>
      <c r="O637" s="298">
        <v>-0.56879999999999997</v>
      </c>
      <c r="P637" s="298">
        <v>-0.25729999999999997</v>
      </c>
      <c r="Q637" s="298">
        <v>0.49645</v>
      </c>
      <c r="R637" s="302">
        <v>1</v>
      </c>
      <c r="S637" s="302">
        <v>1</v>
      </c>
      <c r="T637" s="302">
        <v>1</v>
      </c>
      <c r="U637" s="302">
        <v>119.90900000000001</v>
      </c>
      <c r="V637" s="302">
        <v>120.25</v>
      </c>
      <c r="W637" s="302">
        <v>119.839</v>
      </c>
      <c r="X637" s="302">
        <v>3.517E-2</v>
      </c>
      <c r="Y637" s="302">
        <v>3.5860000000000003E-2</v>
      </c>
      <c r="Z637" s="302">
        <v>3.6889999999999999E-2</v>
      </c>
      <c r="AA637" s="302">
        <v>3.2799999999999999E-3</v>
      </c>
      <c r="AB637" s="302">
        <v>3.2599999999999999E-3</v>
      </c>
      <c r="AC637" s="302">
        <v>3.2499999999999999E-3</v>
      </c>
      <c r="AD637" s="298">
        <v>49.997999999999998</v>
      </c>
      <c r="AE637" s="58">
        <f t="shared" si="9"/>
        <v>2.3599539417773485E-5</v>
      </c>
    </row>
    <row r="638" spans="1:31">
      <c r="A638" s="3">
        <v>637</v>
      </c>
      <c r="B638" s="290" t="s">
        <v>1437</v>
      </c>
      <c r="C638" s="292">
        <v>249.90600000000001</v>
      </c>
      <c r="D638" s="292">
        <v>249.893</v>
      </c>
      <c r="E638" s="292">
        <v>249.886</v>
      </c>
      <c r="F638" s="292">
        <v>5.0062600000000002</v>
      </c>
      <c r="G638" s="292">
        <v>5.0003900000000003</v>
      </c>
      <c r="H638" s="292">
        <v>5.0025700000000004</v>
      </c>
      <c r="I638" s="292">
        <v>359.97300000000001</v>
      </c>
      <c r="J638" s="292">
        <v>359.98700000000002</v>
      </c>
      <c r="K638" s="292">
        <v>2.2499999999999999E-2</v>
      </c>
      <c r="L638" s="292">
        <v>1251.0899999999999</v>
      </c>
      <c r="M638" s="298">
        <v>1249.56</v>
      </c>
      <c r="N638" s="298">
        <v>1250.07</v>
      </c>
      <c r="O638" s="298">
        <v>-0.58420000000000005</v>
      </c>
      <c r="P638" s="298">
        <v>-0.28449999999999998</v>
      </c>
      <c r="Q638" s="298">
        <v>0.49130000000000001</v>
      </c>
      <c r="R638" s="302">
        <v>1</v>
      </c>
      <c r="S638" s="302">
        <v>1</v>
      </c>
      <c r="T638" s="302">
        <v>1</v>
      </c>
      <c r="U638" s="302">
        <v>119.90900000000001</v>
      </c>
      <c r="V638" s="302">
        <v>120.25</v>
      </c>
      <c r="W638" s="302">
        <v>119.839</v>
      </c>
      <c r="X638" s="302">
        <v>3.4299999999999997E-2</v>
      </c>
      <c r="Y638" s="302">
        <v>3.5729999999999998E-2</v>
      </c>
      <c r="Z638" s="302">
        <v>3.771E-2</v>
      </c>
      <c r="AA638" s="302">
        <v>3.31E-3</v>
      </c>
      <c r="AB638" s="302">
        <v>3.1900000000000001E-3</v>
      </c>
      <c r="AC638" s="302">
        <v>3.1099999999999999E-3</v>
      </c>
      <c r="AD638" s="298">
        <v>49.997999999999998</v>
      </c>
      <c r="AE638" s="58">
        <f t="shared" si="9"/>
        <v>2.3472217435482889E-5</v>
      </c>
    </row>
    <row r="639" spans="1:31">
      <c r="A639" s="3">
        <v>638</v>
      </c>
      <c r="B639" s="290" t="s">
        <v>1438</v>
      </c>
      <c r="C639" s="292">
        <v>249.90700000000001</v>
      </c>
      <c r="D639" s="292">
        <v>249.892</v>
      </c>
      <c r="E639" s="292">
        <v>249.886</v>
      </c>
      <c r="F639" s="292">
        <v>5.0062499999999996</v>
      </c>
      <c r="G639" s="292">
        <v>5.0003799999999998</v>
      </c>
      <c r="H639" s="292">
        <v>5.00258</v>
      </c>
      <c r="I639" s="292">
        <v>359.97399999999999</v>
      </c>
      <c r="J639" s="292">
        <v>359.98599999999999</v>
      </c>
      <c r="K639" s="292">
        <v>2.214E-2</v>
      </c>
      <c r="L639" s="292">
        <v>1251.0999999999999</v>
      </c>
      <c r="M639" s="298">
        <v>1249.56</v>
      </c>
      <c r="N639" s="298">
        <v>1250.07</v>
      </c>
      <c r="O639" s="298">
        <v>-0.56220000000000003</v>
      </c>
      <c r="P639" s="298">
        <v>-0.2878</v>
      </c>
      <c r="Q639" s="298">
        <v>0.48321999999999998</v>
      </c>
      <c r="R639" s="302">
        <v>1</v>
      </c>
      <c r="S639" s="302">
        <v>1</v>
      </c>
      <c r="T639" s="302">
        <v>1</v>
      </c>
      <c r="U639" s="302">
        <v>119.90900000000001</v>
      </c>
      <c r="V639" s="302">
        <v>120.25</v>
      </c>
      <c r="W639" s="302">
        <v>119.84</v>
      </c>
      <c r="X639" s="302">
        <v>3.4680000000000002E-2</v>
      </c>
      <c r="Y639" s="302">
        <v>3.687E-2</v>
      </c>
      <c r="Z639" s="302">
        <v>3.6429999999999997E-2</v>
      </c>
      <c r="AA639" s="302">
        <v>3.2799999999999999E-3</v>
      </c>
      <c r="AB639" s="302">
        <v>3.2200000000000002E-3</v>
      </c>
      <c r="AC639" s="302">
        <v>2.9099999999999998E-3</v>
      </c>
      <c r="AD639" s="298">
        <v>49.997999999999998</v>
      </c>
      <c r="AE639" s="58">
        <f t="shared" si="9"/>
        <v>2.1967593056615442E-5</v>
      </c>
    </row>
    <row r="640" spans="1:31">
      <c r="A640" s="3">
        <v>639</v>
      </c>
      <c r="B640" s="290" t="s">
        <v>1439</v>
      </c>
      <c r="C640" s="292">
        <v>249.90600000000001</v>
      </c>
      <c r="D640" s="292">
        <v>249.892</v>
      </c>
      <c r="E640" s="292">
        <v>249.886</v>
      </c>
      <c r="F640" s="292">
        <v>5.0062600000000002</v>
      </c>
      <c r="G640" s="292">
        <v>5.0004600000000003</v>
      </c>
      <c r="H640" s="292">
        <v>5.0025899999999996</v>
      </c>
      <c r="I640" s="292">
        <v>359.97500000000002</v>
      </c>
      <c r="J640" s="292">
        <v>359.98700000000002</v>
      </c>
      <c r="K640" s="292">
        <v>2.0979999999999999E-2</v>
      </c>
      <c r="L640" s="292">
        <v>1251.0999999999999</v>
      </c>
      <c r="M640" s="298">
        <v>1249.57</v>
      </c>
      <c r="N640" s="298">
        <v>1250.08</v>
      </c>
      <c r="O640" s="298">
        <v>-0.54349999999999998</v>
      </c>
      <c r="P640" s="298">
        <v>-0.27650000000000002</v>
      </c>
      <c r="Q640" s="298">
        <v>0.45773000000000003</v>
      </c>
      <c r="R640" s="302">
        <v>1</v>
      </c>
      <c r="S640" s="302">
        <v>1</v>
      </c>
      <c r="T640" s="302">
        <v>1</v>
      </c>
      <c r="U640" s="302">
        <v>119.90900000000001</v>
      </c>
      <c r="V640" s="302">
        <v>120.25</v>
      </c>
      <c r="W640" s="302">
        <v>119.84</v>
      </c>
      <c r="X640" s="302">
        <v>3.3950000000000001E-2</v>
      </c>
      <c r="Y640" s="302">
        <v>3.567E-2</v>
      </c>
      <c r="Z640" s="302">
        <v>3.6700000000000003E-2</v>
      </c>
      <c r="AA640" s="302">
        <v>3.31E-3</v>
      </c>
      <c r="AB640" s="302">
        <v>3.2299999999999998E-3</v>
      </c>
      <c r="AC640" s="302">
        <v>2.82E-3</v>
      </c>
      <c r="AD640" s="298">
        <v>49.997999999999998</v>
      </c>
      <c r="AE640" s="58">
        <f t="shared" si="9"/>
        <v>2.6354166038800031E-5</v>
      </c>
    </row>
    <row r="641" spans="1:31">
      <c r="A641" s="3">
        <v>640</v>
      </c>
      <c r="B641" s="290" t="s">
        <v>1440</v>
      </c>
      <c r="C641" s="292">
        <v>249.905</v>
      </c>
      <c r="D641" s="292">
        <v>249.892</v>
      </c>
      <c r="E641" s="292">
        <v>249.887</v>
      </c>
      <c r="F641" s="292">
        <v>5.00617</v>
      </c>
      <c r="G641" s="292">
        <v>5.0004999999999997</v>
      </c>
      <c r="H641" s="292">
        <v>5.0026099999999998</v>
      </c>
      <c r="I641" s="292">
        <v>359.97500000000002</v>
      </c>
      <c r="J641" s="292">
        <v>359.98700000000002</v>
      </c>
      <c r="K641" s="292">
        <v>2.051E-2</v>
      </c>
      <c r="L641" s="292">
        <v>1251.07</v>
      </c>
      <c r="M641" s="298">
        <v>1249.58</v>
      </c>
      <c r="N641" s="298">
        <v>1250.08</v>
      </c>
      <c r="O641" s="298">
        <v>-0.53739999999999999</v>
      </c>
      <c r="P641" s="298">
        <v>-0.27179999999999999</v>
      </c>
      <c r="Q641" s="298">
        <v>0.44756000000000001</v>
      </c>
      <c r="R641" s="302">
        <v>1</v>
      </c>
      <c r="S641" s="302">
        <v>1</v>
      </c>
      <c r="T641" s="302">
        <v>1</v>
      </c>
      <c r="U641" s="302">
        <v>119.90900000000001</v>
      </c>
      <c r="V641" s="302">
        <v>120.249</v>
      </c>
      <c r="W641" s="302">
        <v>119.84</v>
      </c>
      <c r="X641" s="302">
        <v>3.3550000000000003E-2</v>
      </c>
      <c r="Y641" s="302">
        <v>3.6429999999999997E-2</v>
      </c>
      <c r="Z641" s="302">
        <v>3.6319999999999998E-2</v>
      </c>
      <c r="AA641" s="302">
        <v>3.32E-3</v>
      </c>
      <c r="AB641" s="302">
        <v>3.2499999999999999E-3</v>
      </c>
      <c r="AC641" s="302">
        <v>2.7299999999999998E-3</v>
      </c>
      <c r="AD641" s="298">
        <v>49.997999999999998</v>
      </c>
      <c r="AE641" s="58">
        <f t="shared" si="9"/>
        <v>2.166666672565043E-5</v>
      </c>
    </row>
    <row r="642" spans="1:31">
      <c r="A642" s="3">
        <v>641</v>
      </c>
      <c r="B642" s="290" t="s">
        <v>1441</v>
      </c>
      <c r="C642" s="292">
        <v>249.90299999999999</v>
      </c>
      <c r="D642" s="292">
        <v>249.893</v>
      </c>
      <c r="E642" s="292">
        <v>249.887</v>
      </c>
      <c r="F642" s="292">
        <v>5.0061299999999997</v>
      </c>
      <c r="G642" s="292">
        <v>5.0005300000000004</v>
      </c>
      <c r="H642" s="292">
        <v>5.00265</v>
      </c>
      <c r="I642" s="292">
        <v>359.97500000000002</v>
      </c>
      <c r="J642" s="292">
        <v>359.98700000000002</v>
      </c>
      <c r="K642" s="292">
        <v>2.0029999999999999E-2</v>
      </c>
      <c r="L642" s="292">
        <v>1251.05</v>
      </c>
      <c r="M642" s="298">
        <v>1249.5999999999999</v>
      </c>
      <c r="N642" s="298">
        <v>1250.0999999999999</v>
      </c>
      <c r="O642" s="298">
        <v>-0.53690000000000004</v>
      </c>
      <c r="P642" s="298">
        <v>-0.26529999999999998</v>
      </c>
      <c r="Q642" s="298">
        <v>0.43704999999999999</v>
      </c>
      <c r="R642" s="302">
        <v>1</v>
      </c>
      <c r="S642" s="302">
        <v>1</v>
      </c>
      <c r="T642" s="302">
        <v>1</v>
      </c>
      <c r="U642" s="302">
        <v>119.90900000000001</v>
      </c>
      <c r="V642" s="302">
        <v>120.249</v>
      </c>
      <c r="W642" s="302">
        <v>119.84</v>
      </c>
      <c r="X642" s="302">
        <v>3.4229999999999997E-2</v>
      </c>
      <c r="Y642" s="302">
        <v>3.6540000000000003E-2</v>
      </c>
      <c r="Z642" s="302">
        <v>3.6490000000000002E-2</v>
      </c>
      <c r="AA642" s="302">
        <v>3.2499999999999999E-3</v>
      </c>
      <c r="AB642" s="302">
        <v>3.2100000000000002E-3</v>
      </c>
      <c r="AC642" s="302">
        <v>2.7000000000000001E-3</v>
      </c>
      <c r="AD642" s="298">
        <v>49.997999999999998</v>
      </c>
      <c r="AE642" s="58">
        <f t="shared" si="9"/>
        <v>2.2372689272742718E-5</v>
      </c>
    </row>
    <row r="643" spans="1:31">
      <c r="A643" s="3">
        <v>642</v>
      </c>
      <c r="B643" s="290" t="s">
        <v>1442</v>
      </c>
      <c r="C643" s="292">
        <v>249.904</v>
      </c>
      <c r="D643" s="292">
        <v>249.89400000000001</v>
      </c>
      <c r="E643" s="292">
        <v>249.887</v>
      </c>
      <c r="F643" s="292">
        <v>5.0060900000000004</v>
      </c>
      <c r="G643" s="292">
        <v>5.0005300000000004</v>
      </c>
      <c r="H643" s="292">
        <v>5.0026999999999999</v>
      </c>
      <c r="I643" s="292">
        <v>359.97500000000002</v>
      </c>
      <c r="J643" s="292">
        <v>359.988</v>
      </c>
      <c r="K643" s="292">
        <v>1.9439999999999999E-2</v>
      </c>
      <c r="L643" s="292">
        <v>1251.04</v>
      </c>
      <c r="M643" s="298">
        <v>1249.5999999999999</v>
      </c>
      <c r="N643" s="298">
        <v>1250.1099999999999</v>
      </c>
      <c r="O643" s="298">
        <v>-0.54300000000000004</v>
      </c>
      <c r="P643" s="298">
        <v>-0.25269999999999998</v>
      </c>
      <c r="Q643" s="298">
        <v>0.42426000000000003</v>
      </c>
      <c r="R643" s="302">
        <v>1</v>
      </c>
      <c r="S643" s="302">
        <v>1</v>
      </c>
      <c r="T643" s="302">
        <v>1</v>
      </c>
      <c r="U643" s="302">
        <v>119.90900000000001</v>
      </c>
      <c r="V643" s="302">
        <v>120.249</v>
      </c>
      <c r="W643" s="302">
        <v>119.84</v>
      </c>
      <c r="X643" s="302">
        <v>3.4790000000000001E-2</v>
      </c>
      <c r="Y643" s="302">
        <v>3.6319999999999998E-2</v>
      </c>
      <c r="Z643" s="302">
        <v>3.7089999999999998E-2</v>
      </c>
      <c r="AA643" s="302">
        <v>3.2399999999999998E-3</v>
      </c>
      <c r="AB643" s="302">
        <v>3.2200000000000002E-3</v>
      </c>
      <c r="AC643" s="302">
        <v>2.66E-3</v>
      </c>
      <c r="AD643" s="298">
        <v>49.997999999999998</v>
      </c>
      <c r="AE643" s="58">
        <f t="shared" ref="AE643:AE706" si="10">B644-B643</f>
        <v>2.5277775421272963E-5</v>
      </c>
    </row>
    <row r="644" spans="1:31">
      <c r="A644" s="3">
        <v>643</v>
      </c>
      <c r="B644" s="290" t="s">
        <v>1443</v>
      </c>
      <c r="C644" s="292">
        <v>249.90600000000001</v>
      </c>
      <c r="D644" s="292">
        <v>249.893</v>
      </c>
      <c r="E644" s="292">
        <v>249.887</v>
      </c>
      <c r="F644" s="292">
        <v>5.00603</v>
      </c>
      <c r="G644" s="292">
        <v>5.0004900000000001</v>
      </c>
      <c r="H644" s="292">
        <v>5.0026799999999998</v>
      </c>
      <c r="I644" s="292">
        <v>359.97500000000002</v>
      </c>
      <c r="J644" s="292">
        <v>359.98899999999998</v>
      </c>
      <c r="K644" s="292">
        <v>1.9029999999999998E-2</v>
      </c>
      <c r="L644" s="292">
        <v>1251.04</v>
      </c>
      <c r="M644" s="298">
        <v>1249.5899999999999</v>
      </c>
      <c r="N644" s="298">
        <v>1250.0999999999999</v>
      </c>
      <c r="O644" s="298">
        <v>-0.54479999999999995</v>
      </c>
      <c r="P644" s="298">
        <v>-0.23769999999999999</v>
      </c>
      <c r="Q644" s="298">
        <v>0.41539999999999999</v>
      </c>
      <c r="R644" s="302">
        <v>1</v>
      </c>
      <c r="S644" s="302">
        <v>1</v>
      </c>
      <c r="T644" s="302">
        <v>1</v>
      </c>
      <c r="U644" s="302">
        <v>119.91</v>
      </c>
      <c r="V644" s="302">
        <v>120.249</v>
      </c>
      <c r="W644" s="302">
        <v>119.84</v>
      </c>
      <c r="X644" s="302">
        <v>3.4680000000000002E-2</v>
      </c>
      <c r="Y644" s="302">
        <v>3.6400000000000002E-2</v>
      </c>
      <c r="Z644" s="302">
        <v>3.6810000000000002E-2</v>
      </c>
      <c r="AA644" s="302">
        <v>3.3E-3</v>
      </c>
      <c r="AB644" s="302">
        <v>3.2100000000000002E-3</v>
      </c>
      <c r="AC644" s="302">
        <v>2.63E-3</v>
      </c>
      <c r="AD644" s="298">
        <v>49.997999999999998</v>
      </c>
      <c r="AE644" s="58">
        <f t="shared" si="10"/>
        <v>2.7256945031695068E-5</v>
      </c>
    </row>
    <row r="645" spans="1:31">
      <c r="A645" s="3">
        <v>644</v>
      </c>
      <c r="B645" s="290" t="s">
        <v>1444</v>
      </c>
      <c r="C645" s="292">
        <v>249.90700000000001</v>
      </c>
      <c r="D645" s="292">
        <v>249.892</v>
      </c>
      <c r="E645" s="292">
        <v>249.887</v>
      </c>
      <c r="F645" s="292">
        <v>5.0060599999999997</v>
      </c>
      <c r="G645" s="292">
        <v>5.0004499999999998</v>
      </c>
      <c r="H645" s="292">
        <v>5.0027200000000001</v>
      </c>
      <c r="I645" s="292">
        <v>359.97399999999999</v>
      </c>
      <c r="J645" s="292">
        <v>359.988</v>
      </c>
      <c r="K645" s="292">
        <v>1.8950000000000002E-2</v>
      </c>
      <c r="L645" s="292">
        <v>1251.05</v>
      </c>
      <c r="M645" s="298">
        <v>1249.57</v>
      </c>
      <c r="N645" s="298">
        <v>1250.1099999999999</v>
      </c>
      <c r="O645" s="298">
        <v>-0.55979999999999996</v>
      </c>
      <c r="P645" s="298">
        <v>-0.2419</v>
      </c>
      <c r="Q645" s="298">
        <v>0.41353000000000001</v>
      </c>
      <c r="R645" s="302">
        <v>1</v>
      </c>
      <c r="S645" s="302">
        <v>1</v>
      </c>
      <c r="T645" s="302">
        <v>1</v>
      </c>
      <c r="U645" s="302">
        <v>119.91</v>
      </c>
      <c r="V645" s="302">
        <v>120.249</v>
      </c>
      <c r="W645" s="302">
        <v>119.84</v>
      </c>
      <c r="X645" s="302">
        <v>3.4180000000000002E-2</v>
      </c>
      <c r="Y645" s="302">
        <v>3.5619999999999999E-2</v>
      </c>
      <c r="Z645" s="302">
        <v>3.7199999999999997E-2</v>
      </c>
      <c r="AA645" s="302">
        <v>3.3400000000000001E-3</v>
      </c>
      <c r="AB645" s="302">
        <v>3.1800000000000001E-3</v>
      </c>
      <c r="AC645" s="302">
        <v>2.6700000000000001E-3</v>
      </c>
      <c r="AD645" s="298">
        <v>49.997999999999998</v>
      </c>
      <c r="AE645" s="58">
        <f t="shared" si="10"/>
        <v>2.184027835028246E-5</v>
      </c>
    </row>
    <row r="646" spans="1:31">
      <c r="A646" s="3">
        <v>645</v>
      </c>
      <c r="B646" s="290" t="s">
        <v>1445</v>
      </c>
      <c r="C646" s="292">
        <v>249.90700000000001</v>
      </c>
      <c r="D646" s="292">
        <v>249.89099999999999</v>
      </c>
      <c r="E646" s="292">
        <v>249.887</v>
      </c>
      <c r="F646" s="292">
        <v>5.0060799999999999</v>
      </c>
      <c r="G646" s="292">
        <v>5.0003799999999998</v>
      </c>
      <c r="H646" s="292">
        <v>5.0027799999999996</v>
      </c>
      <c r="I646" s="292">
        <v>359.97300000000001</v>
      </c>
      <c r="J646" s="292">
        <v>359.98899999999998</v>
      </c>
      <c r="K646" s="292">
        <v>1.8599999999999998E-2</v>
      </c>
      <c r="L646" s="292">
        <v>1251.05</v>
      </c>
      <c r="M646" s="298">
        <v>1249.55</v>
      </c>
      <c r="N646" s="298">
        <v>1250.1300000000001</v>
      </c>
      <c r="O646" s="298">
        <v>-0.57199999999999995</v>
      </c>
      <c r="P646" s="298">
        <v>-0.2321</v>
      </c>
      <c r="Q646" s="298">
        <v>0.40594999999999998</v>
      </c>
      <c r="R646" s="302">
        <v>1</v>
      </c>
      <c r="S646" s="302">
        <v>1</v>
      </c>
      <c r="T646" s="302">
        <v>1</v>
      </c>
      <c r="U646" s="302">
        <v>119.90900000000001</v>
      </c>
      <c r="V646" s="302">
        <v>120.249</v>
      </c>
      <c r="W646" s="302">
        <v>119.84</v>
      </c>
      <c r="X646" s="302">
        <v>3.5270000000000003E-2</v>
      </c>
      <c r="Y646" s="302">
        <v>3.533E-2</v>
      </c>
      <c r="Z646" s="302">
        <v>3.7080000000000002E-2</v>
      </c>
      <c r="AA646" s="302">
        <v>3.3400000000000001E-3</v>
      </c>
      <c r="AB646" s="302">
        <v>3.15E-3</v>
      </c>
      <c r="AC646" s="302">
        <v>2.7000000000000001E-3</v>
      </c>
      <c r="AD646" s="298">
        <v>49.997999999999998</v>
      </c>
      <c r="AE646" s="58">
        <f t="shared" si="10"/>
        <v>2.2245367290452123E-5</v>
      </c>
    </row>
    <row r="647" spans="1:31">
      <c r="A647" s="3">
        <v>646</v>
      </c>
      <c r="B647" s="290" t="s">
        <v>1446</v>
      </c>
      <c r="C647" s="292">
        <v>249.90600000000001</v>
      </c>
      <c r="D647" s="292">
        <v>249.89099999999999</v>
      </c>
      <c r="E647" s="292">
        <v>249.886</v>
      </c>
      <c r="F647" s="292">
        <v>5.0060700000000002</v>
      </c>
      <c r="G647" s="292">
        <v>5.0003200000000003</v>
      </c>
      <c r="H647" s="292">
        <v>5.0028499999999996</v>
      </c>
      <c r="I647" s="292">
        <v>359.97300000000001</v>
      </c>
      <c r="J647" s="292">
        <v>359.98899999999998</v>
      </c>
      <c r="K647" s="292">
        <v>1.865E-2</v>
      </c>
      <c r="L647" s="292">
        <v>1251.05</v>
      </c>
      <c r="M647" s="298">
        <v>1249.53</v>
      </c>
      <c r="N647" s="298">
        <v>1250.1400000000001</v>
      </c>
      <c r="O647" s="298">
        <v>-0.57530000000000003</v>
      </c>
      <c r="P647" s="298">
        <v>-0.22600000000000001</v>
      </c>
      <c r="Q647" s="298">
        <v>0.40694000000000002</v>
      </c>
      <c r="R647" s="302">
        <v>1</v>
      </c>
      <c r="S647" s="302">
        <v>1</v>
      </c>
      <c r="T647" s="302">
        <v>1</v>
      </c>
      <c r="U647" s="302">
        <v>119.90900000000001</v>
      </c>
      <c r="V647" s="302">
        <v>120.25</v>
      </c>
      <c r="W647" s="302">
        <v>119.84</v>
      </c>
      <c r="X647" s="302">
        <v>3.5159999999999997E-2</v>
      </c>
      <c r="Y647" s="302">
        <v>3.6510000000000001E-2</v>
      </c>
      <c r="Z647" s="302">
        <v>3.6319999999999998E-2</v>
      </c>
      <c r="AA647" s="302">
        <v>3.3400000000000001E-3</v>
      </c>
      <c r="AB647" s="302">
        <v>3.2200000000000002E-3</v>
      </c>
      <c r="AC647" s="302">
        <v>2.7799999999999999E-3</v>
      </c>
      <c r="AD647" s="298">
        <v>49.997999999999998</v>
      </c>
      <c r="AE647" s="58">
        <f t="shared" si="10"/>
        <v>2.4502318410668522E-5</v>
      </c>
    </row>
    <row r="648" spans="1:31">
      <c r="A648" s="3">
        <v>647</v>
      </c>
      <c r="B648" s="290" t="s">
        <v>1447</v>
      </c>
      <c r="C648" s="292">
        <v>249.905</v>
      </c>
      <c r="D648" s="292">
        <v>249.89099999999999</v>
      </c>
      <c r="E648" s="292">
        <v>249.88800000000001</v>
      </c>
      <c r="F648" s="292">
        <v>5.0061099999999996</v>
      </c>
      <c r="G648" s="292">
        <v>5.0003399999999996</v>
      </c>
      <c r="H648" s="292">
        <v>5.0027999999999997</v>
      </c>
      <c r="I648" s="292">
        <v>359.97199999999998</v>
      </c>
      <c r="J648" s="292">
        <v>359.98899999999998</v>
      </c>
      <c r="K648" s="292">
        <v>1.9109999999999999E-2</v>
      </c>
      <c r="L648" s="292">
        <v>1251.05</v>
      </c>
      <c r="M648" s="298">
        <v>1249.54</v>
      </c>
      <c r="N648" s="298">
        <v>1250.1400000000001</v>
      </c>
      <c r="O648" s="298">
        <v>-0.59550000000000003</v>
      </c>
      <c r="P648" s="298">
        <v>-0.2344</v>
      </c>
      <c r="Q648" s="298">
        <v>0.41715000000000002</v>
      </c>
      <c r="R648" s="302">
        <v>1</v>
      </c>
      <c r="S648" s="302">
        <v>1</v>
      </c>
      <c r="T648" s="302">
        <v>1</v>
      </c>
      <c r="U648" s="302">
        <v>119.90900000000001</v>
      </c>
      <c r="V648" s="302">
        <v>120.25</v>
      </c>
      <c r="W648" s="302">
        <v>119.84</v>
      </c>
      <c r="X648" s="302">
        <v>3.3700000000000001E-2</v>
      </c>
      <c r="Y648" s="302">
        <v>3.5999999999999997E-2</v>
      </c>
      <c r="Z648" s="302">
        <v>3.7519999999999998E-2</v>
      </c>
      <c r="AA648" s="302">
        <v>3.2799999999999999E-3</v>
      </c>
      <c r="AB648" s="302">
        <v>3.2100000000000002E-3</v>
      </c>
      <c r="AC648" s="302">
        <v>2.8700000000000002E-3</v>
      </c>
      <c r="AD648" s="298">
        <v>49.997999999999998</v>
      </c>
      <c r="AE648" s="58">
        <f t="shared" si="10"/>
        <v>2.206018689321354E-5</v>
      </c>
    </row>
    <row r="649" spans="1:31">
      <c r="A649" s="3">
        <v>648</v>
      </c>
      <c r="B649" s="290" t="s">
        <v>1448</v>
      </c>
      <c r="C649" s="292">
        <v>249.90600000000001</v>
      </c>
      <c r="D649" s="292">
        <v>249.89099999999999</v>
      </c>
      <c r="E649" s="292">
        <v>249.88800000000001</v>
      </c>
      <c r="F649" s="292">
        <v>5.0061200000000001</v>
      </c>
      <c r="G649" s="292">
        <v>5.0002899999999997</v>
      </c>
      <c r="H649" s="292">
        <v>5.0028100000000002</v>
      </c>
      <c r="I649" s="292">
        <v>359.97199999999998</v>
      </c>
      <c r="J649" s="292">
        <v>359.988</v>
      </c>
      <c r="K649" s="292">
        <v>1.9810000000000001E-2</v>
      </c>
      <c r="L649" s="292">
        <v>1251.06</v>
      </c>
      <c r="M649" s="298">
        <v>1249.53</v>
      </c>
      <c r="N649" s="298">
        <v>1250.1400000000001</v>
      </c>
      <c r="O649" s="298">
        <v>-0.59970000000000001</v>
      </c>
      <c r="P649" s="298">
        <v>-0.2475</v>
      </c>
      <c r="Q649" s="298">
        <v>0.43223</v>
      </c>
      <c r="R649" s="302">
        <v>1</v>
      </c>
      <c r="S649" s="302">
        <v>1</v>
      </c>
      <c r="T649" s="302">
        <v>1</v>
      </c>
      <c r="U649" s="302">
        <v>119.90900000000001</v>
      </c>
      <c r="V649" s="302">
        <v>120.25</v>
      </c>
      <c r="W649" s="302">
        <v>119.84</v>
      </c>
      <c r="X649" s="302">
        <v>3.3849999999999998E-2</v>
      </c>
      <c r="Y649" s="302">
        <v>3.6720000000000003E-2</v>
      </c>
      <c r="Z649" s="302">
        <v>3.6600000000000001E-2</v>
      </c>
      <c r="AA649" s="302">
        <v>3.3700000000000002E-3</v>
      </c>
      <c r="AB649" s="302">
        <v>3.2399999999999998E-3</v>
      </c>
      <c r="AC649" s="302">
        <v>2.9099999999999998E-3</v>
      </c>
      <c r="AD649" s="298">
        <v>49.997999999999998</v>
      </c>
      <c r="AE649" s="58">
        <f t="shared" si="10"/>
        <v>2.4548608053009957E-5</v>
      </c>
    </row>
    <row r="650" spans="1:31">
      <c r="A650" s="3">
        <v>649</v>
      </c>
      <c r="B650" s="290" t="s">
        <v>1449</v>
      </c>
      <c r="C650" s="292">
        <v>249.90600000000001</v>
      </c>
      <c r="D650" s="292">
        <v>249.893</v>
      </c>
      <c r="E650" s="292">
        <v>249.886</v>
      </c>
      <c r="F650" s="292">
        <v>5.0061900000000001</v>
      </c>
      <c r="G650" s="292">
        <v>5.0003299999999999</v>
      </c>
      <c r="H650" s="292">
        <v>5.0028199999999998</v>
      </c>
      <c r="I650" s="292">
        <v>359.97300000000001</v>
      </c>
      <c r="J650" s="292">
        <v>359.98899999999998</v>
      </c>
      <c r="K650" s="292">
        <v>1.9650000000000001E-2</v>
      </c>
      <c r="L650" s="292">
        <v>1251.08</v>
      </c>
      <c r="M650" s="298">
        <v>1249.55</v>
      </c>
      <c r="N650" s="298">
        <v>1250.1400000000001</v>
      </c>
      <c r="O650" s="298">
        <v>-0.58230000000000004</v>
      </c>
      <c r="P650" s="298">
        <v>-0.23580000000000001</v>
      </c>
      <c r="Q650" s="298">
        <v>0.42892999999999998</v>
      </c>
      <c r="R650" s="302">
        <v>1</v>
      </c>
      <c r="S650" s="302">
        <v>1</v>
      </c>
      <c r="T650" s="302">
        <v>1</v>
      </c>
      <c r="U650" s="302">
        <v>119.90900000000001</v>
      </c>
      <c r="V650" s="302">
        <v>120.25</v>
      </c>
      <c r="W650" s="302">
        <v>119.84</v>
      </c>
      <c r="X650" s="302">
        <v>3.4759999999999999E-2</v>
      </c>
      <c r="Y650" s="302">
        <v>3.7139999999999999E-2</v>
      </c>
      <c r="Z650" s="302">
        <v>3.6150000000000002E-2</v>
      </c>
      <c r="AA650" s="302">
        <v>3.3300000000000001E-3</v>
      </c>
      <c r="AB650" s="302">
        <v>3.3E-3</v>
      </c>
      <c r="AC650" s="302">
        <v>3.0000000000000001E-3</v>
      </c>
      <c r="AD650" s="298">
        <v>49.997999999999998</v>
      </c>
      <c r="AE650" s="58">
        <f t="shared" si="10"/>
        <v>2.314814628334716E-5</v>
      </c>
    </row>
    <row r="651" spans="1:31">
      <c r="A651" s="3">
        <v>650</v>
      </c>
      <c r="B651" s="290" t="s">
        <v>1450</v>
      </c>
      <c r="C651" s="292">
        <v>249.905</v>
      </c>
      <c r="D651" s="292">
        <v>249.893</v>
      </c>
      <c r="E651" s="292">
        <v>249.886</v>
      </c>
      <c r="F651" s="292">
        <v>5.0062300000000004</v>
      </c>
      <c r="G651" s="292">
        <v>5.0003099999999998</v>
      </c>
      <c r="H651" s="292">
        <v>5.0027699999999999</v>
      </c>
      <c r="I651" s="292">
        <v>359.97300000000001</v>
      </c>
      <c r="J651" s="292">
        <v>359.988</v>
      </c>
      <c r="K651" s="292">
        <v>1.9609999999999999E-2</v>
      </c>
      <c r="L651" s="292">
        <v>1251.08</v>
      </c>
      <c r="M651" s="298">
        <v>1249.54</v>
      </c>
      <c r="N651" s="298">
        <v>1250.1199999999999</v>
      </c>
      <c r="O651" s="298">
        <v>-0.57440000000000002</v>
      </c>
      <c r="P651" s="298">
        <v>-0.24979999999999999</v>
      </c>
      <c r="Q651" s="298">
        <v>0.42801</v>
      </c>
      <c r="R651" s="302">
        <v>1</v>
      </c>
      <c r="S651" s="302">
        <v>1</v>
      </c>
      <c r="T651" s="302">
        <v>1</v>
      </c>
      <c r="U651" s="302">
        <v>119.90900000000001</v>
      </c>
      <c r="V651" s="302">
        <v>120.25</v>
      </c>
      <c r="W651" s="302">
        <v>119.839</v>
      </c>
      <c r="X651" s="302">
        <v>3.4939999999999999E-2</v>
      </c>
      <c r="Y651" s="302">
        <v>3.6240000000000001E-2</v>
      </c>
      <c r="Z651" s="302">
        <v>3.6150000000000002E-2</v>
      </c>
      <c r="AA651" s="302">
        <v>3.3600000000000001E-3</v>
      </c>
      <c r="AB651" s="302">
        <v>3.2699999999999999E-3</v>
      </c>
      <c r="AC651" s="302">
        <v>3.1199999999999999E-3</v>
      </c>
      <c r="AD651" s="298">
        <v>49.997999999999998</v>
      </c>
      <c r="AE651" s="58">
        <f t="shared" si="10"/>
        <v>2.3333333956543356E-5</v>
      </c>
    </row>
    <row r="652" spans="1:31">
      <c r="A652" s="3">
        <v>651</v>
      </c>
      <c r="B652" s="290" t="s">
        <v>1451</v>
      </c>
      <c r="C652" s="292">
        <v>249.90600000000001</v>
      </c>
      <c r="D652" s="292">
        <v>249.893</v>
      </c>
      <c r="E652" s="292">
        <v>249.887</v>
      </c>
      <c r="F652" s="292">
        <v>5.0062800000000003</v>
      </c>
      <c r="G652" s="292">
        <v>5.0003299999999999</v>
      </c>
      <c r="H652" s="292">
        <v>5.0027100000000004</v>
      </c>
      <c r="I652" s="292">
        <v>359.97300000000001</v>
      </c>
      <c r="J652" s="292">
        <v>359.98700000000002</v>
      </c>
      <c r="K652" s="292">
        <v>1.9189999999999999E-2</v>
      </c>
      <c r="L652" s="292">
        <v>1251.0999999999999</v>
      </c>
      <c r="M652" s="298">
        <v>1249.55</v>
      </c>
      <c r="N652" s="298">
        <v>1250.1099999999999</v>
      </c>
      <c r="O652" s="298">
        <v>-0.58609999999999995</v>
      </c>
      <c r="P652" s="298">
        <v>-0.26529999999999998</v>
      </c>
      <c r="Q652" s="298">
        <v>0.41875000000000001</v>
      </c>
      <c r="R652" s="302">
        <v>1</v>
      </c>
      <c r="S652" s="302">
        <v>1</v>
      </c>
      <c r="T652" s="302">
        <v>1</v>
      </c>
      <c r="U652" s="302">
        <v>119.90900000000001</v>
      </c>
      <c r="V652" s="302">
        <v>120.25</v>
      </c>
      <c r="W652" s="302">
        <v>119.839</v>
      </c>
      <c r="X652" s="302">
        <v>3.5060000000000001E-2</v>
      </c>
      <c r="Y652" s="302">
        <v>3.569E-2</v>
      </c>
      <c r="Z652" s="302">
        <v>3.7679999999999998E-2</v>
      </c>
      <c r="AA652" s="302">
        <v>3.3800000000000002E-3</v>
      </c>
      <c r="AB652" s="302">
        <v>3.2699999999999999E-3</v>
      </c>
      <c r="AC652" s="302">
        <v>3.2499999999999999E-3</v>
      </c>
      <c r="AD652" s="298">
        <v>49.997999999999998</v>
      </c>
      <c r="AE652" s="58">
        <f t="shared" si="10"/>
        <v>2.4143519112840295E-5</v>
      </c>
    </row>
    <row r="653" spans="1:31">
      <c r="A653" s="3">
        <v>652</v>
      </c>
      <c r="B653" s="290" t="s">
        <v>1452</v>
      </c>
      <c r="C653" s="292">
        <v>249.90600000000001</v>
      </c>
      <c r="D653" s="292">
        <v>249.893</v>
      </c>
      <c r="E653" s="292">
        <v>249.88499999999999</v>
      </c>
      <c r="F653" s="292">
        <v>5.00624</v>
      </c>
      <c r="G653" s="292">
        <v>5.0003700000000002</v>
      </c>
      <c r="H653" s="292">
        <v>5.0027100000000004</v>
      </c>
      <c r="I653" s="292">
        <v>359.97300000000001</v>
      </c>
      <c r="J653" s="292">
        <v>359.98700000000002</v>
      </c>
      <c r="K653" s="292">
        <v>1.925E-2</v>
      </c>
      <c r="L653" s="292">
        <v>1251.0899999999999</v>
      </c>
      <c r="M653" s="298">
        <v>1249.56</v>
      </c>
      <c r="N653" s="298">
        <v>1250.0999999999999</v>
      </c>
      <c r="O653" s="298">
        <v>-0.57299999999999995</v>
      </c>
      <c r="P653" s="298">
        <v>-0.27789999999999998</v>
      </c>
      <c r="Q653" s="298">
        <v>0.42018</v>
      </c>
      <c r="R653" s="302">
        <v>1</v>
      </c>
      <c r="S653" s="302">
        <v>1</v>
      </c>
      <c r="T653" s="302">
        <v>1</v>
      </c>
      <c r="U653" s="302">
        <v>119.90900000000001</v>
      </c>
      <c r="V653" s="302">
        <v>120.25</v>
      </c>
      <c r="W653" s="302">
        <v>119.839</v>
      </c>
      <c r="X653" s="302">
        <v>3.5369999999999999E-2</v>
      </c>
      <c r="Y653" s="302">
        <v>3.6749999999999998E-2</v>
      </c>
      <c r="Z653" s="302">
        <v>3.6819999999999999E-2</v>
      </c>
      <c r="AA653" s="302">
        <v>3.4099999999999998E-3</v>
      </c>
      <c r="AB653" s="302">
        <v>3.3500000000000001E-3</v>
      </c>
      <c r="AC653" s="302">
        <v>3.3300000000000001E-3</v>
      </c>
      <c r="AD653" s="298">
        <v>49.997999999999998</v>
      </c>
      <c r="AE653" s="58">
        <f t="shared" si="10"/>
        <v>2.3692133254371583E-5</v>
      </c>
    </row>
    <row r="654" spans="1:31">
      <c r="A654" s="3">
        <v>653</v>
      </c>
      <c r="B654" s="290" t="s">
        <v>1453</v>
      </c>
      <c r="C654" s="292">
        <v>249.90600000000001</v>
      </c>
      <c r="D654" s="292">
        <v>249.893</v>
      </c>
      <c r="E654" s="292">
        <v>249.88499999999999</v>
      </c>
      <c r="F654" s="292">
        <v>5.0062800000000003</v>
      </c>
      <c r="G654" s="292">
        <v>5.0003200000000003</v>
      </c>
      <c r="H654" s="292">
        <v>5.0026999999999999</v>
      </c>
      <c r="I654" s="292">
        <v>359.97399999999999</v>
      </c>
      <c r="J654" s="292">
        <v>359.98700000000002</v>
      </c>
      <c r="K654" s="292">
        <v>2.0080000000000001E-2</v>
      </c>
      <c r="L654" s="292">
        <v>1251.0999999999999</v>
      </c>
      <c r="M654" s="298">
        <v>1249.54</v>
      </c>
      <c r="N654" s="298">
        <v>1250.0999999999999</v>
      </c>
      <c r="O654" s="298">
        <v>-0.55659999999999998</v>
      </c>
      <c r="P654" s="298">
        <v>-0.27510000000000001</v>
      </c>
      <c r="Q654" s="298">
        <v>0.42342999999999997</v>
      </c>
      <c r="R654" s="302">
        <v>1</v>
      </c>
      <c r="S654" s="302">
        <v>1</v>
      </c>
      <c r="T654" s="302">
        <v>1</v>
      </c>
      <c r="U654" s="302">
        <v>119.90900000000001</v>
      </c>
      <c r="V654" s="302">
        <v>120.25</v>
      </c>
      <c r="W654" s="302">
        <v>119.84</v>
      </c>
      <c r="X654" s="302">
        <v>3.4979999999999997E-2</v>
      </c>
      <c r="Y654" s="302">
        <v>3.6510000000000001E-2</v>
      </c>
      <c r="Z654" s="302">
        <v>3.6499999999999998E-2</v>
      </c>
      <c r="AA654" s="302">
        <v>3.4299999999999999E-3</v>
      </c>
      <c r="AB654" s="302">
        <v>3.3600000000000001E-3</v>
      </c>
      <c r="AC654" s="302">
        <v>3.46E-3</v>
      </c>
      <c r="AD654" s="298">
        <v>49.997999999999998</v>
      </c>
      <c r="AE654" s="58">
        <f t="shared" si="10"/>
        <v>2.4502311134710908E-5</v>
      </c>
    </row>
    <row r="655" spans="1:31">
      <c r="A655" s="3">
        <v>654</v>
      </c>
      <c r="B655" s="290" t="s">
        <v>1454</v>
      </c>
      <c r="C655" s="292">
        <v>249.90600000000001</v>
      </c>
      <c r="D655" s="292">
        <v>249.893</v>
      </c>
      <c r="E655" s="292">
        <v>249.88499999999999</v>
      </c>
      <c r="F655" s="292">
        <v>5.0063399999999998</v>
      </c>
      <c r="G655" s="292">
        <v>5.0004299999999997</v>
      </c>
      <c r="H655" s="292">
        <v>5.0026299999999999</v>
      </c>
      <c r="I655" s="292">
        <v>359.97399999999999</v>
      </c>
      <c r="J655" s="292">
        <v>359.98599999999999</v>
      </c>
      <c r="K655" s="292">
        <v>1.8890000000000001E-2</v>
      </c>
      <c r="L655" s="292">
        <v>1251.1099999999999</v>
      </c>
      <c r="M655" s="298">
        <v>1249.57</v>
      </c>
      <c r="N655" s="298">
        <v>1250.08</v>
      </c>
      <c r="O655" s="298">
        <v>-0.55989999999999995</v>
      </c>
      <c r="P655" s="298">
        <v>-0.29339999999999999</v>
      </c>
      <c r="Q655" s="298">
        <v>0.41233999999999998</v>
      </c>
      <c r="R655" s="302">
        <v>1</v>
      </c>
      <c r="S655" s="302">
        <v>1</v>
      </c>
      <c r="T655" s="302">
        <v>1</v>
      </c>
      <c r="U655" s="302">
        <v>119.90900000000001</v>
      </c>
      <c r="V655" s="302">
        <v>120.25</v>
      </c>
      <c r="W655" s="302">
        <v>119.84</v>
      </c>
      <c r="X655" s="302">
        <v>3.406E-2</v>
      </c>
      <c r="Y655" s="302">
        <v>3.5970000000000002E-2</v>
      </c>
      <c r="Z655" s="302">
        <v>3.5499999999999997E-2</v>
      </c>
      <c r="AA655" s="302">
        <v>3.4399999999999999E-3</v>
      </c>
      <c r="AB655" s="302">
        <v>3.4099999999999998E-3</v>
      </c>
      <c r="AC655" s="302">
        <v>3.64E-3</v>
      </c>
      <c r="AD655" s="298">
        <v>49.997999999999998</v>
      </c>
      <c r="AE655" s="58">
        <f t="shared" si="10"/>
        <v>2.238425804534927E-5</v>
      </c>
    </row>
    <row r="656" spans="1:31">
      <c r="A656" s="3">
        <v>655</v>
      </c>
      <c r="B656" s="290" t="s">
        <v>1455</v>
      </c>
      <c r="C656" s="292">
        <v>249.90600000000001</v>
      </c>
      <c r="D656" s="292">
        <v>249.893</v>
      </c>
      <c r="E656" s="292">
        <v>249.886</v>
      </c>
      <c r="F656" s="292">
        <v>5.0063500000000003</v>
      </c>
      <c r="G656" s="292">
        <v>5.0004999999999997</v>
      </c>
      <c r="H656" s="292">
        <v>5.0026400000000004</v>
      </c>
      <c r="I656" s="292">
        <v>359.97399999999999</v>
      </c>
      <c r="J656" s="292">
        <v>359.98599999999999</v>
      </c>
      <c r="K656" s="292">
        <v>1.8419999999999999E-2</v>
      </c>
      <c r="L656" s="292">
        <v>1251.1199999999999</v>
      </c>
      <c r="M656" s="298">
        <v>1249.5899999999999</v>
      </c>
      <c r="N656" s="298">
        <v>1250.0899999999999</v>
      </c>
      <c r="O656" s="298">
        <v>-0.56689999999999996</v>
      </c>
      <c r="P656" s="298">
        <v>-0.28589999999999999</v>
      </c>
      <c r="Q656" s="298">
        <v>0.40201999999999999</v>
      </c>
      <c r="R656" s="302">
        <v>1</v>
      </c>
      <c r="S656" s="302">
        <v>1</v>
      </c>
      <c r="T656" s="302">
        <v>1</v>
      </c>
      <c r="U656" s="302">
        <v>119.90900000000001</v>
      </c>
      <c r="V656" s="302">
        <v>120.25</v>
      </c>
      <c r="W656" s="302">
        <v>119.84</v>
      </c>
      <c r="X656" s="302">
        <v>3.4299999999999997E-2</v>
      </c>
      <c r="Y656" s="302">
        <v>3.6659999999999998E-2</v>
      </c>
      <c r="Z656" s="302">
        <v>3.6999999999999998E-2</v>
      </c>
      <c r="AA656" s="302">
        <v>3.48E-3</v>
      </c>
      <c r="AB656" s="302">
        <v>3.3300000000000001E-3</v>
      </c>
      <c r="AC656" s="302">
        <v>3.7100000000000002E-3</v>
      </c>
      <c r="AD656" s="298">
        <v>49.997999999999998</v>
      </c>
      <c r="AE656" s="58">
        <f t="shared" si="10"/>
        <v>2.3819447960704565E-5</v>
      </c>
    </row>
    <row r="657" spans="1:31">
      <c r="A657" s="3">
        <v>656</v>
      </c>
      <c r="B657" s="290" t="s">
        <v>1456</v>
      </c>
      <c r="C657" s="292">
        <v>249.90600000000001</v>
      </c>
      <c r="D657" s="292">
        <v>249.893</v>
      </c>
      <c r="E657" s="292">
        <v>249.886</v>
      </c>
      <c r="F657" s="292">
        <v>5.0062899999999999</v>
      </c>
      <c r="G657" s="292">
        <v>5.0004200000000001</v>
      </c>
      <c r="H657" s="292">
        <v>5.0026299999999999</v>
      </c>
      <c r="I657" s="292">
        <v>359.97399999999999</v>
      </c>
      <c r="J657" s="292">
        <v>359.98599999999999</v>
      </c>
      <c r="K657" s="292">
        <v>1.9050000000000001E-2</v>
      </c>
      <c r="L657" s="292">
        <v>1251.0999999999999</v>
      </c>
      <c r="M657" s="298">
        <v>1249.57</v>
      </c>
      <c r="N657" s="298">
        <v>1250.08</v>
      </c>
      <c r="O657" s="298">
        <v>-0.55889999999999995</v>
      </c>
      <c r="P657" s="298">
        <v>-0.28539999999999999</v>
      </c>
      <c r="Q657" s="298">
        <v>0.41575000000000001</v>
      </c>
      <c r="R657" s="302">
        <v>1</v>
      </c>
      <c r="S657" s="302">
        <v>1</v>
      </c>
      <c r="T657" s="302">
        <v>1</v>
      </c>
      <c r="U657" s="302">
        <v>119.90900000000001</v>
      </c>
      <c r="V657" s="302">
        <v>120.25</v>
      </c>
      <c r="W657" s="302">
        <v>119.84</v>
      </c>
      <c r="X657" s="302">
        <v>3.4130000000000001E-2</v>
      </c>
      <c r="Y657" s="302">
        <v>3.6859999999999997E-2</v>
      </c>
      <c r="Z657" s="302">
        <v>3.6630000000000003E-2</v>
      </c>
      <c r="AA657" s="302">
        <v>3.49E-3</v>
      </c>
      <c r="AB657" s="302">
        <v>3.3899999999999998E-3</v>
      </c>
      <c r="AC657" s="302">
        <v>3.8600000000000001E-3</v>
      </c>
      <c r="AD657" s="298">
        <v>49.997999999999998</v>
      </c>
      <c r="AE657" s="58">
        <f t="shared" si="10"/>
        <v>2.4236112949438393E-5</v>
      </c>
    </row>
    <row r="658" spans="1:31">
      <c r="A658" s="3">
        <v>657</v>
      </c>
      <c r="B658" s="290" t="s">
        <v>1457</v>
      </c>
      <c r="C658" s="292">
        <v>249.90600000000001</v>
      </c>
      <c r="D658" s="292">
        <v>249.893</v>
      </c>
      <c r="E658" s="292">
        <v>249.88499999999999</v>
      </c>
      <c r="F658" s="292">
        <v>5.0062699999999998</v>
      </c>
      <c r="G658" s="292">
        <v>5.0004200000000001</v>
      </c>
      <c r="H658" s="292">
        <v>5.00265</v>
      </c>
      <c r="I658" s="292">
        <v>359.97500000000002</v>
      </c>
      <c r="J658" s="292">
        <v>359.98700000000002</v>
      </c>
      <c r="K658" s="292">
        <v>1.9800000000000002E-2</v>
      </c>
      <c r="L658" s="292">
        <v>1251.0899999999999</v>
      </c>
      <c r="M658" s="298">
        <v>1249.57</v>
      </c>
      <c r="N658" s="298">
        <v>1250.0899999999999</v>
      </c>
      <c r="O658" s="298">
        <v>-0.53879999999999995</v>
      </c>
      <c r="P658" s="298">
        <v>-0.28170000000000001</v>
      </c>
      <c r="Q658" s="298">
        <v>0.43210999999999999</v>
      </c>
      <c r="R658" s="302">
        <v>1</v>
      </c>
      <c r="S658" s="302">
        <v>1</v>
      </c>
      <c r="T658" s="302">
        <v>1</v>
      </c>
      <c r="U658" s="302">
        <v>119.90900000000001</v>
      </c>
      <c r="V658" s="302">
        <v>120.249</v>
      </c>
      <c r="W658" s="302">
        <v>119.84</v>
      </c>
      <c r="X658" s="302">
        <v>3.424E-2</v>
      </c>
      <c r="Y658" s="302">
        <v>3.6409999999999998E-2</v>
      </c>
      <c r="Z658" s="302">
        <v>3.7749999999999999E-2</v>
      </c>
      <c r="AA658" s="302">
        <v>3.48E-3</v>
      </c>
      <c r="AB658" s="302">
        <v>3.3899999999999998E-3</v>
      </c>
      <c r="AC658" s="302">
        <v>3.98E-3</v>
      </c>
      <c r="AD658" s="298">
        <v>49.997999999999998</v>
      </c>
      <c r="AE658" s="58">
        <f t="shared" si="10"/>
        <v>2.260416658828035E-5</v>
      </c>
    </row>
    <row r="659" spans="1:31">
      <c r="A659" s="3">
        <v>658</v>
      </c>
      <c r="B659" s="290" t="s">
        <v>1458</v>
      </c>
      <c r="C659" s="292">
        <v>249.90700000000001</v>
      </c>
      <c r="D659" s="292">
        <v>249.893</v>
      </c>
      <c r="E659" s="292">
        <v>249.88399999999999</v>
      </c>
      <c r="F659" s="292">
        <v>5.0062100000000003</v>
      </c>
      <c r="G659" s="292">
        <v>5.0004299999999997</v>
      </c>
      <c r="H659" s="292">
        <v>5.0026400000000004</v>
      </c>
      <c r="I659" s="292">
        <v>359.97399999999999</v>
      </c>
      <c r="J659" s="292">
        <v>359.98700000000002</v>
      </c>
      <c r="K659" s="292">
        <v>1.934E-2</v>
      </c>
      <c r="L659" s="292">
        <v>1251.08</v>
      </c>
      <c r="M659" s="298">
        <v>1249.57</v>
      </c>
      <c r="N659" s="298">
        <v>1250.08</v>
      </c>
      <c r="O659" s="298">
        <v>-0.55000000000000004</v>
      </c>
      <c r="P659" s="298">
        <v>-0.28449999999999998</v>
      </c>
      <c r="Q659" s="298">
        <v>0.42198000000000002</v>
      </c>
      <c r="R659" s="302">
        <v>1</v>
      </c>
      <c r="S659" s="302">
        <v>1</v>
      </c>
      <c r="T659" s="302">
        <v>1</v>
      </c>
      <c r="U659" s="302">
        <v>119.90900000000001</v>
      </c>
      <c r="V659" s="302">
        <v>120.25</v>
      </c>
      <c r="W659" s="302">
        <v>119.84</v>
      </c>
      <c r="X659" s="302">
        <v>3.4419999999999999E-2</v>
      </c>
      <c r="Y659" s="302">
        <v>3.526E-2</v>
      </c>
      <c r="Z659" s="302">
        <v>3.7530000000000001E-2</v>
      </c>
      <c r="AA659" s="302">
        <v>3.4499999999999999E-3</v>
      </c>
      <c r="AB659" s="302">
        <v>3.4099999999999998E-3</v>
      </c>
      <c r="AC659" s="302">
        <v>4.0800000000000003E-3</v>
      </c>
      <c r="AD659" s="298">
        <v>49.997999999999998</v>
      </c>
      <c r="AE659" s="58">
        <f t="shared" si="10"/>
        <v>2.4236105673480779E-5</v>
      </c>
    </row>
    <row r="660" spans="1:31">
      <c r="A660" s="3">
        <v>659</v>
      </c>
      <c r="B660" s="290" t="s">
        <v>1459</v>
      </c>
      <c r="C660" s="292">
        <v>249.90600000000001</v>
      </c>
      <c r="D660" s="292">
        <v>249.892</v>
      </c>
      <c r="E660" s="292">
        <v>249.88399999999999</v>
      </c>
      <c r="F660" s="292">
        <v>5.0062300000000004</v>
      </c>
      <c r="G660" s="292">
        <v>5.0004200000000001</v>
      </c>
      <c r="H660" s="292">
        <v>5.0026400000000004</v>
      </c>
      <c r="I660" s="292">
        <v>359.97500000000002</v>
      </c>
      <c r="J660" s="292">
        <v>359.98700000000002</v>
      </c>
      <c r="K660" s="292">
        <v>1.9199999999999998E-2</v>
      </c>
      <c r="L660" s="292">
        <v>1251.0899999999999</v>
      </c>
      <c r="M660" s="298">
        <v>1249.57</v>
      </c>
      <c r="N660" s="298">
        <v>1250.08</v>
      </c>
      <c r="O660" s="298">
        <v>-0.53920000000000001</v>
      </c>
      <c r="P660" s="298">
        <v>-0.28070000000000001</v>
      </c>
      <c r="Q660" s="298">
        <v>0.41903000000000001</v>
      </c>
      <c r="R660" s="302">
        <v>1</v>
      </c>
      <c r="S660" s="302">
        <v>1</v>
      </c>
      <c r="T660" s="302">
        <v>1</v>
      </c>
      <c r="U660" s="302">
        <v>119.90900000000001</v>
      </c>
      <c r="V660" s="302">
        <v>120.25</v>
      </c>
      <c r="W660" s="302">
        <v>119.84</v>
      </c>
      <c r="X660" s="302">
        <v>3.3910000000000003E-2</v>
      </c>
      <c r="Y660" s="302">
        <v>3.7310000000000003E-2</v>
      </c>
      <c r="Z660" s="302">
        <v>3.6609999999999997E-2</v>
      </c>
      <c r="AA660" s="302">
        <v>3.47E-3</v>
      </c>
      <c r="AB660" s="302">
        <v>3.47E-3</v>
      </c>
      <c r="AC660" s="302">
        <v>4.1700000000000001E-3</v>
      </c>
      <c r="AD660" s="298">
        <v>49.997999999999998</v>
      </c>
      <c r="AE660" s="58">
        <f t="shared" si="10"/>
        <v>2.7939815481659025E-5</v>
      </c>
    </row>
    <row r="661" spans="1:31">
      <c r="A661" s="3">
        <v>660</v>
      </c>
      <c r="B661" s="290" t="s">
        <v>1460</v>
      </c>
      <c r="C661" s="292">
        <v>249.904</v>
      </c>
      <c r="D661" s="292">
        <v>249.893</v>
      </c>
      <c r="E661" s="292">
        <v>249.88499999999999</v>
      </c>
      <c r="F661" s="292">
        <v>5.00617</v>
      </c>
      <c r="G661" s="292">
        <v>5.0004400000000002</v>
      </c>
      <c r="H661" s="292">
        <v>5.0026799999999998</v>
      </c>
      <c r="I661" s="292">
        <v>359.976</v>
      </c>
      <c r="J661" s="292">
        <v>359.98700000000002</v>
      </c>
      <c r="K661" s="292">
        <v>1.9720000000000001E-2</v>
      </c>
      <c r="L661" s="292">
        <v>1251.06</v>
      </c>
      <c r="M661" s="298">
        <v>1249.57</v>
      </c>
      <c r="N661" s="298">
        <v>1250.0899999999999</v>
      </c>
      <c r="O661" s="298">
        <v>-0.52559999999999996</v>
      </c>
      <c r="P661" s="298">
        <v>-0.26619999999999999</v>
      </c>
      <c r="Q661" s="298">
        <v>0.43045</v>
      </c>
      <c r="R661" s="302">
        <v>1</v>
      </c>
      <c r="S661" s="302">
        <v>1</v>
      </c>
      <c r="T661" s="302">
        <v>1</v>
      </c>
      <c r="U661" s="302">
        <v>119.90900000000001</v>
      </c>
      <c r="V661" s="302">
        <v>120.25</v>
      </c>
      <c r="W661" s="302">
        <v>119.84</v>
      </c>
      <c r="X661" s="302">
        <v>3.5340000000000003E-2</v>
      </c>
      <c r="Y661" s="302">
        <v>3.5409999999999997E-2</v>
      </c>
      <c r="Z661" s="302">
        <v>3.6609999999999997E-2</v>
      </c>
      <c r="AA661" s="302">
        <v>3.4399999999999999E-3</v>
      </c>
      <c r="AB661" s="302">
        <v>3.4299999999999999E-3</v>
      </c>
      <c r="AC661" s="302">
        <v>4.2599999999999999E-3</v>
      </c>
      <c r="AD661" s="298">
        <v>49.997999999999998</v>
      </c>
      <c r="AE661" s="58">
        <f t="shared" si="10"/>
        <v>2.6712965336628258E-5</v>
      </c>
    </row>
    <row r="662" spans="1:31">
      <c r="A662" s="3">
        <v>661</v>
      </c>
      <c r="B662" s="290" t="s">
        <v>1461</v>
      </c>
      <c r="C662" s="292">
        <v>249.904</v>
      </c>
      <c r="D662" s="292">
        <v>249.892</v>
      </c>
      <c r="E662" s="292">
        <v>249.88499999999999</v>
      </c>
      <c r="F662" s="292">
        <v>5.0061499999999999</v>
      </c>
      <c r="G662" s="292">
        <v>5.0004400000000002</v>
      </c>
      <c r="H662" s="292">
        <v>5.0026599999999997</v>
      </c>
      <c r="I662" s="292">
        <v>359.97500000000002</v>
      </c>
      <c r="J662" s="292">
        <v>359.988</v>
      </c>
      <c r="K662" s="292">
        <v>2.0119999999999999E-2</v>
      </c>
      <c r="L662" s="292">
        <v>1251.06</v>
      </c>
      <c r="M662" s="298">
        <v>1249.57</v>
      </c>
      <c r="N662" s="298">
        <v>1250.0899999999999</v>
      </c>
      <c r="O662" s="298">
        <v>-0.52990000000000004</v>
      </c>
      <c r="P662" s="298">
        <v>-0.25729999999999997</v>
      </c>
      <c r="Q662" s="298">
        <v>0.43906000000000001</v>
      </c>
      <c r="R662" s="302">
        <v>1</v>
      </c>
      <c r="S662" s="302">
        <v>1</v>
      </c>
      <c r="T662" s="302">
        <v>1</v>
      </c>
      <c r="U662" s="302">
        <v>119.90900000000001</v>
      </c>
      <c r="V662" s="302">
        <v>120.25</v>
      </c>
      <c r="W662" s="302">
        <v>119.84</v>
      </c>
      <c r="X662" s="302">
        <v>3.4790000000000001E-2</v>
      </c>
      <c r="Y662" s="302">
        <v>3.6049999999999999E-2</v>
      </c>
      <c r="Z662" s="302">
        <v>3.6720000000000003E-2</v>
      </c>
      <c r="AA662" s="302">
        <v>3.4399999999999999E-3</v>
      </c>
      <c r="AB662" s="302">
        <v>3.4299999999999999E-3</v>
      </c>
      <c r="AC662" s="302">
        <v>4.3200000000000001E-3</v>
      </c>
      <c r="AD662" s="298">
        <v>49.997999999999998</v>
      </c>
      <c r="AE662" s="58">
        <f t="shared" si="10"/>
        <v>2.184027835028246E-5</v>
      </c>
    </row>
    <row r="663" spans="1:31">
      <c r="A663" s="3">
        <v>662</v>
      </c>
      <c r="B663" s="290" t="s">
        <v>1462</v>
      </c>
      <c r="C663" s="292">
        <v>249.904</v>
      </c>
      <c r="D663" s="292">
        <v>249.893</v>
      </c>
      <c r="E663" s="292">
        <v>249.88499999999999</v>
      </c>
      <c r="F663" s="292">
        <v>5.0061499999999999</v>
      </c>
      <c r="G663" s="292">
        <v>5.0005199999999999</v>
      </c>
      <c r="H663" s="292">
        <v>5.0026299999999999</v>
      </c>
      <c r="I663" s="292">
        <v>359.97500000000002</v>
      </c>
      <c r="J663" s="292">
        <v>359.988</v>
      </c>
      <c r="K663" s="292">
        <v>1.9789999999999999E-2</v>
      </c>
      <c r="L663" s="292">
        <v>1251.06</v>
      </c>
      <c r="M663" s="298">
        <v>1249.5899999999999</v>
      </c>
      <c r="N663" s="298">
        <v>1250.08</v>
      </c>
      <c r="O663" s="298">
        <v>-0.53739999999999999</v>
      </c>
      <c r="P663" s="298">
        <v>-0.26340000000000002</v>
      </c>
      <c r="Q663" s="298">
        <v>0.43181000000000003</v>
      </c>
      <c r="R663" s="302">
        <v>1</v>
      </c>
      <c r="S663" s="302">
        <v>1</v>
      </c>
      <c r="T663" s="302">
        <v>1</v>
      </c>
      <c r="U663" s="302">
        <v>119.90900000000001</v>
      </c>
      <c r="V663" s="302">
        <v>120.25</v>
      </c>
      <c r="W663" s="302">
        <v>119.84</v>
      </c>
      <c r="X663" s="302">
        <v>3.4070000000000003E-2</v>
      </c>
      <c r="Y663" s="302">
        <v>3.6060000000000002E-2</v>
      </c>
      <c r="Z663" s="302">
        <v>3.7690000000000001E-2</v>
      </c>
      <c r="AA663" s="302">
        <v>3.4499999999999999E-3</v>
      </c>
      <c r="AB663" s="302">
        <v>3.4399999999999999E-3</v>
      </c>
      <c r="AC663" s="302">
        <v>4.3499999999999997E-3</v>
      </c>
      <c r="AD663" s="298">
        <v>49.997999999999998</v>
      </c>
      <c r="AE663" s="58">
        <f t="shared" si="10"/>
        <v>2.3240740119945258E-5</v>
      </c>
    </row>
    <row r="664" spans="1:31">
      <c r="A664" s="3">
        <v>663</v>
      </c>
      <c r="B664" s="290" t="s">
        <v>1463</v>
      </c>
      <c r="C664" s="292">
        <v>249.904</v>
      </c>
      <c r="D664" s="292">
        <v>249.89400000000001</v>
      </c>
      <c r="E664" s="292">
        <v>249.88399999999999</v>
      </c>
      <c r="F664" s="292">
        <v>5.0060900000000004</v>
      </c>
      <c r="G664" s="292">
        <v>5.0005199999999999</v>
      </c>
      <c r="H664" s="292">
        <v>5.0026400000000004</v>
      </c>
      <c r="I664" s="292">
        <v>359.97500000000002</v>
      </c>
      <c r="J664" s="292">
        <v>359.988</v>
      </c>
      <c r="K664" s="292">
        <v>1.9810000000000001E-2</v>
      </c>
      <c r="L664" s="292">
        <v>1251.04</v>
      </c>
      <c r="M664" s="298">
        <v>1249.5999999999999</v>
      </c>
      <c r="N664" s="298">
        <v>1250.08</v>
      </c>
      <c r="O664" s="298">
        <v>-0.54300000000000004</v>
      </c>
      <c r="P664" s="298">
        <v>-0.2611</v>
      </c>
      <c r="Q664" s="298">
        <v>0.43237999999999999</v>
      </c>
      <c r="R664" s="302">
        <v>1</v>
      </c>
      <c r="S664" s="302">
        <v>1</v>
      </c>
      <c r="T664" s="302">
        <v>1</v>
      </c>
      <c r="U664" s="302">
        <v>119.90900000000001</v>
      </c>
      <c r="V664" s="302">
        <v>120.25</v>
      </c>
      <c r="W664" s="302">
        <v>119.84</v>
      </c>
      <c r="X664" s="302">
        <v>3.3959999999999997E-2</v>
      </c>
      <c r="Y664" s="302">
        <v>3.6089999999999997E-2</v>
      </c>
      <c r="Z664" s="302">
        <v>3.6979999999999999E-2</v>
      </c>
      <c r="AA664" s="302">
        <v>3.46E-3</v>
      </c>
      <c r="AB664" s="302">
        <v>3.3999999999999998E-3</v>
      </c>
      <c r="AC664" s="302">
        <v>4.3699999999999998E-3</v>
      </c>
      <c r="AD664" s="298">
        <v>49.997999999999998</v>
      </c>
      <c r="AE664" s="58">
        <f t="shared" si="10"/>
        <v>2.3379630874842405E-5</v>
      </c>
    </row>
    <row r="665" spans="1:31">
      <c r="A665" s="3">
        <v>664</v>
      </c>
      <c r="B665" s="290" t="s">
        <v>1464</v>
      </c>
      <c r="C665" s="292">
        <v>249.904</v>
      </c>
      <c r="D665" s="292">
        <v>249.893</v>
      </c>
      <c r="E665" s="292">
        <v>249.88499999999999</v>
      </c>
      <c r="F665" s="292">
        <v>5.0060799999999999</v>
      </c>
      <c r="G665" s="292">
        <v>5.0004900000000001</v>
      </c>
      <c r="H665" s="292">
        <v>5.0026099999999998</v>
      </c>
      <c r="I665" s="292">
        <v>359.97500000000002</v>
      </c>
      <c r="J665" s="292">
        <v>359.988</v>
      </c>
      <c r="K665" s="292">
        <v>2.01E-2</v>
      </c>
      <c r="L665" s="292">
        <v>1251.03</v>
      </c>
      <c r="M665" s="298">
        <v>1249.5899999999999</v>
      </c>
      <c r="N665" s="298">
        <v>1250.07</v>
      </c>
      <c r="O665" s="298">
        <v>-0.53920000000000001</v>
      </c>
      <c r="P665" s="298">
        <v>-0.25829999999999997</v>
      </c>
      <c r="Q665" s="298">
        <v>0.43855</v>
      </c>
      <c r="R665" s="302">
        <v>1</v>
      </c>
      <c r="S665" s="302">
        <v>1</v>
      </c>
      <c r="T665" s="302">
        <v>1</v>
      </c>
      <c r="U665" s="302">
        <v>119.90900000000001</v>
      </c>
      <c r="V665" s="302">
        <v>120.249</v>
      </c>
      <c r="W665" s="302">
        <v>119.84</v>
      </c>
      <c r="X665" s="302">
        <v>3.4209999999999997E-2</v>
      </c>
      <c r="Y665" s="302">
        <v>3.6540000000000003E-2</v>
      </c>
      <c r="Z665" s="302">
        <v>3.6490000000000002E-2</v>
      </c>
      <c r="AA665" s="302">
        <v>3.46E-3</v>
      </c>
      <c r="AB665" s="302">
        <v>3.4299999999999999E-3</v>
      </c>
      <c r="AC665" s="302">
        <v>4.3699999999999998E-3</v>
      </c>
      <c r="AD665" s="298">
        <v>49.997999999999998</v>
      </c>
      <c r="AE665" s="58">
        <f t="shared" si="10"/>
        <v>2.462962584104389E-5</v>
      </c>
    </row>
    <row r="666" spans="1:31">
      <c r="A666" s="3">
        <v>665</v>
      </c>
      <c r="B666" s="290" t="s">
        <v>1465</v>
      </c>
      <c r="C666" s="292">
        <v>249.904</v>
      </c>
      <c r="D666" s="292">
        <v>249.89400000000001</v>
      </c>
      <c r="E666" s="292">
        <v>249.886</v>
      </c>
      <c r="F666" s="292">
        <v>5.0061600000000004</v>
      </c>
      <c r="G666" s="292">
        <v>5.0005699999999997</v>
      </c>
      <c r="H666" s="292">
        <v>5.0026599999999997</v>
      </c>
      <c r="I666" s="292">
        <v>359.97500000000002</v>
      </c>
      <c r="J666" s="292">
        <v>359.988</v>
      </c>
      <c r="K666" s="292">
        <v>2.0240000000000001E-2</v>
      </c>
      <c r="L666" s="292">
        <v>1251.06</v>
      </c>
      <c r="M666" s="298">
        <v>1249.6099999999999</v>
      </c>
      <c r="N666" s="298">
        <v>1250.0899999999999</v>
      </c>
      <c r="O666" s="298">
        <v>-0.54530000000000001</v>
      </c>
      <c r="P666" s="298">
        <v>-0.25729999999999997</v>
      </c>
      <c r="Q666" s="298">
        <v>0.44170999999999999</v>
      </c>
      <c r="R666" s="302">
        <v>1</v>
      </c>
      <c r="S666" s="302">
        <v>1</v>
      </c>
      <c r="T666" s="302">
        <v>1</v>
      </c>
      <c r="U666" s="302">
        <v>119.90900000000001</v>
      </c>
      <c r="V666" s="302">
        <v>120.249</v>
      </c>
      <c r="W666" s="302">
        <v>119.84</v>
      </c>
      <c r="X666" s="302">
        <v>3.4369999999999998E-2</v>
      </c>
      <c r="Y666" s="302">
        <v>3.6830000000000002E-2</v>
      </c>
      <c r="Z666" s="302">
        <v>3.7260000000000001E-2</v>
      </c>
      <c r="AA666" s="302">
        <v>3.4499999999999999E-3</v>
      </c>
      <c r="AB666" s="302">
        <v>3.4299999999999999E-3</v>
      </c>
      <c r="AC666" s="302">
        <v>4.3699999999999998E-3</v>
      </c>
      <c r="AD666" s="298">
        <v>49.997999999999998</v>
      </c>
      <c r="AE666" s="58">
        <f t="shared" si="10"/>
        <v>2.4282409867737442E-5</v>
      </c>
    </row>
    <row r="667" spans="1:31">
      <c r="A667" s="3">
        <v>666</v>
      </c>
      <c r="B667" s="290" t="s">
        <v>1466</v>
      </c>
      <c r="C667" s="292">
        <v>249.904</v>
      </c>
      <c r="D667" s="292">
        <v>249.893</v>
      </c>
      <c r="E667" s="292">
        <v>249.886</v>
      </c>
      <c r="F667" s="292">
        <v>5.0060099999999998</v>
      </c>
      <c r="G667" s="292">
        <v>5.0005100000000002</v>
      </c>
      <c r="H667" s="292">
        <v>5.0026799999999998</v>
      </c>
      <c r="I667" s="292">
        <v>359.97500000000002</v>
      </c>
      <c r="J667" s="292">
        <v>359.988</v>
      </c>
      <c r="K667" s="292">
        <v>2.094E-2</v>
      </c>
      <c r="L667" s="292">
        <v>1251.02</v>
      </c>
      <c r="M667" s="298">
        <v>1249.5899999999999</v>
      </c>
      <c r="N667" s="298">
        <v>1250.0999999999999</v>
      </c>
      <c r="O667" s="298">
        <v>-0.54530000000000001</v>
      </c>
      <c r="P667" s="298">
        <v>-0.25219999999999998</v>
      </c>
      <c r="Q667" s="298">
        <v>0.45688000000000001</v>
      </c>
      <c r="R667" s="302">
        <v>1</v>
      </c>
      <c r="S667" s="302">
        <v>1</v>
      </c>
      <c r="T667" s="302">
        <v>1</v>
      </c>
      <c r="U667" s="302">
        <v>119.90900000000001</v>
      </c>
      <c r="V667" s="302">
        <v>120.25</v>
      </c>
      <c r="W667" s="302">
        <v>119.84</v>
      </c>
      <c r="X667" s="302">
        <v>3.4340000000000002E-2</v>
      </c>
      <c r="Y667" s="302">
        <v>3.5839999999999997E-2</v>
      </c>
      <c r="Z667" s="302">
        <v>3.7319999999999999E-2</v>
      </c>
      <c r="AA667" s="302">
        <v>3.4299999999999999E-3</v>
      </c>
      <c r="AB667" s="302">
        <v>3.4099999999999998E-3</v>
      </c>
      <c r="AC667" s="302">
        <v>4.3499999999999997E-3</v>
      </c>
      <c r="AD667" s="298">
        <v>49.997999999999998</v>
      </c>
      <c r="AE667" s="58">
        <f t="shared" si="10"/>
        <v>2.238425804534927E-5</v>
      </c>
    </row>
    <row r="668" spans="1:31">
      <c r="A668" s="3">
        <v>667</v>
      </c>
      <c r="B668" s="290" t="s">
        <v>1467</v>
      </c>
      <c r="C668" s="292">
        <v>249.905</v>
      </c>
      <c r="D668" s="292">
        <v>249.893</v>
      </c>
      <c r="E668" s="292">
        <v>249.88499999999999</v>
      </c>
      <c r="F668" s="292">
        <v>5.0060500000000001</v>
      </c>
      <c r="G668" s="292">
        <v>5.0004799999999996</v>
      </c>
      <c r="H668" s="292">
        <v>5.0027200000000001</v>
      </c>
      <c r="I668" s="292">
        <v>359.97500000000002</v>
      </c>
      <c r="J668" s="292">
        <v>359.988</v>
      </c>
      <c r="K668" s="292">
        <v>2.0740000000000001E-2</v>
      </c>
      <c r="L668" s="292">
        <v>1251.04</v>
      </c>
      <c r="M668" s="298">
        <v>1249.58</v>
      </c>
      <c r="N668" s="298">
        <v>1250.0999999999999</v>
      </c>
      <c r="O668" s="298">
        <v>-0.54530000000000001</v>
      </c>
      <c r="P668" s="298">
        <v>-0.2442</v>
      </c>
      <c r="Q668" s="298">
        <v>0.45268999999999998</v>
      </c>
      <c r="R668" s="302">
        <v>1</v>
      </c>
      <c r="S668" s="302">
        <v>1</v>
      </c>
      <c r="T668" s="302">
        <v>1</v>
      </c>
      <c r="U668" s="302">
        <v>119.90900000000001</v>
      </c>
      <c r="V668" s="302">
        <v>120.249</v>
      </c>
      <c r="W668" s="302">
        <v>119.84</v>
      </c>
      <c r="X668" s="302">
        <v>3.4329999999999999E-2</v>
      </c>
      <c r="Y668" s="302">
        <v>3.6310000000000002E-2</v>
      </c>
      <c r="Z668" s="302">
        <v>3.687E-2</v>
      </c>
      <c r="AA668" s="302">
        <v>3.4099999999999998E-3</v>
      </c>
      <c r="AB668" s="302">
        <v>3.3999999999999998E-3</v>
      </c>
      <c r="AC668" s="302">
        <v>4.3E-3</v>
      </c>
      <c r="AD668" s="298">
        <v>49.997999999999998</v>
      </c>
      <c r="AE668" s="58">
        <f t="shared" si="10"/>
        <v>2.6851856091525406E-5</v>
      </c>
    </row>
    <row r="669" spans="1:31">
      <c r="A669" s="3">
        <v>668</v>
      </c>
      <c r="B669" s="290" t="s">
        <v>1468</v>
      </c>
      <c r="C669" s="292">
        <v>249.905</v>
      </c>
      <c r="D669" s="292">
        <v>249.892</v>
      </c>
      <c r="E669" s="292">
        <v>249.88499999999999</v>
      </c>
      <c r="F669" s="292">
        <v>5.0060700000000002</v>
      </c>
      <c r="G669" s="292">
        <v>5.0004600000000003</v>
      </c>
      <c r="H669" s="292">
        <v>5.0027200000000001</v>
      </c>
      <c r="I669" s="292">
        <v>359.97399999999999</v>
      </c>
      <c r="J669" s="292">
        <v>359.98899999999998</v>
      </c>
      <c r="K669" s="292">
        <v>2.0500000000000001E-2</v>
      </c>
      <c r="L669" s="292">
        <v>1251.04</v>
      </c>
      <c r="M669" s="298">
        <v>1249.57</v>
      </c>
      <c r="N669" s="298">
        <v>1250.0999999999999</v>
      </c>
      <c r="O669" s="298">
        <v>-0.55369999999999997</v>
      </c>
      <c r="P669" s="298">
        <v>-0.23669999999999999</v>
      </c>
      <c r="Q669" s="298">
        <v>0.44734000000000002</v>
      </c>
      <c r="R669" s="302">
        <v>1</v>
      </c>
      <c r="S669" s="302">
        <v>1</v>
      </c>
      <c r="T669" s="302">
        <v>1</v>
      </c>
      <c r="U669" s="302">
        <v>119.91</v>
      </c>
      <c r="V669" s="302">
        <v>120.249</v>
      </c>
      <c r="W669" s="302">
        <v>119.84</v>
      </c>
      <c r="X669" s="302">
        <v>3.4270000000000002E-2</v>
      </c>
      <c r="Y669" s="302">
        <v>3.746E-2</v>
      </c>
      <c r="Z669" s="302">
        <v>3.628E-2</v>
      </c>
      <c r="AA669" s="302">
        <v>3.4299999999999999E-3</v>
      </c>
      <c r="AB669" s="302">
        <v>3.3800000000000002E-3</v>
      </c>
      <c r="AC669" s="302">
        <v>4.1700000000000001E-3</v>
      </c>
      <c r="AD669" s="298">
        <v>49.997999999999998</v>
      </c>
      <c r="AE669" s="58">
        <f t="shared" si="10"/>
        <v>2.238425804534927E-5</v>
      </c>
    </row>
    <row r="670" spans="1:31">
      <c r="A670" s="3">
        <v>669</v>
      </c>
      <c r="B670" s="290" t="s">
        <v>1469</v>
      </c>
      <c r="C670" s="292">
        <v>249.905</v>
      </c>
      <c r="D670" s="292">
        <v>249.892</v>
      </c>
      <c r="E670" s="292">
        <v>249.88499999999999</v>
      </c>
      <c r="F670" s="292">
        <v>5.0060599999999997</v>
      </c>
      <c r="G670" s="292">
        <v>5.0004799999999996</v>
      </c>
      <c r="H670" s="292">
        <v>5.0027100000000004</v>
      </c>
      <c r="I670" s="292">
        <v>359.97399999999999</v>
      </c>
      <c r="J670" s="292">
        <v>359.98899999999998</v>
      </c>
      <c r="K670" s="292">
        <v>2.128E-2</v>
      </c>
      <c r="L670" s="292">
        <v>1251.04</v>
      </c>
      <c r="M670" s="298">
        <v>1249.58</v>
      </c>
      <c r="N670" s="298">
        <v>1250.0999999999999</v>
      </c>
      <c r="O670" s="298">
        <v>-0.54810000000000003</v>
      </c>
      <c r="P670" s="298">
        <v>-0.2218</v>
      </c>
      <c r="Q670" s="298">
        <v>0.46428000000000003</v>
      </c>
      <c r="R670" s="302">
        <v>1</v>
      </c>
      <c r="S670" s="302">
        <v>1</v>
      </c>
      <c r="T670" s="302">
        <v>1</v>
      </c>
      <c r="U670" s="302">
        <v>119.91</v>
      </c>
      <c r="V670" s="302">
        <v>120.249</v>
      </c>
      <c r="W670" s="302">
        <v>119.84</v>
      </c>
      <c r="X670" s="302">
        <v>3.4389999999999997E-2</v>
      </c>
      <c r="Y670" s="302">
        <v>3.6609999999999997E-2</v>
      </c>
      <c r="Z670" s="302">
        <v>3.6909999999999998E-2</v>
      </c>
      <c r="AA670" s="302">
        <v>3.4399999999999999E-3</v>
      </c>
      <c r="AB670" s="302">
        <v>3.3600000000000001E-3</v>
      </c>
      <c r="AC670" s="302">
        <v>4.1099999999999999E-3</v>
      </c>
      <c r="AD670" s="298">
        <v>49.997999999999998</v>
      </c>
      <c r="AE670" s="58">
        <f t="shared" si="10"/>
        <v>2.694444265216589E-5</v>
      </c>
    </row>
    <row r="671" spans="1:31">
      <c r="A671" s="3">
        <v>670</v>
      </c>
      <c r="B671" s="290" t="s">
        <v>1470</v>
      </c>
      <c r="C671" s="292">
        <v>249.90600000000001</v>
      </c>
      <c r="D671" s="292">
        <v>249.892</v>
      </c>
      <c r="E671" s="292">
        <v>249.886</v>
      </c>
      <c r="F671" s="292">
        <v>5.0060399999999996</v>
      </c>
      <c r="G671" s="292">
        <v>5.0004600000000003</v>
      </c>
      <c r="H671" s="292">
        <v>5.0027400000000002</v>
      </c>
      <c r="I671" s="292">
        <v>359.97500000000002</v>
      </c>
      <c r="J671" s="292">
        <v>359.98899999999998</v>
      </c>
      <c r="K671" s="292">
        <v>2.1610000000000001E-2</v>
      </c>
      <c r="L671" s="292">
        <v>1251.04</v>
      </c>
      <c r="M671" s="298">
        <v>1249.58</v>
      </c>
      <c r="N671" s="298">
        <v>1250.1099999999999</v>
      </c>
      <c r="O671" s="298">
        <v>-0.54530000000000001</v>
      </c>
      <c r="P671" s="298">
        <v>-0.2288</v>
      </c>
      <c r="Q671" s="298">
        <v>0.47160000000000002</v>
      </c>
      <c r="R671" s="302">
        <v>1</v>
      </c>
      <c r="S671" s="302">
        <v>1</v>
      </c>
      <c r="T671" s="302">
        <v>1</v>
      </c>
      <c r="U671" s="302">
        <v>119.91</v>
      </c>
      <c r="V671" s="302">
        <v>120.249</v>
      </c>
      <c r="W671" s="302">
        <v>119.84</v>
      </c>
      <c r="X671" s="302">
        <v>3.4380000000000001E-2</v>
      </c>
      <c r="Y671" s="302">
        <v>3.6209999999999999E-2</v>
      </c>
      <c r="Z671" s="302">
        <v>3.798E-2</v>
      </c>
      <c r="AA671" s="302">
        <v>3.4199999999999999E-3</v>
      </c>
      <c r="AB671" s="302">
        <v>3.2799999999999999E-3</v>
      </c>
      <c r="AC671" s="302">
        <v>4.0299999999999997E-3</v>
      </c>
      <c r="AD671" s="298">
        <v>49.997999999999998</v>
      </c>
      <c r="AE671" s="58">
        <f t="shared" si="10"/>
        <v>2.2199077648110688E-5</v>
      </c>
    </row>
    <row r="672" spans="1:31">
      <c r="A672" s="3">
        <v>671</v>
      </c>
      <c r="B672" s="290" t="s">
        <v>1471</v>
      </c>
      <c r="C672" s="292">
        <v>249.90700000000001</v>
      </c>
      <c r="D672" s="292">
        <v>249.892</v>
      </c>
      <c r="E672" s="292">
        <v>249.88499999999999</v>
      </c>
      <c r="F672" s="292">
        <v>5.00603</v>
      </c>
      <c r="G672" s="292">
        <v>5.0004600000000003</v>
      </c>
      <c r="H672" s="292">
        <v>5.0027299999999997</v>
      </c>
      <c r="I672" s="292">
        <v>359.97399999999999</v>
      </c>
      <c r="J672" s="292">
        <v>359.98899999999998</v>
      </c>
      <c r="K672" s="292">
        <v>2.1489999999999999E-2</v>
      </c>
      <c r="L672" s="292">
        <v>1251.04</v>
      </c>
      <c r="M672" s="298">
        <v>1249.57</v>
      </c>
      <c r="N672" s="298">
        <v>1250.1099999999999</v>
      </c>
      <c r="O672" s="298">
        <v>-0.55800000000000005</v>
      </c>
      <c r="P672" s="298">
        <v>-0.2288</v>
      </c>
      <c r="Q672" s="298">
        <v>0.46904000000000001</v>
      </c>
      <c r="R672" s="302">
        <v>1</v>
      </c>
      <c r="S672" s="302">
        <v>1</v>
      </c>
      <c r="T672" s="302">
        <v>1</v>
      </c>
      <c r="U672" s="302">
        <v>119.91</v>
      </c>
      <c r="V672" s="302">
        <v>120.249</v>
      </c>
      <c r="W672" s="302">
        <v>119.84</v>
      </c>
      <c r="X672" s="302">
        <v>3.4130000000000001E-2</v>
      </c>
      <c r="Y672" s="302">
        <v>3.6150000000000002E-2</v>
      </c>
      <c r="Z672" s="302">
        <v>3.6380000000000003E-2</v>
      </c>
      <c r="AA672" s="302">
        <v>3.4199999999999999E-3</v>
      </c>
      <c r="AB672" s="302">
        <v>3.31E-3</v>
      </c>
      <c r="AC672" s="302">
        <v>3.8400000000000001E-3</v>
      </c>
      <c r="AD672" s="298">
        <v>49.997999999999998</v>
      </c>
      <c r="AE672" s="58">
        <f t="shared" si="10"/>
        <v>2.4456014216411859E-5</v>
      </c>
    </row>
    <row r="673" spans="1:31">
      <c r="A673" s="3">
        <v>672</v>
      </c>
      <c r="B673" s="290" t="s">
        <v>1472</v>
      </c>
      <c r="C673" s="292">
        <v>249.90799999999999</v>
      </c>
      <c r="D673" s="292">
        <v>249.892</v>
      </c>
      <c r="E673" s="292">
        <v>249.886</v>
      </c>
      <c r="F673" s="292">
        <v>5.0060399999999996</v>
      </c>
      <c r="G673" s="292">
        <v>5.0004499999999998</v>
      </c>
      <c r="H673" s="292">
        <v>5.0027400000000002</v>
      </c>
      <c r="I673" s="292">
        <v>359.97399999999999</v>
      </c>
      <c r="J673" s="292">
        <v>359.98899999999998</v>
      </c>
      <c r="K673" s="292">
        <v>2.128E-2</v>
      </c>
      <c r="L673" s="292">
        <v>1251.05</v>
      </c>
      <c r="M673" s="298">
        <v>1249.57</v>
      </c>
      <c r="N673" s="298">
        <v>1250.1099999999999</v>
      </c>
      <c r="O673" s="298">
        <v>-0.56079999999999997</v>
      </c>
      <c r="P673" s="298">
        <v>-0.23019999999999999</v>
      </c>
      <c r="Q673" s="298">
        <v>0.46439999999999998</v>
      </c>
      <c r="R673" s="302">
        <v>1</v>
      </c>
      <c r="S673" s="302">
        <v>1</v>
      </c>
      <c r="T673" s="302">
        <v>1</v>
      </c>
      <c r="U673" s="302">
        <v>119.91</v>
      </c>
      <c r="V673" s="302">
        <v>120.249</v>
      </c>
      <c r="W673" s="302">
        <v>119.84</v>
      </c>
      <c r="X673" s="302">
        <v>3.4529999999999998E-2</v>
      </c>
      <c r="Y673" s="302">
        <v>3.712E-2</v>
      </c>
      <c r="Z673" s="302">
        <v>3.6769999999999997E-2</v>
      </c>
      <c r="AA673" s="302">
        <v>3.3700000000000002E-3</v>
      </c>
      <c r="AB673" s="302">
        <v>3.3E-3</v>
      </c>
      <c r="AC673" s="302">
        <v>3.6700000000000001E-3</v>
      </c>
      <c r="AD673" s="298">
        <v>49.997999999999998</v>
      </c>
      <c r="AE673" s="58">
        <f t="shared" si="10"/>
        <v>2.3831016733311117E-5</v>
      </c>
    </row>
    <row r="674" spans="1:31">
      <c r="A674" s="3">
        <v>673</v>
      </c>
      <c r="B674" s="290" t="s">
        <v>1473</v>
      </c>
      <c r="C674" s="292">
        <v>249.90799999999999</v>
      </c>
      <c r="D674" s="292">
        <v>249.892</v>
      </c>
      <c r="E674" s="292">
        <v>249.886</v>
      </c>
      <c r="F674" s="292">
        <v>5.0060599999999997</v>
      </c>
      <c r="G674" s="292">
        <v>5.0004799999999996</v>
      </c>
      <c r="H674" s="292">
        <v>5.0027499999999998</v>
      </c>
      <c r="I674" s="292">
        <v>359.97399999999999</v>
      </c>
      <c r="J674" s="292">
        <v>359.99</v>
      </c>
      <c r="K674" s="292">
        <v>2.1170000000000001E-2</v>
      </c>
      <c r="L674" s="292">
        <v>1251.05</v>
      </c>
      <c r="M674" s="298">
        <v>1249.58</v>
      </c>
      <c r="N674" s="298">
        <v>1250.1099999999999</v>
      </c>
      <c r="O674" s="298">
        <v>-0.55610000000000004</v>
      </c>
      <c r="P674" s="298">
        <v>-0.21940000000000001</v>
      </c>
      <c r="Q674" s="298">
        <v>0.46198</v>
      </c>
      <c r="R674" s="302">
        <v>1</v>
      </c>
      <c r="S674" s="302">
        <v>1</v>
      </c>
      <c r="T674" s="302">
        <v>1</v>
      </c>
      <c r="U674" s="302">
        <v>119.91</v>
      </c>
      <c r="V674" s="302">
        <v>120.249</v>
      </c>
      <c r="W674" s="302">
        <v>119.84</v>
      </c>
      <c r="X674" s="302">
        <v>3.458E-2</v>
      </c>
      <c r="Y674" s="302">
        <v>3.7560000000000003E-2</v>
      </c>
      <c r="Z674" s="302">
        <v>3.6020000000000003E-2</v>
      </c>
      <c r="AA674" s="302">
        <v>3.3800000000000002E-3</v>
      </c>
      <c r="AB674" s="302">
        <v>3.2200000000000002E-3</v>
      </c>
      <c r="AC674" s="302">
        <v>3.5400000000000002E-3</v>
      </c>
      <c r="AD674" s="298">
        <v>49.997999999999998</v>
      </c>
      <c r="AE674" s="58">
        <f t="shared" si="10"/>
        <v>2.3148153559304774E-5</v>
      </c>
    </row>
    <row r="675" spans="1:31">
      <c r="A675" s="3">
        <v>674</v>
      </c>
      <c r="B675" s="290" t="s">
        <v>1474</v>
      </c>
      <c r="C675" s="292">
        <v>249.90700000000001</v>
      </c>
      <c r="D675" s="292">
        <v>249.892</v>
      </c>
      <c r="E675" s="292">
        <v>249.88499999999999</v>
      </c>
      <c r="F675" s="292">
        <v>5.0060500000000001</v>
      </c>
      <c r="G675" s="292">
        <v>5.0004600000000003</v>
      </c>
      <c r="H675" s="292">
        <v>5.0027400000000002</v>
      </c>
      <c r="I675" s="292">
        <v>359.97399999999999</v>
      </c>
      <c r="J675" s="292">
        <v>359.98899999999998</v>
      </c>
      <c r="K675" s="292">
        <v>2.1399999999999999E-2</v>
      </c>
      <c r="L675" s="292">
        <v>1251.05</v>
      </c>
      <c r="M675" s="298">
        <v>1249.57</v>
      </c>
      <c r="N675" s="298">
        <v>1250.1099999999999</v>
      </c>
      <c r="O675" s="298">
        <v>-0.56220000000000003</v>
      </c>
      <c r="P675" s="298">
        <v>-0.22500000000000001</v>
      </c>
      <c r="Q675" s="298">
        <v>0.46704000000000001</v>
      </c>
      <c r="R675" s="302">
        <v>1</v>
      </c>
      <c r="S675" s="302">
        <v>1</v>
      </c>
      <c r="T675" s="302">
        <v>1</v>
      </c>
      <c r="U675" s="302">
        <v>119.91</v>
      </c>
      <c r="V675" s="302">
        <v>120.249</v>
      </c>
      <c r="W675" s="302">
        <v>119.84</v>
      </c>
      <c r="X675" s="302">
        <v>3.5150000000000001E-2</v>
      </c>
      <c r="Y675" s="302">
        <v>3.7190000000000001E-2</v>
      </c>
      <c r="Z675" s="302">
        <v>3.6240000000000001E-2</v>
      </c>
      <c r="AA675" s="302">
        <v>3.3800000000000002E-3</v>
      </c>
      <c r="AB675" s="302">
        <v>3.2599999999999999E-3</v>
      </c>
      <c r="AC675" s="302">
        <v>3.3899999999999998E-3</v>
      </c>
      <c r="AD675" s="298">
        <v>49.997999999999998</v>
      </c>
      <c r="AE675" s="58">
        <f t="shared" si="10"/>
        <v>2.260416658828035E-5</v>
      </c>
    </row>
    <row r="676" spans="1:31">
      <c r="A676" s="3">
        <v>675</v>
      </c>
      <c r="B676" s="290" t="s">
        <v>1475</v>
      </c>
      <c r="C676" s="292">
        <v>249.90700000000001</v>
      </c>
      <c r="D676" s="292">
        <v>249.892</v>
      </c>
      <c r="E676" s="292">
        <v>249.88499999999999</v>
      </c>
      <c r="F676" s="292">
        <v>5.0060700000000002</v>
      </c>
      <c r="G676" s="292">
        <v>5.0004600000000003</v>
      </c>
      <c r="H676" s="292">
        <v>5.0027100000000004</v>
      </c>
      <c r="I676" s="292">
        <v>359.97399999999999</v>
      </c>
      <c r="J676" s="292">
        <v>359.98899999999998</v>
      </c>
      <c r="K676" s="292">
        <v>2.0920000000000001E-2</v>
      </c>
      <c r="L676" s="292">
        <v>1251.05</v>
      </c>
      <c r="M676" s="298">
        <v>1249.57</v>
      </c>
      <c r="N676" s="298">
        <v>1250.0999999999999</v>
      </c>
      <c r="O676" s="298">
        <v>-0.56730000000000003</v>
      </c>
      <c r="P676" s="298">
        <v>-0.23250000000000001</v>
      </c>
      <c r="Q676" s="298">
        <v>0.45651000000000003</v>
      </c>
      <c r="R676" s="302">
        <v>1</v>
      </c>
      <c r="S676" s="302">
        <v>1</v>
      </c>
      <c r="T676" s="302">
        <v>1</v>
      </c>
      <c r="U676" s="302">
        <v>119.91</v>
      </c>
      <c r="V676" s="302">
        <v>120.249</v>
      </c>
      <c r="W676" s="302">
        <v>119.84</v>
      </c>
      <c r="X676" s="302">
        <v>3.44E-2</v>
      </c>
      <c r="Y676" s="302">
        <v>3.703E-2</v>
      </c>
      <c r="Z676" s="302">
        <v>3.5740000000000001E-2</v>
      </c>
      <c r="AA676" s="302">
        <v>3.3600000000000001E-3</v>
      </c>
      <c r="AB676" s="302">
        <v>3.2299999999999998E-3</v>
      </c>
      <c r="AC676" s="302">
        <v>3.2499999999999999E-3</v>
      </c>
      <c r="AD676" s="298">
        <v>49.997999999999998</v>
      </c>
      <c r="AE676" s="58">
        <f t="shared" si="10"/>
        <v>2.2245367290452123E-5</v>
      </c>
    </row>
    <row r="677" spans="1:31">
      <c r="A677" s="3">
        <v>676</v>
      </c>
      <c r="B677" s="290" t="s">
        <v>1476</v>
      </c>
      <c r="C677" s="292">
        <v>249.90600000000001</v>
      </c>
      <c r="D677" s="292">
        <v>249.892</v>
      </c>
      <c r="E677" s="292">
        <v>249.88499999999999</v>
      </c>
      <c r="F677" s="292">
        <v>5.0060599999999997</v>
      </c>
      <c r="G677" s="292">
        <v>5.0004900000000001</v>
      </c>
      <c r="H677" s="292">
        <v>5.0027100000000004</v>
      </c>
      <c r="I677" s="292">
        <v>359.97399999999999</v>
      </c>
      <c r="J677" s="292">
        <v>359.98899999999998</v>
      </c>
      <c r="K677" s="292">
        <v>2.0830000000000001E-2</v>
      </c>
      <c r="L677" s="292">
        <v>1251.05</v>
      </c>
      <c r="M677" s="298">
        <v>1249.58</v>
      </c>
      <c r="N677" s="298">
        <v>1250.0999999999999</v>
      </c>
      <c r="O677" s="298">
        <v>-0.55559999999999998</v>
      </c>
      <c r="P677" s="298">
        <v>-0.23250000000000001</v>
      </c>
      <c r="Q677" s="298">
        <v>0.45467999999999997</v>
      </c>
      <c r="R677" s="302">
        <v>1</v>
      </c>
      <c r="S677" s="302">
        <v>1</v>
      </c>
      <c r="T677" s="302">
        <v>1</v>
      </c>
      <c r="U677" s="302">
        <v>119.91</v>
      </c>
      <c r="V677" s="302">
        <v>120.249</v>
      </c>
      <c r="W677" s="302">
        <v>119.84</v>
      </c>
      <c r="X677" s="302">
        <v>3.4689999999999999E-2</v>
      </c>
      <c r="Y677" s="302">
        <v>3.6850000000000001E-2</v>
      </c>
      <c r="Z677" s="302">
        <v>3.6470000000000002E-2</v>
      </c>
      <c r="AA677" s="302">
        <v>3.3500000000000001E-3</v>
      </c>
      <c r="AB677" s="302">
        <v>3.2000000000000002E-3</v>
      </c>
      <c r="AC677" s="302">
        <v>3.1099999999999999E-3</v>
      </c>
      <c r="AD677" s="298">
        <v>49.997999999999998</v>
      </c>
      <c r="AE677" s="58">
        <f t="shared" si="10"/>
        <v>2.640046295709908E-5</v>
      </c>
    </row>
    <row r="678" spans="1:31">
      <c r="A678" s="3">
        <v>677</v>
      </c>
      <c r="B678" s="290" t="s">
        <v>1477</v>
      </c>
      <c r="C678" s="292">
        <v>249.90700000000001</v>
      </c>
      <c r="D678" s="292">
        <v>249.892</v>
      </c>
      <c r="E678" s="292">
        <v>249.88499999999999</v>
      </c>
      <c r="F678" s="292">
        <v>5.0060599999999997</v>
      </c>
      <c r="G678" s="292">
        <v>5.0004999999999997</v>
      </c>
      <c r="H678" s="292">
        <v>5.0027100000000004</v>
      </c>
      <c r="I678" s="292">
        <v>359.97500000000002</v>
      </c>
      <c r="J678" s="292">
        <v>359.98899999999998</v>
      </c>
      <c r="K678" s="292">
        <v>2.0400000000000001E-2</v>
      </c>
      <c r="L678" s="292">
        <v>1251.05</v>
      </c>
      <c r="M678" s="298">
        <v>1249.5899999999999</v>
      </c>
      <c r="N678" s="298">
        <v>1250.0999999999999</v>
      </c>
      <c r="O678" s="298">
        <v>-0.54390000000000005</v>
      </c>
      <c r="P678" s="298">
        <v>-0.23769999999999999</v>
      </c>
      <c r="Q678" s="298">
        <v>0.44518000000000002</v>
      </c>
      <c r="R678" s="302">
        <v>1</v>
      </c>
      <c r="S678" s="302">
        <v>1</v>
      </c>
      <c r="T678" s="302">
        <v>1</v>
      </c>
      <c r="U678" s="302">
        <v>119.91</v>
      </c>
      <c r="V678" s="302">
        <v>120.249</v>
      </c>
      <c r="W678" s="302">
        <v>119.84</v>
      </c>
      <c r="X678" s="302">
        <v>3.4810000000000001E-2</v>
      </c>
      <c r="Y678" s="302">
        <v>3.6310000000000002E-2</v>
      </c>
      <c r="Z678" s="302">
        <v>3.696E-2</v>
      </c>
      <c r="AA678" s="302">
        <v>3.3E-3</v>
      </c>
      <c r="AB678" s="302">
        <v>3.1800000000000001E-3</v>
      </c>
      <c r="AC678" s="302">
        <v>2.98E-3</v>
      </c>
      <c r="AD678" s="298">
        <v>49.997999999999998</v>
      </c>
      <c r="AE678" s="58">
        <f t="shared" si="10"/>
        <v>2.2557869669981301E-5</v>
      </c>
    </row>
    <row r="679" spans="1:31">
      <c r="A679" s="3">
        <v>678</v>
      </c>
      <c r="B679" s="290" t="s">
        <v>1478</v>
      </c>
      <c r="C679" s="292">
        <v>249.90700000000001</v>
      </c>
      <c r="D679" s="292">
        <v>249.892</v>
      </c>
      <c r="E679" s="292">
        <v>249.886</v>
      </c>
      <c r="F679" s="292">
        <v>5.0060799999999999</v>
      </c>
      <c r="G679" s="292">
        <v>5.0005100000000002</v>
      </c>
      <c r="H679" s="292">
        <v>5.0026900000000003</v>
      </c>
      <c r="I679" s="292">
        <v>359.97399999999999</v>
      </c>
      <c r="J679" s="292">
        <v>359.98899999999998</v>
      </c>
      <c r="K679" s="292">
        <v>2.0279999999999999E-2</v>
      </c>
      <c r="L679" s="292">
        <v>1251.05</v>
      </c>
      <c r="M679" s="298">
        <v>1249.5899999999999</v>
      </c>
      <c r="N679" s="298">
        <v>1250.0999999999999</v>
      </c>
      <c r="O679" s="298">
        <v>-0.55659999999999998</v>
      </c>
      <c r="P679" s="298">
        <v>-0.2414</v>
      </c>
      <c r="Q679" s="298">
        <v>0.44246999999999997</v>
      </c>
      <c r="R679" s="302">
        <v>1</v>
      </c>
      <c r="S679" s="302">
        <v>1</v>
      </c>
      <c r="T679" s="302">
        <v>1</v>
      </c>
      <c r="U679" s="302">
        <v>119.91</v>
      </c>
      <c r="V679" s="302">
        <v>120.249</v>
      </c>
      <c r="W679" s="302">
        <v>119.84</v>
      </c>
      <c r="X679" s="302">
        <v>3.4410000000000003E-2</v>
      </c>
      <c r="Y679" s="302">
        <v>3.6249999999999998E-2</v>
      </c>
      <c r="Z679" s="302">
        <v>3.6540000000000003E-2</v>
      </c>
      <c r="AA679" s="302">
        <v>3.3300000000000001E-3</v>
      </c>
      <c r="AB679" s="302">
        <v>3.1900000000000001E-3</v>
      </c>
      <c r="AC679" s="302">
        <v>2.8600000000000001E-3</v>
      </c>
      <c r="AD679" s="298">
        <v>49.997999999999998</v>
      </c>
      <c r="AE679" s="58">
        <f t="shared" si="10"/>
        <v>2.4502318410668522E-5</v>
      </c>
    </row>
    <row r="680" spans="1:31">
      <c r="A680" s="3">
        <v>679</v>
      </c>
      <c r="B680" s="290" t="s">
        <v>1479</v>
      </c>
      <c r="C680" s="292">
        <v>249.90700000000001</v>
      </c>
      <c r="D680" s="292">
        <v>249.892</v>
      </c>
      <c r="E680" s="292">
        <v>249.88499999999999</v>
      </c>
      <c r="F680" s="292">
        <v>5.0060700000000002</v>
      </c>
      <c r="G680" s="292">
        <v>5.0005300000000004</v>
      </c>
      <c r="H680" s="292">
        <v>5.0026900000000003</v>
      </c>
      <c r="I680" s="292">
        <v>359.97399999999999</v>
      </c>
      <c r="J680" s="292">
        <v>359.98899999999998</v>
      </c>
      <c r="K680" s="292">
        <v>2.0039999999999999E-2</v>
      </c>
      <c r="L680" s="292">
        <v>1251.05</v>
      </c>
      <c r="M680" s="298">
        <v>1249.5899999999999</v>
      </c>
      <c r="N680" s="298">
        <v>1250.0999999999999</v>
      </c>
      <c r="O680" s="298">
        <v>-0.56269999999999998</v>
      </c>
      <c r="P680" s="298">
        <v>-0.23580000000000001</v>
      </c>
      <c r="Q680" s="298">
        <v>0.43726999999999999</v>
      </c>
      <c r="R680" s="302">
        <v>1</v>
      </c>
      <c r="S680" s="302">
        <v>1</v>
      </c>
      <c r="T680" s="302">
        <v>1</v>
      </c>
      <c r="U680" s="302">
        <v>119.90900000000001</v>
      </c>
      <c r="V680" s="302">
        <v>120.249</v>
      </c>
      <c r="W680" s="302">
        <v>119.84</v>
      </c>
      <c r="X680" s="302">
        <v>3.4139999999999997E-2</v>
      </c>
      <c r="Y680" s="302">
        <v>3.678E-2</v>
      </c>
      <c r="Z680" s="302">
        <v>3.7280000000000001E-2</v>
      </c>
      <c r="AA680" s="302">
        <v>3.3400000000000001E-3</v>
      </c>
      <c r="AB680" s="302">
        <v>3.2399999999999998E-3</v>
      </c>
      <c r="AC680" s="302">
        <v>2.7100000000000002E-3</v>
      </c>
      <c r="AD680" s="298">
        <v>49.997999999999998</v>
      </c>
      <c r="AE680" s="58">
        <f t="shared" si="10"/>
        <v>2.5868052034638822E-5</v>
      </c>
    </row>
    <row r="681" spans="1:31">
      <c r="A681" s="3">
        <v>680</v>
      </c>
      <c r="B681" s="290" t="s">
        <v>1480</v>
      </c>
      <c r="C681" s="292">
        <v>249.90600000000001</v>
      </c>
      <c r="D681" s="292">
        <v>249.893</v>
      </c>
      <c r="E681" s="292">
        <v>249.88499999999999</v>
      </c>
      <c r="F681" s="292">
        <v>5.0060700000000002</v>
      </c>
      <c r="G681" s="292">
        <v>5.0005300000000004</v>
      </c>
      <c r="H681" s="292">
        <v>5.0026599999999997</v>
      </c>
      <c r="I681" s="292">
        <v>359.97500000000002</v>
      </c>
      <c r="J681" s="292">
        <v>359.98899999999998</v>
      </c>
      <c r="K681" s="292">
        <v>1.9769999999999999E-2</v>
      </c>
      <c r="L681" s="292">
        <v>1251.05</v>
      </c>
      <c r="M681" s="298">
        <v>1249.5899999999999</v>
      </c>
      <c r="N681" s="298">
        <v>1250.0899999999999</v>
      </c>
      <c r="O681" s="298">
        <v>-0.54630000000000001</v>
      </c>
      <c r="P681" s="298">
        <v>-0.23860000000000001</v>
      </c>
      <c r="Q681" s="298">
        <v>0.43140000000000001</v>
      </c>
      <c r="R681" s="302">
        <v>1</v>
      </c>
      <c r="S681" s="302">
        <v>1</v>
      </c>
      <c r="T681" s="302">
        <v>1</v>
      </c>
      <c r="U681" s="302">
        <v>119.91</v>
      </c>
      <c r="V681" s="302">
        <v>120.249</v>
      </c>
      <c r="W681" s="302">
        <v>119.84</v>
      </c>
      <c r="X681" s="302">
        <v>3.4090000000000002E-2</v>
      </c>
      <c r="Y681" s="302">
        <v>3.6929999999999998E-2</v>
      </c>
      <c r="Z681" s="302">
        <v>3.6490000000000002E-2</v>
      </c>
      <c r="AA681" s="302">
        <v>3.32E-3</v>
      </c>
      <c r="AB681" s="302">
        <v>3.2200000000000002E-3</v>
      </c>
      <c r="AC681" s="302">
        <v>2.64E-3</v>
      </c>
      <c r="AD681" s="298">
        <v>49.997999999999998</v>
      </c>
      <c r="AE681" s="58">
        <f t="shared" si="10"/>
        <v>2.3101856641005725E-5</v>
      </c>
    </row>
    <row r="682" spans="1:31">
      <c r="A682" s="3">
        <v>681</v>
      </c>
      <c r="B682" s="290" t="s">
        <v>1481</v>
      </c>
      <c r="C682" s="292">
        <v>249.90600000000001</v>
      </c>
      <c r="D682" s="292">
        <v>249.893</v>
      </c>
      <c r="E682" s="292">
        <v>249.88499999999999</v>
      </c>
      <c r="F682" s="292">
        <v>5.0060700000000002</v>
      </c>
      <c r="G682" s="292">
        <v>5.0005100000000002</v>
      </c>
      <c r="H682" s="292">
        <v>5.0026799999999998</v>
      </c>
      <c r="I682" s="292">
        <v>359.97500000000002</v>
      </c>
      <c r="J682" s="292">
        <v>359.988</v>
      </c>
      <c r="K682" s="292">
        <v>1.951E-2</v>
      </c>
      <c r="L682" s="292">
        <v>1251.05</v>
      </c>
      <c r="M682" s="298">
        <v>1249.5899999999999</v>
      </c>
      <c r="N682" s="298">
        <v>1250.0899999999999</v>
      </c>
      <c r="O682" s="298">
        <v>-0.54390000000000005</v>
      </c>
      <c r="P682" s="298">
        <v>-0.24840000000000001</v>
      </c>
      <c r="Q682" s="298">
        <v>0.42582999999999999</v>
      </c>
      <c r="R682" s="302">
        <v>1</v>
      </c>
      <c r="S682" s="302">
        <v>1</v>
      </c>
      <c r="T682" s="302">
        <v>1</v>
      </c>
      <c r="U682" s="302">
        <v>119.91</v>
      </c>
      <c r="V682" s="302">
        <v>120.249</v>
      </c>
      <c r="W682" s="302">
        <v>119.84</v>
      </c>
      <c r="X682" s="302">
        <v>3.4410000000000003E-2</v>
      </c>
      <c r="Y682" s="302">
        <v>3.6769999999999997E-2</v>
      </c>
      <c r="Z682" s="302">
        <v>3.7010000000000001E-2</v>
      </c>
      <c r="AA682" s="302">
        <v>3.31E-3</v>
      </c>
      <c r="AB682" s="302">
        <v>3.2200000000000002E-3</v>
      </c>
      <c r="AC682" s="302">
        <v>2.65E-3</v>
      </c>
      <c r="AD682" s="298">
        <v>49.997999999999998</v>
      </c>
      <c r="AE682" s="58">
        <f t="shared" si="10"/>
        <v>2.2916661691851914E-5</v>
      </c>
    </row>
    <row r="683" spans="1:31">
      <c r="A683" s="3">
        <v>682</v>
      </c>
      <c r="B683" s="290" t="s">
        <v>1482</v>
      </c>
      <c r="C683" s="292">
        <v>249.90600000000001</v>
      </c>
      <c r="D683" s="292">
        <v>249.89400000000001</v>
      </c>
      <c r="E683" s="292">
        <v>249.88499999999999</v>
      </c>
      <c r="F683" s="292">
        <v>5.0060700000000002</v>
      </c>
      <c r="G683" s="292">
        <v>5.0005300000000004</v>
      </c>
      <c r="H683" s="292">
        <v>5.0026799999999998</v>
      </c>
      <c r="I683" s="292">
        <v>359.97500000000002</v>
      </c>
      <c r="J683" s="292">
        <v>359.988</v>
      </c>
      <c r="K683" s="292">
        <v>1.9300000000000001E-2</v>
      </c>
      <c r="L683" s="292">
        <v>1251.04</v>
      </c>
      <c r="M683" s="298">
        <v>1249.5999999999999</v>
      </c>
      <c r="N683" s="298">
        <v>1250.0899999999999</v>
      </c>
      <c r="O683" s="298">
        <v>-0.53969999999999996</v>
      </c>
      <c r="P683" s="298">
        <v>-0.25919999999999999</v>
      </c>
      <c r="Q683" s="298">
        <v>0.42124</v>
      </c>
      <c r="R683" s="302">
        <v>1</v>
      </c>
      <c r="S683" s="302">
        <v>1</v>
      </c>
      <c r="T683" s="302">
        <v>1</v>
      </c>
      <c r="U683" s="302">
        <v>119.91</v>
      </c>
      <c r="V683" s="302">
        <v>120.249</v>
      </c>
      <c r="W683" s="302">
        <v>119.84</v>
      </c>
      <c r="X683" s="302">
        <v>3.431E-2</v>
      </c>
      <c r="Y683" s="302">
        <v>3.6979999999999999E-2</v>
      </c>
      <c r="Z683" s="302">
        <v>3.6290000000000003E-2</v>
      </c>
      <c r="AA683" s="302">
        <v>3.3300000000000001E-3</v>
      </c>
      <c r="AB683" s="302">
        <v>3.2000000000000002E-3</v>
      </c>
      <c r="AC683" s="302">
        <v>2.63E-3</v>
      </c>
      <c r="AD683" s="298">
        <v>49.997999999999998</v>
      </c>
      <c r="AE683" s="58">
        <f t="shared" si="10"/>
        <v>2.4189816031139344E-5</v>
      </c>
    </row>
    <row r="684" spans="1:31">
      <c r="A684" s="3">
        <v>683</v>
      </c>
      <c r="B684" s="290" t="s">
        <v>1483</v>
      </c>
      <c r="C684" s="292">
        <v>249.905</v>
      </c>
      <c r="D684" s="292">
        <v>249.893</v>
      </c>
      <c r="E684" s="292">
        <v>249.88499999999999</v>
      </c>
      <c r="F684" s="292">
        <v>5.0060700000000002</v>
      </c>
      <c r="G684" s="292">
        <v>5.0005300000000004</v>
      </c>
      <c r="H684" s="292">
        <v>5.00265</v>
      </c>
      <c r="I684" s="292">
        <v>359.97399999999999</v>
      </c>
      <c r="J684" s="292">
        <v>359.98700000000002</v>
      </c>
      <c r="K684" s="292">
        <v>1.8890000000000001E-2</v>
      </c>
      <c r="L684" s="292">
        <v>1251.04</v>
      </c>
      <c r="M684" s="298">
        <v>1249.5999999999999</v>
      </c>
      <c r="N684" s="298">
        <v>1250.0899999999999</v>
      </c>
      <c r="O684" s="298">
        <v>-0.54949999999999999</v>
      </c>
      <c r="P684" s="298">
        <v>-0.27</v>
      </c>
      <c r="Q684" s="298">
        <v>0.41216999999999998</v>
      </c>
      <c r="R684" s="302">
        <v>1</v>
      </c>
      <c r="S684" s="302">
        <v>1</v>
      </c>
      <c r="T684" s="302">
        <v>1</v>
      </c>
      <c r="U684" s="302">
        <v>119.90900000000001</v>
      </c>
      <c r="V684" s="302">
        <v>120.249</v>
      </c>
      <c r="W684" s="302">
        <v>119.84</v>
      </c>
      <c r="X684" s="302">
        <v>3.3849999999999998E-2</v>
      </c>
      <c r="Y684" s="302">
        <v>3.7569999999999999E-2</v>
      </c>
      <c r="Z684" s="302">
        <v>3.5459999999999998E-2</v>
      </c>
      <c r="AA684" s="302">
        <v>3.29E-3</v>
      </c>
      <c r="AB684" s="302">
        <v>3.2299999999999998E-3</v>
      </c>
      <c r="AC684" s="302">
        <v>2.6099999999999999E-3</v>
      </c>
      <c r="AD684" s="298">
        <v>49.997999999999998</v>
      </c>
      <c r="AE684" s="58">
        <f t="shared" si="10"/>
        <v>2.2106483811512589E-5</v>
      </c>
    </row>
    <row r="685" spans="1:31">
      <c r="A685" s="3">
        <v>684</v>
      </c>
      <c r="B685" s="290" t="s">
        <v>1484</v>
      </c>
      <c r="C685" s="292">
        <v>249.905</v>
      </c>
      <c r="D685" s="292">
        <v>249.89400000000001</v>
      </c>
      <c r="E685" s="292">
        <v>249.88499999999999</v>
      </c>
      <c r="F685" s="292">
        <v>5.0060900000000004</v>
      </c>
      <c r="G685" s="292">
        <v>5.00054</v>
      </c>
      <c r="H685" s="292">
        <v>5.0026599999999997</v>
      </c>
      <c r="I685" s="292">
        <v>359.97500000000002</v>
      </c>
      <c r="J685" s="292">
        <v>359.988</v>
      </c>
      <c r="K685" s="292">
        <v>1.831E-2</v>
      </c>
      <c r="L685" s="292">
        <v>1251.05</v>
      </c>
      <c r="M685" s="298">
        <v>1249.6099999999999</v>
      </c>
      <c r="N685" s="298">
        <v>1250.0899999999999</v>
      </c>
      <c r="O685" s="298">
        <v>-0.54300000000000004</v>
      </c>
      <c r="P685" s="298">
        <v>-0.25919999999999999</v>
      </c>
      <c r="Q685" s="298">
        <v>0.39967000000000003</v>
      </c>
      <c r="R685" s="302">
        <v>1</v>
      </c>
      <c r="S685" s="302">
        <v>1</v>
      </c>
      <c r="T685" s="302">
        <v>1</v>
      </c>
      <c r="U685" s="302">
        <v>119.90900000000001</v>
      </c>
      <c r="V685" s="302">
        <v>120.25</v>
      </c>
      <c r="W685" s="302">
        <v>119.84</v>
      </c>
      <c r="X685" s="302">
        <v>3.4680000000000002E-2</v>
      </c>
      <c r="Y685" s="302">
        <v>3.6600000000000001E-2</v>
      </c>
      <c r="Z685" s="302">
        <v>3.5520000000000003E-2</v>
      </c>
      <c r="AA685" s="302">
        <v>3.3E-3</v>
      </c>
      <c r="AB685" s="302">
        <v>3.2299999999999998E-3</v>
      </c>
      <c r="AC685" s="302">
        <v>2.65E-3</v>
      </c>
      <c r="AD685" s="298">
        <v>49.997999999999998</v>
      </c>
      <c r="AE685" s="58">
        <f t="shared" si="10"/>
        <v>2.2557869669981301E-5</v>
      </c>
    </row>
    <row r="686" spans="1:31">
      <c r="A686" s="3">
        <v>685</v>
      </c>
      <c r="B686" s="290" t="s">
        <v>1485</v>
      </c>
      <c r="C686" s="292">
        <v>249.905</v>
      </c>
      <c r="D686" s="292">
        <v>249.89500000000001</v>
      </c>
      <c r="E686" s="292">
        <v>249.886</v>
      </c>
      <c r="F686" s="292">
        <v>5.0060599999999997</v>
      </c>
      <c r="G686" s="292">
        <v>5.0005100000000002</v>
      </c>
      <c r="H686" s="292">
        <v>5.0026599999999997</v>
      </c>
      <c r="I686" s="292">
        <v>359.97500000000002</v>
      </c>
      <c r="J686" s="292">
        <v>359.988</v>
      </c>
      <c r="K686" s="292">
        <v>1.8710000000000001E-2</v>
      </c>
      <c r="L686" s="292">
        <v>1251.04</v>
      </c>
      <c r="M686" s="298">
        <v>1249.5999999999999</v>
      </c>
      <c r="N686" s="298">
        <v>1250.0899999999999</v>
      </c>
      <c r="O686" s="298">
        <v>-0.52990000000000004</v>
      </c>
      <c r="P686" s="298">
        <v>-0.2485</v>
      </c>
      <c r="Q686" s="298">
        <v>0.40822000000000003</v>
      </c>
      <c r="R686" s="302">
        <v>1</v>
      </c>
      <c r="S686" s="302">
        <v>1</v>
      </c>
      <c r="T686" s="302">
        <v>1</v>
      </c>
      <c r="U686" s="302">
        <v>119.90900000000001</v>
      </c>
      <c r="V686" s="302">
        <v>120.25</v>
      </c>
      <c r="W686" s="302">
        <v>119.84</v>
      </c>
      <c r="X686" s="302">
        <v>3.5029999999999999E-2</v>
      </c>
      <c r="Y686" s="302">
        <v>3.6119999999999999E-2</v>
      </c>
      <c r="Z686" s="302">
        <v>3.6260000000000001E-2</v>
      </c>
      <c r="AA686" s="302">
        <v>3.32E-3</v>
      </c>
      <c r="AB686" s="302">
        <v>3.2299999999999998E-3</v>
      </c>
      <c r="AC686" s="302">
        <v>2.6900000000000001E-3</v>
      </c>
      <c r="AD686" s="298">
        <v>49.997999999999998</v>
      </c>
      <c r="AE686" s="58">
        <f t="shared" si="10"/>
        <v>2.3240740119945258E-5</v>
      </c>
    </row>
    <row r="687" spans="1:31">
      <c r="A687" s="3">
        <v>686</v>
      </c>
      <c r="B687" s="290" t="s">
        <v>1486</v>
      </c>
      <c r="C687" s="292">
        <v>249.905</v>
      </c>
      <c r="D687" s="292">
        <v>249.89400000000001</v>
      </c>
      <c r="E687" s="292">
        <v>249.88499999999999</v>
      </c>
      <c r="F687" s="292">
        <v>5.0060700000000002</v>
      </c>
      <c r="G687" s="292">
        <v>5.00054</v>
      </c>
      <c r="H687" s="292">
        <v>5.0026999999999999</v>
      </c>
      <c r="I687" s="292">
        <v>359.976</v>
      </c>
      <c r="J687" s="292">
        <v>359.988</v>
      </c>
      <c r="K687" s="292">
        <v>1.848E-2</v>
      </c>
      <c r="L687" s="292">
        <v>1251.04</v>
      </c>
      <c r="M687" s="298">
        <v>1249.5999999999999</v>
      </c>
      <c r="N687" s="298">
        <v>1250.0999999999999</v>
      </c>
      <c r="O687" s="298">
        <v>-0.5252</v>
      </c>
      <c r="P687" s="298">
        <v>-0.25219999999999998</v>
      </c>
      <c r="Q687" s="298">
        <v>0.40323999999999999</v>
      </c>
      <c r="R687" s="302">
        <v>1</v>
      </c>
      <c r="S687" s="302">
        <v>1</v>
      </c>
      <c r="T687" s="302">
        <v>1</v>
      </c>
      <c r="U687" s="302">
        <v>119.90900000000001</v>
      </c>
      <c r="V687" s="302">
        <v>120.249</v>
      </c>
      <c r="W687" s="302">
        <v>119.84</v>
      </c>
      <c r="X687" s="302">
        <v>3.4639999999999997E-2</v>
      </c>
      <c r="Y687" s="302">
        <v>3.696E-2</v>
      </c>
      <c r="Z687" s="302">
        <v>3.6970000000000003E-2</v>
      </c>
      <c r="AA687" s="302">
        <v>3.3400000000000001E-3</v>
      </c>
      <c r="AB687" s="302">
        <v>3.2799999999999999E-3</v>
      </c>
      <c r="AC687" s="302">
        <v>2.7399999999999998E-3</v>
      </c>
      <c r="AD687" s="298">
        <v>49.997999999999998</v>
      </c>
      <c r="AE687" s="58">
        <f t="shared" si="10"/>
        <v>2.3287037038244307E-5</v>
      </c>
    </row>
    <row r="688" spans="1:31">
      <c r="A688" s="3">
        <v>687</v>
      </c>
      <c r="B688" s="290" t="s">
        <v>1487</v>
      </c>
      <c r="C688" s="292">
        <v>249.90700000000001</v>
      </c>
      <c r="D688" s="292">
        <v>249.89400000000001</v>
      </c>
      <c r="E688" s="292">
        <v>249.88499999999999</v>
      </c>
      <c r="F688" s="292">
        <v>5.0060500000000001</v>
      </c>
      <c r="G688" s="292">
        <v>5.0005499999999996</v>
      </c>
      <c r="H688" s="292">
        <v>5.0026700000000002</v>
      </c>
      <c r="I688" s="292">
        <v>359.976</v>
      </c>
      <c r="J688" s="292">
        <v>359.98700000000002</v>
      </c>
      <c r="K688" s="292">
        <v>1.8509999999999999E-2</v>
      </c>
      <c r="L688" s="292">
        <v>1251.04</v>
      </c>
      <c r="M688" s="298">
        <v>1249.5999999999999</v>
      </c>
      <c r="N688" s="298">
        <v>1250.0899999999999</v>
      </c>
      <c r="O688" s="298">
        <v>-0.52190000000000003</v>
      </c>
      <c r="P688" s="298">
        <v>-0.26529999999999998</v>
      </c>
      <c r="Q688" s="298">
        <v>0.40399000000000002</v>
      </c>
      <c r="R688" s="302">
        <v>1</v>
      </c>
      <c r="S688" s="302">
        <v>1</v>
      </c>
      <c r="T688" s="302">
        <v>1</v>
      </c>
      <c r="U688" s="302">
        <v>119.90900000000001</v>
      </c>
      <c r="V688" s="302">
        <v>120.249</v>
      </c>
      <c r="W688" s="302">
        <v>119.84</v>
      </c>
      <c r="X688" s="302">
        <v>3.458E-2</v>
      </c>
      <c r="Y688" s="302">
        <v>3.7760000000000002E-2</v>
      </c>
      <c r="Z688" s="302">
        <v>3.6830000000000002E-2</v>
      </c>
      <c r="AA688" s="302">
        <v>3.2699999999999999E-3</v>
      </c>
      <c r="AB688" s="302">
        <v>3.2799999999999999E-3</v>
      </c>
      <c r="AC688" s="302">
        <v>2.81E-3</v>
      </c>
      <c r="AD688" s="298">
        <v>49.997999999999998</v>
      </c>
      <c r="AE688" s="58">
        <f t="shared" si="10"/>
        <v>2.3958331439644098E-5</v>
      </c>
    </row>
    <row r="689" spans="1:31">
      <c r="A689" s="3">
        <v>688</v>
      </c>
      <c r="B689" s="290" t="s">
        <v>1488</v>
      </c>
      <c r="C689" s="292">
        <v>249.905</v>
      </c>
      <c r="D689" s="292">
        <v>249.89400000000001</v>
      </c>
      <c r="E689" s="292">
        <v>249.88499999999999</v>
      </c>
      <c r="F689" s="292">
        <v>5.0061200000000001</v>
      </c>
      <c r="G689" s="292">
        <v>5.00054</v>
      </c>
      <c r="H689" s="292">
        <v>5.0026599999999997</v>
      </c>
      <c r="I689" s="292">
        <v>359.97500000000002</v>
      </c>
      <c r="J689" s="292">
        <v>359.98700000000002</v>
      </c>
      <c r="K689" s="292">
        <v>1.7749999999999998E-2</v>
      </c>
      <c r="L689" s="292">
        <v>1251.06</v>
      </c>
      <c r="M689" s="298">
        <v>1249.5999999999999</v>
      </c>
      <c r="N689" s="298">
        <v>1250.0899999999999</v>
      </c>
      <c r="O689" s="298">
        <v>-0.52990000000000004</v>
      </c>
      <c r="P689" s="298">
        <v>-0.26950000000000002</v>
      </c>
      <c r="Q689" s="298">
        <v>0.38729000000000002</v>
      </c>
      <c r="R689" s="302">
        <v>1</v>
      </c>
      <c r="S689" s="302">
        <v>1</v>
      </c>
      <c r="T689" s="302">
        <v>1</v>
      </c>
      <c r="U689" s="302">
        <v>119.90900000000001</v>
      </c>
      <c r="V689" s="302">
        <v>120.25</v>
      </c>
      <c r="W689" s="302">
        <v>119.84</v>
      </c>
      <c r="X689" s="302">
        <v>3.5499999999999997E-2</v>
      </c>
      <c r="Y689" s="302">
        <v>3.533E-2</v>
      </c>
      <c r="Z689" s="302">
        <v>3.7859999999999998E-2</v>
      </c>
      <c r="AA689" s="302">
        <v>3.3E-3</v>
      </c>
      <c r="AB689" s="302">
        <v>3.2799999999999999E-3</v>
      </c>
      <c r="AC689" s="302">
        <v>2.98E-3</v>
      </c>
      <c r="AD689" s="298">
        <v>49.997999999999998</v>
      </c>
      <c r="AE689" s="58">
        <f t="shared" si="10"/>
        <v>2.2430554963648319E-5</v>
      </c>
    </row>
    <row r="690" spans="1:31">
      <c r="A690" s="3">
        <v>689</v>
      </c>
      <c r="B690" s="290" t="s">
        <v>1489</v>
      </c>
      <c r="C690" s="292">
        <v>249.90600000000001</v>
      </c>
      <c r="D690" s="292">
        <v>249.89400000000001</v>
      </c>
      <c r="E690" s="292">
        <v>249.88399999999999</v>
      </c>
      <c r="F690" s="292">
        <v>5.0061</v>
      </c>
      <c r="G690" s="292">
        <v>5.0005199999999999</v>
      </c>
      <c r="H690" s="292">
        <v>5.0026599999999997</v>
      </c>
      <c r="I690" s="292">
        <v>359.97500000000002</v>
      </c>
      <c r="J690" s="292">
        <v>359.98700000000002</v>
      </c>
      <c r="K690" s="292">
        <v>1.8669999999999999E-2</v>
      </c>
      <c r="L690" s="292">
        <v>1251.05</v>
      </c>
      <c r="M690" s="298">
        <v>1249.5999999999999</v>
      </c>
      <c r="N690" s="298">
        <v>1250.0899999999999</v>
      </c>
      <c r="O690" s="298">
        <v>-0.52659999999999996</v>
      </c>
      <c r="P690" s="298">
        <v>-0.26390000000000002</v>
      </c>
      <c r="Q690" s="298">
        <v>0.40736</v>
      </c>
      <c r="R690" s="302">
        <v>1</v>
      </c>
      <c r="S690" s="302">
        <v>1</v>
      </c>
      <c r="T690" s="302">
        <v>1</v>
      </c>
      <c r="U690" s="302">
        <v>119.90900000000001</v>
      </c>
      <c r="V690" s="302">
        <v>120.249</v>
      </c>
      <c r="W690" s="302">
        <v>119.84</v>
      </c>
      <c r="X690" s="302">
        <v>3.4619999999999998E-2</v>
      </c>
      <c r="Y690" s="302">
        <v>3.5839999999999997E-2</v>
      </c>
      <c r="Z690" s="302">
        <v>3.7440000000000001E-2</v>
      </c>
      <c r="AA690" s="302">
        <v>3.3300000000000001E-3</v>
      </c>
      <c r="AB690" s="302">
        <v>3.31E-3</v>
      </c>
      <c r="AC690" s="302">
        <v>3.0599999999999998E-3</v>
      </c>
      <c r="AD690" s="298">
        <v>49.997999999999998</v>
      </c>
      <c r="AE690" s="58">
        <f t="shared" si="10"/>
        <v>2.2152780729811639E-5</v>
      </c>
    </row>
    <row r="691" spans="1:31">
      <c r="A691" s="3">
        <v>690</v>
      </c>
      <c r="B691" s="290" t="s">
        <v>1490</v>
      </c>
      <c r="C691" s="292">
        <v>249.90600000000001</v>
      </c>
      <c r="D691" s="292">
        <v>249.89400000000001</v>
      </c>
      <c r="E691" s="292">
        <v>249.88399999999999</v>
      </c>
      <c r="F691" s="292">
        <v>5.0061499999999999</v>
      </c>
      <c r="G691" s="292">
        <v>5.0005300000000004</v>
      </c>
      <c r="H691" s="292">
        <v>5.00265</v>
      </c>
      <c r="I691" s="292">
        <v>359.97500000000002</v>
      </c>
      <c r="J691" s="292">
        <v>359.988</v>
      </c>
      <c r="K691" s="292">
        <v>1.8249999999999999E-2</v>
      </c>
      <c r="L691" s="292">
        <v>1251.07</v>
      </c>
      <c r="M691" s="298">
        <v>1249.5999999999999</v>
      </c>
      <c r="N691" s="298">
        <v>1250.08</v>
      </c>
      <c r="O691" s="298">
        <v>-0.50409999999999999</v>
      </c>
      <c r="P691" s="298">
        <v>-0.25969999999999999</v>
      </c>
      <c r="Q691" s="298">
        <v>0.3982</v>
      </c>
      <c r="R691" s="302">
        <v>1</v>
      </c>
      <c r="S691" s="302">
        <v>1</v>
      </c>
      <c r="T691" s="302">
        <v>1</v>
      </c>
      <c r="U691" s="302">
        <v>119.90900000000001</v>
      </c>
      <c r="V691" s="302">
        <v>120.25</v>
      </c>
      <c r="W691" s="302">
        <v>119.84</v>
      </c>
      <c r="X691" s="302">
        <v>3.424E-2</v>
      </c>
      <c r="Y691" s="302">
        <v>3.6450000000000003E-2</v>
      </c>
      <c r="Z691" s="302">
        <v>3.6040000000000003E-2</v>
      </c>
      <c r="AA691" s="302">
        <v>3.3500000000000001E-3</v>
      </c>
      <c r="AB691" s="302">
        <v>3.3300000000000001E-3</v>
      </c>
      <c r="AC691" s="302">
        <v>3.14E-3</v>
      </c>
      <c r="AD691" s="298">
        <v>49.997999999999998</v>
      </c>
      <c r="AE691" s="58">
        <f t="shared" si="10"/>
        <v>2.3773143766447902E-5</v>
      </c>
    </row>
    <row r="692" spans="1:31">
      <c r="A692" s="3">
        <v>691</v>
      </c>
      <c r="B692" s="290" t="s">
        <v>1491</v>
      </c>
      <c r="C692" s="292">
        <v>249.90600000000001</v>
      </c>
      <c r="D692" s="292">
        <v>249.893</v>
      </c>
      <c r="E692" s="292">
        <v>249.88499999999999</v>
      </c>
      <c r="F692" s="292">
        <v>5.0061400000000003</v>
      </c>
      <c r="G692" s="292">
        <v>5.0004999999999997</v>
      </c>
      <c r="H692" s="292">
        <v>5.0026700000000002</v>
      </c>
      <c r="I692" s="292">
        <v>359.97500000000002</v>
      </c>
      <c r="J692" s="292">
        <v>359.98700000000002</v>
      </c>
      <c r="K692" s="292">
        <v>1.8190000000000001E-2</v>
      </c>
      <c r="L692" s="292">
        <v>1251.07</v>
      </c>
      <c r="M692" s="298">
        <v>1249.5899999999999</v>
      </c>
      <c r="N692" s="298">
        <v>1250.0899999999999</v>
      </c>
      <c r="O692" s="298">
        <v>-0.53220000000000001</v>
      </c>
      <c r="P692" s="298">
        <v>-0.26390000000000002</v>
      </c>
      <c r="Q692" s="298">
        <v>0.39705000000000001</v>
      </c>
      <c r="R692" s="302">
        <v>1</v>
      </c>
      <c r="S692" s="302">
        <v>1</v>
      </c>
      <c r="T692" s="302">
        <v>1</v>
      </c>
      <c r="U692" s="302">
        <v>119.90900000000001</v>
      </c>
      <c r="V692" s="302">
        <v>120.25</v>
      </c>
      <c r="W692" s="302">
        <v>119.84</v>
      </c>
      <c r="X692" s="302">
        <v>3.4410000000000003E-2</v>
      </c>
      <c r="Y692" s="302">
        <v>3.7719999999999997E-2</v>
      </c>
      <c r="Z692" s="302">
        <v>3.6269999999999997E-2</v>
      </c>
      <c r="AA692" s="302">
        <v>3.3500000000000001E-3</v>
      </c>
      <c r="AB692" s="302">
        <v>3.3899999999999998E-3</v>
      </c>
      <c r="AC692" s="302">
        <v>3.2699999999999999E-3</v>
      </c>
      <c r="AD692" s="298">
        <v>49.997999999999998</v>
      </c>
      <c r="AE692" s="58">
        <f t="shared" si="10"/>
        <v>2.3564818548038602E-5</v>
      </c>
    </row>
    <row r="693" spans="1:31">
      <c r="A693" s="3">
        <v>692</v>
      </c>
      <c r="B693" s="290" t="s">
        <v>1492</v>
      </c>
      <c r="C693" s="292">
        <v>249.90700000000001</v>
      </c>
      <c r="D693" s="292">
        <v>249.893</v>
      </c>
      <c r="E693" s="292">
        <v>249.88399999999999</v>
      </c>
      <c r="F693" s="292">
        <v>5.00617</v>
      </c>
      <c r="G693" s="292">
        <v>5.0004499999999998</v>
      </c>
      <c r="H693" s="292">
        <v>5.0026599999999997</v>
      </c>
      <c r="I693" s="292">
        <v>359.97500000000002</v>
      </c>
      <c r="J693" s="292">
        <v>359.98700000000002</v>
      </c>
      <c r="K693" s="292">
        <v>1.8319999999999999E-2</v>
      </c>
      <c r="L693" s="292">
        <v>1251.07</v>
      </c>
      <c r="M693" s="298">
        <v>1249.57</v>
      </c>
      <c r="N693" s="298">
        <v>1250.0899999999999</v>
      </c>
      <c r="O693" s="298">
        <v>-0.53500000000000003</v>
      </c>
      <c r="P693" s="298">
        <v>-0.27789999999999998</v>
      </c>
      <c r="Q693" s="298">
        <v>0.39984999999999998</v>
      </c>
      <c r="R693" s="302">
        <v>1</v>
      </c>
      <c r="S693" s="302">
        <v>1</v>
      </c>
      <c r="T693" s="302">
        <v>1</v>
      </c>
      <c r="U693" s="302">
        <v>119.90900000000001</v>
      </c>
      <c r="V693" s="302">
        <v>120.25</v>
      </c>
      <c r="W693" s="302">
        <v>119.84</v>
      </c>
      <c r="X693" s="302">
        <v>3.4189999999999998E-2</v>
      </c>
      <c r="Y693" s="302">
        <v>3.6630000000000003E-2</v>
      </c>
      <c r="Z693" s="302">
        <v>3.6139999999999999E-2</v>
      </c>
      <c r="AA693" s="302">
        <v>3.3600000000000001E-3</v>
      </c>
      <c r="AB693" s="302">
        <v>3.3500000000000001E-3</v>
      </c>
      <c r="AC693" s="302">
        <v>3.3600000000000001E-3</v>
      </c>
      <c r="AD693" s="298">
        <v>49.997999999999998</v>
      </c>
      <c r="AE693" s="58">
        <f t="shared" si="10"/>
        <v>2.2777778212912381E-5</v>
      </c>
    </row>
    <row r="694" spans="1:31">
      <c r="A694" s="3">
        <v>693</v>
      </c>
      <c r="B694" s="290" t="s">
        <v>1493</v>
      </c>
      <c r="C694" s="292">
        <v>249.90700000000001</v>
      </c>
      <c r="D694" s="292">
        <v>249.893</v>
      </c>
      <c r="E694" s="292">
        <v>249.88399999999999</v>
      </c>
      <c r="F694" s="292">
        <v>5.0061999999999998</v>
      </c>
      <c r="G694" s="292">
        <v>5.0004600000000003</v>
      </c>
      <c r="H694" s="292">
        <v>5.0026400000000004</v>
      </c>
      <c r="I694" s="292">
        <v>359.97500000000002</v>
      </c>
      <c r="J694" s="292">
        <v>359.98700000000002</v>
      </c>
      <c r="K694" s="292">
        <v>1.8870000000000001E-2</v>
      </c>
      <c r="L694" s="292">
        <v>1251.08</v>
      </c>
      <c r="M694" s="298">
        <v>1249.58</v>
      </c>
      <c r="N694" s="298">
        <v>1250.08</v>
      </c>
      <c r="O694" s="298">
        <v>-0.53739999999999999</v>
      </c>
      <c r="P694" s="298">
        <v>-0.28349999999999997</v>
      </c>
      <c r="Q694" s="298">
        <v>0.41176000000000001</v>
      </c>
      <c r="R694" s="302">
        <v>1</v>
      </c>
      <c r="S694" s="302">
        <v>1</v>
      </c>
      <c r="T694" s="302">
        <v>1</v>
      </c>
      <c r="U694" s="302">
        <v>119.90900000000001</v>
      </c>
      <c r="V694" s="302">
        <v>120.25</v>
      </c>
      <c r="W694" s="302">
        <v>119.84</v>
      </c>
      <c r="X694" s="302">
        <v>3.4209999999999997E-2</v>
      </c>
      <c r="Y694" s="302">
        <v>3.5790000000000002E-2</v>
      </c>
      <c r="Z694" s="302">
        <v>3.6200000000000003E-2</v>
      </c>
      <c r="AA694" s="302">
        <v>3.3700000000000002E-3</v>
      </c>
      <c r="AB694" s="302">
        <v>3.3899999999999998E-3</v>
      </c>
      <c r="AC694" s="302">
        <v>3.5100000000000001E-3</v>
      </c>
      <c r="AD694" s="298">
        <v>49.997999999999998</v>
      </c>
      <c r="AE694" s="58">
        <f t="shared" si="10"/>
        <v>2.5543980882503092E-5</v>
      </c>
    </row>
    <row r="695" spans="1:31">
      <c r="A695" s="3">
        <v>694</v>
      </c>
      <c r="B695" s="290" t="s">
        <v>1494</v>
      </c>
      <c r="C695" s="292">
        <v>249.90700000000001</v>
      </c>
      <c r="D695" s="292">
        <v>249.893</v>
      </c>
      <c r="E695" s="292">
        <v>249.88399999999999</v>
      </c>
      <c r="F695" s="292">
        <v>5.0061999999999998</v>
      </c>
      <c r="G695" s="292">
        <v>5.0004900000000001</v>
      </c>
      <c r="H695" s="292">
        <v>5.0026099999999998</v>
      </c>
      <c r="I695" s="292">
        <v>359.97399999999999</v>
      </c>
      <c r="J695" s="292">
        <v>359.98700000000002</v>
      </c>
      <c r="K695" s="292">
        <v>1.8939999999999999E-2</v>
      </c>
      <c r="L695" s="292">
        <v>1251.08</v>
      </c>
      <c r="M695" s="298">
        <v>1249.58</v>
      </c>
      <c r="N695" s="298">
        <v>1250.07</v>
      </c>
      <c r="O695" s="298">
        <v>-0.54910000000000003</v>
      </c>
      <c r="P695" s="298">
        <v>-0.28310000000000002</v>
      </c>
      <c r="Q695" s="298">
        <v>0.41331000000000001</v>
      </c>
      <c r="R695" s="302">
        <v>1</v>
      </c>
      <c r="S695" s="302">
        <v>1</v>
      </c>
      <c r="T695" s="302">
        <v>1</v>
      </c>
      <c r="U695" s="302">
        <v>119.90900000000001</v>
      </c>
      <c r="V695" s="302">
        <v>120.25</v>
      </c>
      <c r="W695" s="302">
        <v>119.84099999999999</v>
      </c>
      <c r="X695" s="302">
        <v>3.4079999999999999E-2</v>
      </c>
      <c r="Y695" s="302">
        <v>3.5810000000000002E-2</v>
      </c>
      <c r="Z695" s="302">
        <v>3.7379999999999997E-2</v>
      </c>
      <c r="AA695" s="302">
        <v>3.4099999999999998E-3</v>
      </c>
      <c r="AB695" s="302">
        <v>3.4099999999999998E-3</v>
      </c>
      <c r="AC695" s="302">
        <v>3.6700000000000001E-3</v>
      </c>
      <c r="AD695" s="298">
        <v>49.997999999999998</v>
      </c>
      <c r="AE695" s="58">
        <f t="shared" si="10"/>
        <v>2.2199070372153074E-5</v>
      </c>
    </row>
    <row r="696" spans="1:31">
      <c r="A696" s="3">
        <v>695</v>
      </c>
      <c r="B696" s="290" t="s">
        <v>1495</v>
      </c>
      <c r="C696" s="292">
        <v>249.90799999999999</v>
      </c>
      <c r="D696" s="292">
        <v>249.893</v>
      </c>
      <c r="E696" s="292">
        <v>249.88399999999999</v>
      </c>
      <c r="F696" s="292">
        <v>5.00624</v>
      </c>
      <c r="G696" s="292">
        <v>5.0004400000000002</v>
      </c>
      <c r="H696" s="292">
        <v>5.0026000000000002</v>
      </c>
      <c r="I696" s="292">
        <v>359.97399999999999</v>
      </c>
      <c r="J696" s="292">
        <v>359.98599999999999</v>
      </c>
      <c r="K696" s="292">
        <v>1.9210000000000001E-2</v>
      </c>
      <c r="L696" s="292">
        <v>1251.0999999999999</v>
      </c>
      <c r="M696" s="298">
        <v>1249.57</v>
      </c>
      <c r="N696" s="298">
        <v>1250.07</v>
      </c>
      <c r="O696" s="298">
        <v>-0.56030000000000002</v>
      </c>
      <c r="P696" s="298">
        <v>-0.28589999999999999</v>
      </c>
      <c r="Q696" s="298">
        <v>0.41921000000000003</v>
      </c>
      <c r="R696" s="302">
        <v>1</v>
      </c>
      <c r="S696" s="302">
        <v>1</v>
      </c>
      <c r="T696" s="302">
        <v>1</v>
      </c>
      <c r="U696" s="302">
        <v>119.90900000000001</v>
      </c>
      <c r="V696" s="302">
        <v>120.25</v>
      </c>
      <c r="W696" s="302">
        <v>119.84</v>
      </c>
      <c r="X696" s="302">
        <v>3.4099999999999998E-2</v>
      </c>
      <c r="Y696" s="302">
        <v>3.5549999999999998E-2</v>
      </c>
      <c r="Z696" s="302">
        <v>3.7220000000000003E-2</v>
      </c>
      <c r="AA696" s="302">
        <v>3.3500000000000001E-3</v>
      </c>
      <c r="AB696" s="302">
        <v>3.3999999999999998E-3</v>
      </c>
      <c r="AC696" s="302">
        <v>3.82E-3</v>
      </c>
      <c r="AD696" s="298">
        <v>49.997999999999998</v>
      </c>
      <c r="AE696" s="58">
        <f t="shared" si="10"/>
        <v>2.5868059310596436E-5</v>
      </c>
    </row>
    <row r="697" spans="1:31">
      <c r="A697" s="3">
        <v>696</v>
      </c>
      <c r="B697" s="290" t="s">
        <v>1496</v>
      </c>
      <c r="C697" s="292">
        <v>249.90799999999999</v>
      </c>
      <c r="D697" s="292">
        <v>249.893</v>
      </c>
      <c r="E697" s="292">
        <v>249.88399999999999</v>
      </c>
      <c r="F697" s="292">
        <v>5.0062899999999999</v>
      </c>
      <c r="G697" s="292">
        <v>5.0004200000000001</v>
      </c>
      <c r="H697" s="292">
        <v>5.00265</v>
      </c>
      <c r="I697" s="292">
        <v>359.97399999999999</v>
      </c>
      <c r="J697" s="292">
        <v>359.98599999999999</v>
      </c>
      <c r="K697" s="292">
        <v>1.9869999999999999E-2</v>
      </c>
      <c r="L697" s="292">
        <v>1251.1099999999999</v>
      </c>
      <c r="M697" s="298">
        <v>1249.57</v>
      </c>
      <c r="N697" s="298">
        <v>1250.0899999999999</v>
      </c>
      <c r="O697" s="298">
        <v>-0.5524</v>
      </c>
      <c r="P697" s="298">
        <v>-0.2873</v>
      </c>
      <c r="Q697" s="298">
        <v>0.43353000000000003</v>
      </c>
      <c r="R697" s="302">
        <v>1</v>
      </c>
      <c r="S697" s="302">
        <v>1</v>
      </c>
      <c r="T697" s="302">
        <v>1</v>
      </c>
      <c r="U697" s="302">
        <v>119.90900000000001</v>
      </c>
      <c r="V697" s="302">
        <v>120.25</v>
      </c>
      <c r="W697" s="302">
        <v>119.84</v>
      </c>
      <c r="X697" s="302">
        <v>3.4540000000000001E-2</v>
      </c>
      <c r="Y697" s="302">
        <v>3.5880000000000002E-2</v>
      </c>
      <c r="Z697" s="302">
        <v>3.6909999999999998E-2</v>
      </c>
      <c r="AA697" s="302">
        <v>3.3500000000000001E-3</v>
      </c>
      <c r="AB697" s="302">
        <v>3.3700000000000002E-3</v>
      </c>
      <c r="AC697" s="302">
        <v>3.9399999999999999E-3</v>
      </c>
      <c r="AD697" s="298">
        <v>49.997999999999998</v>
      </c>
      <c r="AE697" s="58">
        <f t="shared" si="10"/>
        <v>2.1701387595385313E-5</v>
      </c>
    </row>
    <row r="698" spans="1:31">
      <c r="A698" s="3">
        <v>697</v>
      </c>
      <c r="B698" s="290" t="s">
        <v>1497</v>
      </c>
      <c r="C698" s="292">
        <v>249.90799999999999</v>
      </c>
      <c r="D698" s="292">
        <v>249.893</v>
      </c>
      <c r="E698" s="292">
        <v>249.88399999999999</v>
      </c>
      <c r="F698" s="292">
        <v>5.0062699999999998</v>
      </c>
      <c r="G698" s="292">
        <v>5.0003700000000002</v>
      </c>
      <c r="H698" s="292">
        <v>5.0026999999999999</v>
      </c>
      <c r="I698" s="292">
        <v>359.97399999999999</v>
      </c>
      <c r="J698" s="292">
        <v>359.98599999999999</v>
      </c>
      <c r="K698" s="292">
        <v>2.0029999999999999E-2</v>
      </c>
      <c r="L698" s="292">
        <v>1251.1099999999999</v>
      </c>
      <c r="M698" s="298">
        <v>1249.55</v>
      </c>
      <c r="N698" s="298">
        <v>1250.0899999999999</v>
      </c>
      <c r="O698" s="298">
        <v>-0.56310000000000004</v>
      </c>
      <c r="P698" s="298">
        <v>-0.29149999999999998</v>
      </c>
      <c r="Q698" s="298">
        <v>0.43334</v>
      </c>
      <c r="R698" s="302">
        <v>1</v>
      </c>
      <c r="S698" s="302">
        <v>1</v>
      </c>
      <c r="T698" s="302">
        <v>1</v>
      </c>
      <c r="U698" s="302">
        <v>119.90900000000001</v>
      </c>
      <c r="V698" s="302">
        <v>120.25</v>
      </c>
      <c r="W698" s="302">
        <v>119.839</v>
      </c>
      <c r="X698" s="302">
        <v>3.4540000000000001E-2</v>
      </c>
      <c r="Y698" s="302">
        <v>3.6459999999999999E-2</v>
      </c>
      <c r="Z698" s="302">
        <v>3.6549999999999999E-2</v>
      </c>
      <c r="AA698" s="302">
        <v>3.3899999999999998E-3</v>
      </c>
      <c r="AB698" s="302">
        <v>3.4199999999999999E-3</v>
      </c>
      <c r="AC698" s="302">
        <v>3.98E-3</v>
      </c>
      <c r="AD698" s="298">
        <v>49.997999999999998</v>
      </c>
      <c r="AE698" s="58">
        <f t="shared" si="10"/>
        <v>2.332175790797919E-5</v>
      </c>
    </row>
    <row r="699" spans="1:31">
      <c r="A699" s="3">
        <v>698</v>
      </c>
      <c r="B699" s="290" t="s">
        <v>1498</v>
      </c>
      <c r="C699" s="292">
        <v>249.90899999999999</v>
      </c>
      <c r="D699" s="292">
        <v>249.892</v>
      </c>
      <c r="E699" s="292">
        <v>249.88300000000001</v>
      </c>
      <c r="F699" s="292">
        <v>5.0062199999999999</v>
      </c>
      <c r="G699" s="292">
        <v>5.0003299999999999</v>
      </c>
      <c r="H699" s="292">
        <v>5.0027600000000003</v>
      </c>
      <c r="I699" s="292">
        <v>359.97300000000001</v>
      </c>
      <c r="J699" s="292">
        <v>359.98700000000002</v>
      </c>
      <c r="K699" s="292">
        <v>2.019E-2</v>
      </c>
      <c r="L699" s="292">
        <v>1251.0899999999999</v>
      </c>
      <c r="M699" s="298">
        <v>1249.54</v>
      </c>
      <c r="N699" s="298">
        <v>1250.0999999999999</v>
      </c>
      <c r="O699" s="298">
        <v>-0.58840000000000003</v>
      </c>
      <c r="P699" s="298">
        <v>-0.26950000000000002</v>
      </c>
      <c r="Q699" s="298">
        <v>0.44052999999999998</v>
      </c>
      <c r="R699" s="302">
        <v>1</v>
      </c>
      <c r="S699" s="302">
        <v>1</v>
      </c>
      <c r="T699" s="302">
        <v>1</v>
      </c>
      <c r="U699" s="302">
        <v>119.90900000000001</v>
      </c>
      <c r="V699" s="302">
        <v>120.25</v>
      </c>
      <c r="W699" s="302">
        <v>119.84</v>
      </c>
      <c r="X699" s="302">
        <v>3.449E-2</v>
      </c>
      <c r="Y699" s="302">
        <v>3.6110000000000003E-2</v>
      </c>
      <c r="Z699" s="302">
        <v>3.628E-2</v>
      </c>
      <c r="AA699" s="302">
        <v>3.3999999999999998E-3</v>
      </c>
      <c r="AB699" s="302">
        <v>3.4499999999999999E-3</v>
      </c>
      <c r="AC699" s="302">
        <v>4.13E-3</v>
      </c>
      <c r="AD699" s="298">
        <v>49.997999999999998</v>
      </c>
      <c r="AE699" s="58">
        <f t="shared" si="10"/>
        <v>2.4143519112840295E-5</v>
      </c>
    </row>
    <row r="700" spans="1:31">
      <c r="A700" s="3">
        <v>699</v>
      </c>
      <c r="B700" s="290" t="s">
        <v>1499</v>
      </c>
      <c r="C700" s="292">
        <v>249.90700000000001</v>
      </c>
      <c r="D700" s="292">
        <v>249.892</v>
      </c>
      <c r="E700" s="292">
        <v>249.886</v>
      </c>
      <c r="F700" s="292">
        <v>5.0061799999999996</v>
      </c>
      <c r="G700" s="292">
        <v>5.0003099999999998</v>
      </c>
      <c r="H700" s="292">
        <v>5.0028100000000002</v>
      </c>
      <c r="I700" s="292">
        <v>359.97300000000001</v>
      </c>
      <c r="J700" s="292">
        <v>359.988</v>
      </c>
      <c r="K700" s="292">
        <v>2.0119999999999999E-2</v>
      </c>
      <c r="L700" s="292">
        <v>1251.08</v>
      </c>
      <c r="M700" s="298">
        <v>1249.54</v>
      </c>
      <c r="N700" s="298">
        <v>1250.1300000000001</v>
      </c>
      <c r="O700" s="298">
        <v>-0.58750000000000002</v>
      </c>
      <c r="P700" s="298">
        <v>-0.255</v>
      </c>
      <c r="Q700" s="298">
        <v>0.43902999999999998</v>
      </c>
      <c r="R700" s="302">
        <v>1</v>
      </c>
      <c r="S700" s="302">
        <v>1</v>
      </c>
      <c r="T700" s="302">
        <v>1</v>
      </c>
      <c r="U700" s="302">
        <v>119.90900000000001</v>
      </c>
      <c r="V700" s="302">
        <v>120.25</v>
      </c>
      <c r="W700" s="302">
        <v>119.84</v>
      </c>
      <c r="X700" s="302">
        <v>3.4759999999999999E-2</v>
      </c>
      <c r="Y700" s="302">
        <v>3.5709999999999999E-2</v>
      </c>
      <c r="Z700" s="302">
        <v>3.7019999999999997E-2</v>
      </c>
      <c r="AA700" s="302">
        <v>3.4399999999999999E-3</v>
      </c>
      <c r="AB700" s="302">
        <v>3.4399999999999999E-3</v>
      </c>
      <c r="AC700" s="302">
        <v>4.2300000000000003E-3</v>
      </c>
      <c r="AD700" s="298">
        <v>49.997999999999998</v>
      </c>
      <c r="AE700" s="58">
        <f t="shared" si="10"/>
        <v>2.238425804534927E-5</v>
      </c>
    </row>
    <row r="701" spans="1:31">
      <c r="A701" s="3">
        <v>700</v>
      </c>
      <c r="B701" s="290" t="s">
        <v>1500</v>
      </c>
      <c r="C701" s="292">
        <v>249.90700000000001</v>
      </c>
      <c r="D701" s="292">
        <v>249.89099999999999</v>
      </c>
      <c r="E701" s="292">
        <v>249.886</v>
      </c>
      <c r="F701" s="292">
        <v>5.0061499999999999</v>
      </c>
      <c r="G701" s="292">
        <v>5.0002800000000001</v>
      </c>
      <c r="H701" s="292">
        <v>5.00284</v>
      </c>
      <c r="I701" s="292">
        <v>359.97300000000001</v>
      </c>
      <c r="J701" s="292">
        <v>359.988</v>
      </c>
      <c r="K701" s="292">
        <v>2.0480000000000002E-2</v>
      </c>
      <c r="L701" s="292">
        <v>1251.07</v>
      </c>
      <c r="M701" s="298">
        <v>1249.53</v>
      </c>
      <c r="N701" s="298">
        <v>1250.1400000000001</v>
      </c>
      <c r="O701" s="298">
        <v>-0.58889999999999998</v>
      </c>
      <c r="P701" s="298">
        <v>-0.24329999999999999</v>
      </c>
      <c r="Q701" s="298">
        <v>0.44699</v>
      </c>
      <c r="R701" s="302">
        <v>1</v>
      </c>
      <c r="S701" s="302">
        <v>1</v>
      </c>
      <c r="T701" s="302">
        <v>1</v>
      </c>
      <c r="U701" s="302">
        <v>119.90900000000001</v>
      </c>
      <c r="V701" s="302">
        <v>120.25</v>
      </c>
      <c r="W701" s="302">
        <v>119.84</v>
      </c>
      <c r="X701" s="302">
        <v>3.3739999999999999E-2</v>
      </c>
      <c r="Y701" s="302">
        <v>3.5580000000000001E-2</v>
      </c>
      <c r="Z701" s="302">
        <v>3.6749999999999998E-2</v>
      </c>
      <c r="AA701" s="302">
        <v>3.4399999999999999E-3</v>
      </c>
      <c r="AB701" s="302">
        <v>3.4099999999999998E-3</v>
      </c>
      <c r="AC701" s="302">
        <v>4.2700000000000004E-3</v>
      </c>
      <c r="AD701" s="298">
        <v>49.997999999999998</v>
      </c>
      <c r="AE701" s="58">
        <f t="shared" si="10"/>
        <v>2.5266206648666412E-5</v>
      </c>
    </row>
    <row r="702" spans="1:31">
      <c r="A702" s="3">
        <v>701</v>
      </c>
      <c r="B702" s="290" t="s">
        <v>1501</v>
      </c>
      <c r="C702" s="292">
        <v>249.90799999999999</v>
      </c>
      <c r="D702" s="292">
        <v>249.89099999999999</v>
      </c>
      <c r="E702" s="292">
        <v>249.887</v>
      </c>
      <c r="F702" s="292">
        <v>5.0061099999999996</v>
      </c>
      <c r="G702" s="292">
        <v>5.0003399999999996</v>
      </c>
      <c r="H702" s="292">
        <v>5.00284</v>
      </c>
      <c r="I702" s="292">
        <v>359.97300000000001</v>
      </c>
      <c r="J702" s="292">
        <v>359.98899999999998</v>
      </c>
      <c r="K702" s="292">
        <v>2.0240000000000001E-2</v>
      </c>
      <c r="L702" s="292">
        <v>1251.06</v>
      </c>
      <c r="M702" s="298">
        <v>1249.54</v>
      </c>
      <c r="N702" s="298">
        <v>1250.1400000000001</v>
      </c>
      <c r="O702" s="298">
        <v>-0.58840000000000003</v>
      </c>
      <c r="P702" s="298">
        <v>-0.22359999999999999</v>
      </c>
      <c r="Q702" s="298">
        <v>0.44161</v>
      </c>
      <c r="R702" s="302">
        <v>1</v>
      </c>
      <c r="S702" s="302">
        <v>1</v>
      </c>
      <c r="T702" s="302">
        <v>1</v>
      </c>
      <c r="U702" s="302">
        <v>119.90900000000001</v>
      </c>
      <c r="V702" s="302">
        <v>120.25</v>
      </c>
      <c r="W702" s="302">
        <v>119.84</v>
      </c>
      <c r="X702" s="302">
        <v>3.4779999999999998E-2</v>
      </c>
      <c r="Y702" s="302">
        <v>3.6200000000000003E-2</v>
      </c>
      <c r="Z702" s="302">
        <v>3.6560000000000002E-2</v>
      </c>
      <c r="AA702" s="302">
        <v>3.4399999999999999E-3</v>
      </c>
      <c r="AB702" s="302">
        <v>3.4099999999999998E-3</v>
      </c>
      <c r="AC702" s="302">
        <v>4.3099999999999996E-3</v>
      </c>
      <c r="AD702" s="298">
        <v>49.997999999999998</v>
      </c>
      <c r="AE702" s="58">
        <f t="shared" si="10"/>
        <v>2.2523148800246418E-5</v>
      </c>
    </row>
    <row r="703" spans="1:31">
      <c r="A703" s="3">
        <v>702</v>
      </c>
      <c r="B703" s="290" t="s">
        <v>1502</v>
      </c>
      <c r="C703" s="292">
        <v>249.90799999999999</v>
      </c>
      <c r="D703" s="292">
        <v>249.89099999999999</v>
      </c>
      <c r="E703" s="292">
        <v>249.886</v>
      </c>
      <c r="F703" s="292">
        <v>5.0060599999999997</v>
      </c>
      <c r="G703" s="292">
        <v>5.0003700000000002</v>
      </c>
      <c r="H703" s="292">
        <v>5.0028199999999998</v>
      </c>
      <c r="I703" s="292">
        <v>359.97300000000001</v>
      </c>
      <c r="J703" s="292">
        <v>359.98899999999998</v>
      </c>
      <c r="K703" s="292">
        <v>2.0209999999999999E-2</v>
      </c>
      <c r="L703" s="292">
        <v>1251.05</v>
      </c>
      <c r="M703" s="298">
        <v>1249.54</v>
      </c>
      <c r="N703" s="298">
        <v>1250.1300000000001</v>
      </c>
      <c r="O703" s="298">
        <v>-0.58050000000000002</v>
      </c>
      <c r="P703" s="298">
        <v>-0.22600000000000001</v>
      </c>
      <c r="Q703" s="298">
        <v>0.44097999999999998</v>
      </c>
      <c r="R703" s="302">
        <v>1</v>
      </c>
      <c r="S703" s="302">
        <v>1</v>
      </c>
      <c r="T703" s="302">
        <v>1</v>
      </c>
      <c r="U703" s="302">
        <v>119.90900000000001</v>
      </c>
      <c r="V703" s="302">
        <v>120.249</v>
      </c>
      <c r="W703" s="302">
        <v>119.84</v>
      </c>
      <c r="X703" s="302">
        <v>3.5490000000000001E-2</v>
      </c>
      <c r="Y703" s="302">
        <v>3.5439999999999999E-2</v>
      </c>
      <c r="Z703" s="302">
        <v>3.6990000000000002E-2</v>
      </c>
      <c r="AA703" s="302">
        <v>3.47E-3</v>
      </c>
      <c r="AB703" s="302">
        <v>3.3800000000000002E-3</v>
      </c>
      <c r="AC703" s="302">
        <v>4.3800000000000002E-3</v>
      </c>
      <c r="AD703" s="298">
        <v>49.997999999999998</v>
      </c>
      <c r="AE703" s="58">
        <f t="shared" si="10"/>
        <v>2.5312496291007847E-5</v>
      </c>
    </row>
    <row r="704" spans="1:31">
      <c r="A704" s="3">
        <v>703</v>
      </c>
      <c r="B704" s="290" t="s">
        <v>1503</v>
      </c>
      <c r="C704" s="292">
        <v>249.90799999999999</v>
      </c>
      <c r="D704" s="292">
        <v>249.89099999999999</v>
      </c>
      <c r="E704" s="292">
        <v>249.88499999999999</v>
      </c>
      <c r="F704" s="292">
        <v>5.0060500000000001</v>
      </c>
      <c r="G704" s="292">
        <v>5.0004</v>
      </c>
      <c r="H704" s="292">
        <v>5.0027799999999996</v>
      </c>
      <c r="I704" s="292">
        <v>359.97399999999999</v>
      </c>
      <c r="J704" s="292">
        <v>359.98899999999998</v>
      </c>
      <c r="K704" s="292">
        <v>1.9990000000000001E-2</v>
      </c>
      <c r="L704" s="292">
        <v>1251.05</v>
      </c>
      <c r="M704" s="298">
        <v>1249.55</v>
      </c>
      <c r="N704" s="298">
        <v>1250.1199999999999</v>
      </c>
      <c r="O704" s="298">
        <v>-0.56869999999999998</v>
      </c>
      <c r="P704" s="298">
        <v>-0.2311</v>
      </c>
      <c r="Q704" s="298">
        <v>0.43615999999999999</v>
      </c>
      <c r="R704" s="302">
        <v>1</v>
      </c>
      <c r="S704" s="302">
        <v>1</v>
      </c>
      <c r="T704" s="302">
        <v>1</v>
      </c>
      <c r="U704" s="302">
        <v>119.90900000000001</v>
      </c>
      <c r="V704" s="302">
        <v>120.249</v>
      </c>
      <c r="W704" s="302">
        <v>119.84</v>
      </c>
      <c r="X704" s="302">
        <v>3.4700000000000002E-2</v>
      </c>
      <c r="Y704" s="302">
        <v>3.492E-2</v>
      </c>
      <c r="Z704" s="302">
        <v>3.6999999999999998E-2</v>
      </c>
      <c r="AA704" s="302">
        <v>3.5000000000000001E-3</v>
      </c>
      <c r="AB704" s="302">
        <v>3.3700000000000002E-3</v>
      </c>
      <c r="AC704" s="302">
        <v>4.3800000000000002E-3</v>
      </c>
      <c r="AD704" s="298">
        <v>49.997999999999998</v>
      </c>
      <c r="AE704" s="58">
        <f t="shared" si="10"/>
        <v>2.2245374566409737E-5</v>
      </c>
    </row>
    <row r="705" spans="1:31">
      <c r="A705" s="3">
        <v>704</v>
      </c>
      <c r="B705" s="290" t="s">
        <v>1504</v>
      </c>
      <c r="C705" s="292">
        <v>249.90799999999999</v>
      </c>
      <c r="D705" s="292">
        <v>249.89099999999999</v>
      </c>
      <c r="E705" s="292">
        <v>249.88499999999999</v>
      </c>
      <c r="F705" s="292">
        <v>5.0060700000000002</v>
      </c>
      <c r="G705" s="292">
        <v>5.00047</v>
      </c>
      <c r="H705" s="292">
        <v>5.0027600000000003</v>
      </c>
      <c r="I705" s="292">
        <v>359.97399999999999</v>
      </c>
      <c r="J705" s="292">
        <v>359.98899999999998</v>
      </c>
      <c r="K705" s="292">
        <v>1.9800000000000002E-2</v>
      </c>
      <c r="L705" s="292">
        <v>1251.05</v>
      </c>
      <c r="M705" s="298">
        <v>1249.57</v>
      </c>
      <c r="N705" s="298">
        <v>1250.1099999999999</v>
      </c>
      <c r="O705" s="298">
        <v>-0.55700000000000005</v>
      </c>
      <c r="P705" s="298">
        <v>-0.24</v>
      </c>
      <c r="Q705" s="298">
        <v>0.43220999999999998</v>
      </c>
      <c r="R705" s="302">
        <v>1</v>
      </c>
      <c r="S705" s="302">
        <v>1</v>
      </c>
      <c r="T705" s="302">
        <v>1</v>
      </c>
      <c r="U705" s="302">
        <v>119.91</v>
      </c>
      <c r="V705" s="302">
        <v>120.249</v>
      </c>
      <c r="W705" s="302">
        <v>119.84</v>
      </c>
      <c r="X705" s="302">
        <v>3.4380000000000001E-2</v>
      </c>
      <c r="Y705" s="302">
        <v>3.6540000000000003E-2</v>
      </c>
      <c r="Z705" s="302">
        <v>3.6240000000000001E-2</v>
      </c>
      <c r="AA705" s="302">
        <v>3.4399999999999999E-3</v>
      </c>
      <c r="AB705" s="302">
        <v>3.3600000000000001E-3</v>
      </c>
      <c r="AC705" s="302">
        <v>4.3899999999999998E-3</v>
      </c>
      <c r="AD705" s="298">
        <v>49.997999999999998</v>
      </c>
      <c r="AE705" s="58">
        <f t="shared" si="10"/>
        <v>2.2743057343177497E-5</v>
      </c>
    </row>
    <row r="706" spans="1:31">
      <c r="A706" s="3">
        <v>705</v>
      </c>
      <c r="B706" s="290" t="s">
        <v>1505</v>
      </c>
      <c r="C706" s="292">
        <v>249.90700000000001</v>
      </c>
      <c r="D706" s="292">
        <v>249.892</v>
      </c>
      <c r="E706" s="292">
        <v>249.88499999999999</v>
      </c>
      <c r="F706" s="292">
        <v>5.0060700000000002</v>
      </c>
      <c r="G706" s="292">
        <v>5.00054</v>
      </c>
      <c r="H706" s="292">
        <v>5.0027499999999998</v>
      </c>
      <c r="I706" s="292">
        <v>359.97500000000002</v>
      </c>
      <c r="J706" s="292">
        <v>359.988</v>
      </c>
      <c r="K706" s="292">
        <v>1.9990000000000001E-2</v>
      </c>
      <c r="L706" s="292">
        <v>1251.05</v>
      </c>
      <c r="M706" s="298">
        <v>1249.5899999999999</v>
      </c>
      <c r="N706" s="298">
        <v>1250.1099999999999</v>
      </c>
      <c r="O706" s="298">
        <v>-0.54769999999999996</v>
      </c>
      <c r="P706" s="298">
        <v>-0.2424</v>
      </c>
      <c r="Q706" s="298">
        <v>0.43634000000000001</v>
      </c>
      <c r="R706" s="302">
        <v>1</v>
      </c>
      <c r="S706" s="302">
        <v>1</v>
      </c>
      <c r="T706" s="302">
        <v>1</v>
      </c>
      <c r="U706" s="302">
        <v>119.91</v>
      </c>
      <c r="V706" s="302">
        <v>120.249</v>
      </c>
      <c r="W706" s="302">
        <v>119.84</v>
      </c>
      <c r="X706" s="302">
        <v>3.3930000000000002E-2</v>
      </c>
      <c r="Y706" s="302">
        <v>3.6560000000000002E-2</v>
      </c>
      <c r="Z706" s="302">
        <v>3.6740000000000002E-2</v>
      </c>
      <c r="AA706" s="302">
        <v>3.4499999999999999E-3</v>
      </c>
      <c r="AB706" s="302">
        <v>3.3800000000000002E-3</v>
      </c>
      <c r="AC706" s="302">
        <v>4.3699999999999998E-3</v>
      </c>
      <c r="AD706" s="298">
        <v>49.997999999999998</v>
      </c>
      <c r="AE706" s="58">
        <f t="shared" si="10"/>
        <v>2.440971729811281E-5</v>
      </c>
    </row>
    <row r="707" spans="1:31">
      <c r="A707" s="3">
        <v>706</v>
      </c>
      <c r="B707" s="290" t="s">
        <v>1506</v>
      </c>
      <c r="C707" s="292">
        <v>249.90600000000001</v>
      </c>
      <c r="D707" s="292">
        <v>249.892</v>
      </c>
      <c r="E707" s="292">
        <v>249.88499999999999</v>
      </c>
      <c r="F707" s="292">
        <v>5.0061</v>
      </c>
      <c r="G707" s="292">
        <v>5.0005499999999996</v>
      </c>
      <c r="H707" s="292">
        <v>5.0026799999999998</v>
      </c>
      <c r="I707" s="292">
        <v>359.97500000000002</v>
      </c>
      <c r="J707" s="292">
        <v>359.988</v>
      </c>
      <c r="K707" s="292">
        <v>2.0539999999999999E-2</v>
      </c>
      <c r="L707" s="292">
        <v>1251.05</v>
      </c>
      <c r="M707" s="298">
        <v>1249.5999999999999</v>
      </c>
      <c r="N707" s="298">
        <v>1250.0899999999999</v>
      </c>
      <c r="O707" s="298">
        <v>-0.54249999999999998</v>
      </c>
      <c r="P707" s="298">
        <v>-0.2606</v>
      </c>
      <c r="Q707" s="298">
        <v>0.44823000000000002</v>
      </c>
      <c r="R707" s="302">
        <v>1</v>
      </c>
      <c r="S707" s="302">
        <v>1</v>
      </c>
      <c r="T707" s="302">
        <v>1</v>
      </c>
      <c r="U707" s="302">
        <v>119.91</v>
      </c>
      <c r="V707" s="302">
        <v>120.249</v>
      </c>
      <c r="W707" s="302">
        <v>119.84</v>
      </c>
      <c r="X707" s="302">
        <v>3.5220000000000001E-2</v>
      </c>
      <c r="Y707" s="302">
        <v>3.644E-2</v>
      </c>
      <c r="Z707" s="302">
        <v>3.6940000000000001E-2</v>
      </c>
      <c r="AA707" s="302">
        <v>3.4499999999999999E-3</v>
      </c>
      <c r="AB707" s="302">
        <v>3.3400000000000001E-3</v>
      </c>
      <c r="AC707" s="302">
        <v>4.3200000000000001E-3</v>
      </c>
      <c r="AD707" s="298">
        <v>49.997999999999998</v>
      </c>
      <c r="AE707" s="58">
        <f t="shared" ref="AE707:AE770" si="11">B708-B707</f>
        <v>2.8263893909752369E-5</v>
      </c>
    </row>
    <row r="708" spans="1:31">
      <c r="A708" s="3">
        <v>707</v>
      </c>
      <c r="B708" s="290" t="s">
        <v>1507</v>
      </c>
      <c r="C708" s="292">
        <v>249.905</v>
      </c>
      <c r="D708" s="292">
        <v>249.893</v>
      </c>
      <c r="E708" s="292">
        <v>249.886</v>
      </c>
      <c r="F708" s="292">
        <v>5.0061099999999996</v>
      </c>
      <c r="G708" s="292">
        <v>5.0005600000000001</v>
      </c>
      <c r="H708" s="292">
        <v>5.00265</v>
      </c>
      <c r="I708" s="292">
        <v>359.97500000000002</v>
      </c>
      <c r="J708" s="292">
        <v>359.988</v>
      </c>
      <c r="K708" s="292">
        <v>2.0879999999999999E-2</v>
      </c>
      <c r="L708" s="292">
        <v>1251.05</v>
      </c>
      <c r="M708" s="298">
        <v>1249.5999999999999</v>
      </c>
      <c r="N708" s="298">
        <v>1250.0899999999999</v>
      </c>
      <c r="O708" s="298">
        <v>-0.53969999999999996</v>
      </c>
      <c r="P708" s="298">
        <v>-0.25869999999999999</v>
      </c>
      <c r="Q708" s="298">
        <v>0.45569999999999999</v>
      </c>
      <c r="R708" s="302">
        <v>1</v>
      </c>
      <c r="S708" s="302">
        <v>1</v>
      </c>
      <c r="T708" s="302">
        <v>1</v>
      </c>
      <c r="U708" s="302">
        <v>119.90900000000001</v>
      </c>
      <c r="V708" s="302">
        <v>120.25</v>
      </c>
      <c r="W708" s="302">
        <v>119.84</v>
      </c>
      <c r="X708" s="302">
        <v>3.4729999999999997E-2</v>
      </c>
      <c r="Y708" s="302">
        <v>3.61E-2</v>
      </c>
      <c r="Z708" s="302">
        <v>3.7479999999999999E-2</v>
      </c>
      <c r="AA708" s="302">
        <v>3.47E-3</v>
      </c>
      <c r="AB708" s="302">
        <v>3.31E-3</v>
      </c>
      <c r="AC708" s="302">
        <v>4.2300000000000003E-3</v>
      </c>
      <c r="AD708" s="298">
        <v>49.997999999999998</v>
      </c>
      <c r="AE708" s="58">
        <f t="shared" si="11"/>
        <v>2.8032402042299509E-5</v>
      </c>
    </row>
    <row r="709" spans="1:31">
      <c r="A709" s="3">
        <v>708</v>
      </c>
      <c r="B709" s="290" t="s">
        <v>1508</v>
      </c>
      <c r="C709" s="292">
        <v>249.90600000000001</v>
      </c>
      <c r="D709" s="292">
        <v>249.893</v>
      </c>
      <c r="E709" s="292">
        <v>249.887</v>
      </c>
      <c r="F709" s="292">
        <v>5.0061200000000001</v>
      </c>
      <c r="G709" s="292">
        <v>5.0005499999999996</v>
      </c>
      <c r="H709" s="292">
        <v>5.0026599999999997</v>
      </c>
      <c r="I709" s="292">
        <v>359.97500000000002</v>
      </c>
      <c r="J709" s="292">
        <v>359.988</v>
      </c>
      <c r="K709" s="292">
        <v>2.146E-2</v>
      </c>
      <c r="L709" s="292">
        <v>1251.06</v>
      </c>
      <c r="M709" s="298">
        <v>1249.5999999999999</v>
      </c>
      <c r="N709" s="298">
        <v>1250.0999999999999</v>
      </c>
      <c r="O709" s="298">
        <v>-0.52800000000000002</v>
      </c>
      <c r="P709" s="298">
        <v>-0.25919999999999999</v>
      </c>
      <c r="Q709" s="298">
        <v>0.46833999999999998</v>
      </c>
      <c r="R709" s="302">
        <v>1</v>
      </c>
      <c r="S709" s="302">
        <v>1</v>
      </c>
      <c r="T709" s="302">
        <v>1</v>
      </c>
      <c r="U709" s="302">
        <v>119.90900000000001</v>
      </c>
      <c r="V709" s="302">
        <v>120.249</v>
      </c>
      <c r="W709" s="302">
        <v>119.84</v>
      </c>
      <c r="X709" s="302">
        <v>3.4529999999999998E-2</v>
      </c>
      <c r="Y709" s="302">
        <v>3.603E-2</v>
      </c>
      <c r="Z709" s="302">
        <v>3.7539999999999997E-2</v>
      </c>
      <c r="AA709" s="302">
        <v>3.49E-3</v>
      </c>
      <c r="AB709" s="302">
        <v>3.29E-3</v>
      </c>
      <c r="AC709" s="302">
        <v>4.1900000000000001E-3</v>
      </c>
      <c r="AD709" s="298">
        <v>49.997999999999998</v>
      </c>
      <c r="AE709" s="58">
        <f t="shared" si="11"/>
        <v>2.640046295709908E-5</v>
      </c>
    </row>
    <row r="710" spans="1:31">
      <c r="A710" s="3">
        <v>709</v>
      </c>
      <c r="B710" s="290" t="s">
        <v>1509</v>
      </c>
      <c r="C710" s="292">
        <v>249.90600000000001</v>
      </c>
      <c r="D710" s="292">
        <v>249.892</v>
      </c>
      <c r="E710" s="292">
        <v>249.88399999999999</v>
      </c>
      <c r="F710" s="292">
        <v>5.0061299999999997</v>
      </c>
      <c r="G710" s="292">
        <v>5.0005199999999999</v>
      </c>
      <c r="H710" s="292">
        <v>5.00265</v>
      </c>
      <c r="I710" s="292">
        <v>359.97500000000002</v>
      </c>
      <c r="J710" s="292">
        <v>359.98700000000002</v>
      </c>
      <c r="K710" s="292">
        <v>2.1989999999999999E-2</v>
      </c>
      <c r="L710" s="292">
        <v>1251.06</v>
      </c>
      <c r="M710" s="298">
        <v>1249.5899999999999</v>
      </c>
      <c r="N710" s="298">
        <v>1250.08</v>
      </c>
      <c r="O710" s="298">
        <v>-0.53169999999999995</v>
      </c>
      <c r="P710" s="298">
        <v>-0.2681</v>
      </c>
      <c r="Q710" s="298">
        <v>0.47977999999999998</v>
      </c>
      <c r="R710" s="302">
        <v>1</v>
      </c>
      <c r="S710" s="302">
        <v>1</v>
      </c>
      <c r="T710" s="302">
        <v>1</v>
      </c>
      <c r="U710" s="302">
        <v>119.90900000000001</v>
      </c>
      <c r="V710" s="302">
        <v>120.249</v>
      </c>
      <c r="W710" s="302">
        <v>119.84099999999999</v>
      </c>
      <c r="X710" s="302">
        <v>3.44E-2</v>
      </c>
      <c r="Y710" s="302">
        <v>3.6209999999999999E-2</v>
      </c>
      <c r="Z710" s="302">
        <v>3.6670000000000001E-2</v>
      </c>
      <c r="AA710" s="302">
        <v>3.48E-3</v>
      </c>
      <c r="AB710" s="302">
        <v>3.29E-3</v>
      </c>
      <c r="AC710" s="302">
        <v>4.0499999999999998E-3</v>
      </c>
      <c r="AD710" s="298">
        <v>49.997999999999998</v>
      </c>
      <c r="AE710" s="58">
        <f t="shared" si="11"/>
        <v>2.3101856641005725E-5</v>
      </c>
    </row>
    <row r="711" spans="1:31">
      <c r="A711" s="3">
        <v>710</v>
      </c>
      <c r="B711" s="290" t="s">
        <v>1510</v>
      </c>
      <c r="C711" s="292">
        <v>249.905</v>
      </c>
      <c r="D711" s="292">
        <v>249.89099999999999</v>
      </c>
      <c r="E711" s="292">
        <v>249.88499999999999</v>
      </c>
      <c r="F711" s="292">
        <v>5.0061299999999997</v>
      </c>
      <c r="G711" s="292">
        <v>5.0005199999999999</v>
      </c>
      <c r="H711" s="292">
        <v>5.0026200000000003</v>
      </c>
      <c r="I711" s="292">
        <v>359.97500000000002</v>
      </c>
      <c r="J711" s="292">
        <v>359.98700000000002</v>
      </c>
      <c r="K711" s="292">
        <v>2.2349999999999998E-2</v>
      </c>
      <c r="L711" s="292">
        <v>1251.06</v>
      </c>
      <c r="M711" s="298">
        <v>1249.5899999999999</v>
      </c>
      <c r="N711" s="298">
        <v>1250.08</v>
      </c>
      <c r="O711" s="298">
        <v>-0.52610000000000001</v>
      </c>
      <c r="P711" s="298">
        <v>-0.26529999999999998</v>
      </c>
      <c r="Q711" s="298">
        <v>0.48779</v>
      </c>
      <c r="R711" s="302">
        <v>1</v>
      </c>
      <c r="S711" s="302">
        <v>1</v>
      </c>
      <c r="T711" s="302">
        <v>1</v>
      </c>
      <c r="U711" s="302">
        <v>119.90900000000001</v>
      </c>
      <c r="V711" s="302">
        <v>120.25</v>
      </c>
      <c r="W711" s="302">
        <v>119.84</v>
      </c>
      <c r="X711" s="302">
        <v>3.431E-2</v>
      </c>
      <c r="Y711" s="302">
        <v>3.6139999999999999E-2</v>
      </c>
      <c r="Z711" s="302">
        <v>3.7319999999999999E-2</v>
      </c>
      <c r="AA711" s="302">
        <v>3.4399999999999999E-3</v>
      </c>
      <c r="AB711" s="302">
        <v>3.2799999999999999E-3</v>
      </c>
      <c r="AC711" s="302">
        <v>3.9500000000000004E-3</v>
      </c>
      <c r="AD711" s="298">
        <v>49.997999999999998</v>
      </c>
      <c r="AE711" s="58">
        <f t="shared" si="11"/>
        <v>2.5092587748076767E-5</v>
      </c>
    </row>
    <row r="712" spans="1:31">
      <c r="A712" s="3">
        <v>711</v>
      </c>
      <c r="B712" s="290" t="s">
        <v>1511</v>
      </c>
      <c r="C712" s="292">
        <v>249.90700000000001</v>
      </c>
      <c r="D712" s="292">
        <v>249.892</v>
      </c>
      <c r="E712" s="292">
        <v>249.886</v>
      </c>
      <c r="F712" s="292">
        <v>5.0061799999999996</v>
      </c>
      <c r="G712" s="292">
        <v>5.0005100000000002</v>
      </c>
      <c r="H712" s="292">
        <v>5.0026000000000002</v>
      </c>
      <c r="I712" s="292">
        <v>359.97500000000002</v>
      </c>
      <c r="J712" s="292">
        <v>359.98700000000002</v>
      </c>
      <c r="K712" s="292">
        <v>2.206E-2</v>
      </c>
      <c r="L712" s="292">
        <v>1251.08</v>
      </c>
      <c r="M712" s="298">
        <v>1249.5899999999999</v>
      </c>
      <c r="N712" s="298">
        <v>1250.08</v>
      </c>
      <c r="O712" s="298">
        <v>-0.53310000000000002</v>
      </c>
      <c r="P712" s="298">
        <v>-0.2742</v>
      </c>
      <c r="Q712" s="298">
        <v>0.48130000000000001</v>
      </c>
      <c r="R712" s="302">
        <v>1</v>
      </c>
      <c r="S712" s="302">
        <v>1</v>
      </c>
      <c r="T712" s="302">
        <v>1</v>
      </c>
      <c r="U712" s="302">
        <v>119.90900000000001</v>
      </c>
      <c r="V712" s="302">
        <v>120.249</v>
      </c>
      <c r="W712" s="302">
        <v>119.84099999999999</v>
      </c>
      <c r="X712" s="302">
        <v>3.4279999999999998E-2</v>
      </c>
      <c r="Y712" s="302">
        <v>3.6850000000000001E-2</v>
      </c>
      <c r="Z712" s="302">
        <v>3.7650000000000003E-2</v>
      </c>
      <c r="AA712" s="302">
        <v>3.3999999999999998E-3</v>
      </c>
      <c r="AB712" s="302">
        <v>3.3E-3</v>
      </c>
      <c r="AC712" s="302">
        <v>3.8300000000000001E-3</v>
      </c>
      <c r="AD712" s="298">
        <v>49.997999999999998</v>
      </c>
      <c r="AE712" s="58">
        <f t="shared" si="11"/>
        <v>2.8391208616085351E-5</v>
      </c>
    </row>
    <row r="713" spans="1:31">
      <c r="A713" s="3">
        <v>712</v>
      </c>
      <c r="B713" s="290" t="s">
        <v>1512</v>
      </c>
      <c r="C713" s="292">
        <v>249.90700000000001</v>
      </c>
      <c r="D713" s="292">
        <v>249.892</v>
      </c>
      <c r="E713" s="292">
        <v>249.88499999999999</v>
      </c>
      <c r="F713" s="292">
        <v>5.0061299999999997</v>
      </c>
      <c r="G713" s="292">
        <v>5.0004900000000001</v>
      </c>
      <c r="H713" s="292">
        <v>5.0026000000000002</v>
      </c>
      <c r="I713" s="292">
        <v>359.97399999999999</v>
      </c>
      <c r="J713" s="292">
        <v>359.98700000000002</v>
      </c>
      <c r="K713" s="292">
        <v>2.2159999999999999E-2</v>
      </c>
      <c r="L713" s="292">
        <v>1251.06</v>
      </c>
      <c r="M713" s="298">
        <v>1249.58</v>
      </c>
      <c r="N713" s="298">
        <v>1250.07</v>
      </c>
      <c r="O713" s="298">
        <v>-0.54949999999999999</v>
      </c>
      <c r="P713" s="298">
        <v>-0.27510000000000001</v>
      </c>
      <c r="Q713" s="298">
        <v>0.48357</v>
      </c>
      <c r="R713" s="302">
        <v>1</v>
      </c>
      <c r="S713" s="302">
        <v>1</v>
      </c>
      <c r="T713" s="302">
        <v>1</v>
      </c>
      <c r="U713" s="302">
        <v>119.90900000000001</v>
      </c>
      <c r="V713" s="302">
        <v>120.25</v>
      </c>
      <c r="W713" s="302">
        <v>119.84</v>
      </c>
      <c r="X713" s="302">
        <v>3.4840000000000003E-2</v>
      </c>
      <c r="Y713" s="302">
        <v>3.6249999999999998E-2</v>
      </c>
      <c r="Z713" s="302">
        <v>3.6330000000000001E-2</v>
      </c>
      <c r="AA713" s="302">
        <v>3.49E-3</v>
      </c>
      <c r="AB713" s="302">
        <v>3.2399999999999998E-3</v>
      </c>
      <c r="AC713" s="302">
        <v>3.64E-3</v>
      </c>
      <c r="AD713" s="298">
        <v>49.997999999999998</v>
      </c>
      <c r="AE713" s="58">
        <f t="shared" si="11"/>
        <v>2.238425804534927E-5</v>
      </c>
    </row>
    <row r="714" spans="1:31">
      <c r="A714" s="3">
        <v>713</v>
      </c>
      <c r="B714" s="290" t="s">
        <v>1513</v>
      </c>
      <c r="C714" s="292">
        <v>249.90700000000001</v>
      </c>
      <c r="D714" s="292">
        <v>249.893</v>
      </c>
      <c r="E714" s="292">
        <v>249.886</v>
      </c>
      <c r="F714" s="292">
        <v>5.0061600000000004</v>
      </c>
      <c r="G714" s="292">
        <v>5.0005300000000004</v>
      </c>
      <c r="H714" s="292">
        <v>5.0026099999999998</v>
      </c>
      <c r="I714" s="292">
        <v>359.97500000000002</v>
      </c>
      <c r="J714" s="292">
        <v>359.98700000000002</v>
      </c>
      <c r="K714" s="292">
        <v>2.18E-2</v>
      </c>
      <c r="L714" s="292">
        <v>1251.07</v>
      </c>
      <c r="M714" s="298">
        <v>1249.5899999999999</v>
      </c>
      <c r="N714" s="298">
        <v>1250.08</v>
      </c>
      <c r="O714" s="298">
        <v>-0.54769999999999996</v>
      </c>
      <c r="P714" s="298">
        <v>-0.26860000000000001</v>
      </c>
      <c r="Q714" s="298">
        <v>0.47581000000000001</v>
      </c>
      <c r="R714" s="302">
        <v>1</v>
      </c>
      <c r="S714" s="302">
        <v>1</v>
      </c>
      <c r="T714" s="302">
        <v>1</v>
      </c>
      <c r="U714" s="302">
        <v>119.90900000000001</v>
      </c>
      <c r="V714" s="302">
        <v>120.25</v>
      </c>
      <c r="W714" s="302">
        <v>119.84</v>
      </c>
      <c r="X714" s="302">
        <v>3.4619999999999998E-2</v>
      </c>
      <c r="Y714" s="302">
        <v>3.5720000000000002E-2</v>
      </c>
      <c r="Z714" s="302">
        <v>3.7330000000000002E-2</v>
      </c>
      <c r="AA714" s="302">
        <v>3.4499999999999999E-3</v>
      </c>
      <c r="AB714" s="302">
        <v>3.2200000000000002E-3</v>
      </c>
      <c r="AC714" s="302">
        <v>3.5100000000000001E-3</v>
      </c>
      <c r="AD714" s="298">
        <v>49.997999999999998</v>
      </c>
      <c r="AE714" s="58">
        <f t="shared" si="11"/>
        <v>2.5046298105735332E-5</v>
      </c>
    </row>
    <row r="715" spans="1:31">
      <c r="A715" s="3">
        <v>714</v>
      </c>
      <c r="B715" s="290" t="s">
        <v>1514</v>
      </c>
      <c r="C715" s="292">
        <v>249.90700000000001</v>
      </c>
      <c r="D715" s="292">
        <v>249.893</v>
      </c>
      <c r="E715" s="292">
        <v>249.886</v>
      </c>
      <c r="F715" s="292">
        <v>5.00617</v>
      </c>
      <c r="G715" s="292">
        <v>5.00054</v>
      </c>
      <c r="H715" s="292">
        <v>5.0026000000000002</v>
      </c>
      <c r="I715" s="292">
        <v>359.97399999999999</v>
      </c>
      <c r="J715" s="292">
        <v>359.98700000000002</v>
      </c>
      <c r="K715" s="292">
        <v>2.1649999999999999E-2</v>
      </c>
      <c r="L715" s="292">
        <v>1251.08</v>
      </c>
      <c r="M715" s="298">
        <v>1249.5999999999999</v>
      </c>
      <c r="N715" s="298">
        <v>1250.08</v>
      </c>
      <c r="O715" s="298">
        <v>-0.54949999999999999</v>
      </c>
      <c r="P715" s="298">
        <v>-0.2742</v>
      </c>
      <c r="Q715" s="298">
        <v>0.47242000000000001</v>
      </c>
      <c r="R715" s="302">
        <v>1</v>
      </c>
      <c r="S715" s="302">
        <v>1</v>
      </c>
      <c r="T715" s="302">
        <v>1</v>
      </c>
      <c r="U715" s="302">
        <v>119.908</v>
      </c>
      <c r="V715" s="302">
        <v>120.25</v>
      </c>
      <c r="W715" s="302">
        <v>119.84</v>
      </c>
      <c r="X715" s="302">
        <v>3.3980000000000003E-2</v>
      </c>
      <c r="Y715" s="302">
        <v>3.5790000000000002E-2</v>
      </c>
      <c r="Z715" s="302">
        <v>3.8100000000000002E-2</v>
      </c>
      <c r="AA715" s="302">
        <v>3.4099999999999998E-3</v>
      </c>
      <c r="AB715" s="302">
        <v>3.1800000000000001E-3</v>
      </c>
      <c r="AC715" s="302">
        <v>3.3400000000000001E-3</v>
      </c>
      <c r="AD715" s="298">
        <v>49.997999999999998</v>
      </c>
      <c r="AE715" s="58">
        <f t="shared" si="11"/>
        <v>2.2418978915084153E-5</v>
      </c>
    </row>
    <row r="716" spans="1:31">
      <c r="A716" s="3">
        <v>715</v>
      </c>
      <c r="B716" s="290" t="s">
        <v>1515</v>
      </c>
      <c r="C716" s="292">
        <v>249.90700000000001</v>
      </c>
      <c r="D716" s="292">
        <v>249.89400000000001</v>
      </c>
      <c r="E716" s="292">
        <v>249.88499999999999</v>
      </c>
      <c r="F716" s="292">
        <v>5.0061600000000004</v>
      </c>
      <c r="G716" s="292">
        <v>5.0005499999999996</v>
      </c>
      <c r="H716" s="292">
        <v>5.0025700000000004</v>
      </c>
      <c r="I716" s="292">
        <v>359.97500000000002</v>
      </c>
      <c r="J716" s="292">
        <v>359.98700000000002</v>
      </c>
      <c r="K716" s="292">
        <v>2.163E-2</v>
      </c>
      <c r="L716" s="292">
        <v>1251.07</v>
      </c>
      <c r="M716" s="298">
        <v>1249.5999999999999</v>
      </c>
      <c r="N716" s="298">
        <v>1250.07</v>
      </c>
      <c r="O716" s="298">
        <v>-0.54490000000000005</v>
      </c>
      <c r="P716" s="298">
        <v>-0.27700000000000002</v>
      </c>
      <c r="Q716" s="298">
        <v>0.47210999999999997</v>
      </c>
      <c r="R716" s="302">
        <v>1</v>
      </c>
      <c r="S716" s="302">
        <v>1</v>
      </c>
      <c r="T716" s="302">
        <v>1</v>
      </c>
      <c r="U716" s="302">
        <v>119.90900000000001</v>
      </c>
      <c r="V716" s="302">
        <v>120.249</v>
      </c>
      <c r="W716" s="302">
        <v>119.84099999999999</v>
      </c>
      <c r="X716" s="302">
        <v>3.5000000000000003E-2</v>
      </c>
      <c r="Y716" s="302">
        <v>3.6260000000000001E-2</v>
      </c>
      <c r="Z716" s="302">
        <v>3.6979999999999999E-2</v>
      </c>
      <c r="AA716" s="302">
        <v>3.4299999999999999E-3</v>
      </c>
      <c r="AB716" s="302">
        <v>3.2100000000000002E-3</v>
      </c>
      <c r="AC716" s="302">
        <v>3.1800000000000001E-3</v>
      </c>
      <c r="AD716" s="298">
        <v>49.997999999999998</v>
      </c>
      <c r="AE716" s="58">
        <f t="shared" si="11"/>
        <v>2.5636574719101191E-5</v>
      </c>
    </row>
    <row r="717" spans="1:31">
      <c r="A717" s="3">
        <v>716</v>
      </c>
      <c r="B717" s="290" t="s">
        <v>1516</v>
      </c>
      <c r="C717" s="292">
        <v>249.90600000000001</v>
      </c>
      <c r="D717" s="292">
        <v>249.893</v>
      </c>
      <c r="E717" s="292">
        <v>249.88499999999999</v>
      </c>
      <c r="F717" s="292">
        <v>5.0061499999999999</v>
      </c>
      <c r="G717" s="292">
        <v>5.0005300000000004</v>
      </c>
      <c r="H717" s="292">
        <v>5.0025899999999996</v>
      </c>
      <c r="I717" s="292">
        <v>359.97500000000002</v>
      </c>
      <c r="J717" s="292">
        <v>359.98700000000002</v>
      </c>
      <c r="K717" s="292">
        <v>2.086E-2</v>
      </c>
      <c r="L717" s="292">
        <v>1251.07</v>
      </c>
      <c r="M717" s="298">
        <v>1249.5999999999999</v>
      </c>
      <c r="N717" s="298">
        <v>1250.07</v>
      </c>
      <c r="O717" s="298">
        <v>-0.54490000000000005</v>
      </c>
      <c r="P717" s="298">
        <v>-0.28120000000000001</v>
      </c>
      <c r="Q717" s="298">
        <v>0.45529999999999998</v>
      </c>
      <c r="R717" s="302">
        <v>1</v>
      </c>
      <c r="S717" s="302">
        <v>1</v>
      </c>
      <c r="T717" s="302">
        <v>1</v>
      </c>
      <c r="U717" s="302">
        <v>119.90900000000001</v>
      </c>
      <c r="V717" s="302">
        <v>120.249</v>
      </c>
      <c r="W717" s="302">
        <v>119.84099999999999</v>
      </c>
      <c r="X717" s="302">
        <v>3.458E-2</v>
      </c>
      <c r="Y717" s="302">
        <v>3.746E-2</v>
      </c>
      <c r="Z717" s="302">
        <v>3.5680000000000003E-2</v>
      </c>
      <c r="AA717" s="302">
        <v>3.3800000000000002E-3</v>
      </c>
      <c r="AB717" s="302">
        <v>3.2399999999999998E-3</v>
      </c>
      <c r="AC717" s="302">
        <v>2.98E-3</v>
      </c>
      <c r="AD717" s="298">
        <v>49.997999999999998</v>
      </c>
      <c r="AE717" s="58">
        <f t="shared" si="11"/>
        <v>2.2106476535554975E-5</v>
      </c>
    </row>
    <row r="718" spans="1:31">
      <c r="A718" s="3">
        <v>717</v>
      </c>
      <c r="B718" s="290" t="s">
        <v>1517</v>
      </c>
      <c r="C718" s="292">
        <v>249.90600000000001</v>
      </c>
      <c r="D718" s="292">
        <v>249.893</v>
      </c>
      <c r="E718" s="292">
        <v>249.88499999999999</v>
      </c>
      <c r="F718" s="292">
        <v>5.0061099999999996</v>
      </c>
      <c r="G718" s="292">
        <v>5.00054</v>
      </c>
      <c r="H718" s="292">
        <v>5.0026099999999998</v>
      </c>
      <c r="I718" s="292">
        <v>359.97500000000002</v>
      </c>
      <c r="J718" s="292">
        <v>359.98700000000002</v>
      </c>
      <c r="K718" s="292">
        <v>2.1049999999999999E-2</v>
      </c>
      <c r="L718" s="292">
        <v>1251.06</v>
      </c>
      <c r="M718" s="298">
        <v>1249.5999999999999</v>
      </c>
      <c r="N718" s="298">
        <v>1250.08</v>
      </c>
      <c r="O718" s="298">
        <v>-0.53449999999999998</v>
      </c>
      <c r="P718" s="298">
        <v>-0.27610000000000001</v>
      </c>
      <c r="Q718" s="298">
        <v>0.45945000000000003</v>
      </c>
      <c r="R718" s="302">
        <v>1</v>
      </c>
      <c r="S718" s="302">
        <v>1</v>
      </c>
      <c r="T718" s="302">
        <v>1</v>
      </c>
      <c r="U718" s="302">
        <v>119.90900000000001</v>
      </c>
      <c r="V718" s="302">
        <v>120.249</v>
      </c>
      <c r="W718" s="302">
        <v>119.84</v>
      </c>
      <c r="X718" s="302">
        <v>3.4439999999999998E-2</v>
      </c>
      <c r="Y718" s="302">
        <v>3.7400000000000003E-2</v>
      </c>
      <c r="Z718" s="302">
        <v>3.6040000000000003E-2</v>
      </c>
      <c r="AA718" s="302">
        <v>3.3899999999999998E-3</v>
      </c>
      <c r="AB718" s="302">
        <v>3.2000000000000002E-3</v>
      </c>
      <c r="AC718" s="302">
        <v>2.81E-3</v>
      </c>
      <c r="AD718" s="298">
        <v>49.997999999999998</v>
      </c>
      <c r="AE718" s="58">
        <f t="shared" si="11"/>
        <v>2.5821762392297387E-5</v>
      </c>
    </row>
    <row r="719" spans="1:31">
      <c r="A719" s="3">
        <v>718</v>
      </c>
      <c r="B719" s="290" t="s">
        <v>1518</v>
      </c>
      <c r="C719" s="292">
        <v>249.90600000000001</v>
      </c>
      <c r="D719" s="292">
        <v>249.893</v>
      </c>
      <c r="E719" s="292">
        <v>249.88499999999999</v>
      </c>
      <c r="F719" s="292">
        <v>5.0060799999999999</v>
      </c>
      <c r="G719" s="292">
        <v>5.0005800000000002</v>
      </c>
      <c r="H719" s="292">
        <v>5.0026700000000002</v>
      </c>
      <c r="I719" s="292">
        <v>359.97500000000002</v>
      </c>
      <c r="J719" s="292">
        <v>359.988</v>
      </c>
      <c r="K719" s="292">
        <v>1.9990000000000001E-2</v>
      </c>
      <c r="L719" s="292">
        <v>1251.05</v>
      </c>
      <c r="M719" s="298">
        <v>1249.6099999999999</v>
      </c>
      <c r="N719" s="298">
        <v>1250.0899999999999</v>
      </c>
      <c r="O719" s="298">
        <v>-0.54339999999999999</v>
      </c>
      <c r="P719" s="298">
        <v>-0.25829999999999997</v>
      </c>
      <c r="Q719" s="298">
        <v>0.43625000000000003</v>
      </c>
      <c r="R719" s="302">
        <v>1</v>
      </c>
      <c r="S719" s="302">
        <v>1</v>
      </c>
      <c r="T719" s="302">
        <v>1</v>
      </c>
      <c r="U719" s="302">
        <v>119.90900000000001</v>
      </c>
      <c r="V719" s="302">
        <v>120.249</v>
      </c>
      <c r="W719" s="302">
        <v>119.84</v>
      </c>
      <c r="X719" s="302">
        <v>3.4509999999999999E-2</v>
      </c>
      <c r="Y719" s="302">
        <v>3.662E-2</v>
      </c>
      <c r="Z719" s="302">
        <v>3.7080000000000002E-2</v>
      </c>
      <c r="AA719" s="302">
        <v>3.3300000000000001E-3</v>
      </c>
      <c r="AB719" s="302">
        <v>3.2499999999999999E-3</v>
      </c>
      <c r="AC719" s="302">
        <v>2.7200000000000002E-3</v>
      </c>
      <c r="AD719" s="298">
        <v>49.997999999999998</v>
      </c>
      <c r="AE719" s="58">
        <f t="shared" si="11"/>
        <v>2.8159724024590105E-5</v>
      </c>
    </row>
    <row r="720" spans="1:31">
      <c r="A720" s="3">
        <v>719</v>
      </c>
      <c r="B720" s="290" t="s">
        <v>1519</v>
      </c>
      <c r="C720" s="292">
        <v>249.90700000000001</v>
      </c>
      <c r="D720" s="292">
        <v>249.893</v>
      </c>
      <c r="E720" s="292">
        <v>249.88399999999999</v>
      </c>
      <c r="F720" s="292">
        <v>5.0060799999999999</v>
      </c>
      <c r="G720" s="292">
        <v>5.0005600000000001</v>
      </c>
      <c r="H720" s="292">
        <v>5.0026799999999998</v>
      </c>
      <c r="I720" s="292">
        <v>359.97399999999999</v>
      </c>
      <c r="J720" s="292">
        <v>359.988</v>
      </c>
      <c r="K720" s="292">
        <v>1.984E-2</v>
      </c>
      <c r="L720" s="292">
        <v>1251.05</v>
      </c>
      <c r="M720" s="298">
        <v>1249.5999999999999</v>
      </c>
      <c r="N720" s="298">
        <v>1250.0899999999999</v>
      </c>
      <c r="O720" s="298">
        <v>-0.55469999999999997</v>
      </c>
      <c r="P720" s="298">
        <v>-0.25269999999999998</v>
      </c>
      <c r="Q720" s="298">
        <v>0.43303000000000003</v>
      </c>
      <c r="R720" s="302">
        <v>1</v>
      </c>
      <c r="S720" s="302">
        <v>1</v>
      </c>
      <c r="T720" s="302">
        <v>1</v>
      </c>
      <c r="U720" s="302">
        <v>119.90900000000001</v>
      </c>
      <c r="V720" s="302">
        <v>120.249</v>
      </c>
      <c r="W720" s="302">
        <v>119.84</v>
      </c>
      <c r="X720" s="302">
        <v>3.4029999999999998E-2</v>
      </c>
      <c r="Y720" s="302">
        <v>3.671E-2</v>
      </c>
      <c r="Z720" s="302">
        <v>3.6990000000000002E-2</v>
      </c>
      <c r="AA720" s="302">
        <v>3.3400000000000001E-3</v>
      </c>
      <c r="AB720" s="302">
        <v>3.1900000000000001E-3</v>
      </c>
      <c r="AC720" s="302">
        <v>2.6800000000000001E-3</v>
      </c>
      <c r="AD720" s="298">
        <v>49.997999999999998</v>
      </c>
      <c r="AE720" s="58">
        <f t="shared" si="11"/>
        <v>2.7407404559198767E-5</v>
      </c>
    </row>
    <row r="721" spans="1:31">
      <c r="A721" s="3">
        <v>720</v>
      </c>
      <c r="B721" s="290" t="s">
        <v>1520</v>
      </c>
      <c r="C721" s="292">
        <v>249.90799999999999</v>
      </c>
      <c r="D721" s="292">
        <v>249.892</v>
      </c>
      <c r="E721" s="292">
        <v>249.88499999999999</v>
      </c>
      <c r="F721" s="292">
        <v>5.0060700000000002</v>
      </c>
      <c r="G721" s="292">
        <v>5.0004999999999997</v>
      </c>
      <c r="H721" s="292">
        <v>5.0027600000000003</v>
      </c>
      <c r="I721" s="292">
        <v>359.97300000000001</v>
      </c>
      <c r="J721" s="292">
        <v>359.98899999999998</v>
      </c>
      <c r="K721" s="292">
        <v>1.9460000000000002E-2</v>
      </c>
      <c r="L721" s="292">
        <v>1251.05</v>
      </c>
      <c r="M721" s="298">
        <v>1249.58</v>
      </c>
      <c r="N721" s="298">
        <v>1250.1099999999999</v>
      </c>
      <c r="O721" s="298">
        <v>-0.57199999999999995</v>
      </c>
      <c r="P721" s="298">
        <v>-0.23669999999999999</v>
      </c>
      <c r="Q721" s="298">
        <v>0.42465999999999998</v>
      </c>
      <c r="R721" s="302">
        <v>1</v>
      </c>
      <c r="S721" s="302">
        <v>1</v>
      </c>
      <c r="T721" s="302">
        <v>1</v>
      </c>
      <c r="U721" s="302">
        <v>119.91</v>
      </c>
      <c r="V721" s="302">
        <v>120.249</v>
      </c>
      <c r="W721" s="302">
        <v>119.84</v>
      </c>
      <c r="X721" s="302">
        <v>3.4689999999999999E-2</v>
      </c>
      <c r="Y721" s="302">
        <v>3.542E-2</v>
      </c>
      <c r="Z721" s="302">
        <v>3.7379999999999997E-2</v>
      </c>
      <c r="AA721" s="302">
        <v>3.3500000000000001E-3</v>
      </c>
      <c r="AB721" s="302">
        <v>3.2200000000000002E-3</v>
      </c>
      <c r="AC721" s="302">
        <v>2.63E-3</v>
      </c>
      <c r="AD721" s="298">
        <v>49.997999999999998</v>
      </c>
      <c r="AE721" s="58">
        <f t="shared" si="11"/>
        <v>2.8888891392853111E-5</v>
      </c>
    </row>
    <row r="722" spans="1:31">
      <c r="A722" s="3">
        <v>721</v>
      </c>
      <c r="B722" s="290" t="s">
        <v>1521</v>
      </c>
      <c r="C722" s="292">
        <v>249.90899999999999</v>
      </c>
      <c r="D722" s="292">
        <v>249.892</v>
      </c>
      <c r="E722" s="292">
        <v>249.886</v>
      </c>
      <c r="F722" s="292">
        <v>5.0060799999999999</v>
      </c>
      <c r="G722" s="292">
        <v>5.0004600000000003</v>
      </c>
      <c r="H722" s="292">
        <v>5.0028100000000002</v>
      </c>
      <c r="I722" s="292">
        <v>359.97300000000001</v>
      </c>
      <c r="J722" s="292">
        <v>359.98899999999998</v>
      </c>
      <c r="K722" s="292">
        <v>1.942E-2</v>
      </c>
      <c r="L722" s="292">
        <v>1251.06</v>
      </c>
      <c r="M722" s="298">
        <v>1249.57</v>
      </c>
      <c r="N722" s="298">
        <v>1250.1300000000001</v>
      </c>
      <c r="O722" s="298">
        <v>-0.57769999999999999</v>
      </c>
      <c r="P722" s="298">
        <v>-0.2311</v>
      </c>
      <c r="Q722" s="298">
        <v>0.42383999999999999</v>
      </c>
      <c r="R722" s="302">
        <v>1</v>
      </c>
      <c r="S722" s="302">
        <v>1</v>
      </c>
      <c r="T722" s="302">
        <v>1</v>
      </c>
      <c r="U722" s="302">
        <v>119.90900000000001</v>
      </c>
      <c r="V722" s="302">
        <v>120.249</v>
      </c>
      <c r="W722" s="302">
        <v>119.84</v>
      </c>
      <c r="X722" s="302">
        <v>3.3980000000000003E-2</v>
      </c>
      <c r="Y722" s="302">
        <v>3.6319999999999998E-2</v>
      </c>
      <c r="Z722" s="302">
        <v>3.6549999999999999E-2</v>
      </c>
      <c r="AA722" s="302">
        <v>3.3600000000000001E-3</v>
      </c>
      <c r="AB722" s="302">
        <v>3.2200000000000002E-3</v>
      </c>
      <c r="AC722" s="302">
        <v>2.5899999999999999E-3</v>
      </c>
      <c r="AD722" s="298">
        <v>49.997999999999998</v>
      </c>
      <c r="AE722" s="58">
        <f t="shared" si="11"/>
        <v>2.5000001187436283E-5</v>
      </c>
    </row>
    <row r="723" spans="1:31">
      <c r="A723" s="3">
        <v>722</v>
      </c>
      <c r="B723" s="290" t="s">
        <v>1522</v>
      </c>
      <c r="C723" s="292">
        <v>249.90799999999999</v>
      </c>
      <c r="D723" s="292">
        <v>249.89099999999999</v>
      </c>
      <c r="E723" s="292">
        <v>249.886</v>
      </c>
      <c r="F723" s="292">
        <v>5.0061099999999996</v>
      </c>
      <c r="G723" s="292">
        <v>5.0003799999999998</v>
      </c>
      <c r="H723" s="292">
        <v>5.0028300000000003</v>
      </c>
      <c r="I723" s="292">
        <v>359.97300000000001</v>
      </c>
      <c r="J723" s="292">
        <v>359.98899999999998</v>
      </c>
      <c r="K723" s="292">
        <v>1.9120000000000002E-2</v>
      </c>
      <c r="L723" s="292">
        <v>1251.07</v>
      </c>
      <c r="M723" s="298">
        <v>1249.55</v>
      </c>
      <c r="N723" s="298">
        <v>1250.1400000000001</v>
      </c>
      <c r="O723" s="298">
        <v>-0.58050000000000002</v>
      </c>
      <c r="P723" s="298">
        <v>-0.23719999999999999</v>
      </c>
      <c r="Q723" s="298">
        <v>0.41731000000000001</v>
      </c>
      <c r="R723" s="302">
        <v>1</v>
      </c>
      <c r="S723" s="302">
        <v>1</v>
      </c>
      <c r="T723" s="302">
        <v>1</v>
      </c>
      <c r="U723" s="302">
        <v>119.90900000000001</v>
      </c>
      <c r="V723" s="302">
        <v>120.25</v>
      </c>
      <c r="W723" s="302">
        <v>119.84</v>
      </c>
      <c r="X723" s="302">
        <v>3.39E-2</v>
      </c>
      <c r="Y723" s="302">
        <v>3.7150000000000002E-2</v>
      </c>
      <c r="Z723" s="302">
        <v>3.6040000000000003E-2</v>
      </c>
      <c r="AA723" s="302">
        <v>3.31E-3</v>
      </c>
      <c r="AB723" s="302">
        <v>3.2699999999999999E-3</v>
      </c>
      <c r="AC723" s="302">
        <v>2.5899999999999999E-3</v>
      </c>
      <c r="AD723" s="298">
        <v>49.997999999999998</v>
      </c>
      <c r="AE723" s="58">
        <f t="shared" si="11"/>
        <v>2.2326385078486055E-5</v>
      </c>
    </row>
    <row r="724" spans="1:31">
      <c r="A724" s="3">
        <v>723</v>
      </c>
      <c r="B724" s="290" t="s">
        <v>1523</v>
      </c>
      <c r="C724" s="292">
        <v>249.90799999999999</v>
      </c>
      <c r="D724" s="292">
        <v>249.89099999999999</v>
      </c>
      <c r="E724" s="292">
        <v>249.886</v>
      </c>
      <c r="F724" s="292">
        <v>5.0061499999999999</v>
      </c>
      <c r="G724" s="292">
        <v>5.0003299999999999</v>
      </c>
      <c r="H724" s="292">
        <v>5.0028600000000001</v>
      </c>
      <c r="I724" s="292">
        <v>359.97199999999998</v>
      </c>
      <c r="J724" s="292">
        <v>359.98899999999998</v>
      </c>
      <c r="K724" s="292">
        <v>1.924E-2</v>
      </c>
      <c r="L724" s="292">
        <v>1251.07</v>
      </c>
      <c r="M724" s="298">
        <v>1249.54</v>
      </c>
      <c r="N724" s="298">
        <v>1250.1500000000001</v>
      </c>
      <c r="O724" s="298">
        <v>-0.5927</v>
      </c>
      <c r="P724" s="298">
        <v>-0.23669999999999999</v>
      </c>
      <c r="Q724" s="298">
        <v>0.41987999999999998</v>
      </c>
      <c r="R724" s="302">
        <v>1</v>
      </c>
      <c r="S724" s="302">
        <v>1</v>
      </c>
      <c r="T724" s="302">
        <v>1</v>
      </c>
      <c r="U724" s="302">
        <v>119.90900000000001</v>
      </c>
      <c r="V724" s="302">
        <v>120.25</v>
      </c>
      <c r="W724" s="302">
        <v>119.84</v>
      </c>
      <c r="X724" s="302">
        <v>3.3739999999999999E-2</v>
      </c>
      <c r="Y724" s="302">
        <v>3.6490000000000002E-2</v>
      </c>
      <c r="Z724" s="302">
        <v>3.628E-2</v>
      </c>
      <c r="AA724" s="302">
        <v>3.2799999999999999E-3</v>
      </c>
      <c r="AB724" s="302">
        <v>3.2599999999999999E-3</v>
      </c>
      <c r="AC724" s="302">
        <v>2.6700000000000001E-3</v>
      </c>
      <c r="AD724" s="298">
        <v>49.997999999999998</v>
      </c>
      <c r="AE724" s="58">
        <f t="shared" si="11"/>
        <v>2.7268521080259234E-5</v>
      </c>
    </row>
    <row r="725" spans="1:31">
      <c r="A725" s="3">
        <v>724</v>
      </c>
      <c r="B725" s="290" t="s">
        <v>1524</v>
      </c>
      <c r="C725" s="292">
        <v>249.90700000000001</v>
      </c>
      <c r="D725" s="292">
        <v>249.892</v>
      </c>
      <c r="E725" s="292">
        <v>249.88499999999999</v>
      </c>
      <c r="F725" s="292">
        <v>5.0061299999999997</v>
      </c>
      <c r="G725" s="292">
        <v>5.0003000000000002</v>
      </c>
      <c r="H725" s="292">
        <v>5.0028600000000001</v>
      </c>
      <c r="I725" s="292">
        <v>359.97199999999998</v>
      </c>
      <c r="J725" s="292">
        <v>359.98899999999998</v>
      </c>
      <c r="K725" s="292">
        <v>1.966E-2</v>
      </c>
      <c r="L725" s="292">
        <v>1251.07</v>
      </c>
      <c r="M725" s="298">
        <v>1249.54</v>
      </c>
      <c r="N725" s="298">
        <v>1250.1400000000001</v>
      </c>
      <c r="O725" s="298">
        <v>-0.59409999999999996</v>
      </c>
      <c r="P725" s="298">
        <v>-0.24099999999999999</v>
      </c>
      <c r="Q725" s="298">
        <v>0.42902000000000001</v>
      </c>
      <c r="R725" s="302">
        <v>1</v>
      </c>
      <c r="S725" s="302">
        <v>1</v>
      </c>
      <c r="T725" s="302">
        <v>1</v>
      </c>
      <c r="U725" s="302">
        <v>119.90900000000001</v>
      </c>
      <c r="V725" s="302">
        <v>120.25</v>
      </c>
      <c r="W725" s="302">
        <v>119.84</v>
      </c>
      <c r="X725" s="302">
        <v>3.4889999999999997E-2</v>
      </c>
      <c r="Y725" s="302">
        <v>3.6880000000000003E-2</v>
      </c>
      <c r="Z725" s="302">
        <v>3.6170000000000001E-2</v>
      </c>
      <c r="AA725" s="302">
        <v>3.31E-3</v>
      </c>
      <c r="AB725" s="302">
        <v>3.2599999999999999E-3</v>
      </c>
      <c r="AC725" s="302">
        <v>2.7200000000000002E-3</v>
      </c>
      <c r="AD725" s="298">
        <v>49.997999999999998</v>
      </c>
      <c r="AE725" s="58">
        <f t="shared" si="11"/>
        <v>2.5763889425434172E-5</v>
      </c>
    </row>
    <row r="726" spans="1:31">
      <c r="A726" s="3">
        <v>725</v>
      </c>
      <c r="B726" s="290" t="s">
        <v>1525</v>
      </c>
      <c r="C726" s="292">
        <v>249.90700000000001</v>
      </c>
      <c r="D726" s="292">
        <v>249.893</v>
      </c>
      <c r="E726" s="292">
        <v>249.88499999999999</v>
      </c>
      <c r="F726" s="292">
        <v>5.0061799999999996</v>
      </c>
      <c r="G726" s="292">
        <v>5.0003299999999999</v>
      </c>
      <c r="H726" s="292">
        <v>5.0027999999999997</v>
      </c>
      <c r="I726" s="292">
        <v>359.97300000000001</v>
      </c>
      <c r="J726" s="292">
        <v>359.988</v>
      </c>
      <c r="K726" s="292">
        <v>2.001E-2</v>
      </c>
      <c r="L726" s="292">
        <v>1251.08</v>
      </c>
      <c r="M726" s="298">
        <v>1249.54</v>
      </c>
      <c r="N726" s="298">
        <v>1250.1199999999999</v>
      </c>
      <c r="O726" s="298">
        <v>-0.57950000000000002</v>
      </c>
      <c r="P726" s="298">
        <v>-0.24660000000000001</v>
      </c>
      <c r="Q726" s="298">
        <v>0.43668000000000001</v>
      </c>
      <c r="R726" s="302">
        <v>1</v>
      </c>
      <c r="S726" s="302">
        <v>1</v>
      </c>
      <c r="T726" s="302">
        <v>1</v>
      </c>
      <c r="U726" s="302">
        <v>119.90900000000001</v>
      </c>
      <c r="V726" s="302">
        <v>120.25</v>
      </c>
      <c r="W726" s="302">
        <v>119.84</v>
      </c>
      <c r="X726" s="302">
        <v>3.5310000000000001E-2</v>
      </c>
      <c r="Y726" s="302">
        <v>3.6630000000000003E-2</v>
      </c>
      <c r="Z726" s="302">
        <v>3.6249999999999998E-2</v>
      </c>
      <c r="AA726" s="302">
        <v>3.3300000000000001E-3</v>
      </c>
      <c r="AB726" s="302">
        <v>3.3E-3</v>
      </c>
      <c r="AC726" s="302">
        <v>2.7599999999999999E-3</v>
      </c>
      <c r="AD726" s="298">
        <v>49.997999999999998</v>
      </c>
      <c r="AE726" s="58">
        <f t="shared" si="11"/>
        <v>2.3333333956543356E-5</v>
      </c>
    </row>
    <row r="727" spans="1:31">
      <c r="A727" s="3">
        <v>726</v>
      </c>
      <c r="B727" s="290" t="s">
        <v>1526</v>
      </c>
      <c r="C727" s="292">
        <v>249.90700000000001</v>
      </c>
      <c r="D727" s="292">
        <v>249.893</v>
      </c>
      <c r="E727" s="292">
        <v>249.88399999999999</v>
      </c>
      <c r="F727" s="292">
        <v>5.0061999999999998</v>
      </c>
      <c r="G727" s="292">
        <v>5.0003299999999999</v>
      </c>
      <c r="H727" s="292">
        <v>5.0027299999999997</v>
      </c>
      <c r="I727" s="292">
        <v>359.97300000000001</v>
      </c>
      <c r="J727" s="292">
        <v>359.98700000000002</v>
      </c>
      <c r="K727" s="292">
        <v>1.9230000000000001E-2</v>
      </c>
      <c r="L727" s="292">
        <v>1251.08</v>
      </c>
      <c r="M727" s="298">
        <v>1249.55</v>
      </c>
      <c r="N727" s="298">
        <v>1250.0999999999999</v>
      </c>
      <c r="O727" s="298">
        <v>-0.58279999999999998</v>
      </c>
      <c r="P727" s="298">
        <v>-0.26619999999999999</v>
      </c>
      <c r="Q727" s="298">
        <v>0.41971000000000003</v>
      </c>
      <c r="R727" s="302">
        <v>1</v>
      </c>
      <c r="S727" s="302">
        <v>1</v>
      </c>
      <c r="T727" s="302">
        <v>1</v>
      </c>
      <c r="U727" s="302">
        <v>119.90900000000001</v>
      </c>
      <c r="V727" s="302">
        <v>120.25</v>
      </c>
      <c r="W727" s="302">
        <v>119.84</v>
      </c>
      <c r="X727" s="302">
        <v>3.5090000000000003E-2</v>
      </c>
      <c r="Y727" s="302">
        <v>3.6360000000000003E-2</v>
      </c>
      <c r="Z727" s="302">
        <v>3.6920000000000001E-2</v>
      </c>
      <c r="AA727" s="302">
        <v>3.31E-3</v>
      </c>
      <c r="AB727" s="302">
        <v>3.3300000000000001E-3</v>
      </c>
      <c r="AC727" s="302">
        <v>2.8800000000000002E-3</v>
      </c>
      <c r="AD727" s="298">
        <v>49.997999999999998</v>
      </c>
      <c r="AE727" s="58">
        <f t="shared" si="11"/>
        <v>2.3240740119945258E-5</v>
      </c>
    </row>
    <row r="728" spans="1:31">
      <c r="A728" s="3">
        <v>727</v>
      </c>
      <c r="B728" s="290" t="s">
        <v>1527</v>
      </c>
      <c r="C728" s="292">
        <v>249.90799999999999</v>
      </c>
      <c r="D728" s="292">
        <v>249.893</v>
      </c>
      <c r="E728" s="292">
        <v>249.88499999999999</v>
      </c>
      <c r="F728" s="292">
        <v>5.00624</v>
      </c>
      <c r="G728" s="292">
        <v>5.0003500000000001</v>
      </c>
      <c r="H728" s="292">
        <v>5.0027200000000001</v>
      </c>
      <c r="I728" s="292">
        <v>359.97300000000001</v>
      </c>
      <c r="J728" s="292">
        <v>359.98700000000002</v>
      </c>
      <c r="K728" s="292">
        <v>1.9369999999999998E-2</v>
      </c>
      <c r="L728" s="292">
        <v>1251.0999999999999</v>
      </c>
      <c r="M728" s="298">
        <v>1249.55</v>
      </c>
      <c r="N728" s="298">
        <v>1250.0999999999999</v>
      </c>
      <c r="O728" s="298">
        <v>-0.57950000000000002</v>
      </c>
      <c r="P728" s="298">
        <v>-0.27</v>
      </c>
      <c r="Q728" s="298">
        <v>0.42276000000000002</v>
      </c>
      <c r="R728" s="302">
        <v>1</v>
      </c>
      <c r="S728" s="302">
        <v>1</v>
      </c>
      <c r="T728" s="302">
        <v>1</v>
      </c>
      <c r="U728" s="302">
        <v>119.90900000000001</v>
      </c>
      <c r="V728" s="302">
        <v>120.25</v>
      </c>
      <c r="W728" s="302">
        <v>119.84</v>
      </c>
      <c r="X728" s="302">
        <v>3.4070000000000003E-2</v>
      </c>
      <c r="Y728" s="302">
        <v>3.687E-2</v>
      </c>
      <c r="Z728" s="302">
        <v>3.7019999999999997E-2</v>
      </c>
      <c r="AA728" s="302">
        <v>3.29E-3</v>
      </c>
      <c r="AB728" s="302">
        <v>3.3400000000000001E-3</v>
      </c>
      <c r="AC728" s="302">
        <v>3.0400000000000002E-3</v>
      </c>
      <c r="AD728" s="298">
        <v>49.997999999999998</v>
      </c>
      <c r="AE728" s="58">
        <f t="shared" si="11"/>
        <v>2.5046298105735332E-5</v>
      </c>
    </row>
    <row r="729" spans="1:31">
      <c r="A729" s="3">
        <v>728</v>
      </c>
      <c r="B729" s="290" t="s">
        <v>1528</v>
      </c>
      <c r="C729" s="292">
        <v>249.90799999999999</v>
      </c>
      <c r="D729" s="292">
        <v>249.893</v>
      </c>
      <c r="E729" s="292">
        <v>249.88499999999999</v>
      </c>
      <c r="F729" s="292">
        <v>5.00624</v>
      </c>
      <c r="G729" s="292">
        <v>5.0003900000000003</v>
      </c>
      <c r="H729" s="292">
        <v>5.0027200000000001</v>
      </c>
      <c r="I729" s="292">
        <v>359.97300000000001</v>
      </c>
      <c r="J729" s="292">
        <v>359.98700000000002</v>
      </c>
      <c r="K729" s="292">
        <v>1.9800000000000002E-2</v>
      </c>
      <c r="L729" s="292">
        <v>1251.0999999999999</v>
      </c>
      <c r="M729" s="298">
        <v>1249.56</v>
      </c>
      <c r="N729" s="298">
        <v>1250.0999999999999</v>
      </c>
      <c r="O729" s="298">
        <v>-0.57389999999999997</v>
      </c>
      <c r="P729" s="298">
        <v>-0.27229999999999999</v>
      </c>
      <c r="Q729" s="298">
        <v>0.43210999999999999</v>
      </c>
      <c r="R729" s="302">
        <v>1</v>
      </c>
      <c r="S729" s="302">
        <v>1</v>
      </c>
      <c r="T729" s="302">
        <v>1</v>
      </c>
      <c r="U729" s="302">
        <v>119.90900000000001</v>
      </c>
      <c r="V729" s="302">
        <v>120.25</v>
      </c>
      <c r="W729" s="302">
        <v>119.84</v>
      </c>
      <c r="X729" s="302">
        <v>3.474E-2</v>
      </c>
      <c r="Y729" s="302">
        <v>3.6290000000000003E-2</v>
      </c>
      <c r="Z729" s="302">
        <v>3.6940000000000001E-2</v>
      </c>
      <c r="AA729" s="302">
        <v>3.3400000000000001E-3</v>
      </c>
      <c r="AB729" s="302">
        <v>3.3E-3</v>
      </c>
      <c r="AC729" s="302">
        <v>3.13E-3</v>
      </c>
      <c r="AD729" s="298">
        <v>49.997999999999998</v>
      </c>
      <c r="AE729" s="58">
        <f t="shared" si="11"/>
        <v>2.2835643903817981E-5</v>
      </c>
    </row>
    <row r="730" spans="1:31">
      <c r="A730" s="3">
        <v>729</v>
      </c>
      <c r="B730" s="290" t="s">
        <v>1529</v>
      </c>
      <c r="C730" s="292">
        <v>249.90799999999999</v>
      </c>
      <c r="D730" s="292">
        <v>249.893</v>
      </c>
      <c r="E730" s="292">
        <v>249.88399999999999</v>
      </c>
      <c r="F730" s="292">
        <v>5.0062899999999999</v>
      </c>
      <c r="G730" s="292">
        <v>5.0003700000000002</v>
      </c>
      <c r="H730" s="292">
        <v>5.0026999999999999</v>
      </c>
      <c r="I730" s="292">
        <v>359.97300000000001</v>
      </c>
      <c r="J730" s="292">
        <v>359.98700000000002</v>
      </c>
      <c r="K730" s="292">
        <v>1.9369999999999998E-2</v>
      </c>
      <c r="L730" s="292">
        <v>1251.1099999999999</v>
      </c>
      <c r="M730" s="298">
        <v>1249.56</v>
      </c>
      <c r="N730" s="298">
        <v>1250.0899999999999</v>
      </c>
      <c r="O730" s="298">
        <v>-0.57110000000000005</v>
      </c>
      <c r="P730" s="298">
        <v>-0.28070000000000001</v>
      </c>
      <c r="Q730" s="298">
        <v>0.42260999999999999</v>
      </c>
      <c r="R730" s="302">
        <v>1</v>
      </c>
      <c r="S730" s="302">
        <v>1</v>
      </c>
      <c r="T730" s="302">
        <v>1</v>
      </c>
      <c r="U730" s="302">
        <v>119.90900000000001</v>
      </c>
      <c r="V730" s="302">
        <v>120.25</v>
      </c>
      <c r="W730" s="302">
        <v>119.84</v>
      </c>
      <c r="X730" s="302">
        <v>3.4439999999999998E-2</v>
      </c>
      <c r="Y730" s="302">
        <v>3.6810000000000002E-2</v>
      </c>
      <c r="Z730" s="302">
        <v>3.6790000000000003E-2</v>
      </c>
      <c r="AA730" s="302">
        <v>3.29E-3</v>
      </c>
      <c r="AB730" s="302">
        <v>3.3500000000000001E-3</v>
      </c>
      <c r="AC730" s="302">
        <v>3.2100000000000002E-3</v>
      </c>
      <c r="AD730" s="298">
        <v>49.997999999999998</v>
      </c>
      <c r="AE730" s="58">
        <f t="shared" si="11"/>
        <v>2.5219909730367362E-5</v>
      </c>
    </row>
    <row r="731" spans="1:31">
      <c r="A731" s="3">
        <v>730</v>
      </c>
      <c r="B731" s="290" t="s">
        <v>1530</v>
      </c>
      <c r="C731" s="292">
        <v>249.90799999999999</v>
      </c>
      <c r="D731" s="292">
        <v>249.893</v>
      </c>
      <c r="E731" s="292">
        <v>249.88399999999999</v>
      </c>
      <c r="F731" s="292">
        <v>5.0062800000000003</v>
      </c>
      <c r="G731" s="292">
        <v>5.0003900000000003</v>
      </c>
      <c r="H731" s="292">
        <v>5.0026900000000003</v>
      </c>
      <c r="I731" s="292">
        <v>359.97399999999999</v>
      </c>
      <c r="J731" s="292">
        <v>359.98700000000002</v>
      </c>
      <c r="K731" s="292">
        <v>1.942E-2</v>
      </c>
      <c r="L731" s="292">
        <v>1251.1099999999999</v>
      </c>
      <c r="M731" s="298">
        <v>1249.56</v>
      </c>
      <c r="N731" s="298">
        <v>1250.0899999999999</v>
      </c>
      <c r="O731" s="298">
        <v>-0.56640000000000001</v>
      </c>
      <c r="P731" s="298">
        <v>-0.28260000000000002</v>
      </c>
      <c r="Q731" s="298">
        <v>0.42379</v>
      </c>
      <c r="R731" s="302">
        <v>1</v>
      </c>
      <c r="S731" s="302">
        <v>1</v>
      </c>
      <c r="T731" s="302">
        <v>1</v>
      </c>
      <c r="U731" s="302">
        <v>119.90900000000001</v>
      </c>
      <c r="V731" s="302">
        <v>120.25</v>
      </c>
      <c r="W731" s="302">
        <v>119.84</v>
      </c>
      <c r="X731" s="302">
        <v>3.4450000000000001E-2</v>
      </c>
      <c r="Y731" s="302">
        <v>3.6319999999999998E-2</v>
      </c>
      <c r="Z731" s="302">
        <v>3.6819999999999999E-2</v>
      </c>
      <c r="AA731" s="302">
        <v>3.3300000000000001E-3</v>
      </c>
      <c r="AB731" s="302">
        <v>3.3899999999999998E-3</v>
      </c>
      <c r="AC731" s="302">
        <v>3.3600000000000001E-3</v>
      </c>
      <c r="AD731" s="298">
        <v>49.997999999999998</v>
      </c>
      <c r="AE731" s="58">
        <f t="shared" si="11"/>
        <v>2.546296309446916E-5</v>
      </c>
    </row>
    <row r="732" spans="1:31">
      <c r="A732" s="3">
        <v>731</v>
      </c>
      <c r="B732" s="290" t="s">
        <v>1531</v>
      </c>
      <c r="C732" s="292">
        <v>249.90799999999999</v>
      </c>
      <c r="D732" s="292">
        <v>249.892</v>
      </c>
      <c r="E732" s="292">
        <v>249.88399999999999</v>
      </c>
      <c r="F732" s="292">
        <v>5.0063000000000004</v>
      </c>
      <c r="G732" s="292">
        <v>5.0004</v>
      </c>
      <c r="H732" s="292">
        <v>5.00265</v>
      </c>
      <c r="I732" s="292">
        <v>359.97399999999999</v>
      </c>
      <c r="J732" s="292">
        <v>359.98599999999999</v>
      </c>
      <c r="K732" s="292">
        <v>1.899E-2</v>
      </c>
      <c r="L732" s="292">
        <v>1251.1099999999999</v>
      </c>
      <c r="M732" s="298">
        <v>1249.56</v>
      </c>
      <c r="N732" s="298">
        <v>1250.08</v>
      </c>
      <c r="O732" s="298">
        <v>-0.56359999999999999</v>
      </c>
      <c r="P732" s="298">
        <v>-0.29239999999999999</v>
      </c>
      <c r="Q732" s="298">
        <v>0.41443000000000002</v>
      </c>
      <c r="R732" s="302">
        <v>1</v>
      </c>
      <c r="S732" s="302">
        <v>1</v>
      </c>
      <c r="T732" s="302">
        <v>1</v>
      </c>
      <c r="U732" s="302">
        <v>119.90900000000001</v>
      </c>
      <c r="V732" s="302">
        <v>120.25</v>
      </c>
      <c r="W732" s="302">
        <v>119.84</v>
      </c>
      <c r="X732" s="302">
        <v>3.5150000000000001E-2</v>
      </c>
      <c r="Y732" s="302">
        <v>3.6490000000000002E-2</v>
      </c>
      <c r="Z732" s="302">
        <v>3.6080000000000001E-2</v>
      </c>
      <c r="AA732" s="302">
        <v>3.32E-3</v>
      </c>
      <c r="AB732" s="302">
        <v>3.3999999999999998E-3</v>
      </c>
      <c r="AC732" s="302">
        <v>3.5200000000000001E-3</v>
      </c>
      <c r="AD732" s="298">
        <v>49.997999999999998</v>
      </c>
      <c r="AE732" s="58">
        <f t="shared" si="11"/>
        <v>2.3912034521345049E-5</v>
      </c>
    </row>
    <row r="733" spans="1:31">
      <c r="A733" s="3">
        <v>732</v>
      </c>
      <c r="B733" s="290" t="s">
        <v>1532</v>
      </c>
      <c r="C733" s="292">
        <v>249.90799999999999</v>
      </c>
      <c r="D733" s="292">
        <v>249.893</v>
      </c>
      <c r="E733" s="292">
        <v>249.88399999999999</v>
      </c>
      <c r="F733" s="292">
        <v>5.0062699999999998</v>
      </c>
      <c r="G733" s="292">
        <v>5.0003799999999998</v>
      </c>
      <c r="H733" s="292">
        <v>5.0026700000000002</v>
      </c>
      <c r="I733" s="292">
        <v>359.97399999999999</v>
      </c>
      <c r="J733" s="292">
        <v>359.98700000000002</v>
      </c>
      <c r="K733" s="292">
        <v>1.8939999999999999E-2</v>
      </c>
      <c r="L733" s="292">
        <v>1251.1099999999999</v>
      </c>
      <c r="M733" s="298">
        <v>1249.56</v>
      </c>
      <c r="N733" s="298">
        <v>1250.0899999999999</v>
      </c>
      <c r="O733" s="298">
        <v>-0.56030000000000002</v>
      </c>
      <c r="P733" s="298">
        <v>-0.28029999999999999</v>
      </c>
      <c r="Q733" s="298">
        <v>0.4133</v>
      </c>
      <c r="R733" s="302">
        <v>1</v>
      </c>
      <c r="S733" s="302">
        <v>1</v>
      </c>
      <c r="T733" s="302">
        <v>1</v>
      </c>
      <c r="U733" s="302">
        <v>119.90900000000001</v>
      </c>
      <c r="V733" s="302">
        <v>120.25</v>
      </c>
      <c r="W733" s="302">
        <v>119.84</v>
      </c>
      <c r="X733" s="302">
        <v>3.5340000000000003E-2</v>
      </c>
      <c r="Y733" s="302">
        <v>3.6400000000000002E-2</v>
      </c>
      <c r="Z733" s="302">
        <v>3.6949999999999997E-2</v>
      </c>
      <c r="AA733" s="302">
        <v>3.3800000000000002E-3</v>
      </c>
      <c r="AB733" s="302">
        <v>3.4399999999999999E-3</v>
      </c>
      <c r="AC733" s="302">
        <v>3.6900000000000001E-3</v>
      </c>
      <c r="AD733" s="298">
        <v>49.997999999999998</v>
      </c>
      <c r="AE733" s="58">
        <f t="shared" si="11"/>
        <v>2.6180554414168E-5</v>
      </c>
    </row>
    <row r="734" spans="1:31">
      <c r="A734" s="3">
        <v>733</v>
      </c>
      <c r="B734" s="290" t="s">
        <v>1533</v>
      </c>
      <c r="C734" s="292">
        <v>249.90799999999999</v>
      </c>
      <c r="D734" s="292">
        <v>249.893</v>
      </c>
      <c r="E734" s="292">
        <v>249.88499999999999</v>
      </c>
      <c r="F734" s="292">
        <v>5.0062800000000003</v>
      </c>
      <c r="G734" s="292">
        <v>5.0004</v>
      </c>
      <c r="H734" s="292">
        <v>5.0026999999999999</v>
      </c>
      <c r="I734" s="292">
        <v>359.97399999999999</v>
      </c>
      <c r="J734" s="292">
        <v>359.98700000000002</v>
      </c>
      <c r="K734" s="292">
        <v>1.9480000000000001E-2</v>
      </c>
      <c r="L734" s="292">
        <v>1251.1099999999999</v>
      </c>
      <c r="M734" s="298">
        <v>1249.56</v>
      </c>
      <c r="N734" s="298">
        <v>1250.0999999999999</v>
      </c>
      <c r="O734" s="298">
        <v>-0.56130000000000002</v>
      </c>
      <c r="P734" s="298">
        <v>-0.28120000000000001</v>
      </c>
      <c r="Q734" s="298">
        <v>0.42520000000000002</v>
      </c>
      <c r="R734" s="302">
        <v>1</v>
      </c>
      <c r="S734" s="302">
        <v>1</v>
      </c>
      <c r="T734" s="302">
        <v>1</v>
      </c>
      <c r="U734" s="302">
        <v>119.90900000000001</v>
      </c>
      <c r="V734" s="302">
        <v>120.25</v>
      </c>
      <c r="W734" s="302">
        <v>119.84</v>
      </c>
      <c r="X734" s="302">
        <v>3.424E-2</v>
      </c>
      <c r="Y734" s="302">
        <v>3.5610000000000003E-2</v>
      </c>
      <c r="Z734" s="302">
        <v>3.7810000000000003E-2</v>
      </c>
      <c r="AA734" s="302">
        <v>3.3500000000000001E-3</v>
      </c>
      <c r="AB734" s="302">
        <v>3.4199999999999999E-3</v>
      </c>
      <c r="AC734" s="302">
        <v>3.8400000000000001E-3</v>
      </c>
      <c r="AD734" s="298">
        <v>49.997999999999998</v>
      </c>
      <c r="AE734" s="58">
        <f t="shared" si="11"/>
        <v>2.2199077648110688E-5</v>
      </c>
    </row>
    <row r="735" spans="1:31">
      <c r="A735" s="3">
        <v>734</v>
      </c>
      <c r="B735" s="290" t="s">
        <v>1534</v>
      </c>
      <c r="C735" s="292">
        <v>249.90700000000001</v>
      </c>
      <c r="D735" s="292">
        <v>249.893</v>
      </c>
      <c r="E735" s="292">
        <v>249.88499999999999</v>
      </c>
      <c r="F735" s="292">
        <v>5.0062800000000003</v>
      </c>
      <c r="G735" s="292">
        <v>5.0003500000000001</v>
      </c>
      <c r="H735" s="292">
        <v>5.0026799999999998</v>
      </c>
      <c r="I735" s="292">
        <v>359.97300000000001</v>
      </c>
      <c r="J735" s="292">
        <v>359.98599999999999</v>
      </c>
      <c r="K735" s="292">
        <v>1.9650000000000001E-2</v>
      </c>
      <c r="L735" s="292">
        <v>1251.1099999999999</v>
      </c>
      <c r="M735" s="298">
        <v>1249.55</v>
      </c>
      <c r="N735" s="298">
        <v>1250.0899999999999</v>
      </c>
      <c r="O735" s="298">
        <v>-0.57020000000000004</v>
      </c>
      <c r="P735" s="298">
        <v>-0.28539999999999999</v>
      </c>
      <c r="Q735" s="298">
        <v>0.42876999999999998</v>
      </c>
      <c r="R735" s="302">
        <v>1</v>
      </c>
      <c r="S735" s="302">
        <v>1</v>
      </c>
      <c r="T735" s="302">
        <v>1</v>
      </c>
      <c r="U735" s="302">
        <v>119.90900000000001</v>
      </c>
      <c r="V735" s="302">
        <v>120.25</v>
      </c>
      <c r="W735" s="302">
        <v>119.84</v>
      </c>
      <c r="X735" s="302">
        <v>3.39E-2</v>
      </c>
      <c r="Y735" s="302">
        <v>3.5749999999999997E-2</v>
      </c>
      <c r="Z735" s="302">
        <v>3.7100000000000001E-2</v>
      </c>
      <c r="AA735" s="302">
        <v>3.32E-3</v>
      </c>
      <c r="AB735" s="302">
        <v>3.4299999999999999E-3</v>
      </c>
      <c r="AC735" s="302">
        <v>3.9300000000000003E-3</v>
      </c>
      <c r="AD735" s="298">
        <v>49.997999999999998</v>
      </c>
      <c r="AE735" s="58">
        <f t="shared" si="11"/>
        <v>2.3460648662876338E-5</v>
      </c>
    </row>
    <row r="736" spans="1:31">
      <c r="A736" s="3">
        <v>735</v>
      </c>
      <c r="B736" s="290" t="s">
        <v>1535</v>
      </c>
      <c r="C736" s="292">
        <v>249.90899999999999</v>
      </c>
      <c r="D736" s="292">
        <v>249.89400000000001</v>
      </c>
      <c r="E736" s="292">
        <v>249.88399999999999</v>
      </c>
      <c r="F736" s="292">
        <v>5.0062699999999998</v>
      </c>
      <c r="G736" s="292">
        <v>5.0003399999999996</v>
      </c>
      <c r="H736" s="292">
        <v>5.0027299999999997</v>
      </c>
      <c r="I736" s="292">
        <v>359.97300000000001</v>
      </c>
      <c r="J736" s="292">
        <v>359.98700000000002</v>
      </c>
      <c r="K736" s="292">
        <v>2.0109999999999999E-2</v>
      </c>
      <c r="L736" s="292">
        <v>1251.1099999999999</v>
      </c>
      <c r="M736" s="298">
        <v>1249.55</v>
      </c>
      <c r="N736" s="298">
        <v>1250.0999999999999</v>
      </c>
      <c r="O736" s="298">
        <v>-0.5786</v>
      </c>
      <c r="P736" s="298">
        <v>-0.26950000000000002</v>
      </c>
      <c r="Q736" s="298">
        <v>0.43878</v>
      </c>
      <c r="R736" s="302">
        <v>1</v>
      </c>
      <c r="S736" s="302">
        <v>1</v>
      </c>
      <c r="T736" s="302">
        <v>1</v>
      </c>
      <c r="U736" s="302">
        <v>119.90900000000001</v>
      </c>
      <c r="V736" s="302">
        <v>120.25</v>
      </c>
      <c r="W736" s="302">
        <v>119.84</v>
      </c>
      <c r="X736" s="302">
        <v>3.4369999999999998E-2</v>
      </c>
      <c r="Y736" s="302">
        <v>3.6589999999999998E-2</v>
      </c>
      <c r="Z736" s="302">
        <v>3.712E-2</v>
      </c>
      <c r="AA736" s="302">
        <v>3.3700000000000002E-3</v>
      </c>
      <c r="AB736" s="302">
        <v>3.4199999999999999E-3</v>
      </c>
      <c r="AC736" s="302">
        <v>4.0200000000000001E-3</v>
      </c>
      <c r="AD736" s="298">
        <v>49.997999999999998</v>
      </c>
      <c r="AE736" s="58">
        <f t="shared" si="11"/>
        <v>2.4282402591779828E-5</v>
      </c>
    </row>
    <row r="737" spans="1:31">
      <c r="A737" s="3">
        <v>736</v>
      </c>
      <c r="B737" s="290" t="s">
        <v>1536</v>
      </c>
      <c r="C737" s="292">
        <v>249.90799999999999</v>
      </c>
      <c r="D737" s="292">
        <v>249.893</v>
      </c>
      <c r="E737" s="292">
        <v>249.88499999999999</v>
      </c>
      <c r="F737" s="292">
        <v>5.00624</v>
      </c>
      <c r="G737" s="292">
        <v>5.0003200000000003</v>
      </c>
      <c r="H737" s="292">
        <v>5.0027699999999999</v>
      </c>
      <c r="I737" s="292">
        <v>359.97300000000001</v>
      </c>
      <c r="J737" s="292">
        <v>359.988</v>
      </c>
      <c r="K737" s="292">
        <v>2.0070000000000001E-2</v>
      </c>
      <c r="L737" s="292">
        <v>1251.0999999999999</v>
      </c>
      <c r="M737" s="298">
        <v>1249.54</v>
      </c>
      <c r="N737" s="298">
        <v>1250.1199999999999</v>
      </c>
      <c r="O737" s="298">
        <v>-0.58660000000000001</v>
      </c>
      <c r="P737" s="298">
        <v>-0.2606</v>
      </c>
      <c r="Q737" s="298">
        <v>0.43802000000000002</v>
      </c>
      <c r="R737" s="302">
        <v>1</v>
      </c>
      <c r="S737" s="302">
        <v>1</v>
      </c>
      <c r="T737" s="302">
        <v>1</v>
      </c>
      <c r="U737" s="302">
        <v>119.90900000000001</v>
      </c>
      <c r="V737" s="302">
        <v>120.25</v>
      </c>
      <c r="W737" s="302">
        <v>119.84</v>
      </c>
      <c r="X737" s="302">
        <v>3.4779999999999998E-2</v>
      </c>
      <c r="Y737" s="302">
        <v>3.678E-2</v>
      </c>
      <c r="Z737" s="302">
        <v>3.6220000000000002E-2</v>
      </c>
      <c r="AA737" s="302">
        <v>3.3500000000000001E-3</v>
      </c>
      <c r="AB737" s="302">
        <v>3.4099999999999998E-3</v>
      </c>
      <c r="AC737" s="302">
        <v>4.1000000000000003E-3</v>
      </c>
      <c r="AD737" s="298">
        <v>49.997999999999998</v>
      </c>
      <c r="AE737" s="58">
        <f t="shared" si="11"/>
        <v>2.3958338715601712E-5</v>
      </c>
    </row>
    <row r="738" spans="1:31">
      <c r="A738" s="3">
        <v>737</v>
      </c>
      <c r="B738" s="290" t="s">
        <v>1537</v>
      </c>
      <c r="C738" s="292">
        <v>249.90700000000001</v>
      </c>
      <c r="D738" s="292">
        <v>249.893</v>
      </c>
      <c r="E738" s="292">
        <v>249.887</v>
      </c>
      <c r="F738" s="292">
        <v>5.0062100000000003</v>
      </c>
      <c r="G738" s="292">
        <v>5.0003399999999996</v>
      </c>
      <c r="H738" s="292">
        <v>5.0028100000000002</v>
      </c>
      <c r="I738" s="292">
        <v>359.97300000000001</v>
      </c>
      <c r="J738" s="292">
        <v>359.988</v>
      </c>
      <c r="K738" s="292">
        <v>2.0129999999999999E-2</v>
      </c>
      <c r="L738" s="292">
        <v>1251.0899999999999</v>
      </c>
      <c r="M738" s="298">
        <v>1249.55</v>
      </c>
      <c r="N738" s="298">
        <v>1250.1400000000001</v>
      </c>
      <c r="O738" s="298">
        <v>-0.58660000000000001</v>
      </c>
      <c r="P738" s="298">
        <v>-0.255</v>
      </c>
      <c r="Q738" s="298">
        <v>0.43929000000000001</v>
      </c>
      <c r="R738" s="302">
        <v>1</v>
      </c>
      <c r="S738" s="302">
        <v>1</v>
      </c>
      <c r="T738" s="302">
        <v>1</v>
      </c>
      <c r="U738" s="302">
        <v>119.90900000000001</v>
      </c>
      <c r="V738" s="302">
        <v>120.25</v>
      </c>
      <c r="W738" s="302">
        <v>119.84</v>
      </c>
      <c r="X738" s="302">
        <v>3.4459999999999998E-2</v>
      </c>
      <c r="Y738" s="302">
        <v>3.6130000000000002E-2</v>
      </c>
      <c r="Z738" s="302">
        <v>3.7789999999999997E-2</v>
      </c>
      <c r="AA738" s="302">
        <v>3.3600000000000001E-3</v>
      </c>
      <c r="AB738" s="302">
        <v>3.4399999999999999E-3</v>
      </c>
      <c r="AC738" s="302">
        <v>4.1999999999999997E-3</v>
      </c>
      <c r="AD738" s="298">
        <v>49.997999999999998</v>
      </c>
      <c r="AE738" s="58">
        <f t="shared" si="11"/>
        <v>2.3784719815012068E-5</v>
      </c>
    </row>
    <row r="739" spans="1:31">
      <c r="A739" s="3">
        <v>738</v>
      </c>
      <c r="B739" s="290" t="s">
        <v>1538</v>
      </c>
      <c r="C739" s="292">
        <v>249.90600000000001</v>
      </c>
      <c r="D739" s="292">
        <v>249.892</v>
      </c>
      <c r="E739" s="292">
        <v>249.88499999999999</v>
      </c>
      <c r="F739" s="292">
        <v>5.0061400000000003</v>
      </c>
      <c r="G739" s="292">
        <v>5.0003299999999999</v>
      </c>
      <c r="H739" s="292">
        <v>5.0028300000000003</v>
      </c>
      <c r="I739" s="292">
        <v>359.97199999999998</v>
      </c>
      <c r="J739" s="292">
        <v>359.98899999999998</v>
      </c>
      <c r="K739" s="292">
        <v>2.0320000000000001E-2</v>
      </c>
      <c r="L739" s="292">
        <v>1251.06</v>
      </c>
      <c r="M739" s="298">
        <v>1249.54</v>
      </c>
      <c r="N739" s="298">
        <v>1250.1300000000001</v>
      </c>
      <c r="O739" s="298">
        <v>-0.5917</v>
      </c>
      <c r="P739" s="298">
        <v>-0.23300000000000001</v>
      </c>
      <c r="Q739" s="298">
        <v>0.44350000000000001</v>
      </c>
      <c r="R739" s="302">
        <v>1</v>
      </c>
      <c r="S739" s="302">
        <v>1</v>
      </c>
      <c r="T739" s="302">
        <v>1</v>
      </c>
      <c r="U739" s="302">
        <v>119.908</v>
      </c>
      <c r="V739" s="302">
        <v>120.25</v>
      </c>
      <c r="W739" s="302">
        <v>119.84</v>
      </c>
      <c r="X739" s="302">
        <v>3.4419999999999999E-2</v>
      </c>
      <c r="Y739" s="302">
        <v>3.5529999999999999E-2</v>
      </c>
      <c r="Z739" s="302">
        <v>3.6479999999999999E-2</v>
      </c>
      <c r="AA739" s="302">
        <v>3.3899999999999998E-3</v>
      </c>
      <c r="AB739" s="302">
        <v>3.4199999999999999E-3</v>
      </c>
      <c r="AC739" s="302">
        <v>4.3E-3</v>
      </c>
      <c r="AD739" s="298">
        <v>49.997999999999998</v>
      </c>
      <c r="AE739" s="58">
        <f t="shared" si="11"/>
        <v>2.6539353711996228E-5</v>
      </c>
    </row>
    <row r="740" spans="1:31">
      <c r="A740" s="3">
        <v>739</v>
      </c>
      <c r="B740" s="290" t="s">
        <v>1539</v>
      </c>
      <c r="C740" s="292">
        <v>249.90700000000001</v>
      </c>
      <c r="D740" s="292">
        <v>249.89099999999999</v>
      </c>
      <c r="E740" s="292">
        <v>249.886</v>
      </c>
      <c r="F740" s="292">
        <v>5.0061299999999997</v>
      </c>
      <c r="G740" s="292">
        <v>5.0003399999999996</v>
      </c>
      <c r="H740" s="292">
        <v>5.00284</v>
      </c>
      <c r="I740" s="292">
        <v>359.97199999999998</v>
      </c>
      <c r="J740" s="292">
        <v>359.98899999999998</v>
      </c>
      <c r="K740" s="292">
        <v>1.941E-2</v>
      </c>
      <c r="L740" s="292">
        <v>1251.07</v>
      </c>
      <c r="M740" s="298">
        <v>1249.54</v>
      </c>
      <c r="N740" s="298">
        <v>1250.1400000000001</v>
      </c>
      <c r="O740" s="298">
        <v>-0.59640000000000004</v>
      </c>
      <c r="P740" s="298">
        <v>-0.23250000000000001</v>
      </c>
      <c r="Q740" s="298">
        <v>0.42359000000000002</v>
      </c>
      <c r="R740" s="302">
        <v>1</v>
      </c>
      <c r="S740" s="302">
        <v>1</v>
      </c>
      <c r="T740" s="302">
        <v>1</v>
      </c>
      <c r="U740" s="302">
        <v>119.90900000000001</v>
      </c>
      <c r="V740" s="302">
        <v>120.25</v>
      </c>
      <c r="W740" s="302">
        <v>119.84</v>
      </c>
      <c r="X740" s="302">
        <v>3.5400000000000001E-2</v>
      </c>
      <c r="Y740" s="302">
        <v>3.7060000000000003E-2</v>
      </c>
      <c r="Z740" s="302">
        <v>3.5139999999999998E-2</v>
      </c>
      <c r="AA740" s="302">
        <v>3.4099999999999998E-3</v>
      </c>
      <c r="AB740" s="302">
        <v>3.3999999999999998E-3</v>
      </c>
      <c r="AC740" s="302">
        <v>4.3400000000000001E-3</v>
      </c>
      <c r="AD740" s="298">
        <v>49.997999999999998</v>
      </c>
      <c r="AE740" s="58">
        <f t="shared" si="11"/>
        <v>2.8113427106291056E-5</v>
      </c>
    </row>
    <row r="741" spans="1:31">
      <c r="A741" s="3">
        <v>740</v>
      </c>
      <c r="B741" s="290" t="s">
        <v>1540</v>
      </c>
      <c r="C741" s="292">
        <v>249.90799999999999</v>
      </c>
      <c r="D741" s="292">
        <v>249.892</v>
      </c>
      <c r="E741" s="292">
        <v>249.886</v>
      </c>
      <c r="F741" s="292">
        <v>5.0060900000000004</v>
      </c>
      <c r="G741" s="292">
        <v>5.0004200000000001</v>
      </c>
      <c r="H741" s="292">
        <v>5.0028100000000002</v>
      </c>
      <c r="I741" s="292">
        <v>359.97300000000001</v>
      </c>
      <c r="J741" s="292">
        <v>359.98899999999998</v>
      </c>
      <c r="K741" s="292">
        <v>1.9400000000000001E-2</v>
      </c>
      <c r="L741" s="292">
        <v>1251.06</v>
      </c>
      <c r="M741" s="298">
        <v>1249.56</v>
      </c>
      <c r="N741" s="298">
        <v>1250.1300000000001</v>
      </c>
      <c r="O741" s="298">
        <v>-0.5847</v>
      </c>
      <c r="P741" s="298">
        <v>-0.2349</v>
      </c>
      <c r="Q741" s="298">
        <v>0.42348999999999998</v>
      </c>
      <c r="R741" s="302">
        <v>1</v>
      </c>
      <c r="S741" s="302">
        <v>1</v>
      </c>
      <c r="T741" s="302">
        <v>1</v>
      </c>
      <c r="U741" s="302">
        <v>119.90900000000001</v>
      </c>
      <c r="V741" s="302">
        <v>120.249</v>
      </c>
      <c r="W741" s="302">
        <v>119.84</v>
      </c>
      <c r="X741" s="302">
        <v>3.4680000000000002E-2</v>
      </c>
      <c r="Y741" s="302">
        <v>3.7150000000000002E-2</v>
      </c>
      <c r="Z741" s="302">
        <v>3.6060000000000002E-2</v>
      </c>
      <c r="AA741" s="302">
        <v>3.4199999999999999E-3</v>
      </c>
      <c r="AB741" s="302">
        <v>3.3700000000000002E-3</v>
      </c>
      <c r="AC741" s="302">
        <v>4.3699999999999998E-3</v>
      </c>
      <c r="AD741" s="298">
        <v>49.997999999999998</v>
      </c>
      <c r="AE741" s="58">
        <f t="shared" si="11"/>
        <v>2.5324072339572012E-5</v>
      </c>
    </row>
    <row r="742" spans="1:31">
      <c r="A742" s="3">
        <v>741</v>
      </c>
      <c r="B742" s="290" t="s">
        <v>1541</v>
      </c>
      <c r="C742" s="292">
        <v>249.90799999999999</v>
      </c>
      <c r="D742" s="292">
        <v>249.893</v>
      </c>
      <c r="E742" s="292">
        <v>249.88499999999999</v>
      </c>
      <c r="F742" s="292">
        <v>5.0060799999999999</v>
      </c>
      <c r="G742" s="292">
        <v>5.0004799999999996</v>
      </c>
      <c r="H742" s="292">
        <v>5.0027799999999996</v>
      </c>
      <c r="I742" s="292">
        <v>359.97399999999999</v>
      </c>
      <c r="J742" s="292">
        <v>359.98899999999998</v>
      </c>
      <c r="K742" s="292">
        <v>2.036E-2</v>
      </c>
      <c r="L742" s="292">
        <v>1251.06</v>
      </c>
      <c r="M742" s="298">
        <v>1249.58</v>
      </c>
      <c r="N742" s="298">
        <v>1250.1199999999999</v>
      </c>
      <c r="O742" s="298">
        <v>-0.56499999999999995</v>
      </c>
      <c r="P742" s="298">
        <v>-0.22459999999999999</v>
      </c>
      <c r="Q742" s="298">
        <v>0.44429000000000002</v>
      </c>
      <c r="R742" s="302">
        <v>1</v>
      </c>
      <c r="S742" s="302">
        <v>1</v>
      </c>
      <c r="T742" s="302">
        <v>1</v>
      </c>
      <c r="U742" s="302">
        <v>119.90900000000001</v>
      </c>
      <c r="V742" s="302">
        <v>120.249</v>
      </c>
      <c r="W742" s="302">
        <v>119.84</v>
      </c>
      <c r="X742" s="302">
        <v>3.4259999999999999E-2</v>
      </c>
      <c r="Y742" s="302">
        <v>3.5889999999999998E-2</v>
      </c>
      <c r="Z742" s="302">
        <v>3.7490000000000002E-2</v>
      </c>
      <c r="AA742" s="302">
        <v>3.4399999999999999E-3</v>
      </c>
      <c r="AB742" s="302">
        <v>3.3600000000000001E-3</v>
      </c>
      <c r="AC742" s="302">
        <v>4.4099999999999999E-3</v>
      </c>
      <c r="AD742" s="298">
        <v>49.997999999999998</v>
      </c>
      <c r="AE742" s="58">
        <f t="shared" si="11"/>
        <v>2.4050925276242197E-5</v>
      </c>
    </row>
    <row r="743" spans="1:31">
      <c r="A743" s="3">
        <v>742</v>
      </c>
      <c r="B743" s="290" t="s">
        <v>1542</v>
      </c>
      <c r="C743" s="292">
        <v>249.90700000000001</v>
      </c>
      <c r="D743" s="292">
        <v>249.893</v>
      </c>
      <c r="E743" s="292">
        <v>249.88499999999999</v>
      </c>
      <c r="F743" s="292">
        <v>5.0060799999999999</v>
      </c>
      <c r="G743" s="292">
        <v>5.00054</v>
      </c>
      <c r="H743" s="292">
        <v>5.0027299999999997</v>
      </c>
      <c r="I743" s="292">
        <v>359.97399999999999</v>
      </c>
      <c r="J743" s="292">
        <v>359.98899999999998</v>
      </c>
      <c r="K743" s="292">
        <v>2.053E-2</v>
      </c>
      <c r="L743" s="292">
        <v>1251.05</v>
      </c>
      <c r="M743" s="298">
        <v>1249.5999999999999</v>
      </c>
      <c r="N743" s="298">
        <v>1250.1099999999999</v>
      </c>
      <c r="O743" s="298">
        <v>-0.55700000000000005</v>
      </c>
      <c r="P743" s="298">
        <v>-0.23719999999999999</v>
      </c>
      <c r="Q743" s="298">
        <v>0.44802999999999998</v>
      </c>
      <c r="R743" s="302">
        <v>1</v>
      </c>
      <c r="S743" s="302">
        <v>1</v>
      </c>
      <c r="T743" s="302">
        <v>1</v>
      </c>
      <c r="U743" s="302">
        <v>119.90900000000001</v>
      </c>
      <c r="V743" s="302">
        <v>120.249</v>
      </c>
      <c r="W743" s="302">
        <v>119.84</v>
      </c>
      <c r="X743" s="302">
        <v>3.4180000000000002E-2</v>
      </c>
      <c r="Y743" s="302">
        <v>3.5700000000000003E-2</v>
      </c>
      <c r="Z743" s="302">
        <v>3.7240000000000002E-2</v>
      </c>
      <c r="AA743" s="302">
        <v>3.4399999999999999E-3</v>
      </c>
      <c r="AB743" s="302">
        <v>3.31E-3</v>
      </c>
      <c r="AC743" s="302">
        <v>4.3800000000000002E-3</v>
      </c>
      <c r="AD743" s="298">
        <v>49.997999999999998</v>
      </c>
      <c r="AE743" s="58">
        <f t="shared" si="11"/>
        <v>2.3194443201646209E-5</v>
      </c>
    </row>
    <row r="744" spans="1:31">
      <c r="A744" s="3">
        <v>743</v>
      </c>
      <c r="B744" s="290" t="s">
        <v>1543</v>
      </c>
      <c r="C744" s="292">
        <v>249.90600000000001</v>
      </c>
      <c r="D744" s="292">
        <v>249.89400000000001</v>
      </c>
      <c r="E744" s="292">
        <v>249.88300000000001</v>
      </c>
      <c r="F744" s="292">
        <v>5.0060900000000004</v>
      </c>
      <c r="G744" s="292">
        <v>5.0005600000000001</v>
      </c>
      <c r="H744" s="292">
        <v>5.0026900000000003</v>
      </c>
      <c r="I744" s="292">
        <v>359.97500000000002</v>
      </c>
      <c r="J744" s="292">
        <v>359.988</v>
      </c>
      <c r="K744" s="292">
        <v>2.0500000000000001E-2</v>
      </c>
      <c r="L744" s="292">
        <v>1251.05</v>
      </c>
      <c r="M744" s="298">
        <v>1249.6099999999999</v>
      </c>
      <c r="N744" s="298">
        <v>1250.0899999999999</v>
      </c>
      <c r="O744" s="298">
        <v>-0.54339999999999999</v>
      </c>
      <c r="P744" s="298">
        <v>-0.25729999999999997</v>
      </c>
      <c r="Q744" s="298">
        <v>0.44727</v>
      </c>
      <c r="R744" s="302">
        <v>1</v>
      </c>
      <c r="S744" s="302">
        <v>1</v>
      </c>
      <c r="T744" s="302">
        <v>1</v>
      </c>
      <c r="U744" s="302">
        <v>119.90900000000001</v>
      </c>
      <c r="V744" s="302">
        <v>120.25</v>
      </c>
      <c r="W744" s="302">
        <v>119.84</v>
      </c>
      <c r="X744" s="302">
        <v>3.4139999999999997E-2</v>
      </c>
      <c r="Y744" s="302">
        <v>3.5929999999999997E-2</v>
      </c>
      <c r="Z744" s="302">
        <v>3.6830000000000002E-2</v>
      </c>
      <c r="AA744" s="302">
        <v>3.46E-3</v>
      </c>
      <c r="AB744" s="302">
        <v>3.32E-3</v>
      </c>
      <c r="AC744" s="302">
        <v>4.3899999999999998E-3</v>
      </c>
      <c r="AD744" s="298">
        <v>49.997999999999998</v>
      </c>
      <c r="AE744" s="58">
        <f t="shared" si="11"/>
        <v>2.4236112949438393E-5</v>
      </c>
    </row>
    <row r="745" spans="1:31">
      <c r="A745" s="3">
        <v>744</v>
      </c>
      <c r="B745" s="290" t="s">
        <v>1544</v>
      </c>
      <c r="C745" s="292">
        <v>249.904</v>
      </c>
      <c r="D745" s="292">
        <v>249.893</v>
      </c>
      <c r="E745" s="292">
        <v>249.88399999999999</v>
      </c>
      <c r="F745" s="292">
        <v>5.0061299999999997</v>
      </c>
      <c r="G745" s="292">
        <v>5.0005499999999996</v>
      </c>
      <c r="H745" s="292">
        <v>5.00265</v>
      </c>
      <c r="I745" s="292">
        <v>359.97500000000002</v>
      </c>
      <c r="J745" s="292">
        <v>359.98700000000002</v>
      </c>
      <c r="K745" s="292">
        <v>2.0990000000000002E-2</v>
      </c>
      <c r="L745" s="292">
        <v>1251.05</v>
      </c>
      <c r="M745" s="298">
        <v>1249.5999999999999</v>
      </c>
      <c r="N745" s="298">
        <v>1250.08</v>
      </c>
      <c r="O745" s="298">
        <v>-0.54249999999999998</v>
      </c>
      <c r="P745" s="298">
        <v>-0.26479999999999998</v>
      </c>
      <c r="Q745" s="298">
        <v>0.45804</v>
      </c>
      <c r="R745" s="302">
        <v>1</v>
      </c>
      <c r="S745" s="302">
        <v>1</v>
      </c>
      <c r="T745" s="302">
        <v>1</v>
      </c>
      <c r="U745" s="302">
        <v>119.90900000000001</v>
      </c>
      <c r="V745" s="302">
        <v>120.249</v>
      </c>
      <c r="W745" s="302">
        <v>119.84</v>
      </c>
      <c r="X745" s="302">
        <v>3.4750000000000003E-2</v>
      </c>
      <c r="Y745" s="302">
        <v>3.6179999999999997E-2</v>
      </c>
      <c r="Z745" s="302">
        <v>3.6920000000000001E-2</v>
      </c>
      <c r="AA745" s="302">
        <v>3.46E-3</v>
      </c>
      <c r="AB745" s="302">
        <v>3.3E-3</v>
      </c>
      <c r="AC745" s="302">
        <v>4.3299999999999996E-3</v>
      </c>
      <c r="AD745" s="298">
        <v>49.997999999999998</v>
      </c>
      <c r="AE745" s="58">
        <f t="shared" si="11"/>
        <v>2.6898145733866841E-5</v>
      </c>
    </row>
    <row r="746" spans="1:31">
      <c r="A746" s="3">
        <v>745</v>
      </c>
      <c r="B746" s="290" t="s">
        <v>1545</v>
      </c>
      <c r="C746" s="292">
        <v>249.905</v>
      </c>
      <c r="D746" s="292">
        <v>249.893</v>
      </c>
      <c r="E746" s="292">
        <v>249.88399999999999</v>
      </c>
      <c r="F746" s="292">
        <v>5.0061900000000001</v>
      </c>
      <c r="G746" s="292">
        <v>5.0005100000000002</v>
      </c>
      <c r="H746" s="292">
        <v>5.0026099999999998</v>
      </c>
      <c r="I746" s="292">
        <v>359.97500000000002</v>
      </c>
      <c r="J746" s="292">
        <v>359.98700000000002</v>
      </c>
      <c r="K746" s="292">
        <v>2.179E-2</v>
      </c>
      <c r="L746" s="292">
        <v>1251.07</v>
      </c>
      <c r="M746" s="298">
        <v>1249.5899999999999</v>
      </c>
      <c r="N746" s="298">
        <v>1250.07</v>
      </c>
      <c r="O746" s="298">
        <v>-0.54769999999999996</v>
      </c>
      <c r="P746" s="298">
        <v>-0.28260000000000002</v>
      </c>
      <c r="Q746" s="298">
        <v>0.47541</v>
      </c>
      <c r="R746" s="302">
        <v>1</v>
      </c>
      <c r="S746" s="302">
        <v>1</v>
      </c>
      <c r="T746" s="302">
        <v>1</v>
      </c>
      <c r="U746" s="302">
        <v>119.90900000000001</v>
      </c>
      <c r="V746" s="302">
        <v>120.25</v>
      </c>
      <c r="W746" s="302">
        <v>119.84099999999999</v>
      </c>
      <c r="X746" s="302">
        <v>3.4450000000000001E-2</v>
      </c>
      <c r="Y746" s="302">
        <v>3.6420000000000001E-2</v>
      </c>
      <c r="Z746" s="302">
        <v>3.6900000000000002E-2</v>
      </c>
      <c r="AA746" s="302">
        <v>3.48E-3</v>
      </c>
      <c r="AB746" s="302">
        <v>3.3400000000000001E-3</v>
      </c>
      <c r="AC746" s="302">
        <v>4.2700000000000004E-3</v>
      </c>
      <c r="AD746" s="298">
        <v>49.997999999999998</v>
      </c>
      <c r="AE746" s="58">
        <f t="shared" si="11"/>
        <v>2.2372689272742718E-5</v>
      </c>
    </row>
    <row r="747" spans="1:31">
      <c r="A747" s="3">
        <v>746</v>
      </c>
      <c r="B747" s="290" t="s">
        <v>1546</v>
      </c>
      <c r="C747" s="292">
        <v>249.90700000000001</v>
      </c>
      <c r="D747" s="292">
        <v>249.893</v>
      </c>
      <c r="E747" s="292">
        <v>249.88300000000001</v>
      </c>
      <c r="F747" s="292">
        <v>5.00624</v>
      </c>
      <c r="G747" s="292">
        <v>5.0004799999999996</v>
      </c>
      <c r="H747" s="292">
        <v>5.0026000000000002</v>
      </c>
      <c r="I747" s="292">
        <v>359.97399999999999</v>
      </c>
      <c r="J747" s="292">
        <v>359.98700000000002</v>
      </c>
      <c r="K747" s="292">
        <v>2.2689999999999998E-2</v>
      </c>
      <c r="L747" s="292">
        <v>1251.0899999999999</v>
      </c>
      <c r="M747" s="298">
        <v>1249.5899999999999</v>
      </c>
      <c r="N747" s="298">
        <v>1250.07</v>
      </c>
      <c r="O747" s="298">
        <v>-0.54959999999999998</v>
      </c>
      <c r="P747" s="298">
        <v>-0.27179999999999999</v>
      </c>
      <c r="Q747" s="298">
        <v>0.49521999999999999</v>
      </c>
      <c r="R747" s="302">
        <v>1</v>
      </c>
      <c r="S747" s="302">
        <v>1</v>
      </c>
      <c r="T747" s="302">
        <v>1</v>
      </c>
      <c r="U747" s="302">
        <v>119.90900000000001</v>
      </c>
      <c r="V747" s="302">
        <v>120.25</v>
      </c>
      <c r="W747" s="302">
        <v>119.84</v>
      </c>
      <c r="X747" s="302">
        <v>3.4660000000000003E-2</v>
      </c>
      <c r="Y747" s="302">
        <v>3.6850000000000001E-2</v>
      </c>
      <c r="Z747" s="302">
        <v>3.7190000000000001E-2</v>
      </c>
      <c r="AA747" s="302">
        <v>3.47E-3</v>
      </c>
      <c r="AB747" s="302">
        <v>3.29E-3</v>
      </c>
      <c r="AC747" s="302">
        <v>4.1700000000000001E-3</v>
      </c>
      <c r="AD747" s="298">
        <v>49.997999999999998</v>
      </c>
      <c r="AE747" s="58">
        <f t="shared" si="11"/>
        <v>2.3518514353781939E-5</v>
      </c>
    </row>
    <row r="748" spans="1:31">
      <c r="A748" s="3">
        <v>747</v>
      </c>
      <c r="B748" s="290" t="s">
        <v>1547</v>
      </c>
      <c r="C748" s="292">
        <v>249.90700000000001</v>
      </c>
      <c r="D748" s="292">
        <v>249.893</v>
      </c>
      <c r="E748" s="292">
        <v>249.88399999999999</v>
      </c>
      <c r="F748" s="292">
        <v>5.0063199999999997</v>
      </c>
      <c r="G748" s="292">
        <v>5.0004299999999997</v>
      </c>
      <c r="H748" s="292">
        <v>5.0026200000000003</v>
      </c>
      <c r="I748" s="292">
        <v>359.97300000000001</v>
      </c>
      <c r="J748" s="292">
        <v>359.98599999999999</v>
      </c>
      <c r="K748" s="292">
        <v>2.2499999999999999E-2</v>
      </c>
      <c r="L748" s="292">
        <v>1251.1199999999999</v>
      </c>
      <c r="M748" s="298">
        <v>1249.57</v>
      </c>
      <c r="N748" s="298">
        <v>1250.08</v>
      </c>
      <c r="O748" s="298">
        <v>-0.5716</v>
      </c>
      <c r="P748" s="298">
        <v>-0.2873</v>
      </c>
      <c r="Q748" s="298">
        <v>0.49091000000000001</v>
      </c>
      <c r="R748" s="302">
        <v>1</v>
      </c>
      <c r="S748" s="302">
        <v>1</v>
      </c>
      <c r="T748" s="302">
        <v>1</v>
      </c>
      <c r="U748" s="302">
        <v>119.90900000000001</v>
      </c>
      <c r="V748" s="302">
        <v>120.25</v>
      </c>
      <c r="W748" s="302">
        <v>119.84</v>
      </c>
      <c r="X748" s="302">
        <v>3.3739999999999999E-2</v>
      </c>
      <c r="Y748" s="302">
        <v>3.5529999999999999E-2</v>
      </c>
      <c r="Z748" s="302">
        <v>3.7440000000000001E-2</v>
      </c>
      <c r="AA748" s="302">
        <v>3.49E-3</v>
      </c>
      <c r="AB748" s="302">
        <v>3.2599999999999999E-3</v>
      </c>
      <c r="AC748" s="302">
        <v>4.1000000000000003E-3</v>
      </c>
      <c r="AD748" s="298">
        <v>49.997999999999998</v>
      </c>
      <c r="AE748" s="58">
        <f t="shared" si="11"/>
        <v>2.2962965886108577E-5</v>
      </c>
    </row>
    <row r="749" spans="1:31">
      <c r="A749" s="3">
        <v>748</v>
      </c>
      <c r="B749" s="290" t="s">
        <v>1548</v>
      </c>
      <c r="C749" s="292">
        <v>249.90700000000001</v>
      </c>
      <c r="D749" s="292">
        <v>249.893</v>
      </c>
      <c r="E749" s="292">
        <v>249.88399999999999</v>
      </c>
      <c r="F749" s="292">
        <v>5.00631</v>
      </c>
      <c r="G749" s="292">
        <v>5.0004099999999996</v>
      </c>
      <c r="H749" s="292">
        <v>5.00265</v>
      </c>
      <c r="I749" s="292">
        <v>359.97300000000001</v>
      </c>
      <c r="J749" s="292">
        <v>359.98700000000002</v>
      </c>
      <c r="K749" s="292">
        <v>2.29E-2</v>
      </c>
      <c r="L749" s="292">
        <v>1251.1099999999999</v>
      </c>
      <c r="M749" s="298">
        <v>1249.57</v>
      </c>
      <c r="N749" s="298">
        <v>1250.08</v>
      </c>
      <c r="O749" s="298">
        <v>-0.57630000000000003</v>
      </c>
      <c r="P749" s="298">
        <v>-0.27510000000000001</v>
      </c>
      <c r="Q749" s="298">
        <v>0.49974000000000002</v>
      </c>
      <c r="R749" s="302">
        <v>1</v>
      </c>
      <c r="S749" s="302">
        <v>1</v>
      </c>
      <c r="T749" s="302">
        <v>1</v>
      </c>
      <c r="U749" s="302">
        <v>119.90900000000001</v>
      </c>
      <c r="V749" s="302">
        <v>120.25</v>
      </c>
      <c r="W749" s="302">
        <v>119.84</v>
      </c>
      <c r="X749" s="302">
        <v>3.4099999999999998E-2</v>
      </c>
      <c r="Y749" s="302">
        <v>3.6470000000000002E-2</v>
      </c>
      <c r="Z749" s="302">
        <v>3.6299999999999999E-2</v>
      </c>
      <c r="AA749" s="302">
        <v>3.5100000000000001E-3</v>
      </c>
      <c r="AB749" s="302">
        <v>3.2299999999999998E-3</v>
      </c>
      <c r="AC749" s="302">
        <v>3.9500000000000004E-3</v>
      </c>
      <c r="AD749" s="298">
        <v>49.997999999999998</v>
      </c>
      <c r="AE749" s="58">
        <f t="shared" si="11"/>
        <v>2.6678237190935761E-5</v>
      </c>
    </row>
    <row r="750" spans="1:31">
      <c r="A750" s="3">
        <v>749</v>
      </c>
      <c r="B750" s="290" t="s">
        <v>1549</v>
      </c>
      <c r="C750" s="292">
        <v>249.90700000000001</v>
      </c>
      <c r="D750" s="292">
        <v>249.893</v>
      </c>
      <c r="E750" s="292">
        <v>249.88499999999999</v>
      </c>
      <c r="F750" s="292">
        <v>5.0062600000000002</v>
      </c>
      <c r="G750" s="292">
        <v>5.0003500000000001</v>
      </c>
      <c r="H750" s="292">
        <v>5.0027100000000004</v>
      </c>
      <c r="I750" s="292">
        <v>359.97300000000001</v>
      </c>
      <c r="J750" s="292">
        <v>359.98700000000002</v>
      </c>
      <c r="K750" s="292">
        <v>2.316E-2</v>
      </c>
      <c r="L750" s="292">
        <v>1251.0999999999999</v>
      </c>
      <c r="M750" s="298">
        <v>1249.55</v>
      </c>
      <c r="N750" s="298">
        <v>1250.0999999999999</v>
      </c>
      <c r="O750" s="298">
        <v>-0.58189999999999997</v>
      </c>
      <c r="P750" s="298">
        <v>-0.27179999999999999</v>
      </c>
      <c r="Q750" s="298">
        <v>0.50536000000000003</v>
      </c>
      <c r="R750" s="302">
        <v>1</v>
      </c>
      <c r="S750" s="302">
        <v>1</v>
      </c>
      <c r="T750" s="302">
        <v>1</v>
      </c>
      <c r="U750" s="302">
        <v>119.90900000000001</v>
      </c>
      <c r="V750" s="302">
        <v>120.25</v>
      </c>
      <c r="W750" s="302">
        <v>119.839</v>
      </c>
      <c r="X750" s="302">
        <v>3.3860000000000001E-2</v>
      </c>
      <c r="Y750" s="302">
        <v>3.6650000000000002E-2</v>
      </c>
      <c r="Z750" s="302">
        <v>3.6479999999999999E-2</v>
      </c>
      <c r="AA750" s="302">
        <v>3.47E-3</v>
      </c>
      <c r="AB750" s="302">
        <v>3.2200000000000002E-3</v>
      </c>
      <c r="AC750" s="302">
        <v>3.8500000000000001E-3</v>
      </c>
      <c r="AD750" s="298">
        <v>49.997999999999998</v>
      </c>
      <c r="AE750" s="58">
        <f t="shared" si="11"/>
        <v>2.8888891392853111E-5</v>
      </c>
    </row>
    <row r="751" spans="1:31">
      <c r="A751" s="3">
        <v>750</v>
      </c>
      <c r="B751" s="290" t="s">
        <v>1550</v>
      </c>
      <c r="C751" s="292">
        <v>249.90600000000001</v>
      </c>
      <c r="D751" s="292">
        <v>249.893</v>
      </c>
      <c r="E751" s="292">
        <v>249.88399999999999</v>
      </c>
      <c r="F751" s="292">
        <v>5.00617</v>
      </c>
      <c r="G751" s="292">
        <v>5.0003099999999998</v>
      </c>
      <c r="H751" s="292">
        <v>5.0027999999999997</v>
      </c>
      <c r="I751" s="292">
        <v>359.97300000000001</v>
      </c>
      <c r="J751" s="292">
        <v>359.988</v>
      </c>
      <c r="K751" s="292">
        <v>2.341E-2</v>
      </c>
      <c r="L751" s="292">
        <v>1251.07</v>
      </c>
      <c r="M751" s="298">
        <v>1249.54</v>
      </c>
      <c r="N751" s="298">
        <v>1250.1199999999999</v>
      </c>
      <c r="O751" s="298">
        <v>-0.58420000000000005</v>
      </c>
      <c r="P751" s="298">
        <v>-0.25269999999999998</v>
      </c>
      <c r="Q751" s="298">
        <v>0.51076999999999995</v>
      </c>
      <c r="R751" s="302">
        <v>1</v>
      </c>
      <c r="S751" s="302">
        <v>1</v>
      </c>
      <c r="T751" s="302">
        <v>1</v>
      </c>
      <c r="U751" s="302">
        <v>119.90900000000001</v>
      </c>
      <c r="V751" s="302">
        <v>120.25</v>
      </c>
      <c r="W751" s="302">
        <v>119.84</v>
      </c>
      <c r="X751" s="302">
        <v>3.4320000000000003E-2</v>
      </c>
      <c r="Y751" s="302">
        <v>3.5659999999999997E-2</v>
      </c>
      <c r="Z751" s="302">
        <v>3.7420000000000002E-2</v>
      </c>
      <c r="AA751" s="302">
        <v>3.46E-3</v>
      </c>
      <c r="AB751" s="302">
        <v>3.1800000000000001E-3</v>
      </c>
      <c r="AC751" s="302">
        <v>3.63E-3</v>
      </c>
      <c r="AD751" s="298">
        <v>49.997999999999998</v>
      </c>
      <c r="AE751" s="58">
        <f t="shared" si="11"/>
        <v>2.7986112399958074E-5</v>
      </c>
    </row>
    <row r="752" spans="1:31">
      <c r="A752" s="3">
        <v>751</v>
      </c>
      <c r="B752" s="290" t="s">
        <v>1551</v>
      </c>
      <c r="C752" s="292">
        <v>249.90600000000001</v>
      </c>
      <c r="D752" s="292">
        <v>249.892</v>
      </c>
      <c r="E752" s="292">
        <v>249.88499999999999</v>
      </c>
      <c r="F752" s="292">
        <v>5.0061299999999997</v>
      </c>
      <c r="G752" s="292">
        <v>5.0003299999999999</v>
      </c>
      <c r="H752" s="292">
        <v>5.00284</v>
      </c>
      <c r="I752" s="292">
        <v>359.97300000000001</v>
      </c>
      <c r="J752" s="292">
        <v>359.988</v>
      </c>
      <c r="K752" s="292">
        <v>2.2519999999999998E-2</v>
      </c>
      <c r="L752" s="292">
        <v>1251.06</v>
      </c>
      <c r="M752" s="298">
        <v>1249.54</v>
      </c>
      <c r="N752" s="298">
        <v>1250.1300000000001</v>
      </c>
      <c r="O752" s="298">
        <v>-0.5847</v>
      </c>
      <c r="P752" s="298">
        <v>-0.2424</v>
      </c>
      <c r="Q752" s="298">
        <v>0.49142000000000002</v>
      </c>
      <c r="R752" s="302">
        <v>1</v>
      </c>
      <c r="S752" s="302">
        <v>1</v>
      </c>
      <c r="T752" s="302">
        <v>1</v>
      </c>
      <c r="U752" s="302">
        <v>119.908</v>
      </c>
      <c r="V752" s="302">
        <v>120.25</v>
      </c>
      <c r="W752" s="302">
        <v>119.84</v>
      </c>
      <c r="X752" s="302">
        <v>3.4189999999999998E-2</v>
      </c>
      <c r="Y752" s="302">
        <v>3.569E-2</v>
      </c>
      <c r="Z752" s="302">
        <v>3.8059999999999997E-2</v>
      </c>
      <c r="AA752" s="302">
        <v>3.48E-3</v>
      </c>
      <c r="AB752" s="302">
        <v>3.2000000000000002E-3</v>
      </c>
      <c r="AC752" s="302">
        <v>3.47E-3</v>
      </c>
      <c r="AD752" s="298">
        <v>49.997999999999998</v>
      </c>
      <c r="AE752" s="58">
        <f t="shared" si="11"/>
        <v>2.6539346436038613E-5</v>
      </c>
    </row>
    <row r="753" spans="1:31">
      <c r="A753" s="3">
        <v>752</v>
      </c>
      <c r="B753" s="290" t="s">
        <v>1552</v>
      </c>
      <c r="C753" s="292">
        <v>249.90700000000001</v>
      </c>
      <c r="D753" s="292">
        <v>249.892</v>
      </c>
      <c r="E753" s="292">
        <v>249.886</v>
      </c>
      <c r="F753" s="292">
        <v>5.0061099999999996</v>
      </c>
      <c r="G753" s="292">
        <v>5.0003799999999998</v>
      </c>
      <c r="H753" s="292">
        <v>5.00284</v>
      </c>
      <c r="I753" s="292">
        <v>359.97300000000001</v>
      </c>
      <c r="J753" s="292">
        <v>359.98899999999998</v>
      </c>
      <c r="K753" s="292">
        <v>2.1899999999999999E-2</v>
      </c>
      <c r="L753" s="292">
        <v>1251.06</v>
      </c>
      <c r="M753" s="298">
        <v>1249.55</v>
      </c>
      <c r="N753" s="298">
        <v>1250.1400000000001</v>
      </c>
      <c r="O753" s="298">
        <v>-0.57809999999999995</v>
      </c>
      <c r="P753" s="298">
        <v>-0.2218</v>
      </c>
      <c r="Q753" s="298">
        <v>0.47788999999999998</v>
      </c>
      <c r="R753" s="302">
        <v>1</v>
      </c>
      <c r="S753" s="302">
        <v>1</v>
      </c>
      <c r="T753" s="302">
        <v>1</v>
      </c>
      <c r="U753" s="302">
        <v>119.90900000000001</v>
      </c>
      <c r="V753" s="302">
        <v>120.25</v>
      </c>
      <c r="W753" s="302">
        <v>119.84</v>
      </c>
      <c r="X753" s="302">
        <v>3.4779999999999998E-2</v>
      </c>
      <c r="Y753" s="302">
        <v>3.6470000000000002E-2</v>
      </c>
      <c r="Z753" s="302">
        <v>3.746E-2</v>
      </c>
      <c r="AA753" s="302">
        <v>3.46E-3</v>
      </c>
      <c r="AB753" s="302">
        <v>3.2100000000000002E-3</v>
      </c>
      <c r="AC753" s="302">
        <v>3.2000000000000002E-3</v>
      </c>
      <c r="AD753" s="298">
        <v>49.997999999999998</v>
      </c>
      <c r="AE753" s="58">
        <f t="shared" si="11"/>
        <v>2.2326392354443669E-5</v>
      </c>
    </row>
    <row r="754" spans="1:31">
      <c r="A754" s="3">
        <v>753</v>
      </c>
      <c r="B754" s="290" t="s">
        <v>1553</v>
      </c>
      <c r="C754" s="292">
        <v>249.90799999999999</v>
      </c>
      <c r="D754" s="292">
        <v>249.892</v>
      </c>
      <c r="E754" s="292">
        <v>249.886</v>
      </c>
      <c r="F754" s="292">
        <v>5.0060900000000004</v>
      </c>
      <c r="G754" s="292">
        <v>5.00047</v>
      </c>
      <c r="H754" s="292">
        <v>5.0028199999999998</v>
      </c>
      <c r="I754" s="292">
        <v>359.97300000000001</v>
      </c>
      <c r="J754" s="292">
        <v>359.98899999999998</v>
      </c>
      <c r="K754" s="292">
        <v>2.112E-2</v>
      </c>
      <c r="L754" s="292">
        <v>1251.06</v>
      </c>
      <c r="M754" s="298">
        <v>1249.57</v>
      </c>
      <c r="N754" s="298">
        <v>1250.1300000000001</v>
      </c>
      <c r="O754" s="298">
        <v>-0.57809999999999995</v>
      </c>
      <c r="P754" s="298">
        <v>-0.22600000000000001</v>
      </c>
      <c r="Q754" s="298">
        <v>0.46098</v>
      </c>
      <c r="R754" s="302">
        <v>1</v>
      </c>
      <c r="S754" s="302">
        <v>1</v>
      </c>
      <c r="T754" s="302">
        <v>1</v>
      </c>
      <c r="U754" s="302">
        <v>119.90900000000001</v>
      </c>
      <c r="V754" s="302">
        <v>120.249</v>
      </c>
      <c r="W754" s="302">
        <v>119.84</v>
      </c>
      <c r="X754" s="302">
        <v>3.483E-2</v>
      </c>
      <c r="Y754" s="302">
        <v>3.6540000000000003E-2</v>
      </c>
      <c r="Z754" s="302">
        <v>3.6729999999999999E-2</v>
      </c>
      <c r="AA754" s="302">
        <v>3.4099999999999998E-3</v>
      </c>
      <c r="AB754" s="302">
        <v>3.1900000000000001E-3</v>
      </c>
      <c r="AC754" s="302">
        <v>3.0699999999999998E-3</v>
      </c>
      <c r="AD754" s="298">
        <v>49.997999999999998</v>
      </c>
      <c r="AE754" s="58">
        <f t="shared" si="11"/>
        <v>2.2789354261476547E-5</v>
      </c>
    </row>
    <row r="755" spans="1:31">
      <c r="A755" s="3">
        <v>754</v>
      </c>
      <c r="B755" s="290" t="s">
        <v>1554</v>
      </c>
      <c r="C755" s="292">
        <v>249.90799999999999</v>
      </c>
      <c r="D755" s="292">
        <v>249.89099999999999</v>
      </c>
      <c r="E755" s="292">
        <v>249.886</v>
      </c>
      <c r="F755" s="292">
        <v>5.0060500000000001</v>
      </c>
      <c r="G755" s="292">
        <v>5.0005199999999999</v>
      </c>
      <c r="H755" s="292">
        <v>5.0027400000000002</v>
      </c>
      <c r="I755" s="292">
        <v>359.97399999999999</v>
      </c>
      <c r="J755" s="292">
        <v>359.98899999999998</v>
      </c>
      <c r="K755" s="292">
        <v>2.069E-2</v>
      </c>
      <c r="L755" s="292">
        <v>1251.05</v>
      </c>
      <c r="M755" s="298">
        <v>1249.5899999999999</v>
      </c>
      <c r="N755" s="298">
        <v>1250.1199999999999</v>
      </c>
      <c r="O755" s="298">
        <v>-0.56359999999999999</v>
      </c>
      <c r="P755" s="298">
        <v>-0.2321</v>
      </c>
      <c r="Q755" s="298">
        <v>0.45147999999999999</v>
      </c>
      <c r="R755" s="302">
        <v>1</v>
      </c>
      <c r="S755" s="302">
        <v>1</v>
      </c>
      <c r="T755" s="302">
        <v>1</v>
      </c>
      <c r="U755" s="302">
        <v>119.90900000000001</v>
      </c>
      <c r="V755" s="302">
        <v>120.249</v>
      </c>
      <c r="W755" s="302">
        <v>119.84</v>
      </c>
      <c r="X755" s="302">
        <v>3.4450000000000001E-2</v>
      </c>
      <c r="Y755" s="302">
        <v>3.5869999999999999E-2</v>
      </c>
      <c r="Z755" s="302">
        <v>3.703E-2</v>
      </c>
      <c r="AA755" s="302">
        <v>3.4499999999999999E-3</v>
      </c>
      <c r="AB755" s="302">
        <v>3.2200000000000002E-3</v>
      </c>
      <c r="AC755" s="302">
        <v>2.9399999999999999E-3</v>
      </c>
      <c r="AD755" s="298">
        <v>49.997999999999998</v>
      </c>
      <c r="AE755" s="58">
        <f t="shared" si="11"/>
        <v>2.4050925276242197E-5</v>
      </c>
    </row>
    <row r="756" spans="1:31">
      <c r="A756" s="3">
        <v>755</v>
      </c>
      <c r="B756" s="290" t="s">
        <v>1555</v>
      </c>
      <c r="C756" s="292">
        <v>249.90700000000001</v>
      </c>
      <c r="D756" s="292">
        <v>249.893</v>
      </c>
      <c r="E756" s="292">
        <v>249.88499999999999</v>
      </c>
      <c r="F756" s="292">
        <v>5.0060700000000002</v>
      </c>
      <c r="G756" s="292">
        <v>5.00054</v>
      </c>
      <c r="H756" s="292">
        <v>5.0027299999999997</v>
      </c>
      <c r="I756" s="292">
        <v>359.97399999999999</v>
      </c>
      <c r="J756" s="292">
        <v>359.98899999999998</v>
      </c>
      <c r="K756" s="292">
        <v>1.9970000000000002E-2</v>
      </c>
      <c r="L756" s="292">
        <v>1251.05</v>
      </c>
      <c r="M756" s="298">
        <v>1249.5999999999999</v>
      </c>
      <c r="N756" s="298">
        <v>1250.1099999999999</v>
      </c>
      <c r="O756" s="298">
        <v>-0.55800000000000005</v>
      </c>
      <c r="P756" s="298">
        <v>-0.23680000000000001</v>
      </c>
      <c r="Q756" s="298">
        <v>0.43586000000000003</v>
      </c>
      <c r="R756" s="302">
        <v>1</v>
      </c>
      <c r="S756" s="302">
        <v>1</v>
      </c>
      <c r="T756" s="302">
        <v>1</v>
      </c>
      <c r="U756" s="302">
        <v>119.90900000000001</v>
      </c>
      <c r="V756" s="302">
        <v>120.249</v>
      </c>
      <c r="W756" s="302">
        <v>119.84</v>
      </c>
      <c r="X756" s="302">
        <v>3.4329999999999999E-2</v>
      </c>
      <c r="Y756" s="302">
        <v>3.5880000000000002E-2</v>
      </c>
      <c r="Z756" s="302">
        <v>3.7139999999999999E-2</v>
      </c>
      <c r="AA756" s="302">
        <v>3.4499999999999999E-3</v>
      </c>
      <c r="AB756" s="302">
        <v>3.2499999999999999E-3</v>
      </c>
      <c r="AC756" s="302">
        <v>2.8400000000000001E-3</v>
      </c>
      <c r="AD756" s="298">
        <v>49.997999999999998</v>
      </c>
      <c r="AE756" s="58">
        <f t="shared" si="11"/>
        <v>2.3287037038244307E-5</v>
      </c>
    </row>
    <row r="757" spans="1:31">
      <c r="A757" s="3">
        <v>756</v>
      </c>
      <c r="B757" s="290" t="s">
        <v>1556</v>
      </c>
      <c r="C757" s="292">
        <v>249.905</v>
      </c>
      <c r="D757" s="292">
        <v>249.89400000000001</v>
      </c>
      <c r="E757" s="292">
        <v>249.88399999999999</v>
      </c>
      <c r="F757" s="292">
        <v>5.0060700000000002</v>
      </c>
      <c r="G757" s="292">
        <v>5.0005600000000001</v>
      </c>
      <c r="H757" s="292">
        <v>5.0027100000000004</v>
      </c>
      <c r="I757" s="292">
        <v>359.97500000000002</v>
      </c>
      <c r="J757" s="292">
        <v>359.988</v>
      </c>
      <c r="K757" s="292">
        <v>1.9949999999999999E-2</v>
      </c>
      <c r="L757" s="292">
        <v>1251.04</v>
      </c>
      <c r="M757" s="298">
        <v>1249.6099999999999</v>
      </c>
      <c r="N757" s="298">
        <v>1250.0999999999999</v>
      </c>
      <c r="O757" s="298">
        <v>-0.53969999999999996</v>
      </c>
      <c r="P757" s="298">
        <v>-0.25219999999999998</v>
      </c>
      <c r="Q757" s="298">
        <v>0.43542999999999998</v>
      </c>
      <c r="R757" s="302">
        <v>1</v>
      </c>
      <c r="S757" s="302">
        <v>1</v>
      </c>
      <c r="T757" s="302">
        <v>1</v>
      </c>
      <c r="U757" s="302">
        <v>119.91</v>
      </c>
      <c r="V757" s="302">
        <v>120.249</v>
      </c>
      <c r="W757" s="302">
        <v>119.84</v>
      </c>
      <c r="X757" s="302">
        <v>3.4540000000000001E-2</v>
      </c>
      <c r="Y757" s="302">
        <v>3.6110000000000003E-2</v>
      </c>
      <c r="Z757" s="302">
        <v>3.7850000000000002E-2</v>
      </c>
      <c r="AA757" s="302">
        <v>3.3999999999999998E-3</v>
      </c>
      <c r="AB757" s="302">
        <v>3.2100000000000002E-3</v>
      </c>
      <c r="AC757" s="302">
        <v>2.7599999999999999E-3</v>
      </c>
      <c r="AD757" s="298">
        <v>49.997999999999998</v>
      </c>
      <c r="AE757" s="58">
        <f t="shared" si="11"/>
        <v>2.5092587748076767E-5</v>
      </c>
    </row>
    <row r="758" spans="1:31">
      <c r="A758" s="3">
        <v>757</v>
      </c>
      <c r="B758" s="290" t="s">
        <v>1557</v>
      </c>
      <c r="C758" s="292">
        <v>249.905</v>
      </c>
      <c r="D758" s="292">
        <v>249.89400000000001</v>
      </c>
      <c r="E758" s="292">
        <v>249.88499999999999</v>
      </c>
      <c r="F758" s="292">
        <v>5.0061099999999996</v>
      </c>
      <c r="G758" s="292">
        <v>5.00061</v>
      </c>
      <c r="H758" s="292">
        <v>5.0026599999999997</v>
      </c>
      <c r="I758" s="292">
        <v>359.97500000000002</v>
      </c>
      <c r="J758" s="292">
        <v>359.98700000000002</v>
      </c>
      <c r="K758" s="292">
        <v>1.9879999999999998E-2</v>
      </c>
      <c r="L758" s="292">
        <v>1251.05</v>
      </c>
      <c r="M758" s="298">
        <v>1249.6199999999999</v>
      </c>
      <c r="N758" s="298">
        <v>1250.0899999999999</v>
      </c>
      <c r="O758" s="298">
        <v>-0.53969999999999996</v>
      </c>
      <c r="P758" s="298">
        <v>-0.26719999999999999</v>
      </c>
      <c r="Q758" s="298">
        <v>0.43389</v>
      </c>
      <c r="R758" s="302">
        <v>1</v>
      </c>
      <c r="S758" s="302">
        <v>1</v>
      </c>
      <c r="T758" s="302">
        <v>1</v>
      </c>
      <c r="U758" s="302">
        <v>119.90900000000001</v>
      </c>
      <c r="V758" s="302">
        <v>120.249</v>
      </c>
      <c r="W758" s="302">
        <v>119.84</v>
      </c>
      <c r="X758" s="302">
        <v>3.4110000000000001E-2</v>
      </c>
      <c r="Y758" s="302">
        <v>3.5970000000000002E-2</v>
      </c>
      <c r="Z758" s="302">
        <v>3.7560000000000003E-2</v>
      </c>
      <c r="AA758" s="302">
        <v>3.3700000000000002E-3</v>
      </c>
      <c r="AB758" s="302">
        <v>3.2100000000000002E-3</v>
      </c>
      <c r="AC758" s="302">
        <v>2.65E-3</v>
      </c>
      <c r="AD758" s="298">
        <v>49.997999999999998</v>
      </c>
      <c r="AE758" s="58">
        <f t="shared" si="11"/>
        <v>2.2291671484708786E-5</v>
      </c>
    </row>
    <row r="759" spans="1:31">
      <c r="A759" s="3">
        <v>758</v>
      </c>
      <c r="B759" s="290" t="s">
        <v>1558</v>
      </c>
      <c r="C759" s="292">
        <v>249.90600000000001</v>
      </c>
      <c r="D759" s="292">
        <v>249.893</v>
      </c>
      <c r="E759" s="292">
        <v>249.88499999999999</v>
      </c>
      <c r="F759" s="292">
        <v>5.0061499999999999</v>
      </c>
      <c r="G759" s="292">
        <v>5.0005300000000004</v>
      </c>
      <c r="H759" s="292">
        <v>5.0026200000000003</v>
      </c>
      <c r="I759" s="292">
        <v>359.97500000000002</v>
      </c>
      <c r="J759" s="292">
        <v>359.98700000000002</v>
      </c>
      <c r="K759" s="292">
        <v>1.9959999999999999E-2</v>
      </c>
      <c r="L759" s="292">
        <v>1251.06</v>
      </c>
      <c r="M759" s="298">
        <v>1249.5999999999999</v>
      </c>
      <c r="N759" s="298">
        <v>1250.08</v>
      </c>
      <c r="O759" s="298">
        <v>-0.54769999999999996</v>
      </c>
      <c r="P759" s="298">
        <v>-0.27889999999999998</v>
      </c>
      <c r="Q759" s="298">
        <v>0.43558000000000002</v>
      </c>
      <c r="R759" s="302">
        <v>1</v>
      </c>
      <c r="S759" s="302">
        <v>1</v>
      </c>
      <c r="T759" s="302">
        <v>1</v>
      </c>
      <c r="U759" s="302">
        <v>119.90900000000001</v>
      </c>
      <c r="V759" s="302">
        <v>120.249</v>
      </c>
      <c r="W759" s="302">
        <v>119.84</v>
      </c>
      <c r="X759" s="302">
        <v>3.4160000000000003E-2</v>
      </c>
      <c r="Y759" s="302">
        <v>3.6650000000000002E-2</v>
      </c>
      <c r="Z759" s="302">
        <v>3.6159999999999998E-2</v>
      </c>
      <c r="AA759" s="302">
        <v>3.3999999999999998E-3</v>
      </c>
      <c r="AB759" s="302">
        <v>3.2499999999999999E-3</v>
      </c>
      <c r="AC759" s="302">
        <v>2.5999999999999999E-3</v>
      </c>
      <c r="AD759" s="298">
        <v>49.997999999999998</v>
      </c>
      <c r="AE759" s="58">
        <f t="shared" si="11"/>
        <v>2.5358793209306896E-5</v>
      </c>
    </row>
    <row r="760" spans="1:31">
      <c r="A760" s="3">
        <v>759</v>
      </c>
      <c r="B760" s="290" t="s">
        <v>1559</v>
      </c>
      <c r="C760" s="292">
        <v>249.90600000000001</v>
      </c>
      <c r="D760" s="292">
        <v>249.89400000000001</v>
      </c>
      <c r="E760" s="292">
        <v>249.88499999999999</v>
      </c>
      <c r="F760" s="292">
        <v>5.0062199999999999</v>
      </c>
      <c r="G760" s="292">
        <v>5.0005199999999999</v>
      </c>
      <c r="H760" s="292">
        <v>5.0026000000000002</v>
      </c>
      <c r="I760" s="292">
        <v>359.97399999999999</v>
      </c>
      <c r="J760" s="292">
        <v>359.98700000000002</v>
      </c>
      <c r="K760" s="292">
        <v>2.002E-2</v>
      </c>
      <c r="L760" s="292">
        <v>1251.08</v>
      </c>
      <c r="M760" s="298">
        <v>1249.5999999999999</v>
      </c>
      <c r="N760" s="298">
        <v>1250.07</v>
      </c>
      <c r="O760" s="298">
        <v>-0.55000000000000004</v>
      </c>
      <c r="P760" s="298">
        <v>-0.28349999999999997</v>
      </c>
      <c r="Q760" s="298">
        <v>0.43685000000000002</v>
      </c>
      <c r="R760" s="302">
        <v>1</v>
      </c>
      <c r="S760" s="302">
        <v>1</v>
      </c>
      <c r="T760" s="302">
        <v>1</v>
      </c>
      <c r="U760" s="302">
        <v>119.90900000000001</v>
      </c>
      <c r="V760" s="302">
        <v>120.249</v>
      </c>
      <c r="W760" s="302">
        <v>119.84099999999999</v>
      </c>
      <c r="X760" s="302">
        <v>3.4770000000000002E-2</v>
      </c>
      <c r="Y760" s="302">
        <v>3.6240000000000001E-2</v>
      </c>
      <c r="Z760" s="302">
        <v>3.6900000000000002E-2</v>
      </c>
      <c r="AA760" s="302">
        <v>3.3700000000000002E-3</v>
      </c>
      <c r="AB760" s="302">
        <v>3.2599999999999999E-3</v>
      </c>
      <c r="AC760" s="302">
        <v>2.5999999999999999E-3</v>
      </c>
      <c r="AD760" s="298">
        <v>49.997999999999998</v>
      </c>
      <c r="AE760" s="58">
        <f t="shared" si="11"/>
        <v>2.238425804534927E-5</v>
      </c>
    </row>
    <row r="761" spans="1:31">
      <c r="A761" s="3">
        <v>760</v>
      </c>
      <c r="B761" s="290" t="s">
        <v>1560</v>
      </c>
      <c r="C761" s="292">
        <v>249.90700000000001</v>
      </c>
      <c r="D761" s="292">
        <v>249.893</v>
      </c>
      <c r="E761" s="292">
        <v>249.88399999999999</v>
      </c>
      <c r="F761" s="292">
        <v>5.0062699999999998</v>
      </c>
      <c r="G761" s="292">
        <v>5.0004600000000003</v>
      </c>
      <c r="H761" s="292">
        <v>5.00265</v>
      </c>
      <c r="I761" s="292">
        <v>359.97399999999999</v>
      </c>
      <c r="J761" s="292">
        <v>359.98700000000002</v>
      </c>
      <c r="K761" s="292">
        <v>2.01E-2</v>
      </c>
      <c r="L761" s="292">
        <v>1251.0999999999999</v>
      </c>
      <c r="M761" s="298">
        <v>1249.58</v>
      </c>
      <c r="N761" s="298">
        <v>1250.08</v>
      </c>
      <c r="O761" s="298">
        <v>-0.5514</v>
      </c>
      <c r="P761" s="298">
        <v>-0.27789999999999998</v>
      </c>
      <c r="Q761" s="298">
        <v>0.43863000000000002</v>
      </c>
      <c r="R761" s="302">
        <v>1</v>
      </c>
      <c r="S761" s="302">
        <v>1</v>
      </c>
      <c r="T761" s="302">
        <v>1</v>
      </c>
      <c r="U761" s="302">
        <v>119.90900000000001</v>
      </c>
      <c r="V761" s="302">
        <v>120.25</v>
      </c>
      <c r="W761" s="302">
        <v>119.84</v>
      </c>
      <c r="X761" s="302">
        <v>3.44E-2</v>
      </c>
      <c r="Y761" s="302">
        <v>3.5880000000000002E-2</v>
      </c>
      <c r="Z761" s="302">
        <v>3.7470000000000003E-2</v>
      </c>
      <c r="AA761" s="302">
        <v>3.3899999999999998E-3</v>
      </c>
      <c r="AB761" s="302">
        <v>3.2599999999999999E-3</v>
      </c>
      <c r="AC761" s="302">
        <v>2.6099999999999999E-3</v>
      </c>
      <c r="AD761" s="298">
        <v>49.997999999999998</v>
      </c>
      <c r="AE761" s="58">
        <f t="shared" si="11"/>
        <v>2.5763889425434172E-5</v>
      </c>
    </row>
    <row r="762" spans="1:31">
      <c r="A762" s="3">
        <v>761</v>
      </c>
      <c r="B762" s="290" t="s">
        <v>1561</v>
      </c>
      <c r="C762" s="292">
        <v>249.90899999999999</v>
      </c>
      <c r="D762" s="292">
        <v>249.89400000000001</v>
      </c>
      <c r="E762" s="292">
        <v>249.88499999999999</v>
      </c>
      <c r="F762" s="292">
        <v>5.0062600000000002</v>
      </c>
      <c r="G762" s="292">
        <v>5.0004200000000001</v>
      </c>
      <c r="H762" s="292">
        <v>5.0026900000000003</v>
      </c>
      <c r="I762" s="292">
        <v>359.97399999999999</v>
      </c>
      <c r="J762" s="292">
        <v>359.98700000000002</v>
      </c>
      <c r="K762" s="292">
        <v>1.9949999999999999E-2</v>
      </c>
      <c r="L762" s="292">
        <v>1251.1099999999999</v>
      </c>
      <c r="M762" s="298">
        <v>1249.57</v>
      </c>
      <c r="N762" s="298">
        <v>1250.0899999999999</v>
      </c>
      <c r="O762" s="298">
        <v>-0.56689999999999996</v>
      </c>
      <c r="P762" s="298">
        <v>-0.27510000000000001</v>
      </c>
      <c r="Q762" s="298">
        <v>0.43541000000000002</v>
      </c>
      <c r="R762" s="302">
        <v>1</v>
      </c>
      <c r="S762" s="302">
        <v>1</v>
      </c>
      <c r="T762" s="302">
        <v>1</v>
      </c>
      <c r="U762" s="302">
        <v>119.90900000000001</v>
      </c>
      <c r="V762" s="302">
        <v>120.25</v>
      </c>
      <c r="W762" s="302">
        <v>119.84</v>
      </c>
      <c r="X762" s="302">
        <v>3.4729999999999997E-2</v>
      </c>
      <c r="Y762" s="302">
        <v>3.6049999999999999E-2</v>
      </c>
      <c r="Z762" s="302">
        <v>3.6999999999999998E-2</v>
      </c>
      <c r="AA762" s="302">
        <v>3.3500000000000001E-3</v>
      </c>
      <c r="AB762" s="302">
        <v>3.2499999999999999E-3</v>
      </c>
      <c r="AC762" s="302">
        <v>2.65E-3</v>
      </c>
      <c r="AD762" s="298">
        <v>49.997999999999998</v>
      </c>
      <c r="AE762" s="58">
        <f t="shared" si="11"/>
        <v>2.3101856641005725E-5</v>
      </c>
    </row>
    <row r="763" spans="1:31">
      <c r="A763" s="3">
        <v>762</v>
      </c>
      <c r="B763" s="290" t="s">
        <v>1562</v>
      </c>
      <c r="C763" s="292">
        <v>249.90600000000001</v>
      </c>
      <c r="D763" s="292">
        <v>249.89400000000001</v>
      </c>
      <c r="E763" s="292">
        <v>249.886</v>
      </c>
      <c r="F763" s="292">
        <v>5.0062800000000003</v>
      </c>
      <c r="G763" s="292">
        <v>5.0003799999999998</v>
      </c>
      <c r="H763" s="292">
        <v>5.0026999999999999</v>
      </c>
      <c r="I763" s="292">
        <v>359.97300000000001</v>
      </c>
      <c r="J763" s="292">
        <v>359.98700000000002</v>
      </c>
      <c r="K763" s="292">
        <v>2.019E-2</v>
      </c>
      <c r="L763" s="292">
        <v>1251.0999999999999</v>
      </c>
      <c r="M763" s="298">
        <v>1249.56</v>
      </c>
      <c r="N763" s="298">
        <v>1250.0999999999999</v>
      </c>
      <c r="O763" s="298">
        <v>-0.58750000000000002</v>
      </c>
      <c r="P763" s="298">
        <v>-0.28029999999999999</v>
      </c>
      <c r="Q763" s="298">
        <v>0.44068000000000002</v>
      </c>
      <c r="R763" s="302">
        <v>1</v>
      </c>
      <c r="S763" s="302">
        <v>1</v>
      </c>
      <c r="T763" s="302">
        <v>1</v>
      </c>
      <c r="U763" s="302">
        <v>119.90900000000001</v>
      </c>
      <c r="V763" s="302">
        <v>120.25</v>
      </c>
      <c r="W763" s="302">
        <v>119.84</v>
      </c>
      <c r="X763" s="302">
        <v>3.4849999999999999E-2</v>
      </c>
      <c r="Y763" s="302">
        <v>3.5999999999999997E-2</v>
      </c>
      <c r="Z763" s="302">
        <v>3.669E-2</v>
      </c>
      <c r="AA763" s="302">
        <v>3.31E-3</v>
      </c>
      <c r="AB763" s="302">
        <v>3.2699999999999999E-3</v>
      </c>
      <c r="AC763" s="302">
        <v>2.66E-3</v>
      </c>
      <c r="AD763" s="298">
        <v>49.997999999999998</v>
      </c>
      <c r="AE763" s="58">
        <f t="shared" si="11"/>
        <v>2.4513887183275074E-5</v>
      </c>
    </row>
    <row r="764" spans="1:31">
      <c r="A764" s="3">
        <v>763</v>
      </c>
      <c r="B764" s="290" t="s">
        <v>1563</v>
      </c>
      <c r="C764" s="292">
        <v>249.90600000000001</v>
      </c>
      <c r="D764" s="292">
        <v>249.89400000000001</v>
      </c>
      <c r="E764" s="292">
        <v>249.88499999999999</v>
      </c>
      <c r="F764" s="292">
        <v>5.0062199999999999</v>
      </c>
      <c r="G764" s="292">
        <v>5.0003900000000003</v>
      </c>
      <c r="H764" s="292">
        <v>5.0027799999999996</v>
      </c>
      <c r="I764" s="292">
        <v>359.97300000000001</v>
      </c>
      <c r="J764" s="292">
        <v>359.98700000000002</v>
      </c>
      <c r="K764" s="292">
        <v>1.9650000000000001E-2</v>
      </c>
      <c r="L764" s="292">
        <v>1251.08</v>
      </c>
      <c r="M764" s="298">
        <v>1249.56</v>
      </c>
      <c r="N764" s="298">
        <v>1250.1199999999999</v>
      </c>
      <c r="O764" s="298">
        <v>-0.58940000000000003</v>
      </c>
      <c r="P764" s="298">
        <v>-0.27229999999999999</v>
      </c>
      <c r="Q764" s="298">
        <v>0.42875000000000002</v>
      </c>
      <c r="R764" s="302">
        <v>1</v>
      </c>
      <c r="S764" s="302">
        <v>1</v>
      </c>
      <c r="T764" s="302">
        <v>1</v>
      </c>
      <c r="U764" s="302">
        <v>119.90900000000001</v>
      </c>
      <c r="V764" s="302">
        <v>120.25</v>
      </c>
      <c r="W764" s="302">
        <v>119.84</v>
      </c>
      <c r="X764" s="302">
        <v>3.5119999999999998E-2</v>
      </c>
      <c r="Y764" s="302">
        <v>3.5589999999999997E-2</v>
      </c>
      <c r="Z764" s="302">
        <v>3.6850000000000001E-2</v>
      </c>
      <c r="AA764" s="302">
        <v>3.3300000000000001E-3</v>
      </c>
      <c r="AB764" s="302">
        <v>3.3E-3</v>
      </c>
      <c r="AC764" s="302">
        <v>2.7000000000000001E-3</v>
      </c>
      <c r="AD764" s="298">
        <v>49.997999999999998</v>
      </c>
      <c r="AE764" s="58">
        <f t="shared" si="11"/>
        <v>2.2650463506579399E-5</v>
      </c>
    </row>
    <row r="765" spans="1:31">
      <c r="A765" s="3">
        <v>764</v>
      </c>
      <c r="B765" s="290" t="s">
        <v>1564</v>
      </c>
      <c r="C765" s="292">
        <v>249.90600000000001</v>
      </c>
      <c r="D765" s="292">
        <v>249.89400000000001</v>
      </c>
      <c r="E765" s="292">
        <v>249.886</v>
      </c>
      <c r="F765" s="292">
        <v>5.0061999999999998</v>
      </c>
      <c r="G765" s="292">
        <v>5.0003500000000001</v>
      </c>
      <c r="H765" s="292">
        <v>5.0028199999999998</v>
      </c>
      <c r="I765" s="292">
        <v>359.97199999999998</v>
      </c>
      <c r="J765" s="292">
        <v>359.988</v>
      </c>
      <c r="K765" s="292">
        <v>1.9400000000000001E-2</v>
      </c>
      <c r="L765" s="292">
        <v>1251.08</v>
      </c>
      <c r="M765" s="298">
        <v>1249.55</v>
      </c>
      <c r="N765" s="298">
        <v>1250.1300000000001</v>
      </c>
      <c r="O765" s="298">
        <v>-0.59409999999999996</v>
      </c>
      <c r="P765" s="298">
        <v>-0.25919999999999999</v>
      </c>
      <c r="Q765" s="298">
        <v>0.42338999999999999</v>
      </c>
      <c r="R765" s="302">
        <v>1</v>
      </c>
      <c r="S765" s="302">
        <v>1</v>
      </c>
      <c r="T765" s="302">
        <v>1</v>
      </c>
      <c r="U765" s="302">
        <v>119.90900000000001</v>
      </c>
      <c r="V765" s="302">
        <v>120.25</v>
      </c>
      <c r="W765" s="302">
        <v>119.84</v>
      </c>
      <c r="X765" s="302">
        <v>3.4779999999999998E-2</v>
      </c>
      <c r="Y765" s="302">
        <v>3.5900000000000001E-2</v>
      </c>
      <c r="Z765" s="302">
        <v>3.8190000000000002E-2</v>
      </c>
      <c r="AA765" s="302">
        <v>3.32E-3</v>
      </c>
      <c r="AB765" s="302">
        <v>3.3300000000000001E-3</v>
      </c>
      <c r="AC765" s="302">
        <v>2.7699999999999999E-3</v>
      </c>
      <c r="AD765" s="298">
        <v>49.997999999999998</v>
      </c>
      <c r="AE765" s="58">
        <f t="shared" si="11"/>
        <v>2.7256945031695068E-5</v>
      </c>
    </row>
    <row r="766" spans="1:31">
      <c r="A766" s="3">
        <v>765</v>
      </c>
      <c r="B766" s="290" t="s">
        <v>1565</v>
      </c>
      <c r="C766" s="292">
        <v>249.90600000000001</v>
      </c>
      <c r="D766" s="292">
        <v>249.893</v>
      </c>
      <c r="E766" s="292">
        <v>249.886</v>
      </c>
      <c r="F766" s="292">
        <v>5.0061299999999997</v>
      </c>
      <c r="G766" s="292">
        <v>5.0003399999999996</v>
      </c>
      <c r="H766" s="292">
        <v>5.00284</v>
      </c>
      <c r="I766" s="292">
        <v>359.97199999999998</v>
      </c>
      <c r="J766" s="292">
        <v>359.988</v>
      </c>
      <c r="K766" s="292">
        <v>1.9009999999999999E-2</v>
      </c>
      <c r="L766" s="292">
        <v>1251.06</v>
      </c>
      <c r="M766" s="298">
        <v>1249.55</v>
      </c>
      <c r="N766" s="298">
        <v>1250.1400000000001</v>
      </c>
      <c r="O766" s="298">
        <v>-0.59970000000000001</v>
      </c>
      <c r="P766" s="298">
        <v>-0.24890000000000001</v>
      </c>
      <c r="Q766" s="298">
        <v>0.41482999999999998</v>
      </c>
      <c r="R766" s="302">
        <v>1</v>
      </c>
      <c r="S766" s="302">
        <v>1</v>
      </c>
      <c r="T766" s="302">
        <v>1</v>
      </c>
      <c r="U766" s="302">
        <v>119.908</v>
      </c>
      <c r="V766" s="302">
        <v>120.25</v>
      </c>
      <c r="W766" s="302">
        <v>119.84</v>
      </c>
      <c r="X766" s="302">
        <v>3.4819999999999997E-2</v>
      </c>
      <c r="Y766" s="302">
        <v>3.6130000000000002E-2</v>
      </c>
      <c r="Z766" s="302">
        <v>3.7850000000000002E-2</v>
      </c>
      <c r="AA766" s="302">
        <v>3.31E-3</v>
      </c>
      <c r="AB766" s="302">
        <v>3.3400000000000001E-3</v>
      </c>
      <c r="AC766" s="302">
        <v>2.8800000000000002E-3</v>
      </c>
      <c r="AD766" s="298">
        <v>49.997999999999998</v>
      </c>
      <c r="AE766" s="58">
        <f t="shared" si="11"/>
        <v>2.6319445169065148E-5</v>
      </c>
    </row>
    <row r="767" spans="1:31">
      <c r="A767" s="3">
        <v>766</v>
      </c>
      <c r="B767" s="290" t="s">
        <v>1566</v>
      </c>
      <c r="C767" s="292">
        <v>249.90600000000001</v>
      </c>
      <c r="D767" s="292">
        <v>249.892</v>
      </c>
      <c r="E767" s="292">
        <v>249.886</v>
      </c>
      <c r="F767" s="292">
        <v>5.0061200000000001</v>
      </c>
      <c r="G767" s="292">
        <v>5.0003900000000003</v>
      </c>
      <c r="H767" s="292">
        <v>5.0028699999999997</v>
      </c>
      <c r="I767" s="292">
        <v>359.97300000000001</v>
      </c>
      <c r="J767" s="292">
        <v>359.98899999999998</v>
      </c>
      <c r="K767" s="292">
        <v>1.8509999999999999E-2</v>
      </c>
      <c r="L767" s="292">
        <v>1251.06</v>
      </c>
      <c r="M767" s="298">
        <v>1249.56</v>
      </c>
      <c r="N767" s="298">
        <v>1250.1500000000001</v>
      </c>
      <c r="O767" s="298">
        <v>-0.58609999999999995</v>
      </c>
      <c r="P767" s="298">
        <v>-0.23669999999999999</v>
      </c>
      <c r="Q767" s="298">
        <v>0.40390999999999999</v>
      </c>
      <c r="R767" s="302">
        <v>1</v>
      </c>
      <c r="S767" s="302">
        <v>1</v>
      </c>
      <c r="T767" s="302">
        <v>1</v>
      </c>
      <c r="U767" s="302">
        <v>119.90900000000001</v>
      </c>
      <c r="V767" s="302">
        <v>120.25</v>
      </c>
      <c r="W767" s="302">
        <v>119.84</v>
      </c>
      <c r="X767" s="302">
        <v>3.4329999999999999E-2</v>
      </c>
      <c r="Y767" s="302">
        <v>3.603E-2</v>
      </c>
      <c r="Z767" s="302">
        <v>3.755E-2</v>
      </c>
      <c r="AA767" s="302">
        <v>3.31E-3</v>
      </c>
      <c r="AB767" s="302">
        <v>3.3300000000000001E-3</v>
      </c>
      <c r="AC767" s="302">
        <v>3.0000000000000001E-3</v>
      </c>
      <c r="AD767" s="298">
        <v>49.997999999999998</v>
      </c>
      <c r="AE767" s="58">
        <f t="shared" si="11"/>
        <v>2.2233791241887957E-5</v>
      </c>
    </row>
    <row r="768" spans="1:31">
      <c r="A768" s="3">
        <v>767</v>
      </c>
      <c r="B768" s="290" t="s">
        <v>1567</v>
      </c>
      <c r="C768" s="292">
        <v>249.90700000000001</v>
      </c>
      <c r="D768" s="292">
        <v>249.892</v>
      </c>
      <c r="E768" s="292">
        <v>249.886</v>
      </c>
      <c r="F768" s="292">
        <v>5.0061099999999996</v>
      </c>
      <c r="G768" s="292">
        <v>5.0004</v>
      </c>
      <c r="H768" s="292">
        <v>5.00284</v>
      </c>
      <c r="I768" s="292">
        <v>359.97300000000001</v>
      </c>
      <c r="J768" s="292">
        <v>359.98899999999998</v>
      </c>
      <c r="K768" s="292">
        <v>1.804E-2</v>
      </c>
      <c r="L768" s="292">
        <v>1251.06</v>
      </c>
      <c r="M768" s="298">
        <v>1249.56</v>
      </c>
      <c r="N768" s="298">
        <v>1250.1400000000001</v>
      </c>
      <c r="O768" s="298">
        <v>-0.58330000000000004</v>
      </c>
      <c r="P768" s="298">
        <v>-0.22639999999999999</v>
      </c>
      <c r="Q768" s="298">
        <v>0.39369999999999999</v>
      </c>
      <c r="R768" s="302">
        <v>1</v>
      </c>
      <c r="S768" s="302">
        <v>1</v>
      </c>
      <c r="T768" s="302">
        <v>1</v>
      </c>
      <c r="U768" s="302">
        <v>119.90900000000001</v>
      </c>
      <c r="V768" s="302">
        <v>120.25</v>
      </c>
      <c r="W768" s="302">
        <v>119.84</v>
      </c>
      <c r="X768" s="302">
        <v>3.3770000000000001E-2</v>
      </c>
      <c r="Y768" s="302">
        <v>3.6549999999999999E-2</v>
      </c>
      <c r="Z768" s="302">
        <v>3.6909999999999998E-2</v>
      </c>
      <c r="AA768" s="302">
        <v>3.29E-3</v>
      </c>
      <c r="AB768" s="302">
        <v>3.3899999999999998E-3</v>
      </c>
      <c r="AC768" s="302">
        <v>3.1199999999999999E-3</v>
      </c>
      <c r="AD768" s="298">
        <v>49.997999999999998</v>
      </c>
      <c r="AE768" s="58">
        <f t="shared" si="11"/>
        <v>2.7222224161960185E-5</v>
      </c>
    </row>
    <row r="769" spans="1:31">
      <c r="A769" s="3">
        <v>768</v>
      </c>
      <c r="B769" s="290" t="s">
        <v>1568</v>
      </c>
      <c r="C769" s="292">
        <v>249.90799999999999</v>
      </c>
      <c r="D769" s="292">
        <v>249.893</v>
      </c>
      <c r="E769" s="292">
        <v>249.886</v>
      </c>
      <c r="F769" s="292">
        <v>5.0060900000000004</v>
      </c>
      <c r="G769" s="292">
        <v>5.0004299999999997</v>
      </c>
      <c r="H769" s="292">
        <v>5.0028499999999996</v>
      </c>
      <c r="I769" s="292">
        <v>359.97399999999999</v>
      </c>
      <c r="J769" s="292">
        <v>359.99</v>
      </c>
      <c r="K769" s="292">
        <v>1.796E-2</v>
      </c>
      <c r="L769" s="292">
        <v>1251.06</v>
      </c>
      <c r="M769" s="298">
        <v>1249.57</v>
      </c>
      <c r="N769" s="298">
        <v>1250.1400000000001</v>
      </c>
      <c r="O769" s="298">
        <v>-0.56689999999999996</v>
      </c>
      <c r="P769" s="298">
        <v>-0.2152</v>
      </c>
      <c r="Q769" s="298">
        <v>0.39205000000000001</v>
      </c>
      <c r="R769" s="302">
        <v>1</v>
      </c>
      <c r="S769" s="302">
        <v>1</v>
      </c>
      <c r="T769" s="302">
        <v>1</v>
      </c>
      <c r="U769" s="302">
        <v>119.90900000000001</v>
      </c>
      <c r="V769" s="302">
        <v>120.25</v>
      </c>
      <c r="W769" s="302">
        <v>119.84</v>
      </c>
      <c r="X769" s="302">
        <v>3.4479999999999997E-2</v>
      </c>
      <c r="Y769" s="302">
        <v>3.5650000000000001E-2</v>
      </c>
      <c r="Z769" s="302">
        <v>3.7870000000000001E-2</v>
      </c>
      <c r="AA769" s="302">
        <v>3.3E-3</v>
      </c>
      <c r="AB769" s="302">
        <v>3.3999999999999998E-3</v>
      </c>
      <c r="AC769" s="302">
        <v>3.2699999999999999E-3</v>
      </c>
      <c r="AD769" s="298">
        <v>49.997999999999998</v>
      </c>
      <c r="AE769" s="58">
        <f t="shared" si="11"/>
        <v>2.7083333407063037E-5</v>
      </c>
    </row>
    <row r="770" spans="1:31">
      <c r="A770" s="3">
        <v>769</v>
      </c>
      <c r="B770" s="290" t="s">
        <v>1569</v>
      </c>
      <c r="C770" s="292">
        <v>249.90799999999999</v>
      </c>
      <c r="D770" s="292">
        <v>249.893</v>
      </c>
      <c r="E770" s="292">
        <v>249.88499999999999</v>
      </c>
      <c r="F770" s="292">
        <v>5.0060900000000004</v>
      </c>
      <c r="G770" s="292">
        <v>5.0004999999999997</v>
      </c>
      <c r="H770" s="292">
        <v>5.0027999999999997</v>
      </c>
      <c r="I770" s="292">
        <v>359.97399999999999</v>
      </c>
      <c r="J770" s="292">
        <v>359.988</v>
      </c>
      <c r="K770" s="292">
        <v>1.6930000000000001E-2</v>
      </c>
      <c r="L770" s="292">
        <v>1251.06</v>
      </c>
      <c r="M770" s="298">
        <v>1249.5899999999999</v>
      </c>
      <c r="N770" s="298">
        <v>1250.1199999999999</v>
      </c>
      <c r="O770" s="298">
        <v>-0.5655</v>
      </c>
      <c r="P770" s="298">
        <v>-0.24560000000000001</v>
      </c>
      <c r="Q770" s="298">
        <v>0.36941000000000002</v>
      </c>
      <c r="R770" s="302">
        <v>1</v>
      </c>
      <c r="S770" s="302">
        <v>1</v>
      </c>
      <c r="T770" s="302">
        <v>1</v>
      </c>
      <c r="U770" s="302">
        <v>119.90900000000001</v>
      </c>
      <c r="V770" s="302">
        <v>120.249</v>
      </c>
      <c r="W770" s="302">
        <v>119.84</v>
      </c>
      <c r="X770" s="302">
        <v>3.4200000000000001E-2</v>
      </c>
      <c r="Y770" s="302">
        <v>3.6760000000000001E-2</v>
      </c>
      <c r="Z770" s="302">
        <v>3.6549999999999999E-2</v>
      </c>
      <c r="AA770" s="302">
        <v>3.3E-3</v>
      </c>
      <c r="AB770" s="302">
        <v>3.4399999999999999E-3</v>
      </c>
      <c r="AC770" s="302">
        <v>3.4399999999999999E-3</v>
      </c>
      <c r="AD770" s="298">
        <v>49.997999999999998</v>
      </c>
      <c r="AE770" s="58">
        <f t="shared" si="11"/>
        <v>2.3506945581175387E-5</v>
      </c>
    </row>
    <row r="771" spans="1:31">
      <c r="A771" s="3">
        <v>770</v>
      </c>
      <c r="B771" s="290" t="s">
        <v>1570</v>
      </c>
      <c r="C771" s="292">
        <v>249.90700000000001</v>
      </c>
      <c r="D771" s="292">
        <v>249.89400000000001</v>
      </c>
      <c r="E771" s="292">
        <v>249.88499999999999</v>
      </c>
      <c r="F771" s="292">
        <v>5.0061099999999996</v>
      </c>
      <c r="G771" s="292">
        <v>5.00054</v>
      </c>
      <c r="H771" s="292">
        <v>5.0027799999999996</v>
      </c>
      <c r="I771" s="292">
        <v>359.97399999999999</v>
      </c>
      <c r="J771" s="292">
        <v>359.98899999999998</v>
      </c>
      <c r="K771" s="292">
        <v>1.7239999999999998E-2</v>
      </c>
      <c r="L771" s="292">
        <v>1251.06</v>
      </c>
      <c r="M771" s="298">
        <v>1249.5999999999999</v>
      </c>
      <c r="N771" s="298">
        <v>1250.1199999999999</v>
      </c>
      <c r="O771" s="298">
        <v>-0.55800000000000005</v>
      </c>
      <c r="P771" s="298">
        <v>-0.24099999999999999</v>
      </c>
      <c r="Q771" s="298">
        <v>0.37629000000000001</v>
      </c>
      <c r="R771" s="302">
        <v>1</v>
      </c>
      <c r="S771" s="302">
        <v>1</v>
      </c>
      <c r="T771" s="302">
        <v>1</v>
      </c>
      <c r="U771" s="302">
        <v>119.90900000000001</v>
      </c>
      <c r="V771" s="302">
        <v>120.249</v>
      </c>
      <c r="W771" s="302">
        <v>119.84</v>
      </c>
      <c r="X771" s="302">
        <v>3.4720000000000001E-2</v>
      </c>
      <c r="Y771" s="302">
        <v>3.533E-2</v>
      </c>
      <c r="Z771" s="302">
        <v>3.7199999999999997E-2</v>
      </c>
      <c r="AA771" s="302">
        <v>3.29E-3</v>
      </c>
      <c r="AB771" s="302">
        <v>3.4099999999999998E-3</v>
      </c>
      <c r="AC771" s="302">
        <v>3.5899999999999999E-3</v>
      </c>
      <c r="AD771" s="298">
        <v>49.997999999999998</v>
      </c>
      <c r="AE771" s="58">
        <f t="shared" ref="AE771:AE834" si="12">B772-B771</f>
        <v>2.3877313651610166E-5</v>
      </c>
    </row>
    <row r="772" spans="1:31">
      <c r="A772" s="3">
        <v>771</v>
      </c>
      <c r="B772" s="290" t="s">
        <v>1571</v>
      </c>
      <c r="C772" s="292">
        <v>249.90700000000001</v>
      </c>
      <c r="D772" s="292">
        <v>249.893</v>
      </c>
      <c r="E772" s="292">
        <v>249.88399999999999</v>
      </c>
      <c r="F772" s="292">
        <v>5.0060700000000002</v>
      </c>
      <c r="G772" s="292">
        <v>5.00054</v>
      </c>
      <c r="H772" s="292">
        <v>5.0027499999999998</v>
      </c>
      <c r="I772" s="292">
        <v>359.97399999999999</v>
      </c>
      <c r="J772" s="292">
        <v>359.988</v>
      </c>
      <c r="K772" s="292">
        <v>1.7559999999999999E-2</v>
      </c>
      <c r="L772" s="292">
        <v>1251.05</v>
      </c>
      <c r="M772" s="298">
        <v>1249.5999999999999</v>
      </c>
      <c r="N772" s="298">
        <v>1250.1099999999999</v>
      </c>
      <c r="O772" s="298">
        <v>-0.55379999999999996</v>
      </c>
      <c r="P772" s="298">
        <v>-0.24990000000000001</v>
      </c>
      <c r="Q772" s="298">
        <v>0.38321</v>
      </c>
      <c r="R772" s="302">
        <v>1</v>
      </c>
      <c r="S772" s="302">
        <v>1</v>
      </c>
      <c r="T772" s="302">
        <v>1</v>
      </c>
      <c r="U772" s="302">
        <v>119.90900000000001</v>
      </c>
      <c r="V772" s="302">
        <v>120.249</v>
      </c>
      <c r="W772" s="302">
        <v>119.84</v>
      </c>
      <c r="X772" s="302">
        <v>3.44E-2</v>
      </c>
      <c r="Y772" s="302">
        <v>3.6490000000000002E-2</v>
      </c>
      <c r="Z772" s="302">
        <v>3.7039999999999997E-2</v>
      </c>
      <c r="AA772" s="302">
        <v>3.3E-3</v>
      </c>
      <c r="AB772" s="302">
        <v>3.4399999999999999E-3</v>
      </c>
      <c r="AC772" s="302">
        <v>3.6900000000000001E-3</v>
      </c>
      <c r="AD772" s="298">
        <v>49.997999999999998</v>
      </c>
      <c r="AE772" s="58">
        <f t="shared" si="12"/>
        <v>2.282407513121143E-5</v>
      </c>
    </row>
    <row r="773" spans="1:31">
      <c r="A773" s="3">
        <v>772</v>
      </c>
      <c r="B773" s="290" t="s">
        <v>1572</v>
      </c>
      <c r="C773" s="292">
        <v>249.90600000000001</v>
      </c>
      <c r="D773" s="292">
        <v>249.89400000000001</v>
      </c>
      <c r="E773" s="292">
        <v>249.88399999999999</v>
      </c>
      <c r="F773" s="292">
        <v>5.0060700000000002</v>
      </c>
      <c r="G773" s="292">
        <v>5.0005600000000001</v>
      </c>
      <c r="H773" s="292">
        <v>5.0027200000000001</v>
      </c>
      <c r="I773" s="292">
        <v>359.97500000000002</v>
      </c>
      <c r="J773" s="292">
        <v>359.988</v>
      </c>
      <c r="K773" s="292">
        <v>1.8270000000000002E-2</v>
      </c>
      <c r="L773" s="292">
        <v>1251.04</v>
      </c>
      <c r="M773" s="298">
        <v>1249.6099999999999</v>
      </c>
      <c r="N773" s="298">
        <v>1250.0999999999999</v>
      </c>
      <c r="O773" s="298">
        <v>-0.54579999999999995</v>
      </c>
      <c r="P773" s="298">
        <v>-0.2606</v>
      </c>
      <c r="Q773" s="298">
        <v>0.39867999999999998</v>
      </c>
      <c r="R773" s="302">
        <v>1</v>
      </c>
      <c r="S773" s="302">
        <v>1</v>
      </c>
      <c r="T773" s="302">
        <v>1</v>
      </c>
      <c r="U773" s="302">
        <v>119.90900000000001</v>
      </c>
      <c r="V773" s="302">
        <v>120.249</v>
      </c>
      <c r="W773" s="302">
        <v>119.84</v>
      </c>
      <c r="X773" s="302">
        <v>3.4689999999999999E-2</v>
      </c>
      <c r="Y773" s="302">
        <v>3.6459999999999999E-2</v>
      </c>
      <c r="Z773" s="302">
        <v>3.6409999999999998E-2</v>
      </c>
      <c r="AA773" s="302">
        <v>3.32E-3</v>
      </c>
      <c r="AB773" s="302">
        <v>3.4199999999999999E-3</v>
      </c>
      <c r="AC773" s="302">
        <v>3.8400000000000001E-3</v>
      </c>
      <c r="AD773" s="298">
        <v>49.997999999999998</v>
      </c>
      <c r="AE773" s="58">
        <f t="shared" si="12"/>
        <v>2.6180554414168E-5</v>
      </c>
    </row>
    <row r="774" spans="1:31">
      <c r="A774" s="3">
        <v>773</v>
      </c>
      <c r="B774" s="290" t="s">
        <v>1573</v>
      </c>
      <c r="C774" s="292">
        <v>249.905</v>
      </c>
      <c r="D774" s="292">
        <v>249.89400000000001</v>
      </c>
      <c r="E774" s="292">
        <v>249.88399999999999</v>
      </c>
      <c r="F774" s="292">
        <v>5.0061</v>
      </c>
      <c r="G774" s="292">
        <v>5.00054</v>
      </c>
      <c r="H774" s="292">
        <v>5.0027100000000004</v>
      </c>
      <c r="I774" s="292">
        <v>359.97500000000002</v>
      </c>
      <c r="J774" s="292">
        <v>359.98700000000002</v>
      </c>
      <c r="K774" s="292">
        <v>1.8350000000000002E-2</v>
      </c>
      <c r="L774" s="292">
        <v>1251.05</v>
      </c>
      <c r="M774" s="298">
        <v>1249.5999999999999</v>
      </c>
      <c r="N774" s="298">
        <v>1250.0999999999999</v>
      </c>
      <c r="O774" s="298">
        <v>-0.53739999999999999</v>
      </c>
      <c r="P774" s="298">
        <v>-0.26579999999999998</v>
      </c>
      <c r="Q774" s="298">
        <v>0.40049000000000001</v>
      </c>
      <c r="R774" s="302">
        <v>1</v>
      </c>
      <c r="S774" s="302">
        <v>1</v>
      </c>
      <c r="T774" s="302">
        <v>1</v>
      </c>
      <c r="U774" s="302">
        <v>119.90900000000001</v>
      </c>
      <c r="V774" s="302">
        <v>120.25</v>
      </c>
      <c r="W774" s="302">
        <v>119.84</v>
      </c>
      <c r="X774" s="302">
        <v>3.4750000000000003E-2</v>
      </c>
      <c r="Y774" s="302">
        <v>3.5790000000000002E-2</v>
      </c>
      <c r="Z774" s="302">
        <v>3.7060000000000003E-2</v>
      </c>
      <c r="AA774" s="302">
        <v>3.32E-3</v>
      </c>
      <c r="AB774" s="302">
        <v>3.4199999999999999E-3</v>
      </c>
      <c r="AC774" s="302">
        <v>4.0299999999999997E-3</v>
      </c>
      <c r="AD774" s="298">
        <v>49.997999999999998</v>
      </c>
      <c r="AE774" s="58">
        <f t="shared" si="12"/>
        <v>2.238425804534927E-5</v>
      </c>
    </row>
    <row r="775" spans="1:31">
      <c r="A775" s="3">
        <v>774</v>
      </c>
      <c r="B775" s="290" t="s">
        <v>1574</v>
      </c>
      <c r="C775" s="292">
        <v>249.90600000000001</v>
      </c>
      <c r="D775" s="292">
        <v>249.893</v>
      </c>
      <c r="E775" s="292">
        <v>249.88399999999999</v>
      </c>
      <c r="F775" s="292">
        <v>5.0061</v>
      </c>
      <c r="G775" s="292">
        <v>5.0005499999999996</v>
      </c>
      <c r="H775" s="292">
        <v>5.0026900000000003</v>
      </c>
      <c r="I775" s="292">
        <v>359.97500000000002</v>
      </c>
      <c r="J775" s="292">
        <v>359.98700000000002</v>
      </c>
      <c r="K775" s="292">
        <v>1.8669999999999999E-2</v>
      </c>
      <c r="L775" s="292">
        <v>1251.05</v>
      </c>
      <c r="M775" s="298">
        <v>1249.5999999999999</v>
      </c>
      <c r="N775" s="298">
        <v>1250.0899999999999</v>
      </c>
      <c r="O775" s="298">
        <v>-0.53739999999999999</v>
      </c>
      <c r="P775" s="298">
        <v>-0.26579999999999998</v>
      </c>
      <c r="Q775" s="298">
        <v>0.40755000000000002</v>
      </c>
      <c r="R775" s="302">
        <v>1</v>
      </c>
      <c r="S775" s="302">
        <v>1</v>
      </c>
      <c r="T775" s="302">
        <v>1</v>
      </c>
      <c r="U775" s="302">
        <v>119.90900000000001</v>
      </c>
      <c r="V775" s="302">
        <v>120.249</v>
      </c>
      <c r="W775" s="302">
        <v>119.84</v>
      </c>
      <c r="X775" s="302">
        <v>3.4770000000000002E-2</v>
      </c>
      <c r="Y775" s="302">
        <v>3.696E-2</v>
      </c>
      <c r="Z775" s="302">
        <v>3.662E-2</v>
      </c>
      <c r="AA775" s="302">
        <v>3.3400000000000001E-3</v>
      </c>
      <c r="AB775" s="302">
        <v>3.4199999999999999E-3</v>
      </c>
      <c r="AC775" s="302">
        <v>4.1200000000000004E-3</v>
      </c>
      <c r="AD775" s="298">
        <v>49.997999999999998</v>
      </c>
      <c r="AE775" s="58">
        <f t="shared" si="12"/>
        <v>2.3506945581175387E-5</v>
      </c>
    </row>
    <row r="776" spans="1:31">
      <c r="A776" s="3">
        <v>775</v>
      </c>
      <c r="B776" s="290" t="s">
        <v>1575</v>
      </c>
      <c r="C776" s="292">
        <v>249.90600000000001</v>
      </c>
      <c r="D776" s="292">
        <v>249.893</v>
      </c>
      <c r="E776" s="292">
        <v>249.88499999999999</v>
      </c>
      <c r="F776" s="292">
        <v>5.0061299999999997</v>
      </c>
      <c r="G776" s="292">
        <v>5.00054</v>
      </c>
      <c r="H776" s="292">
        <v>5.0027100000000004</v>
      </c>
      <c r="I776" s="292">
        <v>359.97500000000002</v>
      </c>
      <c r="J776" s="292">
        <v>359.988</v>
      </c>
      <c r="K776" s="292">
        <v>1.8769999999999998E-2</v>
      </c>
      <c r="L776" s="292">
        <v>1251.06</v>
      </c>
      <c r="M776" s="298">
        <v>1249.5999999999999</v>
      </c>
      <c r="N776" s="298">
        <v>1250.0999999999999</v>
      </c>
      <c r="O776" s="298">
        <v>-0.54059999999999997</v>
      </c>
      <c r="P776" s="298">
        <v>-0.2545</v>
      </c>
      <c r="Q776" s="298">
        <v>0.40967999999999999</v>
      </c>
      <c r="R776" s="302">
        <v>1</v>
      </c>
      <c r="S776" s="302">
        <v>1</v>
      </c>
      <c r="T776" s="302">
        <v>1</v>
      </c>
      <c r="U776" s="302">
        <v>119.90900000000001</v>
      </c>
      <c r="V776" s="302">
        <v>120.25</v>
      </c>
      <c r="W776" s="302">
        <v>119.84</v>
      </c>
      <c r="X776" s="302">
        <v>3.4389999999999997E-2</v>
      </c>
      <c r="Y776" s="302">
        <v>3.6310000000000002E-2</v>
      </c>
      <c r="Z776" s="302">
        <v>3.6720000000000003E-2</v>
      </c>
      <c r="AA776" s="302">
        <v>3.3800000000000002E-3</v>
      </c>
      <c r="AB776" s="302">
        <v>3.4399999999999999E-3</v>
      </c>
      <c r="AC776" s="302">
        <v>4.2100000000000002E-3</v>
      </c>
      <c r="AD776" s="298">
        <v>49.997999999999998</v>
      </c>
      <c r="AE776" s="58">
        <f t="shared" si="12"/>
        <v>2.3460648662876338E-5</v>
      </c>
    </row>
    <row r="777" spans="1:31">
      <c r="A777" s="3">
        <v>776</v>
      </c>
      <c r="B777" s="290" t="s">
        <v>1576</v>
      </c>
      <c r="C777" s="292">
        <v>249.90600000000001</v>
      </c>
      <c r="D777" s="292">
        <v>249.89400000000001</v>
      </c>
      <c r="E777" s="292">
        <v>249.886</v>
      </c>
      <c r="F777" s="292">
        <v>5.0061600000000004</v>
      </c>
      <c r="G777" s="292">
        <v>5.0005300000000004</v>
      </c>
      <c r="H777" s="292">
        <v>5.0026599999999997</v>
      </c>
      <c r="I777" s="292">
        <v>359.97500000000002</v>
      </c>
      <c r="J777" s="292">
        <v>359.98700000000002</v>
      </c>
      <c r="K777" s="292">
        <v>1.9189999999999999E-2</v>
      </c>
      <c r="L777" s="292">
        <v>1251.07</v>
      </c>
      <c r="M777" s="298">
        <v>1249.5999999999999</v>
      </c>
      <c r="N777" s="298">
        <v>1250.0899999999999</v>
      </c>
      <c r="O777" s="298">
        <v>-0.54490000000000005</v>
      </c>
      <c r="P777" s="298">
        <v>-0.2747</v>
      </c>
      <c r="Q777" s="298">
        <v>0.41871000000000003</v>
      </c>
      <c r="R777" s="302">
        <v>1</v>
      </c>
      <c r="S777" s="302">
        <v>1</v>
      </c>
      <c r="T777" s="302">
        <v>1</v>
      </c>
      <c r="U777" s="302">
        <v>119.908</v>
      </c>
      <c r="V777" s="302">
        <v>120.25</v>
      </c>
      <c r="W777" s="302">
        <v>119.84</v>
      </c>
      <c r="X777" s="302">
        <v>3.4979999999999997E-2</v>
      </c>
      <c r="Y777" s="302">
        <v>3.4909999999999997E-2</v>
      </c>
      <c r="Z777" s="302">
        <v>3.7699999999999997E-2</v>
      </c>
      <c r="AA777" s="302">
        <v>3.3600000000000001E-3</v>
      </c>
      <c r="AB777" s="302">
        <v>3.4199999999999999E-3</v>
      </c>
      <c r="AC777" s="302">
        <v>4.3499999999999997E-3</v>
      </c>
      <c r="AD777" s="298">
        <v>49.997999999999998</v>
      </c>
      <c r="AE777" s="58">
        <f t="shared" si="12"/>
        <v>2.7442132704891264E-5</v>
      </c>
    </row>
    <row r="778" spans="1:31">
      <c r="A778" s="3">
        <v>777</v>
      </c>
      <c r="B778" s="290" t="s">
        <v>1577</v>
      </c>
      <c r="C778" s="292">
        <v>249.905</v>
      </c>
      <c r="D778" s="292">
        <v>249.89400000000001</v>
      </c>
      <c r="E778" s="292">
        <v>249.886</v>
      </c>
      <c r="F778" s="292">
        <v>5.0061900000000001</v>
      </c>
      <c r="G778" s="292">
        <v>5.0005499999999996</v>
      </c>
      <c r="H778" s="292">
        <v>5.0026599999999997</v>
      </c>
      <c r="I778" s="292">
        <v>359.97500000000002</v>
      </c>
      <c r="J778" s="292">
        <v>359.98700000000002</v>
      </c>
      <c r="K778" s="292">
        <v>1.933E-2</v>
      </c>
      <c r="L778" s="292">
        <v>1251.07</v>
      </c>
      <c r="M778" s="298">
        <v>1249.6099999999999</v>
      </c>
      <c r="N778" s="298">
        <v>1250.0899999999999</v>
      </c>
      <c r="O778" s="298">
        <v>-0.53739999999999999</v>
      </c>
      <c r="P778" s="298">
        <v>-0.27510000000000001</v>
      </c>
      <c r="Q778" s="298">
        <v>0.42187999999999998</v>
      </c>
      <c r="R778" s="302">
        <v>1</v>
      </c>
      <c r="S778" s="302">
        <v>1</v>
      </c>
      <c r="T778" s="302">
        <v>1</v>
      </c>
      <c r="U778" s="302">
        <v>119.90900000000001</v>
      </c>
      <c r="V778" s="302">
        <v>120.25</v>
      </c>
      <c r="W778" s="302">
        <v>119.84</v>
      </c>
      <c r="X778" s="302">
        <v>3.526E-2</v>
      </c>
      <c r="Y778" s="302">
        <v>3.4700000000000002E-2</v>
      </c>
      <c r="Z778" s="302">
        <v>3.8280000000000002E-2</v>
      </c>
      <c r="AA778" s="302">
        <v>3.3300000000000001E-3</v>
      </c>
      <c r="AB778" s="302">
        <v>3.4099999999999998E-3</v>
      </c>
      <c r="AC778" s="302">
        <v>4.4099999999999999E-3</v>
      </c>
      <c r="AD778" s="298">
        <v>49.997999999999998</v>
      </c>
      <c r="AE778" s="58">
        <f t="shared" si="12"/>
        <v>2.3055552446749061E-5</v>
      </c>
    </row>
    <row r="779" spans="1:31">
      <c r="A779" s="3">
        <v>778</v>
      </c>
      <c r="B779" s="290" t="s">
        <v>1578</v>
      </c>
      <c r="C779" s="292">
        <v>249.90700000000001</v>
      </c>
      <c r="D779" s="292">
        <v>249.893</v>
      </c>
      <c r="E779" s="292">
        <v>249.886</v>
      </c>
      <c r="F779" s="292">
        <v>5.0062199999999999</v>
      </c>
      <c r="G779" s="292">
        <v>5.0004999999999997</v>
      </c>
      <c r="H779" s="292">
        <v>5.0026799999999998</v>
      </c>
      <c r="I779" s="292">
        <v>359.97500000000002</v>
      </c>
      <c r="J779" s="292">
        <v>359.98700000000002</v>
      </c>
      <c r="K779" s="292">
        <v>1.9529999999999999E-2</v>
      </c>
      <c r="L779" s="292">
        <v>1251.0899999999999</v>
      </c>
      <c r="M779" s="298">
        <v>1249.5899999999999</v>
      </c>
      <c r="N779" s="298">
        <v>1250.0999999999999</v>
      </c>
      <c r="O779" s="298">
        <v>-0.54249999999999998</v>
      </c>
      <c r="P779" s="298">
        <v>-0.27650000000000002</v>
      </c>
      <c r="Q779" s="298">
        <v>0.42621999999999999</v>
      </c>
      <c r="R779" s="302">
        <v>1</v>
      </c>
      <c r="S779" s="302">
        <v>1</v>
      </c>
      <c r="T779" s="302">
        <v>1</v>
      </c>
      <c r="U779" s="302">
        <v>119.90900000000001</v>
      </c>
      <c r="V779" s="302">
        <v>120.249</v>
      </c>
      <c r="W779" s="302">
        <v>119.84099999999999</v>
      </c>
      <c r="X779" s="302">
        <v>3.4680000000000002E-2</v>
      </c>
      <c r="Y779" s="302">
        <v>3.628E-2</v>
      </c>
      <c r="Z779" s="302">
        <v>3.7499999999999999E-2</v>
      </c>
      <c r="AA779" s="302">
        <v>3.3300000000000001E-3</v>
      </c>
      <c r="AB779" s="302">
        <v>3.3999999999999998E-3</v>
      </c>
      <c r="AC779" s="302">
        <v>4.4400000000000004E-3</v>
      </c>
      <c r="AD779" s="298">
        <v>49.997999999999998</v>
      </c>
      <c r="AE779" s="58">
        <f t="shared" si="12"/>
        <v>2.4467590264976025E-5</v>
      </c>
    </row>
    <row r="780" spans="1:31">
      <c r="A780" s="3">
        <v>779</v>
      </c>
      <c r="B780" s="290" t="s">
        <v>1579</v>
      </c>
      <c r="C780" s="292">
        <v>249.90700000000001</v>
      </c>
      <c r="D780" s="292">
        <v>249.892</v>
      </c>
      <c r="E780" s="292">
        <v>249.88499999999999</v>
      </c>
      <c r="F780" s="292">
        <v>5.0062100000000003</v>
      </c>
      <c r="G780" s="292">
        <v>5.0005300000000004</v>
      </c>
      <c r="H780" s="292">
        <v>5.0026599999999997</v>
      </c>
      <c r="I780" s="292">
        <v>359.97500000000002</v>
      </c>
      <c r="J780" s="292">
        <v>359.98700000000002</v>
      </c>
      <c r="K780" s="292">
        <v>2.0060000000000001E-2</v>
      </c>
      <c r="L780" s="292">
        <v>1251.08</v>
      </c>
      <c r="M780" s="298">
        <v>1249.5899999999999</v>
      </c>
      <c r="N780" s="298">
        <v>1250.0899999999999</v>
      </c>
      <c r="O780" s="298">
        <v>-0.53459999999999996</v>
      </c>
      <c r="P780" s="298">
        <v>-0.26390000000000002</v>
      </c>
      <c r="Q780" s="298">
        <v>0.43786999999999998</v>
      </c>
      <c r="R780" s="302">
        <v>1</v>
      </c>
      <c r="S780" s="302">
        <v>1</v>
      </c>
      <c r="T780" s="302">
        <v>1</v>
      </c>
      <c r="U780" s="302">
        <v>119.90900000000001</v>
      </c>
      <c r="V780" s="302">
        <v>120.249</v>
      </c>
      <c r="W780" s="302">
        <v>119.84</v>
      </c>
      <c r="X780" s="302">
        <v>3.4079999999999999E-2</v>
      </c>
      <c r="Y780" s="302">
        <v>3.5110000000000002E-2</v>
      </c>
      <c r="Z780" s="302">
        <v>3.8399999999999997E-2</v>
      </c>
      <c r="AA780" s="302">
        <v>3.3700000000000002E-3</v>
      </c>
      <c r="AB780" s="302">
        <v>3.3800000000000002E-3</v>
      </c>
      <c r="AC780" s="302">
        <v>4.45E-3</v>
      </c>
      <c r="AD780" s="298">
        <v>49.997999999999998</v>
      </c>
      <c r="AE780" s="58">
        <f t="shared" si="12"/>
        <v>2.3460648662876338E-5</v>
      </c>
    </row>
    <row r="781" spans="1:31">
      <c r="A781" s="3">
        <v>780</v>
      </c>
      <c r="B781" s="290" t="s">
        <v>1580</v>
      </c>
      <c r="C781" s="292">
        <v>249.90700000000001</v>
      </c>
      <c r="D781" s="292">
        <v>249.893</v>
      </c>
      <c r="E781" s="292">
        <v>249.88399999999999</v>
      </c>
      <c r="F781" s="292">
        <v>5.0061900000000001</v>
      </c>
      <c r="G781" s="292">
        <v>5.00054</v>
      </c>
      <c r="H781" s="292">
        <v>5.0026599999999997</v>
      </c>
      <c r="I781" s="292">
        <v>359.97399999999999</v>
      </c>
      <c r="J781" s="292">
        <v>359.98700000000002</v>
      </c>
      <c r="K781" s="292">
        <v>2.077E-2</v>
      </c>
      <c r="L781" s="292">
        <v>1251.08</v>
      </c>
      <c r="M781" s="298">
        <v>1249.5999999999999</v>
      </c>
      <c r="N781" s="298">
        <v>1250.08</v>
      </c>
      <c r="O781" s="298">
        <v>-0.55049999999999999</v>
      </c>
      <c r="P781" s="298">
        <v>-0.28260000000000002</v>
      </c>
      <c r="Q781" s="298">
        <v>0.45322000000000001</v>
      </c>
      <c r="R781" s="302">
        <v>1</v>
      </c>
      <c r="S781" s="302">
        <v>1</v>
      </c>
      <c r="T781" s="302">
        <v>1</v>
      </c>
      <c r="U781" s="302">
        <v>119.90900000000001</v>
      </c>
      <c r="V781" s="302">
        <v>120.25</v>
      </c>
      <c r="W781" s="302">
        <v>119.84099999999999</v>
      </c>
      <c r="X781" s="302">
        <v>3.5110000000000002E-2</v>
      </c>
      <c r="Y781" s="302">
        <v>3.5349999999999999E-2</v>
      </c>
      <c r="Z781" s="302">
        <v>3.807E-2</v>
      </c>
      <c r="AA781" s="302">
        <v>3.3800000000000002E-3</v>
      </c>
      <c r="AB781" s="302">
        <v>3.3500000000000001E-3</v>
      </c>
      <c r="AC781" s="302">
        <v>4.4799999999999996E-3</v>
      </c>
      <c r="AD781" s="298">
        <v>49.997999999999998</v>
      </c>
      <c r="AE781" s="58">
        <f t="shared" si="12"/>
        <v>2.4780092644505203E-5</v>
      </c>
    </row>
    <row r="782" spans="1:31">
      <c r="A782" s="3">
        <v>781</v>
      </c>
      <c r="B782" s="290" t="s">
        <v>1581</v>
      </c>
      <c r="C782" s="292">
        <v>249.90700000000001</v>
      </c>
      <c r="D782" s="292">
        <v>249.893</v>
      </c>
      <c r="E782" s="292">
        <v>249.88399999999999</v>
      </c>
      <c r="F782" s="292">
        <v>5.0061999999999998</v>
      </c>
      <c r="G782" s="292">
        <v>5.0005199999999999</v>
      </c>
      <c r="H782" s="292">
        <v>5.0026599999999997</v>
      </c>
      <c r="I782" s="292">
        <v>359.97399999999999</v>
      </c>
      <c r="J782" s="292">
        <v>359.98599999999999</v>
      </c>
      <c r="K782" s="292">
        <v>2.052E-2</v>
      </c>
      <c r="L782" s="292">
        <v>1251.08</v>
      </c>
      <c r="M782" s="298">
        <v>1249.5899999999999</v>
      </c>
      <c r="N782" s="298">
        <v>1250.08</v>
      </c>
      <c r="O782" s="298">
        <v>-0.55189999999999995</v>
      </c>
      <c r="P782" s="298">
        <v>-0.29149999999999998</v>
      </c>
      <c r="Q782" s="298">
        <v>0.44780999999999999</v>
      </c>
      <c r="R782" s="302">
        <v>1</v>
      </c>
      <c r="S782" s="302">
        <v>1</v>
      </c>
      <c r="T782" s="302">
        <v>1</v>
      </c>
      <c r="U782" s="302">
        <v>119.908</v>
      </c>
      <c r="V782" s="302">
        <v>120.25</v>
      </c>
      <c r="W782" s="302">
        <v>119.84099999999999</v>
      </c>
      <c r="X782" s="302">
        <v>3.4419999999999999E-2</v>
      </c>
      <c r="Y782" s="302">
        <v>3.6459999999999999E-2</v>
      </c>
      <c r="Z782" s="302">
        <v>3.7699999999999997E-2</v>
      </c>
      <c r="AA782" s="302">
        <v>3.4099999999999998E-3</v>
      </c>
      <c r="AB782" s="302">
        <v>3.3500000000000001E-3</v>
      </c>
      <c r="AC782" s="302">
        <v>4.4600000000000004E-3</v>
      </c>
      <c r="AD782" s="298">
        <v>49.997999999999998</v>
      </c>
      <c r="AE782" s="58">
        <f t="shared" si="12"/>
        <v>2.2557869669981301E-5</v>
      </c>
    </row>
    <row r="783" spans="1:31">
      <c r="A783" s="3">
        <v>782</v>
      </c>
      <c r="B783" s="290" t="s">
        <v>1582</v>
      </c>
      <c r="C783" s="292">
        <v>249.90700000000001</v>
      </c>
      <c r="D783" s="292">
        <v>249.892</v>
      </c>
      <c r="E783" s="292">
        <v>249.88399999999999</v>
      </c>
      <c r="F783" s="292">
        <v>5.0062300000000004</v>
      </c>
      <c r="G783" s="292">
        <v>5.0005300000000004</v>
      </c>
      <c r="H783" s="292">
        <v>5.0026299999999999</v>
      </c>
      <c r="I783" s="292">
        <v>359.97399999999999</v>
      </c>
      <c r="J783" s="292">
        <v>359.98700000000002</v>
      </c>
      <c r="K783" s="292">
        <v>2.1010000000000001E-2</v>
      </c>
      <c r="L783" s="292">
        <v>1251.0899999999999</v>
      </c>
      <c r="M783" s="298">
        <v>1249.5899999999999</v>
      </c>
      <c r="N783" s="298">
        <v>1250.08</v>
      </c>
      <c r="O783" s="298">
        <v>-0.55189999999999995</v>
      </c>
      <c r="P783" s="298">
        <v>-0.28310000000000002</v>
      </c>
      <c r="Q783" s="298">
        <v>0.45845999999999998</v>
      </c>
      <c r="R783" s="302">
        <v>1</v>
      </c>
      <c r="S783" s="302">
        <v>1</v>
      </c>
      <c r="T783" s="302">
        <v>1</v>
      </c>
      <c r="U783" s="302">
        <v>119.908</v>
      </c>
      <c r="V783" s="302">
        <v>120.25</v>
      </c>
      <c r="W783" s="302">
        <v>119.84099999999999</v>
      </c>
      <c r="X783" s="302">
        <v>3.4410000000000003E-2</v>
      </c>
      <c r="Y783" s="302">
        <v>3.6979999999999999E-2</v>
      </c>
      <c r="Z783" s="302">
        <v>3.705E-2</v>
      </c>
      <c r="AA783" s="302">
        <v>3.3999999999999998E-3</v>
      </c>
      <c r="AB783" s="302">
        <v>3.3600000000000001E-3</v>
      </c>
      <c r="AC783" s="302">
        <v>4.4200000000000003E-3</v>
      </c>
      <c r="AD783" s="298">
        <v>49.997999999999998</v>
      </c>
      <c r="AE783" s="58">
        <f t="shared" si="12"/>
        <v>2.5636574719101191E-5</v>
      </c>
    </row>
    <row r="784" spans="1:31">
      <c r="A784" s="3">
        <v>783</v>
      </c>
      <c r="B784" s="290" t="s">
        <v>1583</v>
      </c>
      <c r="C784" s="292">
        <v>249.90700000000001</v>
      </c>
      <c r="D784" s="292">
        <v>249.892</v>
      </c>
      <c r="E784" s="292">
        <v>249.88499999999999</v>
      </c>
      <c r="F784" s="292">
        <v>5.0062300000000004</v>
      </c>
      <c r="G784" s="292">
        <v>5.0004999999999997</v>
      </c>
      <c r="H784" s="292">
        <v>5.0026000000000002</v>
      </c>
      <c r="I784" s="292">
        <v>359.97399999999999</v>
      </c>
      <c r="J784" s="292">
        <v>359.98700000000002</v>
      </c>
      <c r="K784" s="292">
        <v>2.147E-2</v>
      </c>
      <c r="L784" s="292">
        <v>1251.0899999999999</v>
      </c>
      <c r="M784" s="298">
        <v>1249.58</v>
      </c>
      <c r="N784" s="298">
        <v>1250.07</v>
      </c>
      <c r="O784" s="298">
        <v>-0.55559999999999998</v>
      </c>
      <c r="P784" s="298">
        <v>-0.28170000000000001</v>
      </c>
      <c r="Q784" s="298">
        <v>0.46844999999999998</v>
      </c>
      <c r="R784" s="302">
        <v>1</v>
      </c>
      <c r="S784" s="302">
        <v>1</v>
      </c>
      <c r="T784" s="302">
        <v>1</v>
      </c>
      <c r="U784" s="302">
        <v>119.908</v>
      </c>
      <c r="V784" s="302">
        <v>120.25</v>
      </c>
      <c r="W784" s="302">
        <v>119.84099999999999</v>
      </c>
      <c r="X784" s="302">
        <v>3.5150000000000001E-2</v>
      </c>
      <c r="Y784" s="302">
        <v>3.6589999999999998E-2</v>
      </c>
      <c r="Z784" s="302">
        <v>3.6990000000000002E-2</v>
      </c>
      <c r="AA784" s="302">
        <v>3.4099999999999998E-3</v>
      </c>
      <c r="AB784" s="302">
        <v>3.32E-3</v>
      </c>
      <c r="AC784" s="302">
        <v>4.3600000000000002E-3</v>
      </c>
      <c r="AD784" s="298">
        <v>49.997999999999998</v>
      </c>
      <c r="AE784" s="58">
        <f t="shared" si="12"/>
        <v>2.3460648662876338E-5</v>
      </c>
    </row>
    <row r="785" spans="1:31">
      <c r="A785" s="3">
        <v>784</v>
      </c>
      <c r="B785" s="290" t="s">
        <v>1584</v>
      </c>
      <c r="C785" s="292">
        <v>249.90700000000001</v>
      </c>
      <c r="D785" s="292">
        <v>249.893</v>
      </c>
      <c r="E785" s="292">
        <v>249.88399999999999</v>
      </c>
      <c r="F785" s="292">
        <v>5.0062499999999996</v>
      </c>
      <c r="G785" s="292">
        <v>5.0005199999999999</v>
      </c>
      <c r="H785" s="292">
        <v>5.0026000000000002</v>
      </c>
      <c r="I785" s="292">
        <v>359.97399999999999</v>
      </c>
      <c r="J785" s="292">
        <v>359.98700000000002</v>
      </c>
      <c r="K785" s="292">
        <v>2.1930000000000002E-2</v>
      </c>
      <c r="L785" s="292">
        <v>1251.0999999999999</v>
      </c>
      <c r="M785" s="298">
        <v>1249.5899999999999</v>
      </c>
      <c r="N785" s="298">
        <v>1250.07</v>
      </c>
      <c r="O785" s="298">
        <v>-0.55189999999999995</v>
      </c>
      <c r="P785" s="298">
        <v>-0.28310000000000002</v>
      </c>
      <c r="Q785" s="298">
        <v>0.47860999999999998</v>
      </c>
      <c r="R785" s="302">
        <v>1</v>
      </c>
      <c r="S785" s="302">
        <v>1</v>
      </c>
      <c r="T785" s="302">
        <v>1</v>
      </c>
      <c r="U785" s="302">
        <v>119.908</v>
      </c>
      <c r="V785" s="302">
        <v>120.25</v>
      </c>
      <c r="W785" s="302">
        <v>119.84099999999999</v>
      </c>
      <c r="X785" s="302">
        <v>3.5060000000000001E-2</v>
      </c>
      <c r="Y785" s="302">
        <v>3.5929999999999997E-2</v>
      </c>
      <c r="Z785" s="302">
        <v>3.6700000000000003E-2</v>
      </c>
      <c r="AA785" s="302">
        <v>3.4499999999999999E-3</v>
      </c>
      <c r="AB785" s="302">
        <v>3.29E-3</v>
      </c>
      <c r="AC785" s="302">
        <v>4.2700000000000004E-3</v>
      </c>
      <c r="AD785" s="298">
        <v>49.997999999999998</v>
      </c>
      <c r="AE785" s="58">
        <f t="shared" si="12"/>
        <v>2.590278018033132E-5</v>
      </c>
    </row>
    <row r="786" spans="1:31">
      <c r="A786" s="3">
        <v>785</v>
      </c>
      <c r="B786" s="290" t="s">
        <v>1585</v>
      </c>
      <c r="C786" s="292">
        <v>249.90799999999999</v>
      </c>
      <c r="D786" s="292">
        <v>249.893</v>
      </c>
      <c r="E786" s="292">
        <v>249.88399999999999</v>
      </c>
      <c r="F786" s="292">
        <v>5.0062600000000002</v>
      </c>
      <c r="G786" s="292">
        <v>5.00054</v>
      </c>
      <c r="H786" s="292">
        <v>5.0026299999999999</v>
      </c>
      <c r="I786" s="292">
        <v>359.97399999999999</v>
      </c>
      <c r="J786" s="292">
        <v>359.98599999999999</v>
      </c>
      <c r="K786" s="292">
        <v>2.1930000000000002E-2</v>
      </c>
      <c r="L786" s="292">
        <v>1251.0999999999999</v>
      </c>
      <c r="M786" s="298">
        <v>1249.5999999999999</v>
      </c>
      <c r="N786" s="298">
        <v>1250.07</v>
      </c>
      <c r="O786" s="298">
        <v>-0.55989999999999995</v>
      </c>
      <c r="P786" s="298">
        <v>-0.29339999999999999</v>
      </c>
      <c r="Q786" s="298">
        <v>0.47860999999999998</v>
      </c>
      <c r="R786" s="302">
        <v>1</v>
      </c>
      <c r="S786" s="302">
        <v>1</v>
      </c>
      <c r="T786" s="302">
        <v>1</v>
      </c>
      <c r="U786" s="302">
        <v>119.90900000000001</v>
      </c>
      <c r="V786" s="302">
        <v>120.249</v>
      </c>
      <c r="W786" s="302">
        <v>119.84</v>
      </c>
      <c r="X786" s="302">
        <v>3.4299999999999997E-2</v>
      </c>
      <c r="Y786" s="302">
        <v>3.6519999999999997E-2</v>
      </c>
      <c r="Z786" s="302">
        <v>3.6490000000000002E-2</v>
      </c>
      <c r="AA786" s="302">
        <v>3.4499999999999999E-3</v>
      </c>
      <c r="AB786" s="302">
        <v>3.29E-3</v>
      </c>
      <c r="AC786" s="302">
        <v>4.1700000000000001E-3</v>
      </c>
      <c r="AD786" s="298">
        <v>49.997999999999998</v>
      </c>
      <c r="AE786" s="58">
        <f t="shared" si="12"/>
        <v>2.314814628334716E-5</v>
      </c>
    </row>
    <row r="787" spans="1:31">
      <c r="A787" s="3">
        <v>786</v>
      </c>
      <c r="B787" s="290" t="s">
        <v>1586</v>
      </c>
      <c r="C787" s="292">
        <v>249.90700000000001</v>
      </c>
      <c r="D787" s="292">
        <v>249.893</v>
      </c>
      <c r="E787" s="292">
        <v>249.88499999999999</v>
      </c>
      <c r="F787" s="292">
        <v>5.0062899999999999</v>
      </c>
      <c r="G787" s="292">
        <v>5.0005499999999996</v>
      </c>
      <c r="H787" s="292">
        <v>5.0026099999999998</v>
      </c>
      <c r="I787" s="292">
        <v>359.97399999999999</v>
      </c>
      <c r="J787" s="292">
        <v>359.98599999999999</v>
      </c>
      <c r="K787" s="292">
        <v>2.2120000000000001E-2</v>
      </c>
      <c r="L787" s="292">
        <v>1251.1099999999999</v>
      </c>
      <c r="M787" s="298">
        <v>1249.5999999999999</v>
      </c>
      <c r="N787" s="298">
        <v>1250.07</v>
      </c>
      <c r="O787" s="298">
        <v>-0.5655</v>
      </c>
      <c r="P787" s="298">
        <v>-0.29849999999999999</v>
      </c>
      <c r="Q787" s="298">
        <v>0.48281000000000002</v>
      </c>
      <c r="R787" s="302">
        <v>1</v>
      </c>
      <c r="S787" s="302">
        <v>1</v>
      </c>
      <c r="T787" s="302">
        <v>1</v>
      </c>
      <c r="U787" s="302">
        <v>119.90900000000001</v>
      </c>
      <c r="V787" s="302">
        <v>120.249</v>
      </c>
      <c r="W787" s="302">
        <v>119.84</v>
      </c>
      <c r="X787" s="302">
        <v>3.4930000000000003E-2</v>
      </c>
      <c r="Y787" s="302">
        <v>3.6549999999999999E-2</v>
      </c>
      <c r="Z787" s="302">
        <v>3.6499999999999998E-2</v>
      </c>
      <c r="AA787" s="302">
        <v>3.4499999999999999E-3</v>
      </c>
      <c r="AB787" s="302">
        <v>3.2599999999999999E-3</v>
      </c>
      <c r="AC787" s="302">
        <v>4.0800000000000003E-3</v>
      </c>
      <c r="AD787" s="298">
        <v>49.997999999999998</v>
      </c>
      <c r="AE787" s="58">
        <f t="shared" si="12"/>
        <v>2.4733795726206154E-5</v>
      </c>
    </row>
    <row r="788" spans="1:31">
      <c r="A788" s="3">
        <v>787</v>
      </c>
      <c r="B788" s="290" t="s">
        <v>1587</v>
      </c>
      <c r="C788" s="292">
        <v>249.90700000000001</v>
      </c>
      <c r="D788" s="292">
        <v>249.892</v>
      </c>
      <c r="E788" s="292">
        <v>249.88300000000001</v>
      </c>
      <c r="F788" s="292">
        <v>5.0063000000000004</v>
      </c>
      <c r="G788" s="292">
        <v>5.0004499999999998</v>
      </c>
      <c r="H788" s="292">
        <v>5.0025899999999996</v>
      </c>
      <c r="I788" s="292">
        <v>359.97399999999999</v>
      </c>
      <c r="J788" s="292">
        <v>359.98599999999999</v>
      </c>
      <c r="K788" s="292">
        <v>2.2540000000000001E-2</v>
      </c>
      <c r="L788" s="292">
        <v>1251.1099999999999</v>
      </c>
      <c r="M788" s="298">
        <v>1249.57</v>
      </c>
      <c r="N788" s="298">
        <v>1250.06</v>
      </c>
      <c r="O788" s="298">
        <v>-0.5524</v>
      </c>
      <c r="P788" s="298">
        <v>-0.29570000000000002</v>
      </c>
      <c r="Q788" s="298">
        <v>0.49187999999999998</v>
      </c>
      <c r="R788" s="302">
        <v>1</v>
      </c>
      <c r="S788" s="302">
        <v>1</v>
      </c>
      <c r="T788" s="302">
        <v>1</v>
      </c>
      <c r="U788" s="302">
        <v>119.90900000000001</v>
      </c>
      <c r="V788" s="302">
        <v>120.25</v>
      </c>
      <c r="W788" s="302">
        <v>119.84</v>
      </c>
      <c r="X788" s="302">
        <v>3.4610000000000002E-2</v>
      </c>
      <c r="Y788" s="302">
        <v>3.5749999999999997E-2</v>
      </c>
      <c r="Z788" s="302">
        <v>3.7449999999999997E-2</v>
      </c>
      <c r="AA788" s="302">
        <v>3.46E-3</v>
      </c>
      <c r="AB788" s="302">
        <v>3.2100000000000002E-3</v>
      </c>
      <c r="AC788" s="302">
        <v>3.9199999999999999E-3</v>
      </c>
      <c r="AD788" s="298">
        <v>49.997999999999998</v>
      </c>
      <c r="AE788" s="58">
        <f t="shared" si="12"/>
        <v>2.7037036488763988E-5</v>
      </c>
    </row>
    <row r="789" spans="1:31">
      <c r="A789" s="3">
        <v>788</v>
      </c>
      <c r="B789" s="290" t="s">
        <v>1588</v>
      </c>
      <c r="C789" s="292">
        <v>249.90799999999999</v>
      </c>
      <c r="D789" s="292">
        <v>249.893</v>
      </c>
      <c r="E789" s="292">
        <v>249.88300000000001</v>
      </c>
      <c r="F789" s="292">
        <v>5.0063199999999997</v>
      </c>
      <c r="G789" s="292">
        <v>5.0004499999999998</v>
      </c>
      <c r="H789" s="292">
        <v>5.0025899999999996</v>
      </c>
      <c r="I789" s="292">
        <v>359.97399999999999</v>
      </c>
      <c r="J789" s="292">
        <v>359.98599999999999</v>
      </c>
      <c r="K789" s="292">
        <v>2.2960000000000001E-2</v>
      </c>
      <c r="L789" s="292">
        <v>1251.1199999999999</v>
      </c>
      <c r="M789" s="298">
        <v>1249.58</v>
      </c>
      <c r="N789" s="298">
        <v>1250.06</v>
      </c>
      <c r="O789" s="298">
        <v>-0.56130000000000002</v>
      </c>
      <c r="P789" s="298">
        <v>-0.28920000000000001</v>
      </c>
      <c r="Q789" s="298">
        <v>0.50104000000000004</v>
      </c>
      <c r="R789" s="302">
        <v>1</v>
      </c>
      <c r="S789" s="302">
        <v>1</v>
      </c>
      <c r="T789" s="302">
        <v>1</v>
      </c>
      <c r="U789" s="302">
        <v>119.90900000000001</v>
      </c>
      <c r="V789" s="302">
        <v>120.25</v>
      </c>
      <c r="W789" s="302">
        <v>119.84</v>
      </c>
      <c r="X789" s="302">
        <v>3.4750000000000003E-2</v>
      </c>
      <c r="Y789" s="302">
        <v>3.6400000000000002E-2</v>
      </c>
      <c r="Z789" s="302">
        <v>3.6749999999999998E-2</v>
      </c>
      <c r="AA789" s="302">
        <v>3.47E-3</v>
      </c>
      <c r="AB789" s="302">
        <v>3.2000000000000002E-3</v>
      </c>
      <c r="AC789" s="302">
        <v>3.81E-3</v>
      </c>
      <c r="AD789" s="298">
        <v>49.997999999999998</v>
      </c>
      <c r="AE789" s="58">
        <f t="shared" si="12"/>
        <v>2.2291671484708786E-5</v>
      </c>
    </row>
    <row r="790" spans="1:31">
      <c r="A790" s="3">
        <v>789</v>
      </c>
      <c r="B790" s="290" t="s">
        <v>1589</v>
      </c>
      <c r="C790" s="292">
        <v>249.90799999999999</v>
      </c>
      <c r="D790" s="292">
        <v>249.893</v>
      </c>
      <c r="E790" s="292">
        <v>249.88399999999999</v>
      </c>
      <c r="F790" s="292">
        <v>5.0063000000000004</v>
      </c>
      <c r="G790" s="292">
        <v>5.0004200000000001</v>
      </c>
      <c r="H790" s="292">
        <v>5.0026099999999998</v>
      </c>
      <c r="I790" s="292">
        <v>359.97300000000001</v>
      </c>
      <c r="J790" s="292">
        <v>359.98599999999999</v>
      </c>
      <c r="K790" s="292">
        <v>2.2769999999999999E-2</v>
      </c>
      <c r="L790" s="292">
        <v>1251.1099999999999</v>
      </c>
      <c r="M790" s="298">
        <v>1249.57</v>
      </c>
      <c r="N790" s="298">
        <v>1250.07</v>
      </c>
      <c r="O790" s="298">
        <v>-0.57350000000000001</v>
      </c>
      <c r="P790" s="298">
        <v>-0.29570000000000002</v>
      </c>
      <c r="Q790" s="298">
        <v>0.49687999999999999</v>
      </c>
      <c r="R790" s="302">
        <v>1</v>
      </c>
      <c r="S790" s="302">
        <v>1</v>
      </c>
      <c r="T790" s="302">
        <v>1</v>
      </c>
      <c r="U790" s="302">
        <v>119.90900000000001</v>
      </c>
      <c r="V790" s="302">
        <v>120.25</v>
      </c>
      <c r="W790" s="302">
        <v>119.84</v>
      </c>
      <c r="X790" s="302">
        <v>3.4860000000000002E-2</v>
      </c>
      <c r="Y790" s="302">
        <v>3.628E-2</v>
      </c>
      <c r="Z790" s="302">
        <v>3.789E-2</v>
      </c>
      <c r="AA790" s="302">
        <v>3.46E-3</v>
      </c>
      <c r="AB790" s="302">
        <v>3.1700000000000001E-3</v>
      </c>
      <c r="AC790" s="302">
        <v>3.64E-3</v>
      </c>
      <c r="AD790" s="298">
        <v>49.997999999999998</v>
      </c>
      <c r="AE790" s="58">
        <f t="shared" si="12"/>
        <v>2.5092587748076767E-5</v>
      </c>
    </row>
    <row r="791" spans="1:31">
      <c r="A791" s="3">
        <v>790</v>
      </c>
      <c r="B791" s="290" t="s">
        <v>1590</v>
      </c>
      <c r="C791" s="292">
        <v>249.90899999999999</v>
      </c>
      <c r="D791" s="292">
        <v>249.893</v>
      </c>
      <c r="E791" s="292">
        <v>249.88399999999999</v>
      </c>
      <c r="F791" s="292">
        <v>5.0063000000000004</v>
      </c>
      <c r="G791" s="292">
        <v>5.0004600000000003</v>
      </c>
      <c r="H791" s="292">
        <v>5.0026000000000002</v>
      </c>
      <c r="I791" s="292">
        <v>359.97399999999999</v>
      </c>
      <c r="J791" s="292">
        <v>359.98599999999999</v>
      </c>
      <c r="K791" s="292">
        <v>2.3130000000000001E-2</v>
      </c>
      <c r="L791" s="292">
        <v>1251.1199999999999</v>
      </c>
      <c r="M791" s="298">
        <v>1249.58</v>
      </c>
      <c r="N791" s="298">
        <v>1250.07</v>
      </c>
      <c r="O791" s="298">
        <v>-0.56359999999999999</v>
      </c>
      <c r="P791" s="298">
        <v>-0.29480000000000001</v>
      </c>
      <c r="Q791" s="298">
        <v>0.50485000000000002</v>
      </c>
      <c r="R791" s="302">
        <v>1</v>
      </c>
      <c r="S791" s="302">
        <v>1</v>
      </c>
      <c r="T791" s="302">
        <v>1</v>
      </c>
      <c r="U791" s="302">
        <v>119.90900000000001</v>
      </c>
      <c r="V791" s="302">
        <v>120.25</v>
      </c>
      <c r="W791" s="302">
        <v>119.84</v>
      </c>
      <c r="X791" s="302">
        <v>3.4860000000000002E-2</v>
      </c>
      <c r="Y791" s="302">
        <v>3.669E-2</v>
      </c>
      <c r="Z791" s="302">
        <v>3.7629999999999997E-2</v>
      </c>
      <c r="AA791" s="302">
        <v>3.4499999999999999E-3</v>
      </c>
      <c r="AB791" s="302">
        <v>3.16E-3</v>
      </c>
      <c r="AC791" s="302">
        <v>3.3899999999999998E-3</v>
      </c>
      <c r="AD791" s="298">
        <v>49.997999999999998</v>
      </c>
      <c r="AE791" s="58">
        <f t="shared" si="12"/>
        <v>2.2418986191041768E-5</v>
      </c>
    </row>
    <row r="792" spans="1:31">
      <c r="A792" s="3">
        <v>791</v>
      </c>
      <c r="B792" s="290" t="s">
        <v>1591</v>
      </c>
      <c r="C792" s="292">
        <v>249.90799999999999</v>
      </c>
      <c r="D792" s="292">
        <v>249.893</v>
      </c>
      <c r="E792" s="292">
        <v>249.88300000000001</v>
      </c>
      <c r="F792" s="292">
        <v>5.0062899999999999</v>
      </c>
      <c r="G792" s="292">
        <v>5.0004499999999998</v>
      </c>
      <c r="H792" s="292">
        <v>5.0026299999999999</v>
      </c>
      <c r="I792" s="292">
        <v>359.97300000000001</v>
      </c>
      <c r="J792" s="292">
        <v>359.98599999999999</v>
      </c>
      <c r="K792" s="292">
        <v>2.2290000000000001E-2</v>
      </c>
      <c r="L792" s="292">
        <v>1251.1099999999999</v>
      </c>
      <c r="M792" s="298">
        <v>1249.58</v>
      </c>
      <c r="N792" s="298">
        <v>1250.07</v>
      </c>
      <c r="O792" s="298">
        <v>-0.57530000000000003</v>
      </c>
      <c r="P792" s="298">
        <v>-0.29849999999999999</v>
      </c>
      <c r="Q792" s="298">
        <v>0.48642999999999997</v>
      </c>
      <c r="R792" s="302">
        <v>1</v>
      </c>
      <c r="S792" s="302">
        <v>1</v>
      </c>
      <c r="T792" s="302">
        <v>1</v>
      </c>
      <c r="U792" s="302">
        <v>119.90900000000001</v>
      </c>
      <c r="V792" s="302">
        <v>120.25</v>
      </c>
      <c r="W792" s="302">
        <v>119.84</v>
      </c>
      <c r="X792" s="302">
        <v>3.4540000000000001E-2</v>
      </c>
      <c r="Y792" s="302">
        <v>3.6499999999999998E-2</v>
      </c>
      <c r="Z792" s="302">
        <v>3.7499999999999999E-2</v>
      </c>
      <c r="AA792" s="302">
        <v>3.46E-3</v>
      </c>
      <c r="AB792" s="302">
        <v>3.15E-3</v>
      </c>
      <c r="AC792" s="302">
        <v>3.2200000000000002E-3</v>
      </c>
      <c r="AD792" s="298">
        <v>49.997999999999998</v>
      </c>
      <c r="AE792" s="58">
        <f t="shared" si="12"/>
        <v>2.7395828510634601E-5</v>
      </c>
    </row>
    <row r="793" spans="1:31">
      <c r="A793" s="3">
        <v>792</v>
      </c>
      <c r="B793" s="290" t="s">
        <v>1592</v>
      </c>
      <c r="C793" s="292">
        <v>249.90799999999999</v>
      </c>
      <c r="D793" s="292">
        <v>249.893</v>
      </c>
      <c r="E793" s="292">
        <v>249.88300000000001</v>
      </c>
      <c r="F793" s="292">
        <v>5.0063199999999997</v>
      </c>
      <c r="G793" s="292">
        <v>5.00047</v>
      </c>
      <c r="H793" s="292">
        <v>5.00265</v>
      </c>
      <c r="I793" s="292">
        <v>359.97300000000001</v>
      </c>
      <c r="J793" s="292">
        <v>359.98599999999999</v>
      </c>
      <c r="K793" s="292">
        <v>2.1839999999999998E-2</v>
      </c>
      <c r="L793" s="292">
        <v>1251.1199999999999</v>
      </c>
      <c r="M793" s="298">
        <v>1249.58</v>
      </c>
      <c r="N793" s="298">
        <v>1250.08</v>
      </c>
      <c r="O793" s="298">
        <v>-0.57630000000000003</v>
      </c>
      <c r="P793" s="298">
        <v>-0.29239999999999999</v>
      </c>
      <c r="Q793" s="298">
        <v>0.47650999999999999</v>
      </c>
      <c r="R793" s="302">
        <v>1</v>
      </c>
      <c r="S793" s="302">
        <v>1</v>
      </c>
      <c r="T793" s="302">
        <v>1</v>
      </c>
      <c r="U793" s="302">
        <v>119.90900000000001</v>
      </c>
      <c r="V793" s="302">
        <v>120.25</v>
      </c>
      <c r="W793" s="302">
        <v>119.84</v>
      </c>
      <c r="X793" s="302">
        <v>3.4770000000000002E-2</v>
      </c>
      <c r="Y793" s="302">
        <v>3.635E-2</v>
      </c>
      <c r="Z793" s="302">
        <v>3.7530000000000001E-2</v>
      </c>
      <c r="AA793" s="302">
        <v>3.47E-3</v>
      </c>
      <c r="AB793" s="302">
        <v>3.16E-3</v>
      </c>
      <c r="AC793" s="302">
        <v>3.0500000000000002E-3</v>
      </c>
      <c r="AD793" s="298">
        <v>49.997999999999998</v>
      </c>
      <c r="AE793" s="58">
        <f t="shared" si="12"/>
        <v>2.4560184101574123E-5</v>
      </c>
    </row>
    <row r="794" spans="1:31">
      <c r="A794" s="3">
        <v>793</v>
      </c>
      <c r="B794" s="290" t="s">
        <v>1593</v>
      </c>
      <c r="C794" s="292">
        <v>249.90899999999999</v>
      </c>
      <c r="D794" s="292">
        <v>249.893</v>
      </c>
      <c r="E794" s="292">
        <v>249.88399999999999</v>
      </c>
      <c r="F794" s="292">
        <v>5.0062899999999999</v>
      </c>
      <c r="G794" s="292">
        <v>5.0004400000000002</v>
      </c>
      <c r="H794" s="292">
        <v>5.00265</v>
      </c>
      <c r="I794" s="292">
        <v>359.97300000000001</v>
      </c>
      <c r="J794" s="292">
        <v>359.98599999999999</v>
      </c>
      <c r="K794" s="292">
        <v>2.1940000000000001E-2</v>
      </c>
      <c r="L794" s="292">
        <v>1251.1099999999999</v>
      </c>
      <c r="M794" s="298">
        <v>1249.57</v>
      </c>
      <c r="N794" s="298">
        <v>1250.08</v>
      </c>
      <c r="O794" s="298">
        <v>-0.58330000000000004</v>
      </c>
      <c r="P794" s="298">
        <v>-0.28920000000000001</v>
      </c>
      <c r="Q794" s="298">
        <v>0.47871000000000002</v>
      </c>
      <c r="R794" s="302">
        <v>1</v>
      </c>
      <c r="S794" s="302">
        <v>1</v>
      </c>
      <c r="T794" s="302">
        <v>1</v>
      </c>
      <c r="U794" s="302">
        <v>119.90900000000001</v>
      </c>
      <c r="V794" s="302">
        <v>120.25</v>
      </c>
      <c r="W794" s="302">
        <v>119.84</v>
      </c>
      <c r="X794" s="302">
        <v>3.5060000000000001E-2</v>
      </c>
      <c r="Y794" s="302">
        <v>3.6830000000000002E-2</v>
      </c>
      <c r="Z794" s="302">
        <v>3.6900000000000002E-2</v>
      </c>
      <c r="AA794" s="302">
        <v>3.46E-3</v>
      </c>
      <c r="AB794" s="302">
        <v>3.16E-3</v>
      </c>
      <c r="AC794" s="302">
        <v>2.8900000000000002E-3</v>
      </c>
      <c r="AD794" s="298">
        <v>49.997999999999998</v>
      </c>
      <c r="AE794" s="58">
        <f t="shared" si="12"/>
        <v>2.3101856641005725E-5</v>
      </c>
    </row>
    <row r="795" spans="1:31">
      <c r="A795" s="3">
        <v>794</v>
      </c>
      <c r="B795" s="290" t="s">
        <v>1594</v>
      </c>
      <c r="C795" s="292">
        <v>249.90899999999999</v>
      </c>
      <c r="D795" s="292">
        <v>249.892</v>
      </c>
      <c r="E795" s="292">
        <v>249.88300000000001</v>
      </c>
      <c r="F795" s="292">
        <v>5.0062800000000003</v>
      </c>
      <c r="G795" s="292">
        <v>5.0003900000000003</v>
      </c>
      <c r="H795" s="292">
        <v>5.0026599999999997</v>
      </c>
      <c r="I795" s="292">
        <v>359.97300000000001</v>
      </c>
      <c r="J795" s="292">
        <v>359.98700000000002</v>
      </c>
      <c r="K795" s="292">
        <v>2.222E-2</v>
      </c>
      <c r="L795" s="292">
        <v>1251.1099999999999</v>
      </c>
      <c r="M795" s="298">
        <v>1249.56</v>
      </c>
      <c r="N795" s="298">
        <v>1250.08</v>
      </c>
      <c r="O795" s="298">
        <v>-0.57769999999999999</v>
      </c>
      <c r="P795" s="298">
        <v>-0.28310000000000002</v>
      </c>
      <c r="Q795" s="298">
        <v>0.48481000000000002</v>
      </c>
      <c r="R795" s="302">
        <v>1</v>
      </c>
      <c r="S795" s="302">
        <v>1</v>
      </c>
      <c r="T795" s="302">
        <v>1</v>
      </c>
      <c r="U795" s="302">
        <v>119.90900000000001</v>
      </c>
      <c r="V795" s="302">
        <v>120.25</v>
      </c>
      <c r="W795" s="302">
        <v>119.84</v>
      </c>
      <c r="X795" s="302">
        <v>3.4930000000000003E-2</v>
      </c>
      <c r="Y795" s="302">
        <v>3.6549999999999999E-2</v>
      </c>
      <c r="Z795" s="302">
        <v>3.705E-2</v>
      </c>
      <c r="AA795" s="302">
        <v>3.4499999999999999E-3</v>
      </c>
      <c r="AB795" s="302">
        <v>3.1800000000000001E-3</v>
      </c>
      <c r="AC795" s="302">
        <v>2.7699999999999999E-3</v>
      </c>
      <c r="AD795" s="298">
        <v>49.997999999999998</v>
      </c>
      <c r="AE795" s="58">
        <f t="shared" si="12"/>
        <v>2.7847221645060927E-5</v>
      </c>
    </row>
    <row r="796" spans="1:31">
      <c r="A796" s="3">
        <v>795</v>
      </c>
      <c r="B796" s="290" t="s">
        <v>1595</v>
      </c>
      <c r="C796" s="292">
        <v>249.90799999999999</v>
      </c>
      <c r="D796" s="292">
        <v>249.892</v>
      </c>
      <c r="E796" s="292">
        <v>249.88399999999999</v>
      </c>
      <c r="F796" s="292">
        <v>5.0062899999999999</v>
      </c>
      <c r="G796" s="292">
        <v>5.0003700000000002</v>
      </c>
      <c r="H796" s="292">
        <v>5.0026799999999998</v>
      </c>
      <c r="I796" s="292">
        <v>359.97300000000001</v>
      </c>
      <c r="J796" s="292">
        <v>359.98700000000002</v>
      </c>
      <c r="K796" s="292">
        <v>2.1350000000000001E-2</v>
      </c>
      <c r="L796" s="292">
        <v>1251.1099999999999</v>
      </c>
      <c r="M796" s="298">
        <v>1249.55</v>
      </c>
      <c r="N796" s="298">
        <v>1250.0899999999999</v>
      </c>
      <c r="O796" s="298">
        <v>-0.58050000000000002</v>
      </c>
      <c r="P796" s="298">
        <v>-0.27229999999999999</v>
      </c>
      <c r="Q796" s="298">
        <v>0.46586</v>
      </c>
      <c r="R796" s="302">
        <v>1</v>
      </c>
      <c r="S796" s="302">
        <v>1</v>
      </c>
      <c r="T796" s="302">
        <v>1</v>
      </c>
      <c r="U796" s="302">
        <v>119.90900000000001</v>
      </c>
      <c r="V796" s="302">
        <v>120.25</v>
      </c>
      <c r="W796" s="302">
        <v>119.84</v>
      </c>
      <c r="X796" s="302">
        <v>3.388E-2</v>
      </c>
      <c r="Y796" s="302">
        <v>3.6459999999999999E-2</v>
      </c>
      <c r="Z796" s="302">
        <v>3.7990000000000003E-2</v>
      </c>
      <c r="AA796" s="302">
        <v>3.4399999999999999E-3</v>
      </c>
      <c r="AB796" s="302">
        <v>3.1700000000000001E-3</v>
      </c>
      <c r="AC796" s="302">
        <v>2.66E-3</v>
      </c>
      <c r="AD796" s="298">
        <v>49.997999999999998</v>
      </c>
      <c r="AE796" s="58">
        <f t="shared" si="12"/>
        <v>2.5636574719101191E-5</v>
      </c>
    </row>
    <row r="797" spans="1:31">
      <c r="A797" s="3">
        <v>796</v>
      </c>
      <c r="B797" s="290" t="s">
        <v>1596</v>
      </c>
      <c r="C797" s="292">
        <v>249.90799999999999</v>
      </c>
      <c r="D797" s="292">
        <v>249.892</v>
      </c>
      <c r="E797" s="292">
        <v>249.88399999999999</v>
      </c>
      <c r="F797" s="292">
        <v>5.0062800000000003</v>
      </c>
      <c r="G797" s="292">
        <v>5.0003299999999999</v>
      </c>
      <c r="H797" s="292">
        <v>5.0026999999999999</v>
      </c>
      <c r="I797" s="292">
        <v>359.97300000000001</v>
      </c>
      <c r="J797" s="292">
        <v>359.98700000000002</v>
      </c>
      <c r="K797" s="292">
        <v>2.1270000000000001E-2</v>
      </c>
      <c r="L797" s="292">
        <v>1251.1099999999999</v>
      </c>
      <c r="M797" s="298">
        <v>1249.54</v>
      </c>
      <c r="N797" s="298">
        <v>1250.0899999999999</v>
      </c>
      <c r="O797" s="298">
        <v>-0.5786</v>
      </c>
      <c r="P797" s="298">
        <v>-0.27039999999999997</v>
      </c>
      <c r="Q797" s="298">
        <v>0.46426000000000001</v>
      </c>
      <c r="R797" s="302">
        <v>1</v>
      </c>
      <c r="S797" s="302">
        <v>1</v>
      </c>
      <c r="T797" s="302">
        <v>1</v>
      </c>
      <c r="U797" s="302">
        <v>119.90900000000001</v>
      </c>
      <c r="V797" s="302">
        <v>120.25</v>
      </c>
      <c r="W797" s="302">
        <v>119.84</v>
      </c>
      <c r="X797" s="302">
        <v>3.4130000000000001E-2</v>
      </c>
      <c r="Y797" s="302">
        <v>3.6650000000000002E-2</v>
      </c>
      <c r="Z797" s="302">
        <v>3.6459999999999999E-2</v>
      </c>
      <c r="AA797" s="302">
        <v>3.4399999999999999E-3</v>
      </c>
      <c r="AB797" s="302">
        <v>3.2200000000000002E-3</v>
      </c>
      <c r="AC797" s="302">
        <v>2.5699999999999998E-3</v>
      </c>
      <c r="AD797" s="298">
        <v>49.997999999999998</v>
      </c>
      <c r="AE797" s="58">
        <f t="shared" si="12"/>
        <v>2.2465275833383203E-5</v>
      </c>
    </row>
    <row r="798" spans="1:31">
      <c r="A798" s="3">
        <v>797</v>
      </c>
      <c r="B798" s="290" t="s">
        <v>1597</v>
      </c>
      <c r="C798" s="292">
        <v>249.90799999999999</v>
      </c>
      <c r="D798" s="292">
        <v>249.892</v>
      </c>
      <c r="E798" s="292">
        <v>249.88399999999999</v>
      </c>
      <c r="F798" s="292">
        <v>5.0062699999999998</v>
      </c>
      <c r="G798" s="292">
        <v>5.0003700000000002</v>
      </c>
      <c r="H798" s="292">
        <v>5.0027400000000002</v>
      </c>
      <c r="I798" s="292">
        <v>359.97300000000001</v>
      </c>
      <c r="J798" s="292">
        <v>359.98700000000002</v>
      </c>
      <c r="K798" s="292">
        <v>2.129E-2</v>
      </c>
      <c r="L798" s="292">
        <v>1251.1099999999999</v>
      </c>
      <c r="M798" s="298">
        <v>1249.55</v>
      </c>
      <c r="N798" s="298">
        <v>1250.0999999999999</v>
      </c>
      <c r="O798" s="298">
        <v>-0.58279999999999998</v>
      </c>
      <c r="P798" s="298">
        <v>-0.2681</v>
      </c>
      <c r="Q798" s="298">
        <v>0.46464</v>
      </c>
      <c r="R798" s="302">
        <v>1</v>
      </c>
      <c r="S798" s="302">
        <v>1</v>
      </c>
      <c r="T798" s="302">
        <v>1</v>
      </c>
      <c r="U798" s="302">
        <v>119.90900000000001</v>
      </c>
      <c r="V798" s="302">
        <v>120.25</v>
      </c>
      <c r="W798" s="302">
        <v>119.84</v>
      </c>
      <c r="X798" s="302">
        <v>3.4590000000000003E-2</v>
      </c>
      <c r="Y798" s="302">
        <v>3.6760000000000001E-2</v>
      </c>
      <c r="Z798" s="302">
        <v>3.6970000000000003E-2</v>
      </c>
      <c r="AA798" s="302">
        <v>3.3899999999999998E-3</v>
      </c>
      <c r="AB798" s="302">
        <v>3.2299999999999998E-3</v>
      </c>
      <c r="AC798" s="302">
        <v>2.5300000000000001E-3</v>
      </c>
      <c r="AD798" s="298">
        <v>49.997999999999998</v>
      </c>
      <c r="AE798" s="58">
        <f t="shared" si="12"/>
        <v>2.672453410923481E-5</v>
      </c>
    </row>
    <row r="799" spans="1:31">
      <c r="A799" s="3">
        <v>798</v>
      </c>
      <c r="B799" s="290" t="s">
        <v>1598</v>
      </c>
      <c r="C799" s="292">
        <v>249.90700000000001</v>
      </c>
      <c r="D799" s="292">
        <v>249.89099999999999</v>
      </c>
      <c r="E799" s="292">
        <v>249.88399999999999</v>
      </c>
      <c r="F799" s="292">
        <v>5.00624</v>
      </c>
      <c r="G799" s="292">
        <v>5.0003500000000001</v>
      </c>
      <c r="H799" s="292">
        <v>5.0027400000000002</v>
      </c>
      <c r="I799" s="292">
        <v>359.97300000000001</v>
      </c>
      <c r="J799" s="292">
        <v>359.98700000000002</v>
      </c>
      <c r="K799" s="292">
        <v>2.0750000000000001E-2</v>
      </c>
      <c r="L799" s="292">
        <v>1251.0899999999999</v>
      </c>
      <c r="M799" s="298">
        <v>1249.54</v>
      </c>
      <c r="N799" s="298">
        <v>1250.0999999999999</v>
      </c>
      <c r="O799" s="298">
        <v>-0.58420000000000005</v>
      </c>
      <c r="P799" s="298">
        <v>-0.27600000000000002</v>
      </c>
      <c r="Q799" s="298">
        <v>0.45284000000000002</v>
      </c>
      <c r="R799" s="302">
        <v>1</v>
      </c>
      <c r="S799" s="302">
        <v>1</v>
      </c>
      <c r="T799" s="302">
        <v>1</v>
      </c>
      <c r="U799" s="302">
        <v>119.90900000000001</v>
      </c>
      <c r="V799" s="302">
        <v>120.25</v>
      </c>
      <c r="W799" s="302">
        <v>119.84</v>
      </c>
      <c r="X799" s="302">
        <v>3.4770000000000002E-2</v>
      </c>
      <c r="Y799" s="302">
        <v>3.5639999999999998E-2</v>
      </c>
      <c r="Z799" s="302">
        <v>3.8019999999999998E-2</v>
      </c>
      <c r="AA799" s="302">
        <v>3.3999999999999998E-3</v>
      </c>
      <c r="AB799" s="302">
        <v>3.2299999999999998E-3</v>
      </c>
      <c r="AC799" s="302">
        <v>2.5400000000000002E-3</v>
      </c>
      <c r="AD799" s="298">
        <v>49.997999999999998</v>
      </c>
      <c r="AE799" s="58">
        <f t="shared" si="12"/>
        <v>2.2372689272742718E-5</v>
      </c>
    </row>
    <row r="800" spans="1:31">
      <c r="A800" s="3">
        <v>799</v>
      </c>
      <c r="B800" s="290" t="s">
        <v>1599</v>
      </c>
      <c r="C800" s="292">
        <v>249.90700000000001</v>
      </c>
      <c r="D800" s="292">
        <v>249.89099999999999</v>
      </c>
      <c r="E800" s="292">
        <v>249.88499999999999</v>
      </c>
      <c r="F800" s="292">
        <v>5.00624</v>
      </c>
      <c r="G800" s="292">
        <v>5.0003099999999998</v>
      </c>
      <c r="H800" s="292">
        <v>5.0027799999999996</v>
      </c>
      <c r="I800" s="292">
        <v>359.97199999999998</v>
      </c>
      <c r="J800" s="292">
        <v>359.98700000000002</v>
      </c>
      <c r="K800" s="292">
        <v>2.0250000000000001E-2</v>
      </c>
      <c r="L800" s="292">
        <v>1251.0899999999999</v>
      </c>
      <c r="M800" s="298">
        <v>1249.53</v>
      </c>
      <c r="N800" s="298">
        <v>1250.1199999999999</v>
      </c>
      <c r="O800" s="298">
        <v>-0.59499999999999997</v>
      </c>
      <c r="P800" s="298">
        <v>-0.26719999999999999</v>
      </c>
      <c r="Q800" s="298">
        <v>0.44189000000000001</v>
      </c>
      <c r="R800" s="302">
        <v>1</v>
      </c>
      <c r="S800" s="302">
        <v>1</v>
      </c>
      <c r="T800" s="302">
        <v>1</v>
      </c>
      <c r="U800" s="302">
        <v>119.90900000000001</v>
      </c>
      <c r="V800" s="302">
        <v>120.25</v>
      </c>
      <c r="W800" s="302">
        <v>119.84</v>
      </c>
      <c r="X800" s="302">
        <v>3.4139999999999997E-2</v>
      </c>
      <c r="Y800" s="302">
        <v>3.6589999999999998E-2</v>
      </c>
      <c r="Z800" s="302">
        <v>3.6380000000000003E-2</v>
      </c>
      <c r="AA800" s="302">
        <v>3.3999999999999998E-3</v>
      </c>
      <c r="AB800" s="302">
        <v>3.31E-3</v>
      </c>
      <c r="AC800" s="302">
        <v>2.5200000000000001E-3</v>
      </c>
      <c r="AD800" s="298">
        <v>49.997999999999998</v>
      </c>
      <c r="AE800" s="58">
        <f t="shared" si="12"/>
        <v>2.3831016733311117E-5</v>
      </c>
    </row>
    <row r="801" spans="1:31">
      <c r="A801" s="3">
        <v>800</v>
      </c>
      <c r="B801" s="290" t="s">
        <v>1600</v>
      </c>
      <c r="C801" s="292">
        <v>249.90799999999999</v>
      </c>
      <c r="D801" s="292">
        <v>249.89</v>
      </c>
      <c r="E801" s="292">
        <v>249.88399999999999</v>
      </c>
      <c r="F801" s="292">
        <v>5.0062300000000004</v>
      </c>
      <c r="G801" s="292">
        <v>5.0002899999999997</v>
      </c>
      <c r="H801" s="292">
        <v>5.0027999999999997</v>
      </c>
      <c r="I801" s="292">
        <v>359.97199999999998</v>
      </c>
      <c r="J801" s="292">
        <v>359.98700000000002</v>
      </c>
      <c r="K801" s="292">
        <v>1.9810000000000001E-2</v>
      </c>
      <c r="L801" s="292">
        <v>1251.0899999999999</v>
      </c>
      <c r="M801" s="298">
        <v>1249.53</v>
      </c>
      <c r="N801" s="298">
        <v>1250.1199999999999</v>
      </c>
      <c r="O801" s="298">
        <v>-0.5927</v>
      </c>
      <c r="P801" s="298">
        <v>-0.26719999999999999</v>
      </c>
      <c r="Q801" s="298">
        <v>0.43231999999999998</v>
      </c>
      <c r="R801" s="302">
        <v>1</v>
      </c>
      <c r="S801" s="302">
        <v>1</v>
      </c>
      <c r="T801" s="302">
        <v>1</v>
      </c>
      <c r="U801" s="302">
        <v>119.90900000000001</v>
      </c>
      <c r="V801" s="302">
        <v>120.25</v>
      </c>
      <c r="W801" s="302">
        <v>119.839</v>
      </c>
      <c r="X801" s="302">
        <v>3.424E-2</v>
      </c>
      <c r="Y801" s="302">
        <v>3.7400000000000003E-2</v>
      </c>
      <c r="Z801" s="302">
        <v>3.653E-2</v>
      </c>
      <c r="AA801" s="302">
        <v>3.3600000000000001E-3</v>
      </c>
      <c r="AB801" s="302">
        <v>3.3300000000000001E-3</v>
      </c>
      <c r="AC801" s="302">
        <v>2.5899999999999999E-3</v>
      </c>
      <c r="AD801" s="298">
        <v>49.997999999999998</v>
      </c>
      <c r="AE801" s="58">
        <f t="shared" si="12"/>
        <v>2.4363427655771375E-5</v>
      </c>
    </row>
    <row r="802" spans="1:31">
      <c r="A802" s="3">
        <v>801</v>
      </c>
      <c r="B802" s="290" t="s">
        <v>1601</v>
      </c>
      <c r="C802" s="292">
        <v>249.90700000000001</v>
      </c>
      <c r="D802" s="292">
        <v>249.89099999999999</v>
      </c>
      <c r="E802" s="292">
        <v>249.88399999999999</v>
      </c>
      <c r="F802" s="292">
        <v>5.0062100000000003</v>
      </c>
      <c r="G802" s="292">
        <v>5.0003299999999999</v>
      </c>
      <c r="H802" s="292">
        <v>5.00284</v>
      </c>
      <c r="I802" s="292">
        <v>359.97300000000001</v>
      </c>
      <c r="J802" s="292">
        <v>359.988</v>
      </c>
      <c r="K802" s="292">
        <v>1.941E-2</v>
      </c>
      <c r="L802" s="292">
        <v>1251.0899999999999</v>
      </c>
      <c r="M802" s="298">
        <v>1249.53</v>
      </c>
      <c r="N802" s="298">
        <v>1250.1300000000001</v>
      </c>
      <c r="O802" s="298">
        <v>-0.58940000000000003</v>
      </c>
      <c r="P802" s="298">
        <v>-0.25869999999999999</v>
      </c>
      <c r="Q802" s="298">
        <v>0.42363000000000001</v>
      </c>
      <c r="R802" s="302">
        <v>1</v>
      </c>
      <c r="S802" s="302">
        <v>1</v>
      </c>
      <c r="T802" s="302">
        <v>1</v>
      </c>
      <c r="U802" s="302">
        <v>119.90900000000001</v>
      </c>
      <c r="V802" s="302">
        <v>120.25</v>
      </c>
      <c r="W802" s="302">
        <v>119.84</v>
      </c>
      <c r="X802" s="302">
        <v>3.4450000000000001E-2</v>
      </c>
      <c r="Y802" s="302">
        <v>3.6080000000000001E-2</v>
      </c>
      <c r="Z802" s="302">
        <v>3.6999999999999998E-2</v>
      </c>
      <c r="AA802" s="302">
        <v>3.3899999999999998E-3</v>
      </c>
      <c r="AB802" s="302">
        <v>3.29E-3</v>
      </c>
      <c r="AC802" s="302">
        <v>2.6199999999999999E-3</v>
      </c>
      <c r="AD802" s="298">
        <v>49.997999999999998</v>
      </c>
      <c r="AE802" s="58">
        <f t="shared" si="12"/>
        <v>2.2743057343177497E-5</v>
      </c>
    </row>
    <row r="803" spans="1:31">
      <c r="A803" s="3">
        <v>802</v>
      </c>
      <c r="B803" s="290" t="s">
        <v>1602</v>
      </c>
      <c r="C803" s="292">
        <v>249.90700000000001</v>
      </c>
      <c r="D803" s="292">
        <v>249.89099999999999</v>
      </c>
      <c r="E803" s="292">
        <v>249.886</v>
      </c>
      <c r="F803" s="292">
        <v>5.0062100000000003</v>
      </c>
      <c r="G803" s="292">
        <v>5.0003599999999997</v>
      </c>
      <c r="H803" s="292">
        <v>5.0028600000000001</v>
      </c>
      <c r="I803" s="292">
        <v>359.97199999999998</v>
      </c>
      <c r="J803" s="292">
        <v>359.988</v>
      </c>
      <c r="K803" s="292">
        <v>1.9380000000000001E-2</v>
      </c>
      <c r="L803" s="292">
        <v>1251.0899999999999</v>
      </c>
      <c r="M803" s="298">
        <v>1249.54</v>
      </c>
      <c r="N803" s="298">
        <v>1250.1400000000001</v>
      </c>
      <c r="O803" s="298">
        <v>-0.59640000000000004</v>
      </c>
      <c r="P803" s="298">
        <v>-0.25219999999999998</v>
      </c>
      <c r="Q803" s="298">
        <v>0.42285</v>
      </c>
      <c r="R803" s="302">
        <v>1</v>
      </c>
      <c r="S803" s="302">
        <v>1</v>
      </c>
      <c r="T803" s="302">
        <v>1</v>
      </c>
      <c r="U803" s="302">
        <v>119.90900000000001</v>
      </c>
      <c r="V803" s="302">
        <v>120.25</v>
      </c>
      <c r="W803" s="302">
        <v>119.84</v>
      </c>
      <c r="X803" s="302">
        <v>3.3930000000000002E-2</v>
      </c>
      <c r="Y803" s="302">
        <v>3.5999999999999997E-2</v>
      </c>
      <c r="Z803" s="302">
        <v>3.7359999999999997E-2</v>
      </c>
      <c r="AA803" s="302">
        <v>3.3800000000000002E-3</v>
      </c>
      <c r="AB803" s="302">
        <v>3.3700000000000002E-3</v>
      </c>
      <c r="AC803" s="302">
        <v>2.6900000000000001E-3</v>
      </c>
      <c r="AD803" s="298">
        <v>49.997999999999998</v>
      </c>
      <c r="AE803" s="58">
        <f t="shared" si="12"/>
        <v>2.418980875518173E-5</v>
      </c>
    </row>
    <row r="804" spans="1:31">
      <c r="A804" s="3">
        <v>803</v>
      </c>
      <c r="B804" s="290" t="s">
        <v>1603</v>
      </c>
      <c r="C804" s="292">
        <v>249.90700000000001</v>
      </c>
      <c r="D804" s="292">
        <v>249.89099999999999</v>
      </c>
      <c r="E804" s="292">
        <v>249.886</v>
      </c>
      <c r="F804" s="292">
        <v>5.0062100000000003</v>
      </c>
      <c r="G804" s="292">
        <v>5.0003399999999996</v>
      </c>
      <c r="H804" s="292">
        <v>5.0028800000000002</v>
      </c>
      <c r="I804" s="292">
        <v>359.97199999999998</v>
      </c>
      <c r="J804" s="292">
        <v>359.988</v>
      </c>
      <c r="K804" s="292">
        <v>1.917E-2</v>
      </c>
      <c r="L804" s="292">
        <v>1251.0899999999999</v>
      </c>
      <c r="M804" s="298">
        <v>1249.54</v>
      </c>
      <c r="N804" s="298">
        <v>1250.1500000000001</v>
      </c>
      <c r="O804" s="298">
        <v>-0.59919999999999995</v>
      </c>
      <c r="P804" s="298">
        <v>-0.25829999999999997</v>
      </c>
      <c r="Q804" s="298">
        <v>0.41838999999999998</v>
      </c>
      <c r="R804" s="302">
        <v>1</v>
      </c>
      <c r="S804" s="302">
        <v>1</v>
      </c>
      <c r="T804" s="302">
        <v>1</v>
      </c>
      <c r="U804" s="302">
        <v>119.90900000000001</v>
      </c>
      <c r="V804" s="302">
        <v>120.25</v>
      </c>
      <c r="W804" s="302">
        <v>119.84</v>
      </c>
      <c r="X804" s="302">
        <v>3.4430000000000002E-2</v>
      </c>
      <c r="Y804" s="302">
        <v>3.6850000000000001E-2</v>
      </c>
      <c r="Z804" s="302">
        <v>3.6970000000000003E-2</v>
      </c>
      <c r="AA804" s="302">
        <v>3.31E-3</v>
      </c>
      <c r="AB804" s="302">
        <v>3.3600000000000001E-3</v>
      </c>
      <c r="AC804" s="302">
        <v>2.7799999999999999E-3</v>
      </c>
      <c r="AD804" s="298">
        <v>49.997999999999998</v>
      </c>
      <c r="AE804" s="58">
        <f t="shared" si="12"/>
        <v>2.7800932002719492E-5</v>
      </c>
    </row>
    <row r="805" spans="1:31">
      <c r="A805" s="3">
        <v>804</v>
      </c>
      <c r="B805" s="290" t="s">
        <v>1604</v>
      </c>
      <c r="C805" s="292">
        <v>249.90700000000001</v>
      </c>
      <c r="D805" s="292">
        <v>249.89099999999999</v>
      </c>
      <c r="E805" s="292">
        <v>249.886</v>
      </c>
      <c r="F805" s="292">
        <v>5.0061999999999998</v>
      </c>
      <c r="G805" s="292">
        <v>5.0003700000000002</v>
      </c>
      <c r="H805" s="292">
        <v>5.0028899999999998</v>
      </c>
      <c r="I805" s="292">
        <v>359.97199999999998</v>
      </c>
      <c r="J805" s="292">
        <v>359.988</v>
      </c>
      <c r="K805" s="292">
        <v>1.7850000000000001E-2</v>
      </c>
      <c r="L805" s="292">
        <v>1251.08</v>
      </c>
      <c r="M805" s="298">
        <v>1249.55</v>
      </c>
      <c r="N805" s="298">
        <v>1250.1500000000001</v>
      </c>
      <c r="O805" s="298">
        <v>-0.59550000000000003</v>
      </c>
      <c r="P805" s="298">
        <v>-0.25169999999999998</v>
      </c>
      <c r="Q805" s="298">
        <v>0.38956000000000002</v>
      </c>
      <c r="R805" s="302">
        <v>1</v>
      </c>
      <c r="S805" s="302">
        <v>1</v>
      </c>
      <c r="T805" s="302">
        <v>1</v>
      </c>
      <c r="U805" s="302">
        <v>119.90900000000001</v>
      </c>
      <c r="V805" s="302">
        <v>120.25</v>
      </c>
      <c r="W805" s="302">
        <v>119.84</v>
      </c>
      <c r="X805" s="302">
        <v>3.4369999999999998E-2</v>
      </c>
      <c r="Y805" s="302">
        <v>3.6600000000000001E-2</v>
      </c>
      <c r="Z805" s="302">
        <v>3.6510000000000001E-2</v>
      </c>
      <c r="AA805" s="302">
        <v>3.3300000000000001E-3</v>
      </c>
      <c r="AB805" s="302">
        <v>3.4399999999999999E-3</v>
      </c>
      <c r="AC805" s="302">
        <v>2.9099999999999998E-3</v>
      </c>
      <c r="AD805" s="298">
        <v>49.997999999999998</v>
      </c>
      <c r="AE805" s="58">
        <f t="shared" si="12"/>
        <v>2.8078698960598558E-5</v>
      </c>
    </row>
    <row r="806" spans="1:31">
      <c r="A806" s="3">
        <v>805</v>
      </c>
      <c r="B806" s="290" t="s">
        <v>1605</v>
      </c>
      <c r="C806" s="292">
        <v>249.90600000000001</v>
      </c>
      <c r="D806" s="292">
        <v>249.89099999999999</v>
      </c>
      <c r="E806" s="292">
        <v>249.886</v>
      </c>
      <c r="F806" s="292">
        <v>5.0061900000000001</v>
      </c>
      <c r="G806" s="292">
        <v>5.0003900000000003</v>
      </c>
      <c r="H806" s="292">
        <v>5.0028800000000002</v>
      </c>
      <c r="I806" s="292">
        <v>359.97300000000001</v>
      </c>
      <c r="J806" s="292">
        <v>359.98899999999998</v>
      </c>
      <c r="K806" s="292">
        <v>1.848E-2</v>
      </c>
      <c r="L806" s="292">
        <v>1251.08</v>
      </c>
      <c r="M806" s="298">
        <v>1249.55</v>
      </c>
      <c r="N806" s="298">
        <v>1250.1500000000001</v>
      </c>
      <c r="O806" s="298">
        <v>-0.58889999999999998</v>
      </c>
      <c r="P806" s="298">
        <v>-0.22689999999999999</v>
      </c>
      <c r="Q806" s="298">
        <v>0.40336</v>
      </c>
      <c r="R806" s="302">
        <v>1</v>
      </c>
      <c r="S806" s="302">
        <v>1</v>
      </c>
      <c r="T806" s="302">
        <v>1</v>
      </c>
      <c r="U806" s="302">
        <v>119.90900000000001</v>
      </c>
      <c r="V806" s="302">
        <v>120.25</v>
      </c>
      <c r="W806" s="302">
        <v>119.84</v>
      </c>
      <c r="X806" s="302">
        <v>3.4329999999999999E-2</v>
      </c>
      <c r="Y806" s="302">
        <v>3.6299999999999999E-2</v>
      </c>
      <c r="Z806" s="302">
        <v>3.6490000000000002E-2</v>
      </c>
      <c r="AA806" s="302">
        <v>3.3500000000000001E-3</v>
      </c>
      <c r="AB806" s="302">
        <v>3.4099999999999998E-3</v>
      </c>
      <c r="AC806" s="302">
        <v>3.0500000000000002E-3</v>
      </c>
      <c r="AD806" s="298">
        <v>49.997999999999998</v>
      </c>
      <c r="AE806" s="58">
        <f t="shared" si="12"/>
        <v>2.6365742087364197E-5</v>
      </c>
    </row>
    <row r="807" spans="1:31">
      <c r="A807" s="3">
        <v>806</v>
      </c>
      <c r="B807" s="290" t="s">
        <v>1606</v>
      </c>
      <c r="C807" s="292">
        <v>249.90700000000001</v>
      </c>
      <c r="D807" s="292">
        <v>249.89099999999999</v>
      </c>
      <c r="E807" s="292">
        <v>249.886</v>
      </c>
      <c r="F807" s="292">
        <v>5.00617</v>
      </c>
      <c r="G807" s="292">
        <v>5.0003900000000003</v>
      </c>
      <c r="H807" s="292">
        <v>5.0029000000000003</v>
      </c>
      <c r="I807" s="292">
        <v>359.97199999999998</v>
      </c>
      <c r="J807" s="292">
        <v>359.98899999999998</v>
      </c>
      <c r="K807" s="292">
        <v>1.8249999999999999E-2</v>
      </c>
      <c r="L807" s="292">
        <v>1251.07</v>
      </c>
      <c r="M807" s="298">
        <v>1249.55</v>
      </c>
      <c r="N807" s="298">
        <v>1250.1500000000001</v>
      </c>
      <c r="O807" s="298">
        <v>-0.59119999999999995</v>
      </c>
      <c r="P807" s="298">
        <v>-0.23069999999999999</v>
      </c>
      <c r="Q807" s="298">
        <v>0.39829999999999999</v>
      </c>
      <c r="R807" s="302">
        <v>1</v>
      </c>
      <c r="S807" s="302">
        <v>1</v>
      </c>
      <c r="T807" s="302">
        <v>1</v>
      </c>
      <c r="U807" s="302">
        <v>119.90900000000001</v>
      </c>
      <c r="V807" s="302">
        <v>120.25</v>
      </c>
      <c r="W807" s="302">
        <v>119.84</v>
      </c>
      <c r="X807" s="302">
        <v>3.4009999999999999E-2</v>
      </c>
      <c r="Y807" s="302">
        <v>3.635E-2</v>
      </c>
      <c r="Z807" s="302">
        <v>3.6970000000000003E-2</v>
      </c>
      <c r="AA807" s="302">
        <v>3.3500000000000001E-3</v>
      </c>
      <c r="AB807" s="302">
        <v>3.4499999999999999E-3</v>
      </c>
      <c r="AC807" s="302">
        <v>3.2499999999999999E-3</v>
      </c>
      <c r="AD807" s="298">
        <v>49.997999999999998</v>
      </c>
      <c r="AE807" s="58">
        <f t="shared" si="12"/>
        <v>2.3414351744577289E-5</v>
      </c>
    </row>
    <row r="808" spans="1:31">
      <c r="A808" s="3">
        <v>807</v>
      </c>
      <c r="B808" s="290" t="s">
        <v>1607</v>
      </c>
      <c r="C808" s="292">
        <v>249.90700000000001</v>
      </c>
      <c r="D808" s="292">
        <v>249.89</v>
      </c>
      <c r="E808" s="292">
        <v>249.886</v>
      </c>
      <c r="F808" s="292">
        <v>5.0061299999999997</v>
      </c>
      <c r="G808" s="292">
        <v>5.0004</v>
      </c>
      <c r="H808" s="292">
        <v>5.0028600000000001</v>
      </c>
      <c r="I808" s="292">
        <v>359.97199999999998</v>
      </c>
      <c r="J808" s="292">
        <v>359.98899999999998</v>
      </c>
      <c r="K808" s="292">
        <v>1.813E-2</v>
      </c>
      <c r="L808" s="292">
        <v>1251.06</v>
      </c>
      <c r="M808" s="298">
        <v>1249.55</v>
      </c>
      <c r="N808" s="298">
        <v>1250.1400000000001</v>
      </c>
      <c r="O808" s="298">
        <v>-0.59409999999999996</v>
      </c>
      <c r="P808" s="298">
        <v>-0.22500000000000001</v>
      </c>
      <c r="Q808" s="298">
        <v>0.39562999999999998</v>
      </c>
      <c r="R808" s="302">
        <v>1</v>
      </c>
      <c r="S808" s="302">
        <v>1</v>
      </c>
      <c r="T808" s="302">
        <v>1</v>
      </c>
      <c r="U808" s="302">
        <v>119.90900000000001</v>
      </c>
      <c r="V808" s="302">
        <v>120.25</v>
      </c>
      <c r="W808" s="302">
        <v>119.84</v>
      </c>
      <c r="X808" s="302">
        <v>3.465E-2</v>
      </c>
      <c r="Y808" s="302">
        <v>3.524E-2</v>
      </c>
      <c r="Z808" s="302">
        <v>3.6810000000000002E-2</v>
      </c>
      <c r="AA808" s="302">
        <v>3.3300000000000001E-3</v>
      </c>
      <c r="AB808" s="302">
        <v>3.4299999999999999E-3</v>
      </c>
      <c r="AC808" s="302">
        <v>3.3999999999999998E-3</v>
      </c>
      <c r="AD808" s="298">
        <v>49.997999999999998</v>
      </c>
      <c r="AE808" s="58">
        <f t="shared" si="12"/>
        <v>2.4733795726206154E-5</v>
      </c>
    </row>
    <row r="809" spans="1:31">
      <c r="A809" s="3">
        <v>808</v>
      </c>
      <c r="B809" s="290" t="s">
        <v>1608</v>
      </c>
      <c r="C809" s="292">
        <v>249.90799999999999</v>
      </c>
      <c r="D809" s="292">
        <v>249.89099999999999</v>
      </c>
      <c r="E809" s="292">
        <v>249.88800000000001</v>
      </c>
      <c r="F809" s="292">
        <v>5.0061299999999997</v>
      </c>
      <c r="G809" s="292">
        <v>5.0004200000000001</v>
      </c>
      <c r="H809" s="292">
        <v>5.0028699999999997</v>
      </c>
      <c r="I809" s="292">
        <v>359.97199999999998</v>
      </c>
      <c r="J809" s="292">
        <v>359.98899999999998</v>
      </c>
      <c r="K809" s="292">
        <v>1.8200000000000001E-2</v>
      </c>
      <c r="L809" s="292">
        <v>1251.07</v>
      </c>
      <c r="M809" s="298">
        <v>1249.56</v>
      </c>
      <c r="N809" s="298">
        <v>1250.1500000000001</v>
      </c>
      <c r="O809" s="298">
        <v>-0.59119999999999995</v>
      </c>
      <c r="P809" s="298">
        <v>-0.2349</v>
      </c>
      <c r="Q809" s="298">
        <v>0.39728000000000002</v>
      </c>
      <c r="R809" s="302">
        <v>1</v>
      </c>
      <c r="S809" s="302">
        <v>1</v>
      </c>
      <c r="T809" s="302">
        <v>1</v>
      </c>
      <c r="U809" s="302">
        <v>119.90900000000001</v>
      </c>
      <c r="V809" s="302">
        <v>120.25</v>
      </c>
      <c r="W809" s="302">
        <v>119.84</v>
      </c>
      <c r="X809" s="302">
        <v>3.474E-2</v>
      </c>
      <c r="Y809" s="302">
        <v>3.5540000000000002E-2</v>
      </c>
      <c r="Z809" s="302">
        <v>3.7269999999999998E-2</v>
      </c>
      <c r="AA809" s="302">
        <v>3.3E-3</v>
      </c>
      <c r="AB809" s="302">
        <v>3.4399999999999999E-3</v>
      </c>
      <c r="AC809" s="302">
        <v>3.5599999999999998E-3</v>
      </c>
      <c r="AD809" s="298">
        <v>49.997999999999998</v>
      </c>
      <c r="AE809" s="58">
        <f t="shared" si="12"/>
        <v>2.2511572751682252E-5</v>
      </c>
    </row>
    <row r="810" spans="1:31">
      <c r="A810" s="3">
        <v>809</v>
      </c>
      <c r="B810" s="290" t="s">
        <v>1609</v>
      </c>
      <c r="C810" s="292">
        <v>249.90799999999999</v>
      </c>
      <c r="D810" s="292">
        <v>249.89099999999999</v>
      </c>
      <c r="E810" s="292">
        <v>249.88800000000001</v>
      </c>
      <c r="F810" s="292">
        <v>5.0061299999999997</v>
      </c>
      <c r="G810" s="292">
        <v>5.0004299999999997</v>
      </c>
      <c r="H810" s="292">
        <v>5.0028899999999998</v>
      </c>
      <c r="I810" s="292">
        <v>359.97300000000001</v>
      </c>
      <c r="J810" s="292">
        <v>359.98899999999998</v>
      </c>
      <c r="K810" s="292">
        <v>1.796E-2</v>
      </c>
      <c r="L810" s="292">
        <v>1251.07</v>
      </c>
      <c r="M810" s="298">
        <v>1249.56</v>
      </c>
      <c r="N810" s="298">
        <v>1250.1600000000001</v>
      </c>
      <c r="O810" s="298">
        <v>-0.58520000000000005</v>
      </c>
      <c r="P810" s="298">
        <v>-0.23580000000000001</v>
      </c>
      <c r="Q810" s="298">
        <v>0.39207999999999998</v>
      </c>
      <c r="R810" s="302">
        <v>1</v>
      </c>
      <c r="S810" s="302">
        <v>1</v>
      </c>
      <c r="T810" s="302">
        <v>1</v>
      </c>
      <c r="U810" s="302">
        <v>119.90900000000001</v>
      </c>
      <c r="V810" s="302">
        <v>120.25</v>
      </c>
      <c r="W810" s="302">
        <v>119.84</v>
      </c>
      <c r="X810" s="302">
        <v>3.5119999999999998E-2</v>
      </c>
      <c r="Y810" s="302">
        <v>3.5380000000000002E-2</v>
      </c>
      <c r="Z810" s="302">
        <v>3.7650000000000003E-2</v>
      </c>
      <c r="AA810" s="302">
        <v>3.32E-3</v>
      </c>
      <c r="AB810" s="302">
        <v>3.4499999999999999E-3</v>
      </c>
      <c r="AC810" s="302">
        <v>3.6800000000000001E-3</v>
      </c>
      <c r="AD810" s="298">
        <v>49.997999999999998</v>
      </c>
      <c r="AE810" s="58">
        <f t="shared" si="12"/>
        <v>2.585648326203227E-5</v>
      </c>
    </row>
    <row r="811" spans="1:31">
      <c r="A811" s="3">
        <v>810</v>
      </c>
      <c r="B811" s="290" t="s">
        <v>1610</v>
      </c>
      <c r="C811" s="292">
        <v>249.90799999999999</v>
      </c>
      <c r="D811" s="292">
        <v>249.892</v>
      </c>
      <c r="E811" s="292">
        <v>249.887</v>
      </c>
      <c r="F811" s="292">
        <v>5.0061299999999997</v>
      </c>
      <c r="G811" s="292">
        <v>5.0004600000000003</v>
      </c>
      <c r="H811" s="292">
        <v>5.0028899999999998</v>
      </c>
      <c r="I811" s="292">
        <v>359.97300000000001</v>
      </c>
      <c r="J811" s="292">
        <v>359.98899999999998</v>
      </c>
      <c r="K811" s="292">
        <v>1.8159999999999999E-2</v>
      </c>
      <c r="L811" s="292">
        <v>1251.07</v>
      </c>
      <c r="M811" s="298">
        <v>1249.57</v>
      </c>
      <c r="N811" s="298">
        <v>1250.1600000000001</v>
      </c>
      <c r="O811" s="298">
        <v>-0.57340000000000002</v>
      </c>
      <c r="P811" s="298">
        <v>-0.22270000000000001</v>
      </c>
      <c r="Q811" s="298">
        <v>0.39628000000000002</v>
      </c>
      <c r="R811" s="302">
        <v>1</v>
      </c>
      <c r="S811" s="302">
        <v>1</v>
      </c>
      <c r="T811" s="302">
        <v>1</v>
      </c>
      <c r="U811" s="302">
        <v>119.90900000000001</v>
      </c>
      <c r="V811" s="302">
        <v>120.25</v>
      </c>
      <c r="W811" s="302">
        <v>119.84</v>
      </c>
      <c r="X811" s="302">
        <v>3.474E-2</v>
      </c>
      <c r="Y811" s="302">
        <v>3.5729999999999998E-2</v>
      </c>
      <c r="Z811" s="302">
        <v>3.7350000000000001E-2</v>
      </c>
      <c r="AA811" s="302">
        <v>3.32E-3</v>
      </c>
      <c r="AB811" s="302">
        <v>3.4299999999999999E-3</v>
      </c>
      <c r="AC811" s="302">
        <v>3.82E-3</v>
      </c>
      <c r="AD811" s="298">
        <v>49.997999999999998</v>
      </c>
      <c r="AE811" s="58">
        <f t="shared" si="12"/>
        <v>2.7222224161960185E-5</v>
      </c>
    </row>
    <row r="812" spans="1:31">
      <c r="A812" s="3">
        <v>811</v>
      </c>
      <c r="B812" s="290" t="s">
        <v>1611</v>
      </c>
      <c r="C812" s="292">
        <v>249.90899999999999</v>
      </c>
      <c r="D812" s="292">
        <v>249.892</v>
      </c>
      <c r="E812" s="292">
        <v>249.887</v>
      </c>
      <c r="F812" s="292">
        <v>5.0061299999999997</v>
      </c>
      <c r="G812" s="292">
        <v>5.00047</v>
      </c>
      <c r="H812" s="292">
        <v>5.0028499999999996</v>
      </c>
      <c r="I812" s="292">
        <v>359.97300000000001</v>
      </c>
      <c r="J812" s="292">
        <v>359.98899999999998</v>
      </c>
      <c r="K812" s="292">
        <v>1.8069999999999999E-2</v>
      </c>
      <c r="L812" s="292">
        <v>1251.08</v>
      </c>
      <c r="M812" s="298">
        <v>1249.58</v>
      </c>
      <c r="N812" s="298">
        <v>1250.1400000000001</v>
      </c>
      <c r="O812" s="298">
        <v>-0.57999999999999996</v>
      </c>
      <c r="P812" s="298">
        <v>-0.22789999999999999</v>
      </c>
      <c r="Q812" s="298">
        <v>0.39432</v>
      </c>
      <c r="R812" s="302">
        <v>1</v>
      </c>
      <c r="S812" s="302">
        <v>1</v>
      </c>
      <c r="T812" s="302">
        <v>1</v>
      </c>
      <c r="U812" s="302">
        <v>119.90900000000001</v>
      </c>
      <c r="V812" s="302">
        <v>120.249</v>
      </c>
      <c r="W812" s="302">
        <v>119.84</v>
      </c>
      <c r="X812" s="302">
        <v>3.449E-2</v>
      </c>
      <c r="Y812" s="302">
        <v>3.6339999999999997E-2</v>
      </c>
      <c r="Z812" s="302">
        <v>3.7080000000000002E-2</v>
      </c>
      <c r="AA812" s="302">
        <v>3.3E-3</v>
      </c>
      <c r="AB812" s="302">
        <v>3.48E-3</v>
      </c>
      <c r="AC812" s="302">
        <v>4.0000000000000001E-3</v>
      </c>
      <c r="AD812" s="298">
        <v>49.997999999999998</v>
      </c>
      <c r="AE812" s="58">
        <f t="shared" si="12"/>
        <v>2.3333333956543356E-5</v>
      </c>
    </row>
    <row r="813" spans="1:31">
      <c r="A813" s="3">
        <v>812</v>
      </c>
      <c r="B813" s="290" t="s">
        <v>1612</v>
      </c>
      <c r="C813" s="292">
        <v>249.90899999999999</v>
      </c>
      <c r="D813" s="292">
        <v>249.892</v>
      </c>
      <c r="E813" s="292">
        <v>249.887</v>
      </c>
      <c r="F813" s="292">
        <v>5.0061200000000001</v>
      </c>
      <c r="G813" s="292">
        <v>5.0004799999999996</v>
      </c>
      <c r="H813" s="292">
        <v>5.0028699999999997</v>
      </c>
      <c r="I813" s="292">
        <v>359.97300000000001</v>
      </c>
      <c r="J813" s="292">
        <v>359.98899999999998</v>
      </c>
      <c r="K813" s="292">
        <v>1.8079999999999999E-2</v>
      </c>
      <c r="L813" s="292">
        <v>1251.07</v>
      </c>
      <c r="M813" s="298">
        <v>1249.58</v>
      </c>
      <c r="N813" s="298">
        <v>1250.1500000000001</v>
      </c>
      <c r="O813" s="298">
        <v>-0.56920000000000004</v>
      </c>
      <c r="P813" s="298">
        <v>-0.23769999999999999</v>
      </c>
      <c r="Q813" s="298">
        <v>0.39452999999999999</v>
      </c>
      <c r="R813" s="302">
        <v>1</v>
      </c>
      <c r="S813" s="302">
        <v>1</v>
      </c>
      <c r="T813" s="302">
        <v>1</v>
      </c>
      <c r="U813" s="302">
        <v>119.90900000000001</v>
      </c>
      <c r="V813" s="302">
        <v>120.249</v>
      </c>
      <c r="W813" s="302">
        <v>119.84</v>
      </c>
      <c r="X813" s="302">
        <v>3.4700000000000002E-2</v>
      </c>
      <c r="Y813" s="302">
        <v>3.5529999999999999E-2</v>
      </c>
      <c r="Z813" s="302">
        <v>3.8089999999999999E-2</v>
      </c>
      <c r="AA813" s="302">
        <v>3.31E-3</v>
      </c>
      <c r="AB813" s="302">
        <v>3.46E-3</v>
      </c>
      <c r="AC813" s="302">
        <v>4.13E-3</v>
      </c>
      <c r="AD813" s="298">
        <v>49.997999999999998</v>
      </c>
      <c r="AE813" s="58">
        <f t="shared" si="12"/>
        <v>2.5046290829777718E-5</v>
      </c>
    </row>
    <row r="814" spans="1:31">
      <c r="A814" s="3">
        <v>813</v>
      </c>
      <c r="B814" s="290" t="s">
        <v>1613</v>
      </c>
      <c r="C814" s="292">
        <v>249.90799999999999</v>
      </c>
      <c r="D814" s="292">
        <v>249.892</v>
      </c>
      <c r="E814" s="292">
        <v>249.887</v>
      </c>
      <c r="F814" s="292">
        <v>5.0061200000000001</v>
      </c>
      <c r="G814" s="292">
        <v>5.0005100000000002</v>
      </c>
      <c r="H814" s="292">
        <v>5.0028199999999998</v>
      </c>
      <c r="I814" s="292">
        <v>359.97300000000001</v>
      </c>
      <c r="J814" s="292">
        <v>359.988</v>
      </c>
      <c r="K814" s="292">
        <v>1.8079999999999999E-2</v>
      </c>
      <c r="L814" s="292">
        <v>1251.07</v>
      </c>
      <c r="M814" s="298">
        <v>1249.58</v>
      </c>
      <c r="N814" s="298">
        <v>1250.1400000000001</v>
      </c>
      <c r="O814" s="298">
        <v>-0.57440000000000002</v>
      </c>
      <c r="P814" s="298">
        <v>-0.2475</v>
      </c>
      <c r="Q814" s="298">
        <v>0.39463999999999999</v>
      </c>
      <c r="R814" s="302">
        <v>1</v>
      </c>
      <c r="S814" s="302">
        <v>1</v>
      </c>
      <c r="T814" s="302">
        <v>1</v>
      </c>
      <c r="U814" s="302">
        <v>119.90900000000001</v>
      </c>
      <c r="V814" s="302">
        <v>120.249</v>
      </c>
      <c r="W814" s="302">
        <v>119.84</v>
      </c>
      <c r="X814" s="302">
        <v>3.4669999999999999E-2</v>
      </c>
      <c r="Y814" s="302">
        <v>3.6499999999999998E-2</v>
      </c>
      <c r="Z814" s="302">
        <v>3.6970000000000003E-2</v>
      </c>
      <c r="AA814" s="302">
        <v>3.3300000000000001E-3</v>
      </c>
      <c r="AB814" s="302">
        <v>3.4399999999999999E-3</v>
      </c>
      <c r="AC814" s="302">
        <v>4.1799999999999997E-3</v>
      </c>
      <c r="AD814" s="298">
        <v>49.997999999999998</v>
      </c>
      <c r="AE814" s="58">
        <f t="shared" si="12"/>
        <v>2.8113427106291056E-5</v>
      </c>
    </row>
    <row r="815" spans="1:31">
      <c r="A815" s="3">
        <v>814</v>
      </c>
      <c r="B815" s="290" t="s">
        <v>1614</v>
      </c>
      <c r="C815" s="292">
        <v>249.90799999999999</v>
      </c>
      <c r="D815" s="292">
        <v>249.893</v>
      </c>
      <c r="E815" s="292">
        <v>249.886</v>
      </c>
      <c r="F815" s="292">
        <v>5.0061099999999996</v>
      </c>
      <c r="G815" s="292">
        <v>5.0005600000000001</v>
      </c>
      <c r="H815" s="292">
        <v>5.0027999999999997</v>
      </c>
      <c r="I815" s="292">
        <v>359.97399999999999</v>
      </c>
      <c r="J815" s="292">
        <v>359.988</v>
      </c>
      <c r="K815" s="292">
        <v>1.8499999999999999E-2</v>
      </c>
      <c r="L815" s="292">
        <v>1251.07</v>
      </c>
      <c r="M815" s="298">
        <v>1249.6099999999999</v>
      </c>
      <c r="N815" s="298">
        <v>1250.1300000000001</v>
      </c>
      <c r="O815" s="298">
        <v>-0.56269999999999998</v>
      </c>
      <c r="P815" s="298">
        <v>-0.2485</v>
      </c>
      <c r="Q815" s="298">
        <v>0.4037</v>
      </c>
      <c r="R815" s="302">
        <v>1</v>
      </c>
      <c r="S815" s="302">
        <v>1</v>
      </c>
      <c r="T815" s="302">
        <v>1</v>
      </c>
      <c r="U815" s="302">
        <v>119.91</v>
      </c>
      <c r="V815" s="302">
        <v>120.249</v>
      </c>
      <c r="W815" s="302">
        <v>119.84</v>
      </c>
      <c r="X815" s="302">
        <v>3.5360000000000003E-2</v>
      </c>
      <c r="Y815" s="302">
        <v>3.6679999999999997E-2</v>
      </c>
      <c r="Z815" s="302">
        <v>3.6880000000000003E-2</v>
      </c>
      <c r="AA815" s="302">
        <v>3.3300000000000001E-3</v>
      </c>
      <c r="AB815" s="302">
        <v>3.3999999999999998E-3</v>
      </c>
      <c r="AC815" s="302">
        <v>4.3299999999999996E-3</v>
      </c>
      <c r="AD815" s="298">
        <v>49.997999999999998</v>
      </c>
      <c r="AE815" s="58">
        <f t="shared" si="12"/>
        <v>2.6493056793697178E-5</v>
      </c>
    </row>
    <row r="816" spans="1:31">
      <c r="A816" s="3">
        <v>815</v>
      </c>
      <c r="B816" s="290" t="s">
        <v>1615</v>
      </c>
      <c r="C816" s="292">
        <v>249.90700000000001</v>
      </c>
      <c r="D816" s="292">
        <v>249.893</v>
      </c>
      <c r="E816" s="292">
        <v>249.88499999999999</v>
      </c>
      <c r="F816" s="292">
        <v>5.0061200000000001</v>
      </c>
      <c r="G816" s="292">
        <v>5.0005800000000002</v>
      </c>
      <c r="H816" s="292">
        <v>5.0027900000000001</v>
      </c>
      <c r="I816" s="292">
        <v>359.97399999999999</v>
      </c>
      <c r="J816" s="292">
        <v>359.988</v>
      </c>
      <c r="K816" s="292">
        <v>1.8620000000000001E-2</v>
      </c>
      <c r="L816" s="292">
        <v>1251.06</v>
      </c>
      <c r="M816" s="298">
        <v>1249.6099999999999</v>
      </c>
      <c r="N816" s="298">
        <v>1250.1199999999999</v>
      </c>
      <c r="O816" s="298">
        <v>-0.55189999999999995</v>
      </c>
      <c r="P816" s="298">
        <v>-0.2442</v>
      </c>
      <c r="Q816" s="298">
        <v>0.40633000000000002</v>
      </c>
      <c r="R816" s="302">
        <v>1</v>
      </c>
      <c r="S816" s="302">
        <v>1</v>
      </c>
      <c r="T816" s="302">
        <v>1</v>
      </c>
      <c r="U816" s="302">
        <v>119.91</v>
      </c>
      <c r="V816" s="302">
        <v>120.249</v>
      </c>
      <c r="W816" s="302">
        <v>119.84</v>
      </c>
      <c r="X816" s="302">
        <v>3.5490000000000001E-2</v>
      </c>
      <c r="Y816" s="302">
        <v>3.6560000000000002E-2</v>
      </c>
      <c r="Z816" s="302">
        <v>3.6830000000000002E-2</v>
      </c>
      <c r="AA816" s="302">
        <v>3.32E-3</v>
      </c>
      <c r="AB816" s="302">
        <v>3.3999999999999998E-3</v>
      </c>
      <c r="AC816" s="302">
        <v>4.4000000000000003E-3</v>
      </c>
      <c r="AD816" s="298">
        <v>49.997999999999998</v>
      </c>
      <c r="AE816" s="58">
        <f t="shared" si="12"/>
        <v>2.2881948098074645E-5</v>
      </c>
    </row>
    <row r="817" spans="1:31">
      <c r="A817" s="3">
        <v>816</v>
      </c>
      <c r="B817" s="290" t="s">
        <v>1616</v>
      </c>
      <c r="C817" s="292">
        <v>249.90700000000001</v>
      </c>
      <c r="D817" s="292">
        <v>249.893</v>
      </c>
      <c r="E817" s="292">
        <v>249.886</v>
      </c>
      <c r="F817" s="292">
        <v>5.0061200000000001</v>
      </c>
      <c r="G817" s="292">
        <v>5.0005699999999997</v>
      </c>
      <c r="H817" s="292">
        <v>5.0027400000000002</v>
      </c>
      <c r="I817" s="292">
        <v>359.97500000000002</v>
      </c>
      <c r="J817" s="292">
        <v>359.988</v>
      </c>
      <c r="K817" s="292">
        <v>1.9019999999999999E-2</v>
      </c>
      <c r="L817" s="292">
        <v>1251.07</v>
      </c>
      <c r="M817" s="298">
        <v>1249.6099999999999</v>
      </c>
      <c r="N817" s="298">
        <v>1250.1099999999999</v>
      </c>
      <c r="O817" s="298">
        <v>-0.54110000000000003</v>
      </c>
      <c r="P817" s="298">
        <v>-0.25309999999999999</v>
      </c>
      <c r="Q817" s="298">
        <v>0.41510000000000002</v>
      </c>
      <c r="R817" s="302">
        <v>1</v>
      </c>
      <c r="S817" s="302">
        <v>1</v>
      </c>
      <c r="T817" s="302">
        <v>1</v>
      </c>
      <c r="U817" s="302">
        <v>119.91</v>
      </c>
      <c r="V817" s="302">
        <v>120.249</v>
      </c>
      <c r="W817" s="302">
        <v>119.84</v>
      </c>
      <c r="X817" s="302">
        <v>3.4459999999999998E-2</v>
      </c>
      <c r="Y817" s="302">
        <v>3.669E-2</v>
      </c>
      <c r="Z817" s="302">
        <v>3.7679999999999998E-2</v>
      </c>
      <c r="AA817" s="302">
        <v>3.3400000000000001E-3</v>
      </c>
      <c r="AB817" s="302">
        <v>3.3800000000000002E-3</v>
      </c>
      <c r="AC817" s="302">
        <v>4.4200000000000003E-3</v>
      </c>
      <c r="AD817" s="298">
        <v>49.997999999999998</v>
      </c>
      <c r="AE817" s="58">
        <f t="shared" si="12"/>
        <v>2.6226851332467049E-5</v>
      </c>
    </row>
    <row r="818" spans="1:31">
      <c r="A818" s="3">
        <v>817</v>
      </c>
      <c r="B818" s="290" t="s">
        <v>1617</v>
      </c>
      <c r="C818" s="292">
        <v>249.90600000000001</v>
      </c>
      <c r="D818" s="292">
        <v>249.893</v>
      </c>
      <c r="E818" s="292">
        <v>249.88499999999999</v>
      </c>
      <c r="F818" s="292">
        <v>5.0061200000000001</v>
      </c>
      <c r="G818" s="292">
        <v>5.0006000000000004</v>
      </c>
      <c r="H818" s="292">
        <v>5.0027100000000004</v>
      </c>
      <c r="I818" s="292">
        <v>359.97500000000002</v>
      </c>
      <c r="J818" s="292">
        <v>359.98700000000002</v>
      </c>
      <c r="K818" s="292">
        <v>1.9460000000000002E-2</v>
      </c>
      <c r="L818" s="292">
        <v>1251.06</v>
      </c>
      <c r="M818" s="298">
        <v>1249.6199999999999</v>
      </c>
      <c r="N818" s="298">
        <v>1250.0999999999999</v>
      </c>
      <c r="O818" s="298">
        <v>-0.54769999999999996</v>
      </c>
      <c r="P818" s="298">
        <v>-0.26950000000000002</v>
      </c>
      <c r="Q818" s="298">
        <v>0.42476000000000003</v>
      </c>
      <c r="R818" s="302">
        <v>1</v>
      </c>
      <c r="S818" s="302">
        <v>1</v>
      </c>
      <c r="T818" s="302">
        <v>1</v>
      </c>
      <c r="U818" s="302">
        <v>119.90900000000001</v>
      </c>
      <c r="V818" s="302">
        <v>120.25</v>
      </c>
      <c r="W818" s="302">
        <v>119.84</v>
      </c>
      <c r="X818" s="302">
        <v>3.44E-2</v>
      </c>
      <c r="Y818" s="302">
        <v>3.6360000000000003E-2</v>
      </c>
      <c r="Z818" s="302">
        <v>3.807E-2</v>
      </c>
      <c r="AA818" s="302">
        <v>3.3400000000000001E-3</v>
      </c>
      <c r="AB818" s="302">
        <v>3.3300000000000001E-3</v>
      </c>
      <c r="AC818" s="302">
        <v>4.4400000000000004E-3</v>
      </c>
      <c r="AD818" s="298">
        <v>49.997999999999998</v>
      </c>
      <c r="AE818" s="58">
        <f t="shared" si="12"/>
        <v>2.5451387045904994E-5</v>
      </c>
    </row>
    <row r="819" spans="1:31">
      <c r="A819" s="3">
        <v>818</v>
      </c>
      <c r="B819" s="290" t="s">
        <v>1618</v>
      </c>
      <c r="C819" s="292">
        <v>249.90600000000001</v>
      </c>
      <c r="D819" s="292">
        <v>249.893</v>
      </c>
      <c r="E819" s="292">
        <v>249.88399999999999</v>
      </c>
      <c r="F819" s="292">
        <v>5.0061799999999996</v>
      </c>
      <c r="G819" s="292">
        <v>5.0005499999999996</v>
      </c>
      <c r="H819" s="292">
        <v>5.0026999999999999</v>
      </c>
      <c r="I819" s="292">
        <v>359.97399999999999</v>
      </c>
      <c r="J819" s="292">
        <v>359.98700000000002</v>
      </c>
      <c r="K819" s="292">
        <v>1.975E-2</v>
      </c>
      <c r="L819" s="292">
        <v>1251.07</v>
      </c>
      <c r="M819" s="298">
        <v>1249.5999999999999</v>
      </c>
      <c r="N819" s="298">
        <v>1250.0899999999999</v>
      </c>
      <c r="O819" s="298">
        <v>-0.5514</v>
      </c>
      <c r="P819" s="298">
        <v>-0.28029999999999999</v>
      </c>
      <c r="Q819" s="298">
        <v>0.43098999999999998</v>
      </c>
      <c r="R819" s="302">
        <v>1</v>
      </c>
      <c r="S819" s="302">
        <v>1</v>
      </c>
      <c r="T819" s="302">
        <v>1</v>
      </c>
      <c r="U819" s="302">
        <v>119.90900000000001</v>
      </c>
      <c r="V819" s="302">
        <v>120.249</v>
      </c>
      <c r="W819" s="302">
        <v>119.84</v>
      </c>
      <c r="X819" s="302">
        <v>3.4509999999999999E-2</v>
      </c>
      <c r="Y819" s="302">
        <v>3.5900000000000001E-2</v>
      </c>
      <c r="Z819" s="302">
        <v>3.6630000000000003E-2</v>
      </c>
      <c r="AA819" s="302">
        <v>3.3600000000000001E-3</v>
      </c>
      <c r="AB819" s="302">
        <v>3.3400000000000001E-3</v>
      </c>
      <c r="AC819" s="302">
        <v>4.4900000000000001E-3</v>
      </c>
      <c r="AD819" s="298">
        <v>49.997999999999998</v>
      </c>
      <c r="AE819" s="58">
        <f t="shared" si="12"/>
        <v>2.332175790797919E-5</v>
      </c>
    </row>
    <row r="820" spans="1:31">
      <c r="A820" s="3">
        <v>819</v>
      </c>
      <c r="B820" s="290" t="s">
        <v>1619</v>
      </c>
      <c r="C820" s="292">
        <v>249.90600000000001</v>
      </c>
      <c r="D820" s="292">
        <v>249.893</v>
      </c>
      <c r="E820" s="292">
        <v>249.88399999999999</v>
      </c>
      <c r="F820" s="292">
        <v>5.00624</v>
      </c>
      <c r="G820" s="292">
        <v>5.0005300000000004</v>
      </c>
      <c r="H820" s="292">
        <v>5.0026700000000002</v>
      </c>
      <c r="I820" s="292">
        <v>359.97500000000002</v>
      </c>
      <c r="J820" s="292">
        <v>359.98700000000002</v>
      </c>
      <c r="K820" s="292">
        <v>2.0590000000000001E-2</v>
      </c>
      <c r="L820" s="292">
        <v>1251.0899999999999</v>
      </c>
      <c r="M820" s="298">
        <v>1249.5999999999999</v>
      </c>
      <c r="N820" s="298">
        <v>1250.0899999999999</v>
      </c>
      <c r="O820" s="298">
        <v>-0.53639999999999999</v>
      </c>
      <c r="P820" s="298">
        <v>-0.27139999999999997</v>
      </c>
      <c r="Q820" s="298">
        <v>0.44929999999999998</v>
      </c>
      <c r="R820" s="302">
        <v>1</v>
      </c>
      <c r="S820" s="302">
        <v>1</v>
      </c>
      <c r="T820" s="302">
        <v>1</v>
      </c>
      <c r="U820" s="302">
        <v>119.90900000000001</v>
      </c>
      <c r="V820" s="302">
        <v>120.249</v>
      </c>
      <c r="W820" s="302">
        <v>119.84099999999999</v>
      </c>
      <c r="X820" s="302">
        <v>3.465E-2</v>
      </c>
      <c r="Y820" s="302">
        <v>3.6470000000000002E-2</v>
      </c>
      <c r="Z820" s="302">
        <v>3.6290000000000003E-2</v>
      </c>
      <c r="AA820" s="302">
        <v>3.3800000000000002E-3</v>
      </c>
      <c r="AB820" s="302">
        <v>3.32E-3</v>
      </c>
      <c r="AC820" s="302">
        <v>4.4400000000000004E-3</v>
      </c>
      <c r="AD820" s="298">
        <v>49.997999999999998</v>
      </c>
      <c r="AE820" s="58">
        <f t="shared" si="12"/>
        <v>2.2743057343177497E-5</v>
      </c>
    </row>
    <row r="821" spans="1:31">
      <c r="A821" s="3">
        <v>820</v>
      </c>
      <c r="B821" s="290" t="s">
        <v>1620</v>
      </c>
      <c r="C821" s="292">
        <v>249.90700000000001</v>
      </c>
      <c r="D821" s="292">
        <v>249.89400000000001</v>
      </c>
      <c r="E821" s="292">
        <v>249.88399999999999</v>
      </c>
      <c r="F821" s="292">
        <v>5.0062600000000002</v>
      </c>
      <c r="G821" s="292">
        <v>5.0005300000000004</v>
      </c>
      <c r="H821" s="292">
        <v>5.00265</v>
      </c>
      <c r="I821" s="292">
        <v>359.97500000000002</v>
      </c>
      <c r="J821" s="292">
        <v>359.98599999999999</v>
      </c>
      <c r="K821" s="292">
        <v>2.0830000000000001E-2</v>
      </c>
      <c r="L821" s="292">
        <v>1251.0999999999999</v>
      </c>
      <c r="M821" s="298">
        <v>1249.5999999999999</v>
      </c>
      <c r="N821" s="298">
        <v>1250.08</v>
      </c>
      <c r="O821" s="298">
        <v>-0.54300000000000004</v>
      </c>
      <c r="P821" s="298">
        <v>-0.28920000000000001</v>
      </c>
      <c r="Q821" s="298">
        <v>0.45461000000000001</v>
      </c>
      <c r="R821" s="302">
        <v>1</v>
      </c>
      <c r="S821" s="302">
        <v>1</v>
      </c>
      <c r="T821" s="302">
        <v>1</v>
      </c>
      <c r="U821" s="302">
        <v>119.908</v>
      </c>
      <c r="V821" s="302">
        <v>120.25</v>
      </c>
      <c r="W821" s="302">
        <v>119.84099999999999</v>
      </c>
      <c r="X821" s="302">
        <v>3.4389999999999997E-2</v>
      </c>
      <c r="Y821" s="302">
        <v>3.6949999999999997E-2</v>
      </c>
      <c r="Z821" s="302">
        <v>3.6740000000000002E-2</v>
      </c>
      <c r="AA821" s="302">
        <v>3.3899999999999998E-3</v>
      </c>
      <c r="AB821" s="302">
        <v>3.31E-3</v>
      </c>
      <c r="AC821" s="302">
        <v>4.4099999999999999E-3</v>
      </c>
      <c r="AD821" s="298">
        <v>49.997999999999998</v>
      </c>
      <c r="AE821" s="58">
        <f t="shared" si="12"/>
        <v>2.4594904971309006E-5</v>
      </c>
    </row>
    <row r="822" spans="1:31">
      <c r="A822" s="3">
        <v>821</v>
      </c>
      <c r="B822" s="290" t="s">
        <v>1621</v>
      </c>
      <c r="C822" s="292">
        <v>249.90700000000001</v>
      </c>
      <c r="D822" s="292">
        <v>249.893</v>
      </c>
      <c r="E822" s="292">
        <v>249.88399999999999</v>
      </c>
      <c r="F822" s="292">
        <v>5.0063000000000004</v>
      </c>
      <c r="G822" s="292">
        <v>5.0005199999999999</v>
      </c>
      <c r="H822" s="292">
        <v>5.0026400000000004</v>
      </c>
      <c r="I822" s="292">
        <v>359.97500000000002</v>
      </c>
      <c r="J822" s="292">
        <v>359.98700000000002</v>
      </c>
      <c r="K822" s="292">
        <v>2.1690000000000001E-2</v>
      </c>
      <c r="L822" s="292">
        <v>1251.1099999999999</v>
      </c>
      <c r="M822" s="298">
        <v>1249.5999999999999</v>
      </c>
      <c r="N822" s="298">
        <v>1250.08</v>
      </c>
      <c r="O822" s="298">
        <v>-0.54769999999999996</v>
      </c>
      <c r="P822" s="298">
        <v>-0.28349999999999997</v>
      </c>
      <c r="Q822" s="298">
        <v>0.47337000000000001</v>
      </c>
      <c r="R822" s="302">
        <v>1</v>
      </c>
      <c r="S822" s="302">
        <v>1</v>
      </c>
      <c r="T822" s="302">
        <v>1</v>
      </c>
      <c r="U822" s="302">
        <v>119.90900000000001</v>
      </c>
      <c r="V822" s="302">
        <v>120.25</v>
      </c>
      <c r="W822" s="302">
        <v>119.84</v>
      </c>
      <c r="X822" s="302">
        <v>3.4290000000000001E-2</v>
      </c>
      <c r="Y822" s="302">
        <v>3.6400000000000002E-2</v>
      </c>
      <c r="Z822" s="302">
        <v>3.6569999999999998E-2</v>
      </c>
      <c r="AA822" s="302">
        <v>3.3700000000000002E-3</v>
      </c>
      <c r="AB822" s="302">
        <v>3.2499999999999999E-3</v>
      </c>
      <c r="AC822" s="302">
        <v>4.3899999999999998E-3</v>
      </c>
      <c r="AD822" s="298">
        <v>49.997999999999998</v>
      </c>
      <c r="AE822" s="58">
        <f t="shared" si="12"/>
        <v>2.3101856641005725E-5</v>
      </c>
    </row>
    <row r="823" spans="1:31">
      <c r="A823" s="3">
        <v>822</v>
      </c>
      <c r="B823" s="290" t="s">
        <v>1622</v>
      </c>
      <c r="C823" s="292">
        <v>249.90700000000001</v>
      </c>
      <c r="D823" s="292">
        <v>249.893</v>
      </c>
      <c r="E823" s="292">
        <v>249.88399999999999</v>
      </c>
      <c r="F823" s="292">
        <v>5.0063300000000002</v>
      </c>
      <c r="G823" s="292">
        <v>5.0005300000000004</v>
      </c>
      <c r="H823" s="292">
        <v>5.00265</v>
      </c>
      <c r="I823" s="292">
        <v>359.97399999999999</v>
      </c>
      <c r="J823" s="292">
        <v>359.98700000000002</v>
      </c>
      <c r="K823" s="292">
        <v>2.1899999999999999E-2</v>
      </c>
      <c r="L823" s="292">
        <v>1251.1199999999999</v>
      </c>
      <c r="M823" s="298">
        <v>1249.5999999999999</v>
      </c>
      <c r="N823" s="298">
        <v>1250.08</v>
      </c>
      <c r="O823" s="298">
        <v>-0.55659999999999998</v>
      </c>
      <c r="P823" s="298">
        <v>-0.27889999999999998</v>
      </c>
      <c r="Q823" s="298">
        <v>0.47792000000000001</v>
      </c>
      <c r="R823" s="302">
        <v>1</v>
      </c>
      <c r="S823" s="302">
        <v>1</v>
      </c>
      <c r="T823" s="302">
        <v>1</v>
      </c>
      <c r="U823" s="302">
        <v>119.90900000000001</v>
      </c>
      <c r="V823" s="302">
        <v>120.25</v>
      </c>
      <c r="W823" s="302">
        <v>119.84</v>
      </c>
      <c r="X823" s="302">
        <v>3.4329999999999999E-2</v>
      </c>
      <c r="Y823" s="302">
        <v>3.5389999999999998E-2</v>
      </c>
      <c r="Z823" s="302">
        <v>3.7199999999999997E-2</v>
      </c>
      <c r="AA823" s="302">
        <v>3.4099999999999998E-3</v>
      </c>
      <c r="AB823" s="302">
        <v>3.2299999999999998E-3</v>
      </c>
      <c r="AC823" s="302">
        <v>4.3600000000000002E-3</v>
      </c>
      <c r="AD823" s="298">
        <v>49.997999999999998</v>
      </c>
      <c r="AE823" s="58">
        <f t="shared" si="12"/>
        <v>2.4918976123444736E-5</v>
      </c>
    </row>
    <row r="824" spans="1:31">
      <c r="A824" s="3">
        <v>823</v>
      </c>
      <c r="B824" s="290" t="s">
        <v>1623</v>
      </c>
      <c r="C824" s="292">
        <v>249.90799999999999</v>
      </c>
      <c r="D824" s="292">
        <v>249.893</v>
      </c>
      <c r="E824" s="292">
        <v>249.88399999999999</v>
      </c>
      <c r="F824" s="292">
        <v>5.0063300000000002</v>
      </c>
      <c r="G824" s="292">
        <v>5.0004499999999998</v>
      </c>
      <c r="H824" s="292">
        <v>5.0026099999999998</v>
      </c>
      <c r="I824" s="292">
        <v>359.97399999999999</v>
      </c>
      <c r="J824" s="292">
        <v>359.98599999999999</v>
      </c>
      <c r="K824" s="292">
        <v>2.2620000000000001E-2</v>
      </c>
      <c r="L824" s="292">
        <v>1251.1199999999999</v>
      </c>
      <c r="M824" s="298">
        <v>1249.57</v>
      </c>
      <c r="N824" s="298">
        <v>1250.07</v>
      </c>
      <c r="O824" s="298">
        <v>-0.56779999999999997</v>
      </c>
      <c r="P824" s="298">
        <v>-0.28589999999999999</v>
      </c>
      <c r="Q824" s="298">
        <v>0.49360999999999999</v>
      </c>
      <c r="R824" s="302">
        <v>1</v>
      </c>
      <c r="S824" s="302">
        <v>1</v>
      </c>
      <c r="T824" s="302">
        <v>1</v>
      </c>
      <c r="U824" s="302">
        <v>119.90900000000001</v>
      </c>
      <c r="V824" s="302">
        <v>120.249</v>
      </c>
      <c r="W824" s="302">
        <v>119.84</v>
      </c>
      <c r="X824" s="302">
        <v>3.4700000000000002E-2</v>
      </c>
      <c r="Y824" s="302">
        <v>3.6839999999999998E-2</v>
      </c>
      <c r="Z824" s="302">
        <v>3.687E-2</v>
      </c>
      <c r="AA824" s="302">
        <v>3.4099999999999998E-3</v>
      </c>
      <c r="AB824" s="302">
        <v>3.2399999999999998E-3</v>
      </c>
      <c r="AC824" s="302">
        <v>4.2300000000000003E-3</v>
      </c>
      <c r="AD824" s="298">
        <v>49.997999999999998</v>
      </c>
      <c r="AE824" s="58">
        <f t="shared" si="12"/>
        <v>2.2916668967809528E-5</v>
      </c>
    </row>
    <row r="825" spans="1:31">
      <c r="A825" s="3">
        <v>824</v>
      </c>
      <c r="B825" s="290" t="s">
        <v>1624</v>
      </c>
      <c r="C825" s="292">
        <v>249.90799999999999</v>
      </c>
      <c r="D825" s="292">
        <v>249.893</v>
      </c>
      <c r="E825" s="292">
        <v>249.88399999999999</v>
      </c>
      <c r="F825" s="292">
        <v>5.0063399999999998</v>
      </c>
      <c r="G825" s="292">
        <v>5.0004299999999997</v>
      </c>
      <c r="H825" s="292">
        <v>5.0026299999999999</v>
      </c>
      <c r="I825" s="292">
        <v>359.97300000000001</v>
      </c>
      <c r="J825" s="292">
        <v>359.98599999999999</v>
      </c>
      <c r="K825" s="292">
        <v>2.298E-2</v>
      </c>
      <c r="L825" s="292">
        <v>1251.1199999999999</v>
      </c>
      <c r="M825" s="298">
        <v>1249.57</v>
      </c>
      <c r="N825" s="298">
        <v>1250.08</v>
      </c>
      <c r="O825" s="298">
        <v>-0.57530000000000003</v>
      </c>
      <c r="P825" s="298">
        <v>-0.29199999999999998</v>
      </c>
      <c r="Q825" s="298">
        <v>0.50146999999999997</v>
      </c>
      <c r="R825" s="302">
        <v>1</v>
      </c>
      <c r="S825" s="302">
        <v>1</v>
      </c>
      <c r="T825" s="302">
        <v>1</v>
      </c>
      <c r="U825" s="302">
        <v>119.90900000000001</v>
      </c>
      <c r="V825" s="302">
        <v>120.25</v>
      </c>
      <c r="W825" s="302">
        <v>119.84</v>
      </c>
      <c r="X825" s="302">
        <v>3.4909999999999997E-2</v>
      </c>
      <c r="Y825" s="302">
        <v>3.5959999999999999E-2</v>
      </c>
      <c r="Z825" s="302">
        <v>3.6769999999999997E-2</v>
      </c>
      <c r="AA825" s="302">
        <v>3.3999999999999998E-3</v>
      </c>
      <c r="AB825" s="302">
        <v>3.2000000000000002E-3</v>
      </c>
      <c r="AC825" s="302">
        <v>4.1599999999999996E-3</v>
      </c>
      <c r="AD825" s="298">
        <v>49.997999999999998</v>
      </c>
      <c r="AE825" s="58">
        <f t="shared" si="12"/>
        <v>2.5092595024034381E-5</v>
      </c>
    </row>
    <row r="826" spans="1:31">
      <c r="A826" s="3">
        <v>825</v>
      </c>
      <c r="B826" s="290" t="s">
        <v>1625</v>
      </c>
      <c r="C826" s="292">
        <v>249.90799999999999</v>
      </c>
      <c r="D826" s="292">
        <v>249.893</v>
      </c>
      <c r="E826" s="292">
        <v>249.88499999999999</v>
      </c>
      <c r="F826" s="292">
        <v>5.0063000000000004</v>
      </c>
      <c r="G826" s="292">
        <v>5.0004299999999997</v>
      </c>
      <c r="H826" s="292">
        <v>5.0026599999999997</v>
      </c>
      <c r="I826" s="292">
        <v>359.97300000000001</v>
      </c>
      <c r="J826" s="292">
        <v>359.98599999999999</v>
      </c>
      <c r="K826" s="292">
        <v>2.291E-2</v>
      </c>
      <c r="L826" s="292">
        <v>1251.1099999999999</v>
      </c>
      <c r="M826" s="298">
        <v>1249.57</v>
      </c>
      <c r="N826" s="298">
        <v>1250.0899999999999</v>
      </c>
      <c r="O826" s="298">
        <v>-0.57440000000000002</v>
      </c>
      <c r="P826" s="298">
        <v>-0.2868</v>
      </c>
      <c r="Q826" s="298">
        <v>0.50002000000000002</v>
      </c>
      <c r="R826" s="302">
        <v>1</v>
      </c>
      <c r="S826" s="302">
        <v>1</v>
      </c>
      <c r="T826" s="302">
        <v>1</v>
      </c>
      <c r="U826" s="302">
        <v>119.90900000000001</v>
      </c>
      <c r="V826" s="302">
        <v>120.25</v>
      </c>
      <c r="W826" s="302">
        <v>119.84</v>
      </c>
      <c r="X826" s="302">
        <v>3.3550000000000003E-2</v>
      </c>
      <c r="Y826" s="302">
        <v>3.6049999999999999E-2</v>
      </c>
      <c r="Z826" s="302">
        <v>3.7629999999999997E-2</v>
      </c>
      <c r="AA826" s="302">
        <v>3.4399999999999999E-3</v>
      </c>
      <c r="AB826" s="302">
        <v>3.14E-3</v>
      </c>
      <c r="AC826" s="302">
        <v>3.9899999999999996E-3</v>
      </c>
      <c r="AD826" s="298">
        <v>49.997999999999998</v>
      </c>
      <c r="AE826" s="58">
        <f t="shared" si="12"/>
        <v>2.2696760424878448E-5</v>
      </c>
    </row>
    <row r="827" spans="1:31">
      <c r="A827" s="3">
        <v>826</v>
      </c>
      <c r="B827" s="290" t="s">
        <v>1626</v>
      </c>
      <c r="C827" s="292">
        <v>249.90700000000001</v>
      </c>
      <c r="D827" s="292">
        <v>249.89400000000001</v>
      </c>
      <c r="E827" s="292">
        <v>249.88399999999999</v>
      </c>
      <c r="F827" s="292">
        <v>5.0062899999999999</v>
      </c>
      <c r="G827" s="292">
        <v>5.0003799999999998</v>
      </c>
      <c r="H827" s="292">
        <v>5.0026999999999999</v>
      </c>
      <c r="I827" s="292">
        <v>359.97300000000001</v>
      </c>
      <c r="J827" s="292">
        <v>359.98700000000002</v>
      </c>
      <c r="K827" s="292">
        <v>2.2929999999999999E-2</v>
      </c>
      <c r="L827" s="292">
        <v>1251.1099999999999</v>
      </c>
      <c r="M827" s="298">
        <v>1249.56</v>
      </c>
      <c r="N827" s="298">
        <v>1250.0899999999999</v>
      </c>
      <c r="O827" s="298">
        <v>-0.58420000000000005</v>
      </c>
      <c r="P827" s="298">
        <v>-0.27700000000000002</v>
      </c>
      <c r="Q827" s="298">
        <v>0.50048000000000004</v>
      </c>
      <c r="R827" s="302">
        <v>1</v>
      </c>
      <c r="S827" s="302">
        <v>1</v>
      </c>
      <c r="T827" s="302">
        <v>1</v>
      </c>
      <c r="U827" s="302">
        <v>119.90900000000001</v>
      </c>
      <c r="V827" s="302">
        <v>120.25</v>
      </c>
      <c r="W827" s="302">
        <v>119.839</v>
      </c>
      <c r="X827" s="302">
        <v>3.456E-2</v>
      </c>
      <c r="Y827" s="302">
        <v>3.6769999999999997E-2</v>
      </c>
      <c r="Z827" s="302">
        <v>3.7479999999999999E-2</v>
      </c>
      <c r="AA827" s="302">
        <v>3.47E-3</v>
      </c>
      <c r="AB827" s="302">
        <v>3.16E-3</v>
      </c>
      <c r="AC827" s="302">
        <v>3.82E-3</v>
      </c>
      <c r="AD827" s="298">
        <v>49.997999999999998</v>
      </c>
      <c r="AE827" s="58">
        <f t="shared" si="12"/>
        <v>2.4594904971309006E-5</v>
      </c>
    </row>
    <row r="828" spans="1:31">
      <c r="A828" s="3">
        <v>827</v>
      </c>
      <c r="B828" s="290" t="s">
        <v>1627</v>
      </c>
      <c r="C828" s="292">
        <v>249.90799999999999</v>
      </c>
      <c r="D828" s="292">
        <v>249.893</v>
      </c>
      <c r="E828" s="292">
        <v>249.88399999999999</v>
      </c>
      <c r="F828" s="292">
        <v>5.0062800000000003</v>
      </c>
      <c r="G828" s="292">
        <v>5.0003700000000002</v>
      </c>
      <c r="H828" s="292">
        <v>5.0027100000000004</v>
      </c>
      <c r="I828" s="292">
        <v>359.97199999999998</v>
      </c>
      <c r="J828" s="292">
        <v>359.98700000000002</v>
      </c>
      <c r="K828" s="292">
        <v>2.3130000000000001E-2</v>
      </c>
      <c r="L828" s="292">
        <v>1251.1099999999999</v>
      </c>
      <c r="M828" s="298">
        <v>1249.56</v>
      </c>
      <c r="N828" s="298">
        <v>1250.0999999999999</v>
      </c>
      <c r="O828" s="298">
        <v>-0.59550000000000003</v>
      </c>
      <c r="P828" s="298">
        <v>-0.26579999999999998</v>
      </c>
      <c r="Q828" s="298">
        <v>0.50470999999999999</v>
      </c>
      <c r="R828" s="302">
        <v>1</v>
      </c>
      <c r="S828" s="302">
        <v>1</v>
      </c>
      <c r="T828" s="302">
        <v>1</v>
      </c>
      <c r="U828" s="302">
        <v>119.90900000000001</v>
      </c>
      <c r="V828" s="302">
        <v>120.25</v>
      </c>
      <c r="W828" s="302">
        <v>119.84</v>
      </c>
      <c r="X828" s="302">
        <v>3.524E-2</v>
      </c>
      <c r="Y828" s="302">
        <v>3.6240000000000001E-2</v>
      </c>
      <c r="Z828" s="302">
        <v>3.7039999999999997E-2</v>
      </c>
      <c r="AA828" s="302">
        <v>3.4499999999999999E-3</v>
      </c>
      <c r="AB828" s="302">
        <v>3.16E-3</v>
      </c>
      <c r="AC828" s="302">
        <v>3.6600000000000001E-3</v>
      </c>
      <c r="AD828" s="298">
        <v>49.997999999999998</v>
      </c>
      <c r="AE828" s="58">
        <f t="shared" si="12"/>
        <v>2.3194443201646209E-5</v>
      </c>
    </row>
    <row r="829" spans="1:31">
      <c r="A829" s="3">
        <v>828</v>
      </c>
      <c r="B829" s="290" t="s">
        <v>1628</v>
      </c>
      <c r="C829" s="292">
        <v>249.90700000000001</v>
      </c>
      <c r="D829" s="292">
        <v>249.893</v>
      </c>
      <c r="E829" s="292">
        <v>249.88399999999999</v>
      </c>
      <c r="F829" s="292">
        <v>5.0062699999999998</v>
      </c>
      <c r="G829" s="292">
        <v>5.0003700000000002</v>
      </c>
      <c r="H829" s="292">
        <v>5.0027200000000001</v>
      </c>
      <c r="I829" s="292">
        <v>359.97199999999998</v>
      </c>
      <c r="J829" s="292">
        <v>359.98700000000002</v>
      </c>
      <c r="K829" s="292">
        <v>2.3089999999999999E-2</v>
      </c>
      <c r="L829" s="292">
        <v>1251.0999999999999</v>
      </c>
      <c r="M829" s="298">
        <v>1249.56</v>
      </c>
      <c r="N829" s="298">
        <v>1250.0999999999999</v>
      </c>
      <c r="O829" s="298">
        <v>-0.5978</v>
      </c>
      <c r="P829" s="298">
        <v>-0.27039999999999997</v>
      </c>
      <c r="Q829" s="298">
        <v>0.50397999999999998</v>
      </c>
      <c r="R829" s="302">
        <v>1</v>
      </c>
      <c r="S829" s="302">
        <v>1</v>
      </c>
      <c r="T829" s="302">
        <v>1</v>
      </c>
      <c r="U829" s="302">
        <v>119.90900000000001</v>
      </c>
      <c r="V829" s="302">
        <v>120.25</v>
      </c>
      <c r="W829" s="302">
        <v>119.84</v>
      </c>
      <c r="X829" s="302">
        <v>3.483E-2</v>
      </c>
      <c r="Y829" s="302">
        <v>3.6159999999999998E-2</v>
      </c>
      <c r="Z829" s="302">
        <v>3.6850000000000001E-2</v>
      </c>
      <c r="AA829" s="302">
        <v>3.4299999999999999E-3</v>
      </c>
      <c r="AB829" s="302">
        <v>3.16E-3</v>
      </c>
      <c r="AC829" s="302">
        <v>3.5100000000000001E-3</v>
      </c>
      <c r="AD829" s="298">
        <v>49.997999999999998</v>
      </c>
      <c r="AE829" s="58">
        <f t="shared" si="12"/>
        <v>2.2881948098074645E-5</v>
      </c>
    </row>
    <row r="830" spans="1:31">
      <c r="A830" s="3">
        <v>829</v>
      </c>
      <c r="B830" s="290" t="s">
        <v>1629</v>
      </c>
      <c r="C830" s="292">
        <v>249.90600000000001</v>
      </c>
      <c r="D830" s="292">
        <v>249.893</v>
      </c>
      <c r="E830" s="292">
        <v>249.88399999999999</v>
      </c>
      <c r="F830" s="292">
        <v>5.0062499999999996</v>
      </c>
      <c r="G830" s="292">
        <v>5.0003299999999999</v>
      </c>
      <c r="H830" s="292">
        <v>5.0027699999999999</v>
      </c>
      <c r="I830" s="292">
        <v>359.97300000000001</v>
      </c>
      <c r="J830" s="292">
        <v>359.988</v>
      </c>
      <c r="K830" s="292">
        <v>2.2929999999999999E-2</v>
      </c>
      <c r="L830" s="292">
        <v>1251.0899999999999</v>
      </c>
      <c r="M830" s="298">
        <v>1249.55</v>
      </c>
      <c r="N830" s="298">
        <v>1250.1099999999999</v>
      </c>
      <c r="O830" s="298">
        <v>-0.59079999999999999</v>
      </c>
      <c r="P830" s="298">
        <v>-0.26150000000000001</v>
      </c>
      <c r="Q830" s="298">
        <v>0.50029000000000001</v>
      </c>
      <c r="R830" s="302">
        <v>1</v>
      </c>
      <c r="S830" s="302">
        <v>1</v>
      </c>
      <c r="T830" s="302">
        <v>1</v>
      </c>
      <c r="U830" s="302">
        <v>119.90900000000001</v>
      </c>
      <c r="V830" s="302">
        <v>120.25</v>
      </c>
      <c r="W830" s="302">
        <v>119.84</v>
      </c>
      <c r="X830" s="302">
        <v>3.4599999999999999E-2</v>
      </c>
      <c r="Y830" s="302">
        <v>3.6650000000000002E-2</v>
      </c>
      <c r="Z830" s="302">
        <v>3.7170000000000002E-2</v>
      </c>
      <c r="AA830" s="302">
        <v>3.4199999999999999E-3</v>
      </c>
      <c r="AB830" s="302">
        <v>3.1800000000000001E-3</v>
      </c>
      <c r="AC830" s="302">
        <v>3.3400000000000001E-3</v>
      </c>
      <c r="AD830" s="298">
        <v>49.997999999999998</v>
      </c>
      <c r="AE830" s="58">
        <f t="shared" si="12"/>
        <v>2.5046290829777718E-5</v>
      </c>
    </row>
    <row r="831" spans="1:31">
      <c r="A831" s="3">
        <v>830</v>
      </c>
      <c r="B831" s="290" t="s">
        <v>1630</v>
      </c>
      <c r="C831" s="292">
        <v>249.905</v>
      </c>
      <c r="D831" s="292">
        <v>249.893</v>
      </c>
      <c r="E831" s="292">
        <v>249.88499999999999</v>
      </c>
      <c r="F831" s="292">
        <v>5.0061999999999998</v>
      </c>
      <c r="G831" s="292">
        <v>5.0003399999999996</v>
      </c>
      <c r="H831" s="292">
        <v>5.0027900000000001</v>
      </c>
      <c r="I831" s="292">
        <v>359.97199999999998</v>
      </c>
      <c r="J831" s="292">
        <v>359.988</v>
      </c>
      <c r="K831" s="292">
        <v>2.2540000000000001E-2</v>
      </c>
      <c r="L831" s="292">
        <v>1251.08</v>
      </c>
      <c r="M831" s="298">
        <v>1249.55</v>
      </c>
      <c r="N831" s="298">
        <v>1250.1199999999999</v>
      </c>
      <c r="O831" s="298">
        <v>-0.59730000000000005</v>
      </c>
      <c r="P831" s="298">
        <v>-0.255</v>
      </c>
      <c r="Q831" s="298">
        <v>0.49182999999999999</v>
      </c>
      <c r="R831" s="302">
        <v>1</v>
      </c>
      <c r="S831" s="302">
        <v>1</v>
      </c>
      <c r="T831" s="302">
        <v>1</v>
      </c>
      <c r="U831" s="302">
        <v>119.90900000000001</v>
      </c>
      <c r="V831" s="302">
        <v>120.25</v>
      </c>
      <c r="W831" s="302">
        <v>119.84</v>
      </c>
      <c r="X831" s="302">
        <v>3.4799999999999998E-2</v>
      </c>
      <c r="Y831" s="302">
        <v>3.6470000000000002E-2</v>
      </c>
      <c r="Z831" s="302">
        <v>3.7420000000000002E-2</v>
      </c>
      <c r="AA831" s="302">
        <v>3.4299999999999999E-3</v>
      </c>
      <c r="AB831" s="302">
        <v>3.1700000000000001E-3</v>
      </c>
      <c r="AC831" s="302">
        <v>3.1700000000000001E-3</v>
      </c>
      <c r="AD831" s="298">
        <v>49.997999999999998</v>
      </c>
      <c r="AE831" s="58">
        <f t="shared" si="12"/>
        <v>2.7256945031695068E-5</v>
      </c>
    </row>
    <row r="832" spans="1:31">
      <c r="A832" s="3">
        <v>831</v>
      </c>
      <c r="B832" s="290" t="s">
        <v>1631</v>
      </c>
      <c r="C832" s="292">
        <v>249.90600000000001</v>
      </c>
      <c r="D832" s="292">
        <v>249.893</v>
      </c>
      <c r="E832" s="292">
        <v>249.886</v>
      </c>
      <c r="F832" s="292">
        <v>5.00617</v>
      </c>
      <c r="G832" s="292">
        <v>5.0003399999999996</v>
      </c>
      <c r="H832" s="292">
        <v>5.0027699999999999</v>
      </c>
      <c r="I832" s="292">
        <v>359.97199999999998</v>
      </c>
      <c r="J832" s="292">
        <v>359.988</v>
      </c>
      <c r="K832" s="292">
        <v>2.2079999999999999E-2</v>
      </c>
      <c r="L832" s="292">
        <v>1251.07</v>
      </c>
      <c r="M832" s="298">
        <v>1249.55</v>
      </c>
      <c r="N832" s="298">
        <v>1250.1199999999999</v>
      </c>
      <c r="O832" s="298">
        <v>-0.60199999999999998</v>
      </c>
      <c r="P832" s="298">
        <v>-0.24840000000000001</v>
      </c>
      <c r="Q832" s="298">
        <v>0.48180000000000001</v>
      </c>
      <c r="R832" s="302">
        <v>1</v>
      </c>
      <c r="S832" s="302">
        <v>1</v>
      </c>
      <c r="T832" s="302">
        <v>1</v>
      </c>
      <c r="U832" s="302">
        <v>119.90900000000001</v>
      </c>
      <c r="V832" s="302">
        <v>120.25</v>
      </c>
      <c r="W832" s="302">
        <v>119.84</v>
      </c>
      <c r="X832" s="302">
        <v>3.3829999999999999E-2</v>
      </c>
      <c r="Y832" s="302">
        <v>3.6479999999999999E-2</v>
      </c>
      <c r="Z832" s="302">
        <v>3.7819999999999999E-2</v>
      </c>
      <c r="AA832" s="302">
        <v>3.47E-3</v>
      </c>
      <c r="AB832" s="302">
        <v>3.16E-3</v>
      </c>
      <c r="AC832" s="302">
        <v>2.96E-3</v>
      </c>
      <c r="AD832" s="298">
        <v>49.997999999999998</v>
      </c>
      <c r="AE832" s="58">
        <f t="shared" si="12"/>
        <v>2.8483795176725835E-5</v>
      </c>
    </row>
    <row r="833" spans="1:31">
      <c r="A833" s="3">
        <v>832</v>
      </c>
      <c r="B833" s="290" t="s">
        <v>1632</v>
      </c>
      <c r="C833" s="292">
        <v>249.90600000000001</v>
      </c>
      <c r="D833" s="292">
        <v>249.893</v>
      </c>
      <c r="E833" s="292">
        <v>249.88499999999999</v>
      </c>
      <c r="F833" s="292">
        <v>5.0061400000000003</v>
      </c>
      <c r="G833" s="292">
        <v>5.0003700000000002</v>
      </c>
      <c r="H833" s="292">
        <v>5.0027999999999997</v>
      </c>
      <c r="I833" s="292">
        <v>359.97199999999998</v>
      </c>
      <c r="J833" s="292">
        <v>359.988</v>
      </c>
      <c r="K833" s="292">
        <v>2.163E-2</v>
      </c>
      <c r="L833" s="292">
        <v>1251.06</v>
      </c>
      <c r="M833" s="298">
        <v>1249.56</v>
      </c>
      <c r="N833" s="298">
        <v>1250.1300000000001</v>
      </c>
      <c r="O833" s="298">
        <v>-0.60150000000000003</v>
      </c>
      <c r="P833" s="298">
        <v>-0.248</v>
      </c>
      <c r="Q833" s="298">
        <v>0.47195999999999999</v>
      </c>
      <c r="R833" s="302">
        <v>1</v>
      </c>
      <c r="S833" s="302">
        <v>1</v>
      </c>
      <c r="T833" s="302">
        <v>1</v>
      </c>
      <c r="U833" s="302">
        <v>119.90900000000001</v>
      </c>
      <c r="V833" s="302">
        <v>120.25</v>
      </c>
      <c r="W833" s="302">
        <v>119.84</v>
      </c>
      <c r="X833" s="302">
        <v>3.372E-2</v>
      </c>
      <c r="Y833" s="302">
        <v>3.5860000000000003E-2</v>
      </c>
      <c r="Z833" s="302">
        <v>3.6900000000000002E-2</v>
      </c>
      <c r="AA833" s="302">
        <v>3.48E-3</v>
      </c>
      <c r="AB833" s="302">
        <v>3.2100000000000002E-3</v>
      </c>
      <c r="AC833" s="302">
        <v>2.8300000000000001E-3</v>
      </c>
      <c r="AD833" s="298">
        <v>49.997999999999998</v>
      </c>
      <c r="AE833" s="58">
        <f t="shared" si="12"/>
        <v>2.3645836336072534E-5</v>
      </c>
    </row>
    <row r="834" spans="1:31">
      <c r="A834" s="3">
        <v>833</v>
      </c>
      <c r="B834" s="290" t="s">
        <v>1633</v>
      </c>
      <c r="C834" s="292">
        <v>249.90600000000001</v>
      </c>
      <c r="D834" s="292">
        <v>249.892</v>
      </c>
      <c r="E834" s="292">
        <v>249.886</v>
      </c>
      <c r="F834" s="292">
        <v>5.0061499999999999</v>
      </c>
      <c r="G834" s="292">
        <v>5.0003799999999998</v>
      </c>
      <c r="H834" s="292">
        <v>5.00284</v>
      </c>
      <c r="I834" s="292">
        <v>359.97199999999998</v>
      </c>
      <c r="J834" s="292">
        <v>359.988</v>
      </c>
      <c r="K834" s="292">
        <v>2.0619999999999999E-2</v>
      </c>
      <c r="L834" s="292">
        <v>1251.06</v>
      </c>
      <c r="M834" s="298">
        <v>1249.56</v>
      </c>
      <c r="N834" s="298">
        <v>1250.1400000000001</v>
      </c>
      <c r="O834" s="298">
        <v>-0.59260000000000002</v>
      </c>
      <c r="P834" s="298">
        <v>-0.2419</v>
      </c>
      <c r="Q834" s="298">
        <v>0.4501</v>
      </c>
      <c r="R834" s="302">
        <v>1</v>
      </c>
      <c r="S834" s="302">
        <v>1</v>
      </c>
      <c r="T834" s="302">
        <v>1</v>
      </c>
      <c r="U834" s="302">
        <v>119.90900000000001</v>
      </c>
      <c r="V834" s="302">
        <v>120.25</v>
      </c>
      <c r="W834" s="302">
        <v>119.84</v>
      </c>
      <c r="X834" s="302">
        <v>3.4079999999999999E-2</v>
      </c>
      <c r="Y834" s="302">
        <v>3.6110000000000003E-2</v>
      </c>
      <c r="Z834" s="302">
        <v>3.6929999999999998E-2</v>
      </c>
      <c r="AA834" s="302">
        <v>3.4299999999999999E-3</v>
      </c>
      <c r="AB834" s="302">
        <v>3.2299999999999998E-3</v>
      </c>
      <c r="AC834" s="302">
        <v>2.6800000000000001E-3</v>
      </c>
      <c r="AD834" s="298">
        <v>49.997999999999998</v>
      </c>
      <c r="AE834" s="58">
        <f t="shared" si="12"/>
        <v>2.3414351744577289E-5</v>
      </c>
    </row>
    <row r="835" spans="1:31">
      <c r="A835" s="3">
        <v>834</v>
      </c>
      <c r="B835" s="290" t="s">
        <v>1634</v>
      </c>
      <c r="C835" s="292">
        <v>249.90700000000001</v>
      </c>
      <c r="D835" s="292">
        <v>249.89099999999999</v>
      </c>
      <c r="E835" s="292">
        <v>249.886</v>
      </c>
      <c r="F835" s="292">
        <v>5.00617</v>
      </c>
      <c r="G835" s="292">
        <v>5.0003900000000003</v>
      </c>
      <c r="H835" s="292">
        <v>5.0028600000000001</v>
      </c>
      <c r="I835" s="292">
        <v>359.97199999999998</v>
      </c>
      <c r="J835" s="292">
        <v>359.988</v>
      </c>
      <c r="K835" s="292">
        <v>1.9949999999999999E-2</v>
      </c>
      <c r="L835" s="292">
        <v>1251.07</v>
      </c>
      <c r="M835" s="298">
        <v>1249.55</v>
      </c>
      <c r="N835" s="298">
        <v>1250.1500000000001</v>
      </c>
      <c r="O835" s="298">
        <v>-0.60670000000000002</v>
      </c>
      <c r="P835" s="298">
        <v>-0.2414</v>
      </c>
      <c r="Q835" s="298">
        <v>0.43547999999999998</v>
      </c>
      <c r="R835" s="302">
        <v>1</v>
      </c>
      <c r="S835" s="302">
        <v>1</v>
      </c>
      <c r="T835" s="302">
        <v>1</v>
      </c>
      <c r="U835" s="302">
        <v>119.908</v>
      </c>
      <c r="V835" s="302">
        <v>120.25</v>
      </c>
      <c r="W835" s="302">
        <v>119.84</v>
      </c>
      <c r="X835" s="302">
        <v>3.354E-2</v>
      </c>
      <c r="Y835" s="302">
        <v>3.6420000000000001E-2</v>
      </c>
      <c r="Z835" s="302">
        <v>3.5799999999999998E-2</v>
      </c>
      <c r="AA835" s="302">
        <v>3.4499999999999999E-3</v>
      </c>
      <c r="AB835" s="302">
        <v>3.2599999999999999E-3</v>
      </c>
      <c r="AC835" s="302">
        <v>2.5999999999999999E-3</v>
      </c>
      <c r="AD835" s="298">
        <v>49.997999999999998</v>
      </c>
      <c r="AE835" s="58">
        <f t="shared" ref="AE835:AE898" si="13">B836-B835</f>
        <v>2.8217589715495706E-5</v>
      </c>
    </row>
    <row r="836" spans="1:31">
      <c r="A836" s="3">
        <v>835</v>
      </c>
      <c r="B836" s="290" t="s">
        <v>1635</v>
      </c>
      <c r="C836" s="292">
        <v>249.90700000000001</v>
      </c>
      <c r="D836" s="292">
        <v>249.892</v>
      </c>
      <c r="E836" s="292">
        <v>249.886</v>
      </c>
      <c r="F836" s="292">
        <v>5.0061400000000003</v>
      </c>
      <c r="G836" s="292">
        <v>5.0004099999999996</v>
      </c>
      <c r="H836" s="292">
        <v>5.0028600000000001</v>
      </c>
      <c r="I836" s="292">
        <v>359.97199999999998</v>
      </c>
      <c r="J836" s="292">
        <v>359.98899999999998</v>
      </c>
      <c r="K836" s="292">
        <v>2.0199999999999999E-2</v>
      </c>
      <c r="L836" s="292">
        <v>1251.07</v>
      </c>
      <c r="M836" s="298">
        <v>1249.56</v>
      </c>
      <c r="N836" s="298">
        <v>1250.1400000000001</v>
      </c>
      <c r="O836" s="298">
        <v>-0.59360000000000002</v>
      </c>
      <c r="P836" s="298">
        <v>-0.2349</v>
      </c>
      <c r="Q836" s="298">
        <v>0.44095000000000001</v>
      </c>
      <c r="R836" s="302">
        <v>1</v>
      </c>
      <c r="S836" s="302">
        <v>1</v>
      </c>
      <c r="T836" s="302">
        <v>1</v>
      </c>
      <c r="U836" s="302">
        <v>119.90900000000001</v>
      </c>
      <c r="V836" s="302">
        <v>120.249</v>
      </c>
      <c r="W836" s="302">
        <v>119.84099999999999</v>
      </c>
      <c r="X836" s="302">
        <v>3.4320000000000003E-2</v>
      </c>
      <c r="Y836" s="302">
        <v>3.6260000000000001E-2</v>
      </c>
      <c r="Z836" s="302">
        <v>3.6889999999999999E-2</v>
      </c>
      <c r="AA836" s="302">
        <v>3.4399999999999999E-3</v>
      </c>
      <c r="AB836" s="302">
        <v>3.2799999999999999E-3</v>
      </c>
      <c r="AC836" s="302">
        <v>2.5500000000000002E-3</v>
      </c>
      <c r="AD836" s="298">
        <v>49.997999999999998</v>
      </c>
      <c r="AE836" s="58">
        <f t="shared" si="13"/>
        <v>2.6539353711996228E-5</v>
      </c>
    </row>
    <row r="837" spans="1:31">
      <c r="A837" s="3">
        <v>836</v>
      </c>
      <c r="B837" s="290" t="s">
        <v>1636</v>
      </c>
      <c r="C837" s="292">
        <v>249.90700000000001</v>
      </c>
      <c r="D837" s="292">
        <v>249.89099999999999</v>
      </c>
      <c r="E837" s="292">
        <v>249.88499999999999</v>
      </c>
      <c r="F837" s="292">
        <v>5.0061499999999999</v>
      </c>
      <c r="G837" s="292">
        <v>5.0004</v>
      </c>
      <c r="H837" s="292">
        <v>5.00284</v>
      </c>
      <c r="I837" s="292">
        <v>359.97300000000001</v>
      </c>
      <c r="J837" s="292">
        <v>359.98899999999998</v>
      </c>
      <c r="K837" s="292">
        <v>1.9199999999999998E-2</v>
      </c>
      <c r="L837" s="292">
        <v>1251.07</v>
      </c>
      <c r="M837" s="298">
        <v>1249.56</v>
      </c>
      <c r="N837" s="298">
        <v>1250.1400000000001</v>
      </c>
      <c r="O837" s="298">
        <v>-0.58889999999999998</v>
      </c>
      <c r="P837" s="298">
        <v>-0.22789999999999999</v>
      </c>
      <c r="Q837" s="298">
        <v>0.41893999999999998</v>
      </c>
      <c r="R837" s="302">
        <v>1</v>
      </c>
      <c r="S837" s="302">
        <v>1</v>
      </c>
      <c r="T837" s="302">
        <v>1</v>
      </c>
      <c r="U837" s="302">
        <v>119.90900000000001</v>
      </c>
      <c r="V837" s="302">
        <v>120.249</v>
      </c>
      <c r="W837" s="302">
        <v>119.84099999999999</v>
      </c>
      <c r="X837" s="302">
        <v>3.4270000000000002E-2</v>
      </c>
      <c r="Y837" s="302">
        <v>3.5349999999999999E-2</v>
      </c>
      <c r="Z837" s="302">
        <v>3.7199999999999997E-2</v>
      </c>
      <c r="AA837" s="302">
        <v>3.4399999999999999E-3</v>
      </c>
      <c r="AB837" s="302">
        <v>3.29E-3</v>
      </c>
      <c r="AC837" s="302">
        <v>2.5200000000000001E-3</v>
      </c>
      <c r="AD837" s="298">
        <v>49.997999999999998</v>
      </c>
      <c r="AE837" s="58">
        <f t="shared" si="13"/>
        <v>2.2291664208751172E-5</v>
      </c>
    </row>
    <row r="838" spans="1:31">
      <c r="A838" s="3">
        <v>837</v>
      </c>
      <c r="B838" s="290" t="s">
        <v>1637</v>
      </c>
      <c r="C838" s="292">
        <v>249.90799999999999</v>
      </c>
      <c r="D838" s="292">
        <v>249.892</v>
      </c>
      <c r="E838" s="292">
        <v>249.88499999999999</v>
      </c>
      <c r="F838" s="292">
        <v>5.0061</v>
      </c>
      <c r="G838" s="292">
        <v>5.00047</v>
      </c>
      <c r="H838" s="292">
        <v>5.0027999999999997</v>
      </c>
      <c r="I838" s="292">
        <v>359.97300000000001</v>
      </c>
      <c r="J838" s="292">
        <v>359.98899999999998</v>
      </c>
      <c r="K838" s="292">
        <v>1.8280000000000001E-2</v>
      </c>
      <c r="L838" s="292">
        <v>1251.06</v>
      </c>
      <c r="M838" s="298">
        <v>1249.58</v>
      </c>
      <c r="N838" s="298">
        <v>1250.1199999999999</v>
      </c>
      <c r="O838" s="298">
        <v>-0.57440000000000002</v>
      </c>
      <c r="P838" s="298">
        <v>-0.24099999999999999</v>
      </c>
      <c r="Q838" s="298">
        <v>0.39904000000000001</v>
      </c>
      <c r="R838" s="302">
        <v>1</v>
      </c>
      <c r="S838" s="302">
        <v>1</v>
      </c>
      <c r="T838" s="302">
        <v>1</v>
      </c>
      <c r="U838" s="302">
        <v>119.90900000000001</v>
      </c>
      <c r="V838" s="302">
        <v>120.249</v>
      </c>
      <c r="W838" s="302">
        <v>119.84</v>
      </c>
      <c r="X838" s="302">
        <v>3.4250000000000003E-2</v>
      </c>
      <c r="Y838" s="302">
        <v>3.5349999999999999E-2</v>
      </c>
      <c r="Z838" s="302">
        <v>3.6729999999999999E-2</v>
      </c>
      <c r="AA838" s="302">
        <v>3.4299999999999999E-3</v>
      </c>
      <c r="AB838" s="302">
        <v>3.29E-3</v>
      </c>
      <c r="AC838" s="302">
        <v>2.5200000000000001E-3</v>
      </c>
      <c r="AD838" s="298">
        <v>49.997999999999998</v>
      </c>
      <c r="AE838" s="58">
        <f t="shared" si="13"/>
        <v>2.4189816031139344E-5</v>
      </c>
    </row>
    <row r="839" spans="1:31">
      <c r="A839" s="3">
        <v>838</v>
      </c>
      <c r="B839" s="290" t="s">
        <v>1638</v>
      </c>
      <c r="C839" s="292">
        <v>249.90700000000001</v>
      </c>
      <c r="D839" s="292">
        <v>249.893</v>
      </c>
      <c r="E839" s="292">
        <v>249.886</v>
      </c>
      <c r="F839" s="292">
        <v>5.0061</v>
      </c>
      <c r="G839" s="292">
        <v>5.0005499999999996</v>
      </c>
      <c r="H839" s="292">
        <v>5.0027699999999999</v>
      </c>
      <c r="I839" s="292">
        <v>359.97399999999999</v>
      </c>
      <c r="J839" s="292">
        <v>359.988</v>
      </c>
      <c r="K839" s="292">
        <v>1.7919999999999998E-2</v>
      </c>
      <c r="L839" s="292">
        <v>1251.06</v>
      </c>
      <c r="M839" s="298">
        <v>1249.5999999999999</v>
      </c>
      <c r="N839" s="298">
        <v>1250.1199999999999</v>
      </c>
      <c r="O839" s="298">
        <v>-0.56689999999999996</v>
      </c>
      <c r="P839" s="298">
        <v>-0.2442</v>
      </c>
      <c r="Q839" s="298">
        <v>0.39106999999999997</v>
      </c>
      <c r="R839" s="302">
        <v>1</v>
      </c>
      <c r="S839" s="302">
        <v>1</v>
      </c>
      <c r="T839" s="302">
        <v>1</v>
      </c>
      <c r="U839" s="302">
        <v>119.90900000000001</v>
      </c>
      <c r="V839" s="302">
        <v>120.249</v>
      </c>
      <c r="W839" s="302">
        <v>119.84</v>
      </c>
      <c r="X839" s="302">
        <v>3.4569999999999997E-2</v>
      </c>
      <c r="Y839" s="302">
        <v>3.6999999999999998E-2</v>
      </c>
      <c r="Z839" s="302">
        <v>3.6830000000000002E-2</v>
      </c>
      <c r="AA839" s="302">
        <v>3.4199999999999999E-3</v>
      </c>
      <c r="AB839" s="302">
        <v>3.3500000000000001E-3</v>
      </c>
      <c r="AC839" s="302">
        <v>2.5300000000000001E-3</v>
      </c>
      <c r="AD839" s="298">
        <v>49.997999999999998</v>
      </c>
      <c r="AE839" s="58">
        <f t="shared" si="13"/>
        <v>2.3599539417773485E-5</v>
      </c>
    </row>
    <row r="840" spans="1:31">
      <c r="A840" s="3">
        <v>839</v>
      </c>
      <c r="B840" s="290" t="s">
        <v>1639</v>
      </c>
      <c r="C840" s="292">
        <v>249.90600000000001</v>
      </c>
      <c r="D840" s="292">
        <v>249.893</v>
      </c>
      <c r="E840" s="292">
        <v>249.88499999999999</v>
      </c>
      <c r="F840" s="292">
        <v>5.0061099999999996</v>
      </c>
      <c r="G840" s="292">
        <v>5.0005300000000004</v>
      </c>
      <c r="H840" s="292">
        <v>5.0027299999999997</v>
      </c>
      <c r="I840" s="292">
        <v>359.97399999999999</v>
      </c>
      <c r="J840" s="292">
        <v>359.988</v>
      </c>
      <c r="K840" s="292">
        <v>1.7739999999999999E-2</v>
      </c>
      <c r="L840" s="292">
        <v>1251.05</v>
      </c>
      <c r="M840" s="298">
        <v>1249.5899999999999</v>
      </c>
      <c r="N840" s="298">
        <v>1250.1099999999999</v>
      </c>
      <c r="O840" s="298">
        <v>-0.56130000000000002</v>
      </c>
      <c r="P840" s="298">
        <v>-0.25409999999999999</v>
      </c>
      <c r="Q840" s="298">
        <v>0.38707000000000003</v>
      </c>
      <c r="R840" s="302">
        <v>1</v>
      </c>
      <c r="S840" s="302">
        <v>1</v>
      </c>
      <c r="T840" s="302">
        <v>1</v>
      </c>
      <c r="U840" s="302">
        <v>119.90900000000001</v>
      </c>
      <c r="V840" s="302">
        <v>120.249</v>
      </c>
      <c r="W840" s="302">
        <v>119.84</v>
      </c>
      <c r="X840" s="302">
        <v>3.422E-2</v>
      </c>
      <c r="Y840" s="302">
        <v>3.7830000000000003E-2</v>
      </c>
      <c r="Z840" s="302">
        <v>3.7039999999999997E-2</v>
      </c>
      <c r="AA840" s="302">
        <v>3.4199999999999999E-3</v>
      </c>
      <c r="AB840" s="302">
        <v>3.3700000000000002E-3</v>
      </c>
      <c r="AC840" s="302">
        <v>2.5699999999999998E-3</v>
      </c>
      <c r="AD840" s="298">
        <v>49.997999999999998</v>
      </c>
      <c r="AE840" s="58">
        <f t="shared" si="13"/>
        <v>2.585648326203227E-5</v>
      </c>
    </row>
    <row r="841" spans="1:31">
      <c r="A841" s="3">
        <v>840</v>
      </c>
      <c r="B841" s="290" t="s">
        <v>1640</v>
      </c>
      <c r="C841" s="292">
        <v>249.905</v>
      </c>
      <c r="D841" s="292">
        <v>249.893</v>
      </c>
      <c r="E841" s="292">
        <v>249.886</v>
      </c>
      <c r="F841" s="292">
        <v>5.0061499999999999</v>
      </c>
      <c r="G841" s="292">
        <v>5.0005499999999996</v>
      </c>
      <c r="H841" s="292">
        <v>5.0027200000000001</v>
      </c>
      <c r="I841" s="292">
        <v>359.97399999999999</v>
      </c>
      <c r="J841" s="292">
        <v>359.98700000000002</v>
      </c>
      <c r="K841" s="292">
        <v>1.738E-2</v>
      </c>
      <c r="L841" s="292">
        <v>1251.06</v>
      </c>
      <c r="M841" s="298">
        <v>1249.5999999999999</v>
      </c>
      <c r="N841" s="298">
        <v>1250.1099999999999</v>
      </c>
      <c r="O841" s="298">
        <v>-0.55379999999999996</v>
      </c>
      <c r="P841" s="298">
        <v>-0.27139999999999997</v>
      </c>
      <c r="Q841" s="298">
        <v>0.37923000000000001</v>
      </c>
      <c r="R841" s="302">
        <v>1</v>
      </c>
      <c r="S841" s="302">
        <v>1</v>
      </c>
      <c r="T841" s="302">
        <v>1</v>
      </c>
      <c r="U841" s="302">
        <v>119.90900000000001</v>
      </c>
      <c r="V841" s="302">
        <v>120.249</v>
      </c>
      <c r="W841" s="302">
        <v>119.84</v>
      </c>
      <c r="X841" s="302">
        <v>3.3980000000000003E-2</v>
      </c>
      <c r="Y841" s="302">
        <v>3.7190000000000001E-2</v>
      </c>
      <c r="Z841" s="302">
        <v>3.6110000000000003E-2</v>
      </c>
      <c r="AA841" s="302">
        <v>3.3999999999999998E-3</v>
      </c>
      <c r="AB841" s="302">
        <v>3.3999999999999998E-3</v>
      </c>
      <c r="AC841" s="302">
        <v>2.66E-3</v>
      </c>
      <c r="AD841" s="298">
        <v>49.997999999999998</v>
      </c>
      <c r="AE841" s="58">
        <f t="shared" si="13"/>
        <v>2.3240740119945258E-5</v>
      </c>
    </row>
    <row r="842" spans="1:31">
      <c r="A842" s="3">
        <v>841</v>
      </c>
      <c r="B842" s="290" t="s">
        <v>1641</v>
      </c>
      <c r="C842" s="292">
        <v>249.904</v>
      </c>
      <c r="D842" s="292">
        <v>249.893</v>
      </c>
      <c r="E842" s="292">
        <v>249.88499999999999</v>
      </c>
      <c r="F842" s="292">
        <v>5.0061799999999996</v>
      </c>
      <c r="G842" s="292">
        <v>5.0005499999999996</v>
      </c>
      <c r="H842" s="292">
        <v>5.0027100000000004</v>
      </c>
      <c r="I842" s="292">
        <v>359.97500000000002</v>
      </c>
      <c r="J842" s="292">
        <v>359.98700000000002</v>
      </c>
      <c r="K842" s="292">
        <v>1.813E-2</v>
      </c>
      <c r="L842" s="292">
        <v>1251.07</v>
      </c>
      <c r="M842" s="298">
        <v>1249.5999999999999</v>
      </c>
      <c r="N842" s="298">
        <v>1250.0999999999999</v>
      </c>
      <c r="O842" s="298">
        <v>-0.53639999999999999</v>
      </c>
      <c r="P842" s="298">
        <v>-0.26719999999999999</v>
      </c>
      <c r="Q842" s="298">
        <v>0.39565</v>
      </c>
      <c r="R842" s="302">
        <v>1</v>
      </c>
      <c r="S842" s="302">
        <v>1</v>
      </c>
      <c r="T842" s="302">
        <v>1</v>
      </c>
      <c r="U842" s="302">
        <v>119.90900000000001</v>
      </c>
      <c r="V842" s="302">
        <v>120.249</v>
      </c>
      <c r="W842" s="302">
        <v>119.84</v>
      </c>
      <c r="X842" s="302">
        <v>3.5150000000000001E-2</v>
      </c>
      <c r="Y842" s="302">
        <v>3.6420000000000001E-2</v>
      </c>
      <c r="Z842" s="302">
        <v>3.6639999999999999E-2</v>
      </c>
      <c r="AA842" s="302">
        <v>3.3999999999999998E-3</v>
      </c>
      <c r="AB842" s="302">
        <v>3.4099999999999998E-3</v>
      </c>
      <c r="AC842" s="302">
        <v>2.7699999999999999E-3</v>
      </c>
      <c r="AD842" s="298">
        <v>49.997999999999998</v>
      </c>
      <c r="AE842" s="58">
        <f t="shared" si="13"/>
        <v>2.7083333407063037E-5</v>
      </c>
    </row>
    <row r="843" spans="1:31">
      <c r="A843" s="3">
        <v>842</v>
      </c>
      <c r="B843" s="290" t="s">
        <v>1642</v>
      </c>
      <c r="C843" s="292">
        <v>249.905</v>
      </c>
      <c r="D843" s="292">
        <v>249.893</v>
      </c>
      <c r="E843" s="292">
        <v>249.88300000000001</v>
      </c>
      <c r="F843" s="292">
        <v>5.0062199999999999</v>
      </c>
      <c r="G843" s="292">
        <v>5.0005300000000004</v>
      </c>
      <c r="H843" s="292">
        <v>5.0026799999999998</v>
      </c>
      <c r="I843" s="292">
        <v>359.97399999999999</v>
      </c>
      <c r="J843" s="292">
        <v>359.98599999999999</v>
      </c>
      <c r="K843" s="292">
        <v>1.7819999999999999E-2</v>
      </c>
      <c r="L843" s="292">
        <v>1251.08</v>
      </c>
      <c r="M843" s="298">
        <v>1249.5899999999999</v>
      </c>
      <c r="N843" s="298">
        <v>1250.0899999999999</v>
      </c>
      <c r="O843" s="298">
        <v>-0.54810000000000003</v>
      </c>
      <c r="P843" s="298">
        <v>-0.28539999999999999</v>
      </c>
      <c r="Q843" s="298">
        <v>0.38884000000000002</v>
      </c>
      <c r="R843" s="302">
        <v>1</v>
      </c>
      <c r="S843" s="302">
        <v>1</v>
      </c>
      <c r="T843" s="302">
        <v>1</v>
      </c>
      <c r="U843" s="302">
        <v>119.90900000000001</v>
      </c>
      <c r="V843" s="302">
        <v>120.25</v>
      </c>
      <c r="W843" s="302">
        <v>119.84099999999999</v>
      </c>
      <c r="X843" s="302">
        <v>3.4299999999999997E-2</v>
      </c>
      <c r="Y843" s="302">
        <v>3.5819999999999998E-2</v>
      </c>
      <c r="Z843" s="302">
        <v>3.6970000000000003E-2</v>
      </c>
      <c r="AA843" s="302">
        <v>3.3899999999999998E-3</v>
      </c>
      <c r="AB843" s="302">
        <v>3.46E-3</v>
      </c>
      <c r="AC843" s="302">
        <v>2.9299999999999999E-3</v>
      </c>
      <c r="AD843" s="298">
        <v>49.997999999999998</v>
      </c>
      <c r="AE843" s="58">
        <f t="shared" si="13"/>
        <v>2.5046298105735332E-5</v>
      </c>
    </row>
    <row r="844" spans="1:31">
      <c r="A844" s="3">
        <v>843</v>
      </c>
      <c r="B844" s="290" t="s">
        <v>1643</v>
      </c>
      <c r="C844" s="292">
        <v>249.90600000000001</v>
      </c>
      <c r="D844" s="292">
        <v>249.892</v>
      </c>
      <c r="E844" s="292">
        <v>249.88300000000001</v>
      </c>
      <c r="F844" s="292">
        <v>5.0062699999999998</v>
      </c>
      <c r="G844" s="292">
        <v>5.0004900000000001</v>
      </c>
      <c r="H844" s="292">
        <v>5.0026799999999998</v>
      </c>
      <c r="I844" s="292">
        <v>359.97399999999999</v>
      </c>
      <c r="J844" s="292">
        <v>359.98599999999999</v>
      </c>
      <c r="K844" s="292">
        <v>1.7950000000000001E-2</v>
      </c>
      <c r="L844" s="292">
        <v>1251.0899999999999</v>
      </c>
      <c r="M844" s="298">
        <v>1249.58</v>
      </c>
      <c r="N844" s="298">
        <v>1250.08</v>
      </c>
      <c r="O844" s="298">
        <v>-0.56689999999999996</v>
      </c>
      <c r="P844" s="298">
        <v>-0.2873</v>
      </c>
      <c r="Q844" s="298">
        <v>0.39178000000000002</v>
      </c>
      <c r="R844" s="302">
        <v>1</v>
      </c>
      <c r="S844" s="302">
        <v>1</v>
      </c>
      <c r="T844" s="302">
        <v>1</v>
      </c>
      <c r="U844" s="302">
        <v>119.90900000000001</v>
      </c>
      <c r="V844" s="302">
        <v>120.25</v>
      </c>
      <c r="W844" s="302">
        <v>119.84</v>
      </c>
      <c r="X844" s="302">
        <v>3.4869999999999998E-2</v>
      </c>
      <c r="Y844" s="302">
        <v>3.6880000000000003E-2</v>
      </c>
      <c r="Z844" s="302">
        <v>3.7490000000000002E-2</v>
      </c>
      <c r="AA844" s="302">
        <v>3.3800000000000002E-3</v>
      </c>
      <c r="AB844" s="302">
        <v>3.48E-3</v>
      </c>
      <c r="AC844" s="302">
        <v>3.0500000000000002E-3</v>
      </c>
      <c r="AD844" s="298">
        <v>49.997999999999998</v>
      </c>
      <c r="AE844" s="58">
        <f t="shared" si="13"/>
        <v>2.2465275833383203E-5</v>
      </c>
    </row>
    <row r="845" spans="1:31">
      <c r="A845" s="3">
        <v>844</v>
      </c>
      <c r="B845" s="290" t="s">
        <v>1644</v>
      </c>
      <c r="C845" s="292">
        <v>249.90600000000001</v>
      </c>
      <c r="D845" s="292">
        <v>249.892</v>
      </c>
      <c r="E845" s="292">
        <v>249.88300000000001</v>
      </c>
      <c r="F845" s="292">
        <v>5.0063000000000004</v>
      </c>
      <c r="G845" s="292">
        <v>5.0004400000000002</v>
      </c>
      <c r="H845" s="292">
        <v>5.0026799999999998</v>
      </c>
      <c r="I845" s="292">
        <v>359.97399999999999</v>
      </c>
      <c r="J845" s="292">
        <v>359.98599999999999</v>
      </c>
      <c r="K845" s="292">
        <v>1.8919999999999999E-2</v>
      </c>
      <c r="L845" s="292">
        <v>1251.0999999999999</v>
      </c>
      <c r="M845" s="298">
        <v>1249.57</v>
      </c>
      <c r="N845" s="298">
        <v>1250.08</v>
      </c>
      <c r="O845" s="298">
        <v>-0.56130000000000002</v>
      </c>
      <c r="P845" s="298">
        <v>-0.2868</v>
      </c>
      <c r="Q845" s="298">
        <v>0.41278999999999999</v>
      </c>
      <c r="R845" s="302">
        <v>1</v>
      </c>
      <c r="S845" s="302">
        <v>1</v>
      </c>
      <c r="T845" s="302">
        <v>1</v>
      </c>
      <c r="U845" s="302">
        <v>119.90900000000001</v>
      </c>
      <c r="V845" s="302">
        <v>120.25</v>
      </c>
      <c r="W845" s="302">
        <v>119.84</v>
      </c>
      <c r="X845" s="302">
        <v>3.3820000000000003E-2</v>
      </c>
      <c r="Y845" s="302">
        <v>3.6299999999999999E-2</v>
      </c>
      <c r="Z845" s="302">
        <v>3.737E-2</v>
      </c>
      <c r="AA845" s="302">
        <v>3.3600000000000001E-3</v>
      </c>
      <c r="AB845" s="302">
        <v>3.47E-3</v>
      </c>
      <c r="AC845" s="302">
        <v>3.16E-3</v>
      </c>
      <c r="AD845" s="298">
        <v>49.997999999999998</v>
      </c>
      <c r="AE845" s="58">
        <f t="shared" si="13"/>
        <v>2.6226851332467049E-5</v>
      </c>
    </row>
    <row r="846" spans="1:31">
      <c r="A846" s="3">
        <v>845</v>
      </c>
      <c r="B846" s="290" t="s">
        <v>1645</v>
      </c>
      <c r="C846" s="292">
        <v>249.905</v>
      </c>
      <c r="D846" s="292">
        <v>249.893</v>
      </c>
      <c r="E846" s="292">
        <v>249.88300000000001</v>
      </c>
      <c r="F846" s="292">
        <v>5.0063300000000002</v>
      </c>
      <c r="G846" s="292">
        <v>5.0004200000000001</v>
      </c>
      <c r="H846" s="292">
        <v>5.0027200000000001</v>
      </c>
      <c r="I846" s="292">
        <v>359.97300000000001</v>
      </c>
      <c r="J846" s="292">
        <v>359.98700000000002</v>
      </c>
      <c r="K846" s="292">
        <v>1.915E-2</v>
      </c>
      <c r="L846" s="292">
        <v>1251.1099999999999</v>
      </c>
      <c r="M846" s="298">
        <v>1249.57</v>
      </c>
      <c r="N846" s="298">
        <v>1250.0899999999999</v>
      </c>
      <c r="O846" s="298">
        <v>-0.57199999999999995</v>
      </c>
      <c r="P846" s="298">
        <v>-0.28310000000000002</v>
      </c>
      <c r="Q846" s="298">
        <v>0.41792000000000001</v>
      </c>
      <c r="R846" s="302">
        <v>1</v>
      </c>
      <c r="S846" s="302">
        <v>1</v>
      </c>
      <c r="T846" s="302">
        <v>1</v>
      </c>
      <c r="U846" s="302">
        <v>119.90900000000001</v>
      </c>
      <c r="V846" s="302">
        <v>120.25</v>
      </c>
      <c r="W846" s="302">
        <v>119.84</v>
      </c>
      <c r="X846" s="302">
        <v>3.422E-2</v>
      </c>
      <c r="Y846" s="302">
        <v>3.5880000000000002E-2</v>
      </c>
      <c r="Z846" s="302">
        <v>3.7530000000000001E-2</v>
      </c>
      <c r="AA846" s="302">
        <v>3.3899999999999998E-3</v>
      </c>
      <c r="AB846" s="302">
        <v>3.4499999999999999E-3</v>
      </c>
      <c r="AC846" s="302">
        <v>3.3E-3</v>
      </c>
      <c r="AD846" s="298">
        <v>49.997999999999998</v>
      </c>
      <c r="AE846" s="58">
        <f t="shared" si="13"/>
        <v>2.2916668967809528E-5</v>
      </c>
    </row>
    <row r="847" spans="1:31">
      <c r="A847" s="3">
        <v>846</v>
      </c>
      <c r="B847" s="290" t="s">
        <v>1646</v>
      </c>
      <c r="C847" s="292">
        <v>249.904</v>
      </c>
      <c r="D847" s="292">
        <v>249.89400000000001</v>
      </c>
      <c r="E847" s="292">
        <v>249.88399999999999</v>
      </c>
      <c r="F847" s="292">
        <v>5.0063300000000002</v>
      </c>
      <c r="G847" s="292">
        <v>5.0003799999999998</v>
      </c>
      <c r="H847" s="292">
        <v>5.0027499999999998</v>
      </c>
      <c r="I847" s="292">
        <v>359.97199999999998</v>
      </c>
      <c r="J847" s="292">
        <v>359.98700000000002</v>
      </c>
      <c r="K847" s="292">
        <v>1.8970000000000001E-2</v>
      </c>
      <c r="L847" s="292">
        <v>1251.0999999999999</v>
      </c>
      <c r="M847" s="298">
        <v>1249.56</v>
      </c>
      <c r="N847" s="298">
        <v>1250.1099999999999</v>
      </c>
      <c r="O847" s="298">
        <v>-0.59360000000000002</v>
      </c>
      <c r="P847" s="298">
        <v>-0.28120000000000001</v>
      </c>
      <c r="Q847" s="298">
        <v>0.41403000000000001</v>
      </c>
      <c r="R847" s="302">
        <v>1</v>
      </c>
      <c r="S847" s="302">
        <v>1</v>
      </c>
      <c r="T847" s="302">
        <v>1</v>
      </c>
      <c r="U847" s="302">
        <v>119.90900000000001</v>
      </c>
      <c r="V847" s="302">
        <v>120.25</v>
      </c>
      <c r="W847" s="302">
        <v>119.84</v>
      </c>
      <c r="X847" s="302">
        <v>3.415E-2</v>
      </c>
      <c r="Y847" s="302">
        <v>3.6749999999999998E-2</v>
      </c>
      <c r="Z847" s="302">
        <v>3.6319999999999998E-2</v>
      </c>
      <c r="AA847" s="302">
        <v>3.3400000000000001E-3</v>
      </c>
      <c r="AB847" s="302">
        <v>3.4499999999999999E-3</v>
      </c>
      <c r="AC847" s="302">
        <v>3.3899999999999998E-3</v>
      </c>
      <c r="AD847" s="298">
        <v>49.997999999999998</v>
      </c>
      <c r="AE847" s="58">
        <f t="shared" si="13"/>
        <v>2.5821755116339773E-5</v>
      </c>
    </row>
    <row r="848" spans="1:31">
      <c r="A848" s="3">
        <v>847</v>
      </c>
      <c r="B848" s="290" t="s">
        <v>1647</v>
      </c>
      <c r="C848" s="292">
        <v>249.904</v>
      </c>
      <c r="D848" s="292">
        <v>249.892</v>
      </c>
      <c r="E848" s="292">
        <v>249.88499999999999</v>
      </c>
      <c r="F848" s="292">
        <v>5.0062600000000002</v>
      </c>
      <c r="G848" s="292">
        <v>5.0003599999999997</v>
      </c>
      <c r="H848" s="292">
        <v>5.0027999999999997</v>
      </c>
      <c r="I848" s="292">
        <v>359.97300000000001</v>
      </c>
      <c r="J848" s="292">
        <v>359.988</v>
      </c>
      <c r="K848" s="292">
        <v>1.908E-2</v>
      </c>
      <c r="L848" s="292">
        <v>1251.08</v>
      </c>
      <c r="M848" s="298">
        <v>1249.55</v>
      </c>
      <c r="N848" s="298">
        <v>1250.1199999999999</v>
      </c>
      <c r="O848" s="298">
        <v>-0.58979999999999999</v>
      </c>
      <c r="P848" s="298">
        <v>-0.2606</v>
      </c>
      <c r="Q848" s="298">
        <v>0.41632000000000002</v>
      </c>
      <c r="R848" s="302">
        <v>1</v>
      </c>
      <c r="S848" s="302">
        <v>1</v>
      </c>
      <c r="T848" s="302">
        <v>1</v>
      </c>
      <c r="U848" s="302">
        <v>119.90900000000001</v>
      </c>
      <c r="V848" s="302">
        <v>120.25</v>
      </c>
      <c r="W848" s="302">
        <v>119.84</v>
      </c>
      <c r="X848" s="302">
        <v>3.3919999999999999E-2</v>
      </c>
      <c r="Y848" s="302">
        <v>3.5929999999999997E-2</v>
      </c>
      <c r="Z848" s="302">
        <v>3.7940000000000002E-2</v>
      </c>
      <c r="AA848" s="302">
        <v>3.31E-3</v>
      </c>
      <c r="AB848" s="302">
        <v>3.49E-3</v>
      </c>
      <c r="AC848" s="302">
        <v>3.6099999999999999E-3</v>
      </c>
      <c r="AD848" s="298">
        <v>49.997999999999998</v>
      </c>
      <c r="AE848" s="58">
        <f t="shared" si="13"/>
        <v>2.7210648113396019E-5</v>
      </c>
    </row>
    <row r="849" spans="1:31">
      <c r="A849" s="3">
        <v>848</v>
      </c>
      <c r="B849" s="290" t="s">
        <v>1648</v>
      </c>
      <c r="C849" s="292">
        <v>249.90299999999999</v>
      </c>
      <c r="D849" s="292">
        <v>249.892</v>
      </c>
      <c r="E849" s="292">
        <v>249.88499999999999</v>
      </c>
      <c r="F849" s="292">
        <v>5.0062300000000004</v>
      </c>
      <c r="G849" s="292">
        <v>5.0003599999999997</v>
      </c>
      <c r="H849" s="292">
        <v>5.0028199999999998</v>
      </c>
      <c r="I849" s="292">
        <v>359.97199999999998</v>
      </c>
      <c r="J849" s="292">
        <v>359.988</v>
      </c>
      <c r="K849" s="292">
        <v>1.8849999999999999E-2</v>
      </c>
      <c r="L849" s="292">
        <v>1251.07</v>
      </c>
      <c r="M849" s="298">
        <v>1249.55</v>
      </c>
      <c r="N849" s="298">
        <v>1250.1300000000001</v>
      </c>
      <c r="O849" s="298">
        <v>-0.59730000000000005</v>
      </c>
      <c r="P849" s="298">
        <v>-0.25409999999999999</v>
      </c>
      <c r="Q849" s="298">
        <v>0.41127999999999998</v>
      </c>
      <c r="R849" s="302">
        <v>1</v>
      </c>
      <c r="S849" s="302">
        <v>1</v>
      </c>
      <c r="T849" s="302">
        <v>1</v>
      </c>
      <c r="U849" s="302">
        <v>119.90900000000001</v>
      </c>
      <c r="V849" s="302">
        <v>120.25</v>
      </c>
      <c r="W849" s="302">
        <v>119.84</v>
      </c>
      <c r="X849" s="302">
        <v>3.4040000000000001E-2</v>
      </c>
      <c r="Y849" s="302">
        <v>3.6889999999999999E-2</v>
      </c>
      <c r="Z849" s="302">
        <v>3.7760000000000002E-2</v>
      </c>
      <c r="AA849" s="302">
        <v>3.2799999999999999E-3</v>
      </c>
      <c r="AB849" s="302">
        <v>3.47E-3</v>
      </c>
      <c r="AC849" s="302">
        <v>3.7399999999999998E-3</v>
      </c>
      <c r="AD849" s="298">
        <v>49.997999999999998</v>
      </c>
      <c r="AE849" s="58">
        <f t="shared" si="13"/>
        <v>2.310184936504811E-5</v>
      </c>
    </row>
    <row r="850" spans="1:31">
      <c r="A850" s="3">
        <v>849</v>
      </c>
      <c r="B850" s="290" t="s">
        <v>1649</v>
      </c>
      <c r="C850" s="292">
        <v>249.904</v>
      </c>
      <c r="D850" s="292">
        <v>249.89099999999999</v>
      </c>
      <c r="E850" s="292">
        <v>249.88399999999999</v>
      </c>
      <c r="F850" s="292">
        <v>5.0061799999999996</v>
      </c>
      <c r="G850" s="292">
        <v>5.0003399999999996</v>
      </c>
      <c r="H850" s="292">
        <v>5.0028600000000001</v>
      </c>
      <c r="I850" s="292">
        <v>359.97199999999998</v>
      </c>
      <c r="J850" s="292">
        <v>359.98899999999998</v>
      </c>
      <c r="K850" s="292">
        <v>1.8700000000000001E-2</v>
      </c>
      <c r="L850" s="292">
        <v>1251.06</v>
      </c>
      <c r="M850" s="298">
        <v>1249.54</v>
      </c>
      <c r="N850" s="298">
        <v>1250.1400000000001</v>
      </c>
      <c r="O850" s="298">
        <v>-0.59360000000000002</v>
      </c>
      <c r="P850" s="298">
        <v>-0.24</v>
      </c>
      <c r="Q850" s="298">
        <v>0.40800999999999998</v>
      </c>
      <c r="R850" s="302">
        <v>1</v>
      </c>
      <c r="S850" s="302">
        <v>1</v>
      </c>
      <c r="T850" s="302">
        <v>1</v>
      </c>
      <c r="U850" s="302">
        <v>119.90900000000001</v>
      </c>
      <c r="V850" s="302">
        <v>120.25</v>
      </c>
      <c r="W850" s="302">
        <v>119.84</v>
      </c>
      <c r="X850" s="302">
        <v>3.4610000000000002E-2</v>
      </c>
      <c r="Y850" s="302">
        <v>3.6609999999999997E-2</v>
      </c>
      <c r="Z850" s="302">
        <v>3.7379999999999997E-2</v>
      </c>
      <c r="AA850" s="302">
        <v>3.2799999999999999E-3</v>
      </c>
      <c r="AB850" s="302">
        <v>3.4499999999999999E-3</v>
      </c>
      <c r="AC850" s="302">
        <v>3.8600000000000001E-3</v>
      </c>
      <c r="AD850" s="298">
        <v>49.997999999999998</v>
      </c>
      <c r="AE850" s="58">
        <f t="shared" si="13"/>
        <v>2.5277782697230577E-5</v>
      </c>
    </row>
    <row r="851" spans="1:31">
      <c r="A851" s="3">
        <v>850</v>
      </c>
      <c r="B851" s="290" t="s">
        <v>1650</v>
      </c>
      <c r="C851" s="292">
        <v>249.904</v>
      </c>
      <c r="D851" s="292">
        <v>249.89</v>
      </c>
      <c r="E851" s="292">
        <v>249.88499999999999</v>
      </c>
      <c r="F851" s="292">
        <v>5.0061400000000003</v>
      </c>
      <c r="G851" s="292">
        <v>5.0003599999999997</v>
      </c>
      <c r="H851" s="292">
        <v>5.0028899999999998</v>
      </c>
      <c r="I851" s="292">
        <v>359.97199999999998</v>
      </c>
      <c r="J851" s="292">
        <v>359.98899999999998</v>
      </c>
      <c r="K851" s="292">
        <v>1.8579999999999999E-2</v>
      </c>
      <c r="L851" s="292">
        <v>1251.05</v>
      </c>
      <c r="M851" s="298">
        <v>1249.54</v>
      </c>
      <c r="N851" s="298">
        <v>1250.1500000000001</v>
      </c>
      <c r="O851" s="298">
        <v>-0.60150000000000003</v>
      </c>
      <c r="P851" s="298">
        <v>-0.2349</v>
      </c>
      <c r="Q851" s="298">
        <v>0.40548000000000001</v>
      </c>
      <c r="R851" s="302">
        <v>1</v>
      </c>
      <c r="S851" s="302">
        <v>1</v>
      </c>
      <c r="T851" s="302">
        <v>1</v>
      </c>
      <c r="U851" s="302">
        <v>119.90900000000001</v>
      </c>
      <c r="V851" s="302">
        <v>120.25</v>
      </c>
      <c r="W851" s="302">
        <v>119.84</v>
      </c>
      <c r="X851" s="302">
        <v>3.49E-2</v>
      </c>
      <c r="Y851" s="302">
        <v>3.6080000000000001E-2</v>
      </c>
      <c r="Z851" s="302">
        <v>3.6949999999999997E-2</v>
      </c>
      <c r="AA851" s="302">
        <v>3.3300000000000001E-3</v>
      </c>
      <c r="AB851" s="302">
        <v>3.46E-3</v>
      </c>
      <c r="AC851" s="302">
        <v>3.98E-3</v>
      </c>
      <c r="AD851" s="298">
        <v>49.997999999999998</v>
      </c>
      <c r="AE851" s="58">
        <f t="shared" si="13"/>
        <v>2.7083333407063037E-5</v>
      </c>
    </row>
    <row r="852" spans="1:31">
      <c r="A852" s="3">
        <v>851</v>
      </c>
      <c r="B852" s="290" t="s">
        <v>1651</v>
      </c>
      <c r="C852" s="292">
        <v>249.905</v>
      </c>
      <c r="D852" s="292">
        <v>249.89</v>
      </c>
      <c r="E852" s="292">
        <v>249.886</v>
      </c>
      <c r="F852" s="292">
        <v>5.0061799999999996</v>
      </c>
      <c r="G852" s="292">
        <v>5.0003700000000002</v>
      </c>
      <c r="H852" s="292">
        <v>5.0028600000000001</v>
      </c>
      <c r="I852" s="292">
        <v>359.97199999999998</v>
      </c>
      <c r="J852" s="292">
        <v>359.98899999999998</v>
      </c>
      <c r="K852" s="292">
        <v>1.7979999999999999E-2</v>
      </c>
      <c r="L852" s="292">
        <v>1251.07</v>
      </c>
      <c r="M852" s="298">
        <v>1249.54</v>
      </c>
      <c r="N852" s="298">
        <v>1250.1500000000001</v>
      </c>
      <c r="O852" s="298">
        <v>-0.59640000000000004</v>
      </c>
      <c r="P852" s="298">
        <v>-0.2349</v>
      </c>
      <c r="Q852" s="298">
        <v>0.39240999999999998</v>
      </c>
      <c r="R852" s="302">
        <v>1</v>
      </c>
      <c r="S852" s="302">
        <v>1</v>
      </c>
      <c r="T852" s="302">
        <v>1</v>
      </c>
      <c r="U852" s="302">
        <v>119.90900000000001</v>
      </c>
      <c r="V852" s="302">
        <v>120.25</v>
      </c>
      <c r="W852" s="302">
        <v>119.84</v>
      </c>
      <c r="X852" s="302">
        <v>3.4660000000000003E-2</v>
      </c>
      <c r="Y852" s="302">
        <v>3.6650000000000002E-2</v>
      </c>
      <c r="Z852" s="302">
        <v>3.6389999999999999E-2</v>
      </c>
      <c r="AA852" s="302">
        <v>3.3E-3</v>
      </c>
      <c r="AB852" s="302">
        <v>3.4299999999999999E-3</v>
      </c>
      <c r="AC852" s="302">
        <v>4.1599999999999996E-3</v>
      </c>
      <c r="AD852" s="298">
        <v>49.997999999999998</v>
      </c>
      <c r="AE852" s="58">
        <f t="shared" si="13"/>
        <v>2.2511572751682252E-5</v>
      </c>
    </row>
    <row r="853" spans="1:31">
      <c r="A853" s="3">
        <v>852</v>
      </c>
      <c r="B853" s="290" t="s">
        <v>1652</v>
      </c>
      <c r="C853" s="292">
        <v>249.905</v>
      </c>
      <c r="D853" s="292">
        <v>249.89</v>
      </c>
      <c r="E853" s="292">
        <v>249.886</v>
      </c>
      <c r="F853" s="292">
        <v>5.0061600000000004</v>
      </c>
      <c r="G853" s="292">
        <v>5.0004600000000003</v>
      </c>
      <c r="H853" s="292">
        <v>5.0028499999999996</v>
      </c>
      <c r="I853" s="292">
        <v>359.97300000000001</v>
      </c>
      <c r="J853" s="292">
        <v>359.98899999999998</v>
      </c>
      <c r="K853" s="292">
        <v>1.8110000000000001E-2</v>
      </c>
      <c r="L853" s="292">
        <v>1251.07</v>
      </c>
      <c r="M853" s="298">
        <v>1249.57</v>
      </c>
      <c r="N853" s="298">
        <v>1250.1400000000001</v>
      </c>
      <c r="O853" s="298">
        <v>-0.58279999999999998</v>
      </c>
      <c r="P853" s="298">
        <v>-0.23669999999999999</v>
      </c>
      <c r="Q853" s="298">
        <v>0.39523999999999998</v>
      </c>
      <c r="R853" s="302">
        <v>1</v>
      </c>
      <c r="S853" s="302">
        <v>1</v>
      </c>
      <c r="T853" s="302">
        <v>1</v>
      </c>
      <c r="U853" s="302">
        <v>119.90900000000001</v>
      </c>
      <c r="V853" s="302">
        <v>120.249</v>
      </c>
      <c r="W853" s="302">
        <v>119.84</v>
      </c>
      <c r="X853" s="302">
        <v>3.4939999999999999E-2</v>
      </c>
      <c r="Y853" s="302">
        <v>3.696E-2</v>
      </c>
      <c r="Z853" s="302">
        <v>3.6249999999999998E-2</v>
      </c>
      <c r="AA853" s="302">
        <v>3.2799999999999999E-3</v>
      </c>
      <c r="AB853" s="302">
        <v>3.3899999999999998E-3</v>
      </c>
      <c r="AC853" s="302">
        <v>4.2599999999999999E-3</v>
      </c>
      <c r="AD853" s="298">
        <v>49.997999999999998</v>
      </c>
      <c r="AE853" s="58">
        <f t="shared" si="13"/>
        <v>2.5775465473998338E-5</v>
      </c>
    </row>
    <row r="854" spans="1:31">
      <c r="A854" s="3">
        <v>853</v>
      </c>
      <c r="B854" s="290" t="s">
        <v>1653</v>
      </c>
      <c r="C854" s="292">
        <v>249.905</v>
      </c>
      <c r="D854" s="292">
        <v>249.89099999999999</v>
      </c>
      <c r="E854" s="292">
        <v>249.88499999999999</v>
      </c>
      <c r="F854" s="292">
        <v>5.0061200000000001</v>
      </c>
      <c r="G854" s="292">
        <v>5.0005100000000002</v>
      </c>
      <c r="H854" s="292">
        <v>5.0028100000000002</v>
      </c>
      <c r="I854" s="292">
        <v>359.97300000000001</v>
      </c>
      <c r="J854" s="292">
        <v>359.988</v>
      </c>
      <c r="K854" s="292">
        <v>1.8149999999999999E-2</v>
      </c>
      <c r="L854" s="292">
        <v>1251.05</v>
      </c>
      <c r="M854" s="298">
        <v>1249.58</v>
      </c>
      <c r="N854" s="298">
        <v>1250.1300000000001</v>
      </c>
      <c r="O854" s="298">
        <v>-0.57389999999999997</v>
      </c>
      <c r="P854" s="298">
        <v>-0.24379999999999999</v>
      </c>
      <c r="Q854" s="298">
        <v>0.39612000000000003</v>
      </c>
      <c r="R854" s="302">
        <v>1</v>
      </c>
      <c r="S854" s="302">
        <v>1</v>
      </c>
      <c r="T854" s="302">
        <v>1</v>
      </c>
      <c r="U854" s="302">
        <v>119.90900000000001</v>
      </c>
      <c r="V854" s="302">
        <v>120.249</v>
      </c>
      <c r="W854" s="302">
        <v>119.84</v>
      </c>
      <c r="X854" s="302">
        <v>3.4389999999999997E-2</v>
      </c>
      <c r="Y854" s="302">
        <v>3.6089999999999997E-2</v>
      </c>
      <c r="Z854" s="302">
        <v>3.662E-2</v>
      </c>
      <c r="AA854" s="302">
        <v>3.31E-3</v>
      </c>
      <c r="AB854" s="302">
        <v>3.3500000000000001E-3</v>
      </c>
      <c r="AC854" s="302">
        <v>4.3200000000000001E-3</v>
      </c>
      <c r="AD854" s="298">
        <v>49.997999999999998</v>
      </c>
      <c r="AE854" s="58">
        <f t="shared" si="13"/>
        <v>2.4722219677641988E-5</v>
      </c>
    </row>
    <row r="855" spans="1:31">
      <c r="A855" s="3">
        <v>854</v>
      </c>
      <c r="B855" s="290" t="s">
        <v>1654</v>
      </c>
      <c r="C855" s="292">
        <v>249.904</v>
      </c>
      <c r="D855" s="292">
        <v>249.89099999999999</v>
      </c>
      <c r="E855" s="292">
        <v>249.88300000000001</v>
      </c>
      <c r="F855" s="292">
        <v>5.0061</v>
      </c>
      <c r="G855" s="292">
        <v>5.0005600000000001</v>
      </c>
      <c r="H855" s="292">
        <v>5.0027799999999996</v>
      </c>
      <c r="I855" s="292">
        <v>359.97300000000001</v>
      </c>
      <c r="J855" s="292">
        <v>359.988</v>
      </c>
      <c r="K855" s="292">
        <v>1.9179999999999999E-2</v>
      </c>
      <c r="L855" s="292">
        <v>1251.05</v>
      </c>
      <c r="M855" s="298">
        <v>1249.5899999999999</v>
      </c>
      <c r="N855" s="298">
        <v>1250.1099999999999</v>
      </c>
      <c r="O855" s="298">
        <v>-0.56920000000000004</v>
      </c>
      <c r="P855" s="298">
        <v>-0.255</v>
      </c>
      <c r="Q855" s="298">
        <v>0.40842000000000001</v>
      </c>
      <c r="R855" s="302">
        <v>1</v>
      </c>
      <c r="S855" s="302">
        <v>1</v>
      </c>
      <c r="T855" s="302">
        <v>1</v>
      </c>
      <c r="U855" s="302">
        <v>119.90900000000001</v>
      </c>
      <c r="V855" s="302">
        <v>120.249</v>
      </c>
      <c r="W855" s="302">
        <v>119.84</v>
      </c>
      <c r="X855" s="302">
        <v>3.4229999999999997E-2</v>
      </c>
      <c r="Y855" s="302">
        <v>3.6650000000000002E-2</v>
      </c>
      <c r="Z855" s="302">
        <v>3.669E-2</v>
      </c>
      <c r="AA855" s="302">
        <v>3.3400000000000001E-3</v>
      </c>
      <c r="AB855" s="302">
        <v>3.32E-3</v>
      </c>
      <c r="AC855" s="302">
        <v>4.3800000000000002E-3</v>
      </c>
      <c r="AD855" s="298">
        <v>49.997999999999998</v>
      </c>
      <c r="AE855" s="58">
        <f t="shared" si="13"/>
        <v>2.4236112949438393E-5</v>
      </c>
    </row>
    <row r="856" spans="1:31">
      <c r="A856" s="3">
        <v>855</v>
      </c>
      <c r="B856" s="290" t="s">
        <v>1655</v>
      </c>
      <c r="C856" s="292">
        <v>249.904</v>
      </c>
      <c r="D856" s="292">
        <v>249.892</v>
      </c>
      <c r="E856" s="292">
        <v>249.88399999999999</v>
      </c>
      <c r="F856" s="292">
        <v>5.0061099999999996</v>
      </c>
      <c r="G856" s="292">
        <v>5.0005800000000002</v>
      </c>
      <c r="H856" s="292">
        <v>5.0027200000000001</v>
      </c>
      <c r="I856" s="292">
        <v>359.97500000000002</v>
      </c>
      <c r="J856" s="292">
        <v>359.988</v>
      </c>
      <c r="K856" s="292">
        <v>1.925E-2</v>
      </c>
      <c r="L856" s="292">
        <v>1251.04</v>
      </c>
      <c r="M856" s="298">
        <v>1249.6099999999999</v>
      </c>
      <c r="N856" s="298">
        <v>1250.0999999999999</v>
      </c>
      <c r="O856" s="298">
        <v>-0.55049999999999999</v>
      </c>
      <c r="P856" s="298">
        <v>-0.26300000000000001</v>
      </c>
      <c r="Q856" s="298">
        <v>0.42018</v>
      </c>
      <c r="R856" s="302">
        <v>1</v>
      </c>
      <c r="S856" s="302">
        <v>1</v>
      </c>
      <c r="T856" s="302">
        <v>1</v>
      </c>
      <c r="U856" s="302">
        <v>119.90900000000001</v>
      </c>
      <c r="V856" s="302">
        <v>120.249</v>
      </c>
      <c r="W856" s="302">
        <v>119.84</v>
      </c>
      <c r="X856" s="302">
        <v>3.474E-2</v>
      </c>
      <c r="Y856" s="302">
        <v>3.662E-2</v>
      </c>
      <c r="Z856" s="302">
        <v>3.671E-2</v>
      </c>
      <c r="AA856" s="302">
        <v>3.3400000000000001E-3</v>
      </c>
      <c r="AB856" s="302">
        <v>3.3E-3</v>
      </c>
      <c r="AC856" s="302">
        <v>4.45E-3</v>
      </c>
      <c r="AD856" s="298">
        <v>49.997999999999998</v>
      </c>
      <c r="AE856" s="58">
        <f t="shared" si="13"/>
        <v>2.5995366740971804E-5</v>
      </c>
    </row>
    <row r="857" spans="1:31">
      <c r="A857" s="3">
        <v>856</v>
      </c>
      <c r="B857" s="290" t="s">
        <v>1656</v>
      </c>
      <c r="C857" s="292">
        <v>249.90299999999999</v>
      </c>
      <c r="D857" s="292">
        <v>249.892</v>
      </c>
      <c r="E857" s="292">
        <v>249.88300000000001</v>
      </c>
      <c r="F857" s="292">
        <v>5.0061600000000004</v>
      </c>
      <c r="G857" s="292">
        <v>5.00061</v>
      </c>
      <c r="H857" s="292">
        <v>5.0026700000000002</v>
      </c>
      <c r="I857" s="292">
        <v>359.97399999999999</v>
      </c>
      <c r="J857" s="292">
        <v>359.98700000000002</v>
      </c>
      <c r="K857" s="292">
        <v>1.9539999999999998E-2</v>
      </c>
      <c r="L857" s="292">
        <v>1251.05</v>
      </c>
      <c r="M857" s="298">
        <v>1249.6099999999999</v>
      </c>
      <c r="N857" s="298">
        <v>1250.08</v>
      </c>
      <c r="O857" s="298">
        <v>-0.55700000000000005</v>
      </c>
      <c r="P857" s="298">
        <v>-0.27229999999999999</v>
      </c>
      <c r="Q857" s="298">
        <v>0.42641000000000001</v>
      </c>
      <c r="R857" s="302">
        <v>1</v>
      </c>
      <c r="S857" s="302">
        <v>1</v>
      </c>
      <c r="T857" s="302">
        <v>1</v>
      </c>
      <c r="U857" s="302">
        <v>119.90900000000001</v>
      </c>
      <c r="V857" s="302">
        <v>120.249</v>
      </c>
      <c r="W857" s="302">
        <v>119.84</v>
      </c>
      <c r="X857" s="302">
        <v>3.4860000000000002E-2</v>
      </c>
      <c r="Y857" s="302">
        <v>3.6490000000000002E-2</v>
      </c>
      <c r="Z857" s="302">
        <v>3.6900000000000002E-2</v>
      </c>
      <c r="AA857" s="302">
        <v>3.29E-3</v>
      </c>
      <c r="AB857" s="302">
        <v>3.29E-3</v>
      </c>
      <c r="AC857" s="302">
        <v>4.45E-3</v>
      </c>
      <c r="AD857" s="298">
        <v>49.997999999999998</v>
      </c>
      <c r="AE857" s="58">
        <f t="shared" si="13"/>
        <v>2.3101856641005725E-5</v>
      </c>
    </row>
    <row r="858" spans="1:31">
      <c r="A858" s="3">
        <v>857</v>
      </c>
      <c r="B858" s="290" t="s">
        <v>1657</v>
      </c>
      <c r="C858" s="292">
        <v>249.904</v>
      </c>
      <c r="D858" s="292">
        <v>249.892</v>
      </c>
      <c r="E858" s="292">
        <v>249.88399999999999</v>
      </c>
      <c r="F858" s="292">
        <v>5.00624</v>
      </c>
      <c r="G858" s="292">
        <v>5.0005699999999997</v>
      </c>
      <c r="H858" s="292">
        <v>5.0026599999999997</v>
      </c>
      <c r="I858" s="292">
        <v>359.97399999999999</v>
      </c>
      <c r="J858" s="292">
        <v>359.98599999999999</v>
      </c>
      <c r="K858" s="292">
        <v>2.0400000000000001E-2</v>
      </c>
      <c r="L858" s="292">
        <v>1251.08</v>
      </c>
      <c r="M858" s="298">
        <v>1249.5999999999999</v>
      </c>
      <c r="N858" s="298">
        <v>1250.08</v>
      </c>
      <c r="O858" s="298">
        <v>-0.55189999999999995</v>
      </c>
      <c r="P858" s="298">
        <v>-0.2873</v>
      </c>
      <c r="Q858" s="298">
        <v>0.44519999999999998</v>
      </c>
      <c r="R858" s="302">
        <v>1</v>
      </c>
      <c r="S858" s="302">
        <v>1</v>
      </c>
      <c r="T858" s="302">
        <v>1</v>
      </c>
      <c r="U858" s="302">
        <v>119.90900000000001</v>
      </c>
      <c r="V858" s="302">
        <v>120.249</v>
      </c>
      <c r="W858" s="302">
        <v>119.84099999999999</v>
      </c>
      <c r="X858" s="302">
        <v>3.4450000000000001E-2</v>
      </c>
      <c r="Y858" s="302">
        <v>3.6020000000000003E-2</v>
      </c>
      <c r="Z858" s="302">
        <v>3.7429999999999998E-2</v>
      </c>
      <c r="AA858" s="302">
        <v>3.32E-3</v>
      </c>
      <c r="AB858" s="302">
        <v>3.2399999999999998E-3</v>
      </c>
      <c r="AC858" s="302">
        <v>4.4900000000000001E-3</v>
      </c>
      <c r="AD858" s="298">
        <v>49.997999999999998</v>
      </c>
      <c r="AE858" s="58">
        <f t="shared" si="13"/>
        <v>2.6041663659270853E-5</v>
      </c>
    </row>
    <row r="859" spans="1:31">
      <c r="A859" s="3">
        <v>858</v>
      </c>
      <c r="B859" s="290" t="s">
        <v>1658</v>
      </c>
      <c r="C859" s="292">
        <v>249.905</v>
      </c>
      <c r="D859" s="292">
        <v>249.892</v>
      </c>
      <c r="E859" s="292">
        <v>249.88300000000001</v>
      </c>
      <c r="F859" s="292">
        <v>5.0062800000000003</v>
      </c>
      <c r="G859" s="292">
        <v>5.0005100000000002</v>
      </c>
      <c r="H859" s="292">
        <v>5.00265</v>
      </c>
      <c r="I859" s="292">
        <v>359.97399999999999</v>
      </c>
      <c r="J859" s="292">
        <v>359.98599999999999</v>
      </c>
      <c r="K859" s="292">
        <v>2.0959999999999999E-2</v>
      </c>
      <c r="L859" s="292">
        <v>1251.0899999999999</v>
      </c>
      <c r="M859" s="298">
        <v>1249.58</v>
      </c>
      <c r="N859" s="298">
        <v>1250.08</v>
      </c>
      <c r="O859" s="298">
        <v>-0.5524</v>
      </c>
      <c r="P859" s="298">
        <v>-0.2868</v>
      </c>
      <c r="Q859" s="298">
        <v>0.45745000000000002</v>
      </c>
      <c r="R859" s="302">
        <v>1</v>
      </c>
      <c r="S859" s="302">
        <v>1</v>
      </c>
      <c r="T859" s="302">
        <v>1</v>
      </c>
      <c r="U859" s="302">
        <v>119.90900000000001</v>
      </c>
      <c r="V859" s="302">
        <v>120.25</v>
      </c>
      <c r="W859" s="302">
        <v>119.84099999999999</v>
      </c>
      <c r="X859" s="302">
        <v>3.4259999999999999E-2</v>
      </c>
      <c r="Y859" s="302">
        <v>3.644E-2</v>
      </c>
      <c r="Z859" s="302">
        <v>3.6459999999999999E-2</v>
      </c>
      <c r="AA859" s="302">
        <v>3.32E-3</v>
      </c>
      <c r="AB859" s="302">
        <v>3.2499999999999999E-3</v>
      </c>
      <c r="AC859" s="302">
        <v>4.4400000000000004E-3</v>
      </c>
      <c r="AD859" s="298">
        <v>49.997999999999998</v>
      </c>
      <c r="AE859" s="58">
        <f t="shared" si="13"/>
        <v>2.3831016733311117E-5</v>
      </c>
    </row>
    <row r="860" spans="1:31">
      <c r="A860" s="3">
        <v>859</v>
      </c>
      <c r="B860" s="290" t="s">
        <v>1659</v>
      </c>
      <c r="C860" s="292">
        <v>249.90600000000001</v>
      </c>
      <c r="D860" s="292">
        <v>249.892</v>
      </c>
      <c r="E860" s="292">
        <v>249.88399999999999</v>
      </c>
      <c r="F860" s="292">
        <v>5.0063000000000004</v>
      </c>
      <c r="G860" s="292">
        <v>5.0004499999999998</v>
      </c>
      <c r="H860" s="292">
        <v>5.0026700000000002</v>
      </c>
      <c r="I860" s="292">
        <v>359.97399999999999</v>
      </c>
      <c r="J860" s="292">
        <v>359.98700000000002</v>
      </c>
      <c r="K860" s="292">
        <v>2.2239999999999999E-2</v>
      </c>
      <c r="L860" s="292">
        <v>1251.0999999999999</v>
      </c>
      <c r="M860" s="298">
        <v>1249.57</v>
      </c>
      <c r="N860" s="298">
        <v>1250.0899999999999</v>
      </c>
      <c r="O860" s="298">
        <v>-0.55610000000000004</v>
      </c>
      <c r="P860" s="298">
        <v>-0.28070000000000001</v>
      </c>
      <c r="Q860" s="298">
        <v>0.48535</v>
      </c>
      <c r="R860" s="302">
        <v>1</v>
      </c>
      <c r="S860" s="302">
        <v>1</v>
      </c>
      <c r="T860" s="302">
        <v>1</v>
      </c>
      <c r="U860" s="302">
        <v>119.90900000000001</v>
      </c>
      <c r="V860" s="302">
        <v>120.25</v>
      </c>
      <c r="W860" s="302">
        <v>119.84</v>
      </c>
      <c r="X860" s="302">
        <v>3.4380000000000001E-2</v>
      </c>
      <c r="Y860" s="302">
        <v>3.5470000000000002E-2</v>
      </c>
      <c r="Z860" s="302">
        <v>3.8019999999999998E-2</v>
      </c>
      <c r="AA860" s="302">
        <v>3.3400000000000001E-3</v>
      </c>
      <c r="AB860" s="302">
        <v>3.1900000000000001E-3</v>
      </c>
      <c r="AC860" s="302">
        <v>4.4099999999999999E-3</v>
      </c>
      <c r="AD860" s="298">
        <v>49.997999999999998</v>
      </c>
      <c r="AE860" s="58">
        <f t="shared" si="13"/>
        <v>2.4236112949438393E-5</v>
      </c>
    </row>
    <row r="861" spans="1:31">
      <c r="A861" s="3">
        <v>860</v>
      </c>
      <c r="B861" s="290" t="s">
        <v>1660</v>
      </c>
      <c r="C861" s="292">
        <v>249.90600000000001</v>
      </c>
      <c r="D861" s="292">
        <v>249.893</v>
      </c>
      <c r="E861" s="292">
        <v>249.88300000000001</v>
      </c>
      <c r="F861" s="292">
        <v>5.0062899999999999</v>
      </c>
      <c r="G861" s="292">
        <v>5.0003799999999998</v>
      </c>
      <c r="H861" s="292">
        <v>5.0027100000000004</v>
      </c>
      <c r="I861" s="292">
        <v>359.97300000000001</v>
      </c>
      <c r="J861" s="292">
        <v>359.98700000000002</v>
      </c>
      <c r="K861" s="292">
        <v>2.2419999999999999E-2</v>
      </c>
      <c r="L861" s="292">
        <v>1251.0999999999999</v>
      </c>
      <c r="M861" s="298">
        <v>1249.56</v>
      </c>
      <c r="N861" s="298">
        <v>1250.0899999999999</v>
      </c>
      <c r="O861" s="298">
        <v>-0.57999999999999996</v>
      </c>
      <c r="P861" s="298">
        <v>-0.27279999999999999</v>
      </c>
      <c r="Q861" s="298">
        <v>0.48932999999999999</v>
      </c>
      <c r="R861" s="302">
        <v>1</v>
      </c>
      <c r="S861" s="302">
        <v>1</v>
      </c>
      <c r="T861" s="302">
        <v>1</v>
      </c>
      <c r="U861" s="302">
        <v>119.90900000000001</v>
      </c>
      <c r="V861" s="302">
        <v>120.25</v>
      </c>
      <c r="W861" s="302">
        <v>119.839</v>
      </c>
      <c r="X861" s="302">
        <v>3.5000000000000003E-2</v>
      </c>
      <c r="Y861" s="302">
        <v>3.6429999999999997E-2</v>
      </c>
      <c r="Z861" s="302">
        <v>3.6799999999999999E-2</v>
      </c>
      <c r="AA861" s="302">
        <v>3.3500000000000001E-3</v>
      </c>
      <c r="AB861" s="302">
        <v>3.16E-3</v>
      </c>
      <c r="AC861" s="302">
        <v>4.3400000000000001E-3</v>
      </c>
      <c r="AD861" s="298">
        <v>49.997999999999998</v>
      </c>
      <c r="AE861" s="58">
        <f t="shared" si="13"/>
        <v>2.2557869669981301E-5</v>
      </c>
    </row>
    <row r="862" spans="1:31">
      <c r="A862" s="3">
        <v>861</v>
      </c>
      <c r="B862" s="290" t="s">
        <v>1661</v>
      </c>
      <c r="C862" s="292">
        <v>249.905</v>
      </c>
      <c r="D862" s="292">
        <v>249.892</v>
      </c>
      <c r="E862" s="292">
        <v>249.88399999999999</v>
      </c>
      <c r="F862" s="292">
        <v>5.0062600000000002</v>
      </c>
      <c r="G862" s="292">
        <v>5.0003399999999996</v>
      </c>
      <c r="H862" s="292">
        <v>5.0027400000000002</v>
      </c>
      <c r="I862" s="292">
        <v>359.97300000000001</v>
      </c>
      <c r="J862" s="292">
        <v>359.988</v>
      </c>
      <c r="K862" s="292">
        <v>2.307E-2</v>
      </c>
      <c r="L862" s="292">
        <v>1251.0899999999999</v>
      </c>
      <c r="M862" s="298">
        <v>1249.54</v>
      </c>
      <c r="N862" s="298">
        <v>1250.0999999999999</v>
      </c>
      <c r="O862" s="298">
        <v>-0.58240000000000003</v>
      </c>
      <c r="P862" s="298">
        <v>-0.2611</v>
      </c>
      <c r="Q862" s="298">
        <v>0.50339999999999996</v>
      </c>
      <c r="R862" s="302">
        <v>1</v>
      </c>
      <c r="S862" s="302">
        <v>1</v>
      </c>
      <c r="T862" s="302">
        <v>1</v>
      </c>
      <c r="U862" s="302">
        <v>119.90900000000001</v>
      </c>
      <c r="V862" s="302">
        <v>120.25</v>
      </c>
      <c r="W862" s="302">
        <v>119.839</v>
      </c>
      <c r="X862" s="302">
        <v>3.4430000000000002E-2</v>
      </c>
      <c r="Y862" s="302">
        <v>3.7269999999999998E-2</v>
      </c>
      <c r="Z862" s="302">
        <v>3.6549999999999999E-2</v>
      </c>
      <c r="AA862" s="302">
        <v>3.3700000000000002E-3</v>
      </c>
      <c r="AB862" s="302">
        <v>3.16E-3</v>
      </c>
      <c r="AC862" s="302">
        <v>4.28E-3</v>
      </c>
      <c r="AD862" s="298">
        <v>49.997999999999998</v>
      </c>
      <c r="AE862" s="58">
        <f t="shared" si="13"/>
        <v>2.6446759875398129E-5</v>
      </c>
    </row>
    <row r="863" spans="1:31">
      <c r="A863" s="3">
        <v>862</v>
      </c>
      <c r="B863" s="290" t="s">
        <v>1662</v>
      </c>
      <c r="C863" s="292">
        <v>249.904</v>
      </c>
      <c r="D863" s="292">
        <v>249.892</v>
      </c>
      <c r="E863" s="292">
        <v>249.88499999999999</v>
      </c>
      <c r="F863" s="292">
        <v>5.00624</v>
      </c>
      <c r="G863" s="292">
        <v>5.0003399999999996</v>
      </c>
      <c r="H863" s="292">
        <v>5.0028100000000002</v>
      </c>
      <c r="I863" s="292">
        <v>359.97199999999998</v>
      </c>
      <c r="J863" s="292">
        <v>359.988</v>
      </c>
      <c r="K863" s="292">
        <v>2.283E-2</v>
      </c>
      <c r="L863" s="292">
        <v>1251.08</v>
      </c>
      <c r="M863" s="298">
        <v>1249.54</v>
      </c>
      <c r="N863" s="298">
        <v>1250.1300000000001</v>
      </c>
      <c r="O863" s="298">
        <v>-0.59550000000000003</v>
      </c>
      <c r="P863" s="298">
        <v>-0.25829999999999997</v>
      </c>
      <c r="Q863" s="298">
        <v>0.49830000000000002</v>
      </c>
      <c r="R863" s="302">
        <v>1</v>
      </c>
      <c r="S863" s="302">
        <v>1</v>
      </c>
      <c r="T863" s="302">
        <v>1</v>
      </c>
      <c r="U863" s="302">
        <v>119.90900000000001</v>
      </c>
      <c r="V863" s="302">
        <v>120.25</v>
      </c>
      <c r="W863" s="302">
        <v>119.84</v>
      </c>
      <c r="X863" s="302">
        <v>3.3980000000000003E-2</v>
      </c>
      <c r="Y863" s="302">
        <v>3.5090000000000003E-2</v>
      </c>
      <c r="Z863" s="302">
        <v>3.721E-2</v>
      </c>
      <c r="AA863" s="302">
        <v>3.3800000000000002E-3</v>
      </c>
      <c r="AB863" s="302">
        <v>3.14E-3</v>
      </c>
      <c r="AC863" s="302">
        <v>4.2100000000000002E-3</v>
      </c>
      <c r="AD863" s="298">
        <v>49.997999999999998</v>
      </c>
      <c r="AE863" s="58">
        <f t="shared" si="13"/>
        <v>2.6354166038800031E-5</v>
      </c>
    </row>
    <row r="864" spans="1:31">
      <c r="A864" s="3">
        <v>863</v>
      </c>
      <c r="B864" s="290" t="s">
        <v>1663</v>
      </c>
      <c r="C864" s="292">
        <v>249.905</v>
      </c>
      <c r="D864" s="292">
        <v>249.892</v>
      </c>
      <c r="E864" s="292">
        <v>249.88499999999999</v>
      </c>
      <c r="F864" s="292">
        <v>5.0061900000000001</v>
      </c>
      <c r="G864" s="292">
        <v>5.0003500000000001</v>
      </c>
      <c r="H864" s="292">
        <v>5.0028699999999997</v>
      </c>
      <c r="I864" s="292">
        <v>359.97199999999998</v>
      </c>
      <c r="J864" s="292">
        <v>359.988</v>
      </c>
      <c r="K864" s="292">
        <v>2.2919999999999999E-2</v>
      </c>
      <c r="L864" s="292">
        <v>1251.07</v>
      </c>
      <c r="M864" s="298">
        <v>1249.54</v>
      </c>
      <c r="N864" s="298">
        <v>1250.1400000000001</v>
      </c>
      <c r="O864" s="298">
        <v>-0.60060000000000002</v>
      </c>
      <c r="P864" s="298">
        <v>-0.25219999999999998</v>
      </c>
      <c r="Q864" s="298">
        <v>0.50007999999999997</v>
      </c>
      <c r="R864" s="302">
        <v>1</v>
      </c>
      <c r="S864" s="302">
        <v>1</v>
      </c>
      <c r="T864" s="302">
        <v>1</v>
      </c>
      <c r="U864" s="302">
        <v>119.90900000000001</v>
      </c>
      <c r="V864" s="302">
        <v>120.25</v>
      </c>
      <c r="W864" s="302">
        <v>119.84</v>
      </c>
      <c r="X864" s="302">
        <v>3.4389999999999997E-2</v>
      </c>
      <c r="Y864" s="302">
        <v>3.61E-2</v>
      </c>
      <c r="Z864" s="302">
        <v>3.7429999999999998E-2</v>
      </c>
      <c r="AA864" s="302">
        <v>3.3999999999999998E-3</v>
      </c>
      <c r="AB864" s="302">
        <v>3.16E-3</v>
      </c>
      <c r="AC864" s="302">
        <v>4.0899999999999999E-3</v>
      </c>
      <c r="AD864" s="298">
        <v>49.997999999999998</v>
      </c>
      <c r="AE864" s="58">
        <f t="shared" si="13"/>
        <v>2.8078706236556172E-5</v>
      </c>
    </row>
    <row r="865" spans="1:31">
      <c r="A865" s="3">
        <v>864</v>
      </c>
      <c r="B865" s="290" t="s">
        <v>1664</v>
      </c>
      <c r="C865" s="292">
        <v>249.90600000000001</v>
      </c>
      <c r="D865" s="292">
        <v>249.89</v>
      </c>
      <c r="E865" s="292">
        <v>249.886</v>
      </c>
      <c r="F865" s="292">
        <v>5.00617</v>
      </c>
      <c r="G865" s="292">
        <v>5.0003799999999998</v>
      </c>
      <c r="H865" s="292">
        <v>5.0028600000000001</v>
      </c>
      <c r="I865" s="292">
        <v>359.97300000000001</v>
      </c>
      <c r="J865" s="292">
        <v>359.988</v>
      </c>
      <c r="K865" s="292">
        <v>2.1909999999999999E-2</v>
      </c>
      <c r="L865" s="292">
        <v>1251.07</v>
      </c>
      <c r="M865" s="298">
        <v>1249.54</v>
      </c>
      <c r="N865" s="298">
        <v>1250.1400000000001</v>
      </c>
      <c r="O865" s="298">
        <v>-0.58979999999999999</v>
      </c>
      <c r="P865" s="298">
        <v>-0.24329999999999999</v>
      </c>
      <c r="Q865" s="298">
        <v>0.47824</v>
      </c>
      <c r="R865" s="302">
        <v>1</v>
      </c>
      <c r="S865" s="302">
        <v>1</v>
      </c>
      <c r="T865" s="302">
        <v>1</v>
      </c>
      <c r="U865" s="302">
        <v>119.90900000000001</v>
      </c>
      <c r="V865" s="302">
        <v>120.25</v>
      </c>
      <c r="W865" s="302">
        <v>119.84</v>
      </c>
      <c r="X865" s="302">
        <v>3.3849999999999998E-2</v>
      </c>
      <c r="Y865" s="302">
        <v>3.6580000000000001E-2</v>
      </c>
      <c r="Z865" s="302">
        <v>3.6850000000000001E-2</v>
      </c>
      <c r="AA865" s="302">
        <v>3.4199999999999999E-3</v>
      </c>
      <c r="AB865" s="302">
        <v>3.15E-3</v>
      </c>
      <c r="AC865" s="302">
        <v>3.8800000000000002E-3</v>
      </c>
      <c r="AD865" s="298">
        <v>49.997999999999998</v>
      </c>
      <c r="AE865" s="58">
        <f t="shared" si="13"/>
        <v>2.8124995878897607E-5</v>
      </c>
    </row>
    <row r="866" spans="1:31">
      <c r="A866" s="3">
        <v>865</v>
      </c>
      <c r="B866" s="290" t="s">
        <v>1665</v>
      </c>
      <c r="C866" s="292">
        <v>249.90600000000001</v>
      </c>
      <c r="D866" s="292">
        <v>249.89</v>
      </c>
      <c r="E866" s="292">
        <v>249.886</v>
      </c>
      <c r="F866" s="292">
        <v>5.0061299999999997</v>
      </c>
      <c r="G866" s="292">
        <v>5.0004600000000003</v>
      </c>
      <c r="H866" s="292">
        <v>5.0028100000000002</v>
      </c>
      <c r="I866" s="292">
        <v>359.97300000000001</v>
      </c>
      <c r="J866" s="292">
        <v>359.988</v>
      </c>
      <c r="K866" s="292">
        <v>2.1489999999999999E-2</v>
      </c>
      <c r="L866" s="292">
        <v>1251.06</v>
      </c>
      <c r="M866" s="298">
        <v>1249.56</v>
      </c>
      <c r="N866" s="298">
        <v>1250.1300000000001</v>
      </c>
      <c r="O866" s="298">
        <v>-0.58660000000000001</v>
      </c>
      <c r="P866" s="298">
        <v>-0.24379999999999999</v>
      </c>
      <c r="Q866" s="298">
        <v>0.46890999999999999</v>
      </c>
      <c r="R866" s="302">
        <v>1</v>
      </c>
      <c r="S866" s="302">
        <v>1</v>
      </c>
      <c r="T866" s="302">
        <v>1</v>
      </c>
      <c r="U866" s="302">
        <v>119.90900000000001</v>
      </c>
      <c r="V866" s="302">
        <v>120.249</v>
      </c>
      <c r="W866" s="302">
        <v>119.84</v>
      </c>
      <c r="X866" s="302">
        <v>3.4250000000000003E-2</v>
      </c>
      <c r="Y866" s="302">
        <v>3.5490000000000001E-2</v>
      </c>
      <c r="Z866" s="302">
        <v>3.8399999999999997E-2</v>
      </c>
      <c r="AA866" s="302">
        <v>3.4199999999999999E-3</v>
      </c>
      <c r="AB866" s="302">
        <v>3.1700000000000001E-3</v>
      </c>
      <c r="AC866" s="302">
        <v>3.65E-3</v>
      </c>
      <c r="AD866" s="298">
        <v>49.997999999999998</v>
      </c>
      <c r="AE866" s="58">
        <f t="shared" si="13"/>
        <v>2.640046295709908E-5</v>
      </c>
    </row>
    <row r="867" spans="1:31">
      <c r="A867" s="3">
        <v>866</v>
      </c>
      <c r="B867" s="290" t="s">
        <v>1666</v>
      </c>
      <c r="C867" s="292">
        <v>249.90700000000001</v>
      </c>
      <c r="D867" s="292">
        <v>249.892</v>
      </c>
      <c r="E867" s="292">
        <v>249.88499999999999</v>
      </c>
      <c r="F867" s="292">
        <v>5.0061499999999999</v>
      </c>
      <c r="G867" s="292">
        <v>5.0004900000000001</v>
      </c>
      <c r="H867" s="292">
        <v>5.0027699999999999</v>
      </c>
      <c r="I867" s="292">
        <v>359.97399999999999</v>
      </c>
      <c r="J867" s="292">
        <v>359.988</v>
      </c>
      <c r="K867" s="292">
        <v>2.1219999999999999E-2</v>
      </c>
      <c r="L867" s="292">
        <v>1251.07</v>
      </c>
      <c r="M867" s="298">
        <v>1249.58</v>
      </c>
      <c r="N867" s="298">
        <v>1250.1099999999999</v>
      </c>
      <c r="O867" s="298">
        <v>-0.56359999999999999</v>
      </c>
      <c r="P867" s="298">
        <v>-0.2419</v>
      </c>
      <c r="Q867" s="298">
        <v>0.46300999999999998</v>
      </c>
      <c r="R867" s="302">
        <v>1</v>
      </c>
      <c r="S867" s="302">
        <v>1</v>
      </c>
      <c r="T867" s="302">
        <v>1</v>
      </c>
      <c r="U867" s="302">
        <v>119.91</v>
      </c>
      <c r="V867" s="302">
        <v>120.249</v>
      </c>
      <c r="W867" s="302">
        <v>119.84</v>
      </c>
      <c r="X867" s="302">
        <v>3.465E-2</v>
      </c>
      <c r="Y867" s="302">
        <v>3.5839999999999997E-2</v>
      </c>
      <c r="Z867" s="302">
        <v>3.705E-2</v>
      </c>
      <c r="AA867" s="302">
        <v>3.4399999999999999E-3</v>
      </c>
      <c r="AB867" s="302">
        <v>3.1800000000000001E-3</v>
      </c>
      <c r="AC867" s="302">
        <v>3.5000000000000001E-3</v>
      </c>
      <c r="AD867" s="298">
        <v>49.997999999999998</v>
      </c>
      <c r="AE867" s="58">
        <f t="shared" si="13"/>
        <v>2.7719906938727945E-5</v>
      </c>
    </row>
    <row r="868" spans="1:31">
      <c r="A868" s="3">
        <v>867</v>
      </c>
      <c r="B868" s="290" t="s">
        <v>1667</v>
      </c>
      <c r="C868" s="292">
        <v>249.90600000000001</v>
      </c>
      <c r="D868" s="292">
        <v>249.893</v>
      </c>
      <c r="E868" s="292">
        <v>249.88399999999999</v>
      </c>
      <c r="F868" s="292">
        <v>5.0061499999999999</v>
      </c>
      <c r="G868" s="292">
        <v>5.0005899999999999</v>
      </c>
      <c r="H868" s="292">
        <v>5.0027200000000001</v>
      </c>
      <c r="I868" s="292">
        <v>359.97399999999999</v>
      </c>
      <c r="J868" s="292">
        <v>359.988</v>
      </c>
      <c r="K868" s="292">
        <v>2.1049999999999999E-2</v>
      </c>
      <c r="L868" s="292">
        <v>1251.06</v>
      </c>
      <c r="M868" s="298">
        <v>1249.6099999999999</v>
      </c>
      <c r="N868" s="298">
        <v>1250.0999999999999</v>
      </c>
      <c r="O868" s="298">
        <v>-0.56310000000000004</v>
      </c>
      <c r="P868" s="298">
        <v>-0.25409999999999999</v>
      </c>
      <c r="Q868" s="298">
        <v>0.45939000000000002</v>
      </c>
      <c r="R868" s="302">
        <v>1</v>
      </c>
      <c r="S868" s="302">
        <v>1</v>
      </c>
      <c r="T868" s="302">
        <v>1</v>
      </c>
      <c r="U868" s="302">
        <v>119.91</v>
      </c>
      <c r="V868" s="302">
        <v>120.249</v>
      </c>
      <c r="W868" s="302">
        <v>119.84</v>
      </c>
      <c r="X868" s="302">
        <v>3.4709999999999998E-2</v>
      </c>
      <c r="Y868" s="302">
        <v>3.6060000000000002E-2</v>
      </c>
      <c r="Z868" s="302">
        <v>3.7130000000000003E-2</v>
      </c>
      <c r="AA868" s="302">
        <v>3.4499999999999999E-3</v>
      </c>
      <c r="AB868" s="302">
        <v>3.14E-3</v>
      </c>
      <c r="AC868" s="302">
        <v>3.3300000000000001E-3</v>
      </c>
      <c r="AD868" s="298">
        <v>49.997999999999998</v>
      </c>
      <c r="AE868" s="58">
        <f t="shared" si="13"/>
        <v>2.8391208616085351E-5</v>
      </c>
    </row>
    <row r="869" spans="1:31">
      <c r="A869" s="3">
        <v>868</v>
      </c>
      <c r="B869" s="290" t="s">
        <v>1668</v>
      </c>
      <c r="C869" s="292">
        <v>249.905</v>
      </c>
      <c r="D869" s="292">
        <v>249.893</v>
      </c>
      <c r="E869" s="292">
        <v>249.88399999999999</v>
      </c>
      <c r="F869" s="292">
        <v>5.0061799999999996</v>
      </c>
      <c r="G869" s="292">
        <v>5.0005699999999997</v>
      </c>
      <c r="H869" s="292">
        <v>5.0026700000000002</v>
      </c>
      <c r="I869" s="292">
        <v>359.97500000000002</v>
      </c>
      <c r="J869" s="292">
        <v>359.98700000000002</v>
      </c>
      <c r="K869" s="292">
        <v>2.0979999999999999E-2</v>
      </c>
      <c r="L869" s="292">
        <v>1251.07</v>
      </c>
      <c r="M869" s="298">
        <v>1249.6099999999999</v>
      </c>
      <c r="N869" s="298">
        <v>1250.0899999999999</v>
      </c>
      <c r="O869" s="298">
        <v>-0.54300000000000004</v>
      </c>
      <c r="P869" s="298">
        <v>-0.26619999999999999</v>
      </c>
      <c r="Q869" s="298">
        <v>0.45789000000000002</v>
      </c>
      <c r="R869" s="302">
        <v>1</v>
      </c>
      <c r="S869" s="302">
        <v>1</v>
      </c>
      <c r="T869" s="302">
        <v>1</v>
      </c>
      <c r="U869" s="302">
        <v>119.90900000000001</v>
      </c>
      <c r="V869" s="302">
        <v>120.249</v>
      </c>
      <c r="W869" s="302">
        <v>119.84</v>
      </c>
      <c r="X869" s="302">
        <v>3.5200000000000002E-2</v>
      </c>
      <c r="Y869" s="302">
        <v>3.6290000000000003E-2</v>
      </c>
      <c r="Z869" s="302">
        <v>3.669E-2</v>
      </c>
      <c r="AA869" s="302">
        <v>3.49E-3</v>
      </c>
      <c r="AB869" s="302">
        <v>3.2200000000000002E-3</v>
      </c>
      <c r="AC869" s="302">
        <v>3.0799999999999998E-3</v>
      </c>
      <c r="AD869" s="298">
        <v>49.997999999999998</v>
      </c>
      <c r="AE869" s="58">
        <f t="shared" si="13"/>
        <v>2.4270833819173276E-5</v>
      </c>
    </row>
    <row r="870" spans="1:31">
      <c r="A870" s="3">
        <v>869</v>
      </c>
      <c r="B870" s="290" t="s">
        <v>1669</v>
      </c>
      <c r="C870" s="292">
        <v>249.905</v>
      </c>
      <c r="D870" s="292">
        <v>249.893</v>
      </c>
      <c r="E870" s="292">
        <v>249.88499999999999</v>
      </c>
      <c r="F870" s="292">
        <v>5.0062100000000003</v>
      </c>
      <c r="G870" s="292">
        <v>5.0005300000000004</v>
      </c>
      <c r="H870" s="292">
        <v>5.0026400000000004</v>
      </c>
      <c r="I870" s="292">
        <v>359.97399999999999</v>
      </c>
      <c r="J870" s="292">
        <v>359.98700000000002</v>
      </c>
      <c r="K870" s="292">
        <v>2.0979999999999999E-2</v>
      </c>
      <c r="L870" s="292">
        <v>1251.08</v>
      </c>
      <c r="M870" s="298">
        <v>1249.5899999999999</v>
      </c>
      <c r="N870" s="298">
        <v>1250.08</v>
      </c>
      <c r="O870" s="298">
        <v>-0.54910000000000003</v>
      </c>
      <c r="P870" s="298">
        <v>-0.27839999999999998</v>
      </c>
      <c r="Q870" s="298">
        <v>0.45783000000000001</v>
      </c>
      <c r="R870" s="302">
        <v>1</v>
      </c>
      <c r="S870" s="302">
        <v>1</v>
      </c>
      <c r="T870" s="302">
        <v>1</v>
      </c>
      <c r="U870" s="302">
        <v>119.90900000000001</v>
      </c>
      <c r="V870" s="302">
        <v>120.25</v>
      </c>
      <c r="W870" s="302">
        <v>119.84</v>
      </c>
      <c r="X870" s="302">
        <v>3.5139999999999998E-2</v>
      </c>
      <c r="Y870" s="302">
        <v>3.6409999999999998E-2</v>
      </c>
      <c r="Z870" s="302">
        <v>3.61E-2</v>
      </c>
      <c r="AA870" s="302">
        <v>3.4499999999999999E-3</v>
      </c>
      <c r="AB870" s="302">
        <v>3.2299999999999998E-3</v>
      </c>
      <c r="AC870" s="302">
        <v>2.9299999999999999E-3</v>
      </c>
      <c r="AD870" s="298">
        <v>49.997999999999998</v>
      </c>
      <c r="AE870" s="58">
        <f t="shared" si="13"/>
        <v>2.3067128495313227E-5</v>
      </c>
    </row>
    <row r="871" spans="1:31">
      <c r="A871" s="3">
        <v>870</v>
      </c>
      <c r="B871" s="290" t="s">
        <v>1670</v>
      </c>
      <c r="C871" s="292">
        <v>249.90600000000001</v>
      </c>
      <c r="D871" s="292">
        <v>249.893</v>
      </c>
      <c r="E871" s="292">
        <v>249.88399999999999</v>
      </c>
      <c r="F871" s="292">
        <v>5.0062699999999998</v>
      </c>
      <c r="G871" s="292">
        <v>5.00054</v>
      </c>
      <c r="H871" s="292">
        <v>5.0026400000000004</v>
      </c>
      <c r="I871" s="292">
        <v>359.97399999999999</v>
      </c>
      <c r="J871" s="292">
        <v>359.98599999999999</v>
      </c>
      <c r="K871" s="292">
        <v>2.061E-2</v>
      </c>
      <c r="L871" s="292">
        <v>1251.0999999999999</v>
      </c>
      <c r="M871" s="298">
        <v>1249.5999999999999</v>
      </c>
      <c r="N871" s="298">
        <v>1250.08</v>
      </c>
      <c r="O871" s="298">
        <v>-0.55469999999999997</v>
      </c>
      <c r="P871" s="298">
        <v>-0.2878</v>
      </c>
      <c r="Q871" s="298">
        <v>0.44979999999999998</v>
      </c>
      <c r="R871" s="302">
        <v>1</v>
      </c>
      <c r="S871" s="302">
        <v>1</v>
      </c>
      <c r="T871" s="302">
        <v>1</v>
      </c>
      <c r="U871" s="302">
        <v>119.90900000000001</v>
      </c>
      <c r="V871" s="302">
        <v>120.25</v>
      </c>
      <c r="W871" s="302">
        <v>119.84</v>
      </c>
      <c r="X871" s="302">
        <v>3.5360000000000003E-2</v>
      </c>
      <c r="Y871" s="302">
        <v>3.6179999999999997E-2</v>
      </c>
      <c r="Z871" s="302">
        <v>3.6940000000000001E-2</v>
      </c>
      <c r="AA871" s="302">
        <v>3.4299999999999999E-3</v>
      </c>
      <c r="AB871" s="302">
        <v>3.2299999999999998E-3</v>
      </c>
      <c r="AC871" s="302">
        <v>2.82E-3</v>
      </c>
      <c r="AD871" s="298">
        <v>49.997999999999998</v>
      </c>
      <c r="AE871" s="58">
        <f t="shared" si="13"/>
        <v>2.8344904421828687E-5</v>
      </c>
    </row>
    <row r="872" spans="1:31">
      <c r="A872" s="3">
        <v>871</v>
      </c>
      <c r="B872" s="290" t="s">
        <v>1671</v>
      </c>
      <c r="C872" s="292">
        <v>249.90700000000001</v>
      </c>
      <c r="D872" s="292">
        <v>249.892</v>
      </c>
      <c r="E872" s="292">
        <v>249.88499999999999</v>
      </c>
      <c r="F872" s="292">
        <v>5.0063199999999997</v>
      </c>
      <c r="G872" s="292">
        <v>5.0004600000000003</v>
      </c>
      <c r="H872" s="292">
        <v>5.00265</v>
      </c>
      <c r="I872" s="292">
        <v>359.97399999999999</v>
      </c>
      <c r="J872" s="292">
        <v>359.98599999999999</v>
      </c>
      <c r="K872" s="292">
        <v>2.0789999999999999E-2</v>
      </c>
      <c r="L872" s="292">
        <v>1251.1099999999999</v>
      </c>
      <c r="M872" s="298">
        <v>1249.58</v>
      </c>
      <c r="N872" s="298">
        <v>1250.08</v>
      </c>
      <c r="O872" s="298">
        <v>-0.56779999999999997</v>
      </c>
      <c r="P872" s="298">
        <v>-0.29480000000000001</v>
      </c>
      <c r="Q872" s="298">
        <v>0.45373000000000002</v>
      </c>
      <c r="R872" s="302">
        <v>1</v>
      </c>
      <c r="S872" s="302">
        <v>1</v>
      </c>
      <c r="T872" s="302">
        <v>1</v>
      </c>
      <c r="U872" s="302">
        <v>119.90900000000001</v>
      </c>
      <c r="V872" s="302">
        <v>120.249</v>
      </c>
      <c r="W872" s="302">
        <v>119.84</v>
      </c>
      <c r="X872" s="302">
        <v>3.415E-2</v>
      </c>
      <c r="Y872" s="302">
        <v>3.6229999999999998E-2</v>
      </c>
      <c r="Z872" s="302">
        <v>3.6900000000000002E-2</v>
      </c>
      <c r="AA872" s="302">
        <v>3.46E-3</v>
      </c>
      <c r="AB872" s="302">
        <v>3.29E-3</v>
      </c>
      <c r="AC872" s="302">
        <v>2.64E-3</v>
      </c>
      <c r="AD872" s="298">
        <v>49.997999999999998</v>
      </c>
      <c r="AE872" s="58">
        <f t="shared" si="13"/>
        <v>2.6712965336628258E-5</v>
      </c>
    </row>
    <row r="873" spans="1:31">
      <c r="A873" s="3">
        <v>872</v>
      </c>
      <c r="B873" s="290" t="s">
        <v>1672</v>
      </c>
      <c r="C873" s="292">
        <v>249.90700000000001</v>
      </c>
      <c r="D873" s="292">
        <v>249.893</v>
      </c>
      <c r="E873" s="292">
        <v>249.88399999999999</v>
      </c>
      <c r="F873" s="292">
        <v>5.0063399999999998</v>
      </c>
      <c r="G873" s="292">
        <v>5.0004400000000002</v>
      </c>
      <c r="H873" s="292">
        <v>5.0026900000000003</v>
      </c>
      <c r="I873" s="292">
        <v>359.97300000000001</v>
      </c>
      <c r="J873" s="292">
        <v>359.98599999999999</v>
      </c>
      <c r="K873" s="292">
        <v>2.0539999999999999E-2</v>
      </c>
      <c r="L873" s="292">
        <v>1251.1199999999999</v>
      </c>
      <c r="M873" s="298">
        <v>1249.57</v>
      </c>
      <c r="N873" s="298">
        <v>1250.0899999999999</v>
      </c>
      <c r="O873" s="298">
        <v>-0.58420000000000005</v>
      </c>
      <c r="P873" s="298">
        <v>-0.29759999999999998</v>
      </c>
      <c r="Q873" s="298">
        <v>0.44824000000000003</v>
      </c>
      <c r="R873" s="302">
        <v>1</v>
      </c>
      <c r="S873" s="302">
        <v>1</v>
      </c>
      <c r="T873" s="302">
        <v>1</v>
      </c>
      <c r="U873" s="302">
        <v>119.90900000000001</v>
      </c>
      <c r="V873" s="302">
        <v>120.25</v>
      </c>
      <c r="W873" s="302">
        <v>119.84</v>
      </c>
      <c r="X873" s="302">
        <v>3.3890000000000003E-2</v>
      </c>
      <c r="Y873" s="302">
        <v>3.7600000000000001E-2</v>
      </c>
      <c r="Z873" s="302">
        <v>3.6020000000000003E-2</v>
      </c>
      <c r="AA873" s="302">
        <v>3.46E-3</v>
      </c>
      <c r="AB873" s="302">
        <v>3.32E-3</v>
      </c>
      <c r="AC873" s="302">
        <v>2.5699999999999998E-3</v>
      </c>
      <c r="AD873" s="298">
        <v>49.997999999999998</v>
      </c>
      <c r="AE873" s="58">
        <f t="shared" si="13"/>
        <v>2.7673610020428896E-5</v>
      </c>
    </row>
    <row r="874" spans="1:31">
      <c r="A874" s="3">
        <v>873</v>
      </c>
      <c r="B874" s="290" t="s">
        <v>1673</v>
      </c>
      <c r="C874" s="292">
        <v>249.90600000000001</v>
      </c>
      <c r="D874" s="292">
        <v>249.89400000000001</v>
      </c>
      <c r="E874" s="292">
        <v>249.88399999999999</v>
      </c>
      <c r="F874" s="292">
        <v>5.0063199999999997</v>
      </c>
      <c r="G874" s="292">
        <v>5.0003799999999998</v>
      </c>
      <c r="H874" s="292">
        <v>5.0027400000000002</v>
      </c>
      <c r="I874" s="292">
        <v>359.97300000000001</v>
      </c>
      <c r="J874" s="292">
        <v>359.98700000000002</v>
      </c>
      <c r="K874" s="292">
        <v>2.085E-2</v>
      </c>
      <c r="L874" s="292">
        <v>1251.1099999999999</v>
      </c>
      <c r="M874" s="298">
        <v>1249.56</v>
      </c>
      <c r="N874" s="298">
        <v>1250.0999999999999</v>
      </c>
      <c r="O874" s="298">
        <v>-0.58940000000000003</v>
      </c>
      <c r="P874" s="298">
        <v>-0.27610000000000001</v>
      </c>
      <c r="Q874" s="298">
        <v>0.45490999999999998</v>
      </c>
      <c r="R874" s="302">
        <v>1</v>
      </c>
      <c r="S874" s="302">
        <v>1</v>
      </c>
      <c r="T874" s="302">
        <v>1</v>
      </c>
      <c r="U874" s="302">
        <v>119.90900000000001</v>
      </c>
      <c r="V874" s="302">
        <v>120.25</v>
      </c>
      <c r="W874" s="302">
        <v>119.839</v>
      </c>
      <c r="X874" s="302">
        <v>3.456E-2</v>
      </c>
      <c r="Y874" s="302">
        <v>3.5709999999999999E-2</v>
      </c>
      <c r="Z874" s="302">
        <v>3.6519999999999997E-2</v>
      </c>
      <c r="AA874" s="302">
        <v>3.48E-3</v>
      </c>
      <c r="AB874" s="302">
        <v>3.32E-3</v>
      </c>
      <c r="AC874" s="302">
        <v>2.5500000000000002E-3</v>
      </c>
      <c r="AD874" s="298">
        <v>49.997999999999998</v>
      </c>
      <c r="AE874" s="58">
        <f t="shared" si="13"/>
        <v>2.585648326203227E-5</v>
      </c>
    </row>
    <row r="875" spans="1:31">
      <c r="A875" s="3">
        <v>874</v>
      </c>
      <c r="B875" s="290" t="s">
        <v>1674</v>
      </c>
      <c r="C875" s="292">
        <v>249.905</v>
      </c>
      <c r="D875" s="292">
        <v>249.89400000000001</v>
      </c>
      <c r="E875" s="292">
        <v>249.88499999999999</v>
      </c>
      <c r="F875" s="292">
        <v>5.0062699999999998</v>
      </c>
      <c r="G875" s="292">
        <v>5.0003700000000002</v>
      </c>
      <c r="H875" s="292">
        <v>5.0027799999999996</v>
      </c>
      <c r="I875" s="292">
        <v>359.97300000000001</v>
      </c>
      <c r="J875" s="292">
        <v>359.988</v>
      </c>
      <c r="K875" s="292">
        <v>2.102E-2</v>
      </c>
      <c r="L875" s="292">
        <v>1251.0899999999999</v>
      </c>
      <c r="M875" s="298">
        <v>1249.56</v>
      </c>
      <c r="N875" s="298">
        <v>1250.1199999999999</v>
      </c>
      <c r="O875" s="298">
        <v>-0.57950000000000002</v>
      </c>
      <c r="P875" s="298">
        <v>-0.25969999999999999</v>
      </c>
      <c r="Q875" s="298">
        <v>0.45867999999999998</v>
      </c>
      <c r="R875" s="302">
        <v>1</v>
      </c>
      <c r="S875" s="302">
        <v>1</v>
      </c>
      <c r="T875" s="302">
        <v>1</v>
      </c>
      <c r="U875" s="302">
        <v>119.90900000000001</v>
      </c>
      <c r="V875" s="302">
        <v>120.25</v>
      </c>
      <c r="W875" s="302">
        <v>119.84</v>
      </c>
      <c r="X875" s="302">
        <v>3.458E-2</v>
      </c>
      <c r="Y875" s="302">
        <v>3.6749999999999998E-2</v>
      </c>
      <c r="Z875" s="302">
        <v>3.5900000000000001E-2</v>
      </c>
      <c r="AA875" s="302">
        <v>3.4499999999999999E-3</v>
      </c>
      <c r="AB875" s="302">
        <v>3.3500000000000001E-3</v>
      </c>
      <c r="AC875" s="302">
        <v>2.5000000000000001E-3</v>
      </c>
      <c r="AD875" s="298">
        <v>49.997999999999998</v>
      </c>
      <c r="AE875" s="58">
        <f t="shared" si="13"/>
        <v>2.364582906011492E-5</v>
      </c>
    </row>
    <row r="876" spans="1:31">
      <c r="A876" s="3">
        <v>875</v>
      </c>
      <c r="B876" s="290" t="s">
        <v>1675</v>
      </c>
      <c r="C876" s="292">
        <v>249.905</v>
      </c>
      <c r="D876" s="292">
        <v>249.893</v>
      </c>
      <c r="E876" s="292">
        <v>249.88399999999999</v>
      </c>
      <c r="F876" s="292">
        <v>5.0062600000000002</v>
      </c>
      <c r="G876" s="292">
        <v>5.0003599999999997</v>
      </c>
      <c r="H876" s="292">
        <v>5.0028300000000003</v>
      </c>
      <c r="I876" s="292">
        <v>359.97199999999998</v>
      </c>
      <c r="J876" s="292">
        <v>359.988</v>
      </c>
      <c r="K876" s="292">
        <v>2.0060000000000001E-2</v>
      </c>
      <c r="L876" s="292">
        <v>1251.0899999999999</v>
      </c>
      <c r="M876" s="298">
        <v>1249.55</v>
      </c>
      <c r="N876" s="298">
        <v>1250.1300000000001</v>
      </c>
      <c r="O876" s="298">
        <v>-0.59360000000000002</v>
      </c>
      <c r="P876" s="298">
        <v>-0.25919999999999999</v>
      </c>
      <c r="Q876" s="298">
        <v>0.43784000000000001</v>
      </c>
      <c r="R876" s="302">
        <v>1</v>
      </c>
      <c r="S876" s="302">
        <v>1</v>
      </c>
      <c r="T876" s="302">
        <v>1</v>
      </c>
      <c r="U876" s="302">
        <v>119.90900000000001</v>
      </c>
      <c r="V876" s="302">
        <v>120.25</v>
      </c>
      <c r="W876" s="302">
        <v>119.839</v>
      </c>
      <c r="X876" s="302">
        <v>3.431E-2</v>
      </c>
      <c r="Y876" s="302">
        <v>3.669E-2</v>
      </c>
      <c r="Z876" s="302">
        <v>3.6850000000000001E-2</v>
      </c>
      <c r="AA876" s="302">
        <v>3.4299999999999999E-3</v>
      </c>
      <c r="AB876" s="302">
        <v>3.3400000000000001E-3</v>
      </c>
      <c r="AC876" s="302">
        <v>2.5500000000000002E-3</v>
      </c>
      <c r="AD876" s="298">
        <v>49.997999999999998</v>
      </c>
      <c r="AE876" s="58">
        <f t="shared" si="13"/>
        <v>2.6041670935228467E-5</v>
      </c>
    </row>
    <row r="877" spans="1:31">
      <c r="A877" s="3">
        <v>876</v>
      </c>
      <c r="B877" s="290" t="s">
        <v>1676</v>
      </c>
      <c r="C877" s="292">
        <v>249.905</v>
      </c>
      <c r="D877" s="292">
        <v>249.893</v>
      </c>
      <c r="E877" s="292">
        <v>249.886</v>
      </c>
      <c r="F877" s="292">
        <v>5.0062199999999999</v>
      </c>
      <c r="G877" s="292">
        <v>5.0003399999999996</v>
      </c>
      <c r="H877" s="292">
        <v>5.0028800000000002</v>
      </c>
      <c r="I877" s="292">
        <v>359.97199999999998</v>
      </c>
      <c r="J877" s="292">
        <v>359.98899999999998</v>
      </c>
      <c r="K877" s="292">
        <v>1.9730000000000001E-2</v>
      </c>
      <c r="L877" s="292">
        <v>1251.08</v>
      </c>
      <c r="M877" s="298">
        <v>1249.55</v>
      </c>
      <c r="N877" s="298">
        <v>1250.1500000000001</v>
      </c>
      <c r="O877" s="298">
        <v>-0.5927</v>
      </c>
      <c r="P877" s="298">
        <v>-0.23719999999999999</v>
      </c>
      <c r="Q877" s="298">
        <v>0.43047999999999997</v>
      </c>
      <c r="R877" s="302">
        <v>1</v>
      </c>
      <c r="S877" s="302">
        <v>1</v>
      </c>
      <c r="T877" s="302">
        <v>1</v>
      </c>
      <c r="U877" s="302">
        <v>119.90900000000001</v>
      </c>
      <c r="V877" s="302">
        <v>120.25</v>
      </c>
      <c r="W877" s="302">
        <v>119.84</v>
      </c>
      <c r="X877" s="302">
        <v>3.542E-2</v>
      </c>
      <c r="Y877" s="302">
        <v>3.6499999999999998E-2</v>
      </c>
      <c r="Z877" s="302">
        <v>3.7280000000000001E-2</v>
      </c>
      <c r="AA877" s="302">
        <v>3.4299999999999999E-3</v>
      </c>
      <c r="AB877" s="302">
        <v>3.3600000000000001E-3</v>
      </c>
      <c r="AC877" s="302">
        <v>2.5699999999999998E-3</v>
      </c>
      <c r="AD877" s="298">
        <v>49.997999999999998</v>
      </c>
      <c r="AE877" s="58">
        <f t="shared" si="13"/>
        <v>2.3831016733311117E-5</v>
      </c>
    </row>
    <row r="878" spans="1:31">
      <c r="A878" s="3">
        <v>877</v>
      </c>
      <c r="B878" s="290" t="s">
        <v>1677</v>
      </c>
      <c r="C878" s="292">
        <v>249.905</v>
      </c>
      <c r="D878" s="292">
        <v>249.89099999999999</v>
      </c>
      <c r="E878" s="292">
        <v>249.886</v>
      </c>
      <c r="F878" s="292">
        <v>5.0062100000000003</v>
      </c>
      <c r="G878" s="292">
        <v>5.0004</v>
      </c>
      <c r="H878" s="292">
        <v>5.0028899999999998</v>
      </c>
      <c r="I878" s="292">
        <v>359.97300000000001</v>
      </c>
      <c r="J878" s="292">
        <v>359.98899999999998</v>
      </c>
      <c r="K878" s="292">
        <v>1.8519999999999998E-2</v>
      </c>
      <c r="L878" s="292">
        <v>1251.08</v>
      </c>
      <c r="M878" s="298">
        <v>1249.56</v>
      </c>
      <c r="N878" s="298">
        <v>1250.1500000000001</v>
      </c>
      <c r="O878" s="298">
        <v>-0.58840000000000003</v>
      </c>
      <c r="P878" s="298">
        <v>-0.23910000000000001</v>
      </c>
      <c r="Q878" s="298">
        <v>0.40409</v>
      </c>
      <c r="R878" s="302">
        <v>1</v>
      </c>
      <c r="S878" s="302">
        <v>1</v>
      </c>
      <c r="T878" s="302">
        <v>1</v>
      </c>
      <c r="U878" s="302">
        <v>119.90900000000001</v>
      </c>
      <c r="V878" s="302">
        <v>120.25</v>
      </c>
      <c r="W878" s="302">
        <v>119.84</v>
      </c>
      <c r="X878" s="302">
        <v>3.465E-2</v>
      </c>
      <c r="Y878" s="302">
        <v>3.6589999999999998E-2</v>
      </c>
      <c r="Z878" s="302">
        <v>3.5920000000000001E-2</v>
      </c>
      <c r="AA878" s="302">
        <v>3.3999999999999998E-3</v>
      </c>
      <c r="AB878" s="302">
        <v>3.46E-3</v>
      </c>
      <c r="AC878" s="302">
        <v>2.64E-3</v>
      </c>
      <c r="AD878" s="298">
        <v>49.997999999999998</v>
      </c>
      <c r="AE878" s="58">
        <f t="shared" si="13"/>
        <v>2.5092595024034381E-5</v>
      </c>
    </row>
    <row r="879" spans="1:31">
      <c r="A879" s="3">
        <v>878</v>
      </c>
      <c r="B879" s="290" t="s">
        <v>1678</v>
      </c>
      <c r="C879" s="292">
        <v>249.90700000000001</v>
      </c>
      <c r="D879" s="292">
        <v>249.89099999999999</v>
      </c>
      <c r="E879" s="292">
        <v>249.887</v>
      </c>
      <c r="F879" s="292">
        <v>5.0061499999999999</v>
      </c>
      <c r="G879" s="292">
        <v>5.0004</v>
      </c>
      <c r="H879" s="292">
        <v>5.0028699999999997</v>
      </c>
      <c r="I879" s="292">
        <v>359.97300000000001</v>
      </c>
      <c r="J879" s="292">
        <v>359.98899999999998</v>
      </c>
      <c r="K879" s="292">
        <v>1.7979999999999999E-2</v>
      </c>
      <c r="L879" s="292">
        <v>1251.07</v>
      </c>
      <c r="M879" s="298">
        <v>1249.55</v>
      </c>
      <c r="N879" s="298">
        <v>1250.1500000000001</v>
      </c>
      <c r="O879" s="298">
        <v>-0.58840000000000003</v>
      </c>
      <c r="P879" s="298">
        <v>-0.21990000000000001</v>
      </c>
      <c r="Q879" s="298">
        <v>0.39246999999999999</v>
      </c>
      <c r="R879" s="302">
        <v>1</v>
      </c>
      <c r="S879" s="302">
        <v>1</v>
      </c>
      <c r="T879" s="302">
        <v>1</v>
      </c>
      <c r="U879" s="302">
        <v>119.90900000000001</v>
      </c>
      <c r="V879" s="302">
        <v>120.249</v>
      </c>
      <c r="W879" s="302">
        <v>119.84</v>
      </c>
      <c r="X879" s="302">
        <v>3.4700000000000002E-2</v>
      </c>
      <c r="Y879" s="302">
        <v>3.6049999999999999E-2</v>
      </c>
      <c r="Z879" s="302">
        <v>3.6490000000000002E-2</v>
      </c>
      <c r="AA879" s="302">
        <v>3.4199999999999999E-3</v>
      </c>
      <c r="AB879" s="302">
        <v>3.4299999999999999E-3</v>
      </c>
      <c r="AC879" s="302">
        <v>2.7299999999999998E-3</v>
      </c>
      <c r="AD879" s="298">
        <v>49.997999999999998</v>
      </c>
      <c r="AE879" s="58">
        <f t="shared" si="13"/>
        <v>2.5763889425434172E-5</v>
      </c>
    </row>
    <row r="880" spans="1:31">
      <c r="A880" s="3">
        <v>879</v>
      </c>
      <c r="B880" s="290" t="s">
        <v>1679</v>
      </c>
      <c r="C880" s="292">
        <v>249.90700000000001</v>
      </c>
      <c r="D880" s="292">
        <v>249.89099999999999</v>
      </c>
      <c r="E880" s="292">
        <v>249.88499999999999</v>
      </c>
      <c r="F880" s="292">
        <v>5.0061400000000003</v>
      </c>
      <c r="G880" s="292">
        <v>5.0004600000000003</v>
      </c>
      <c r="H880" s="292">
        <v>5.0028600000000001</v>
      </c>
      <c r="I880" s="292">
        <v>359.97300000000001</v>
      </c>
      <c r="J880" s="292">
        <v>359.98899999999998</v>
      </c>
      <c r="K880" s="292">
        <v>1.7219999999999999E-2</v>
      </c>
      <c r="L880" s="292">
        <v>1251.07</v>
      </c>
      <c r="M880" s="298">
        <v>1249.57</v>
      </c>
      <c r="N880" s="298">
        <v>1250.1400000000001</v>
      </c>
      <c r="O880" s="298">
        <v>-0.57669999999999999</v>
      </c>
      <c r="P880" s="298">
        <v>-0.23769999999999999</v>
      </c>
      <c r="Q880" s="298">
        <v>0.37584000000000001</v>
      </c>
      <c r="R880" s="302">
        <v>1</v>
      </c>
      <c r="S880" s="302">
        <v>1</v>
      </c>
      <c r="T880" s="302">
        <v>1</v>
      </c>
      <c r="U880" s="302">
        <v>119.90900000000001</v>
      </c>
      <c r="V880" s="302">
        <v>120.249</v>
      </c>
      <c r="W880" s="302">
        <v>119.84</v>
      </c>
      <c r="X880" s="302">
        <v>3.3529999999999997E-2</v>
      </c>
      <c r="Y880" s="302">
        <v>3.5459999999999998E-2</v>
      </c>
      <c r="Z880" s="302">
        <v>3.6360000000000003E-2</v>
      </c>
      <c r="AA880" s="302">
        <v>3.3800000000000002E-3</v>
      </c>
      <c r="AB880" s="302">
        <v>3.4299999999999999E-3</v>
      </c>
      <c r="AC880" s="302">
        <v>2.8300000000000001E-3</v>
      </c>
      <c r="AD880" s="298">
        <v>49.997999999999998</v>
      </c>
      <c r="AE880" s="58">
        <f t="shared" si="13"/>
        <v>2.8263886633794755E-5</v>
      </c>
    </row>
    <row r="881" spans="1:31">
      <c r="A881" s="3">
        <v>880</v>
      </c>
      <c r="B881" s="290" t="s">
        <v>1680</v>
      </c>
      <c r="C881" s="292">
        <v>249.90600000000001</v>
      </c>
      <c r="D881" s="292">
        <v>249.892</v>
      </c>
      <c r="E881" s="292">
        <v>249.88399999999999</v>
      </c>
      <c r="F881" s="292">
        <v>5.0061299999999997</v>
      </c>
      <c r="G881" s="292">
        <v>5.0005199999999999</v>
      </c>
      <c r="H881" s="292">
        <v>5.0028300000000003</v>
      </c>
      <c r="I881" s="292">
        <v>359.97399999999999</v>
      </c>
      <c r="J881" s="292">
        <v>359.988</v>
      </c>
      <c r="K881" s="292">
        <v>1.7139999999999999E-2</v>
      </c>
      <c r="L881" s="292">
        <v>1251.06</v>
      </c>
      <c r="M881" s="298">
        <v>1249.5899999999999</v>
      </c>
      <c r="N881" s="298">
        <v>1250.1300000000001</v>
      </c>
      <c r="O881" s="298">
        <v>-0.56220000000000003</v>
      </c>
      <c r="P881" s="298">
        <v>-0.2424</v>
      </c>
      <c r="Q881" s="298">
        <v>0.37412000000000001</v>
      </c>
      <c r="R881" s="302">
        <v>1</v>
      </c>
      <c r="S881" s="302">
        <v>1</v>
      </c>
      <c r="T881" s="302">
        <v>1</v>
      </c>
      <c r="U881" s="302">
        <v>119.91</v>
      </c>
      <c r="V881" s="302">
        <v>120.249</v>
      </c>
      <c r="W881" s="302">
        <v>119.84</v>
      </c>
      <c r="X881" s="302">
        <v>3.5159999999999997E-2</v>
      </c>
      <c r="Y881" s="302">
        <v>3.6380000000000003E-2</v>
      </c>
      <c r="Z881" s="302">
        <v>3.687E-2</v>
      </c>
      <c r="AA881" s="302">
        <v>3.3899999999999998E-3</v>
      </c>
      <c r="AB881" s="302">
        <v>3.4499999999999999E-3</v>
      </c>
      <c r="AC881" s="302">
        <v>2.97E-3</v>
      </c>
      <c r="AD881" s="298">
        <v>49.997999999999998</v>
      </c>
      <c r="AE881" s="58">
        <f t="shared" si="13"/>
        <v>2.8032409318257123E-5</v>
      </c>
    </row>
    <row r="882" spans="1:31">
      <c r="A882" s="3">
        <v>881</v>
      </c>
      <c r="B882" s="290" t="s">
        <v>1681</v>
      </c>
      <c r="C882" s="292">
        <v>249.90600000000001</v>
      </c>
      <c r="D882" s="292">
        <v>249.893</v>
      </c>
      <c r="E882" s="292">
        <v>249.88399999999999</v>
      </c>
      <c r="F882" s="292">
        <v>5.0061299999999997</v>
      </c>
      <c r="G882" s="292">
        <v>5.00054</v>
      </c>
      <c r="H882" s="292">
        <v>5.0027699999999999</v>
      </c>
      <c r="I882" s="292">
        <v>359.97399999999999</v>
      </c>
      <c r="J882" s="292">
        <v>359.98700000000002</v>
      </c>
      <c r="K882" s="292">
        <v>1.7059999999999999E-2</v>
      </c>
      <c r="L882" s="292">
        <v>1251.06</v>
      </c>
      <c r="M882" s="298">
        <v>1249.5999999999999</v>
      </c>
      <c r="N882" s="298">
        <v>1250.1099999999999</v>
      </c>
      <c r="O882" s="298">
        <v>-0.55469999999999997</v>
      </c>
      <c r="P882" s="298">
        <v>-0.26579999999999998</v>
      </c>
      <c r="Q882" s="298">
        <v>0.37232999999999999</v>
      </c>
      <c r="R882" s="302">
        <v>1</v>
      </c>
      <c r="S882" s="302">
        <v>1</v>
      </c>
      <c r="T882" s="302">
        <v>1</v>
      </c>
      <c r="U882" s="302">
        <v>119.91</v>
      </c>
      <c r="V882" s="302">
        <v>120.249</v>
      </c>
      <c r="W882" s="302">
        <v>119.84</v>
      </c>
      <c r="X882" s="302">
        <v>3.4810000000000001E-2</v>
      </c>
      <c r="Y882" s="302">
        <v>3.6269999999999997E-2</v>
      </c>
      <c r="Z882" s="302">
        <v>3.7039999999999997E-2</v>
      </c>
      <c r="AA882" s="302">
        <v>3.3600000000000001E-3</v>
      </c>
      <c r="AB882" s="302">
        <v>3.48E-3</v>
      </c>
      <c r="AC882" s="302">
        <v>3.0899999999999999E-3</v>
      </c>
      <c r="AD882" s="298">
        <v>49.997999999999998</v>
      </c>
      <c r="AE882" s="58">
        <f t="shared" si="13"/>
        <v>2.7847221645060927E-5</v>
      </c>
    </row>
    <row r="883" spans="1:31">
      <c r="A883" s="3">
        <v>882</v>
      </c>
      <c r="B883" s="290" t="s">
        <v>1682</v>
      </c>
      <c r="C883" s="292">
        <v>249.905</v>
      </c>
      <c r="D883" s="292">
        <v>249.893</v>
      </c>
      <c r="E883" s="292">
        <v>249.88399999999999</v>
      </c>
      <c r="F883" s="292">
        <v>5.0061499999999999</v>
      </c>
      <c r="G883" s="292">
        <v>5.0005600000000001</v>
      </c>
      <c r="H883" s="292">
        <v>5.0027100000000004</v>
      </c>
      <c r="I883" s="292">
        <v>359.97500000000002</v>
      </c>
      <c r="J883" s="292">
        <v>359.98700000000002</v>
      </c>
      <c r="K883" s="292">
        <v>1.7149999999999999E-2</v>
      </c>
      <c r="L883" s="292">
        <v>1251.06</v>
      </c>
      <c r="M883" s="298">
        <v>1249.5999999999999</v>
      </c>
      <c r="N883" s="298">
        <v>1250.0899999999999</v>
      </c>
      <c r="O883" s="298">
        <v>-0.54390000000000005</v>
      </c>
      <c r="P883" s="298">
        <v>-0.26529999999999998</v>
      </c>
      <c r="Q883" s="298">
        <v>0.37417</v>
      </c>
      <c r="R883" s="302">
        <v>1</v>
      </c>
      <c r="S883" s="302">
        <v>1</v>
      </c>
      <c r="T883" s="302">
        <v>1</v>
      </c>
      <c r="U883" s="302">
        <v>119.90900000000001</v>
      </c>
      <c r="V883" s="302">
        <v>120.25</v>
      </c>
      <c r="W883" s="302">
        <v>119.84</v>
      </c>
      <c r="X883" s="302">
        <v>3.5290000000000002E-2</v>
      </c>
      <c r="Y883" s="302">
        <v>3.6949999999999997E-2</v>
      </c>
      <c r="Z883" s="302">
        <v>3.6159999999999998E-2</v>
      </c>
      <c r="AA883" s="302">
        <v>3.3700000000000002E-3</v>
      </c>
      <c r="AB883" s="302">
        <v>3.4099999999999998E-3</v>
      </c>
      <c r="AC883" s="302">
        <v>3.2299999999999998E-3</v>
      </c>
      <c r="AD883" s="298">
        <v>49.997999999999998</v>
      </c>
      <c r="AE883" s="58">
        <f t="shared" si="13"/>
        <v>2.6898145733866841E-5</v>
      </c>
    </row>
    <row r="884" spans="1:31">
      <c r="A884" s="3">
        <v>883</v>
      </c>
      <c r="B884" s="290" t="s">
        <v>1683</v>
      </c>
      <c r="C884" s="292">
        <v>249.905</v>
      </c>
      <c r="D884" s="292">
        <v>249.89400000000001</v>
      </c>
      <c r="E884" s="292">
        <v>249.88399999999999</v>
      </c>
      <c r="F884" s="292">
        <v>5.0062300000000004</v>
      </c>
      <c r="G884" s="292">
        <v>5.0005499999999996</v>
      </c>
      <c r="H884" s="292">
        <v>5.0027299999999997</v>
      </c>
      <c r="I884" s="292">
        <v>359.97500000000002</v>
      </c>
      <c r="J884" s="292">
        <v>359.98700000000002</v>
      </c>
      <c r="K884" s="292">
        <v>1.7569999999999999E-2</v>
      </c>
      <c r="L884" s="292">
        <v>1251.08</v>
      </c>
      <c r="M884" s="298">
        <v>1249.6099999999999</v>
      </c>
      <c r="N884" s="298">
        <v>1250.0999999999999</v>
      </c>
      <c r="O884" s="298">
        <v>-0.53969999999999996</v>
      </c>
      <c r="P884" s="298">
        <v>-0.27229999999999999</v>
      </c>
      <c r="Q884" s="298">
        <v>0.38340000000000002</v>
      </c>
      <c r="R884" s="302">
        <v>1</v>
      </c>
      <c r="S884" s="302">
        <v>1</v>
      </c>
      <c r="T884" s="302">
        <v>1</v>
      </c>
      <c r="U884" s="302">
        <v>119.90900000000001</v>
      </c>
      <c r="V884" s="302">
        <v>120.249</v>
      </c>
      <c r="W884" s="302">
        <v>119.84</v>
      </c>
      <c r="X884" s="302">
        <v>3.5529999999999999E-2</v>
      </c>
      <c r="Y884" s="302">
        <v>3.6490000000000002E-2</v>
      </c>
      <c r="Z884" s="302">
        <v>3.6889999999999999E-2</v>
      </c>
      <c r="AA884" s="302">
        <v>3.3600000000000001E-3</v>
      </c>
      <c r="AB884" s="302">
        <v>3.4199999999999999E-3</v>
      </c>
      <c r="AC884" s="302">
        <v>3.4199999999999999E-3</v>
      </c>
      <c r="AD884" s="298">
        <v>49.997999999999998</v>
      </c>
      <c r="AE884" s="58">
        <f t="shared" si="13"/>
        <v>2.8530092095024884E-5</v>
      </c>
    </row>
    <row r="885" spans="1:31">
      <c r="A885" s="3">
        <v>884</v>
      </c>
      <c r="B885" s="290" t="s">
        <v>1684</v>
      </c>
      <c r="C885" s="292">
        <v>249.90600000000001</v>
      </c>
      <c r="D885" s="292">
        <v>249.893</v>
      </c>
      <c r="E885" s="292">
        <v>249.88399999999999</v>
      </c>
      <c r="F885" s="292">
        <v>5.0062600000000002</v>
      </c>
      <c r="G885" s="292">
        <v>5.0005300000000004</v>
      </c>
      <c r="H885" s="292">
        <v>5.0026700000000002</v>
      </c>
      <c r="I885" s="292">
        <v>359.97399999999999</v>
      </c>
      <c r="J885" s="292">
        <v>359.98599999999999</v>
      </c>
      <c r="K885" s="292">
        <v>1.8100000000000002E-2</v>
      </c>
      <c r="L885" s="292">
        <v>1251.0899999999999</v>
      </c>
      <c r="M885" s="298">
        <v>1249.5999999999999</v>
      </c>
      <c r="N885" s="298">
        <v>1250.08</v>
      </c>
      <c r="O885" s="298">
        <v>-0.56030000000000002</v>
      </c>
      <c r="P885" s="298">
        <v>-0.2868</v>
      </c>
      <c r="Q885" s="298">
        <v>0.39490999999999998</v>
      </c>
      <c r="R885" s="302">
        <v>1</v>
      </c>
      <c r="S885" s="302">
        <v>1</v>
      </c>
      <c r="T885" s="302">
        <v>1</v>
      </c>
      <c r="U885" s="302">
        <v>119.90900000000001</v>
      </c>
      <c r="V885" s="302">
        <v>120.25</v>
      </c>
      <c r="W885" s="302">
        <v>119.84</v>
      </c>
      <c r="X885" s="302">
        <v>3.4930000000000003E-2</v>
      </c>
      <c r="Y885" s="302">
        <v>3.5659999999999997E-2</v>
      </c>
      <c r="Z885" s="302">
        <v>3.7589999999999998E-2</v>
      </c>
      <c r="AA885" s="302">
        <v>3.3400000000000001E-3</v>
      </c>
      <c r="AB885" s="302">
        <v>3.4499999999999999E-3</v>
      </c>
      <c r="AC885" s="302">
        <v>3.6099999999999999E-3</v>
      </c>
      <c r="AD885" s="298">
        <v>49.997999999999998</v>
      </c>
      <c r="AE885" s="58">
        <f t="shared" si="13"/>
        <v>2.6307869120500982E-5</v>
      </c>
    </row>
    <row r="886" spans="1:31">
      <c r="A886" s="3">
        <v>885</v>
      </c>
      <c r="B886" s="290" t="s">
        <v>1685</v>
      </c>
      <c r="C886" s="292">
        <v>249.90600000000001</v>
      </c>
      <c r="D886" s="292">
        <v>249.893</v>
      </c>
      <c r="E886" s="292">
        <v>249.88399999999999</v>
      </c>
      <c r="F886" s="292">
        <v>5.0062699999999998</v>
      </c>
      <c r="G886" s="292">
        <v>5.00047</v>
      </c>
      <c r="H886" s="292">
        <v>5.0026799999999998</v>
      </c>
      <c r="I886" s="292">
        <v>359.97399999999999</v>
      </c>
      <c r="J886" s="292">
        <v>359.98599999999999</v>
      </c>
      <c r="K886" s="292">
        <v>1.873E-2</v>
      </c>
      <c r="L886" s="292">
        <v>1251.0999999999999</v>
      </c>
      <c r="M886" s="298">
        <v>1249.58</v>
      </c>
      <c r="N886" s="298">
        <v>1250.0899999999999</v>
      </c>
      <c r="O886" s="298">
        <v>-0.55379999999999996</v>
      </c>
      <c r="P886" s="298">
        <v>-0.28960000000000002</v>
      </c>
      <c r="Q886" s="298">
        <v>0.40882000000000002</v>
      </c>
      <c r="R886" s="302">
        <v>1</v>
      </c>
      <c r="S886" s="302">
        <v>1</v>
      </c>
      <c r="T886" s="302">
        <v>1</v>
      </c>
      <c r="U886" s="302">
        <v>119.90900000000001</v>
      </c>
      <c r="V886" s="302">
        <v>120.249</v>
      </c>
      <c r="W886" s="302">
        <v>119.84</v>
      </c>
      <c r="X886" s="302">
        <v>3.5099999999999999E-2</v>
      </c>
      <c r="Y886" s="302">
        <v>3.6519999999999997E-2</v>
      </c>
      <c r="Z886" s="302">
        <v>3.6670000000000001E-2</v>
      </c>
      <c r="AA886" s="302">
        <v>3.3700000000000002E-3</v>
      </c>
      <c r="AB886" s="302">
        <v>3.46E-3</v>
      </c>
      <c r="AC886" s="302">
        <v>3.8E-3</v>
      </c>
      <c r="AD886" s="298">
        <v>49.997999999999998</v>
      </c>
      <c r="AE886" s="58">
        <f t="shared" si="13"/>
        <v>2.3020838852971792E-5</v>
      </c>
    </row>
    <row r="887" spans="1:31">
      <c r="A887" s="3">
        <v>886</v>
      </c>
      <c r="B887" s="290" t="s">
        <v>1686</v>
      </c>
      <c r="C887" s="292">
        <v>249.90700000000001</v>
      </c>
      <c r="D887" s="292">
        <v>249.893</v>
      </c>
      <c r="E887" s="292">
        <v>249.88399999999999</v>
      </c>
      <c r="F887" s="292">
        <v>5.0063000000000004</v>
      </c>
      <c r="G887" s="292">
        <v>5.0004400000000002</v>
      </c>
      <c r="H887" s="292">
        <v>5.0027100000000004</v>
      </c>
      <c r="I887" s="292">
        <v>359.97199999999998</v>
      </c>
      <c r="J887" s="292">
        <v>359.98599999999999</v>
      </c>
      <c r="K887" s="292">
        <v>1.8450000000000001E-2</v>
      </c>
      <c r="L887" s="292">
        <v>1251.1099999999999</v>
      </c>
      <c r="M887" s="298">
        <v>1249.57</v>
      </c>
      <c r="N887" s="298">
        <v>1250.0999999999999</v>
      </c>
      <c r="O887" s="298">
        <v>-0.59130000000000005</v>
      </c>
      <c r="P887" s="298">
        <v>-0.30270000000000002</v>
      </c>
      <c r="Q887" s="298">
        <v>0.40268999999999999</v>
      </c>
      <c r="R887" s="302">
        <v>1</v>
      </c>
      <c r="S887" s="302">
        <v>1</v>
      </c>
      <c r="T887" s="302">
        <v>1</v>
      </c>
      <c r="U887" s="302">
        <v>119.90900000000001</v>
      </c>
      <c r="V887" s="302">
        <v>120.249</v>
      </c>
      <c r="W887" s="302">
        <v>119.84</v>
      </c>
      <c r="X887" s="302">
        <v>3.4770000000000002E-2</v>
      </c>
      <c r="Y887" s="302">
        <v>3.6990000000000002E-2</v>
      </c>
      <c r="Z887" s="302">
        <v>3.6929999999999998E-2</v>
      </c>
      <c r="AA887" s="302">
        <v>3.29E-3</v>
      </c>
      <c r="AB887" s="302">
        <v>3.4099999999999998E-3</v>
      </c>
      <c r="AC887" s="302">
        <v>3.8899999999999998E-3</v>
      </c>
      <c r="AD887" s="298">
        <v>49.997999999999998</v>
      </c>
      <c r="AE887" s="58">
        <f t="shared" si="13"/>
        <v>2.6307869120500982E-5</v>
      </c>
    </row>
    <row r="888" spans="1:31">
      <c r="A888" s="3">
        <v>887</v>
      </c>
      <c r="B888" s="290" t="s">
        <v>1687</v>
      </c>
      <c r="C888" s="292">
        <v>249.90600000000001</v>
      </c>
      <c r="D888" s="292">
        <v>249.893</v>
      </c>
      <c r="E888" s="292">
        <v>249.88399999999999</v>
      </c>
      <c r="F888" s="292">
        <v>5.00631</v>
      </c>
      <c r="G888" s="292">
        <v>5.0004099999999996</v>
      </c>
      <c r="H888" s="292">
        <v>5.0027400000000002</v>
      </c>
      <c r="I888" s="292">
        <v>359.97300000000001</v>
      </c>
      <c r="J888" s="292">
        <v>359.98700000000002</v>
      </c>
      <c r="K888" s="292">
        <v>1.9480000000000001E-2</v>
      </c>
      <c r="L888" s="292">
        <v>1251.1099999999999</v>
      </c>
      <c r="M888" s="298">
        <v>1249.57</v>
      </c>
      <c r="N888" s="298">
        <v>1250.0999999999999</v>
      </c>
      <c r="O888" s="298">
        <v>-0.58420000000000005</v>
      </c>
      <c r="P888" s="298">
        <v>-0.28260000000000002</v>
      </c>
      <c r="Q888" s="298">
        <v>0.42515999999999998</v>
      </c>
      <c r="R888" s="302">
        <v>1</v>
      </c>
      <c r="S888" s="302">
        <v>1</v>
      </c>
      <c r="T888" s="302">
        <v>1</v>
      </c>
      <c r="U888" s="302">
        <v>119.90900000000001</v>
      </c>
      <c r="V888" s="302">
        <v>120.25</v>
      </c>
      <c r="W888" s="302">
        <v>119.84</v>
      </c>
      <c r="X888" s="302">
        <v>3.5380000000000002E-2</v>
      </c>
      <c r="Y888" s="302">
        <v>3.6319999999999998E-2</v>
      </c>
      <c r="Z888" s="302">
        <v>3.6650000000000002E-2</v>
      </c>
      <c r="AA888" s="302">
        <v>3.3300000000000001E-3</v>
      </c>
      <c r="AB888" s="302">
        <v>3.3800000000000002E-3</v>
      </c>
      <c r="AC888" s="302">
        <v>4.1099999999999999E-3</v>
      </c>
      <c r="AD888" s="298">
        <v>49.997999999999998</v>
      </c>
      <c r="AE888" s="58">
        <f t="shared" si="13"/>
        <v>2.6631940272636712E-5</v>
      </c>
    </row>
    <row r="889" spans="1:31">
      <c r="A889" s="3">
        <v>888</v>
      </c>
      <c r="B889" s="290" t="s">
        <v>1688</v>
      </c>
      <c r="C889" s="292">
        <v>249.90600000000001</v>
      </c>
      <c r="D889" s="292">
        <v>249.893</v>
      </c>
      <c r="E889" s="292">
        <v>249.88399999999999</v>
      </c>
      <c r="F889" s="292">
        <v>5.0063300000000002</v>
      </c>
      <c r="G889" s="292">
        <v>5.0003799999999998</v>
      </c>
      <c r="H889" s="292">
        <v>5.0027600000000003</v>
      </c>
      <c r="I889" s="292">
        <v>359.97300000000001</v>
      </c>
      <c r="J889" s="292">
        <v>359.98700000000002</v>
      </c>
      <c r="K889" s="292">
        <v>2.0049999999999998E-2</v>
      </c>
      <c r="L889" s="292">
        <v>1251.1099999999999</v>
      </c>
      <c r="M889" s="298">
        <v>1249.56</v>
      </c>
      <c r="N889" s="298">
        <v>1250.1099999999999</v>
      </c>
      <c r="O889" s="298">
        <v>-0.58940000000000003</v>
      </c>
      <c r="P889" s="298">
        <v>-0.28170000000000001</v>
      </c>
      <c r="Q889" s="298">
        <v>0.43748999999999999</v>
      </c>
      <c r="R889" s="302">
        <v>1</v>
      </c>
      <c r="S889" s="302">
        <v>1</v>
      </c>
      <c r="T889" s="302">
        <v>1</v>
      </c>
      <c r="U889" s="302">
        <v>119.90900000000001</v>
      </c>
      <c r="V889" s="302">
        <v>120.25</v>
      </c>
      <c r="W889" s="302">
        <v>119.84</v>
      </c>
      <c r="X889" s="302">
        <v>3.4209999999999997E-2</v>
      </c>
      <c r="Y889" s="302">
        <v>3.635E-2</v>
      </c>
      <c r="Z889" s="302">
        <v>3.6819999999999999E-2</v>
      </c>
      <c r="AA889" s="302">
        <v>3.32E-3</v>
      </c>
      <c r="AB889" s="302">
        <v>3.3600000000000001E-3</v>
      </c>
      <c r="AC889" s="302">
        <v>4.1999999999999997E-3</v>
      </c>
      <c r="AD889" s="298">
        <v>49.997999999999998</v>
      </c>
      <c r="AE889" s="58">
        <f t="shared" si="13"/>
        <v>2.8125003154855222E-5</v>
      </c>
    </row>
    <row r="890" spans="1:31">
      <c r="A890" s="3">
        <v>889</v>
      </c>
      <c r="B890" s="290" t="s">
        <v>1689</v>
      </c>
      <c r="C890" s="292">
        <v>249.90600000000001</v>
      </c>
      <c r="D890" s="292">
        <v>249.893</v>
      </c>
      <c r="E890" s="292">
        <v>249.88399999999999</v>
      </c>
      <c r="F890" s="292">
        <v>5.0062800000000003</v>
      </c>
      <c r="G890" s="292">
        <v>5.0003700000000002</v>
      </c>
      <c r="H890" s="292">
        <v>5.0027699999999999</v>
      </c>
      <c r="I890" s="292">
        <v>359.97199999999998</v>
      </c>
      <c r="J890" s="292">
        <v>359.98700000000002</v>
      </c>
      <c r="K890" s="292">
        <v>1.9949999999999999E-2</v>
      </c>
      <c r="L890" s="292">
        <v>1251.0999999999999</v>
      </c>
      <c r="M890" s="298">
        <v>1249.56</v>
      </c>
      <c r="N890" s="298">
        <v>1250.1099999999999</v>
      </c>
      <c r="O890" s="298">
        <v>-0.59499999999999997</v>
      </c>
      <c r="P890" s="298">
        <v>-0.27789999999999998</v>
      </c>
      <c r="Q890" s="298">
        <v>0.43543999999999999</v>
      </c>
      <c r="R890" s="302">
        <v>1</v>
      </c>
      <c r="S890" s="302">
        <v>1</v>
      </c>
      <c r="T890" s="302">
        <v>1</v>
      </c>
      <c r="U890" s="302">
        <v>119.90900000000001</v>
      </c>
      <c r="V890" s="302">
        <v>120.25</v>
      </c>
      <c r="W890" s="302">
        <v>119.84</v>
      </c>
      <c r="X890" s="302">
        <v>3.5020000000000003E-2</v>
      </c>
      <c r="Y890" s="302">
        <v>3.6179999999999997E-2</v>
      </c>
      <c r="Z890" s="302">
        <v>3.771E-2</v>
      </c>
      <c r="AA890" s="302">
        <v>3.3400000000000001E-3</v>
      </c>
      <c r="AB890" s="302">
        <v>3.31E-3</v>
      </c>
      <c r="AC890" s="302">
        <v>4.28E-3</v>
      </c>
      <c r="AD890" s="298">
        <v>49.997999999999998</v>
      </c>
      <c r="AE890" s="58">
        <f t="shared" si="13"/>
        <v>2.662037150003016E-5</v>
      </c>
    </row>
    <row r="891" spans="1:31">
      <c r="A891" s="3">
        <v>890</v>
      </c>
      <c r="B891" s="290" t="s">
        <v>1690</v>
      </c>
      <c r="C891" s="292">
        <v>249.90600000000001</v>
      </c>
      <c r="D891" s="292">
        <v>249.893</v>
      </c>
      <c r="E891" s="292">
        <v>249.88499999999999</v>
      </c>
      <c r="F891" s="292">
        <v>5.0062699999999998</v>
      </c>
      <c r="G891" s="292">
        <v>5.0003500000000001</v>
      </c>
      <c r="H891" s="292">
        <v>5.0028499999999996</v>
      </c>
      <c r="I891" s="292">
        <v>359.97199999999998</v>
      </c>
      <c r="J891" s="292">
        <v>359.98700000000002</v>
      </c>
      <c r="K891" s="292">
        <v>2.017E-2</v>
      </c>
      <c r="L891" s="292">
        <v>1251.0899999999999</v>
      </c>
      <c r="M891" s="298">
        <v>1249.55</v>
      </c>
      <c r="N891" s="298">
        <v>1250.1400000000001</v>
      </c>
      <c r="O891" s="298">
        <v>-0.60580000000000001</v>
      </c>
      <c r="P891" s="298">
        <v>-0.26579999999999998</v>
      </c>
      <c r="Q891" s="298">
        <v>0.44013000000000002</v>
      </c>
      <c r="R891" s="302">
        <v>1</v>
      </c>
      <c r="S891" s="302">
        <v>1</v>
      </c>
      <c r="T891" s="302">
        <v>1</v>
      </c>
      <c r="U891" s="302">
        <v>119.90900000000001</v>
      </c>
      <c r="V891" s="302">
        <v>120.25</v>
      </c>
      <c r="W891" s="302">
        <v>119.84</v>
      </c>
      <c r="X891" s="302">
        <v>3.4320000000000003E-2</v>
      </c>
      <c r="Y891" s="302">
        <v>3.7019999999999997E-2</v>
      </c>
      <c r="Z891" s="302">
        <v>3.687E-2</v>
      </c>
      <c r="AA891" s="302">
        <v>3.31E-3</v>
      </c>
      <c r="AB891" s="302">
        <v>3.3300000000000001E-3</v>
      </c>
      <c r="AC891" s="302">
        <v>4.3600000000000002E-3</v>
      </c>
      <c r="AD891" s="298">
        <v>49.997999999999998</v>
      </c>
      <c r="AE891" s="58">
        <f t="shared" si="13"/>
        <v>2.8171292797196656E-5</v>
      </c>
    </row>
    <row r="892" spans="1:31">
      <c r="A892" s="3">
        <v>891</v>
      </c>
      <c r="B892" s="290" t="s">
        <v>1691</v>
      </c>
      <c r="C892" s="292">
        <v>249.90600000000001</v>
      </c>
      <c r="D892" s="292">
        <v>249.893</v>
      </c>
      <c r="E892" s="292">
        <v>249.88499999999999</v>
      </c>
      <c r="F892" s="292">
        <v>5.0062499999999996</v>
      </c>
      <c r="G892" s="292">
        <v>5.0003700000000002</v>
      </c>
      <c r="H892" s="292">
        <v>5.0028699999999997</v>
      </c>
      <c r="I892" s="292">
        <v>359.97199999999998</v>
      </c>
      <c r="J892" s="292">
        <v>359.98700000000002</v>
      </c>
      <c r="K892" s="292">
        <v>2.017E-2</v>
      </c>
      <c r="L892" s="292">
        <v>1251.0899999999999</v>
      </c>
      <c r="M892" s="298">
        <v>1249.55</v>
      </c>
      <c r="N892" s="298">
        <v>1250.1400000000001</v>
      </c>
      <c r="O892" s="298">
        <v>-0.60670000000000002</v>
      </c>
      <c r="P892" s="298">
        <v>-0.26479999999999998</v>
      </c>
      <c r="Q892" s="298">
        <v>0.44019999999999998</v>
      </c>
      <c r="R892" s="302">
        <v>1</v>
      </c>
      <c r="S892" s="302">
        <v>1</v>
      </c>
      <c r="T892" s="302">
        <v>1</v>
      </c>
      <c r="U892" s="302">
        <v>119.90900000000001</v>
      </c>
      <c r="V892" s="302">
        <v>120.25</v>
      </c>
      <c r="W892" s="302">
        <v>119.84</v>
      </c>
      <c r="X892" s="302">
        <v>3.4380000000000001E-2</v>
      </c>
      <c r="Y892" s="302">
        <v>3.6850000000000001E-2</v>
      </c>
      <c r="Z892" s="302">
        <v>3.703E-2</v>
      </c>
      <c r="AA892" s="302">
        <v>3.32E-3</v>
      </c>
      <c r="AB892" s="302">
        <v>3.31E-3</v>
      </c>
      <c r="AC892" s="302">
        <v>4.4299999999999999E-3</v>
      </c>
      <c r="AD892" s="298">
        <v>49.997999999999998</v>
      </c>
      <c r="AE892" s="58">
        <f t="shared" si="13"/>
        <v>2.7800924726761878E-5</v>
      </c>
    </row>
    <row r="893" spans="1:31">
      <c r="A893" s="3">
        <v>892</v>
      </c>
      <c r="B893" s="290" t="s">
        <v>1692</v>
      </c>
      <c r="C893" s="292">
        <v>249.90600000000001</v>
      </c>
      <c r="D893" s="292">
        <v>249.89099999999999</v>
      </c>
      <c r="E893" s="292">
        <v>249.886</v>
      </c>
      <c r="F893" s="292">
        <v>5.0062300000000004</v>
      </c>
      <c r="G893" s="292">
        <v>5.0003500000000001</v>
      </c>
      <c r="H893" s="292">
        <v>5.0028600000000001</v>
      </c>
      <c r="I893" s="292">
        <v>359.97199999999998</v>
      </c>
      <c r="J893" s="292">
        <v>359.988</v>
      </c>
      <c r="K893" s="292">
        <v>2.0789999999999999E-2</v>
      </c>
      <c r="L893" s="292">
        <v>1251.08</v>
      </c>
      <c r="M893" s="298">
        <v>1249.54</v>
      </c>
      <c r="N893" s="298">
        <v>1250.1400000000001</v>
      </c>
      <c r="O893" s="298">
        <v>-0.59550000000000003</v>
      </c>
      <c r="P893" s="298">
        <v>-0.25219999999999998</v>
      </c>
      <c r="Q893" s="298">
        <v>0.45371</v>
      </c>
      <c r="R893" s="302">
        <v>1</v>
      </c>
      <c r="S893" s="302">
        <v>1</v>
      </c>
      <c r="T893" s="302">
        <v>1</v>
      </c>
      <c r="U893" s="302">
        <v>119.90900000000001</v>
      </c>
      <c r="V893" s="302">
        <v>120.25</v>
      </c>
      <c r="W893" s="302">
        <v>119.84</v>
      </c>
      <c r="X893" s="302">
        <v>3.4500000000000003E-2</v>
      </c>
      <c r="Y893" s="302">
        <v>3.5830000000000001E-2</v>
      </c>
      <c r="Z893" s="302">
        <v>3.7429999999999998E-2</v>
      </c>
      <c r="AA893" s="302">
        <v>3.32E-3</v>
      </c>
      <c r="AB893" s="302">
        <v>3.2599999999999999E-3</v>
      </c>
      <c r="AC893" s="302">
        <v>4.4999999999999997E-3</v>
      </c>
      <c r="AD893" s="298">
        <v>49.997999999999998</v>
      </c>
      <c r="AE893" s="58">
        <f t="shared" si="13"/>
        <v>2.8032409318257123E-5</v>
      </c>
    </row>
    <row r="894" spans="1:31">
      <c r="A894" s="3">
        <v>893</v>
      </c>
      <c r="B894" s="290" t="s">
        <v>1693</v>
      </c>
      <c r="C894" s="292">
        <v>249.90600000000001</v>
      </c>
      <c r="D894" s="292">
        <v>249.892</v>
      </c>
      <c r="E894" s="292">
        <v>249.887</v>
      </c>
      <c r="F894" s="292">
        <v>5.0061900000000001</v>
      </c>
      <c r="G894" s="292">
        <v>5.0003799999999998</v>
      </c>
      <c r="H894" s="292">
        <v>5.0028600000000001</v>
      </c>
      <c r="I894" s="292">
        <v>359.97300000000001</v>
      </c>
      <c r="J894" s="292">
        <v>359.98899999999998</v>
      </c>
      <c r="K894" s="292">
        <v>2.0840000000000001E-2</v>
      </c>
      <c r="L894" s="292">
        <v>1251.08</v>
      </c>
      <c r="M894" s="298">
        <v>1249.55</v>
      </c>
      <c r="N894" s="298">
        <v>1250.1500000000001</v>
      </c>
      <c r="O894" s="298">
        <v>-0.5786</v>
      </c>
      <c r="P894" s="298">
        <v>-0.23910000000000001</v>
      </c>
      <c r="Q894" s="298">
        <v>0.45488000000000001</v>
      </c>
      <c r="R894" s="302">
        <v>1</v>
      </c>
      <c r="S894" s="302">
        <v>1</v>
      </c>
      <c r="T894" s="302">
        <v>1</v>
      </c>
      <c r="U894" s="302">
        <v>119.90900000000001</v>
      </c>
      <c r="V894" s="302">
        <v>120.25</v>
      </c>
      <c r="W894" s="302">
        <v>119.84</v>
      </c>
      <c r="X894" s="302">
        <v>3.4889999999999997E-2</v>
      </c>
      <c r="Y894" s="302">
        <v>3.5700000000000003E-2</v>
      </c>
      <c r="Z894" s="302">
        <v>3.7139999999999999E-2</v>
      </c>
      <c r="AA894" s="302">
        <v>3.31E-3</v>
      </c>
      <c r="AB894" s="302">
        <v>3.2499999999999999E-3</v>
      </c>
      <c r="AC894" s="302">
        <v>4.4900000000000001E-3</v>
      </c>
      <c r="AD894" s="298">
        <v>49.997999999999998</v>
      </c>
      <c r="AE894" s="58">
        <f t="shared" si="13"/>
        <v>2.6365742087364197E-5</v>
      </c>
    </row>
    <row r="895" spans="1:31">
      <c r="A895" s="3">
        <v>894</v>
      </c>
      <c r="B895" s="290" t="s">
        <v>1694</v>
      </c>
      <c r="C895" s="292">
        <v>249.90700000000001</v>
      </c>
      <c r="D895" s="292">
        <v>249.892</v>
      </c>
      <c r="E895" s="292">
        <v>249.887</v>
      </c>
      <c r="F895" s="292">
        <v>5.0061600000000004</v>
      </c>
      <c r="G895" s="292">
        <v>5.0004299999999997</v>
      </c>
      <c r="H895" s="292">
        <v>5.0028699999999997</v>
      </c>
      <c r="I895" s="292">
        <v>359.97199999999998</v>
      </c>
      <c r="J895" s="292">
        <v>359.98899999999998</v>
      </c>
      <c r="K895" s="292">
        <v>2.1000000000000001E-2</v>
      </c>
      <c r="L895" s="292">
        <v>1251.07</v>
      </c>
      <c r="M895" s="298">
        <v>1249.56</v>
      </c>
      <c r="N895" s="298">
        <v>1250.1500000000001</v>
      </c>
      <c r="O895" s="298">
        <v>-0.59550000000000003</v>
      </c>
      <c r="P895" s="298">
        <v>-0.2321</v>
      </c>
      <c r="Q895" s="298">
        <v>0.45831</v>
      </c>
      <c r="R895" s="302">
        <v>1</v>
      </c>
      <c r="S895" s="302">
        <v>1</v>
      </c>
      <c r="T895" s="302">
        <v>1</v>
      </c>
      <c r="U895" s="302">
        <v>119.90900000000001</v>
      </c>
      <c r="V895" s="302">
        <v>120.249</v>
      </c>
      <c r="W895" s="302">
        <v>119.84099999999999</v>
      </c>
      <c r="X895" s="302">
        <v>3.4279999999999998E-2</v>
      </c>
      <c r="Y895" s="302">
        <v>3.6040000000000003E-2</v>
      </c>
      <c r="Z895" s="302">
        <v>3.7429999999999998E-2</v>
      </c>
      <c r="AA895" s="302">
        <v>3.32E-3</v>
      </c>
      <c r="AB895" s="302">
        <v>3.2200000000000002E-3</v>
      </c>
      <c r="AC895" s="302">
        <v>4.4900000000000001E-3</v>
      </c>
      <c r="AD895" s="298">
        <v>49.997999999999998</v>
      </c>
      <c r="AE895" s="58">
        <f t="shared" si="13"/>
        <v>2.8437498258426785E-5</v>
      </c>
    </row>
    <row r="896" spans="1:31">
      <c r="A896" s="3">
        <v>895</v>
      </c>
      <c r="B896" s="290" t="s">
        <v>1695</v>
      </c>
      <c r="C896" s="292">
        <v>249.90700000000001</v>
      </c>
      <c r="D896" s="292">
        <v>249.892</v>
      </c>
      <c r="E896" s="292">
        <v>249.887</v>
      </c>
      <c r="F896" s="292">
        <v>5.0061299999999997</v>
      </c>
      <c r="G896" s="292">
        <v>5.0004400000000002</v>
      </c>
      <c r="H896" s="292">
        <v>5.0028699999999997</v>
      </c>
      <c r="I896" s="292">
        <v>359.97300000000001</v>
      </c>
      <c r="J896" s="292">
        <v>359.98899999999998</v>
      </c>
      <c r="K896" s="292">
        <v>2.0959999999999999E-2</v>
      </c>
      <c r="L896" s="292">
        <v>1251.07</v>
      </c>
      <c r="M896" s="298">
        <v>1249.57</v>
      </c>
      <c r="N896" s="298">
        <v>1250.1500000000001</v>
      </c>
      <c r="O896" s="298">
        <v>-0.59079999999999999</v>
      </c>
      <c r="P896" s="298">
        <v>-0.2344</v>
      </c>
      <c r="Q896" s="298">
        <v>0.45737</v>
      </c>
      <c r="R896" s="302">
        <v>1</v>
      </c>
      <c r="S896" s="302">
        <v>1</v>
      </c>
      <c r="T896" s="302">
        <v>1</v>
      </c>
      <c r="U896" s="302">
        <v>119.90900000000001</v>
      </c>
      <c r="V896" s="302">
        <v>120.249</v>
      </c>
      <c r="W896" s="302">
        <v>119.84</v>
      </c>
      <c r="X896" s="302">
        <v>3.4939999999999999E-2</v>
      </c>
      <c r="Y896" s="302">
        <v>3.5979999999999998E-2</v>
      </c>
      <c r="Z896" s="302">
        <v>3.7190000000000001E-2</v>
      </c>
      <c r="AA896" s="302">
        <v>3.29E-3</v>
      </c>
      <c r="AB896" s="302">
        <v>3.1900000000000001E-3</v>
      </c>
      <c r="AC896" s="302">
        <v>4.4600000000000004E-3</v>
      </c>
      <c r="AD896" s="298">
        <v>49.997999999999998</v>
      </c>
      <c r="AE896" s="58">
        <f t="shared" si="13"/>
        <v>2.3773151042405516E-5</v>
      </c>
    </row>
    <row r="897" spans="1:31">
      <c r="A897" s="3">
        <v>896</v>
      </c>
      <c r="B897" s="290" t="s">
        <v>1696</v>
      </c>
      <c r="C897" s="292">
        <v>249.90799999999999</v>
      </c>
      <c r="D897" s="292">
        <v>249.89099999999999</v>
      </c>
      <c r="E897" s="292">
        <v>249.887</v>
      </c>
      <c r="F897" s="292">
        <v>5.0061499999999999</v>
      </c>
      <c r="G897" s="292">
        <v>5.00047</v>
      </c>
      <c r="H897" s="292">
        <v>5.00284</v>
      </c>
      <c r="I897" s="292">
        <v>359.97300000000001</v>
      </c>
      <c r="J897" s="292">
        <v>359.98899999999998</v>
      </c>
      <c r="K897" s="292">
        <v>2.1080000000000002E-2</v>
      </c>
      <c r="L897" s="292">
        <v>1251.08</v>
      </c>
      <c r="M897" s="298">
        <v>1249.57</v>
      </c>
      <c r="N897" s="298">
        <v>1250.1400000000001</v>
      </c>
      <c r="O897" s="298">
        <v>-0.57340000000000002</v>
      </c>
      <c r="P897" s="298">
        <v>-0.2311</v>
      </c>
      <c r="Q897" s="298">
        <v>0.46001999999999998</v>
      </c>
      <c r="R897" s="302">
        <v>1</v>
      </c>
      <c r="S897" s="302">
        <v>1</v>
      </c>
      <c r="T897" s="302">
        <v>1</v>
      </c>
      <c r="U897" s="302">
        <v>119.90900000000001</v>
      </c>
      <c r="V897" s="302">
        <v>120.249</v>
      </c>
      <c r="W897" s="302">
        <v>119.84</v>
      </c>
      <c r="X897" s="302">
        <v>3.4950000000000002E-2</v>
      </c>
      <c r="Y897" s="302">
        <v>3.6069999999999998E-2</v>
      </c>
      <c r="Z897" s="302">
        <v>3.6179999999999997E-2</v>
      </c>
      <c r="AA897" s="302">
        <v>3.32E-3</v>
      </c>
      <c r="AB897" s="302">
        <v>3.2000000000000002E-3</v>
      </c>
      <c r="AC897" s="302">
        <v>4.3699999999999998E-3</v>
      </c>
      <c r="AD897" s="298">
        <v>49.997999999999998</v>
      </c>
      <c r="AE897" s="58">
        <f t="shared" si="13"/>
        <v>2.3784719815012068E-5</v>
      </c>
    </row>
    <row r="898" spans="1:31">
      <c r="A898" s="3">
        <v>897</v>
      </c>
      <c r="B898" s="290" t="s">
        <v>1697</v>
      </c>
      <c r="C898" s="292">
        <v>249.90799999999999</v>
      </c>
      <c r="D898" s="292">
        <v>249.892</v>
      </c>
      <c r="E898" s="292">
        <v>249.886</v>
      </c>
      <c r="F898" s="292">
        <v>5.0061099999999996</v>
      </c>
      <c r="G898" s="292">
        <v>5.0005100000000002</v>
      </c>
      <c r="H898" s="292">
        <v>5.0027799999999996</v>
      </c>
      <c r="I898" s="292">
        <v>359.97399999999999</v>
      </c>
      <c r="J898" s="292">
        <v>359.98899999999998</v>
      </c>
      <c r="K898" s="292">
        <v>2.0990000000000002E-2</v>
      </c>
      <c r="L898" s="292">
        <v>1251.06</v>
      </c>
      <c r="M898" s="298">
        <v>1249.5899999999999</v>
      </c>
      <c r="N898" s="298">
        <v>1250.1199999999999</v>
      </c>
      <c r="O898" s="298">
        <v>-0.56689999999999996</v>
      </c>
      <c r="P898" s="298">
        <v>-0.24</v>
      </c>
      <c r="Q898" s="298">
        <v>0.45806000000000002</v>
      </c>
      <c r="R898" s="302">
        <v>1</v>
      </c>
      <c r="S898" s="302">
        <v>1</v>
      </c>
      <c r="T898" s="302">
        <v>1</v>
      </c>
      <c r="U898" s="302">
        <v>119.91</v>
      </c>
      <c r="V898" s="302">
        <v>120.249</v>
      </c>
      <c r="W898" s="302">
        <v>119.84</v>
      </c>
      <c r="X898" s="302">
        <v>3.4569999999999997E-2</v>
      </c>
      <c r="Y898" s="302">
        <v>3.6560000000000002E-2</v>
      </c>
      <c r="Z898" s="302">
        <v>3.7179999999999998E-2</v>
      </c>
      <c r="AA898" s="302">
        <v>3.3300000000000001E-3</v>
      </c>
      <c r="AB898" s="302">
        <v>3.16E-3</v>
      </c>
      <c r="AC898" s="302">
        <v>4.3E-3</v>
      </c>
      <c r="AD898" s="298">
        <v>49.997999999999998</v>
      </c>
      <c r="AE898" s="58">
        <f t="shared" si="13"/>
        <v>2.8171300073154271E-5</v>
      </c>
    </row>
    <row r="899" spans="1:31">
      <c r="A899" s="3">
        <v>898</v>
      </c>
      <c r="B899" s="290" t="s">
        <v>1698</v>
      </c>
      <c r="C899" s="292">
        <v>249.90700000000001</v>
      </c>
      <c r="D899" s="292">
        <v>249.892</v>
      </c>
      <c r="E899" s="292">
        <v>249.886</v>
      </c>
      <c r="F899" s="292">
        <v>5.0061299999999997</v>
      </c>
      <c r="G899" s="292">
        <v>5.00054</v>
      </c>
      <c r="H899" s="292">
        <v>5.0027400000000002</v>
      </c>
      <c r="I899" s="292">
        <v>359.97399999999999</v>
      </c>
      <c r="J899" s="292">
        <v>359.988</v>
      </c>
      <c r="K899" s="292">
        <v>2.1160000000000002E-2</v>
      </c>
      <c r="L899" s="292">
        <v>1251.06</v>
      </c>
      <c r="M899" s="298">
        <v>1249.5899999999999</v>
      </c>
      <c r="N899" s="298">
        <v>1250.1099999999999</v>
      </c>
      <c r="O899" s="298">
        <v>-0.56499999999999995</v>
      </c>
      <c r="P899" s="298">
        <v>-0.24329999999999999</v>
      </c>
      <c r="Q899" s="298">
        <v>0.46178000000000002</v>
      </c>
      <c r="R899" s="302">
        <v>1</v>
      </c>
      <c r="S899" s="302">
        <v>1</v>
      </c>
      <c r="T899" s="302">
        <v>1</v>
      </c>
      <c r="U899" s="302">
        <v>119.91</v>
      </c>
      <c r="V899" s="302">
        <v>120.249</v>
      </c>
      <c r="W899" s="302">
        <v>119.84</v>
      </c>
      <c r="X899" s="302">
        <v>3.3450000000000001E-2</v>
      </c>
      <c r="Y899" s="302">
        <v>3.7409999999999999E-2</v>
      </c>
      <c r="Z899" s="302">
        <v>3.669E-2</v>
      </c>
      <c r="AA899" s="302">
        <v>3.3400000000000001E-3</v>
      </c>
      <c r="AB899" s="302">
        <v>3.1900000000000001E-3</v>
      </c>
      <c r="AC899" s="302">
        <v>4.1999999999999997E-3</v>
      </c>
      <c r="AD899" s="298">
        <v>49.997999999999998</v>
      </c>
      <c r="AE899" s="58">
        <f t="shared" ref="AE899:AE962" si="14">B900-B899</f>
        <v>2.6574067305773497E-5</v>
      </c>
    </row>
    <row r="900" spans="1:31">
      <c r="A900" s="3">
        <v>899</v>
      </c>
      <c r="B900" s="290" t="s">
        <v>1699</v>
      </c>
      <c r="C900" s="292">
        <v>249.90600000000001</v>
      </c>
      <c r="D900" s="292">
        <v>249.893</v>
      </c>
      <c r="E900" s="292">
        <v>249.88499999999999</v>
      </c>
      <c r="F900" s="292">
        <v>5.0061</v>
      </c>
      <c r="G900" s="292">
        <v>5.00054</v>
      </c>
      <c r="H900" s="292">
        <v>5.0027299999999997</v>
      </c>
      <c r="I900" s="292">
        <v>359.97399999999999</v>
      </c>
      <c r="J900" s="292">
        <v>359.988</v>
      </c>
      <c r="K900" s="292">
        <v>2.1479999999999999E-2</v>
      </c>
      <c r="L900" s="292">
        <v>1251.05</v>
      </c>
      <c r="M900" s="298">
        <v>1249.5999999999999</v>
      </c>
      <c r="N900" s="298">
        <v>1250.0999999999999</v>
      </c>
      <c r="O900" s="298">
        <v>-0.55700000000000005</v>
      </c>
      <c r="P900" s="298">
        <v>-0.24890000000000001</v>
      </c>
      <c r="Q900" s="298">
        <v>0.46879999999999999</v>
      </c>
      <c r="R900" s="302">
        <v>1</v>
      </c>
      <c r="S900" s="302">
        <v>1</v>
      </c>
      <c r="T900" s="302">
        <v>1</v>
      </c>
      <c r="U900" s="302">
        <v>119.91</v>
      </c>
      <c r="V900" s="302">
        <v>120.249</v>
      </c>
      <c r="W900" s="302">
        <v>119.84</v>
      </c>
      <c r="X900" s="302">
        <v>3.4410000000000003E-2</v>
      </c>
      <c r="Y900" s="302">
        <v>3.687E-2</v>
      </c>
      <c r="Z900" s="302">
        <v>3.6830000000000002E-2</v>
      </c>
      <c r="AA900" s="302">
        <v>3.3700000000000002E-3</v>
      </c>
      <c r="AB900" s="302">
        <v>3.16E-3</v>
      </c>
      <c r="AC900" s="302">
        <v>4.0099999999999997E-3</v>
      </c>
      <c r="AD900" s="298">
        <v>49.997999999999998</v>
      </c>
      <c r="AE900" s="58">
        <f t="shared" si="14"/>
        <v>2.3067135771270841E-5</v>
      </c>
    </row>
    <row r="901" spans="1:31">
      <c r="A901" s="3">
        <v>900</v>
      </c>
      <c r="B901" s="290" t="s">
        <v>1700</v>
      </c>
      <c r="C901" s="292">
        <v>249.905</v>
      </c>
      <c r="D901" s="292">
        <v>249.89400000000001</v>
      </c>
      <c r="E901" s="292">
        <v>249.88399999999999</v>
      </c>
      <c r="F901" s="292">
        <v>5.0061099999999996</v>
      </c>
      <c r="G901" s="292">
        <v>5.0006000000000004</v>
      </c>
      <c r="H901" s="292">
        <v>5.0026999999999999</v>
      </c>
      <c r="I901" s="292">
        <v>359.97500000000002</v>
      </c>
      <c r="J901" s="292">
        <v>359.98700000000002</v>
      </c>
      <c r="K901" s="292">
        <v>2.128E-2</v>
      </c>
      <c r="L901" s="292">
        <v>1251.05</v>
      </c>
      <c r="M901" s="298">
        <v>1249.6199999999999</v>
      </c>
      <c r="N901" s="298">
        <v>1250.0999999999999</v>
      </c>
      <c r="O901" s="298">
        <v>-0.55000000000000004</v>
      </c>
      <c r="P901" s="298">
        <v>-0.26950000000000002</v>
      </c>
      <c r="Q901" s="298">
        <v>0.46446999999999999</v>
      </c>
      <c r="R901" s="302">
        <v>1</v>
      </c>
      <c r="S901" s="302">
        <v>1</v>
      </c>
      <c r="T901" s="302">
        <v>1</v>
      </c>
      <c r="U901" s="302">
        <v>119.90900000000001</v>
      </c>
      <c r="V901" s="302">
        <v>120.249</v>
      </c>
      <c r="W901" s="302">
        <v>119.84</v>
      </c>
      <c r="X901" s="302">
        <v>3.4709999999999998E-2</v>
      </c>
      <c r="Y901" s="302">
        <v>3.5580000000000001E-2</v>
      </c>
      <c r="Z901" s="302">
        <v>3.7679999999999998E-2</v>
      </c>
      <c r="AA901" s="302">
        <v>3.3600000000000001E-3</v>
      </c>
      <c r="AB901" s="302">
        <v>3.13E-3</v>
      </c>
      <c r="AC901" s="302">
        <v>3.8700000000000002E-3</v>
      </c>
      <c r="AD901" s="298">
        <v>49.997999999999998</v>
      </c>
      <c r="AE901" s="58">
        <f t="shared" si="14"/>
        <v>2.5856475986074656E-5</v>
      </c>
    </row>
    <row r="902" spans="1:31">
      <c r="A902" s="3">
        <v>901</v>
      </c>
      <c r="B902" s="290" t="s">
        <v>1701</v>
      </c>
      <c r="C902" s="292">
        <v>249.905</v>
      </c>
      <c r="D902" s="292">
        <v>249.89400000000001</v>
      </c>
      <c r="E902" s="292">
        <v>249.88399999999999</v>
      </c>
      <c r="F902" s="292">
        <v>5.0061799999999996</v>
      </c>
      <c r="G902" s="292">
        <v>5.0005699999999997</v>
      </c>
      <c r="H902" s="292">
        <v>5.0026799999999998</v>
      </c>
      <c r="I902" s="292">
        <v>359.97500000000002</v>
      </c>
      <c r="J902" s="292">
        <v>359.98700000000002</v>
      </c>
      <c r="K902" s="292">
        <v>2.1530000000000001E-2</v>
      </c>
      <c r="L902" s="292">
        <v>1251.07</v>
      </c>
      <c r="M902" s="298">
        <v>1249.6099999999999</v>
      </c>
      <c r="N902" s="298">
        <v>1250.0899999999999</v>
      </c>
      <c r="O902" s="298">
        <v>-0.54249999999999998</v>
      </c>
      <c r="P902" s="298">
        <v>-0.26579999999999998</v>
      </c>
      <c r="Q902" s="298">
        <v>0.46972999999999998</v>
      </c>
      <c r="R902" s="302">
        <v>1</v>
      </c>
      <c r="S902" s="302">
        <v>1</v>
      </c>
      <c r="T902" s="302">
        <v>1</v>
      </c>
      <c r="U902" s="302">
        <v>119.90900000000001</v>
      </c>
      <c r="V902" s="302">
        <v>120.25</v>
      </c>
      <c r="W902" s="302">
        <v>119.84</v>
      </c>
      <c r="X902" s="302">
        <v>3.4709999999999998E-2</v>
      </c>
      <c r="Y902" s="302">
        <v>3.6069999999999998E-2</v>
      </c>
      <c r="Z902" s="302">
        <v>3.7600000000000001E-2</v>
      </c>
      <c r="AA902" s="302">
        <v>3.3999999999999998E-3</v>
      </c>
      <c r="AB902" s="302">
        <v>3.15E-3</v>
      </c>
      <c r="AC902" s="302">
        <v>3.7000000000000002E-3</v>
      </c>
      <c r="AD902" s="298">
        <v>49.997999999999998</v>
      </c>
      <c r="AE902" s="58">
        <f t="shared" si="14"/>
        <v>2.7083333407063037E-5</v>
      </c>
    </row>
    <row r="903" spans="1:31">
      <c r="A903" s="3">
        <v>902</v>
      </c>
      <c r="B903" s="290" t="s">
        <v>1702</v>
      </c>
      <c r="C903" s="292">
        <v>249.90600000000001</v>
      </c>
      <c r="D903" s="292">
        <v>249.89400000000001</v>
      </c>
      <c r="E903" s="292">
        <v>249.88300000000001</v>
      </c>
      <c r="F903" s="292">
        <v>5.0062100000000003</v>
      </c>
      <c r="G903" s="292">
        <v>5.0005600000000001</v>
      </c>
      <c r="H903" s="292">
        <v>5.0026700000000002</v>
      </c>
      <c r="I903" s="292">
        <v>359.97399999999999</v>
      </c>
      <c r="J903" s="292">
        <v>359.98700000000002</v>
      </c>
      <c r="K903" s="292">
        <v>2.1229999999999999E-2</v>
      </c>
      <c r="L903" s="292">
        <v>1251.08</v>
      </c>
      <c r="M903" s="298">
        <v>1249.6099999999999</v>
      </c>
      <c r="N903" s="298">
        <v>1250.08</v>
      </c>
      <c r="O903" s="298">
        <v>-0.5514</v>
      </c>
      <c r="P903" s="298">
        <v>-0.27700000000000002</v>
      </c>
      <c r="Q903" s="298">
        <v>0.46329999999999999</v>
      </c>
      <c r="R903" s="302">
        <v>1</v>
      </c>
      <c r="S903" s="302">
        <v>1</v>
      </c>
      <c r="T903" s="302">
        <v>1</v>
      </c>
      <c r="U903" s="302">
        <v>119.90900000000001</v>
      </c>
      <c r="V903" s="302">
        <v>120.249</v>
      </c>
      <c r="W903" s="302">
        <v>119.84</v>
      </c>
      <c r="X903" s="302">
        <v>3.431E-2</v>
      </c>
      <c r="Y903" s="302">
        <v>3.6380000000000003E-2</v>
      </c>
      <c r="Z903" s="302">
        <v>3.6589999999999998E-2</v>
      </c>
      <c r="AA903" s="302">
        <v>3.4199999999999999E-3</v>
      </c>
      <c r="AB903" s="302">
        <v>3.1800000000000001E-3</v>
      </c>
      <c r="AC903" s="302">
        <v>3.5599999999999998E-3</v>
      </c>
      <c r="AD903" s="298">
        <v>49.997999999999998</v>
      </c>
      <c r="AE903" s="58">
        <f t="shared" si="14"/>
        <v>2.7986112399958074E-5</v>
      </c>
    </row>
    <row r="904" spans="1:31">
      <c r="A904" s="3">
        <v>903</v>
      </c>
      <c r="B904" s="290" t="s">
        <v>1703</v>
      </c>
      <c r="C904" s="292">
        <v>249.90700000000001</v>
      </c>
      <c r="D904" s="292">
        <v>249.893</v>
      </c>
      <c r="E904" s="292">
        <v>249.88399999999999</v>
      </c>
      <c r="F904" s="292">
        <v>5.0062699999999998</v>
      </c>
      <c r="G904" s="292">
        <v>5.0004799999999996</v>
      </c>
      <c r="H904" s="292">
        <v>5.0026299999999999</v>
      </c>
      <c r="I904" s="292">
        <v>359.97399999999999</v>
      </c>
      <c r="J904" s="292">
        <v>359.98700000000002</v>
      </c>
      <c r="K904" s="292">
        <v>2.197E-2</v>
      </c>
      <c r="L904" s="292">
        <v>1251.0999999999999</v>
      </c>
      <c r="M904" s="298">
        <v>1249.58</v>
      </c>
      <c r="N904" s="298">
        <v>1250.07</v>
      </c>
      <c r="O904" s="298">
        <v>-0.54910000000000003</v>
      </c>
      <c r="P904" s="298">
        <v>-0.28070000000000001</v>
      </c>
      <c r="Q904" s="298">
        <v>0.47939999999999999</v>
      </c>
      <c r="R904" s="302">
        <v>1</v>
      </c>
      <c r="S904" s="302">
        <v>1</v>
      </c>
      <c r="T904" s="302">
        <v>1</v>
      </c>
      <c r="U904" s="302">
        <v>119.90900000000001</v>
      </c>
      <c r="V904" s="302">
        <v>120.25</v>
      </c>
      <c r="W904" s="302">
        <v>119.84</v>
      </c>
      <c r="X904" s="302">
        <v>3.4869999999999998E-2</v>
      </c>
      <c r="Y904" s="302">
        <v>3.6139999999999999E-2</v>
      </c>
      <c r="Z904" s="302">
        <v>3.7220000000000003E-2</v>
      </c>
      <c r="AA904" s="302">
        <v>3.3899999999999998E-3</v>
      </c>
      <c r="AB904" s="302">
        <v>3.2200000000000002E-3</v>
      </c>
      <c r="AC904" s="302">
        <v>3.31E-3</v>
      </c>
      <c r="AD904" s="298">
        <v>49.997999999999998</v>
      </c>
      <c r="AE904" s="58">
        <f t="shared" si="14"/>
        <v>2.7303241949994117E-5</v>
      </c>
    </row>
    <row r="905" spans="1:31">
      <c r="A905" s="3">
        <v>904</v>
      </c>
      <c r="B905" s="290" t="s">
        <v>1704</v>
      </c>
      <c r="C905" s="292">
        <v>249.90899999999999</v>
      </c>
      <c r="D905" s="292">
        <v>249.892</v>
      </c>
      <c r="E905" s="292">
        <v>249.88399999999999</v>
      </c>
      <c r="F905" s="292">
        <v>5.0063000000000004</v>
      </c>
      <c r="G905" s="292">
        <v>5.0004600000000003</v>
      </c>
      <c r="H905" s="292">
        <v>5.0026400000000004</v>
      </c>
      <c r="I905" s="292">
        <v>359.97399999999999</v>
      </c>
      <c r="J905" s="292">
        <v>359.98599999999999</v>
      </c>
      <c r="K905" s="292">
        <v>2.1850000000000001E-2</v>
      </c>
      <c r="L905" s="292">
        <v>1251.1199999999999</v>
      </c>
      <c r="M905" s="298">
        <v>1249.58</v>
      </c>
      <c r="N905" s="298">
        <v>1250.08</v>
      </c>
      <c r="O905" s="298">
        <v>-0.56640000000000001</v>
      </c>
      <c r="P905" s="298">
        <v>-0.28920000000000001</v>
      </c>
      <c r="Q905" s="298">
        <v>0.47675000000000001</v>
      </c>
      <c r="R905" s="302">
        <v>1</v>
      </c>
      <c r="S905" s="302">
        <v>1</v>
      </c>
      <c r="T905" s="302">
        <v>1</v>
      </c>
      <c r="U905" s="302">
        <v>119.90900000000001</v>
      </c>
      <c r="V905" s="302">
        <v>120.25</v>
      </c>
      <c r="W905" s="302">
        <v>119.84</v>
      </c>
      <c r="X905" s="302">
        <v>3.492E-2</v>
      </c>
      <c r="Y905" s="302">
        <v>3.6810000000000002E-2</v>
      </c>
      <c r="Z905" s="302">
        <v>3.6240000000000001E-2</v>
      </c>
      <c r="AA905" s="302">
        <v>3.4199999999999999E-3</v>
      </c>
      <c r="AB905" s="302">
        <v>3.2799999999999999E-3</v>
      </c>
      <c r="AC905" s="302">
        <v>3.14E-3</v>
      </c>
      <c r="AD905" s="298">
        <v>49.997999999999998</v>
      </c>
      <c r="AE905" s="58">
        <f t="shared" si="14"/>
        <v>2.3425927793141454E-5</v>
      </c>
    </row>
    <row r="906" spans="1:31">
      <c r="A906" s="3">
        <v>905</v>
      </c>
      <c r="B906" s="290" t="s">
        <v>1705</v>
      </c>
      <c r="C906" s="292">
        <v>249.90899999999999</v>
      </c>
      <c r="D906" s="292">
        <v>249.893</v>
      </c>
      <c r="E906" s="292">
        <v>249.88399999999999</v>
      </c>
      <c r="F906" s="292">
        <v>5.00631</v>
      </c>
      <c r="G906" s="292">
        <v>5.0004400000000002</v>
      </c>
      <c r="H906" s="292">
        <v>5.0026299999999999</v>
      </c>
      <c r="I906" s="292">
        <v>359.97399999999999</v>
      </c>
      <c r="J906" s="292">
        <v>359.98599999999999</v>
      </c>
      <c r="K906" s="292">
        <v>2.1870000000000001E-2</v>
      </c>
      <c r="L906" s="292">
        <v>1251.1199999999999</v>
      </c>
      <c r="M906" s="298">
        <v>1249.57</v>
      </c>
      <c r="N906" s="298">
        <v>1250.07</v>
      </c>
      <c r="O906" s="298">
        <v>-0.56220000000000003</v>
      </c>
      <c r="P906" s="298">
        <v>-0.30130000000000001</v>
      </c>
      <c r="Q906" s="298">
        <v>0.47670000000000001</v>
      </c>
      <c r="R906" s="302">
        <v>1</v>
      </c>
      <c r="S906" s="302">
        <v>1</v>
      </c>
      <c r="T906" s="302">
        <v>1</v>
      </c>
      <c r="U906" s="302">
        <v>119.90900000000001</v>
      </c>
      <c r="V906" s="302">
        <v>120.249</v>
      </c>
      <c r="W906" s="302">
        <v>119.84</v>
      </c>
      <c r="X906" s="302">
        <v>3.4840000000000003E-2</v>
      </c>
      <c r="Y906" s="302">
        <v>3.669E-2</v>
      </c>
      <c r="Z906" s="302">
        <v>3.6729999999999999E-2</v>
      </c>
      <c r="AA906" s="302">
        <v>3.4399999999999999E-3</v>
      </c>
      <c r="AB906" s="302">
        <v>3.2499999999999999E-3</v>
      </c>
      <c r="AC906" s="302">
        <v>3.0100000000000001E-3</v>
      </c>
      <c r="AD906" s="298">
        <v>49.997999999999998</v>
      </c>
      <c r="AE906" s="58">
        <f t="shared" si="14"/>
        <v>2.5138884666375816E-5</v>
      </c>
    </row>
    <row r="907" spans="1:31">
      <c r="A907" s="3">
        <v>906</v>
      </c>
      <c r="B907" s="290" t="s">
        <v>1706</v>
      </c>
      <c r="C907" s="292">
        <v>249.90899999999999</v>
      </c>
      <c r="D907" s="292">
        <v>249.893</v>
      </c>
      <c r="E907" s="292">
        <v>249.88399999999999</v>
      </c>
      <c r="F907" s="292">
        <v>5.0063399999999998</v>
      </c>
      <c r="G907" s="292">
        <v>5.0004099999999996</v>
      </c>
      <c r="H907" s="292">
        <v>5.0026700000000002</v>
      </c>
      <c r="I907" s="292">
        <v>359.97300000000001</v>
      </c>
      <c r="J907" s="292">
        <v>359.98599999999999</v>
      </c>
      <c r="K907" s="292">
        <v>2.1950000000000001E-2</v>
      </c>
      <c r="L907" s="292">
        <v>1251.1300000000001</v>
      </c>
      <c r="M907" s="298">
        <v>1249.57</v>
      </c>
      <c r="N907" s="298">
        <v>1250.0899999999999</v>
      </c>
      <c r="O907" s="298">
        <v>-0.5716</v>
      </c>
      <c r="P907" s="298">
        <v>-0.28920000000000001</v>
      </c>
      <c r="Q907" s="298">
        <v>0.47904999999999998</v>
      </c>
      <c r="R907" s="302">
        <v>1</v>
      </c>
      <c r="S907" s="302">
        <v>1</v>
      </c>
      <c r="T907" s="302">
        <v>1</v>
      </c>
      <c r="U907" s="302">
        <v>119.90900000000001</v>
      </c>
      <c r="V907" s="302">
        <v>120.25</v>
      </c>
      <c r="W907" s="302">
        <v>119.84</v>
      </c>
      <c r="X907" s="302">
        <v>3.4500000000000003E-2</v>
      </c>
      <c r="Y907" s="302">
        <v>3.6249999999999998E-2</v>
      </c>
      <c r="Z907" s="302">
        <v>3.7420000000000002E-2</v>
      </c>
      <c r="AA907" s="302">
        <v>3.47E-3</v>
      </c>
      <c r="AB907" s="302">
        <v>3.29E-3</v>
      </c>
      <c r="AC907" s="302">
        <v>2.81E-3</v>
      </c>
      <c r="AD907" s="298">
        <v>49.997999999999998</v>
      </c>
      <c r="AE907" s="58">
        <f t="shared" si="14"/>
        <v>2.5451394321862608E-5</v>
      </c>
    </row>
    <row r="908" spans="1:31">
      <c r="A908" s="3">
        <v>907</v>
      </c>
      <c r="B908" s="290" t="s">
        <v>1707</v>
      </c>
      <c r="C908" s="292">
        <v>249.90899999999999</v>
      </c>
      <c r="D908" s="292">
        <v>249.893</v>
      </c>
      <c r="E908" s="292">
        <v>249.88499999999999</v>
      </c>
      <c r="F908" s="292">
        <v>5.00631</v>
      </c>
      <c r="G908" s="292">
        <v>5.0003900000000003</v>
      </c>
      <c r="H908" s="292">
        <v>5.0027400000000002</v>
      </c>
      <c r="I908" s="292">
        <v>359.97300000000001</v>
      </c>
      <c r="J908" s="292">
        <v>359.98700000000002</v>
      </c>
      <c r="K908" s="292">
        <v>2.171E-2</v>
      </c>
      <c r="L908" s="292">
        <v>1251.1199999999999</v>
      </c>
      <c r="M908" s="298">
        <v>1249.56</v>
      </c>
      <c r="N908" s="298">
        <v>1250.1099999999999</v>
      </c>
      <c r="O908" s="298">
        <v>-0.58989999999999998</v>
      </c>
      <c r="P908" s="298">
        <v>-0.28170000000000001</v>
      </c>
      <c r="Q908" s="298">
        <v>0.47377000000000002</v>
      </c>
      <c r="R908" s="302">
        <v>1</v>
      </c>
      <c r="S908" s="302">
        <v>1</v>
      </c>
      <c r="T908" s="302">
        <v>1</v>
      </c>
      <c r="U908" s="302">
        <v>119.90900000000001</v>
      </c>
      <c r="V908" s="302">
        <v>120.25</v>
      </c>
      <c r="W908" s="302">
        <v>119.839</v>
      </c>
      <c r="X908" s="302">
        <v>3.4840000000000003E-2</v>
      </c>
      <c r="Y908" s="302">
        <v>3.5990000000000001E-2</v>
      </c>
      <c r="Z908" s="302">
        <v>3.7600000000000001E-2</v>
      </c>
      <c r="AA908" s="302">
        <v>3.4499999999999999E-3</v>
      </c>
      <c r="AB908" s="302">
        <v>3.32E-3</v>
      </c>
      <c r="AC908" s="302">
        <v>2.6900000000000001E-3</v>
      </c>
      <c r="AD908" s="298">
        <v>49.997999999999998</v>
      </c>
      <c r="AE908" s="58">
        <f t="shared" si="14"/>
        <v>2.9293980333022773E-5</v>
      </c>
    </row>
    <row r="909" spans="1:31">
      <c r="A909" s="3">
        <v>908</v>
      </c>
      <c r="B909" s="290" t="s">
        <v>1708</v>
      </c>
      <c r="C909" s="292">
        <v>249.90799999999999</v>
      </c>
      <c r="D909" s="292">
        <v>249.892</v>
      </c>
      <c r="E909" s="292">
        <v>249.88499999999999</v>
      </c>
      <c r="F909" s="292">
        <v>5.0062300000000004</v>
      </c>
      <c r="G909" s="292">
        <v>5.0003399999999996</v>
      </c>
      <c r="H909" s="292">
        <v>5.0028300000000003</v>
      </c>
      <c r="I909" s="292">
        <v>359.97199999999998</v>
      </c>
      <c r="J909" s="292">
        <v>359.988</v>
      </c>
      <c r="K909" s="292">
        <v>2.1129999999999999E-2</v>
      </c>
      <c r="L909" s="292">
        <v>1251.0899999999999</v>
      </c>
      <c r="M909" s="298">
        <v>1249.54</v>
      </c>
      <c r="N909" s="298">
        <v>1250.1300000000001</v>
      </c>
      <c r="O909" s="298">
        <v>-0.59499999999999997</v>
      </c>
      <c r="P909" s="298">
        <v>-0.2555</v>
      </c>
      <c r="Q909" s="298">
        <v>0.46118999999999999</v>
      </c>
      <c r="R909" s="302">
        <v>1</v>
      </c>
      <c r="S909" s="302">
        <v>1</v>
      </c>
      <c r="T909" s="302">
        <v>1</v>
      </c>
      <c r="U909" s="302">
        <v>119.90900000000001</v>
      </c>
      <c r="V909" s="302">
        <v>120.25</v>
      </c>
      <c r="W909" s="302">
        <v>119.84</v>
      </c>
      <c r="X909" s="302">
        <v>3.4470000000000001E-2</v>
      </c>
      <c r="Y909" s="302">
        <v>3.5979999999999998E-2</v>
      </c>
      <c r="Z909" s="302">
        <v>3.7400000000000003E-2</v>
      </c>
      <c r="AA909" s="302">
        <v>3.46E-3</v>
      </c>
      <c r="AB909" s="302">
        <v>3.3400000000000001E-3</v>
      </c>
      <c r="AC909" s="302">
        <v>2.5400000000000002E-3</v>
      </c>
      <c r="AD909" s="298">
        <v>49.997999999999998</v>
      </c>
      <c r="AE909" s="58">
        <f t="shared" si="14"/>
        <v>2.3194443201646209E-5</v>
      </c>
    </row>
    <row r="910" spans="1:31">
      <c r="A910" s="3">
        <v>909</v>
      </c>
      <c r="B910" s="290" t="s">
        <v>1709</v>
      </c>
      <c r="C910" s="292">
        <v>249.90799999999999</v>
      </c>
      <c r="D910" s="292">
        <v>249.892</v>
      </c>
      <c r="E910" s="292">
        <v>249.886</v>
      </c>
      <c r="F910" s="292">
        <v>5.0061999999999998</v>
      </c>
      <c r="G910" s="292">
        <v>5.0003500000000001</v>
      </c>
      <c r="H910" s="292">
        <v>5.0028699999999997</v>
      </c>
      <c r="I910" s="292">
        <v>359.97199999999998</v>
      </c>
      <c r="J910" s="292">
        <v>359.988</v>
      </c>
      <c r="K910" s="292">
        <v>2.017E-2</v>
      </c>
      <c r="L910" s="292">
        <v>1251.0899999999999</v>
      </c>
      <c r="M910" s="298">
        <v>1249.55</v>
      </c>
      <c r="N910" s="298">
        <v>1250.1500000000001</v>
      </c>
      <c r="O910" s="298">
        <v>-0.60299999999999998</v>
      </c>
      <c r="P910" s="298">
        <v>-0.24890000000000001</v>
      </c>
      <c r="Q910" s="298">
        <v>0.44028</v>
      </c>
      <c r="R910" s="302">
        <v>1</v>
      </c>
      <c r="S910" s="302">
        <v>1</v>
      </c>
      <c r="T910" s="302">
        <v>1</v>
      </c>
      <c r="U910" s="302">
        <v>119.90900000000001</v>
      </c>
      <c r="V910" s="302">
        <v>120.25</v>
      </c>
      <c r="W910" s="302">
        <v>119.84</v>
      </c>
      <c r="X910" s="302">
        <v>3.456E-2</v>
      </c>
      <c r="Y910" s="302">
        <v>3.635E-2</v>
      </c>
      <c r="Z910" s="302">
        <v>3.7260000000000001E-2</v>
      </c>
      <c r="AA910" s="302">
        <v>3.47E-3</v>
      </c>
      <c r="AB910" s="302">
        <v>3.3700000000000002E-3</v>
      </c>
      <c r="AC910" s="302">
        <v>2.5000000000000001E-3</v>
      </c>
      <c r="AD910" s="298">
        <v>49.997999999999998</v>
      </c>
      <c r="AE910" s="58">
        <f t="shared" si="14"/>
        <v>2.4907407350838184E-5</v>
      </c>
    </row>
    <row r="911" spans="1:31">
      <c r="A911" s="3">
        <v>910</v>
      </c>
      <c r="B911" s="290" t="s">
        <v>1710</v>
      </c>
      <c r="C911" s="292">
        <v>249.90899999999999</v>
      </c>
      <c r="D911" s="292">
        <v>249.892</v>
      </c>
      <c r="E911" s="292">
        <v>249.887</v>
      </c>
      <c r="F911" s="292">
        <v>5.0061799999999996</v>
      </c>
      <c r="G911" s="292">
        <v>5.0004</v>
      </c>
      <c r="H911" s="292">
        <v>5.0028899999999998</v>
      </c>
      <c r="I911" s="292">
        <v>359.97199999999998</v>
      </c>
      <c r="J911" s="292">
        <v>359.988</v>
      </c>
      <c r="K911" s="292">
        <v>1.932E-2</v>
      </c>
      <c r="L911" s="292">
        <v>1251.0899999999999</v>
      </c>
      <c r="M911" s="298">
        <v>1249.56</v>
      </c>
      <c r="N911" s="298">
        <v>1250.1500000000001</v>
      </c>
      <c r="O911" s="298">
        <v>-0.60160000000000002</v>
      </c>
      <c r="P911" s="298">
        <v>-0.24610000000000001</v>
      </c>
      <c r="Q911" s="298">
        <v>0.42165000000000002</v>
      </c>
      <c r="R911" s="302">
        <v>1</v>
      </c>
      <c r="S911" s="302">
        <v>1</v>
      </c>
      <c r="T911" s="302">
        <v>1</v>
      </c>
      <c r="U911" s="302">
        <v>119.90900000000001</v>
      </c>
      <c r="V911" s="302">
        <v>120.25</v>
      </c>
      <c r="W911" s="302">
        <v>119.84</v>
      </c>
      <c r="X911" s="302">
        <v>3.3820000000000003E-2</v>
      </c>
      <c r="Y911" s="302">
        <v>3.653E-2</v>
      </c>
      <c r="Z911" s="302">
        <v>3.7019999999999997E-2</v>
      </c>
      <c r="AA911" s="302">
        <v>3.46E-3</v>
      </c>
      <c r="AB911" s="302">
        <v>3.3500000000000001E-3</v>
      </c>
      <c r="AC911" s="302">
        <v>2.49E-3</v>
      </c>
      <c r="AD911" s="298">
        <v>49.997999999999998</v>
      </c>
      <c r="AE911" s="58">
        <f t="shared" si="14"/>
        <v>2.8391201340127736E-5</v>
      </c>
    </row>
    <row r="912" spans="1:31">
      <c r="A912" s="3">
        <v>911</v>
      </c>
      <c r="B912" s="290" t="s">
        <v>1711</v>
      </c>
      <c r="C912" s="292">
        <v>249.90899999999999</v>
      </c>
      <c r="D912" s="292">
        <v>249.892</v>
      </c>
      <c r="E912" s="292">
        <v>249.886</v>
      </c>
      <c r="F912" s="292">
        <v>5.0061600000000004</v>
      </c>
      <c r="G912" s="292">
        <v>5.0004600000000003</v>
      </c>
      <c r="H912" s="292">
        <v>5.0029000000000003</v>
      </c>
      <c r="I912" s="292">
        <v>359.97199999999998</v>
      </c>
      <c r="J912" s="292">
        <v>359.988</v>
      </c>
      <c r="K912" s="292">
        <v>1.8270000000000002E-2</v>
      </c>
      <c r="L912" s="292">
        <v>1251.08</v>
      </c>
      <c r="M912" s="298">
        <v>1249.57</v>
      </c>
      <c r="N912" s="298">
        <v>1250.1600000000001</v>
      </c>
      <c r="O912" s="298">
        <v>-0.59360000000000002</v>
      </c>
      <c r="P912" s="298">
        <v>-0.24560000000000001</v>
      </c>
      <c r="Q912" s="298">
        <v>0.39868999999999999</v>
      </c>
      <c r="R912" s="302">
        <v>1</v>
      </c>
      <c r="S912" s="302">
        <v>1</v>
      </c>
      <c r="T912" s="302">
        <v>1</v>
      </c>
      <c r="U912" s="302">
        <v>119.90900000000001</v>
      </c>
      <c r="V912" s="302">
        <v>120.249</v>
      </c>
      <c r="W912" s="302">
        <v>119.84</v>
      </c>
      <c r="X912" s="302">
        <v>3.4090000000000002E-2</v>
      </c>
      <c r="Y912" s="302">
        <v>3.637E-2</v>
      </c>
      <c r="Z912" s="302">
        <v>3.6569999999999998E-2</v>
      </c>
      <c r="AA912" s="302">
        <v>3.4499999999999999E-3</v>
      </c>
      <c r="AB912" s="302">
        <v>3.3899999999999998E-3</v>
      </c>
      <c r="AC912" s="302">
        <v>2.48E-3</v>
      </c>
      <c r="AD912" s="298">
        <v>49.997999999999998</v>
      </c>
      <c r="AE912" s="58">
        <f t="shared" si="14"/>
        <v>2.3877313651610166E-5</v>
      </c>
    </row>
    <row r="913" spans="1:31">
      <c r="A913" s="3">
        <v>912</v>
      </c>
      <c r="B913" s="290" t="s">
        <v>1712</v>
      </c>
      <c r="C913" s="292">
        <v>249.90899999999999</v>
      </c>
      <c r="D913" s="292">
        <v>249.893</v>
      </c>
      <c r="E913" s="292">
        <v>249.886</v>
      </c>
      <c r="F913" s="292">
        <v>5.0061400000000003</v>
      </c>
      <c r="G913" s="292">
        <v>5.0004999999999997</v>
      </c>
      <c r="H913" s="292">
        <v>5.00284</v>
      </c>
      <c r="I913" s="292">
        <v>359.97300000000001</v>
      </c>
      <c r="J913" s="292">
        <v>359.98899999999998</v>
      </c>
      <c r="K913" s="292">
        <v>1.8079999999999999E-2</v>
      </c>
      <c r="L913" s="292">
        <v>1251.08</v>
      </c>
      <c r="M913" s="298">
        <v>1249.5899999999999</v>
      </c>
      <c r="N913" s="298">
        <v>1250.1400000000001</v>
      </c>
      <c r="O913" s="298">
        <v>-0.57110000000000005</v>
      </c>
      <c r="P913" s="298">
        <v>-0.2311</v>
      </c>
      <c r="Q913" s="298">
        <v>0.39456999999999998</v>
      </c>
      <c r="R913" s="302">
        <v>1</v>
      </c>
      <c r="S913" s="302">
        <v>1</v>
      </c>
      <c r="T913" s="302">
        <v>1</v>
      </c>
      <c r="U913" s="302">
        <v>119.91</v>
      </c>
      <c r="V913" s="302">
        <v>120.249</v>
      </c>
      <c r="W913" s="302">
        <v>119.84</v>
      </c>
      <c r="X913" s="302">
        <v>3.4860000000000002E-2</v>
      </c>
      <c r="Y913" s="302">
        <v>3.6549999999999999E-2</v>
      </c>
      <c r="Z913" s="302">
        <v>3.6589999999999998E-2</v>
      </c>
      <c r="AA913" s="302">
        <v>3.46E-3</v>
      </c>
      <c r="AB913" s="302">
        <v>3.4299999999999999E-3</v>
      </c>
      <c r="AC913" s="302">
        <v>2.5699999999999998E-3</v>
      </c>
      <c r="AD913" s="298">
        <v>49.997999999999998</v>
      </c>
      <c r="AE913" s="58">
        <f t="shared" si="14"/>
        <v>2.3460648662876338E-5</v>
      </c>
    </row>
    <row r="914" spans="1:31">
      <c r="A914" s="3">
        <v>913</v>
      </c>
      <c r="B914" s="290" t="s">
        <v>1713</v>
      </c>
      <c r="C914" s="292">
        <v>249.90799999999999</v>
      </c>
      <c r="D914" s="292">
        <v>249.893</v>
      </c>
      <c r="E914" s="292">
        <v>249.886</v>
      </c>
      <c r="F914" s="292">
        <v>5.0061299999999997</v>
      </c>
      <c r="G914" s="292">
        <v>5.0005300000000004</v>
      </c>
      <c r="H914" s="292">
        <v>5.0027900000000001</v>
      </c>
      <c r="I914" s="292">
        <v>359.97399999999999</v>
      </c>
      <c r="J914" s="292">
        <v>359.988</v>
      </c>
      <c r="K914" s="292">
        <v>1.7670000000000002E-2</v>
      </c>
      <c r="L914" s="292">
        <v>1251.07</v>
      </c>
      <c r="M914" s="298">
        <v>1249.5999999999999</v>
      </c>
      <c r="N914" s="298">
        <v>1250.1199999999999</v>
      </c>
      <c r="O914" s="298">
        <v>-0.56130000000000002</v>
      </c>
      <c r="P914" s="298">
        <v>-0.24660000000000001</v>
      </c>
      <c r="Q914" s="298">
        <v>0.38567000000000001</v>
      </c>
      <c r="R914" s="302">
        <v>1</v>
      </c>
      <c r="S914" s="302">
        <v>1</v>
      </c>
      <c r="T914" s="302">
        <v>1</v>
      </c>
      <c r="U914" s="302">
        <v>119.91</v>
      </c>
      <c r="V914" s="302">
        <v>120.249</v>
      </c>
      <c r="W914" s="302">
        <v>119.84</v>
      </c>
      <c r="X914" s="302">
        <v>3.4709999999999998E-2</v>
      </c>
      <c r="Y914" s="302">
        <v>3.6200000000000003E-2</v>
      </c>
      <c r="Z914" s="302">
        <v>3.6729999999999999E-2</v>
      </c>
      <c r="AA914" s="302">
        <v>3.46E-3</v>
      </c>
      <c r="AB914" s="302">
        <v>3.3999999999999998E-3</v>
      </c>
      <c r="AC914" s="302">
        <v>2.64E-3</v>
      </c>
      <c r="AD914" s="298">
        <v>49.997999999999998</v>
      </c>
      <c r="AE914" s="58">
        <f t="shared" si="14"/>
        <v>2.8171300073154271E-5</v>
      </c>
    </row>
    <row r="915" spans="1:31">
      <c r="A915" s="3">
        <v>914</v>
      </c>
      <c r="B915" s="290" t="s">
        <v>1714</v>
      </c>
      <c r="C915" s="292">
        <v>249.90700000000001</v>
      </c>
      <c r="D915" s="292">
        <v>249.89400000000001</v>
      </c>
      <c r="E915" s="292">
        <v>249.88499999999999</v>
      </c>
      <c r="F915" s="292">
        <v>5.0061600000000004</v>
      </c>
      <c r="G915" s="292">
        <v>5.0005800000000002</v>
      </c>
      <c r="H915" s="292">
        <v>5.0027699999999999</v>
      </c>
      <c r="I915" s="292">
        <v>359.97399999999999</v>
      </c>
      <c r="J915" s="292">
        <v>359.988</v>
      </c>
      <c r="K915" s="292">
        <v>1.7749999999999998E-2</v>
      </c>
      <c r="L915" s="292">
        <v>1251.07</v>
      </c>
      <c r="M915" s="298">
        <v>1249.6099999999999</v>
      </c>
      <c r="N915" s="298">
        <v>1250.1099999999999</v>
      </c>
      <c r="O915" s="298">
        <v>-0.55049999999999999</v>
      </c>
      <c r="P915" s="298">
        <v>-0.2545</v>
      </c>
      <c r="Q915" s="298">
        <v>0.38747999999999999</v>
      </c>
      <c r="R915" s="302">
        <v>1</v>
      </c>
      <c r="S915" s="302">
        <v>1</v>
      </c>
      <c r="T915" s="302">
        <v>1</v>
      </c>
      <c r="U915" s="302">
        <v>119.91</v>
      </c>
      <c r="V915" s="302">
        <v>120.249</v>
      </c>
      <c r="W915" s="302">
        <v>119.84</v>
      </c>
      <c r="X915" s="302">
        <v>3.5029999999999999E-2</v>
      </c>
      <c r="Y915" s="302">
        <v>3.6330000000000001E-2</v>
      </c>
      <c r="Z915" s="302">
        <v>3.6319999999999998E-2</v>
      </c>
      <c r="AA915" s="302">
        <v>3.4399999999999999E-3</v>
      </c>
      <c r="AB915" s="302">
        <v>3.4099999999999998E-3</v>
      </c>
      <c r="AC915" s="302">
        <v>2.7100000000000002E-3</v>
      </c>
      <c r="AD915" s="298">
        <v>49.997999999999998</v>
      </c>
      <c r="AE915" s="58">
        <f t="shared" si="14"/>
        <v>2.6493056793697178E-5</v>
      </c>
    </row>
    <row r="916" spans="1:31">
      <c r="A916" s="3">
        <v>915</v>
      </c>
      <c r="B916" s="290" t="s">
        <v>1715</v>
      </c>
      <c r="C916" s="292">
        <v>249.90600000000001</v>
      </c>
      <c r="D916" s="292">
        <v>249.893</v>
      </c>
      <c r="E916" s="292">
        <v>249.88399999999999</v>
      </c>
      <c r="F916" s="292">
        <v>5.0061799999999996</v>
      </c>
      <c r="G916" s="292">
        <v>5.0005800000000002</v>
      </c>
      <c r="H916" s="292">
        <v>5.0027200000000001</v>
      </c>
      <c r="I916" s="292">
        <v>359.97399999999999</v>
      </c>
      <c r="J916" s="292">
        <v>359.98700000000002</v>
      </c>
      <c r="K916" s="292">
        <v>1.7309999999999999E-2</v>
      </c>
      <c r="L916" s="292">
        <v>1251.07</v>
      </c>
      <c r="M916" s="298">
        <v>1249.6099999999999</v>
      </c>
      <c r="N916" s="298">
        <v>1250.0999999999999</v>
      </c>
      <c r="O916" s="298">
        <v>-0.55049999999999999</v>
      </c>
      <c r="P916" s="298">
        <v>-0.27839999999999998</v>
      </c>
      <c r="Q916" s="298">
        <v>0.37784000000000001</v>
      </c>
      <c r="R916" s="302">
        <v>1</v>
      </c>
      <c r="S916" s="302">
        <v>1</v>
      </c>
      <c r="T916" s="302">
        <v>1</v>
      </c>
      <c r="U916" s="302">
        <v>119.90900000000001</v>
      </c>
      <c r="V916" s="302">
        <v>120.249</v>
      </c>
      <c r="W916" s="302">
        <v>119.84</v>
      </c>
      <c r="X916" s="302">
        <v>3.5479999999999998E-2</v>
      </c>
      <c r="Y916" s="302">
        <v>3.601E-2</v>
      </c>
      <c r="Z916" s="302">
        <v>3.6769999999999997E-2</v>
      </c>
      <c r="AA916" s="302">
        <v>3.4099999999999998E-3</v>
      </c>
      <c r="AB916" s="302">
        <v>3.48E-3</v>
      </c>
      <c r="AC916" s="302">
        <v>2.8500000000000001E-3</v>
      </c>
      <c r="AD916" s="298">
        <v>49.997999999999998</v>
      </c>
      <c r="AE916" s="58">
        <f t="shared" si="14"/>
        <v>2.8124995878897607E-5</v>
      </c>
    </row>
    <row r="917" spans="1:31">
      <c r="A917" s="3">
        <v>916</v>
      </c>
      <c r="B917" s="290" t="s">
        <v>1716</v>
      </c>
      <c r="C917" s="292">
        <v>249.90600000000001</v>
      </c>
      <c r="D917" s="292">
        <v>249.89400000000001</v>
      </c>
      <c r="E917" s="292">
        <v>249.88300000000001</v>
      </c>
      <c r="F917" s="292">
        <v>5.0062100000000003</v>
      </c>
      <c r="G917" s="292">
        <v>5.0005800000000002</v>
      </c>
      <c r="H917" s="292">
        <v>5.0026700000000002</v>
      </c>
      <c r="I917" s="292">
        <v>359.97399999999999</v>
      </c>
      <c r="J917" s="292">
        <v>359.98700000000002</v>
      </c>
      <c r="K917" s="292">
        <v>1.8149999999999999E-2</v>
      </c>
      <c r="L917" s="292">
        <v>1251.08</v>
      </c>
      <c r="M917" s="298">
        <v>1249.6099999999999</v>
      </c>
      <c r="N917" s="298">
        <v>1250.08</v>
      </c>
      <c r="O917" s="298">
        <v>-0.54910000000000003</v>
      </c>
      <c r="P917" s="298">
        <v>-0.28029999999999999</v>
      </c>
      <c r="Q917" s="298">
        <v>0.3962</v>
      </c>
      <c r="R917" s="302">
        <v>1</v>
      </c>
      <c r="S917" s="302">
        <v>1</v>
      </c>
      <c r="T917" s="302">
        <v>1</v>
      </c>
      <c r="U917" s="302">
        <v>119.90900000000001</v>
      </c>
      <c r="V917" s="302">
        <v>120.249</v>
      </c>
      <c r="W917" s="302">
        <v>119.84099999999999</v>
      </c>
      <c r="X917" s="302">
        <v>3.5180000000000003E-2</v>
      </c>
      <c r="Y917" s="302">
        <v>3.6069999999999998E-2</v>
      </c>
      <c r="Z917" s="302">
        <v>3.7150000000000002E-2</v>
      </c>
      <c r="AA917" s="302">
        <v>3.4099999999999998E-3</v>
      </c>
      <c r="AB917" s="302">
        <v>3.46E-3</v>
      </c>
      <c r="AC917" s="302">
        <v>2.96E-3</v>
      </c>
      <c r="AD917" s="298">
        <v>49.997999999999998</v>
      </c>
      <c r="AE917" s="58">
        <f t="shared" si="14"/>
        <v>2.8159724024590105E-5</v>
      </c>
    </row>
    <row r="918" spans="1:31">
      <c r="A918" s="3">
        <v>917</v>
      </c>
      <c r="B918" s="290" t="s">
        <v>1717</v>
      </c>
      <c r="C918" s="292">
        <v>249.90700000000001</v>
      </c>
      <c r="D918" s="292">
        <v>249.892</v>
      </c>
      <c r="E918" s="292">
        <v>249.88300000000001</v>
      </c>
      <c r="F918" s="292">
        <v>5.00624</v>
      </c>
      <c r="G918" s="292">
        <v>5.0004999999999997</v>
      </c>
      <c r="H918" s="292">
        <v>5.0027400000000002</v>
      </c>
      <c r="I918" s="292">
        <v>359.97399999999999</v>
      </c>
      <c r="J918" s="292">
        <v>359.98599999999999</v>
      </c>
      <c r="K918" s="292">
        <v>1.797E-2</v>
      </c>
      <c r="L918" s="292">
        <v>1251.0899999999999</v>
      </c>
      <c r="M918" s="298">
        <v>1249.58</v>
      </c>
      <c r="N918" s="298">
        <v>1250.0999999999999</v>
      </c>
      <c r="O918" s="298">
        <v>-0.55610000000000004</v>
      </c>
      <c r="P918" s="298">
        <v>-0.2878</v>
      </c>
      <c r="Q918" s="298">
        <v>0.39222000000000001</v>
      </c>
      <c r="R918" s="302">
        <v>1</v>
      </c>
      <c r="S918" s="302">
        <v>1</v>
      </c>
      <c r="T918" s="302">
        <v>1</v>
      </c>
      <c r="U918" s="302">
        <v>119.90900000000001</v>
      </c>
      <c r="V918" s="302">
        <v>120.25</v>
      </c>
      <c r="W918" s="302">
        <v>119.84</v>
      </c>
      <c r="X918" s="302">
        <v>3.4529999999999998E-2</v>
      </c>
      <c r="Y918" s="302">
        <v>3.6060000000000002E-2</v>
      </c>
      <c r="Z918" s="302">
        <v>3.7780000000000001E-2</v>
      </c>
      <c r="AA918" s="302">
        <v>3.4099999999999998E-3</v>
      </c>
      <c r="AB918" s="302">
        <v>3.46E-3</v>
      </c>
      <c r="AC918" s="302">
        <v>3.1099999999999999E-3</v>
      </c>
      <c r="AD918" s="298">
        <v>49.997999999999998</v>
      </c>
      <c r="AE918" s="58">
        <f t="shared" si="14"/>
        <v>2.7939815481659025E-5</v>
      </c>
    </row>
    <row r="919" spans="1:31">
      <c r="A919" s="3">
        <v>918</v>
      </c>
      <c r="B919" s="290" t="s">
        <v>1718</v>
      </c>
      <c r="C919" s="292">
        <v>249.90799999999999</v>
      </c>
      <c r="D919" s="292">
        <v>249.893</v>
      </c>
      <c r="E919" s="292">
        <v>249.88399999999999</v>
      </c>
      <c r="F919" s="292">
        <v>5.0063000000000004</v>
      </c>
      <c r="G919" s="292">
        <v>5.0004499999999998</v>
      </c>
      <c r="H919" s="292">
        <v>5.0027100000000004</v>
      </c>
      <c r="I919" s="292">
        <v>359.97399999999999</v>
      </c>
      <c r="J919" s="292">
        <v>359.98599999999999</v>
      </c>
      <c r="K919" s="292">
        <v>1.8270000000000002E-2</v>
      </c>
      <c r="L919" s="292">
        <v>1251.1199999999999</v>
      </c>
      <c r="M919" s="298">
        <v>1249.58</v>
      </c>
      <c r="N919" s="298">
        <v>1250.0999999999999</v>
      </c>
      <c r="O919" s="298">
        <v>-0.56740000000000002</v>
      </c>
      <c r="P919" s="298">
        <v>-0.29339999999999999</v>
      </c>
      <c r="Q919" s="298">
        <v>0.39876</v>
      </c>
      <c r="R919" s="302">
        <v>1</v>
      </c>
      <c r="S919" s="302">
        <v>1</v>
      </c>
      <c r="T919" s="302">
        <v>1</v>
      </c>
      <c r="U919" s="302">
        <v>119.90900000000001</v>
      </c>
      <c r="V919" s="302">
        <v>120.25</v>
      </c>
      <c r="W919" s="302">
        <v>119.84</v>
      </c>
      <c r="X919" s="302">
        <v>3.4790000000000001E-2</v>
      </c>
      <c r="Y919" s="302">
        <v>3.6549999999999999E-2</v>
      </c>
      <c r="Z919" s="302">
        <v>3.6499999999999998E-2</v>
      </c>
      <c r="AA919" s="302">
        <v>3.4299999999999999E-3</v>
      </c>
      <c r="AB919" s="302">
        <v>3.4499999999999999E-3</v>
      </c>
      <c r="AC919" s="302">
        <v>3.2399999999999998E-3</v>
      </c>
      <c r="AD919" s="298">
        <v>49.997999999999998</v>
      </c>
      <c r="AE919" s="58">
        <f t="shared" si="14"/>
        <v>2.6446759875398129E-5</v>
      </c>
    </row>
    <row r="920" spans="1:31">
      <c r="A920" s="3">
        <v>919</v>
      </c>
      <c r="B920" s="290" t="s">
        <v>1719</v>
      </c>
      <c r="C920" s="292">
        <v>249.90799999999999</v>
      </c>
      <c r="D920" s="292">
        <v>249.893</v>
      </c>
      <c r="E920" s="292">
        <v>249.88399999999999</v>
      </c>
      <c r="F920" s="292">
        <v>5.0063500000000003</v>
      </c>
      <c r="G920" s="292">
        <v>5.0004600000000003</v>
      </c>
      <c r="H920" s="292">
        <v>5.0027400000000002</v>
      </c>
      <c r="I920" s="292">
        <v>359.97300000000001</v>
      </c>
      <c r="J920" s="292">
        <v>359.98599999999999</v>
      </c>
      <c r="K920" s="292">
        <v>1.8679999999999999E-2</v>
      </c>
      <c r="L920" s="292">
        <v>1251.1199999999999</v>
      </c>
      <c r="M920" s="298">
        <v>1249.58</v>
      </c>
      <c r="N920" s="298">
        <v>1250.1099999999999</v>
      </c>
      <c r="O920" s="298">
        <v>-0.57299999999999995</v>
      </c>
      <c r="P920" s="298">
        <v>-0.29659999999999997</v>
      </c>
      <c r="Q920" s="298">
        <v>0.40775</v>
      </c>
      <c r="R920" s="302">
        <v>1</v>
      </c>
      <c r="S920" s="302">
        <v>1</v>
      </c>
      <c r="T920" s="302">
        <v>1</v>
      </c>
      <c r="U920" s="302">
        <v>119.90900000000001</v>
      </c>
      <c r="V920" s="302">
        <v>120.25</v>
      </c>
      <c r="W920" s="302">
        <v>119.84</v>
      </c>
      <c r="X920" s="302">
        <v>3.5180000000000003E-2</v>
      </c>
      <c r="Y920" s="302">
        <v>3.6450000000000003E-2</v>
      </c>
      <c r="Z920" s="302">
        <v>3.6429999999999997E-2</v>
      </c>
      <c r="AA920" s="302">
        <v>3.3999999999999998E-3</v>
      </c>
      <c r="AB920" s="302">
        <v>3.3999999999999998E-3</v>
      </c>
      <c r="AC920" s="302">
        <v>3.4299999999999999E-3</v>
      </c>
      <c r="AD920" s="298">
        <v>49.997999999999998</v>
      </c>
      <c r="AE920" s="58">
        <f t="shared" si="14"/>
        <v>2.8078698960598558E-5</v>
      </c>
    </row>
    <row r="921" spans="1:31">
      <c r="A921" s="3">
        <v>920</v>
      </c>
      <c r="B921" s="290" t="s">
        <v>1720</v>
      </c>
      <c r="C921" s="292">
        <v>249.905</v>
      </c>
      <c r="D921" s="292">
        <v>249.893</v>
      </c>
      <c r="E921" s="292">
        <v>249.88499999999999</v>
      </c>
      <c r="F921" s="292">
        <v>5.0063000000000004</v>
      </c>
      <c r="G921" s="292">
        <v>5.0004</v>
      </c>
      <c r="H921" s="292">
        <v>5.0027799999999996</v>
      </c>
      <c r="I921" s="292">
        <v>359.97300000000001</v>
      </c>
      <c r="J921" s="292">
        <v>359.98700000000002</v>
      </c>
      <c r="K921" s="298">
        <v>1.881E-2</v>
      </c>
      <c r="L921" s="298">
        <v>1251.0999999999999</v>
      </c>
      <c r="M921" s="298">
        <v>1249.57</v>
      </c>
      <c r="N921" s="298">
        <v>1250.1199999999999</v>
      </c>
      <c r="O921" s="298">
        <v>-0.59079999999999999</v>
      </c>
      <c r="P921" s="298">
        <v>-0.28310000000000002</v>
      </c>
      <c r="Q921" s="298">
        <v>0.41045999999999999</v>
      </c>
      <c r="R921" s="302">
        <v>1</v>
      </c>
      <c r="S921" s="302">
        <v>1</v>
      </c>
      <c r="T921" s="302">
        <v>1</v>
      </c>
      <c r="U921" s="302">
        <v>119.90900000000001</v>
      </c>
      <c r="V921" s="302">
        <v>120.25</v>
      </c>
      <c r="W921" s="302">
        <v>119.839</v>
      </c>
      <c r="X921" s="302">
        <v>3.4410000000000003E-2</v>
      </c>
      <c r="Y921" s="302">
        <v>3.6269999999999997E-2</v>
      </c>
      <c r="Z921" s="302">
        <v>3.6790000000000003E-2</v>
      </c>
      <c r="AA921" s="302">
        <v>3.3700000000000002E-3</v>
      </c>
      <c r="AB921" s="302">
        <v>3.3999999999999998E-3</v>
      </c>
      <c r="AC921" s="302">
        <v>3.5400000000000002E-3</v>
      </c>
      <c r="AD921" s="298">
        <v>49.997999999999998</v>
      </c>
      <c r="AE921" s="58">
        <f t="shared" si="14"/>
        <v>2.8391208616085351E-5</v>
      </c>
    </row>
    <row r="922" spans="1:31">
      <c r="A922" s="3">
        <v>921</v>
      </c>
      <c r="B922" s="290" t="s">
        <v>1721</v>
      </c>
      <c r="C922" s="292">
        <v>249.90600000000001</v>
      </c>
      <c r="D922" s="292">
        <v>249.893</v>
      </c>
      <c r="E922" s="292">
        <v>249.88399999999999</v>
      </c>
      <c r="F922" s="292">
        <v>5.0062499999999996</v>
      </c>
      <c r="G922" s="292">
        <v>5.0003399999999996</v>
      </c>
      <c r="H922" s="292">
        <v>5.0028499999999996</v>
      </c>
      <c r="I922" s="292">
        <v>359.97199999999998</v>
      </c>
      <c r="J922" s="292">
        <v>359.98700000000002</v>
      </c>
      <c r="K922" s="298">
        <v>1.8880000000000001E-2</v>
      </c>
      <c r="L922" s="298">
        <v>1251.0899999999999</v>
      </c>
      <c r="M922" s="298">
        <v>1249.55</v>
      </c>
      <c r="N922" s="298">
        <v>1250.1300000000001</v>
      </c>
      <c r="O922" s="298">
        <v>-0.59970000000000001</v>
      </c>
      <c r="P922" s="298">
        <v>-0.27510000000000001</v>
      </c>
      <c r="Q922" s="298">
        <v>0.41199000000000002</v>
      </c>
      <c r="R922" s="302">
        <v>1</v>
      </c>
      <c r="S922" s="302">
        <v>1</v>
      </c>
      <c r="T922" s="302">
        <v>1</v>
      </c>
      <c r="U922" s="302">
        <v>119.90900000000001</v>
      </c>
      <c r="V922" s="302">
        <v>120.25</v>
      </c>
      <c r="W922" s="302">
        <v>119.84</v>
      </c>
      <c r="X922" s="302">
        <v>3.4099999999999998E-2</v>
      </c>
      <c r="Y922" s="302">
        <v>3.6600000000000001E-2</v>
      </c>
      <c r="Z922" s="302">
        <v>3.5880000000000002E-2</v>
      </c>
      <c r="AA922" s="302">
        <v>3.3400000000000001E-3</v>
      </c>
      <c r="AB922" s="302">
        <v>3.3899999999999998E-3</v>
      </c>
      <c r="AC922" s="302">
        <v>3.7799999999999999E-3</v>
      </c>
      <c r="AD922" s="298">
        <v>49.997999999999998</v>
      </c>
      <c r="AE922" s="58">
        <f t="shared" si="14"/>
        <v>2.2106476535554975E-5</v>
      </c>
    </row>
    <row r="923" spans="1:31">
      <c r="A923" s="3">
        <v>922</v>
      </c>
      <c r="B923" s="290" t="s">
        <v>1722</v>
      </c>
      <c r="C923" s="292">
        <v>249.90600000000001</v>
      </c>
      <c r="D923" s="292">
        <v>249.892</v>
      </c>
      <c r="E923" s="292">
        <v>249.88499999999999</v>
      </c>
      <c r="F923" s="292">
        <v>5.0062499999999996</v>
      </c>
      <c r="G923" s="292">
        <v>5.0003500000000001</v>
      </c>
      <c r="H923" s="292">
        <v>5.0028899999999998</v>
      </c>
      <c r="I923" s="292">
        <v>359.97199999999998</v>
      </c>
      <c r="J923" s="292">
        <v>359.988</v>
      </c>
      <c r="K923" s="298">
        <v>1.8950000000000002E-2</v>
      </c>
      <c r="L923" s="298">
        <v>1251.0899999999999</v>
      </c>
      <c r="M923" s="298">
        <v>1249.55</v>
      </c>
      <c r="N923" s="298">
        <v>1250.1500000000001</v>
      </c>
      <c r="O923" s="298">
        <v>-0.60160000000000002</v>
      </c>
      <c r="P923" s="298">
        <v>-0.25869999999999999</v>
      </c>
      <c r="Q923" s="298">
        <v>0.41363</v>
      </c>
      <c r="R923" s="302">
        <v>1</v>
      </c>
      <c r="S923" s="302">
        <v>1</v>
      </c>
      <c r="T923" s="302">
        <v>1</v>
      </c>
      <c r="U923" s="302">
        <v>119.90900000000001</v>
      </c>
      <c r="V923" s="302">
        <v>120.25</v>
      </c>
      <c r="W923" s="302">
        <v>119.84</v>
      </c>
      <c r="X923" s="302">
        <v>3.3790000000000001E-2</v>
      </c>
      <c r="Y923" s="302">
        <v>3.6339999999999997E-2</v>
      </c>
      <c r="Z923" s="302">
        <v>3.6549999999999999E-2</v>
      </c>
      <c r="AA923" s="302">
        <v>3.3300000000000001E-3</v>
      </c>
      <c r="AB923" s="302">
        <v>3.3700000000000002E-3</v>
      </c>
      <c r="AC923" s="302">
        <v>3.9300000000000003E-3</v>
      </c>
      <c r="AD923" s="298">
        <v>49.997999999999998</v>
      </c>
      <c r="AE923" s="58">
        <f t="shared" si="14"/>
        <v>2.6412039005663246E-5</v>
      </c>
    </row>
    <row r="924" spans="1:31">
      <c r="A924" s="3">
        <v>923</v>
      </c>
      <c r="B924" s="290" t="s">
        <v>1723</v>
      </c>
      <c r="C924" s="292">
        <v>249.90600000000001</v>
      </c>
      <c r="D924" s="292">
        <v>249.892</v>
      </c>
      <c r="E924" s="292">
        <v>249.886</v>
      </c>
      <c r="F924" s="292">
        <v>5.0062199999999999</v>
      </c>
      <c r="G924" s="292">
        <v>5.0003599999999997</v>
      </c>
      <c r="H924" s="292">
        <v>5.0029199999999996</v>
      </c>
      <c r="I924" s="292">
        <v>359.97199999999998</v>
      </c>
      <c r="J924" s="292">
        <v>359.988</v>
      </c>
      <c r="K924" s="298">
        <v>1.881E-2</v>
      </c>
      <c r="L924" s="298">
        <v>1251.08</v>
      </c>
      <c r="M924" s="298">
        <v>1249.55</v>
      </c>
      <c r="N924" s="298">
        <v>1250.1600000000001</v>
      </c>
      <c r="O924" s="298">
        <v>-0.5978</v>
      </c>
      <c r="P924" s="298">
        <v>-0.2419</v>
      </c>
      <c r="Q924" s="298">
        <v>0.41043000000000002</v>
      </c>
      <c r="R924" s="302">
        <v>1</v>
      </c>
      <c r="S924" s="302">
        <v>1</v>
      </c>
      <c r="T924" s="302">
        <v>1</v>
      </c>
      <c r="U924" s="302">
        <v>119.90900000000001</v>
      </c>
      <c r="V924" s="302">
        <v>120.249</v>
      </c>
      <c r="W924" s="302">
        <v>119.84</v>
      </c>
      <c r="X924" s="302">
        <v>3.3480000000000003E-2</v>
      </c>
      <c r="Y924" s="302">
        <v>3.6119999999999999E-2</v>
      </c>
      <c r="Z924" s="302">
        <v>3.737E-2</v>
      </c>
      <c r="AA924" s="302">
        <v>3.3300000000000001E-3</v>
      </c>
      <c r="AB924" s="302">
        <v>3.3800000000000002E-3</v>
      </c>
      <c r="AC924" s="302">
        <v>4.0600000000000002E-3</v>
      </c>
      <c r="AD924" s="298">
        <v>49.997999999999998</v>
      </c>
      <c r="AE924" s="58">
        <f t="shared" si="14"/>
        <v>2.6168985641561449E-5</v>
      </c>
    </row>
    <row r="925" spans="1:31">
      <c r="A925" s="3">
        <v>924</v>
      </c>
      <c r="B925" s="290" t="s">
        <v>1724</v>
      </c>
      <c r="C925" s="292">
        <v>249.90600000000001</v>
      </c>
      <c r="D925" s="292">
        <v>249.892</v>
      </c>
      <c r="E925" s="292">
        <v>249.886</v>
      </c>
      <c r="F925" s="292">
        <v>5.0061900000000001</v>
      </c>
      <c r="G925" s="292">
        <v>5.0004200000000001</v>
      </c>
      <c r="H925" s="292">
        <v>5.00291</v>
      </c>
      <c r="I925" s="292">
        <v>359.97199999999998</v>
      </c>
      <c r="J925" s="292">
        <v>359.988</v>
      </c>
      <c r="K925" s="298">
        <v>1.84E-2</v>
      </c>
      <c r="L925" s="298">
        <v>1251.07</v>
      </c>
      <c r="M925" s="298">
        <v>1249.56</v>
      </c>
      <c r="N925" s="298">
        <v>1250.1600000000001</v>
      </c>
      <c r="O925" s="298">
        <v>-0.59409999999999996</v>
      </c>
      <c r="P925" s="298">
        <v>-0.2424</v>
      </c>
      <c r="Q925" s="298">
        <v>0.40155999999999997</v>
      </c>
      <c r="R925" s="302">
        <v>1</v>
      </c>
      <c r="S925" s="302">
        <v>1</v>
      </c>
      <c r="T925" s="302">
        <v>1</v>
      </c>
      <c r="U925" s="302">
        <v>119.90900000000001</v>
      </c>
      <c r="V925" s="302">
        <v>120.249</v>
      </c>
      <c r="W925" s="302">
        <v>119.84</v>
      </c>
      <c r="X925" s="302">
        <v>3.4689999999999999E-2</v>
      </c>
      <c r="Y925" s="302">
        <v>3.644E-2</v>
      </c>
      <c r="Z925" s="302">
        <v>3.7650000000000003E-2</v>
      </c>
      <c r="AA925" s="302">
        <v>3.31E-3</v>
      </c>
      <c r="AB925" s="302">
        <v>3.3600000000000001E-3</v>
      </c>
      <c r="AC925" s="302">
        <v>4.15E-3</v>
      </c>
      <c r="AD925" s="298">
        <v>49.997999999999998</v>
      </c>
      <c r="AE925" s="58">
        <f t="shared" si="14"/>
        <v>2.7939815481659025E-5</v>
      </c>
    </row>
    <row r="926" spans="1:31">
      <c r="A926" s="3">
        <v>925</v>
      </c>
      <c r="B926" s="290" t="s">
        <v>1725</v>
      </c>
      <c r="C926" s="292">
        <v>249.90700000000001</v>
      </c>
      <c r="D926" s="292">
        <v>249.892</v>
      </c>
      <c r="E926" s="292">
        <v>249.886</v>
      </c>
      <c r="F926" s="292">
        <v>5.0061200000000001</v>
      </c>
      <c r="G926" s="292">
        <v>5.0004900000000001</v>
      </c>
      <c r="H926" s="292">
        <v>5.0028699999999997</v>
      </c>
      <c r="I926" s="292">
        <v>359.97300000000001</v>
      </c>
      <c r="J926" s="292">
        <v>359.98899999999998</v>
      </c>
      <c r="K926" s="298">
        <v>1.8169999999999999E-2</v>
      </c>
      <c r="L926" s="298">
        <v>1251.06</v>
      </c>
      <c r="M926" s="298">
        <v>1249.58</v>
      </c>
      <c r="N926" s="298">
        <v>1250.1500000000001</v>
      </c>
      <c r="O926" s="298">
        <v>-0.57110000000000005</v>
      </c>
      <c r="P926" s="298">
        <v>-0.24</v>
      </c>
      <c r="Q926" s="298">
        <v>0.39661999999999997</v>
      </c>
      <c r="R926" s="302">
        <v>1</v>
      </c>
      <c r="S926" s="302">
        <v>1</v>
      </c>
      <c r="T926" s="302">
        <v>1</v>
      </c>
      <c r="U926" s="302">
        <v>119.90900000000001</v>
      </c>
      <c r="V926" s="302">
        <v>120.249</v>
      </c>
      <c r="W926" s="302">
        <v>119.84</v>
      </c>
      <c r="X926" s="302">
        <v>3.499E-2</v>
      </c>
      <c r="Y926" s="302">
        <v>3.687E-2</v>
      </c>
      <c r="Z926" s="302">
        <v>3.7350000000000001E-2</v>
      </c>
      <c r="AA926" s="302">
        <v>3.31E-3</v>
      </c>
      <c r="AB926" s="302">
        <v>3.31E-3</v>
      </c>
      <c r="AC926" s="302">
        <v>4.2900000000000004E-3</v>
      </c>
      <c r="AD926" s="298">
        <v>49.997999999999998</v>
      </c>
      <c r="AE926" s="58">
        <f t="shared" si="14"/>
        <v>2.7314810722600669E-5</v>
      </c>
    </row>
    <row r="927" spans="1:31">
      <c r="A927" s="3">
        <v>926</v>
      </c>
      <c r="B927" s="290" t="s">
        <v>1726</v>
      </c>
      <c r="C927" s="292">
        <v>249.90600000000001</v>
      </c>
      <c r="D927" s="292">
        <v>249.892</v>
      </c>
      <c r="E927" s="292">
        <v>249.88499999999999</v>
      </c>
      <c r="F927" s="292">
        <v>5.0061299999999997</v>
      </c>
      <c r="G927" s="292">
        <v>5.0005300000000004</v>
      </c>
      <c r="H927" s="292">
        <v>5.00284</v>
      </c>
      <c r="I927" s="292">
        <v>359.97300000000001</v>
      </c>
      <c r="J927" s="292">
        <v>359.98899999999998</v>
      </c>
      <c r="K927" s="298">
        <v>1.8249999999999999E-2</v>
      </c>
      <c r="L927" s="298">
        <v>1251.06</v>
      </c>
      <c r="M927" s="298">
        <v>1249.5899999999999</v>
      </c>
      <c r="N927" s="298">
        <v>1250.1300000000001</v>
      </c>
      <c r="O927" s="298">
        <v>-0.57110000000000005</v>
      </c>
      <c r="P927" s="298">
        <v>-0.24</v>
      </c>
      <c r="Q927" s="298">
        <v>0.39838000000000001</v>
      </c>
      <c r="R927" s="302">
        <v>1</v>
      </c>
      <c r="S927" s="302">
        <v>1</v>
      </c>
      <c r="T927" s="302">
        <v>1</v>
      </c>
      <c r="U927" s="302">
        <v>119.91</v>
      </c>
      <c r="V927" s="302">
        <v>120.249</v>
      </c>
      <c r="W927" s="302">
        <v>119.84</v>
      </c>
      <c r="X927" s="302">
        <v>3.3750000000000002E-2</v>
      </c>
      <c r="Y927" s="302">
        <v>3.6450000000000003E-2</v>
      </c>
      <c r="Z927" s="302">
        <v>3.8330000000000003E-2</v>
      </c>
      <c r="AA927" s="302">
        <v>3.3300000000000001E-3</v>
      </c>
      <c r="AB927" s="302">
        <v>3.2799999999999999E-3</v>
      </c>
      <c r="AC927" s="302">
        <v>4.4000000000000003E-3</v>
      </c>
      <c r="AD927" s="298">
        <v>49.997999999999998</v>
      </c>
      <c r="AE927" s="58">
        <f t="shared" si="14"/>
        <v>2.6712965336628258E-5</v>
      </c>
    </row>
    <row r="928" spans="1:31">
      <c r="A928" s="3">
        <v>927</v>
      </c>
      <c r="B928" s="290" t="s">
        <v>1727</v>
      </c>
      <c r="C928" s="292">
        <v>249.905</v>
      </c>
      <c r="D928" s="292">
        <v>249.89400000000001</v>
      </c>
      <c r="E928" s="292">
        <v>249.88499999999999</v>
      </c>
      <c r="F928" s="292">
        <v>5.0061099999999996</v>
      </c>
      <c r="G928" s="292">
        <v>5.0006000000000004</v>
      </c>
      <c r="H928" s="292">
        <v>5.0027999999999997</v>
      </c>
      <c r="I928" s="292">
        <v>359.97399999999999</v>
      </c>
      <c r="J928" s="292">
        <v>359.988</v>
      </c>
      <c r="K928" s="298">
        <v>1.8579999999999999E-2</v>
      </c>
      <c r="L928" s="298">
        <v>1251.05</v>
      </c>
      <c r="M928" s="298">
        <v>1249.6199999999999</v>
      </c>
      <c r="N928" s="298">
        <v>1250.1199999999999</v>
      </c>
      <c r="O928" s="298">
        <v>-0.56030000000000002</v>
      </c>
      <c r="P928" s="298">
        <v>-0.26300000000000001</v>
      </c>
      <c r="Q928" s="298">
        <v>0.40544000000000002</v>
      </c>
      <c r="R928" s="302">
        <v>1</v>
      </c>
      <c r="S928" s="302">
        <v>1</v>
      </c>
      <c r="T928" s="302">
        <v>1</v>
      </c>
      <c r="U928" s="302">
        <v>119.91</v>
      </c>
      <c r="V928" s="302">
        <v>120.249</v>
      </c>
      <c r="W928" s="302">
        <v>119.84</v>
      </c>
      <c r="X928" s="302">
        <v>3.3989999999999999E-2</v>
      </c>
      <c r="Y928" s="302">
        <v>3.671E-2</v>
      </c>
      <c r="Z928" s="302">
        <v>3.6639999999999999E-2</v>
      </c>
      <c r="AA928" s="302">
        <v>3.31E-3</v>
      </c>
      <c r="AB928" s="302">
        <v>3.2299999999999998E-3</v>
      </c>
      <c r="AC928" s="302">
        <v>4.4400000000000004E-3</v>
      </c>
      <c r="AD928" s="298">
        <v>49.997999999999998</v>
      </c>
      <c r="AE928" s="58">
        <f t="shared" si="14"/>
        <v>2.3067128495313227E-5</v>
      </c>
    </row>
    <row r="929" spans="1:31">
      <c r="A929" s="3">
        <v>928</v>
      </c>
      <c r="B929" s="290" t="s">
        <v>1728</v>
      </c>
      <c r="C929" s="292">
        <v>249.904</v>
      </c>
      <c r="D929" s="292">
        <v>249.89400000000001</v>
      </c>
      <c r="E929" s="292">
        <v>249.88399999999999</v>
      </c>
      <c r="F929" s="292">
        <v>5.0061600000000004</v>
      </c>
      <c r="G929" s="292">
        <v>5.0005899999999999</v>
      </c>
      <c r="H929" s="292">
        <v>5.0027299999999997</v>
      </c>
      <c r="I929" s="292">
        <v>359.97399999999999</v>
      </c>
      <c r="J929" s="292">
        <v>359.98700000000002</v>
      </c>
      <c r="K929" s="298">
        <v>1.8890000000000001E-2</v>
      </c>
      <c r="L929" s="298">
        <v>1251.06</v>
      </c>
      <c r="M929" s="298">
        <v>1249.6099999999999</v>
      </c>
      <c r="N929" s="298">
        <v>1250.0999999999999</v>
      </c>
      <c r="O929" s="298">
        <v>-0.55700000000000005</v>
      </c>
      <c r="P929" s="298">
        <v>-0.28260000000000002</v>
      </c>
      <c r="Q929" s="298">
        <v>0.41227000000000003</v>
      </c>
      <c r="R929" s="302">
        <v>1</v>
      </c>
      <c r="S929" s="302">
        <v>1</v>
      </c>
      <c r="T929" s="302">
        <v>1</v>
      </c>
      <c r="U929" s="302">
        <v>119.90900000000001</v>
      </c>
      <c r="V929" s="302">
        <v>120.249</v>
      </c>
      <c r="W929" s="302">
        <v>119.84</v>
      </c>
      <c r="X929" s="302">
        <v>3.3689999999999998E-2</v>
      </c>
      <c r="Y929" s="302">
        <v>3.7109999999999997E-2</v>
      </c>
      <c r="Z929" s="302">
        <v>3.6589999999999998E-2</v>
      </c>
      <c r="AA929" s="302">
        <v>3.3E-3</v>
      </c>
      <c r="AB929" s="302">
        <v>3.2000000000000002E-3</v>
      </c>
      <c r="AC929" s="302">
        <v>4.47E-3</v>
      </c>
      <c r="AD929" s="298">
        <v>49.997999999999998</v>
      </c>
      <c r="AE929" s="58">
        <f t="shared" si="14"/>
        <v>2.6215275283902884E-5</v>
      </c>
    </row>
    <row r="930" spans="1:31">
      <c r="A930" s="3">
        <v>929</v>
      </c>
      <c r="B930" s="290" t="s">
        <v>1729</v>
      </c>
      <c r="C930" s="292">
        <v>249.904</v>
      </c>
      <c r="D930" s="292">
        <v>249.89400000000001</v>
      </c>
      <c r="E930" s="292">
        <v>249.88399999999999</v>
      </c>
      <c r="F930" s="292">
        <v>5.0061999999999998</v>
      </c>
      <c r="G930" s="292">
        <v>5.0005800000000002</v>
      </c>
      <c r="H930" s="292">
        <v>5.0027100000000004</v>
      </c>
      <c r="I930" s="292">
        <v>359.97500000000002</v>
      </c>
      <c r="J930" s="292">
        <v>359.98599999999999</v>
      </c>
      <c r="K930" s="298">
        <v>1.958E-2</v>
      </c>
      <c r="L930" s="298">
        <v>1251.07</v>
      </c>
      <c r="M930" s="298">
        <v>1249.6099999999999</v>
      </c>
      <c r="N930" s="298">
        <v>1250.0999999999999</v>
      </c>
      <c r="O930" s="298">
        <v>-0.54630000000000001</v>
      </c>
      <c r="P930" s="298">
        <v>-0.28539999999999999</v>
      </c>
      <c r="Q930" s="298">
        <v>0.42721999999999999</v>
      </c>
      <c r="R930" s="302">
        <v>1</v>
      </c>
      <c r="S930" s="302">
        <v>1</v>
      </c>
      <c r="T930" s="302">
        <v>1</v>
      </c>
      <c r="U930" s="302">
        <v>119.90900000000001</v>
      </c>
      <c r="V930" s="302">
        <v>120.249</v>
      </c>
      <c r="W930" s="302">
        <v>119.84</v>
      </c>
      <c r="X930" s="302">
        <v>3.4630000000000001E-2</v>
      </c>
      <c r="Y930" s="302">
        <v>3.6540000000000003E-2</v>
      </c>
      <c r="Z930" s="302">
        <v>3.696E-2</v>
      </c>
      <c r="AA930" s="302">
        <v>3.3E-3</v>
      </c>
      <c r="AB930" s="302">
        <v>3.1900000000000001E-3</v>
      </c>
      <c r="AC930" s="302">
        <v>4.4999999999999997E-3</v>
      </c>
      <c r="AD930" s="298">
        <v>49.997999999999998</v>
      </c>
      <c r="AE930" s="58">
        <f t="shared" si="14"/>
        <v>2.6724541385192424E-5</v>
      </c>
    </row>
    <row r="931" spans="1:31">
      <c r="A931" s="3">
        <v>930</v>
      </c>
      <c r="B931" s="290" t="s">
        <v>1730</v>
      </c>
      <c r="C931" s="292">
        <v>249.905</v>
      </c>
      <c r="D931" s="292">
        <v>249.893</v>
      </c>
      <c r="E931" s="292">
        <v>249.88399999999999</v>
      </c>
      <c r="F931" s="292">
        <v>5.0062499999999996</v>
      </c>
      <c r="G931" s="292">
        <v>5.0005499999999996</v>
      </c>
      <c r="H931" s="292">
        <v>5.0026700000000002</v>
      </c>
      <c r="I931" s="292">
        <v>359.97399999999999</v>
      </c>
      <c r="J931" s="292">
        <v>359.98599999999999</v>
      </c>
      <c r="K931" s="298">
        <v>2.061E-2</v>
      </c>
      <c r="L931" s="298">
        <v>1251.0899999999999</v>
      </c>
      <c r="M931" s="298">
        <v>1249.5999999999999</v>
      </c>
      <c r="N931" s="298">
        <v>1250.0899999999999</v>
      </c>
      <c r="O931" s="298">
        <v>-0.55889999999999995</v>
      </c>
      <c r="P931" s="298">
        <v>-0.2873</v>
      </c>
      <c r="Q931" s="298">
        <v>0.44978000000000001</v>
      </c>
      <c r="R931" s="302">
        <v>1</v>
      </c>
      <c r="S931" s="302">
        <v>1</v>
      </c>
      <c r="T931" s="302">
        <v>1</v>
      </c>
      <c r="U931" s="302">
        <v>119.90900000000001</v>
      </c>
      <c r="V931" s="302">
        <v>120.249</v>
      </c>
      <c r="W931" s="302">
        <v>119.84099999999999</v>
      </c>
      <c r="X931" s="302">
        <v>3.44E-2</v>
      </c>
      <c r="Y931" s="302">
        <v>3.6080000000000001E-2</v>
      </c>
      <c r="Z931" s="302">
        <v>3.6929999999999998E-2</v>
      </c>
      <c r="AA931" s="302">
        <v>3.29E-3</v>
      </c>
      <c r="AB931" s="302">
        <v>3.1700000000000001E-3</v>
      </c>
      <c r="AC931" s="302">
        <v>4.5100000000000001E-3</v>
      </c>
      <c r="AD931" s="298">
        <v>49.997999999999998</v>
      </c>
      <c r="AE931" s="58">
        <f t="shared" si="14"/>
        <v>2.8159716748632491E-5</v>
      </c>
    </row>
    <row r="932" spans="1:31">
      <c r="A932" s="3">
        <v>931</v>
      </c>
      <c r="B932" s="290" t="s">
        <v>1731</v>
      </c>
      <c r="C932" s="292">
        <v>249.90700000000001</v>
      </c>
      <c r="D932" s="292">
        <v>249.89400000000001</v>
      </c>
      <c r="E932" s="292">
        <v>249.88399999999999</v>
      </c>
      <c r="F932" s="292">
        <v>5.0063300000000002</v>
      </c>
      <c r="G932" s="292">
        <v>5.00047</v>
      </c>
      <c r="H932" s="292">
        <v>5.0026700000000002</v>
      </c>
      <c r="I932" s="292">
        <v>359.97300000000001</v>
      </c>
      <c r="J932" s="292">
        <v>359.98700000000002</v>
      </c>
      <c r="K932" s="298">
        <v>2.171E-2</v>
      </c>
      <c r="L932" s="298">
        <v>1251.1099999999999</v>
      </c>
      <c r="M932" s="298">
        <v>1249.5899999999999</v>
      </c>
      <c r="N932" s="298">
        <v>1250.0899999999999</v>
      </c>
      <c r="O932" s="298">
        <v>-0.5716</v>
      </c>
      <c r="P932" s="298">
        <v>-0.28070000000000001</v>
      </c>
      <c r="Q932" s="298">
        <v>0.47372999999999998</v>
      </c>
      <c r="R932" s="302">
        <v>1</v>
      </c>
      <c r="S932" s="302">
        <v>1</v>
      </c>
      <c r="T932" s="302">
        <v>1</v>
      </c>
      <c r="U932" s="302">
        <v>119.90900000000001</v>
      </c>
      <c r="V932" s="302">
        <v>120.25</v>
      </c>
      <c r="W932" s="302">
        <v>119.84</v>
      </c>
      <c r="X932" s="302">
        <v>3.5310000000000001E-2</v>
      </c>
      <c r="Y932" s="302">
        <v>3.6470000000000002E-2</v>
      </c>
      <c r="Z932" s="302">
        <v>3.8039999999999997E-2</v>
      </c>
      <c r="AA932" s="302">
        <v>3.3400000000000001E-3</v>
      </c>
      <c r="AB932" s="302">
        <v>3.15E-3</v>
      </c>
      <c r="AC932" s="302">
        <v>4.4799999999999996E-3</v>
      </c>
      <c r="AD932" s="298">
        <v>49.997999999999998</v>
      </c>
      <c r="AE932" s="58">
        <f t="shared" si="14"/>
        <v>2.6041670935228467E-5</v>
      </c>
    </row>
    <row r="933" spans="1:31">
      <c r="A933" s="3">
        <v>932</v>
      </c>
      <c r="B933" s="290" t="s">
        <v>1732</v>
      </c>
      <c r="C933" s="292">
        <v>249.90600000000001</v>
      </c>
      <c r="D933" s="292">
        <v>249.89400000000001</v>
      </c>
      <c r="E933" s="292">
        <v>249.88399999999999</v>
      </c>
      <c r="F933" s="292">
        <v>5.0063199999999997</v>
      </c>
      <c r="G933" s="292">
        <v>5.0003900000000003</v>
      </c>
      <c r="H933" s="292">
        <v>5.0026700000000002</v>
      </c>
      <c r="I933" s="292">
        <v>359.97199999999998</v>
      </c>
      <c r="J933" s="292">
        <v>359.98700000000002</v>
      </c>
      <c r="K933" s="298">
        <v>2.189E-2</v>
      </c>
      <c r="L933" s="298">
        <v>1251.1099999999999</v>
      </c>
      <c r="M933" s="298">
        <v>1249.56</v>
      </c>
      <c r="N933" s="298">
        <v>1250.0899999999999</v>
      </c>
      <c r="O933" s="298">
        <v>-0.60580000000000001</v>
      </c>
      <c r="P933" s="298">
        <v>-0.28449999999999998</v>
      </c>
      <c r="Q933" s="298">
        <v>0.47777999999999998</v>
      </c>
      <c r="R933" s="302">
        <v>1</v>
      </c>
      <c r="S933" s="302">
        <v>1</v>
      </c>
      <c r="T933" s="302">
        <v>1</v>
      </c>
      <c r="U933" s="302">
        <v>119.90900000000001</v>
      </c>
      <c r="V933" s="302">
        <v>120.25</v>
      </c>
      <c r="W933" s="302">
        <v>119.84</v>
      </c>
      <c r="X933" s="302">
        <v>3.3910000000000003E-2</v>
      </c>
      <c r="Y933" s="302">
        <v>3.637E-2</v>
      </c>
      <c r="Z933" s="302">
        <v>3.73E-2</v>
      </c>
      <c r="AA933" s="302">
        <v>3.3500000000000001E-3</v>
      </c>
      <c r="AB933" s="302">
        <v>3.13E-3</v>
      </c>
      <c r="AC933" s="302">
        <v>4.4400000000000004E-3</v>
      </c>
      <c r="AD933" s="298">
        <v>49.997999999999998</v>
      </c>
      <c r="AE933" s="58">
        <f t="shared" si="14"/>
        <v>2.3472217435482889E-5</v>
      </c>
    </row>
    <row r="934" spans="1:31">
      <c r="A934" s="3">
        <v>933</v>
      </c>
      <c r="B934" s="290" t="s">
        <v>1733</v>
      </c>
      <c r="C934" s="292">
        <v>249.90600000000001</v>
      </c>
      <c r="D934" s="292">
        <v>249.89400000000001</v>
      </c>
      <c r="E934" s="292">
        <v>249.88499999999999</v>
      </c>
      <c r="F934" s="292">
        <v>5.0063199999999997</v>
      </c>
      <c r="G934" s="292">
        <v>5.0003599999999997</v>
      </c>
      <c r="H934" s="292">
        <v>5.0027600000000003</v>
      </c>
      <c r="I934" s="292">
        <v>359.97199999999998</v>
      </c>
      <c r="J934" s="292">
        <v>359.98700000000002</v>
      </c>
      <c r="K934" s="298">
        <v>2.257E-2</v>
      </c>
      <c r="L934" s="298">
        <v>1251.1099999999999</v>
      </c>
      <c r="M934" s="298">
        <v>1249.56</v>
      </c>
      <c r="N934" s="298">
        <v>1250.1099999999999</v>
      </c>
      <c r="O934" s="298">
        <v>-0.59360000000000002</v>
      </c>
      <c r="P934" s="298">
        <v>-0.26529999999999998</v>
      </c>
      <c r="Q934" s="298">
        <v>0.49243999999999999</v>
      </c>
      <c r="R934" s="302">
        <v>1</v>
      </c>
      <c r="S934" s="302">
        <v>1</v>
      </c>
      <c r="T934" s="302">
        <v>1</v>
      </c>
      <c r="U934" s="302">
        <v>119.90900000000001</v>
      </c>
      <c r="V934" s="302">
        <v>120.25</v>
      </c>
      <c r="W934" s="302">
        <v>119.839</v>
      </c>
      <c r="X934" s="302">
        <v>3.4660000000000003E-2</v>
      </c>
      <c r="Y934" s="302">
        <v>3.5270000000000003E-2</v>
      </c>
      <c r="Z934" s="302">
        <v>3.841E-2</v>
      </c>
      <c r="AA934" s="302">
        <v>3.31E-3</v>
      </c>
      <c r="AB934" s="302">
        <v>3.1700000000000001E-3</v>
      </c>
      <c r="AC934" s="302">
        <v>4.3499999999999997E-3</v>
      </c>
      <c r="AD934" s="298">
        <v>49.997999999999998</v>
      </c>
      <c r="AE934" s="58">
        <f t="shared" si="14"/>
        <v>2.6944449928123504E-5</v>
      </c>
    </row>
    <row r="935" spans="1:31">
      <c r="A935" s="3">
        <v>934</v>
      </c>
      <c r="B935" s="290" t="s">
        <v>1734</v>
      </c>
      <c r="C935" s="292">
        <v>249.905</v>
      </c>
      <c r="D935" s="292">
        <v>249.893</v>
      </c>
      <c r="E935" s="292">
        <v>249.88499999999999</v>
      </c>
      <c r="F935" s="292">
        <v>5.0062699999999998</v>
      </c>
      <c r="G935" s="292">
        <v>5.0003399999999996</v>
      </c>
      <c r="H935" s="292">
        <v>5.0027999999999997</v>
      </c>
      <c r="I935" s="292">
        <v>359.97199999999998</v>
      </c>
      <c r="J935" s="292">
        <v>359.988</v>
      </c>
      <c r="K935" s="298">
        <v>2.2620000000000001E-2</v>
      </c>
      <c r="L935" s="298">
        <v>1251.0899999999999</v>
      </c>
      <c r="M935" s="298">
        <v>1249.55</v>
      </c>
      <c r="N935" s="298">
        <v>1250.1199999999999</v>
      </c>
      <c r="O935" s="298">
        <v>-0.59499999999999997</v>
      </c>
      <c r="P935" s="298">
        <v>-0.25919999999999999</v>
      </c>
      <c r="Q935" s="298">
        <v>0.49358000000000002</v>
      </c>
      <c r="R935" s="302">
        <v>1</v>
      </c>
      <c r="S935" s="302">
        <v>1</v>
      </c>
      <c r="T935" s="302">
        <v>1</v>
      </c>
      <c r="U935" s="302">
        <v>119.90900000000001</v>
      </c>
      <c r="V935" s="302">
        <v>120.25</v>
      </c>
      <c r="W935" s="302">
        <v>119.84</v>
      </c>
      <c r="X935" s="302">
        <v>3.5659999999999997E-2</v>
      </c>
      <c r="Y935" s="302">
        <v>3.5920000000000001E-2</v>
      </c>
      <c r="Z935" s="302">
        <v>3.7289999999999997E-2</v>
      </c>
      <c r="AA935" s="302">
        <v>3.3300000000000001E-3</v>
      </c>
      <c r="AB935" s="302">
        <v>3.15E-3</v>
      </c>
      <c r="AC935" s="302">
        <v>4.2500000000000003E-3</v>
      </c>
      <c r="AD935" s="298">
        <v>49.997999999999998</v>
      </c>
      <c r="AE935" s="58">
        <f t="shared" si="14"/>
        <v>2.6354166038800031E-5</v>
      </c>
    </row>
    <row r="936" spans="1:31">
      <c r="A936" s="3">
        <v>935</v>
      </c>
      <c r="B936" s="290" t="s">
        <v>1735</v>
      </c>
      <c r="C936" s="292">
        <v>249.905</v>
      </c>
      <c r="D936" s="292">
        <v>249.893</v>
      </c>
      <c r="E936" s="292">
        <v>249.886</v>
      </c>
      <c r="F936" s="292">
        <v>5.0062100000000003</v>
      </c>
      <c r="G936" s="292">
        <v>5.0003500000000001</v>
      </c>
      <c r="H936" s="292">
        <v>5.0028499999999996</v>
      </c>
      <c r="I936" s="292">
        <v>359.97199999999998</v>
      </c>
      <c r="J936" s="292">
        <v>359.988</v>
      </c>
      <c r="K936" s="298">
        <v>2.3029999999999998E-2</v>
      </c>
      <c r="L936" s="298">
        <v>1251.08</v>
      </c>
      <c r="M936" s="298">
        <v>1249.55</v>
      </c>
      <c r="N936" s="298">
        <v>1250.1400000000001</v>
      </c>
      <c r="O936" s="298">
        <v>-0.59360000000000002</v>
      </c>
      <c r="P936" s="298">
        <v>-0.2475</v>
      </c>
      <c r="Q936" s="298">
        <v>0.50261999999999996</v>
      </c>
      <c r="R936" s="302">
        <v>1</v>
      </c>
      <c r="S936" s="302">
        <v>1</v>
      </c>
      <c r="T936" s="302">
        <v>1</v>
      </c>
      <c r="U936" s="302">
        <v>119.90900000000001</v>
      </c>
      <c r="V936" s="302">
        <v>120.25</v>
      </c>
      <c r="W936" s="302">
        <v>119.84</v>
      </c>
      <c r="X936" s="302">
        <v>3.5090000000000003E-2</v>
      </c>
      <c r="Y936" s="302">
        <v>3.5790000000000002E-2</v>
      </c>
      <c r="Z936" s="302">
        <v>3.755E-2</v>
      </c>
      <c r="AA936" s="302">
        <v>3.3400000000000001E-3</v>
      </c>
      <c r="AB936" s="302">
        <v>3.1700000000000001E-3</v>
      </c>
      <c r="AC936" s="302">
        <v>4.1399999999999996E-3</v>
      </c>
      <c r="AD936" s="298">
        <v>49.997999999999998</v>
      </c>
      <c r="AE936" s="58">
        <f t="shared" si="14"/>
        <v>2.8217589715495706E-5</v>
      </c>
    </row>
    <row r="937" spans="1:31">
      <c r="A937" s="3">
        <v>936</v>
      </c>
      <c r="B937" s="290" t="s">
        <v>1736</v>
      </c>
      <c r="C937" s="292">
        <v>249.90700000000001</v>
      </c>
      <c r="D937" s="292">
        <v>249.89099999999999</v>
      </c>
      <c r="E937" s="292">
        <v>249.88499999999999</v>
      </c>
      <c r="F937" s="292">
        <v>5.0061600000000004</v>
      </c>
      <c r="G937" s="292">
        <v>5.0003900000000003</v>
      </c>
      <c r="H937" s="292">
        <v>5.0028600000000001</v>
      </c>
      <c r="I937" s="292">
        <v>359.97199999999998</v>
      </c>
      <c r="J937" s="292">
        <v>359.988</v>
      </c>
      <c r="K937" s="298">
        <v>2.2009999999999998E-2</v>
      </c>
      <c r="L937" s="298">
        <v>1251.07</v>
      </c>
      <c r="M937" s="298">
        <v>1249.55</v>
      </c>
      <c r="N937" s="298">
        <v>1250.1400000000001</v>
      </c>
      <c r="O937" s="298">
        <v>-0.60060000000000002</v>
      </c>
      <c r="P937" s="298">
        <v>-0.2419</v>
      </c>
      <c r="Q937" s="298">
        <v>0.4803</v>
      </c>
      <c r="R937" s="302">
        <v>1</v>
      </c>
      <c r="S937" s="302">
        <v>1</v>
      </c>
      <c r="T937" s="302">
        <v>1</v>
      </c>
      <c r="U937" s="302">
        <v>119.90900000000001</v>
      </c>
      <c r="V937" s="302">
        <v>120.249</v>
      </c>
      <c r="W937" s="302">
        <v>119.84</v>
      </c>
      <c r="X937" s="302">
        <v>3.5009999999999999E-2</v>
      </c>
      <c r="Y937" s="302">
        <v>3.5790000000000002E-2</v>
      </c>
      <c r="Z937" s="302">
        <v>3.6209999999999999E-2</v>
      </c>
      <c r="AA937" s="302">
        <v>3.3899999999999998E-3</v>
      </c>
      <c r="AB937" s="302">
        <v>3.1900000000000001E-3</v>
      </c>
      <c r="AC937" s="302">
        <v>3.9100000000000003E-3</v>
      </c>
      <c r="AD937" s="298">
        <v>49.997999999999998</v>
      </c>
      <c r="AE937" s="58">
        <f t="shared" si="14"/>
        <v>2.7939815481659025E-5</v>
      </c>
    </row>
    <row r="938" spans="1:31">
      <c r="A938" s="3">
        <v>937</v>
      </c>
      <c r="B938" s="290" t="s">
        <v>1737</v>
      </c>
      <c r="C938" s="292">
        <v>249.90700000000001</v>
      </c>
      <c r="D938" s="292">
        <v>249.89099999999999</v>
      </c>
      <c r="E938" s="292">
        <v>249.88499999999999</v>
      </c>
      <c r="F938" s="292">
        <v>5.0061600000000004</v>
      </c>
      <c r="G938" s="292">
        <v>5.00047</v>
      </c>
      <c r="H938" s="292">
        <v>5.0028499999999996</v>
      </c>
      <c r="I938" s="292">
        <v>359.97300000000001</v>
      </c>
      <c r="J938" s="292">
        <v>359.988</v>
      </c>
      <c r="K938" s="298">
        <v>2.1780000000000001E-2</v>
      </c>
      <c r="L938" s="298">
        <v>1251.07</v>
      </c>
      <c r="M938" s="298">
        <v>1249.57</v>
      </c>
      <c r="N938" s="298">
        <v>1250.1400000000001</v>
      </c>
      <c r="O938" s="298">
        <v>-0.58330000000000004</v>
      </c>
      <c r="P938" s="298">
        <v>-0.24329999999999999</v>
      </c>
      <c r="Q938" s="298">
        <v>0.47536</v>
      </c>
      <c r="R938" s="302">
        <v>1</v>
      </c>
      <c r="S938" s="302">
        <v>1</v>
      </c>
      <c r="T938" s="302">
        <v>1</v>
      </c>
      <c r="U938" s="302">
        <v>119.90900000000001</v>
      </c>
      <c r="V938" s="302">
        <v>120.249</v>
      </c>
      <c r="W938" s="302">
        <v>119.84</v>
      </c>
      <c r="X938" s="302">
        <v>3.4840000000000003E-2</v>
      </c>
      <c r="Y938" s="302">
        <v>3.6429999999999997E-2</v>
      </c>
      <c r="Z938" s="302">
        <v>3.755E-2</v>
      </c>
      <c r="AA938" s="302">
        <v>3.4299999999999999E-3</v>
      </c>
      <c r="AB938" s="302">
        <v>3.2200000000000002E-3</v>
      </c>
      <c r="AC938" s="302">
        <v>3.7799999999999999E-3</v>
      </c>
      <c r="AD938" s="298">
        <v>49.997999999999998</v>
      </c>
      <c r="AE938" s="58">
        <f t="shared" si="14"/>
        <v>2.6307869120500982E-5</v>
      </c>
    </row>
    <row r="939" spans="1:31">
      <c r="A939" s="3">
        <v>938</v>
      </c>
      <c r="B939" s="290" t="s">
        <v>1738</v>
      </c>
      <c r="C939" s="292">
        <v>249.90600000000001</v>
      </c>
      <c r="D939" s="292">
        <v>249.893</v>
      </c>
      <c r="E939" s="292">
        <v>249.88499999999999</v>
      </c>
      <c r="F939" s="292">
        <v>5.0061400000000003</v>
      </c>
      <c r="G939" s="292">
        <v>5.0005600000000001</v>
      </c>
      <c r="H939" s="292">
        <v>5.0027699999999999</v>
      </c>
      <c r="I939" s="292">
        <v>359.97399999999999</v>
      </c>
      <c r="J939" s="292">
        <v>359.98899999999998</v>
      </c>
      <c r="K939" s="298">
        <v>2.1510000000000001E-2</v>
      </c>
      <c r="L939" s="298">
        <v>1251.06</v>
      </c>
      <c r="M939" s="298">
        <v>1249.5999999999999</v>
      </c>
      <c r="N939" s="298">
        <v>1250.1199999999999</v>
      </c>
      <c r="O939" s="298">
        <v>-0.56220000000000003</v>
      </c>
      <c r="P939" s="298">
        <v>-0.24</v>
      </c>
      <c r="Q939" s="298">
        <v>0.46948000000000001</v>
      </c>
      <c r="R939" s="302">
        <v>1</v>
      </c>
      <c r="S939" s="302">
        <v>1</v>
      </c>
      <c r="T939" s="302">
        <v>1</v>
      </c>
      <c r="U939" s="302">
        <v>119.91</v>
      </c>
      <c r="V939" s="302">
        <v>120.249</v>
      </c>
      <c r="W939" s="302">
        <v>119.84</v>
      </c>
      <c r="X939" s="302">
        <v>3.5589999999999997E-2</v>
      </c>
      <c r="Y939" s="302">
        <v>3.5029999999999999E-2</v>
      </c>
      <c r="Z939" s="302">
        <v>3.7600000000000001E-2</v>
      </c>
      <c r="AA939" s="302">
        <v>3.3800000000000002E-3</v>
      </c>
      <c r="AB939" s="302">
        <v>3.2000000000000002E-3</v>
      </c>
      <c r="AC939" s="302">
        <v>3.5300000000000002E-3</v>
      </c>
      <c r="AD939" s="298">
        <v>49.997999999999998</v>
      </c>
      <c r="AE939" s="58">
        <f t="shared" si="14"/>
        <v>2.821759699145332E-5</v>
      </c>
    </row>
    <row r="940" spans="1:31">
      <c r="A940" s="3">
        <v>939</v>
      </c>
      <c r="B940" s="290" t="s">
        <v>1739</v>
      </c>
      <c r="C940" s="292">
        <v>249.90600000000001</v>
      </c>
      <c r="D940" s="292">
        <v>249.89400000000001</v>
      </c>
      <c r="E940" s="292">
        <v>249.88399999999999</v>
      </c>
      <c r="F940" s="292">
        <v>5.0061400000000003</v>
      </c>
      <c r="G940" s="292">
        <v>5.0005800000000002</v>
      </c>
      <c r="H940" s="292">
        <v>5.0027100000000004</v>
      </c>
      <c r="I940" s="292">
        <v>359.97399999999999</v>
      </c>
      <c r="J940" s="292">
        <v>359.988</v>
      </c>
      <c r="K940" s="298">
        <v>2.104E-2</v>
      </c>
      <c r="L940" s="298">
        <v>1251.06</v>
      </c>
      <c r="M940" s="298">
        <v>1249.6099999999999</v>
      </c>
      <c r="N940" s="298">
        <v>1250.0899999999999</v>
      </c>
      <c r="O940" s="298">
        <v>-0.55979999999999996</v>
      </c>
      <c r="P940" s="298">
        <v>-0.248</v>
      </c>
      <c r="Q940" s="298">
        <v>0.45913999999999999</v>
      </c>
      <c r="R940" s="302">
        <v>1</v>
      </c>
      <c r="S940" s="302">
        <v>1</v>
      </c>
      <c r="T940" s="302">
        <v>1</v>
      </c>
      <c r="U940" s="302">
        <v>119.91</v>
      </c>
      <c r="V940" s="302">
        <v>120.249</v>
      </c>
      <c r="W940" s="302">
        <v>119.84</v>
      </c>
      <c r="X940" s="302">
        <v>3.4979999999999997E-2</v>
      </c>
      <c r="Y940" s="302">
        <v>3.594E-2</v>
      </c>
      <c r="Z940" s="302">
        <v>3.6850000000000001E-2</v>
      </c>
      <c r="AA940" s="302">
        <v>3.4299999999999999E-3</v>
      </c>
      <c r="AB940" s="302">
        <v>3.2599999999999999E-3</v>
      </c>
      <c r="AC940" s="302">
        <v>3.3500000000000001E-3</v>
      </c>
      <c r="AD940" s="298">
        <v>49.997999999999998</v>
      </c>
      <c r="AE940" s="58">
        <f t="shared" si="14"/>
        <v>2.4189816031139344E-5</v>
      </c>
    </row>
    <row r="941" spans="1:31">
      <c r="A941" s="3">
        <v>940</v>
      </c>
      <c r="B941" s="290" t="s">
        <v>1740</v>
      </c>
      <c r="C941" s="292">
        <v>249.905</v>
      </c>
      <c r="D941" s="292">
        <v>249.89400000000001</v>
      </c>
      <c r="E941" s="292">
        <v>249.88399999999999</v>
      </c>
      <c r="F941" s="292">
        <v>5.0061600000000004</v>
      </c>
      <c r="G941" s="292">
        <v>5.0005800000000002</v>
      </c>
      <c r="H941" s="292">
        <v>5.0026799999999998</v>
      </c>
      <c r="I941" s="292">
        <v>359.97399999999999</v>
      </c>
      <c r="J941" s="292">
        <v>359.988</v>
      </c>
      <c r="K941" s="298">
        <v>2.1499999999999998E-2</v>
      </c>
      <c r="L941" s="298">
        <v>1251.06</v>
      </c>
      <c r="M941" s="298">
        <v>1249.6099999999999</v>
      </c>
      <c r="N941" s="298">
        <v>1250.0899999999999</v>
      </c>
      <c r="O941" s="298">
        <v>-0.55379999999999996</v>
      </c>
      <c r="P941" s="298">
        <v>-0.2606</v>
      </c>
      <c r="Q941" s="298">
        <v>0.46912999999999999</v>
      </c>
      <c r="R941" s="302">
        <v>1</v>
      </c>
      <c r="S941" s="302">
        <v>1</v>
      </c>
      <c r="T941" s="302">
        <v>1</v>
      </c>
      <c r="U941" s="302">
        <v>119.90900000000001</v>
      </c>
      <c r="V941" s="302">
        <v>120.249</v>
      </c>
      <c r="W941" s="302">
        <v>119.84</v>
      </c>
      <c r="X941" s="302">
        <v>3.4660000000000003E-2</v>
      </c>
      <c r="Y941" s="302">
        <v>3.5929999999999997E-2</v>
      </c>
      <c r="Z941" s="302">
        <v>3.8100000000000002E-2</v>
      </c>
      <c r="AA941" s="302">
        <v>3.4299999999999999E-3</v>
      </c>
      <c r="AB941" s="302">
        <v>3.2699999999999999E-3</v>
      </c>
      <c r="AC941" s="302">
        <v>3.0899999999999999E-3</v>
      </c>
      <c r="AD941" s="298">
        <v>49.997999999999998</v>
      </c>
      <c r="AE941" s="58">
        <f t="shared" si="14"/>
        <v>2.364582906011492E-5</v>
      </c>
    </row>
    <row r="942" spans="1:31">
      <c r="A942" s="3">
        <v>941</v>
      </c>
      <c r="B942" s="290" t="s">
        <v>1741</v>
      </c>
      <c r="C942" s="292">
        <v>249.905</v>
      </c>
      <c r="D942" s="292">
        <v>249.893</v>
      </c>
      <c r="E942" s="292">
        <v>249.88399999999999</v>
      </c>
      <c r="F942" s="292">
        <v>5.0062199999999999</v>
      </c>
      <c r="G942" s="292">
        <v>5.0005300000000004</v>
      </c>
      <c r="H942" s="292">
        <v>5.0026799999999998</v>
      </c>
      <c r="I942" s="292">
        <v>359.97399999999999</v>
      </c>
      <c r="J942" s="292">
        <v>359.98599999999999</v>
      </c>
      <c r="K942" s="298">
        <v>2.0879999999999999E-2</v>
      </c>
      <c r="L942" s="298">
        <v>1251.08</v>
      </c>
      <c r="M942" s="298">
        <v>1249.5999999999999</v>
      </c>
      <c r="N942" s="298">
        <v>1250.0899999999999</v>
      </c>
      <c r="O942" s="298">
        <v>-0.55559999999999998</v>
      </c>
      <c r="P942" s="298">
        <v>-0.29849999999999999</v>
      </c>
      <c r="Q942" s="298">
        <v>0.45565</v>
      </c>
      <c r="R942" s="302">
        <v>1</v>
      </c>
      <c r="S942" s="302">
        <v>1</v>
      </c>
      <c r="T942" s="302">
        <v>1</v>
      </c>
      <c r="U942" s="302">
        <v>119.90900000000001</v>
      </c>
      <c r="V942" s="302">
        <v>120.249</v>
      </c>
      <c r="W942" s="302">
        <v>119.84</v>
      </c>
      <c r="X942" s="302">
        <v>3.4909999999999997E-2</v>
      </c>
      <c r="Y942" s="302">
        <v>3.6089999999999997E-2</v>
      </c>
      <c r="Z942" s="302">
        <v>3.669E-2</v>
      </c>
      <c r="AA942" s="302">
        <v>3.4199999999999999E-3</v>
      </c>
      <c r="AB942" s="302">
        <v>3.31E-3</v>
      </c>
      <c r="AC942" s="302">
        <v>2.9399999999999999E-3</v>
      </c>
      <c r="AD942" s="298">
        <v>49.997999999999998</v>
      </c>
      <c r="AE942" s="58">
        <f t="shared" si="14"/>
        <v>2.7986112399958074E-5</v>
      </c>
    </row>
    <row r="943" spans="1:31">
      <c r="A943" s="3">
        <v>942</v>
      </c>
      <c r="B943" s="290" t="s">
        <v>1742</v>
      </c>
      <c r="C943" s="292">
        <v>249.90700000000001</v>
      </c>
      <c r="D943" s="292">
        <v>249.892</v>
      </c>
      <c r="E943" s="292">
        <v>249.88399999999999</v>
      </c>
      <c r="F943" s="292">
        <v>5.00631</v>
      </c>
      <c r="G943" s="292">
        <v>5.0004900000000001</v>
      </c>
      <c r="H943" s="292">
        <v>5.0026400000000004</v>
      </c>
      <c r="I943" s="292">
        <v>359.97399999999999</v>
      </c>
      <c r="J943" s="292">
        <v>359.98599999999999</v>
      </c>
      <c r="K943" s="298">
        <v>2.1409999999999998E-2</v>
      </c>
      <c r="L943" s="298">
        <v>1251.1099999999999</v>
      </c>
      <c r="M943" s="298">
        <v>1249.58</v>
      </c>
      <c r="N943" s="298">
        <v>1250.08</v>
      </c>
      <c r="O943" s="298">
        <v>-0.55000000000000004</v>
      </c>
      <c r="P943" s="298">
        <v>-0.28920000000000001</v>
      </c>
      <c r="Q943" s="298">
        <v>0.46714</v>
      </c>
      <c r="R943" s="302">
        <v>1</v>
      </c>
      <c r="S943" s="302">
        <v>1</v>
      </c>
      <c r="T943" s="302">
        <v>1</v>
      </c>
      <c r="U943" s="302">
        <v>119.90900000000001</v>
      </c>
      <c r="V943" s="302">
        <v>120.25</v>
      </c>
      <c r="W943" s="302">
        <v>119.84</v>
      </c>
      <c r="X943" s="302">
        <v>3.492E-2</v>
      </c>
      <c r="Y943" s="302">
        <v>3.653E-2</v>
      </c>
      <c r="Z943" s="302">
        <v>3.6020000000000003E-2</v>
      </c>
      <c r="AA943" s="302">
        <v>3.46E-3</v>
      </c>
      <c r="AB943" s="302">
        <v>3.3700000000000002E-3</v>
      </c>
      <c r="AC943" s="302">
        <v>2.8E-3</v>
      </c>
      <c r="AD943" s="298">
        <v>49.997999999999998</v>
      </c>
      <c r="AE943" s="58">
        <f t="shared" si="14"/>
        <v>2.5543980882503092E-5</v>
      </c>
    </row>
    <row r="944" spans="1:31">
      <c r="A944" s="3">
        <v>943</v>
      </c>
      <c r="B944" s="290" t="s">
        <v>1743</v>
      </c>
      <c r="C944" s="292">
        <v>249.90700000000001</v>
      </c>
      <c r="D944" s="292">
        <v>249.89099999999999</v>
      </c>
      <c r="E944" s="292">
        <v>249.88300000000001</v>
      </c>
      <c r="F944" s="292">
        <v>5.00631</v>
      </c>
      <c r="G944" s="292">
        <v>5.0004600000000003</v>
      </c>
      <c r="H944" s="292">
        <v>5.0026400000000004</v>
      </c>
      <c r="I944" s="292">
        <v>359.97399999999999</v>
      </c>
      <c r="J944" s="292">
        <v>359.98599999999999</v>
      </c>
      <c r="K944" s="298">
        <v>2.0619999999999999E-2</v>
      </c>
      <c r="L944" s="298">
        <v>1251.1099999999999</v>
      </c>
      <c r="M944" s="298">
        <v>1249.57</v>
      </c>
      <c r="N944" s="298">
        <v>1250.08</v>
      </c>
      <c r="O944" s="298">
        <v>-0.55889999999999995</v>
      </c>
      <c r="P944" s="298">
        <v>-0.29759999999999998</v>
      </c>
      <c r="Q944" s="298">
        <v>0.45873999999999998</v>
      </c>
      <c r="R944" s="302">
        <v>1</v>
      </c>
      <c r="S944" s="302">
        <v>1</v>
      </c>
      <c r="T944" s="302">
        <v>1</v>
      </c>
      <c r="U944" s="302">
        <v>119.90900000000001</v>
      </c>
      <c r="V944" s="302">
        <v>120.25</v>
      </c>
      <c r="W944" s="302">
        <v>119.84</v>
      </c>
      <c r="X944" s="302">
        <v>3.4349999999999999E-2</v>
      </c>
      <c r="Y944" s="302">
        <v>3.7479999999999999E-2</v>
      </c>
      <c r="Z944" s="302">
        <v>3.5880000000000002E-2</v>
      </c>
      <c r="AA944" s="302">
        <v>3.4499999999999999E-3</v>
      </c>
      <c r="AB944" s="302">
        <v>3.3800000000000002E-3</v>
      </c>
      <c r="AC944" s="302">
        <v>2.6800000000000001E-3</v>
      </c>
      <c r="AD944" s="298">
        <v>49.997999999999998</v>
      </c>
      <c r="AE944" s="58">
        <f t="shared" si="14"/>
        <v>2.3368054826278239E-5</v>
      </c>
    </row>
    <row r="945" spans="1:31">
      <c r="A945" s="3">
        <v>944</v>
      </c>
      <c r="B945" s="290" t="s">
        <v>1744</v>
      </c>
      <c r="C945" s="292">
        <v>249.90799999999999</v>
      </c>
      <c r="D945" s="292">
        <v>249.893</v>
      </c>
      <c r="E945" s="292">
        <v>249.88300000000001</v>
      </c>
      <c r="F945" s="292">
        <v>5.0063199999999997</v>
      </c>
      <c r="G945" s="292">
        <v>5.0004</v>
      </c>
      <c r="H945" s="292">
        <v>5.0026999999999999</v>
      </c>
      <c r="I945" s="292">
        <v>359.97300000000001</v>
      </c>
      <c r="J945" s="292">
        <v>359.98599999999999</v>
      </c>
      <c r="K945" s="298">
        <v>2.0899999999999998E-2</v>
      </c>
      <c r="L945" s="298">
        <v>1251.1199999999999</v>
      </c>
      <c r="M945" s="298">
        <v>1249.57</v>
      </c>
      <c r="N945" s="298">
        <v>1250.0899999999999</v>
      </c>
      <c r="O945" s="298">
        <v>-0.56499999999999995</v>
      </c>
      <c r="P945" s="298">
        <v>-0.29149999999999998</v>
      </c>
      <c r="Q945" s="298">
        <v>0.45599000000000001</v>
      </c>
      <c r="R945" s="302">
        <v>1</v>
      </c>
      <c r="S945" s="302">
        <v>1</v>
      </c>
      <c r="T945" s="302">
        <v>1</v>
      </c>
      <c r="U945" s="302">
        <v>119.90900000000001</v>
      </c>
      <c r="V945" s="302">
        <v>120.25</v>
      </c>
      <c r="W945" s="302">
        <v>119.839</v>
      </c>
      <c r="X945" s="302">
        <v>3.5130000000000002E-2</v>
      </c>
      <c r="Y945" s="302">
        <v>3.669E-2</v>
      </c>
      <c r="Z945" s="302">
        <v>3.619E-2</v>
      </c>
      <c r="AA945" s="302">
        <v>3.46E-3</v>
      </c>
      <c r="AB945" s="302">
        <v>3.3899999999999998E-3</v>
      </c>
      <c r="AC945" s="302">
        <v>2.5699999999999998E-3</v>
      </c>
      <c r="AD945" s="298">
        <v>49.997999999999998</v>
      </c>
      <c r="AE945" s="58">
        <f t="shared" si="14"/>
        <v>2.6678244466893375E-5</v>
      </c>
    </row>
    <row r="946" spans="1:31">
      <c r="A946" s="3">
        <v>945</v>
      </c>
      <c r="B946" s="290" t="s">
        <v>1745</v>
      </c>
      <c r="C946" s="292">
        <v>249.90700000000001</v>
      </c>
      <c r="D946" s="292">
        <v>249.893</v>
      </c>
      <c r="E946" s="292">
        <v>249.88399999999999</v>
      </c>
      <c r="F946" s="292">
        <v>5.0063000000000004</v>
      </c>
      <c r="G946" s="292">
        <v>5.0003700000000002</v>
      </c>
      <c r="H946" s="292">
        <v>5.0027299999999997</v>
      </c>
      <c r="I946" s="292">
        <v>359.97199999999998</v>
      </c>
      <c r="J946" s="292">
        <v>359.98599999999999</v>
      </c>
      <c r="K946" s="298">
        <v>2.053E-2</v>
      </c>
      <c r="L946" s="298">
        <v>1251.1099999999999</v>
      </c>
      <c r="M946" s="298">
        <v>1249.56</v>
      </c>
      <c r="N946" s="298">
        <v>1250.0999999999999</v>
      </c>
      <c r="O946" s="298">
        <v>-0.59499999999999997</v>
      </c>
      <c r="P946" s="298">
        <v>-0.28539999999999999</v>
      </c>
      <c r="Q946" s="298">
        <v>0.44795000000000001</v>
      </c>
      <c r="R946" s="302">
        <v>1</v>
      </c>
      <c r="S946" s="302">
        <v>1</v>
      </c>
      <c r="T946" s="302">
        <v>1</v>
      </c>
      <c r="U946" s="302">
        <v>119.90900000000001</v>
      </c>
      <c r="V946" s="302">
        <v>120.25</v>
      </c>
      <c r="W946" s="302">
        <v>119.839</v>
      </c>
      <c r="X946" s="302">
        <v>3.4340000000000002E-2</v>
      </c>
      <c r="Y946" s="302">
        <v>3.6830000000000002E-2</v>
      </c>
      <c r="Z946" s="302">
        <v>3.678E-2</v>
      </c>
      <c r="AA946" s="302">
        <v>3.4399999999999999E-3</v>
      </c>
      <c r="AB946" s="302">
        <v>3.4199999999999999E-3</v>
      </c>
      <c r="AC946" s="302">
        <v>2.5200000000000001E-3</v>
      </c>
      <c r="AD946" s="298">
        <v>49.997999999999998</v>
      </c>
      <c r="AE946" s="58">
        <f t="shared" si="14"/>
        <v>2.7256945031695068E-5</v>
      </c>
    </row>
    <row r="947" spans="1:31">
      <c r="A947" s="3">
        <v>946</v>
      </c>
      <c r="B947" s="290" t="s">
        <v>1746</v>
      </c>
      <c r="C947" s="292">
        <v>249.90700000000001</v>
      </c>
      <c r="D947" s="292">
        <v>249.893</v>
      </c>
      <c r="E947" s="292">
        <v>249.88499999999999</v>
      </c>
      <c r="F947" s="292">
        <v>5.0062899999999999</v>
      </c>
      <c r="G947" s="292">
        <v>5.0003299999999999</v>
      </c>
      <c r="H947" s="292">
        <v>5.0028100000000002</v>
      </c>
      <c r="I947" s="292">
        <v>359.97199999999998</v>
      </c>
      <c r="J947" s="292">
        <v>359.988</v>
      </c>
      <c r="K947" s="298">
        <v>2.0549999999999999E-2</v>
      </c>
      <c r="L947" s="298">
        <v>1251.1099999999999</v>
      </c>
      <c r="M947" s="298">
        <v>1249.55</v>
      </c>
      <c r="N947" s="298">
        <v>1250.1300000000001</v>
      </c>
      <c r="O947" s="298">
        <v>-0.59640000000000004</v>
      </c>
      <c r="P947" s="298">
        <v>-0.2611</v>
      </c>
      <c r="Q947" s="298">
        <v>0.44849</v>
      </c>
      <c r="R947" s="302">
        <v>1</v>
      </c>
      <c r="S947" s="302">
        <v>1</v>
      </c>
      <c r="T947" s="302">
        <v>1</v>
      </c>
      <c r="U947" s="302">
        <v>119.90900000000001</v>
      </c>
      <c r="V947" s="302">
        <v>120.25</v>
      </c>
      <c r="W947" s="302">
        <v>119.84</v>
      </c>
      <c r="X947" s="302">
        <v>3.406E-2</v>
      </c>
      <c r="Y947" s="302">
        <v>3.6549999999999999E-2</v>
      </c>
      <c r="Z947" s="302">
        <v>3.7470000000000003E-2</v>
      </c>
      <c r="AA947" s="302">
        <v>3.4499999999999999E-3</v>
      </c>
      <c r="AB947" s="302">
        <v>3.3899999999999998E-3</v>
      </c>
      <c r="AC947" s="302">
        <v>2.48E-3</v>
      </c>
      <c r="AD947" s="298">
        <v>49.997999999999998</v>
      </c>
      <c r="AE947" s="58">
        <f t="shared" si="14"/>
        <v>2.8078698960598558E-5</v>
      </c>
    </row>
    <row r="948" spans="1:31">
      <c r="A948" s="3">
        <v>947</v>
      </c>
      <c r="B948" s="290" t="s">
        <v>1747</v>
      </c>
      <c r="C948" s="292">
        <v>249.90799999999999</v>
      </c>
      <c r="D948" s="292">
        <v>249.892</v>
      </c>
      <c r="E948" s="292">
        <v>249.88399999999999</v>
      </c>
      <c r="F948" s="292">
        <v>5.0062100000000003</v>
      </c>
      <c r="G948" s="292">
        <v>5.0003399999999996</v>
      </c>
      <c r="H948" s="292">
        <v>5.0028899999999998</v>
      </c>
      <c r="I948" s="292">
        <v>359.97199999999998</v>
      </c>
      <c r="J948" s="292">
        <v>359.988</v>
      </c>
      <c r="K948" s="298">
        <v>1.976E-2</v>
      </c>
      <c r="L948" s="298">
        <v>1251.0899999999999</v>
      </c>
      <c r="M948" s="298">
        <v>1249.54</v>
      </c>
      <c r="N948" s="298">
        <v>1250.1400000000001</v>
      </c>
      <c r="O948" s="298">
        <v>-0.59130000000000005</v>
      </c>
      <c r="P948" s="298">
        <v>-0.2545</v>
      </c>
      <c r="Q948" s="298">
        <v>0.43120999999999998</v>
      </c>
      <c r="R948" s="302">
        <v>1</v>
      </c>
      <c r="S948" s="302">
        <v>1</v>
      </c>
      <c r="T948" s="302">
        <v>1</v>
      </c>
      <c r="U948" s="302">
        <v>119.90900000000001</v>
      </c>
      <c r="V948" s="302">
        <v>120.25</v>
      </c>
      <c r="W948" s="302">
        <v>119.84</v>
      </c>
      <c r="X948" s="302">
        <v>3.388E-2</v>
      </c>
      <c r="Y948" s="302">
        <v>3.5889999999999998E-2</v>
      </c>
      <c r="Z948" s="302">
        <v>3.7560000000000003E-2</v>
      </c>
      <c r="AA948" s="302">
        <v>3.46E-3</v>
      </c>
      <c r="AB948" s="302">
        <v>3.4099999999999998E-3</v>
      </c>
      <c r="AC948" s="302">
        <v>2.49E-3</v>
      </c>
      <c r="AD948" s="298">
        <v>49.997999999999998</v>
      </c>
      <c r="AE948" s="58">
        <f t="shared" si="14"/>
        <v>2.6041670935228467E-5</v>
      </c>
    </row>
    <row r="949" spans="1:31">
      <c r="A949" s="3">
        <v>948</v>
      </c>
      <c r="B949" s="290" t="s">
        <v>1748</v>
      </c>
      <c r="C949" s="292">
        <v>249.90799999999999</v>
      </c>
      <c r="D949" s="292">
        <v>249.892</v>
      </c>
      <c r="E949" s="292">
        <v>249.88499999999999</v>
      </c>
      <c r="F949" s="292">
        <v>5.00617</v>
      </c>
      <c r="G949" s="292">
        <v>5.0003599999999997</v>
      </c>
      <c r="H949" s="292">
        <v>5.0029000000000003</v>
      </c>
      <c r="I949" s="292">
        <v>359.97199999999998</v>
      </c>
      <c r="J949" s="292">
        <v>359.98899999999998</v>
      </c>
      <c r="K949" s="298">
        <v>1.9060000000000001E-2</v>
      </c>
      <c r="L949" s="298">
        <v>1251.08</v>
      </c>
      <c r="M949" s="298">
        <v>1249.55</v>
      </c>
      <c r="N949" s="298">
        <v>1250.1500000000001</v>
      </c>
      <c r="O949" s="298">
        <v>-0.59409999999999996</v>
      </c>
      <c r="P949" s="298">
        <v>-0.23669999999999999</v>
      </c>
      <c r="Q949" s="298">
        <v>0.41604999999999998</v>
      </c>
      <c r="R949" s="302">
        <v>1</v>
      </c>
      <c r="S949" s="302">
        <v>1</v>
      </c>
      <c r="T949" s="302">
        <v>1</v>
      </c>
      <c r="U949" s="302">
        <v>119.90900000000001</v>
      </c>
      <c r="V949" s="302">
        <v>120.25</v>
      </c>
      <c r="W949" s="302">
        <v>119.84</v>
      </c>
      <c r="X949" s="302">
        <v>3.4349999999999999E-2</v>
      </c>
      <c r="Y949" s="302">
        <v>3.6159999999999998E-2</v>
      </c>
      <c r="Z949" s="302">
        <v>3.7839999999999999E-2</v>
      </c>
      <c r="AA949" s="302">
        <v>3.49E-3</v>
      </c>
      <c r="AB949" s="302">
        <v>3.4199999999999999E-3</v>
      </c>
      <c r="AC949" s="302">
        <v>2.49E-3</v>
      </c>
      <c r="AD949" s="298">
        <v>49.997999999999998</v>
      </c>
      <c r="AE949" s="58">
        <f t="shared" si="14"/>
        <v>2.4374996428377926E-5</v>
      </c>
    </row>
    <row r="950" spans="1:31">
      <c r="A950" s="3">
        <v>949</v>
      </c>
      <c r="B950" s="290" t="s">
        <v>1749</v>
      </c>
      <c r="C950" s="292">
        <v>249.90799999999999</v>
      </c>
      <c r="D950" s="292">
        <v>249.89099999999999</v>
      </c>
      <c r="E950" s="292">
        <v>249.886</v>
      </c>
      <c r="F950" s="292">
        <v>5.0061400000000003</v>
      </c>
      <c r="G950" s="292">
        <v>5.0004200000000001</v>
      </c>
      <c r="H950" s="292">
        <v>5.0028800000000002</v>
      </c>
      <c r="I950" s="292">
        <v>359.97199999999998</v>
      </c>
      <c r="J950" s="292">
        <v>359.98899999999998</v>
      </c>
      <c r="K950" s="298">
        <v>1.788E-2</v>
      </c>
      <c r="L950" s="298">
        <v>1251.07</v>
      </c>
      <c r="M950" s="298">
        <v>1249.56</v>
      </c>
      <c r="N950" s="298">
        <v>1250.1500000000001</v>
      </c>
      <c r="O950" s="298">
        <v>-0.59119999999999995</v>
      </c>
      <c r="P950" s="298">
        <v>-0.2414</v>
      </c>
      <c r="Q950" s="298">
        <v>0.39023999999999998</v>
      </c>
      <c r="R950" s="302">
        <v>1</v>
      </c>
      <c r="S950" s="302">
        <v>1</v>
      </c>
      <c r="T950" s="302">
        <v>1</v>
      </c>
      <c r="U950" s="302">
        <v>119.90900000000001</v>
      </c>
      <c r="V950" s="302">
        <v>120.249</v>
      </c>
      <c r="W950" s="302">
        <v>119.84</v>
      </c>
      <c r="X950" s="302">
        <v>3.4750000000000003E-2</v>
      </c>
      <c r="Y950" s="302">
        <v>3.5720000000000002E-2</v>
      </c>
      <c r="Z950" s="302">
        <v>3.6720000000000003E-2</v>
      </c>
      <c r="AA950" s="302">
        <v>3.47E-3</v>
      </c>
      <c r="AB950" s="302">
        <v>3.47E-3</v>
      </c>
      <c r="AC950" s="302">
        <v>2.5799999999999998E-3</v>
      </c>
      <c r="AD950" s="298">
        <v>49.997999999999998</v>
      </c>
      <c r="AE950" s="58">
        <f t="shared" si="14"/>
        <v>2.5081018975470215E-5</v>
      </c>
    </row>
    <row r="951" spans="1:31">
      <c r="A951" s="3">
        <v>950</v>
      </c>
      <c r="B951" s="290" t="s">
        <v>1750</v>
      </c>
      <c r="C951" s="292">
        <v>249.90700000000001</v>
      </c>
      <c r="D951" s="292">
        <v>249.89099999999999</v>
      </c>
      <c r="E951" s="292">
        <v>249.886</v>
      </c>
      <c r="F951" s="292">
        <v>5.0061499999999999</v>
      </c>
      <c r="G951" s="292">
        <v>5.0004499999999998</v>
      </c>
      <c r="H951" s="292">
        <v>5.0028699999999997</v>
      </c>
      <c r="I951" s="292">
        <v>359.97300000000001</v>
      </c>
      <c r="J951" s="292">
        <v>359.98899999999998</v>
      </c>
      <c r="K951" s="298">
        <v>1.7309999999999999E-2</v>
      </c>
      <c r="L951" s="298">
        <v>1251.07</v>
      </c>
      <c r="M951" s="298">
        <v>1249.57</v>
      </c>
      <c r="N951" s="298">
        <v>1250.1400000000001</v>
      </c>
      <c r="O951" s="298">
        <v>-0.58050000000000002</v>
      </c>
      <c r="P951" s="298">
        <v>-0.24099999999999999</v>
      </c>
      <c r="Q951" s="298">
        <v>0.37770999999999999</v>
      </c>
      <c r="R951" s="302">
        <v>1</v>
      </c>
      <c r="S951" s="302">
        <v>1</v>
      </c>
      <c r="T951" s="302">
        <v>1</v>
      </c>
      <c r="U951" s="302">
        <v>119.91</v>
      </c>
      <c r="V951" s="302">
        <v>120.249</v>
      </c>
      <c r="W951" s="302">
        <v>119.84</v>
      </c>
      <c r="X951" s="302">
        <v>3.483E-2</v>
      </c>
      <c r="Y951" s="302">
        <v>3.644E-2</v>
      </c>
      <c r="Z951" s="302">
        <v>3.628E-2</v>
      </c>
      <c r="AA951" s="302">
        <v>3.46E-3</v>
      </c>
      <c r="AB951" s="302">
        <v>3.5100000000000001E-3</v>
      </c>
      <c r="AC951" s="302">
        <v>2.63E-3</v>
      </c>
      <c r="AD951" s="298">
        <v>49.997999999999998</v>
      </c>
      <c r="AE951" s="58">
        <f t="shared" si="14"/>
        <v>2.7037036488763988E-5</v>
      </c>
    </row>
    <row r="952" spans="1:31">
      <c r="A952" s="3">
        <v>951</v>
      </c>
      <c r="B952" s="290" t="s">
        <v>1751</v>
      </c>
      <c r="C952" s="292">
        <v>249.90600000000001</v>
      </c>
      <c r="D952" s="292">
        <v>249.893</v>
      </c>
      <c r="E952" s="292">
        <v>249.88499999999999</v>
      </c>
      <c r="F952" s="292">
        <v>5.0061299999999997</v>
      </c>
      <c r="G952" s="292">
        <v>5.0004999999999997</v>
      </c>
      <c r="H952" s="292">
        <v>5.0028100000000002</v>
      </c>
      <c r="I952" s="292">
        <v>359.97399999999999</v>
      </c>
      <c r="J952" s="292">
        <v>359.98899999999998</v>
      </c>
      <c r="K952" s="298">
        <v>1.755E-2</v>
      </c>
      <c r="L952" s="298">
        <v>1251.06</v>
      </c>
      <c r="M952" s="298">
        <v>1249.5899999999999</v>
      </c>
      <c r="N952" s="298">
        <v>1250.1300000000001</v>
      </c>
      <c r="O952" s="298">
        <v>-0.56359999999999999</v>
      </c>
      <c r="P952" s="298">
        <v>-0.23530000000000001</v>
      </c>
      <c r="Q952" s="298">
        <v>0.38296999999999998</v>
      </c>
      <c r="R952" s="302">
        <v>1</v>
      </c>
      <c r="S952" s="302">
        <v>1</v>
      </c>
      <c r="T952" s="302">
        <v>1</v>
      </c>
      <c r="U952" s="302">
        <v>119.91</v>
      </c>
      <c r="V952" s="302">
        <v>120.249</v>
      </c>
      <c r="W952" s="302">
        <v>119.84</v>
      </c>
      <c r="X952" s="302">
        <v>3.5159999999999997E-2</v>
      </c>
      <c r="Y952" s="302">
        <v>3.5380000000000002E-2</v>
      </c>
      <c r="Z952" s="302">
        <v>3.7690000000000001E-2</v>
      </c>
      <c r="AA952" s="302">
        <v>3.46E-3</v>
      </c>
      <c r="AB952" s="302">
        <v>3.49E-3</v>
      </c>
      <c r="AC952" s="302">
        <v>2.7599999999999999E-3</v>
      </c>
      <c r="AD952" s="298">
        <v>49.997999999999998</v>
      </c>
      <c r="AE952" s="58">
        <f t="shared" si="14"/>
        <v>2.3240740119945258E-5</v>
      </c>
    </row>
    <row r="953" spans="1:31">
      <c r="A953" s="3">
        <v>952</v>
      </c>
      <c r="B953" s="290" t="s">
        <v>1752</v>
      </c>
      <c r="C953" s="292">
        <v>249.90600000000001</v>
      </c>
      <c r="D953" s="292">
        <v>249.893</v>
      </c>
      <c r="E953" s="292">
        <v>249.886</v>
      </c>
      <c r="F953" s="292">
        <v>5.0061299999999997</v>
      </c>
      <c r="G953" s="292">
        <v>5.0006000000000004</v>
      </c>
      <c r="H953" s="292">
        <v>5.0027699999999999</v>
      </c>
      <c r="I953" s="292">
        <v>359.97399999999999</v>
      </c>
      <c r="J953" s="292">
        <v>359.988</v>
      </c>
      <c r="K953" s="298">
        <v>1.703E-2</v>
      </c>
      <c r="L953" s="298">
        <v>1251.06</v>
      </c>
      <c r="M953" s="298">
        <v>1249.6099999999999</v>
      </c>
      <c r="N953" s="298">
        <v>1250.1199999999999</v>
      </c>
      <c r="O953" s="298">
        <v>-0.54810000000000003</v>
      </c>
      <c r="P953" s="298">
        <v>-0.25919999999999999</v>
      </c>
      <c r="Q953" s="298">
        <v>0.37169999999999997</v>
      </c>
      <c r="R953" s="302">
        <v>1</v>
      </c>
      <c r="S953" s="302">
        <v>1</v>
      </c>
      <c r="T953" s="302">
        <v>1</v>
      </c>
      <c r="U953" s="302">
        <v>119.91</v>
      </c>
      <c r="V953" s="302">
        <v>120.249</v>
      </c>
      <c r="W953" s="302">
        <v>119.84</v>
      </c>
      <c r="X953" s="302">
        <v>3.4889999999999997E-2</v>
      </c>
      <c r="Y953" s="302">
        <v>3.678E-2</v>
      </c>
      <c r="Z953" s="302">
        <v>3.7249999999999998E-2</v>
      </c>
      <c r="AA953" s="302">
        <v>3.4199999999999999E-3</v>
      </c>
      <c r="AB953" s="302">
        <v>3.47E-3</v>
      </c>
      <c r="AC953" s="302">
        <v>2.8500000000000001E-3</v>
      </c>
      <c r="AD953" s="298">
        <v>49.997999999999998</v>
      </c>
      <c r="AE953" s="58">
        <f t="shared" si="14"/>
        <v>2.694444265216589E-5</v>
      </c>
    </row>
    <row r="954" spans="1:31">
      <c r="A954" s="3">
        <v>953</v>
      </c>
      <c r="B954" s="290" t="s">
        <v>1753</v>
      </c>
      <c r="C954" s="292">
        <v>249.905</v>
      </c>
      <c r="D954" s="292">
        <v>249.893</v>
      </c>
      <c r="E954" s="292">
        <v>249.88499999999999</v>
      </c>
      <c r="F954" s="292">
        <v>5.00617</v>
      </c>
      <c r="G954" s="292">
        <v>5.0005800000000002</v>
      </c>
      <c r="H954" s="292">
        <v>5.0027400000000002</v>
      </c>
      <c r="I954" s="292">
        <v>359.97399999999999</v>
      </c>
      <c r="J954" s="292">
        <v>359.98700000000002</v>
      </c>
      <c r="K954" s="298">
        <v>1.6590000000000001E-2</v>
      </c>
      <c r="L954" s="298">
        <v>1251.07</v>
      </c>
      <c r="M954" s="298">
        <v>1249.6099999999999</v>
      </c>
      <c r="N954" s="298">
        <v>1250.1099999999999</v>
      </c>
      <c r="O954" s="298">
        <v>-0.55469999999999997</v>
      </c>
      <c r="P954" s="298">
        <v>-0.27889999999999998</v>
      </c>
      <c r="Q954" s="298">
        <v>0.36204999999999998</v>
      </c>
      <c r="R954" s="302">
        <v>1</v>
      </c>
      <c r="S954" s="302">
        <v>1</v>
      </c>
      <c r="T954" s="302">
        <v>1</v>
      </c>
      <c r="U954" s="302">
        <v>119.90900000000001</v>
      </c>
      <c r="V954" s="302">
        <v>120.249</v>
      </c>
      <c r="W954" s="302">
        <v>119.84</v>
      </c>
      <c r="X954" s="302">
        <v>3.3980000000000003E-2</v>
      </c>
      <c r="Y954" s="302">
        <v>3.7220000000000003E-2</v>
      </c>
      <c r="Z954" s="302">
        <v>3.6639999999999999E-2</v>
      </c>
      <c r="AA954" s="302">
        <v>3.4499999999999999E-3</v>
      </c>
      <c r="AB954" s="302">
        <v>3.4499999999999999E-3</v>
      </c>
      <c r="AC954" s="302">
        <v>3.0300000000000001E-3</v>
      </c>
      <c r="AD954" s="298">
        <v>49.997999999999998</v>
      </c>
      <c r="AE954" s="58">
        <f t="shared" si="14"/>
        <v>2.6226851332467049E-5</v>
      </c>
    </row>
    <row r="955" spans="1:31">
      <c r="A955" s="3">
        <v>954</v>
      </c>
      <c r="B955" s="290" t="s">
        <v>1754</v>
      </c>
      <c r="C955" s="292">
        <v>249.905</v>
      </c>
      <c r="D955" s="292">
        <v>249.893</v>
      </c>
      <c r="E955" s="292">
        <v>249.88499999999999</v>
      </c>
      <c r="F955" s="292">
        <v>5.0062199999999999</v>
      </c>
      <c r="G955" s="292">
        <v>5.00054</v>
      </c>
      <c r="H955" s="292">
        <v>5.0027200000000001</v>
      </c>
      <c r="I955" s="292">
        <v>359.97500000000002</v>
      </c>
      <c r="J955" s="292">
        <v>359.98599999999999</v>
      </c>
      <c r="K955" s="298">
        <v>1.7500000000000002E-2</v>
      </c>
      <c r="L955" s="298">
        <v>1251.08</v>
      </c>
      <c r="M955" s="298">
        <v>1249.5999999999999</v>
      </c>
      <c r="N955" s="298">
        <v>1250.0999999999999</v>
      </c>
      <c r="O955" s="298">
        <v>-0.54579999999999995</v>
      </c>
      <c r="P955" s="298">
        <v>-0.28539999999999999</v>
      </c>
      <c r="Q955" s="298">
        <v>0.38197999999999999</v>
      </c>
      <c r="R955" s="302">
        <v>1</v>
      </c>
      <c r="S955" s="302">
        <v>1</v>
      </c>
      <c r="T955" s="302">
        <v>1</v>
      </c>
      <c r="U955" s="302">
        <v>119.90900000000001</v>
      </c>
      <c r="V955" s="302">
        <v>120.249</v>
      </c>
      <c r="W955" s="302">
        <v>119.84</v>
      </c>
      <c r="X955" s="302">
        <v>3.4160000000000003E-2</v>
      </c>
      <c r="Y955" s="302">
        <v>3.6810000000000002E-2</v>
      </c>
      <c r="Z955" s="302">
        <v>3.7629999999999997E-2</v>
      </c>
      <c r="AA955" s="302">
        <v>3.4199999999999999E-3</v>
      </c>
      <c r="AB955" s="302">
        <v>3.46E-3</v>
      </c>
      <c r="AC955" s="302">
        <v>3.1800000000000001E-3</v>
      </c>
      <c r="AD955" s="298">
        <v>49.997999999999998</v>
      </c>
      <c r="AE955" s="58">
        <f t="shared" si="14"/>
        <v>2.8171300073154271E-5</v>
      </c>
    </row>
    <row r="956" spans="1:31">
      <c r="A956" s="3">
        <v>955</v>
      </c>
      <c r="B956" s="290" t="s">
        <v>1755</v>
      </c>
      <c r="C956" s="292">
        <v>249.90700000000001</v>
      </c>
      <c r="D956" s="292">
        <v>249.892</v>
      </c>
      <c r="E956" s="298">
        <v>249.88499999999999</v>
      </c>
      <c r="F956" s="292">
        <v>5.0062899999999999</v>
      </c>
      <c r="G956" s="292">
        <v>5.0005199999999999</v>
      </c>
      <c r="H956" s="292">
        <v>5.0026999999999999</v>
      </c>
      <c r="I956" s="292">
        <v>359.97399999999999</v>
      </c>
      <c r="J956" s="292">
        <v>359.98599999999999</v>
      </c>
      <c r="K956" s="298">
        <v>1.7950000000000001E-2</v>
      </c>
      <c r="L956" s="298">
        <v>1251.1099999999999</v>
      </c>
      <c r="M956" s="298">
        <v>1249.5899999999999</v>
      </c>
      <c r="N956" s="298">
        <v>1250.0999999999999</v>
      </c>
      <c r="O956" s="298">
        <v>-0.56130000000000002</v>
      </c>
      <c r="P956" s="298">
        <v>-0.29849999999999999</v>
      </c>
      <c r="Q956" s="298">
        <v>0.39174999999999999</v>
      </c>
      <c r="R956" s="302">
        <v>1</v>
      </c>
      <c r="S956" s="302">
        <v>1</v>
      </c>
      <c r="T956" s="302">
        <v>1</v>
      </c>
      <c r="U956" s="302">
        <v>119.90900000000001</v>
      </c>
      <c r="V956" s="302">
        <v>120.25</v>
      </c>
      <c r="W956" s="302">
        <v>119.84</v>
      </c>
      <c r="X956" s="302">
        <v>3.4479999999999997E-2</v>
      </c>
      <c r="Y956" s="302">
        <v>3.6830000000000002E-2</v>
      </c>
      <c r="Z956" s="302">
        <v>3.6600000000000001E-2</v>
      </c>
      <c r="AA956" s="302">
        <v>3.4199999999999999E-3</v>
      </c>
      <c r="AB956" s="302">
        <v>3.4299999999999999E-3</v>
      </c>
      <c r="AC956" s="302">
        <v>3.29E-3</v>
      </c>
      <c r="AD956" s="298">
        <v>49.997999999999998</v>
      </c>
      <c r="AE956" s="58">
        <f t="shared" si="14"/>
        <v>2.7847221645060927E-5</v>
      </c>
    </row>
    <row r="957" spans="1:31">
      <c r="A957" s="3">
        <v>956</v>
      </c>
      <c r="B957" s="290" t="s">
        <v>1756</v>
      </c>
      <c r="C957" s="298">
        <v>249.90799999999999</v>
      </c>
      <c r="D957" s="298">
        <v>249.893</v>
      </c>
      <c r="E957" s="298">
        <v>249.88499999999999</v>
      </c>
      <c r="F957" s="298">
        <v>5.0063500000000003</v>
      </c>
      <c r="G957" s="298">
        <v>5.0004299999999997</v>
      </c>
      <c r="H957" s="298">
        <v>5.0027299999999997</v>
      </c>
      <c r="I957" s="298">
        <v>359.97300000000001</v>
      </c>
      <c r="J957" s="298">
        <v>359.98599999999999</v>
      </c>
      <c r="K957" s="298">
        <v>1.8339999999999999E-2</v>
      </c>
      <c r="L957" s="298">
        <v>1251.1300000000001</v>
      </c>
      <c r="M957" s="298">
        <v>1249.57</v>
      </c>
      <c r="N957" s="298">
        <v>1250.0999999999999</v>
      </c>
      <c r="O957" s="298">
        <v>-0.57210000000000005</v>
      </c>
      <c r="P957" s="298">
        <v>-0.28960000000000002</v>
      </c>
      <c r="Q957" s="298">
        <v>0.40023999999999998</v>
      </c>
      <c r="R957" s="302">
        <v>1</v>
      </c>
      <c r="S957" s="302">
        <v>1</v>
      </c>
      <c r="T957" s="302">
        <v>1</v>
      </c>
      <c r="U957" s="302">
        <v>119.90900000000001</v>
      </c>
      <c r="V957" s="302">
        <v>120.25</v>
      </c>
      <c r="W957" s="302">
        <v>119.84</v>
      </c>
      <c r="X957" s="302">
        <v>3.4439999999999998E-2</v>
      </c>
      <c r="Y957" s="302">
        <v>3.6900000000000002E-2</v>
      </c>
      <c r="Z957" s="302">
        <v>3.567E-2</v>
      </c>
      <c r="AA957" s="302">
        <v>3.4299999999999999E-3</v>
      </c>
      <c r="AB957" s="302">
        <v>3.3600000000000001E-3</v>
      </c>
      <c r="AC957" s="302">
        <v>3.5100000000000001E-3</v>
      </c>
      <c r="AD957" s="298">
        <v>49.997999999999998</v>
      </c>
      <c r="AE957" s="58">
        <f t="shared" si="14"/>
        <v>2.6493056793697178E-5</v>
      </c>
    </row>
    <row r="958" spans="1:31">
      <c r="A958" s="3">
        <v>957</v>
      </c>
      <c r="B958" s="290" t="s">
        <v>1757</v>
      </c>
      <c r="C958" s="298">
        <v>249.90700000000001</v>
      </c>
      <c r="D958" s="298">
        <v>249.893</v>
      </c>
      <c r="E958" s="298">
        <v>249.88499999999999</v>
      </c>
      <c r="F958" s="298">
        <v>5.0063000000000004</v>
      </c>
      <c r="G958" s="298">
        <v>5.0003799999999998</v>
      </c>
      <c r="H958" s="298">
        <v>5.0027600000000003</v>
      </c>
      <c r="I958" s="298">
        <v>359.97300000000001</v>
      </c>
      <c r="J958" s="298">
        <v>359.98700000000002</v>
      </c>
      <c r="K958" s="298">
        <v>1.8519999999999998E-2</v>
      </c>
      <c r="L958" s="298">
        <v>1251.1099999999999</v>
      </c>
      <c r="M958" s="298">
        <v>1249.56</v>
      </c>
      <c r="N958" s="298">
        <v>1250.1099999999999</v>
      </c>
      <c r="O958" s="298">
        <v>-0.58420000000000005</v>
      </c>
      <c r="P958" s="298">
        <v>-0.27889999999999998</v>
      </c>
      <c r="Q958" s="298">
        <v>0.40417999999999998</v>
      </c>
      <c r="R958" s="302">
        <v>1</v>
      </c>
      <c r="S958" s="302">
        <v>1</v>
      </c>
      <c r="T958" s="302">
        <v>1</v>
      </c>
      <c r="U958" s="302">
        <v>119.90900000000001</v>
      </c>
      <c r="V958" s="302">
        <v>120.25</v>
      </c>
      <c r="W958" s="302">
        <v>119.839</v>
      </c>
      <c r="X958" s="302">
        <v>3.456E-2</v>
      </c>
      <c r="Y958" s="302">
        <v>3.678E-2</v>
      </c>
      <c r="Z958" s="302">
        <v>3.6769999999999997E-2</v>
      </c>
      <c r="AA958" s="302">
        <v>3.3700000000000002E-3</v>
      </c>
      <c r="AB958" s="302">
        <v>3.3500000000000001E-3</v>
      </c>
      <c r="AC958" s="302">
        <v>3.64E-3</v>
      </c>
      <c r="AD958" s="298">
        <v>49.997999999999998</v>
      </c>
      <c r="AE958" s="58">
        <f t="shared" si="14"/>
        <v>2.8298607503529638E-5</v>
      </c>
    </row>
    <row r="959" spans="1:31">
      <c r="A959" s="3">
        <v>958</v>
      </c>
      <c r="B959" s="290" t="s">
        <v>1758</v>
      </c>
      <c r="C959" s="298">
        <v>249.90600000000001</v>
      </c>
      <c r="D959" s="298">
        <v>249.892</v>
      </c>
      <c r="E959" s="298">
        <v>249.886</v>
      </c>
      <c r="F959" s="298">
        <v>5.0062600000000002</v>
      </c>
      <c r="G959" s="298">
        <v>5.0003799999999998</v>
      </c>
      <c r="H959" s="298">
        <v>5.00284</v>
      </c>
      <c r="I959" s="298">
        <v>359.97300000000001</v>
      </c>
      <c r="J959" s="298">
        <v>359.98700000000002</v>
      </c>
      <c r="K959" s="298">
        <v>1.8890000000000001E-2</v>
      </c>
      <c r="L959" s="298">
        <v>1251.0899999999999</v>
      </c>
      <c r="M959" s="298">
        <v>1249.55</v>
      </c>
      <c r="N959" s="298">
        <v>1250.1400000000001</v>
      </c>
      <c r="O959" s="298">
        <v>-0.58940000000000003</v>
      </c>
      <c r="P959" s="298">
        <v>-0.27</v>
      </c>
      <c r="Q959" s="298">
        <v>0.41215000000000002</v>
      </c>
      <c r="R959" s="302">
        <v>1</v>
      </c>
      <c r="S959" s="302">
        <v>1</v>
      </c>
      <c r="T959" s="302">
        <v>1</v>
      </c>
      <c r="U959" s="302">
        <v>119.90900000000001</v>
      </c>
      <c r="V959" s="302">
        <v>120.25</v>
      </c>
      <c r="W959" s="302">
        <v>119.839</v>
      </c>
      <c r="X959" s="302">
        <v>3.4590000000000003E-2</v>
      </c>
      <c r="Y959" s="302">
        <v>3.7019999999999997E-2</v>
      </c>
      <c r="Z959" s="302">
        <v>3.6650000000000002E-2</v>
      </c>
      <c r="AA959" s="302">
        <v>3.3800000000000002E-3</v>
      </c>
      <c r="AB959" s="302">
        <v>3.3600000000000001E-3</v>
      </c>
      <c r="AC959" s="302">
        <v>3.8600000000000001E-3</v>
      </c>
      <c r="AD959" s="298">
        <v>49.997999999999998</v>
      </c>
      <c r="AE959" s="58">
        <f t="shared" si="14"/>
        <v>2.7986112399958074E-5</v>
      </c>
    </row>
    <row r="960" spans="1:31">
      <c r="A960" s="3">
        <v>959</v>
      </c>
      <c r="B960" s="290" t="s">
        <v>1759</v>
      </c>
      <c r="C960" s="298">
        <v>249.90700000000001</v>
      </c>
      <c r="D960" s="298">
        <v>249.89099999999999</v>
      </c>
      <c r="E960" s="298">
        <v>249.886</v>
      </c>
      <c r="F960" s="298">
        <v>5.0061900000000001</v>
      </c>
      <c r="G960" s="298">
        <v>5.0003500000000001</v>
      </c>
      <c r="H960" s="298">
        <v>5.0029000000000003</v>
      </c>
      <c r="I960" s="298">
        <v>359.97300000000001</v>
      </c>
      <c r="J960" s="298">
        <v>359.988</v>
      </c>
      <c r="K960" s="298">
        <v>1.865E-2</v>
      </c>
      <c r="L960" s="298">
        <v>1251.08</v>
      </c>
      <c r="M960" s="298">
        <v>1249.54</v>
      </c>
      <c r="N960" s="298">
        <v>1250.1500000000001</v>
      </c>
      <c r="O960" s="298">
        <v>-0.58840000000000003</v>
      </c>
      <c r="P960" s="298">
        <v>-0.25309999999999999</v>
      </c>
      <c r="Q960" s="298">
        <v>0.40703</v>
      </c>
      <c r="R960" s="302">
        <v>1</v>
      </c>
      <c r="S960" s="302">
        <v>1</v>
      </c>
      <c r="T960" s="302">
        <v>1</v>
      </c>
      <c r="U960" s="302">
        <v>119.90900000000001</v>
      </c>
      <c r="V960" s="302">
        <v>120.25</v>
      </c>
      <c r="W960" s="302">
        <v>119.84</v>
      </c>
      <c r="X960" s="302">
        <v>3.449E-2</v>
      </c>
      <c r="Y960" s="302">
        <v>3.6830000000000002E-2</v>
      </c>
      <c r="Z960" s="302">
        <v>3.6220000000000002E-2</v>
      </c>
      <c r="AA960" s="302">
        <v>3.3899999999999998E-3</v>
      </c>
      <c r="AB960" s="302">
        <v>3.3300000000000001E-3</v>
      </c>
      <c r="AC960" s="302">
        <v>3.9899999999999996E-3</v>
      </c>
      <c r="AD960" s="298">
        <v>49.997999999999998</v>
      </c>
      <c r="AE960" s="58">
        <f t="shared" si="14"/>
        <v>2.6365742087364197E-5</v>
      </c>
    </row>
    <row r="961" spans="1:31">
      <c r="A961" s="3">
        <v>960</v>
      </c>
      <c r="B961" s="290" t="s">
        <v>1760</v>
      </c>
      <c r="C961" s="298">
        <v>249.90700000000001</v>
      </c>
      <c r="D961" s="298">
        <v>249.89099999999999</v>
      </c>
      <c r="E961" s="298">
        <v>249.886</v>
      </c>
      <c r="F961" s="298">
        <v>5.0061400000000003</v>
      </c>
      <c r="G961" s="298">
        <v>5.0004200000000001</v>
      </c>
      <c r="H961" s="298">
        <v>5.0029399999999997</v>
      </c>
      <c r="I961" s="298">
        <v>359.97300000000001</v>
      </c>
      <c r="J961" s="298">
        <v>359.98899999999998</v>
      </c>
      <c r="K961" s="298">
        <v>1.831E-2</v>
      </c>
      <c r="L961" s="298">
        <v>1251.07</v>
      </c>
      <c r="M961" s="298">
        <v>1249.56</v>
      </c>
      <c r="N961" s="298">
        <v>1250.1600000000001</v>
      </c>
      <c r="O961" s="298">
        <v>-0.58520000000000005</v>
      </c>
      <c r="P961" s="298">
        <v>-0.22600000000000001</v>
      </c>
      <c r="Q961" s="298">
        <v>0.39965000000000001</v>
      </c>
      <c r="R961" s="302">
        <v>1</v>
      </c>
      <c r="S961" s="302">
        <v>1</v>
      </c>
      <c r="T961" s="302">
        <v>1</v>
      </c>
      <c r="U961" s="302">
        <v>119.90900000000001</v>
      </c>
      <c r="V961" s="302">
        <v>120.25</v>
      </c>
      <c r="W961" s="302">
        <v>119.84</v>
      </c>
      <c r="X961" s="302">
        <v>3.3930000000000002E-2</v>
      </c>
      <c r="Y961" s="302">
        <v>3.6639999999999999E-2</v>
      </c>
      <c r="Z961" s="302">
        <v>3.7350000000000001E-2</v>
      </c>
      <c r="AA961" s="302">
        <v>3.3600000000000001E-3</v>
      </c>
      <c r="AB961" s="302">
        <v>3.2799999999999999E-3</v>
      </c>
      <c r="AC961" s="302">
        <v>4.1599999999999996E-3</v>
      </c>
      <c r="AD961" s="298">
        <v>49.997999999999998</v>
      </c>
      <c r="AE961" s="58">
        <f t="shared" si="14"/>
        <v>2.8113427106291056E-5</v>
      </c>
    </row>
    <row r="962" spans="1:31">
      <c r="A962" s="3">
        <v>961</v>
      </c>
      <c r="B962" s="290" t="s">
        <v>1761</v>
      </c>
      <c r="C962" s="298">
        <v>249.90799999999999</v>
      </c>
      <c r="D962" s="298">
        <v>249.892</v>
      </c>
      <c r="E962" s="298">
        <v>249.887</v>
      </c>
      <c r="F962" s="298">
        <v>5.0061499999999999</v>
      </c>
      <c r="G962" s="298">
        <v>5.0004400000000002</v>
      </c>
      <c r="H962" s="298">
        <v>5.0028800000000002</v>
      </c>
      <c r="I962" s="298">
        <v>359.97300000000001</v>
      </c>
      <c r="J962" s="298">
        <v>359.98899999999998</v>
      </c>
      <c r="K962" s="298">
        <v>1.7930000000000001E-2</v>
      </c>
      <c r="L962" s="298">
        <v>1251.07</v>
      </c>
      <c r="M962" s="298">
        <v>1249.57</v>
      </c>
      <c r="N962" s="298">
        <v>1250.1500000000001</v>
      </c>
      <c r="O962" s="298">
        <v>-0.57530000000000003</v>
      </c>
      <c r="P962" s="298">
        <v>-0.23019999999999999</v>
      </c>
      <c r="Q962" s="298">
        <v>0.39123000000000002</v>
      </c>
      <c r="R962" s="302">
        <v>1</v>
      </c>
      <c r="S962" s="302">
        <v>1</v>
      </c>
      <c r="T962" s="302">
        <v>1</v>
      </c>
      <c r="U962" s="302">
        <v>119.91</v>
      </c>
      <c r="V962" s="302">
        <v>120.249</v>
      </c>
      <c r="W962" s="302">
        <v>119.84</v>
      </c>
      <c r="X962" s="302">
        <v>3.5099999999999999E-2</v>
      </c>
      <c r="Y962" s="302">
        <v>3.6380000000000003E-2</v>
      </c>
      <c r="Z962" s="302">
        <v>3.6380000000000003E-2</v>
      </c>
      <c r="AA962" s="302">
        <v>3.3500000000000001E-3</v>
      </c>
      <c r="AB962" s="302">
        <v>3.2799999999999999E-3</v>
      </c>
      <c r="AC962" s="302">
        <v>4.2500000000000003E-3</v>
      </c>
      <c r="AD962" s="298">
        <v>49.997999999999998</v>
      </c>
      <c r="AE962" s="58">
        <f t="shared" si="14"/>
        <v>2.568287163740024E-5</v>
      </c>
    </row>
    <row r="963" spans="1:31">
      <c r="A963" s="3">
        <v>962</v>
      </c>
      <c r="B963" s="290" t="s">
        <v>1762</v>
      </c>
      <c r="C963" s="298">
        <v>249.90600000000001</v>
      </c>
      <c r="D963" s="298">
        <v>249.893</v>
      </c>
      <c r="E963" s="298">
        <v>249.887</v>
      </c>
      <c r="F963" s="298">
        <v>5.0061400000000003</v>
      </c>
      <c r="G963" s="298">
        <v>5.0005499999999996</v>
      </c>
      <c r="H963" s="298">
        <v>5.0028199999999998</v>
      </c>
      <c r="I963" s="298">
        <v>359.97399999999999</v>
      </c>
      <c r="J963" s="298">
        <v>359.98899999999998</v>
      </c>
      <c r="K963" s="298">
        <v>1.848E-2</v>
      </c>
      <c r="L963" s="298">
        <v>1251.06</v>
      </c>
      <c r="M963" s="298">
        <v>1249.5999999999999</v>
      </c>
      <c r="N963" s="298">
        <v>1250.1400000000001</v>
      </c>
      <c r="O963" s="298">
        <v>-0.56310000000000004</v>
      </c>
      <c r="P963" s="298">
        <v>-0.24099999999999999</v>
      </c>
      <c r="Q963" s="298">
        <v>0.40338000000000002</v>
      </c>
      <c r="R963" s="302">
        <v>1</v>
      </c>
      <c r="S963" s="302">
        <v>1</v>
      </c>
      <c r="T963" s="302">
        <v>1</v>
      </c>
      <c r="U963" s="302">
        <v>119.91</v>
      </c>
      <c r="V963" s="302">
        <v>120.249</v>
      </c>
      <c r="W963" s="302">
        <v>119.839</v>
      </c>
      <c r="X963" s="302">
        <v>3.4130000000000001E-2</v>
      </c>
      <c r="Y963" s="302">
        <v>3.5450000000000002E-2</v>
      </c>
      <c r="Z963" s="302">
        <v>3.8469999999999997E-2</v>
      </c>
      <c r="AA963" s="302">
        <v>3.31E-3</v>
      </c>
      <c r="AB963" s="302">
        <v>3.2200000000000002E-3</v>
      </c>
      <c r="AC963" s="302">
        <v>4.4099999999999999E-3</v>
      </c>
      <c r="AD963" s="298">
        <v>49.997999999999998</v>
      </c>
      <c r="AE963" s="58">
        <f t="shared" ref="AE963:AE1000" si="15">B964-B963</f>
        <v>2.364582906011492E-5</v>
      </c>
    </row>
    <row r="964" spans="1:31">
      <c r="A964" s="3">
        <v>963</v>
      </c>
      <c r="B964" s="290" t="s">
        <v>1763</v>
      </c>
      <c r="C964" s="298">
        <v>249.90600000000001</v>
      </c>
      <c r="D964" s="298">
        <v>249.893</v>
      </c>
      <c r="E964" s="298">
        <v>249.88499999999999</v>
      </c>
      <c r="F964" s="298">
        <v>5.0061600000000004</v>
      </c>
      <c r="G964" s="298">
        <v>5.0005499999999996</v>
      </c>
      <c r="H964" s="298">
        <v>5.0027699999999999</v>
      </c>
      <c r="I964" s="298">
        <v>359.97399999999999</v>
      </c>
      <c r="J964" s="298">
        <v>359.988</v>
      </c>
      <c r="K964" s="298">
        <v>1.856E-2</v>
      </c>
      <c r="L964" s="298">
        <v>1251.07</v>
      </c>
      <c r="M964" s="298">
        <v>1249.5999999999999</v>
      </c>
      <c r="N964" s="298">
        <v>1250.1199999999999</v>
      </c>
      <c r="O964" s="298">
        <v>-0.55700000000000005</v>
      </c>
      <c r="P964" s="298">
        <v>-0.25690000000000002</v>
      </c>
      <c r="Q964" s="298">
        <v>0.40498000000000001</v>
      </c>
      <c r="R964" s="302">
        <v>1</v>
      </c>
      <c r="S964" s="302">
        <v>1</v>
      </c>
      <c r="T964" s="302">
        <v>1</v>
      </c>
      <c r="U964" s="302">
        <v>119.91</v>
      </c>
      <c r="V964" s="302">
        <v>120.249</v>
      </c>
      <c r="W964" s="302">
        <v>119.84</v>
      </c>
      <c r="X964" s="302">
        <v>3.4279999999999998E-2</v>
      </c>
      <c r="Y964" s="302">
        <v>3.669E-2</v>
      </c>
      <c r="Z964" s="302">
        <v>3.7409999999999999E-2</v>
      </c>
      <c r="AA964" s="302">
        <v>3.31E-3</v>
      </c>
      <c r="AB964" s="302">
        <v>3.2100000000000002E-3</v>
      </c>
      <c r="AC964" s="302">
        <v>4.4400000000000004E-3</v>
      </c>
      <c r="AD964" s="298">
        <v>49.997999999999998</v>
      </c>
      <c r="AE964" s="58">
        <f t="shared" si="15"/>
        <v>2.6990739570464939E-5</v>
      </c>
    </row>
    <row r="965" spans="1:31">
      <c r="A965" s="3">
        <v>964</v>
      </c>
      <c r="B965" s="290" t="s">
        <v>1764</v>
      </c>
      <c r="C965" s="298">
        <v>249.90600000000001</v>
      </c>
      <c r="D965" s="298">
        <v>249.892</v>
      </c>
      <c r="E965" s="298">
        <v>249.88399999999999</v>
      </c>
      <c r="F965" s="298">
        <v>5.0061799999999996</v>
      </c>
      <c r="G965" s="298">
        <v>5.00054</v>
      </c>
      <c r="H965" s="298">
        <v>5.0026999999999999</v>
      </c>
      <c r="I965" s="298">
        <v>359.97399999999999</v>
      </c>
      <c r="J965" s="298">
        <v>359.98700000000002</v>
      </c>
      <c r="K965" s="298">
        <v>1.9089999999999999E-2</v>
      </c>
      <c r="L965" s="298">
        <v>1251.07</v>
      </c>
      <c r="M965" s="298">
        <v>1249.5899999999999</v>
      </c>
      <c r="N965" s="298">
        <v>1250.0999999999999</v>
      </c>
      <c r="O965" s="298">
        <v>-0.5524</v>
      </c>
      <c r="P965" s="298">
        <v>-0.27179999999999999</v>
      </c>
      <c r="Q965" s="298">
        <v>0.41666999999999998</v>
      </c>
      <c r="R965" s="302">
        <v>1</v>
      </c>
      <c r="S965" s="302">
        <v>1</v>
      </c>
      <c r="T965" s="302">
        <v>1</v>
      </c>
      <c r="U965" s="302">
        <v>119.90900000000001</v>
      </c>
      <c r="V965" s="302">
        <v>120.249</v>
      </c>
      <c r="W965" s="302">
        <v>119.84</v>
      </c>
      <c r="X965" s="302">
        <v>3.4349999999999999E-2</v>
      </c>
      <c r="Y965" s="302">
        <v>3.7400000000000003E-2</v>
      </c>
      <c r="Z965" s="302">
        <v>3.6110000000000003E-2</v>
      </c>
      <c r="AA965" s="302">
        <v>3.29E-3</v>
      </c>
      <c r="AB965" s="302">
        <v>3.1900000000000001E-3</v>
      </c>
      <c r="AC965" s="302">
        <v>4.47E-3</v>
      </c>
      <c r="AD965" s="298">
        <v>49.997999999999998</v>
      </c>
      <c r="AE965" s="58">
        <f t="shared" si="15"/>
        <v>2.6226851332467049E-5</v>
      </c>
    </row>
    <row r="966" spans="1:31">
      <c r="A966" s="3">
        <v>965</v>
      </c>
      <c r="B966" s="290" t="s">
        <v>1765</v>
      </c>
      <c r="C966" s="298">
        <v>249.90700000000001</v>
      </c>
      <c r="D966" s="298">
        <v>249.893</v>
      </c>
      <c r="E966" s="298">
        <v>249.88499999999999</v>
      </c>
      <c r="F966" s="298">
        <v>5.0062499999999996</v>
      </c>
      <c r="G966" s="298">
        <v>5.0005300000000004</v>
      </c>
      <c r="H966" s="298">
        <v>5.0026599999999997</v>
      </c>
      <c r="I966" s="298">
        <v>359.97399999999999</v>
      </c>
      <c r="J966" s="298">
        <v>359.98700000000002</v>
      </c>
      <c r="K966" s="298">
        <v>1.9900000000000001E-2</v>
      </c>
      <c r="L966" s="298">
        <v>1251.0999999999999</v>
      </c>
      <c r="M966" s="298">
        <v>1249.5999999999999</v>
      </c>
      <c r="N966" s="298">
        <v>1250.0899999999999</v>
      </c>
      <c r="O966" s="298">
        <v>-0.54820000000000002</v>
      </c>
      <c r="P966" s="298">
        <v>-0.28310000000000002</v>
      </c>
      <c r="Q966" s="298">
        <v>0.43425000000000002</v>
      </c>
      <c r="R966" s="302">
        <v>1</v>
      </c>
      <c r="S966" s="302">
        <v>1</v>
      </c>
      <c r="T966" s="302">
        <v>1</v>
      </c>
      <c r="U966" s="302">
        <v>119.90900000000001</v>
      </c>
      <c r="V966" s="302">
        <v>120.249</v>
      </c>
      <c r="W966" s="302">
        <v>119.84</v>
      </c>
      <c r="X966" s="302">
        <v>3.5159999999999997E-2</v>
      </c>
      <c r="Y966" s="302">
        <v>3.6249999999999998E-2</v>
      </c>
      <c r="Z966" s="302">
        <v>3.6889999999999999E-2</v>
      </c>
      <c r="AA966" s="302">
        <v>3.3E-3</v>
      </c>
      <c r="AB966" s="302">
        <v>3.1800000000000001E-3</v>
      </c>
      <c r="AC966" s="302">
        <v>4.5199999999999997E-3</v>
      </c>
      <c r="AD966" s="298">
        <v>49.997999999999998</v>
      </c>
      <c r="AE966" s="58">
        <f t="shared" si="15"/>
        <v>2.8298614779487252E-5</v>
      </c>
    </row>
    <row r="967" spans="1:31">
      <c r="A967" s="3">
        <v>966</v>
      </c>
      <c r="B967" s="290" t="s">
        <v>1766</v>
      </c>
      <c r="C967" s="298">
        <v>249.90799999999999</v>
      </c>
      <c r="D967" s="298">
        <v>249.892</v>
      </c>
      <c r="E967" s="298">
        <v>249.88499999999999</v>
      </c>
      <c r="F967" s="298">
        <v>5.0063199999999997</v>
      </c>
      <c r="G967" s="298">
        <v>5.0004499999999998</v>
      </c>
      <c r="H967" s="298">
        <v>5.0026299999999999</v>
      </c>
      <c r="I967" s="298">
        <v>359.97399999999999</v>
      </c>
      <c r="J967" s="298">
        <v>359.98599999999999</v>
      </c>
      <c r="K967" s="298">
        <v>2.044E-2</v>
      </c>
      <c r="L967" s="298">
        <v>1251.1199999999999</v>
      </c>
      <c r="M967" s="298">
        <v>1249.57</v>
      </c>
      <c r="N967" s="298">
        <v>1250.08</v>
      </c>
      <c r="O967" s="298">
        <v>-0.55989999999999995</v>
      </c>
      <c r="P967" s="298">
        <v>-0.29239999999999999</v>
      </c>
      <c r="Q967" s="298">
        <v>0.44607000000000002</v>
      </c>
      <c r="R967" s="302">
        <v>1</v>
      </c>
      <c r="S967" s="302">
        <v>1</v>
      </c>
      <c r="T967" s="302">
        <v>1</v>
      </c>
      <c r="U967" s="302">
        <v>119.90900000000001</v>
      </c>
      <c r="V967" s="302">
        <v>120.25</v>
      </c>
      <c r="W967" s="302">
        <v>119.84</v>
      </c>
      <c r="X967" s="302">
        <v>3.44E-2</v>
      </c>
      <c r="Y967" s="302">
        <v>3.5830000000000001E-2</v>
      </c>
      <c r="Z967" s="302">
        <v>3.6490000000000002E-2</v>
      </c>
      <c r="AA967" s="302">
        <v>3.32E-3</v>
      </c>
      <c r="AB967" s="302">
        <v>3.1900000000000001E-3</v>
      </c>
      <c r="AC967" s="302">
        <v>4.5100000000000001E-3</v>
      </c>
      <c r="AD967" s="298">
        <v>49.997999999999998</v>
      </c>
      <c r="AE967" s="58">
        <f t="shared" si="15"/>
        <v>2.4733795726206154E-5</v>
      </c>
    </row>
    <row r="968" spans="1:31">
      <c r="A968" s="3">
        <v>967</v>
      </c>
      <c r="B968" s="290" t="s">
        <v>1767</v>
      </c>
      <c r="C968" s="298">
        <v>249.90899999999999</v>
      </c>
      <c r="D968" s="298">
        <v>249.893</v>
      </c>
      <c r="E968" s="298">
        <v>249.88399999999999</v>
      </c>
      <c r="F968" s="298">
        <v>5.0063500000000003</v>
      </c>
      <c r="G968" s="298">
        <v>5.0004299999999997</v>
      </c>
      <c r="H968" s="298">
        <v>5.0026799999999998</v>
      </c>
      <c r="I968" s="298">
        <v>359.97399999999999</v>
      </c>
      <c r="J968" s="298">
        <v>359.98599999999999</v>
      </c>
      <c r="K968" s="298">
        <v>2.1420000000000002E-2</v>
      </c>
      <c r="L968" s="298">
        <v>1251.1300000000001</v>
      </c>
      <c r="M968" s="298">
        <v>1249.57</v>
      </c>
      <c r="N968" s="298">
        <v>1250.0899999999999</v>
      </c>
      <c r="O968" s="298">
        <v>-0.56269999999999998</v>
      </c>
      <c r="P968" s="298">
        <v>-0.2878</v>
      </c>
      <c r="Q968" s="298">
        <v>0.46740999999999999</v>
      </c>
      <c r="R968" s="302">
        <v>1</v>
      </c>
      <c r="S968" s="302">
        <v>1</v>
      </c>
      <c r="T968" s="302">
        <v>1</v>
      </c>
      <c r="U968" s="302">
        <v>119.90900000000001</v>
      </c>
      <c r="V968" s="302">
        <v>120.25</v>
      </c>
      <c r="W968" s="302">
        <v>119.84</v>
      </c>
      <c r="X968" s="302">
        <v>3.4419999999999999E-2</v>
      </c>
      <c r="Y968" s="302">
        <v>3.5589999999999997E-2</v>
      </c>
      <c r="Z968" s="302">
        <v>3.7240000000000002E-2</v>
      </c>
      <c r="AA968" s="302">
        <v>3.32E-3</v>
      </c>
      <c r="AB968" s="302">
        <v>3.14E-3</v>
      </c>
      <c r="AC968" s="302">
        <v>4.4900000000000001E-3</v>
      </c>
      <c r="AD968" s="298">
        <v>49.997999999999998</v>
      </c>
      <c r="AE968" s="58">
        <f t="shared" si="15"/>
        <v>2.4907407350838184E-5</v>
      </c>
    </row>
    <row r="969" spans="1:31">
      <c r="A969" s="3">
        <v>968</v>
      </c>
      <c r="B969" s="290" t="s">
        <v>1768</v>
      </c>
      <c r="C969" s="298">
        <v>249.90700000000001</v>
      </c>
      <c r="D969" s="298">
        <v>249.89400000000001</v>
      </c>
      <c r="E969" s="298">
        <v>249.88399999999999</v>
      </c>
      <c r="F969" s="298">
        <v>5.0063000000000004</v>
      </c>
      <c r="G969" s="298">
        <v>5.0003900000000003</v>
      </c>
      <c r="H969" s="298">
        <v>5.0027499999999998</v>
      </c>
      <c r="I969" s="298">
        <v>359.97300000000001</v>
      </c>
      <c r="J969" s="298">
        <v>359.98700000000002</v>
      </c>
      <c r="K969" s="298">
        <v>2.1860000000000001E-2</v>
      </c>
      <c r="L969" s="298">
        <v>1251.1099999999999</v>
      </c>
      <c r="M969" s="298">
        <v>1249.56</v>
      </c>
      <c r="N969" s="298">
        <v>1250.1099999999999</v>
      </c>
      <c r="O969" s="298">
        <v>-0.58189999999999997</v>
      </c>
      <c r="P969" s="298">
        <v>-0.27229999999999999</v>
      </c>
      <c r="Q969" s="298">
        <v>0.47715000000000002</v>
      </c>
      <c r="R969" s="302">
        <v>1</v>
      </c>
      <c r="S969" s="302">
        <v>1</v>
      </c>
      <c r="T969" s="302">
        <v>1</v>
      </c>
      <c r="U969" s="302">
        <v>119.90900000000001</v>
      </c>
      <c r="V969" s="302">
        <v>120.25</v>
      </c>
      <c r="W969" s="302">
        <v>119.839</v>
      </c>
      <c r="X969" s="302">
        <v>3.465E-2</v>
      </c>
      <c r="Y969" s="302">
        <v>3.6560000000000002E-2</v>
      </c>
      <c r="Z969" s="302">
        <v>3.7109999999999997E-2</v>
      </c>
      <c r="AA969" s="302">
        <v>3.32E-3</v>
      </c>
      <c r="AB969" s="302">
        <v>3.15E-3</v>
      </c>
      <c r="AC969" s="302">
        <v>4.45E-3</v>
      </c>
      <c r="AD969" s="298">
        <v>49.997999999999998</v>
      </c>
      <c r="AE969" s="58">
        <f t="shared" si="15"/>
        <v>2.640046295709908E-5</v>
      </c>
    </row>
    <row r="970" spans="1:31">
      <c r="A970" s="3">
        <v>969</v>
      </c>
      <c r="B970" s="290" t="s">
        <v>1769</v>
      </c>
      <c r="C970" s="298">
        <v>249.90700000000001</v>
      </c>
      <c r="D970" s="298">
        <v>249.893</v>
      </c>
      <c r="E970" s="298">
        <v>249.886</v>
      </c>
      <c r="F970" s="298">
        <v>5.00624</v>
      </c>
      <c r="G970" s="298">
        <v>5.0003700000000002</v>
      </c>
      <c r="H970" s="298">
        <v>5.0028100000000002</v>
      </c>
      <c r="I970" s="298">
        <v>359.97300000000001</v>
      </c>
      <c r="J970" s="298">
        <v>359.988</v>
      </c>
      <c r="K970" s="298">
        <v>2.23E-2</v>
      </c>
      <c r="L970" s="298">
        <v>1251.0899999999999</v>
      </c>
      <c r="M970" s="298">
        <v>1249.56</v>
      </c>
      <c r="N970" s="298">
        <v>1250.1300000000001</v>
      </c>
      <c r="O970" s="298">
        <v>-0.58330000000000004</v>
      </c>
      <c r="P970" s="298">
        <v>-0.2611</v>
      </c>
      <c r="Q970" s="298">
        <v>0.48664000000000002</v>
      </c>
      <c r="R970" s="302">
        <v>1</v>
      </c>
      <c r="S970" s="302">
        <v>1</v>
      </c>
      <c r="T970" s="302">
        <v>1</v>
      </c>
      <c r="U970" s="302">
        <v>119.90900000000001</v>
      </c>
      <c r="V970" s="302">
        <v>120.25</v>
      </c>
      <c r="W970" s="302">
        <v>119.839</v>
      </c>
      <c r="X970" s="302">
        <v>3.4959999999999998E-2</v>
      </c>
      <c r="Y970" s="302">
        <v>3.6119999999999999E-2</v>
      </c>
      <c r="Z970" s="302">
        <v>3.7240000000000002E-2</v>
      </c>
      <c r="AA970" s="302">
        <v>3.32E-3</v>
      </c>
      <c r="AB970" s="302">
        <v>3.14E-3</v>
      </c>
      <c r="AC970" s="302">
        <v>4.4000000000000003E-3</v>
      </c>
      <c r="AD970" s="298">
        <v>49.997999999999998</v>
      </c>
      <c r="AE970" s="58">
        <f t="shared" si="15"/>
        <v>2.057870733551681E-5</v>
      </c>
    </row>
    <row r="971" spans="1:31">
      <c r="A971" s="3">
        <v>970</v>
      </c>
      <c r="B971" s="290" t="s">
        <v>1770</v>
      </c>
      <c r="C971" s="298">
        <v>249.90700000000001</v>
      </c>
      <c r="D971" s="298">
        <v>249.892</v>
      </c>
      <c r="E971" s="298">
        <v>249.887</v>
      </c>
      <c r="F971" s="298">
        <v>5.0062199999999999</v>
      </c>
      <c r="G971" s="298">
        <v>5.0003700000000002</v>
      </c>
      <c r="H971" s="298">
        <v>5.0028300000000003</v>
      </c>
      <c r="I971" s="298">
        <v>359.97300000000001</v>
      </c>
      <c r="J971" s="298">
        <v>359.988</v>
      </c>
      <c r="K971" s="298">
        <v>2.2519999999999998E-2</v>
      </c>
      <c r="L971" s="298">
        <v>1251.0899999999999</v>
      </c>
      <c r="M971" s="298">
        <v>1249.55</v>
      </c>
      <c r="N971" s="298">
        <v>1250.1400000000001</v>
      </c>
      <c r="O971" s="298">
        <v>-0.58420000000000005</v>
      </c>
      <c r="P971" s="298">
        <v>-0.24840000000000001</v>
      </c>
      <c r="Q971" s="298">
        <v>0.49141000000000001</v>
      </c>
      <c r="R971" s="302">
        <v>1</v>
      </c>
      <c r="S971" s="302">
        <v>1</v>
      </c>
      <c r="T971" s="302">
        <v>1</v>
      </c>
      <c r="U971" s="302">
        <v>119.90900000000001</v>
      </c>
      <c r="V971" s="302">
        <v>120.25</v>
      </c>
      <c r="W971" s="302">
        <v>119.84</v>
      </c>
      <c r="X971" s="302">
        <v>3.4689999999999999E-2</v>
      </c>
      <c r="Y971" s="302">
        <v>3.6240000000000001E-2</v>
      </c>
      <c r="Z971" s="302">
        <v>3.6409999999999998E-2</v>
      </c>
      <c r="AA971" s="302">
        <v>3.32E-3</v>
      </c>
      <c r="AB971" s="302">
        <v>3.1900000000000001E-3</v>
      </c>
      <c r="AC971" s="302">
        <v>4.3E-3</v>
      </c>
      <c r="AD971" s="298">
        <v>49.997999999999998</v>
      </c>
      <c r="AE971" s="58">
        <f t="shared" si="15"/>
        <v>2.7349531592335552E-5</v>
      </c>
    </row>
    <row r="972" spans="1:31">
      <c r="A972" s="3">
        <v>971</v>
      </c>
      <c r="B972" s="290" t="s">
        <v>1771</v>
      </c>
      <c r="C972" s="298">
        <v>249.90700000000001</v>
      </c>
      <c r="D972" s="298">
        <v>249.892</v>
      </c>
      <c r="E972" s="298">
        <v>249.887</v>
      </c>
      <c r="F972" s="298">
        <v>5.0061799999999996</v>
      </c>
      <c r="G972" s="298">
        <v>5.0003799999999998</v>
      </c>
      <c r="H972" s="298">
        <v>5.0028600000000001</v>
      </c>
      <c r="I972" s="298">
        <v>359.97300000000001</v>
      </c>
      <c r="J972" s="298">
        <v>359.988</v>
      </c>
      <c r="K972" s="298">
        <v>2.1989999999999999E-2</v>
      </c>
      <c r="L972" s="298">
        <v>1251.08</v>
      </c>
      <c r="M972" s="298">
        <v>1249.56</v>
      </c>
      <c r="N972" s="298">
        <v>1250.1500000000001</v>
      </c>
      <c r="O972" s="298">
        <v>-0.58940000000000003</v>
      </c>
      <c r="P972" s="298">
        <v>-0.25030000000000002</v>
      </c>
      <c r="Q972" s="298">
        <v>0.47988999999999998</v>
      </c>
      <c r="R972" s="302">
        <v>1</v>
      </c>
      <c r="S972" s="302">
        <v>1</v>
      </c>
      <c r="T972" s="302">
        <v>1</v>
      </c>
      <c r="U972" s="302">
        <v>119.90900000000001</v>
      </c>
      <c r="V972" s="302">
        <v>120.25</v>
      </c>
      <c r="W972" s="302">
        <v>119.84</v>
      </c>
      <c r="X972" s="302">
        <v>3.4479999999999997E-2</v>
      </c>
      <c r="Y972" s="302">
        <v>3.7289999999999997E-2</v>
      </c>
      <c r="Z972" s="302">
        <v>3.7170000000000002E-2</v>
      </c>
      <c r="AA972" s="302">
        <v>3.3E-3</v>
      </c>
      <c r="AB972" s="302">
        <v>3.2200000000000002E-3</v>
      </c>
      <c r="AC972" s="302">
        <v>4.1999999999999997E-3</v>
      </c>
      <c r="AD972" s="298">
        <v>49.997999999999998</v>
      </c>
      <c r="AE972" s="58">
        <f t="shared" si="15"/>
        <v>2.7939815481659025E-5</v>
      </c>
    </row>
    <row r="973" spans="1:31">
      <c r="A973" s="3">
        <v>972</v>
      </c>
      <c r="B973" s="290" t="s">
        <v>1772</v>
      </c>
      <c r="C973" s="298">
        <v>249.90799999999999</v>
      </c>
      <c r="D973" s="298">
        <v>249.892</v>
      </c>
      <c r="E973" s="298">
        <v>249.887</v>
      </c>
      <c r="F973" s="298">
        <v>5.0061299999999997</v>
      </c>
      <c r="G973" s="298">
        <v>5.0004499999999998</v>
      </c>
      <c r="H973" s="298">
        <v>5.00284</v>
      </c>
      <c r="I973" s="298">
        <v>359.97300000000001</v>
      </c>
      <c r="J973" s="298">
        <v>359.98899999999998</v>
      </c>
      <c r="K973" s="298">
        <v>2.1389999999999999E-2</v>
      </c>
      <c r="L973" s="298">
        <v>1251.07</v>
      </c>
      <c r="M973" s="298">
        <v>1249.57</v>
      </c>
      <c r="N973" s="298">
        <v>1250.1400000000001</v>
      </c>
      <c r="O973" s="298">
        <v>-0.57809999999999995</v>
      </c>
      <c r="P973" s="298">
        <v>-0.2344</v>
      </c>
      <c r="Q973" s="298">
        <v>0.46675</v>
      </c>
      <c r="R973" s="302">
        <v>1</v>
      </c>
      <c r="S973" s="302">
        <v>1</v>
      </c>
      <c r="T973" s="302">
        <v>1</v>
      </c>
      <c r="U973" s="302">
        <v>119.90900000000001</v>
      </c>
      <c r="V973" s="302">
        <v>120.249</v>
      </c>
      <c r="W973" s="302">
        <v>119.84</v>
      </c>
      <c r="X973" s="302">
        <v>3.4090000000000002E-2</v>
      </c>
      <c r="Y973" s="302">
        <v>3.6290000000000003E-2</v>
      </c>
      <c r="Z973" s="302">
        <v>3.7310000000000003E-2</v>
      </c>
      <c r="AA973" s="302">
        <v>3.3500000000000001E-3</v>
      </c>
      <c r="AB973" s="302">
        <v>3.2200000000000002E-3</v>
      </c>
      <c r="AC973" s="302">
        <v>4.0099999999999997E-3</v>
      </c>
      <c r="AD973" s="298">
        <v>49.997999999999998</v>
      </c>
      <c r="AE973" s="58">
        <f t="shared" si="15"/>
        <v>2.7395835786592215E-5</v>
      </c>
    </row>
    <row r="974" spans="1:31">
      <c r="A974" s="3">
        <v>973</v>
      </c>
      <c r="B974" s="290" t="s">
        <v>1773</v>
      </c>
      <c r="C974" s="298">
        <v>249.90799999999999</v>
      </c>
      <c r="D974" s="298">
        <v>249.893</v>
      </c>
      <c r="E974" s="298">
        <v>249.88499999999999</v>
      </c>
      <c r="F974" s="298">
        <v>5.0061200000000001</v>
      </c>
      <c r="G974" s="298">
        <v>5.0005100000000002</v>
      </c>
      <c r="H974" s="298">
        <v>5.0027900000000001</v>
      </c>
      <c r="I974" s="298">
        <v>359.97399999999999</v>
      </c>
      <c r="J974" s="298">
        <v>359.98899999999998</v>
      </c>
      <c r="K974" s="298">
        <v>2.1499999999999998E-2</v>
      </c>
      <c r="L974" s="298">
        <v>1251.07</v>
      </c>
      <c r="M974" s="298">
        <v>1249.5899999999999</v>
      </c>
      <c r="N974" s="298">
        <v>1250.1199999999999</v>
      </c>
      <c r="O974" s="298">
        <v>-0.56359999999999999</v>
      </c>
      <c r="P974" s="298">
        <v>-0.23769999999999999</v>
      </c>
      <c r="Q974" s="298">
        <v>0.46915000000000001</v>
      </c>
      <c r="R974" s="302">
        <v>1</v>
      </c>
      <c r="S974" s="302">
        <v>1</v>
      </c>
      <c r="T974" s="302">
        <v>1</v>
      </c>
      <c r="U974" s="302">
        <v>119.91</v>
      </c>
      <c r="V974" s="302">
        <v>120.249</v>
      </c>
      <c r="W974" s="302">
        <v>119.84</v>
      </c>
      <c r="X974" s="302">
        <v>3.5040000000000002E-2</v>
      </c>
      <c r="Y974" s="302">
        <v>3.6560000000000002E-2</v>
      </c>
      <c r="Z974" s="302">
        <v>3.7609999999999998E-2</v>
      </c>
      <c r="AA974" s="302">
        <v>3.3400000000000001E-3</v>
      </c>
      <c r="AB974" s="302">
        <v>3.2200000000000002E-3</v>
      </c>
      <c r="AC974" s="302">
        <v>3.8999999999999998E-3</v>
      </c>
      <c r="AD974" s="298">
        <v>49.997999999999998</v>
      </c>
      <c r="AE974" s="58">
        <f t="shared" si="15"/>
        <v>2.7395835786592215E-5</v>
      </c>
    </row>
    <row r="975" spans="1:31">
      <c r="A975" s="3">
        <v>974</v>
      </c>
      <c r="B975" s="290" t="s">
        <v>1774</v>
      </c>
      <c r="C975" s="298">
        <v>249.90700000000001</v>
      </c>
      <c r="D975" s="298">
        <v>249.893</v>
      </c>
      <c r="E975" s="298">
        <v>249.88499999999999</v>
      </c>
      <c r="F975" s="298">
        <v>5.0061299999999997</v>
      </c>
      <c r="G975" s="298">
        <v>5.0005899999999999</v>
      </c>
      <c r="H975" s="298">
        <v>5.0026999999999999</v>
      </c>
      <c r="I975" s="298">
        <v>359.97399999999999</v>
      </c>
      <c r="J975" s="298">
        <v>359.988</v>
      </c>
      <c r="K975" s="298">
        <v>2.103E-2</v>
      </c>
      <c r="L975" s="298">
        <v>1251.07</v>
      </c>
      <c r="M975" s="298">
        <v>1249.6099999999999</v>
      </c>
      <c r="N975" s="298">
        <v>1250.0999999999999</v>
      </c>
      <c r="O975" s="298">
        <v>-0.54910000000000003</v>
      </c>
      <c r="P975" s="298">
        <v>-0.25969999999999999</v>
      </c>
      <c r="Q975" s="298">
        <v>0.45894000000000001</v>
      </c>
      <c r="R975" s="302">
        <v>1</v>
      </c>
      <c r="S975" s="302">
        <v>1</v>
      </c>
      <c r="T975" s="302">
        <v>1</v>
      </c>
      <c r="U975" s="302">
        <v>119.91</v>
      </c>
      <c r="V975" s="302">
        <v>120.249</v>
      </c>
      <c r="W975" s="302">
        <v>119.84</v>
      </c>
      <c r="X975" s="302">
        <v>3.3950000000000001E-2</v>
      </c>
      <c r="Y975" s="302">
        <v>3.7159999999999999E-2</v>
      </c>
      <c r="Z975" s="302">
        <v>3.61E-2</v>
      </c>
      <c r="AA975" s="302">
        <v>3.3700000000000002E-3</v>
      </c>
      <c r="AB975" s="302">
        <v>3.31E-3</v>
      </c>
      <c r="AC975" s="302">
        <v>3.62E-3</v>
      </c>
      <c r="AD975" s="298">
        <v>49.997999999999998</v>
      </c>
      <c r="AE975" s="58">
        <f t="shared" si="15"/>
        <v>2.8344904421828687E-5</v>
      </c>
    </row>
    <row r="976" spans="1:31">
      <c r="A976" s="3">
        <v>975</v>
      </c>
      <c r="B976" s="290" t="s">
        <v>1775</v>
      </c>
      <c r="C976" s="298">
        <v>249.90600000000001</v>
      </c>
      <c r="D976" s="298">
        <v>249.893</v>
      </c>
      <c r="E976" s="298">
        <v>249.88499999999999</v>
      </c>
      <c r="F976" s="298">
        <v>5.0061499999999999</v>
      </c>
      <c r="G976" s="298">
        <v>5.00054</v>
      </c>
      <c r="H976" s="298">
        <v>5.00265</v>
      </c>
      <c r="I976" s="298">
        <v>359.97500000000002</v>
      </c>
      <c r="J976" s="298">
        <v>359.98700000000002</v>
      </c>
      <c r="K976" s="298">
        <v>2.1350000000000001E-2</v>
      </c>
      <c r="L976" s="298">
        <v>1251.06</v>
      </c>
      <c r="M976" s="298">
        <v>1249.5999999999999</v>
      </c>
      <c r="N976" s="298">
        <v>1250.0899999999999</v>
      </c>
      <c r="O976" s="298">
        <v>-0.54300000000000004</v>
      </c>
      <c r="P976" s="298">
        <v>-0.27229999999999999</v>
      </c>
      <c r="Q976" s="298">
        <v>0.46584999999999999</v>
      </c>
      <c r="R976" s="302">
        <v>1</v>
      </c>
      <c r="S976" s="302">
        <v>1</v>
      </c>
      <c r="T976" s="302">
        <v>1</v>
      </c>
      <c r="U976" s="302">
        <v>119.91</v>
      </c>
      <c r="V976" s="302">
        <v>120.249</v>
      </c>
      <c r="W976" s="302">
        <v>119.84</v>
      </c>
      <c r="X976" s="302">
        <v>3.4509999999999999E-2</v>
      </c>
      <c r="Y976" s="302">
        <v>3.6639999999999999E-2</v>
      </c>
      <c r="Z976" s="302">
        <v>3.6339999999999997E-2</v>
      </c>
      <c r="AA976" s="302">
        <v>3.3600000000000001E-3</v>
      </c>
      <c r="AB976" s="302">
        <v>3.32E-3</v>
      </c>
      <c r="AC976" s="302">
        <v>3.4399999999999999E-3</v>
      </c>
      <c r="AD976" s="298">
        <v>49.997999999999998</v>
      </c>
      <c r="AE976" s="58">
        <f t="shared" si="15"/>
        <v>2.7268521080259234E-5</v>
      </c>
    </row>
    <row r="977" spans="1:31">
      <c r="A977" s="3">
        <v>976</v>
      </c>
      <c r="B977" s="290" t="s">
        <v>1776</v>
      </c>
      <c r="C977" s="298">
        <v>249.90700000000001</v>
      </c>
      <c r="D977" s="298">
        <v>249.89400000000001</v>
      </c>
      <c r="E977" s="298">
        <v>249.88499999999999</v>
      </c>
      <c r="F977" s="298">
        <v>5.0062600000000002</v>
      </c>
      <c r="G977" s="298">
        <v>5.0005100000000002</v>
      </c>
      <c r="H977" s="298">
        <v>5.0026400000000004</v>
      </c>
      <c r="I977" s="298">
        <v>359.97500000000002</v>
      </c>
      <c r="J977" s="298">
        <v>359.98599999999999</v>
      </c>
      <c r="K977" s="298">
        <v>2.162E-2</v>
      </c>
      <c r="L977" s="298">
        <v>1251.0999999999999</v>
      </c>
      <c r="M977" s="298">
        <v>1249.5999999999999</v>
      </c>
      <c r="N977" s="298">
        <v>1250.08</v>
      </c>
      <c r="O977" s="298">
        <v>-0.54579999999999995</v>
      </c>
      <c r="P977" s="298">
        <v>-0.29670000000000002</v>
      </c>
      <c r="Q977" s="298">
        <v>0.47188999999999998</v>
      </c>
      <c r="R977" s="302">
        <v>1</v>
      </c>
      <c r="S977" s="302">
        <v>1</v>
      </c>
      <c r="T977" s="302">
        <v>1</v>
      </c>
      <c r="U977" s="302">
        <v>119.90900000000001</v>
      </c>
      <c r="V977" s="302">
        <v>120.249</v>
      </c>
      <c r="W977" s="302">
        <v>119.84</v>
      </c>
      <c r="X977" s="302">
        <v>3.5040000000000002E-2</v>
      </c>
      <c r="Y977" s="302">
        <v>3.6810000000000002E-2</v>
      </c>
      <c r="Z977" s="302">
        <v>3.6839999999999998E-2</v>
      </c>
      <c r="AA977" s="302">
        <v>3.3999999999999998E-3</v>
      </c>
      <c r="AB977" s="302">
        <v>3.32E-3</v>
      </c>
      <c r="AC977" s="302">
        <v>3.2000000000000002E-3</v>
      </c>
      <c r="AD977" s="298">
        <v>49.997999999999998</v>
      </c>
      <c r="AE977" s="58">
        <f t="shared" si="15"/>
        <v>2.7395828510634601E-5</v>
      </c>
    </row>
    <row r="978" spans="1:31">
      <c r="A978" s="3">
        <v>977</v>
      </c>
      <c r="B978" s="290" t="s">
        <v>1777</v>
      </c>
      <c r="C978" s="298">
        <v>249.90799999999999</v>
      </c>
      <c r="D978" s="298">
        <v>249.893</v>
      </c>
      <c r="E978" s="298">
        <v>249.88499999999999</v>
      </c>
      <c r="F978" s="298">
        <v>5.0063300000000002</v>
      </c>
      <c r="G978" s="298">
        <v>5.0004499999999998</v>
      </c>
      <c r="H978" s="298">
        <v>5.0026299999999999</v>
      </c>
      <c r="I978" s="298">
        <v>359.97399999999999</v>
      </c>
      <c r="J978" s="298">
        <v>359.98599999999999</v>
      </c>
      <c r="K978" s="298">
        <v>2.171E-2</v>
      </c>
      <c r="L978" s="298">
        <v>1251.1199999999999</v>
      </c>
      <c r="M978" s="298">
        <v>1249.58</v>
      </c>
      <c r="N978" s="298">
        <v>1250.08</v>
      </c>
      <c r="O978" s="298">
        <v>-0.55610000000000004</v>
      </c>
      <c r="P978" s="298">
        <v>-0.2999</v>
      </c>
      <c r="Q978" s="298">
        <v>0.47386</v>
      </c>
      <c r="R978" s="302">
        <v>1</v>
      </c>
      <c r="S978" s="302">
        <v>1</v>
      </c>
      <c r="T978" s="302">
        <v>1</v>
      </c>
      <c r="U978" s="302">
        <v>119.90900000000001</v>
      </c>
      <c r="V978" s="302">
        <v>120.25</v>
      </c>
      <c r="W978" s="302">
        <v>119.84</v>
      </c>
      <c r="X978" s="302">
        <v>3.5209999999999998E-2</v>
      </c>
      <c r="Y978" s="302">
        <v>3.603E-2</v>
      </c>
      <c r="Z978" s="302">
        <v>3.6900000000000002E-2</v>
      </c>
      <c r="AA978" s="302">
        <v>3.3999999999999998E-3</v>
      </c>
      <c r="AB978" s="302">
        <v>3.32E-3</v>
      </c>
      <c r="AC978" s="302">
        <v>3.0000000000000001E-3</v>
      </c>
      <c r="AD978" s="298">
        <v>49.997999999999998</v>
      </c>
      <c r="AE978" s="58">
        <f t="shared" si="15"/>
        <v>2.4907407350838184E-5</v>
      </c>
    </row>
    <row r="979" spans="1:31">
      <c r="A979" s="3">
        <v>978</v>
      </c>
      <c r="B979" s="290" t="s">
        <v>1778</v>
      </c>
      <c r="C979" s="298">
        <v>249.90899999999999</v>
      </c>
      <c r="D979" s="298">
        <v>249.89400000000001</v>
      </c>
      <c r="E979" s="298">
        <v>249.88399999999999</v>
      </c>
      <c r="F979" s="298">
        <v>5.0063399999999998</v>
      </c>
      <c r="G979" s="298">
        <v>5.0004400000000002</v>
      </c>
      <c r="H979" s="298">
        <v>5.0026799999999998</v>
      </c>
      <c r="I979" s="298">
        <v>359.97399999999999</v>
      </c>
      <c r="J979" s="298">
        <v>359.98599999999999</v>
      </c>
      <c r="K979" s="298">
        <v>2.2159999999999999E-2</v>
      </c>
      <c r="L979" s="298">
        <v>1251.1300000000001</v>
      </c>
      <c r="M979" s="298">
        <v>1249.58</v>
      </c>
      <c r="N979" s="298">
        <v>1250.0899999999999</v>
      </c>
      <c r="O979" s="298">
        <v>-0.56079999999999997</v>
      </c>
      <c r="P979" s="298">
        <v>-0.28589999999999999</v>
      </c>
      <c r="Q979" s="298">
        <v>0.48354999999999998</v>
      </c>
      <c r="R979" s="302">
        <v>1</v>
      </c>
      <c r="S979" s="302">
        <v>1</v>
      </c>
      <c r="T979" s="302">
        <v>1</v>
      </c>
      <c r="U979" s="302">
        <v>119.90900000000001</v>
      </c>
      <c r="V979" s="302">
        <v>120.25</v>
      </c>
      <c r="W979" s="302">
        <v>119.84</v>
      </c>
      <c r="X979" s="302">
        <v>3.499E-2</v>
      </c>
      <c r="Y979" s="302">
        <v>3.5639999999999998E-2</v>
      </c>
      <c r="Z979" s="302">
        <v>3.6720000000000003E-2</v>
      </c>
      <c r="AA979" s="302">
        <v>3.4099999999999998E-3</v>
      </c>
      <c r="AB979" s="302">
        <v>3.3600000000000001E-3</v>
      </c>
      <c r="AC979" s="302">
        <v>2.8300000000000001E-3</v>
      </c>
      <c r="AD979" s="298">
        <v>49.997999999999998</v>
      </c>
      <c r="AE979" s="58">
        <f t="shared" si="15"/>
        <v>2.4062501324806362E-5</v>
      </c>
    </row>
    <row r="980" spans="1:31">
      <c r="A980" s="3">
        <v>979</v>
      </c>
      <c r="B980" s="290" t="s">
        <v>1779</v>
      </c>
      <c r="C980" s="298">
        <v>249.90799999999999</v>
      </c>
      <c r="D980" s="298">
        <v>249.893</v>
      </c>
      <c r="E980" s="298">
        <v>249.886</v>
      </c>
      <c r="F980" s="298">
        <v>5.0063300000000002</v>
      </c>
      <c r="G980" s="298">
        <v>5.0003599999999997</v>
      </c>
      <c r="H980" s="298">
        <v>5.0027699999999999</v>
      </c>
      <c r="I980" s="298">
        <v>359.97300000000001</v>
      </c>
      <c r="J980" s="298">
        <v>359.98700000000002</v>
      </c>
      <c r="K980" s="298">
        <v>2.1569999999999999E-2</v>
      </c>
      <c r="L980" s="298">
        <v>1251.1199999999999</v>
      </c>
      <c r="M980" s="298">
        <v>1249.55</v>
      </c>
      <c r="N980" s="298">
        <v>1250.1199999999999</v>
      </c>
      <c r="O980" s="298">
        <v>-0.57440000000000002</v>
      </c>
      <c r="P980" s="298">
        <v>-0.27229999999999999</v>
      </c>
      <c r="Q980" s="298">
        <v>0.47065000000000001</v>
      </c>
      <c r="R980" s="302">
        <v>1</v>
      </c>
      <c r="S980" s="302">
        <v>1</v>
      </c>
      <c r="T980" s="302">
        <v>1</v>
      </c>
      <c r="U980" s="302">
        <v>119.91</v>
      </c>
      <c r="V980" s="302">
        <v>120.25</v>
      </c>
      <c r="W980" s="302">
        <v>119.839</v>
      </c>
      <c r="X980" s="302">
        <v>3.517E-2</v>
      </c>
      <c r="Y980" s="302">
        <v>3.6459999999999999E-2</v>
      </c>
      <c r="Z980" s="302">
        <v>3.637E-2</v>
      </c>
      <c r="AA980" s="302">
        <v>3.4299999999999999E-3</v>
      </c>
      <c r="AB980" s="302">
        <v>3.4199999999999999E-3</v>
      </c>
      <c r="AC980" s="302">
        <v>2.6700000000000001E-3</v>
      </c>
      <c r="AD980" s="298">
        <v>49.997999999999998</v>
      </c>
      <c r="AE980" s="58">
        <f t="shared" si="15"/>
        <v>2.7708330890163779E-5</v>
      </c>
    </row>
    <row r="981" spans="1:31">
      <c r="A981" s="3">
        <v>980</v>
      </c>
      <c r="B981" s="290" t="s">
        <v>1780</v>
      </c>
      <c r="C981" s="298">
        <v>249.90700000000001</v>
      </c>
      <c r="D981" s="298">
        <v>249.892</v>
      </c>
      <c r="E981" s="298">
        <v>249.88499999999999</v>
      </c>
      <c r="F981" s="298">
        <v>5.0062800000000003</v>
      </c>
      <c r="G981" s="298">
        <v>5.0003700000000002</v>
      </c>
      <c r="H981" s="298">
        <v>5.0028100000000002</v>
      </c>
      <c r="I981" s="298">
        <v>359.97199999999998</v>
      </c>
      <c r="J981" s="298">
        <v>359.98700000000002</v>
      </c>
      <c r="K981" s="298">
        <v>2.1129999999999999E-2</v>
      </c>
      <c r="L981" s="298">
        <v>1251.0999999999999</v>
      </c>
      <c r="M981" s="298">
        <v>1249.55</v>
      </c>
      <c r="N981" s="298">
        <v>1250.1300000000001</v>
      </c>
      <c r="O981" s="298">
        <v>-0.59640000000000004</v>
      </c>
      <c r="P981" s="298">
        <v>-0.26579999999999998</v>
      </c>
      <c r="Q981" s="298">
        <v>0.46111000000000002</v>
      </c>
      <c r="R981" s="302">
        <v>1</v>
      </c>
      <c r="S981" s="302">
        <v>1</v>
      </c>
      <c r="T981" s="302">
        <v>1</v>
      </c>
      <c r="U981" s="302">
        <v>119.90900000000001</v>
      </c>
      <c r="V981" s="302">
        <v>120.25</v>
      </c>
      <c r="W981" s="302">
        <v>119.839</v>
      </c>
      <c r="X981" s="302">
        <v>3.4270000000000002E-2</v>
      </c>
      <c r="Y981" s="302">
        <v>3.746E-2</v>
      </c>
      <c r="Z981" s="302">
        <v>3.603E-2</v>
      </c>
      <c r="AA981" s="302">
        <v>3.3999999999999998E-3</v>
      </c>
      <c r="AB981" s="302">
        <v>3.46E-3</v>
      </c>
      <c r="AC981" s="302">
        <v>2.5799999999999998E-3</v>
      </c>
      <c r="AD981" s="298">
        <v>49.997999999999998</v>
      </c>
      <c r="AE981" s="58">
        <f t="shared" si="15"/>
        <v>2.4687506083864719E-5</v>
      </c>
    </row>
    <row r="982" spans="1:31">
      <c r="A982" s="3">
        <v>981</v>
      </c>
      <c r="B982" s="290" t="s">
        <v>1781</v>
      </c>
      <c r="C982" s="298">
        <v>249.90700000000001</v>
      </c>
      <c r="D982" s="298">
        <v>249.892</v>
      </c>
      <c r="E982" s="298">
        <v>249.887</v>
      </c>
      <c r="F982" s="298">
        <v>5.0062100000000003</v>
      </c>
      <c r="G982" s="298">
        <v>5.0003599999999997</v>
      </c>
      <c r="H982" s="298">
        <v>5.0028499999999996</v>
      </c>
      <c r="I982" s="298">
        <v>359.97199999999998</v>
      </c>
      <c r="J982" s="298">
        <v>359.988</v>
      </c>
      <c r="K982" s="298">
        <v>2.027E-2</v>
      </c>
      <c r="L982" s="298">
        <v>1251.0899999999999</v>
      </c>
      <c r="M982" s="298">
        <v>1249.55</v>
      </c>
      <c r="N982" s="298">
        <v>1250.1400000000001</v>
      </c>
      <c r="O982" s="298">
        <v>-0.5927</v>
      </c>
      <c r="P982" s="298">
        <v>-0.25409999999999999</v>
      </c>
      <c r="Q982" s="298">
        <v>0.44234000000000001</v>
      </c>
      <c r="R982" s="302">
        <v>1</v>
      </c>
      <c r="S982" s="302">
        <v>1</v>
      </c>
      <c r="T982" s="302">
        <v>1</v>
      </c>
      <c r="U982" s="302">
        <v>119.90900000000001</v>
      </c>
      <c r="V982" s="302">
        <v>120.25</v>
      </c>
      <c r="W982" s="302">
        <v>119.84</v>
      </c>
      <c r="X982" s="302">
        <v>3.4520000000000002E-2</v>
      </c>
      <c r="Y982" s="302">
        <v>3.6769999999999997E-2</v>
      </c>
      <c r="Z982" s="302">
        <v>3.6720000000000003E-2</v>
      </c>
      <c r="AA982" s="302">
        <v>3.4199999999999999E-3</v>
      </c>
      <c r="AB982" s="302">
        <v>3.4399999999999999E-3</v>
      </c>
      <c r="AC982" s="302">
        <v>2.5100000000000001E-3</v>
      </c>
      <c r="AD982" s="298">
        <v>49.997999999999998</v>
      </c>
      <c r="AE982" s="58">
        <f t="shared" si="15"/>
        <v>2.4594904971309006E-5</v>
      </c>
    </row>
    <row r="983" spans="1:31">
      <c r="A983" s="3">
        <v>982</v>
      </c>
      <c r="B983" s="290" t="s">
        <v>1782</v>
      </c>
      <c r="C983" s="298">
        <v>249.90799999999999</v>
      </c>
      <c r="D983" s="298">
        <v>249.89099999999999</v>
      </c>
      <c r="E983" s="298">
        <v>249.886</v>
      </c>
      <c r="F983" s="298">
        <v>5.0061600000000004</v>
      </c>
      <c r="G983" s="298">
        <v>5.0003900000000003</v>
      </c>
      <c r="H983" s="298">
        <v>5.0028899999999998</v>
      </c>
      <c r="I983" s="298">
        <v>359.97300000000001</v>
      </c>
      <c r="J983" s="298">
        <v>359.98899999999998</v>
      </c>
      <c r="K983" s="298">
        <v>1.9199999999999998E-2</v>
      </c>
      <c r="L983" s="298">
        <v>1251.08</v>
      </c>
      <c r="M983" s="298">
        <v>1249.55</v>
      </c>
      <c r="N983" s="298">
        <v>1250.1500000000001</v>
      </c>
      <c r="O983" s="298">
        <v>-0.58979999999999999</v>
      </c>
      <c r="P983" s="298">
        <v>-0.2442</v>
      </c>
      <c r="Q983" s="298">
        <v>0.41908000000000001</v>
      </c>
      <c r="R983" s="302">
        <v>1</v>
      </c>
      <c r="S983" s="302">
        <v>1</v>
      </c>
      <c r="T983" s="302">
        <v>1</v>
      </c>
      <c r="U983" s="302">
        <v>119.90900000000001</v>
      </c>
      <c r="V983" s="302">
        <v>120.25</v>
      </c>
      <c r="W983" s="302">
        <v>119.84</v>
      </c>
      <c r="X983" s="302">
        <v>3.4700000000000002E-2</v>
      </c>
      <c r="Y983" s="302">
        <v>3.6720000000000003E-2</v>
      </c>
      <c r="Z983" s="302">
        <v>3.7159999999999999E-2</v>
      </c>
      <c r="AA983" s="302">
        <v>3.4399999999999999E-3</v>
      </c>
      <c r="AB983" s="302">
        <v>3.4299999999999999E-3</v>
      </c>
      <c r="AC983" s="302">
        <v>2.4599999999999999E-3</v>
      </c>
      <c r="AD983" s="298">
        <v>49.997999999999998</v>
      </c>
      <c r="AE983" s="58">
        <f t="shared" si="15"/>
        <v>2.6354166038800031E-5</v>
      </c>
    </row>
    <row r="984" spans="1:31">
      <c r="A984" s="3">
        <v>983</v>
      </c>
      <c r="B984" s="290" t="s">
        <v>1783</v>
      </c>
      <c r="C984" s="298">
        <v>249.90799999999999</v>
      </c>
      <c r="D984" s="298">
        <v>249.89099999999999</v>
      </c>
      <c r="E984" s="298">
        <v>249.886</v>
      </c>
      <c r="F984" s="298">
        <v>5.00617</v>
      </c>
      <c r="G984" s="298">
        <v>5.0004799999999996</v>
      </c>
      <c r="H984" s="298">
        <v>5.0028300000000003</v>
      </c>
      <c r="I984" s="298">
        <v>359.97399999999999</v>
      </c>
      <c r="J984" s="298">
        <v>359.98899999999998</v>
      </c>
      <c r="K984" s="298">
        <v>1.8610000000000002E-2</v>
      </c>
      <c r="L984" s="298">
        <v>1251.08</v>
      </c>
      <c r="M984" s="298">
        <v>1249.57</v>
      </c>
      <c r="N984" s="298">
        <v>1250.1300000000001</v>
      </c>
      <c r="O984" s="298">
        <v>-0.56640000000000001</v>
      </c>
      <c r="P984" s="298">
        <v>-0.2288</v>
      </c>
      <c r="Q984" s="298">
        <v>0.40620000000000001</v>
      </c>
      <c r="R984" s="302">
        <v>1</v>
      </c>
      <c r="S984" s="302">
        <v>1</v>
      </c>
      <c r="T984" s="302">
        <v>1</v>
      </c>
      <c r="U984" s="302">
        <v>119.91</v>
      </c>
      <c r="V984" s="302">
        <v>120.25</v>
      </c>
      <c r="W984" s="302">
        <v>119.839</v>
      </c>
      <c r="X984" s="302">
        <v>3.4340000000000002E-2</v>
      </c>
      <c r="Y984" s="302">
        <v>3.637E-2</v>
      </c>
      <c r="Z984" s="302">
        <v>3.7479999999999999E-2</v>
      </c>
      <c r="AA984" s="302">
        <v>3.4299999999999999E-3</v>
      </c>
      <c r="AB984" s="302">
        <v>3.4499999999999999E-3</v>
      </c>
      <c r="AC984" s="302">
        <v>2.4399999999999999E-3</v>
      </c>
      <c r="AD984" s="298">
        <v>49.997999999999998</v>
      </c>
      <c r="AE984" s="58">
        <f t="shared" si="15"/>
        <v>2.8483795176725835E-5</v>
      </c>
    </row>
    <row r="985" spans="1:31">
      <c r="A985" s="3">
        <v>984</v>
      </c>
      <c r="B985" s="290" t="s">
        <v>1784</v>
      </c>
      <c r="C985" s="298">
        <v>249.90899999999999</v>
      </c>
      <c r="D985" s="298">
        <v>249.893</v>
      </c>
      <c r="E985" s="298">
        <v>249.886</v>
      </c>
      <c r="F985" s="298">
        <v>5.0061299999999997</v>
      </c>
      <c r="G985" s="298">
        <v>5.0005499999999996</v>
      </c>
      <c r="H985" s="298">
        <v>5.0027999999999997</v>
      </c>
      <c r="I985" s="298">
        <v>359.97399999999999</v>
      </c>
      <c r="J985" s="298">
        <v>359.988</v>
      </c>
      <c r="K985" s="298">
        <v>1.7469999999999999E-2</v>
      </c>
      <c r="L985" s="298">
        <v>1251.07</v>
      </c>
      <c r="M985" s="298">
        <v>1249.5999999999999</v>
      </c>
      <c r="N985" s="298">
        <v>1250.1300000000001</v>
      </c>
      <c r="O985" s="298">
        <v>-0.56130000000000002</v>
      </c>
      <c r="P985" s="298">
        <v>-0.25309999999999999</v>
      </c>
      <c r="Q985" s="298">
        <v>0.38133</v>
      </c>
      <c r="R985" s="302">
        <v>1</v>
      </c>
      <c r="S985" s="302">
        <v>1</v>
      </c>
      <c r="T985" s="302">
        <v>1</v>
      </c>
      <c r="U985" s="302">
        <v>119.91</v>
      </c>
      <c r="V985" s="302">
        <v>120.249</v>
      </c>
      <c r="W985" s="302">
        <v>119.839</v>
      </c>
      <c r="X985" s="302">
        <v>3.4340000000000002E-2</v>
      </c>
      <c r="Y985" s="302">
        <v>3.6859999999999997E-2</v>
      </c>
      <c r="Z985" s="302">
        <v>3.6679999999999997E-2</v>
      </c>
      <c r="AA985" s="302">
        <v>3.4399999999999999E-3</v>
      </c>
      <c r="AB985" s="302">
        <v>3.47E-3</v>
      </c>
      <c r="AC985" s="302">
        <v>2.48E-3</v>
      </c>
      <c r="AD985" s="298">
        <v>49.997999999999998</v>
      </c>
      <c r="AE985" s="58">
        <f t="shared" si="15"/>
        <v>2.6180554414168E-5</v>
      </c>
    </row>
    <row r="986" spans="1:31">
      <c r="A986" s="3">
        <v>985</v>
      </c>
      <c r="B986" s="290" t="s">
        <v>1785</v>
      </c>
      <c r="C986" s="298">
        <v>249.90700000000001</v>
      </c>
      <c r="D986" s="298">
        <v>249.893</v>
      </c>
      <c r="E986" s="298">
        <v>249.88399999999999</v>
      </c>
      <c r="F986" s="298">
        <v>5.0061400000000003</v>
      </c>
      <c r="G986" s="298">
        <v>5.00054</v>
      </c>
      <c r="H986" s="298">
        <v>5.0027200000000001</v>
      </c>
      <c r="I986" s="298">
        <v>359.97500000000002</v>
      </c>
      <c r="J986" s="298">
        <v>359.98700000000002</v>
      </c>
      <c r="K986" s="298">
        <v>1.7309999999999999E-2</v>
      </c>
      <c r="L986" s="298">
        <v>1251.07</v>
      </c>
      <c r="M986" s="298">
        <v>1249.5999999999999</v>
      </c>
      <c r="N986" s="298">
        <v>1250.0999999999999</v>
      </c>
      <c r="O986" s="298">
        <v>-0.54579999999999995</v>
      </c>
      <c r="P986" s="298">
        <v>-0.26619999999999999</v>
      </c>
      <c r="Q986" s="298">
        <v>0.37767000000000001</v>
      </c>
      <c r="R986" s="302">
        <v>1</v>
      </c>
      <c r="S986" s="302">
        <v>1</v>
      </c>
      <c r="T986" s="302">
        <v>1</v>
      </c>
      <c r="U986" s="302">
        <v>119.91</v>
      </c>
      <c r="V986" s="302">
        <v>120.249</v>
      </c>
      <c r="W986" s="302">
        <v>119.84</v>
      </c>
      <c r="X986" s="302">
        <v>3.4619999999999998E-2</v>
      </c>
      <c r="Y986" s="302">
        <v>3.6569999999999998E-2</v>
      </c>
      <c r="Z986" s="302">
        <v>3.6949999999999997E-2</v>
      </c>
      <c r="AA986" s="302">
        <v>3.47E-3</v>
      </c>
      <c r="AB986" s="302">
        <v>3.46E-3</v>
      </c>
      <c r="AC986" s="302">
        <v>2.5500000000000002E-3</v>
      </c>
      <c r="AD986" s="298">
        <v>49.997999999999998</v>
      </c>
      <c r="AE986" s="58">
        <f t="shared" si="15"/>
        <v>2.7939815481659025E-5</v>
      </c>
    </row>
    <row r="987" spans="1:31">
      <c r="A987" s="3">
        <v>986</v>
      </c>
      <c r="B987" s="290" t="s">
        <v>1786</v>
      </c>
      <c r="C987" s="298">
        <v>249.90700000000001</v>
      </c>
      <c r="D987" s="298">
        <v>249.89400000000001</v>
      </c>
      <c r="E987" s="298">
        <v>249.88399999999999</v>
      </c>
      <c r="F987" s="298">
        <v>5.0062300000000004</v>
      </c>
      <c r="G987" s="298">
        <v>5.00054</v>
      </c>
      <c r="H987" s="298">
        <v>5.0026999999999999</v>
      </c>
      <c r="I987" s="298">
        <v>359.97500000000002</v>
      </c>
      <c r="J987" s="298">
        <v>359.98700000000002</v>
      </c>
      <c r="K987" s="298">
        <v>1.8169999999999999E-2</v>
      </c>
      <c r="L987" s="298">
        <v>1251.0899999999999</v>
      </c>
      <c r="M987" s="298">
        <v>1249.5999999999999</v>
      </c>
      <c r="N987" s="298">
        <v>1250.0899999999999</v>
      </c>
      <c r="O987" s="298">
        <v>-0.53080000000000005</v>
      </c>
      <c r="P987" s="298">
        <v>-0.26619999999999999</v>
      </c>
      <c r="Q987" s="298">
        <v>0.39651999999999998</v>
      </c>
      <c r="R987" s="302">
        <v>1</v>
      </c>
      <c r="S987" s="302">
        <v>1</v>
      </c>
      <c r="T987" s="302">
        <v>1</v>
      </c>
      <c r="U987" s="302">
        <v>119.90900000000001</v>
      </c>
      <c r="V987" s="302">
        <v>120.249</v>
      </c>
      <c r="W987" s="302">
        <v>119.84</v>
      </c>
      <c r="X987" s="302">
        <v>3.4340000000000002E-2</v>
      </c>
      <c r="Y987" s="302">
        <v>3.5209999999999998E-2</v>
      </c>
      <c r="Z987" s="302">
        <v>3.8289999999999998E-2</v>
      </c>
      <c r="AA987" s="302">
        <v>3.47E-3</v>
      </c>
      <c r="AB987" s="302">
        <v>3.4399999999999999E-3</v>
      </c>
      <c r="AC987" s="302">
        <v>2.65E-3</v>
      </c>
      <c r="AD987" s="298">
        <v>49.997999999999998</v>
      </c>
      <c r="AE987" s="58">
        <f t="shared" si="15"/>
        <v>2.6134257495868951E-5</v>
      </c>
    </row>
    <row r="988" spans="1:31">
      <c r="A988" s="3">
        <v>987</v>
      </c>
      <c r="B988" s="290" t="s">
        <v>1787</v>
      </c>
      <c r="C988" s="298">
        <v>249.91</v>
      </c>
      <c r="D988" s="298">
        <v>249.893</v>
      </c>
      <c r="E988" s="298">
        <v>249.88399999999999</v>
      </c>
      <c r="F988" s="298">
        <v>5.0063000000000004</v>
      </c>
      <c r="G988" s="298">
        <v>5.0004600000000003</v>
      </c>
      <c r="H988" s="298">
        <v>5.0026999999999999</v>
      </c>
      <c r="I988" s="298">
        <v>359.97399999999999</v>
      </c>
      <c r="J988" s="298">
        <v>359.98599999999999</v>
      </c>
      <c r="K988" s="298">
        <v>1.7809999999999999E-2</v>
      </c>
      <c r="L988" s="298">
        <v>1251.1199999999999</v>
      </c>
      <c r="M988" s="298">
        <v>1249.58</v>
      </c>
      <c r="N988" s="298">
        <v>1250.0999999999999</v>
      </c>
      <c r="O988" s="298">
        <v>-0.55379999999999996</v>
      </c>
      <c r="P988" s="298">
        <v>-0.2999</v>
      </c>
      <c r="Q988" s="298">
        <v>0.38873999999999997</v>
      </c>
      <c r="R988" s="302">
        <v>1</v>
      </c>
      <c r="S988" s="302">
        <v>1</v>
      </c>
      <c r="T988" s="302">
        <v>1</v>
      </c>
      <c r="U988" s="302">
        <v>119.90900000000001</v>
      </c>
      <c r="V988" s="302">
        <v>120.25</v>
      </c>
      <c r="W988" s="302">
        <v>119.84</v>
      </c>
      <c r="X988" s="302">
        <v>3.422E-2</v>
      </c>
      <c r="Y988" s="302">
        <v>3.7010000000000001E-2</v>
      </c>
      <c r="Z988" s="302">
        <v>3.6999999999999998E-2</v>
      </c>
      <c r="AA988" s="302">
        <v>3.5000000000000001E-3</v>
      </c>
      <c r="AB988" s="302">
        <v>3.4399999999999999E-3</v>
      </c>
      <c r="AC988" s="302">
        <v>2.7399999999999998E-3</v>
      </c>
      <c r="AD988" s="298">
        <v>49.997999999999998</v>
      </c>
      <c r="AE988" s="58">
        <f t="shared" si="15"/>
        <v>2.3414359020534903E-5</v>
      </c>
    </row>
    <row r="989" spans="1:31">
      <c r="A989" s="3">
        <v>988</v>
      </c>
      <c r="B989" s="290" t="s">
        <v>1788</v>
      </c>
      <c r="C989" s="298">
        <v>249.91</v>
      </c>
      <c r="D989" s="298">
        <v>249.893</v>
      </c>
      <c r="E989" s="298">
        <v>249.88300000000001</v>
      </c>
      <c r="F989" s="298">
        <v>5.0063399999999998</v>
      </c>
      <c r="G989" s="298">
        <v>5.0004200000000001</v>
      </c>
      <c r="H989" s="298">
        <v>5.0026999999999999</v>
      </c>
      <c r="I989" s="298">
        <v>359.97399999999999</v>
      </c>
      <c r="J989" s="298">
        <v>359.98599999999999</v>
      </c>
      <c r="K989" s="298">
        <v>1.8540000000000001E-2</v>
      </c>
      <c r="L989" s="298">
        <v>1251.1300000000001</v>
      </c>
      <c r="M989" s="298">
        <v>1249.57</v>
      </c>
      <c r="N989" s="298">
        <v>1250.0899999999999</v>
      </c>
      <c r="O989" s="298">
        <v>-0.55569999999999997</v>
      </c>
      <c r="P989" s="298">
        <v>-0.29380000000000001</v>
      </c>
      <c r="Q989" s="298">
        <v>0.40461999999999998</v>
      </c>
      <c r="R989" s="302">
        <v>1</v>
      </c>
      <c r="S989" s="302">
        <v>1</v>
      </c>
      <c r="T989" s="302">
        <v>1</v>
      </c>
      <c r="U989" s="302">
        <v>119.90900000000001</v>
      </c>
      <c r="V989" s="302">
        <v>120.25</v>
      </c>
      <c r="W989" s="302">
        <v>119.84</v>
      </c>
      <c r="X989" s="302">
        <v>3.3919999999999999E-2</v>
      </c>
      <c r="Y989" s="302">
        <v>3.6909999999999998E-2</v>
      </c>
      <c r="Z989" s="302">
        <v>3.6799999999999999E-2</v>
      </c>
      <c r="AA989" s="302">
        <v>3.5100000000000001E-3</v>
      </c>
      <c r="AB989" s="302">
        <v>3.4299999999999999E-3</v>
      </c>
      <c r="AC989" s="302">
        <v>2.8300000000000001E-3</v>
      </c>
      <c r="AD989" s="298">
        <v>49.997999999999998</v>
      </c>
      <c r="AE989" s="58">
        <f t="shared" si="15"/>
        <v>2.5682864361442626E-5</v>
      </c>
    </row>
    <row r="990" spans="1:31">
      <c r="A990" s="3">
        <v>989</v>
      </c>
      <c r="B990" s="290" t="s">
        <v>1789</v>
      </c>
      <c r="C990" s="298">
        <v>249.91</v>
      </c>
      <c r="D990" s="298">
        <v>249.893</v>
      </c>
      <c r="E990" s="298">
        <v>249.88399999999999</v>
      </c>
      <c r="F990" s="298">
        <v>5.0063399999999998</v>
      </c>
      <c r="G990" s="298">
        <v>5.0004</v>
      </c>
      <c r="H990" s="298">
        <v>5.0026999999999999</v>
      </c>
      <c r="I990" s="298">
        <v>359.97300000000001</v>
      </c>
      <c r="J990" s="298">
        <v>359.98599999999999</v>
      </c>
      <c r="K990" s="298">
        <v>1.8200000000000001E-2</v>
      </c>
      <c r="L990" s="298">
        <v>1251.1300000000001</v>
      </c>
      <c r="M990" s="298">
        <v>1249.56</v>
      </c>
      <c r="N990" s="298">
        <v>1250.0999999999999</v>
      </c>
      <c r="O990" s="298">
        <v>-0.58189999999999997</v>
      </c>
      <c r="P990" s="298">
        <v>-0.29799999999999999</v>
      </c>
      <c r="Q990" s="298">
        <v>0.39711999999999997</v>
      </c>
      <c r="R990" s="302">
        <v>1</v>
      </c>
      <c r="S990" s="302">
        <v>1</v>
      </c>
      <c r="T990" s="302">
        <v>1</v>
      </c>
      <c r="U990" s="302">
        <v>119.90900000000001</v>
      </c>
      <c r="V990" s="302">
        <v>120.25</v>
      </c>
      <c r="W990" s="302">
        <v>119.839</v>
      </c>
      <c r="X990" s="302">
        <v>3.4660000000000003E-2</v>
      </c>
      <c r="Y990" s="302">
        <v>3.6589999999999998E-2</v>
      </c>
      <c r="Z990" s="302">
        <v>3.6659999999999998E-2</v>
      </c>
      <c r="AA990" s="302">
        <v>3.4499999999999999E-3</v>
      </c>
      <c r="AB990" s="302">
        <v>3.4199999999999999E-3</v>
      </c>
      <c r="AC990" s="302">
        <v>2.98E-3</v>
      </c>
      <c r="AD990" s="298">
        <v>49.997999999999998</v>
      </c>
      <c r="AE990" s="58">
        <f t="shared" si="15"/>
        <v>2.7395835786592215E-5</v>
      </c>
    </row>
    <row r="991" spans="1:31">
      <c r="A991" s="3">
        <v>990</v>
      </c>
      <c r="B991" s="290" t="s">
        <v>1790</v>
      </c>
      <c r="C991" s="298">
        <v>249.90899999999999</v>
      </c>
      <c r="D991" s="298">
        <v>249.89400000000001</v>
      </c>
      <c r="E991" s="298">
        <v>249.88499999999999</v>
      </c>
      <c r="F991" s="298">
        <v>5.0063000000000004</v>
      </c>
      <c r="G991" s="298">
        <v>5.0003599999999997</v>
      </c>
      <c r="H991" s="298">
        <v>5.0027799999999996</v>
      </c>
      <c r="I991" s="298">
        <v>359.97300000000001</v>
      </c>
      <c r="J991" s="298">
        <v>359.98700000000002</v>
      </c>
      <c r="K991" s="298">
        <v>1.8790000000000001E-2</v>
      </c>
      <c r="L991" s="298">
        <v>1251.1199999999999</v>
      </c>
      <c r="M991" s="298">
        <v>1249.56</v>
      </c>
      <c r="N991" s="298">
        <v>1250.1199999999999</v>
      </c>
      <c r="O991" s="298">
        <v>-0.58240000000000003</v>
      </c>
      <c r="P991" s="298">
        <v>-0.28310000000000002</v>
      </c>
      <c r="Q991" s="298">
        <v>0.41</v>
      </c>
      <c r="R991" s="302">
        <v>1</v>
      </c>
      <c r="S991" s="302">
        <v>1</v>
      </c>
      <c r="T991" s="302">
        <v>1</v>
      </c>
      <c r="U991" s="302">
        <v>119.90900000000001</v>
      </c>
      <c r="V991" s="302">
        <v>120.25</v>
      </c>
      <c r="W991" s="302">
        <v>119.839</v>
      </c>
      <c r="X991" s="302">
        <v>3.4529999999999998E-2</v>
      </c>
      <c r="Y991" s="302">
        <v>3.6380000000000003E-2</v>
      </c>
      <c r="Z991" s="302">
        <v>3.687E-2</v>
      </c>
      <c r="AA991" s="302">
        <v>3.48E-3</v>
      </c>
      <c r="AB991" s="302">
        <v>3.3899999999999998E-3</v>
      </c>
      <c r="AC991" s="302">
        <v>3.0999999999999999E-3</v>
      </c>
      <c r="AD991" s="298">
        <v>49.997999999999998</v>
      </c>
      <c r="AE991" s="58">
        <f t="shared" si="15"/>
        <v>2.8171292797196656E-5</v>
      </c>
    </row>
    <row r="992" spans="1:31">
      <c r="A992" s="3">
        <v>991</v>
      </c>
      <c r="B992" s="290" t="s">
        <v>1791</v>
      </c>
      <c r="C992" s="298">
        <v>249.90899999999999</v>
      </c>
      <c r="D992" s="298">
        <v>249.893</v>
      </c>
      <c r="E992" s="298">
        <v>249.887</v>
      </c>
      <c r="F992" s="298">
        <v>5.0062199999999999</v>
      </c>
      <c r="G992" s="298">
        <v>5.0003000000000002</v>
      </c>
      <c r="H992" s="298">
        <v>5.0028800000000002</v>
      </c>
      <c r="I992" s="298">
        <v>359.97300000000001</v>
      </c>
      <c r="J992" s="298">
        <v>359.988</v>
      </c>
      <c r="K992" s="298">
        <v>1.8100000000000002E-2</v>
      </c>
      <c r="L992" s="298">
        <v>1251.0999999999999</v>
      </c>
      <c r="M992" s="298">
        <v>1249.54</v>
      </c>
      <c r="N992" s="298">
        <v>1250.1500000000001</v>
      </c>
      <c r="O992" s="298">
        <v>-0.58420000000000005</v>
      </c>
      <c r="P992" s="298">
        <v>-0.26150000000000001</v>
      </c>
      <c r="Q992" s="298">
        <v>0.39494000000000001</v>
      </c>
      <c r="R992" s="302">
        <v>1</v>
      </c>
      <c r="S992" s="302">
        <v>1</v>
      </c>
      <c r="T992" s="302">
        <v>1</v>
      </c>
      <c r="U992" s="302">
        <v>119.91</v>
      </c>
      <c r="V992" s="302">
        <v>120.25</v>
      </c>
      <c r="W992" s="302">
        <v>119.839</v>
      </c>
      <c r="X992" s="302">
        <v>3.3959999999999997E-2</v>
      </c>
      <c r="Y992" s="302">
        <v>3.7650000000000003E-2</v>
      </c>
      <c r="Z992" s="302">
        <v>3.6339999999999997E-2</v>
      </c>
      <c r="AA992" s="302">
        <v>3.46E-3</v>
      </c>
      <c r="AB992" s="302">
        <v>3.4099999999999998E-3</v>
      </c>
      <c r="AC992" s="302">
        <v>3.2799999999999999E-3</v>
      </c>
      <c r="AD992" s="298">
        <v>49.997999999999998</v>
      </c>
      <c r="AE992" s="58">
        <f t="shared" si="15"/>
        <v>2.7210648113396019E-5</v>
      </c>
    </row>
    <row r="993" spans="1:31">
      <c r="A993" s="3">
        <v>992</v>
      </c>
      <c r="B993" s="290" t="s">
        <v>1792</v>
      </c>
      <c r="C993" s="298">
        <v>249.90899999999999</v>
      </c>
      <c r="D993" s="298">
        <v>249.892</v>
      </c>
      <c r="E993" s="298">
        <v>249.886</v>
      </c>
      <c r="F993" s="298">
        <v>5.0062100000000003</v>
      </c>
      <c r="G993" s="298">
        <v>5.0003399999999996</v>
      </c>
      <c r="H993" s="298">
        <v>5.0029000000000003</v>
      </c>
      <c r="I993" s="298">
        <v>359.97399999999999</v>
      </c>
      <c r="J993" s="298">
        <v>359.98899999999998</v>
      </c>
      <c r="K993" s="298">
        <v>1.8499999999999999E-2</v>
      </c>
      <c r="L993" s="298">
        <v>1251.0999999999999</v>
      </c>
      <c r="M993" s="298">
        <v>1249.54</v>
      </c>
      <c r="N993" s="298">
        <v>1250.1500000000001</v>
      </c>
      <c r="O993" s="298">
        <v>-0.56879999999999997</v>
      </c>
      <c r="P993" s="298">
        <v>-0.23019999999999999</v>
      </c>
      <c r="Q993" s="298">
        <v>0.40378999999999998</v>
      </c>
      <c r="R993" s="302">
        <v>1</v>
      </c>
      <c r="S993" s="302">
        <v>1</v>
      </c>
      <c r="T993" s="302">
        <v>1</v>
      </c>
      <c r="U993" s="302">
        <v>119.90900000000001</v>
      </c>
      <c r="V993" s="302">
        <v>120.25</v>
      </c>
      <c r="W993" s="302">
        <v>119.84</v>
      </c>
      <c r="X993" s="302">
        <v>3.4590000000000003E-2</v>
      </c>
      <c r="Y993" s="302">
        <v>3.6560000000000002E-2</v>
      </c>
      <c r="Z993" s="302">
        <v>3.6990000000000002E-2</v>
      </c>
      <c r="AA993" s="302">
        <v>3.47E-3</v>
      </c>
      <c r="AB993" s="302">
        <v>3.3899999999999998E-3</v>
      </c>
      <c r="AC993" s="302">
        <v>3.4399999999999999E-3</v>
      </c>
      <c r="AD993" s="298">
        <v>49.997999999999998</v>
      </c>
      <c r="AE993" s="58">
        <f t="shared" si="15"/>
        <v>2.7268521080259234E-5</v>
      </c>
    </row>
    <row r="994" spans="1:31">
      <c r="A994" s="3">
        <v>993</v>
      </c>
      <c r="B994" s="290" t="s">
        <v>1793</v>
      </c>
      <c r="C994" s="298">
        <v>249.91</v>
      </c>
      <c r="D994" s="298">
        <v>249.89099999999999</v>
      </c>
      <c r="E994" s="298">
        <v>249.887</v>
      </c>
      <c r="F994" s="298">
        <v>5.0061600000000004</v>
      </c>
      <c r="G994" s="298">
        <v>5.0003799999999998</v>
      </c>
      <c r="H994" s="298">
        <v>5.00291</v>
      </c>
      <c r="I994" s="298">
        <v>359.97300000000001</v>
      </c>
      <c r="J994" s="298">
        <v>359.988</v>
      </c>
      <c r="K994" s="298">
        <v>1.702E-2</v>
      </c>
      <c r="L994" s="298">
        <v>1251.0899999999999</v>
      </c>
      <c r="M994" s="298">
        <v>1249.55</v>
      </c>
      <c r="N994" s="298">
        <v>1250.1600000000001</v>
      </c>
      <c r="O994" s="298">
        <v>-0.58230000000000004</v>
      </c>
      <c r="P994" s="298">
        <v>-0.2442</v>
      </c>
      <c r="Q994" s="298">
        <v>0.37154999999999999</v>
      </c>
      <c r="R994" s="302">
        <v>1</v>
      </c>
      <c r="S994" s="302">
        <v>1</v>
      </c>
      <c r="T994" s="302">
        <v>1</v>
      </c>
      <c r="U994" s="302">
        <v>119.91</v>
      </c>
      <c r="V994" s="302">
        <v>120.249</v>
      </c>
      <c r="W994" s="302">
        <v>119.84</v>
      </c>
      <c r="X994" s="302">
        <v>3.4349999999999999E-2</v>
      </c>
      <c r="Y994" s="302">
        <v>3.6420000000000001E-2</v>
      </c>
      <c r="Z994" s="302">
        <v>3.6700000000000003E-2</v>
      </c>
      <c r="AA994" s="302">
        <v>3.4099999999999998E-3</v>
      </c>
      <c r="AB994" s="302">
        <v>3.3300000000000001E-3</v>
      </c>
      <c r="AC994" s="302">
        <v>3.6800000000000001E-3</v>
      </c>
      <c r="AD994" s="298">
        <v>49.997999999999998</v>
      </c>
      <c r="AE994" s="58">
        <f t="shared" si="15"/>
        <v>2.7939815481659025E-5</v>
      </c>
    </row>
    <row r="995" spans="1:31">
      <c r="A995" s="3">
        <v>994</v>
      </c>
      <c r="B995" s="290" t="s">
        <v>1794</v>
      </c>
      <c r="C995" s="298">
        <v>249.91</v>
      </c>
      <c r="D995" s="298">
        <v>249.892</v>
      </c>
      <c r="E995" s="298">
        <v>249.887</v>
      </c>
      <c r="F995" s="298">
        <v>5.0061400000000003</v>
      </c>
      <c r="G995" s="298">
        <v>5.0004799999999996</v>
      </c>
      <c r="H995" s="298">
        <v>5.0028800000000002</v>
      </c>
      <c r="I995" s="298">
        <v>359.97300000000001</v>
      </c>
      <c r="J995" s="298">
        <v>359.988</v>
      </c>
      <c r="K995" s="298">
        <v>1.6959999999999999E-2</v>
      </c>
      <c r="L995" s="298">
        <v>1251.08</v>
      </c>
      <c r="M995" s="298">
        <v>1249.58</v>
      </c>
      <c r="N995" s="298">
        <v>1250.1500000000001</v>
      </c>
      <c r="O995" s="298">
        <v>-0.57020000000000004</v>
      </c>
      <c r="P995" s="298">
        <v>-0.24379999999999999</v>
      </c>
      <c r="Q995" s="298">
        <v>0.37020999999999998</v>
      </c>
      <c r="R995" s="302">
        <v>1</v>
      </c>
      <c r="S995" s="302">
        <v>1</v>
      </c>
      <c r="T995" s="302">
        <v>1</v>
      </c>
      <c r="U995" s="302">
        <v>119.91</v>
      </c>
      <c r="V995" s="302">
        <v>120.249</v>
      </c>
      <c r="W995" s="302">
        <v>119.84</v>
      </c>
      <c r="X995" s="302">
        <v>3.3989999999999999E-2</v>
      </c>
      <c r="Y995" s="302">
        <v>3.5790000000000002E-2</v>
      </c>
      <c r="Z995" s="302">
        <v>3.737E-2</v>
      </c>
      <c r="AA995" s="302">
        <v>3.4299999999999999E-3</v>
      </c>
      <c r="AB995" s="302">
        <v>3.2599999999999999E-3</v>
      </c>
      <c r="AC995" s="302">
        <v>3.8700000000000002E-3</v>
      </c>
      <c r="AD995" s="298">
        <v>49.997999999999998</v>
      </c>
      <c r="AE995" s="58">
        <f t="shared" si="15"/>
        <v>2.7442132704891264E-5</v>
      </c>
    </row>
    <row r="996" spans="1:31">
      <c r="A996" s="3">
        <v>995</v>
      </c>
      <c r="B996" s="290" t="s">
        <v>1795</v>
      </c>
      <c r="C996" s="298">
        <v>249.90899999999999</v>
      </c>
      <c r="D996" s="298">
        <v>249.893</v>
      </c>
      <c r="E996" s="298">
        <v>249.88499999999999</v>
      </c>
      <c r="F996" s="298">
        <v>5.0061400000000003</v>
      </c>
      <c r="G996" s="298">
        <v>5.0005199999999999</v>
      </c>
      <c r="H996" s="298">
        <v>5.0028100000000002</v>
      </c>
      <c r="I996" s="298">
        <v>359.97399999999999</v>
      </c>
      <c r="J996" s="298">
        <v>359.988</v>
      </c>
      <c r="K996" s="298">
        <v>1.7090000000000001E-2</v>
      </c>
      <c r="L996" s="298">
        <v>1251.08</v>
      </c>
      <c r="M996" s="298">
        <v>1249.5899999999999</v>
      </c>
      <c r="N996" s="298">
        <v>1250.1199999999999</v>
      </c>
      <c r="O996" s="298">
        <v>-0.55610000000000004</v>
      </c>
      <c r="P996" s="298">
        <v>-0.25869999999999999</v>
      </c>
      <c r="Q996" s="298">
        <v>0.37306</v>
      </c>
      <c r="R996" s="302">
        <v>1</v>
      </c>
      <c r="S996" s="302">
        <v>1</v>
      </c>
      <c r="T996" s="302">
        <v>1</v>
      </c>
      <c r="U996" s="302">
        <v>119.91</v>
      </c>
      <c r="V996" s="302">
        <v>120.249</v>
      </c>
      <c r="W996" s="302">
        <v>119.84</v>
      </c>
      <c r="X996" s="302">
        <v>3.4869999999999998E-2</v>
      </c>
      <c r="Y996" s="302">
        <v>3.5749999999999997E-2</v>
      </c>
      <c r="Z996" s="302">
        <v>3.73E-2</v>
      </c>
      <c r="AA996" s="302">
        <v>3.3800000000000002E-3</v>
      </c>
      <c r="AB996" s="302">
        <v>3.2399999999999998E-3</v>
      </c>
      <c r="AC996" s="302">
        <v>4.0099999999999997E-3</v>
      </c>
      <c r="AD996" s="298">
        <v>49.997999999999998</v>
      </c>
      <c r="AE996" s="58">
        <f t="shared" si="15"/>
        <v>2.7175919967703521E-5</v>
      </c>
    </row>
    <row r="997" spans="1:31">
      <c r="A997" s="3">
        <v>996</v>
      </c>
      <c r="B997" s="290" t="s">
        <v>1796</v>
      </c>
      <c r="C997" s="298">
        <v>249.90799999999999</v>
      </c>
      <c r="D997" s="298">
        <v>249.893</v>
      </c>
      <c r="E997" s="298">
        <v>249.88499999999999</v>
      </c>
      <c r="F997" s="298">
        <v>5.0061499999999999</v>
      </c>
      <c r="G997" s="298">
        <v>5.00054</v>
      </c>
      <c r="H997" s="298">
        <v>5.0027499999999998</v>
      </c>
      <c r="I997" s="298">
        <v>359.97500000000002</v>
      </c>
      <c r="J997" s="298">
        <v>359.98700000000002</v>
      </c>
      <c r="K997" s="298">
        <v>1.745E-2</v>
      </c>
      <c r="L997" s="298">
        <v>1251.07</v>
      </c>
      <c r="M997" s="298">
        <v>1249.5999999999999</v>
      </c>
      <c r="N997" s="298">
        <v>1250.1099999999999</v>
      </c>
      <c r="O997" s="298">
        <v>-0.54300000000000004</v>
      </c>
      <c r="P997" s="298">
        <v>-0.27610000000000001</v>
      </c>
      <c r="Q997" s="298">
        <v>0.38079000000000002</v>
      </c>
      <c r="R997" s="302">
        <v>1</v>
      </c>
      <c r="S997" s="302">
        <v>1</v>
      </c>
      <c r="T997" s="302">
        <v>1</v>
      </c>
      <c r="U997" s="302">
        <v>119.91</v>
      </c>
      <c r="V997" s="302">
        <v>120.249</v>
      </c>
      <c r="W997" s="302">
        <v>119.84</v>
      </c>
      <c r="X997" s="302">
        <v>3.483E-2</v>
      </c>
      <c r="Y997" s="302">
        <v>3.6049999999999999E-2</v>
      </c>
      <c r="Z997" s="302">
        <v>3.6450000000000003E-2</v>
      </c>
      <c r="AA997" s="302">
        <v>3.3500000000000001E-3</v>
      </c>
      <c r="AB997" s="302">
        <v>3.2200000000000002E-3</v>
      </c>
      <c r="AC997" s="302">
        <v>4.1399999999999996E-3</v>
      </c>
      <c r="AD997" s="298">
        <v>49.997999999999998</v>
      </c>
      <c r="AE997" s="58">
        <f t="shared" si="15"/>
        <v>2.459491224726662E-5</v>
      </c>
    </row>
    <row r="998" spans="1:31">
      <c r="A998" s="3">
        <v>997</v>
      </c>
      <c r="B998" s="290" t="s">
        <v>1797</v>
      </c>
      <c r="C998" s="298">
        <v>249.90899999999999</v>
      </c>
      <c r="D998" s="298">
        <v>249.893</v>
      </c>
      <c r="E998" s="298">
        <v>249.88499999999999</v>
      </c>
      <c r="F998" s="298">
        <v>5.0062199999999999</v>
      </c>
      <c r="G998" s="298">
        <v>5.0004999999999997</v>
      </c>
      <c r="H998" s="298">
        <v>5.0026999999999999</v>
      </c>
      <c r="I998" s="298">
        <v>359.97500000000002</v>
      </c>
      <c r="J998" s="298">
        <v>359.98599999999999</v>
      </c>
      <c r="K998" s="298">
        <v>1.8370000000000001E-2</v>
      </c>
      <c r="L998" s="298">
        <v>1251.0999999999999</v>
      </c>
      <c r="M998" s="298">
        <v>1249.5899999999999</v>
      </c>
      <c r="N998" s="298">
        <v>1250.0999999999999</v>
      </c>
      <c r="O998" s="298">
        <v>-0.53410000000000002</v>
      </c>
      <c r="P998" s="298">
        <v>-0.28539999999999999</v>
      </c>
      <c r="Q998" s="298">
        <v>0.40098</v>
      </c>
      <c r="R998" s="302">
        <v>1</v>
      </c>
      <c r="S998" s="302">
        <v>1</v>
      </c>
      <c r="T998" s="302">
        <v>1</v>
      </c>
      <c r="U998" s="302">
        <v>119.90900000000001</v>
      </c>
      <c r="V998" s="302">
        <v>120.249</v>
      </c>
      <c r="W998" s="302">
        <v>119.84</v>
      </c>
      <c r="X998" s="302">
        <v>3.4950000000000002E-2</v>
      </c>
      <c r="Y998" s="302">
        <v>3.5709999999999999E-2</v>
      </c>
      <c r="Z998" s="302">
        <v>3.6880000000000003E-2</v>
      </c>
      <c r="AA998" s="302">
        <v>3.3999999999999998E-3</v>
      </c>
      <c r="AB998" s="302">
        <v>3.2299999999999998E-3</v>
      </c>
      <c r="AC998" s="302">
        <v>4.3E-3</v>
      </c>
      <c r="AD998" s="298">
        <v>49.997999999999998</v>
      </c>
      <c r="AE998" s="58">
        <f t="shared" si="15"/>
        <v>2.5092587748076767E-5</v>
      </c>
    </row>
    <row r="999" spans="1:31">
      <c r="A999" s="3">
        <v>998</v>
      </c>
      <c r="B999" s="290" t="s">
        <v>1798</v>
      </c>
      <c r="C999" s="298">
        <v>249.90899999999999</v>
      </c>
      <c r="D999" s="298">
        <v>249.893</v>
      </c>
      <c r="E999" s="298">
        <v>249.88399999999999</v>
      </c>
      <c r="F999" s="298">
        <v>5.0063000000000004</v>
      </c>
      <c r="G999" s="298">
        <v>5.0005499999999996</v>
      </c>
      <c r="H999" s="298">
        <v>5.0026700000000002</v>
      </c>
      <c r="I999" s="298">
        <v>359.97500000000002</v>
      </c>
      <c r="J999" s="298">
        <v>359.98599999999999</v>
      </c>
      <c r="K999" s="298">
        <v>1.89E-2</v>
      </c>
      <c r="L999" s="298">
        <v>1251.1199999999999</v>
      </c>
      <c r="M999" s="298">
        <v>1249.5999999999999</v>
      </c>
      <c r="N999" s="298">
        <v>1250.0899999999999</v>
      </c>
      <c r="O999" s="298">
        <v>-0.54490000000000005</v>
      </c>
      <c r="P999" s="298">
        <v>-0.29480000000000001</v>
      </c>
      <c r="Q999" s="298">
        <v>0.41244999999999998</v>
      </c>
      <c r="R999" s="302">
        <v>1</v>
      </c>
      <c r="S999" s="302">
        <v>1</v>
      </c>
      <c r="T999" s="302">
        <v>1</v>
      </c>
      <c r="U999" s="302">
        <v>119.90900000000001</v>
      </c>
      <c r="V999" s="302">
        <v>120.25</v>
      </c>
      <c r="W999" s="302">
        <v>119.84</v>
      </c>
      <c r="X999" s="302">
        <v>3.4590000000000003E-2</v>
      </c>
      <c r="Y999" s="302">
        <v>3.5310000000000001E-2</v>
      </c>
      <c r="Z999" s="302">
        <v>3.7600000000000001E-2</v>
      </c>
      <c r="AA999" s="302">
        <v>3.3400000000000001E-3</v>
      </c>
      <c r="AB999" s="302">
        <v>3.2000000000000002E-3</v>
      </c>
      <c r="AC999" s="302">
        <v>4.4299999999999999E-3</v>
      </c>
      <c r="AD999" s="298">
        <v>49.997999999999998</v>
      </c>
      <c r="AE999" s="58">
        <f t="shared" si="15"/>
        <v>2.6122688723262399E-5</v>
      </c>
    </row>
    <row r="1000" spans="1:31">
      <c r="A1000" s="3">
        <v>999</v>
      </c>
      <c r="B1000" s="290" t="s">
        <v>1799</v>
      </c>
      <c r="C1000" s="298">
        <v>249.911</v>
      </c>
      <c r="D1000" s="298">
        <v>249.893</v>
      </c>
      <c r="E1000" s="298">
        <v>249.88399999999999</v>
      </c>
      <c r="F1000" s="298">
        <v>5.0063500000000003</v>
      </c>
      <c r="G1000" s="298">
        <v>5.0005300000000004</v>
      </c>
      <c r="H1000" s="298">
        <v>5.0026900000000003</v>
      </c>
      <c r="I1000" s="298">
        <v>359.97399999999999</v>
      </c>
      <c r="J1000" s="298">
        <v>359.98599999999999</v>
      </c>
      <c r="K1000" s="298">
        <v>1.949E-2</v>
      </c>
      <c r="L1000" s="298">
        <v>1251.1400000000001</v>
      </c>
      <c r="M1000" s="298">
        <v>1249.5999999999999</v>
      </c>
      <c r="N1000" s="298">
        <v>1250.0899999999999</v>
      </c>
      <c r="O1000" s="298">
        <v>-0.55430000000000001</v>
      </c>
      <c r="P1000" s="298">
        <v>-0.30320000000000003</v>
      </c>
      <c r="Q1000" s="298">
        <v>0.42535000000000001</v>
      </c>
      <c r="R1000" s="302">
        <v>1</v>
      </c>
      <c r="S1000" s="302">
        <v>1</v>
      </c>
      <c r="T1000" s="302">
        <v>1</v>
      </c>
      <c r="U1000" s="302">
        <v>119.90900000000001</v>
      </c>
      <c r="V1000" s="302">
        <v>120.25</v>
      </c>
      <c r="W1000" s="302">
        <v>119.839</v>
      </c>
      <c r="X1000" s="302">
        <v>3.474E-2</v>
      </c>
      <c r="Y1000" s="302">
        <v>3.6290000000000003E-2</v>
      </c>
      <c r="Z1000" s="302">
        <v>3.7609999999999998E-2</v>
      </c>
      <c r="AA1000" s="302">
        <v>3.3600000000000001E-3</v>
      </c>
      <c r="AB1000" s="302">
        <v>3.1900000000000001E-3</v>
      </c>
      <c r="AC1000" s="302">
        <v>4.45E-3</v>
      </c>
      <c r="AD1000" s="298">
        <v>49.997999999999998</v>
      </c>
      <c r="AE1000" s="58">
        <f t="shared" si="15"/>
        <v>2.4513887183275074E-5</v>
      </c>
    </row>
    <row r="1001" spans="1:31">
      <c r="A1001" s="3">
        <v>1000</v>
      </c>
      <c r="B1001" s="290" t="s">
        <v>1800</v>
      </c>
      <c r="C1001" s="298">
        <v>249.91</v>
      </c>
      <c r="D1001" s="298">
        <v>249.893</v>
      </c>
      <c r="E1001" s="298">
        <v>249.88499999999999</v>
      </c>
      <c r="F1001" s="298">
        <v>5.0063700000000004</v>
      </c>
      <c r="G1001" s="298">
        <v>5.0004400000000002</v>
      </c>
      <c r="H1001" s="298">
        <v>5.0027200000000001</v>
      </c>
      <c r="I1001" s="298">
        <v>359.97399999999999</v>
      </c>
      <c r="J1001" s="298">
        <v>359.98599999999999</v>
      </c>
      <c r="K1001" s="298">
        <v>2.034E-2</v>
      </c>
      <c r="L1001" s="298">
        <v>1251.1400000000001</v>
      </c>
      <c r="M1001" s="298">
        <v>1249.57</v>
      </c>
      <c r="N1001" s="298">
        <v>1250.0999999999999</v>
      </c>
      <c r="O1001" s="298">
        <v>-0.56359999999999999</v>
      </c>
      <c r="P1001" s="298">
        <v>-0.29199999999999998</v>
      </c>
      <c r="Q1001" s="298">
        <v>0.44507000000000002</v>
      </c>
      <c r="R1001" s="302">
        <v>1</v>
      </c>
      <c r="S1001" s="302">
        <v>1</v>
      </c>
      <c r="T1001" s="302">
        <v>1</v>
      </c>
      <c r="U1001" s="302">
        <v>119.91</v>
      </c>
      <c r="V1001" s="302">
        <v>120.25</v>
      </c>
      <c r="W1001" s="302">
        <v>119.839</v>
      </c>
      <c r="X1001" s="302">
        <v>3.4099999999999998E-2</v>
      </c>
      <c r="Y1001" s="302">
        <v>3.5749999999999997E-2</v>
      </c>
      <c r="Z1001" s="302">
        <v>3.789E-2</v>
      </c>
      <c r="AA1001" s="302">
        <v>3.3600000000000001E-3</v>
      </c>
      <c r="AB1001" s="302">
        <v>3.15E-3</v>
      </c>
      <c r="AC1001" s="302">
        <v>4.5100000000000001E-3</v>
      </c>
      <c r="AD1001" s="298">
        <v>49.997999999999998</v>
      </c>
      <c r="AE1001" s="58"/>
    </row>
    <row r="1504" spans="1:12">
      <c r="A1504" s="9"/>
      <c r="B1504" s="293"/>
      <c r="C1504" s="292"/>
      <c r="D1504" s="292"/>
      <c r="E1504" s="292"/>
      <c r="F1504" s="292"/>
      <c r="G1504" s="292"/>
      <c r="H1504" s="292"/>
      <c r="I1504" s="292"/>
      <c r="J1504" s="292"/>
      <c r="K1504" s="292"/>
      <c r="L1504" s="292"/>
    </row>
    <row r="1505" spans="1:12">
      <c r="A1505" s="9"/>
      <c r="B1505" s="293"/>
      <c r="C1505" s="292"/>
      <c r="D1505" s="292"/>
      <c r="E1505" s="292"/>
      <c r="F1505" s="292"/>
      <c r="G1505" s="292"/>
      <c r="H1505" s="292"/>
      <c r="I1505" s="292"/>
      <c r="J1505" s="292"/>
      <c r="K1505" s="292"/>
      <c r="L1505" s="292"/>
    </row>
    <row r="1506" spans="1:12">
      <c r="A1506" s="9"/>
      <c r="B1506" s="293"/>
      <c r="C1506" s="292"/>
      <c r="D1506" s="292"/>
      <c r="E1506" s="292"/>
      <c r="F1506" s="292"/>
      <c r="G1506" s="292"/>
      <c r="H1506" s="292"/>
      <c r="I1506" s="292"/>
      <c r="J1506" s="292"/>
      <c r="K1506" s="292"/>
      <c r="L1506" s="292"/>
    </row>
    <row r="1507" spans="1:12">
      <c r="A1507" s="9"/>
      <c r="B1507" s="293"/>
      <c r="C1507" s="292"/>
      <c r="D1507" s="292"/>
      <c r="E1507" s="292"/>
      <c r="F1507" s="292"/>
      <c r="G1507" s="292"/>
      <c r="H1507" s="292"/>
      <c r="I1507" s="292"/>
      <c r="J1507" s="292"/>
      <c r="K1507" s="292"/>
      <c r="L1507" s="292"/>
    </row>
    <row r="1508" spans="1:12">
      <c r="A1508" s="9"/>
      <c r="B1508" s="293"/>
      <c r="C1508" s="292"/>
      <c r="D1508" s="292"/>
      <c r="E1508" s="292"/>
      <c r="F1508" s="292"/>
      <c r="G1508" s="292"/>
      <c r="H1508" s="292"/>
      <c r="I1508" s="292"/>
      <c r="J1508" s="292"/>
      <c r="K1508" s="292"/>
      <c r="L1508" s="292"/>
    </row>
    <row r="1509" spans="1:12">
      <c r="A1509" s="9"/>
      <c r="B1509" s="293"/>
      <c r="C1509" s="292"/>
      <c r="D1509" s="292"/>
      <c r="E1509" s="292"/>
      <c r="F1509" s="292"/>
      <c r="G1509" s="292"/>
      <c r="H1509" s="292"/>
      <c r="I1509" s="292"/>
      <c r="J1509" s="292"/>
      <c r="K1509" s="292"/>
      <c r="L1509" s="292"/>
    </row>
    <row r="1510" spans="1:12">
      <c r="A1510" s="9"/>
      <c r="B1510" s="293"/>
      <c r="C1510" s="292"/>
      <c r="D1510" s="292"/>
      <c r="E1510" s="292"/>
      <c r="F1510" s="292"/>
      <c r="G1510" s="292"/>
      <c r="H1510" s="292"/>
      <c r="I1510" s="292"/>
      <c r="J1510" s="292"/>
      <c r="K1510" s="292"/>
      <c r="L1510" s="292"/>
    </row>
    <row r="1511" spans="1:12">
      <c r="A1511" s="9"/>
      <c r="B1511" s="293"/>
      <c r="C1511" s="292"/>
      <c r="D1511" s="292"/>
      <c r="E1511" s="292"/>
      <c r="F1511" s="292"/>
      <c r="G1511" s="292"/>
      <c r="H1511" s="292"/>
      <c r="I1511" s="292"/>
      <c r="J1511" s="292"/>
      <c r="K1511" s="292"/>
      <c r="L1511" s="292"/>
    </row>
    <row r="1512" spans="1:12">
      <c r="A1512" s="9"/>
      <c r="B1512" s="293"/>
      <c r="C1512" s="292"/>
      <c r="D1512" s="292"/>
      <c r="E1512" s="292"/>
      <c r="F1512" s="292"/>
      <c r="G1512" s="292"/>
      <c r="H1512" s="292"/>
      <c r="I1512" s="292"/>
      <c r="J1512" s="292"/>
      <c r="K1512" s="292"/>
      <c r="L1512" s="292"/>
    </row>
    <row r="1513" spans="1:12">
      <c r="A1513" s="9"/>
      <c r="B1513" s="293"/>
      <c r="C1513" s="292"/>
      <c r="D1513" s="292"/>
      <c r="E1513" s="292"/>
      <c r="F1513" s="292"/>
      <c r="G1513" s="292"/>
      <c r="H1513" s="292"/>
      <c r="I1513" s="292"/>
      <c r="J1513" s="292"/>
      <c r="K1513" s="292"/>
      <c r="L1513" s="292"/>
    </row>
    <row r="1514" spans="1:12">
      <c r="A1514" s="9"/>
      <c r="B1514" s="293"/>
      <c r="C1514" s="292"/>
      <c r="D1514" s="292"/>
      <c r="E1514" s="292"/>
      <c r="F1514" s="292"/>
      <c r="G1514" s="292"/>
      <c r="H1514" s="292"/>
      <c r="I1514" s="292"/>
      <c r="J1514" s="292"/>
      <c r="K1514" s="292"/>
      <c r="L1514" s="292"/>
    </row>
    <row r="1515" spans="1:12">
      <c r="A1515" s="9"/>
      <c r="B1515" s="293"/>
      <c r="C1515" s="292"/>
      <c r="D1515" s="292"/>
      <c r="E1515" s="292"/>
      <c r="F1515" s="292"/>
      <c r="G1515" s="292"/>
      <c r="H1515" s="292"/>
      <c r="I1515" s="292"/>
      <c r="J1515" s="292"/>
      <c r="K1515" s="292"/>
      <c r="L1515" s="292"/>
    </row>
    <row r="1516" spans="1:12">
      <c r="A1516" s="9"/>
      <c r="B1516" s="293"/>
      <c r="C1516" s="292"/>
      <c r="D1516" s="292"/>
      <c r="E1516" s="292"/>
      <c r="F1516" s="292"/>
      <c r="G1516" s="292"/>
      <c r="H1516" s="292"/>
      <c r="I1516" s="292"/>
      <c r="J1516" s="292"/>
      <c r="K1516" s="292"/>
      <c r="L1516" s="292"/>
    </row>
    <row r="1517" spans="1:12">
      <c r="A1517" s="9"/>
      <c r="B1517" s="293"/>
      <c r="C1517" s="292"/>
      <c r="D1517" s="292"/>
      <c r="E1517" s="292"/>
      <c r="F1517" s="292"/>
      <c r="G1517" s="292"/>
      <c r="H1517" s="292"/>
      <c r="I1517" s="292"/>
      <c r="J1517" s="292"/>
      <c r="K1517" s="292"/>
      <c r="L1517" s="292"/>
    </row>
    <row r="1518" spans="1:12">
      <c r="A1518" s="9"/>
      <c r="B1518" s="293"/>
      <c r="C1518" s="292"/>
      <c r="D1518" s="292"/>
      <c r="E1518" s="292"/>
      <c r="F1518" s="292"/>
      <c r="G1518" s="292"/>
      <c r="H1518" s="292"/>
      <c r="I1518" s="292"/>
      <c r="J1518" s="292"/>
      <c r="K1518" s="292"/>
      <c r="L1518" s="292"/>
    </row>
    <row r="1519" spans="1:12">
      <c r="A1519" s="9"/>
      <c r="B1519" s="293"/>
      <c r="C1519" s="292"/>
      <c r="D1519" s="292"/>
      <c r="E1519" s="292"/>
      <c r="F1519" s="292"/>
      <c r="G1519" s="292"/>
      <c r="H1519" s="292"/>
      <c r="I1519" s="292"/>
      <c r="J1519" s="292"/>
      <c r="K1519" s="292"/>
      <c r="L1519" s="292"/>
    </row>
    <row r="1520" spans="1:12">
      <c r="A1520" s="9"/>
      <c r="B1520" s="293"/>
      <c r="C1520" s="292"/>
      <c r="D1520" s="292"/>
      <c r="E1520" s="292"/>
      <c r="F1520" s="292"/>
      <c r="G1520" s="292"/>
      <c r="H1520" s="292"/>
      <c r="I1520" s="292"/>
      <c r="J1520" s="292"/>
      <c r="K1520" s="292"/>
      <c r="L1520" s="292"/>
    </row>
    <row r="1521" spans="1:12">
      <c r="A1521" s="9"/>
      <c r="B1521" s="293"/>
      <c r="C1521" s="292"/>
      <c r="D1521" s="292"/>
      <c r="E1521" s="292"/>
      <c r="F1521" s="292"/>
      <c r="G1521" s="292"/>
      <c r="H1521" s="292"/>
      <c r="I1521" s="292"/>
      <c r="J1521" s="292"/>
      <c r="K1521" s="292"/>
      <c r="L1521" s="292"/>
    </row>
    <row r="1522" spans="1:12">
      <c r="A1522" s="9"/>
      <c r="B1522" s="293"/>
      <c r="C1522" s="292"/>
      <c r="D1522" s="292"/>
      <c r="E1522" s="292"/>
      <c r="F1522" s="292"/>
      <c r="G1522" s="292"/>
      <c r="H1522" s="292"/>
      <c r="I1522" s="292"/>
      <c r="J1522" s="292"/>
      <c r="K1522" s="292"/>
      <c r="L1522" s="292"/>
    </row>
    <row r="1523" spans="1:12">
      <c r="A1523" s="9"/>
      <c r="B1523" s="293"/>
      <c r="C1523" s="292"/>
      <c r="D1523" s="292"/>
      <c r="E1523" s="292"/>
      <c r="F1523" s="292"/>
      <c r="G1523" s="292"/>
      <c r="H1523" s="292"/>
      <c r="I1523" s="292"/>
      <c r="J1523" s="292"/>
      <c r="K1523" s="292"/>
      <c r="L1523" s="292"/>
    </row>
    <row r="1524" spans="1:12">
      <c r="A1524" s="9"/>
      <c r="B1524" s="293"/>
      <c r="C1524" s="292"/>
      <c r="D1524" s="292"/>
      <c r="E1524" s="292"/>
      <c r="F1524" s="292"/>
      <c r="G1524" s="292"/>
      <c r="H1524" s="292"/>
      <c r="I1524" s="292"/>
      <c r="J1524" s="292"/>
      <c r="K1524" s="292"/>
      <c r="L1524" s="292"/>
    </row>
    <row r="1525" spans="1:12">
      <c r="A1525" s="9"/>
      <c r="B1525" s="293"/>
      <c r="C1525" s="292"/>
      <c r="D1525" s="292"/>
      <c r="E1525" s="292"/>
      <c r="F1525" s="292"/>
      <c r="G1525" s="292"/>
      <c r="H1525" s="292"/>
      <c r="I1525" s="292"/>
      <c r="J1525" s="292"/>
      <c r="K1525" s="292"/>
      <c r="L1525" s="292"/>
    </row>
    <row r="1526" spans="1:12">
      <c r="A1526" s="9"/>
      <c r="B1526" s="293"/>
      <c r="C1526" s="292"/>
      <c r="D1526" s="292"/>
      <c r="E1526" s="292"/>
      <c r="F1526" s="292"/>
      <c r="G1526" s="292"/>
      <c r="H1526" s="292"/>
      <c r="I1526" s="292"/>
      <c r="J1526" s="292"/>
      <c r="K1526" s="292"/>
      <c r="L1526" s="292"/>
    </row>
    <row r="1527" spans="1:12">
      <c r="A1527" s="9"/>
      <c r="B1527" s="293"/>
      <c r="C1527" s="292"/>
      <c r="D1527" s="292"/>
      <c r="E1527" s="292"/>
      <c r="F1527" s="292"/>
      <c r="G1527" s="292"/>
      <c r="H1527" s="292"/>
      <c r="I1527" s="292"/>
      <c r="J1527" s="292"/>
      <c r="K1527" s="292"/>
      <c r="L1527" s="292"/>
    </row>
    <row r="1528" spans="1:12">
      <c r="A1528" s="9"/>
      <c r="B1528" s="293"/>
      <c r="C1528" s="292"/>
      <c r="D1528" s="292"/>
      <c r="E1528" s="292"/>
      <c r="F1528" s="292"/>
      <c r="G1528" s="292"/>
      <c r="H1528" s="292"/>
      <c r="I1528" s="292"/>
      <c r="J1528" s="292"/>
      <c r="K1528" s="292"/>
      <c r="L1528" s="292"/>
    </row>
    <row r="1529" spans="1:12">
      <c r="A1529" s="9"/>
      <c r="B1529" s="293"/>
      <c r="C1529" s="292"/>
      <c r="D1529" s="292"/>
      <c r="E1529" s="292"/>
      <c r="F1529" s="292"/>
      <c r="G1529" s="292"/>
      <c r="H1529" s="292"/>
      <c r="I1529" s="292"/>
      <c r="J1529" s="292"/>
      <c r="K1529" s="292"/>
      <c r="L1529" s="292"/>
    </row>
    <row r="1530" spans="1:12">
      <c r="A1530" s="9"/>
      <c r="B1530" s="293"/>
      <c r="C1530" s="292"/>
      <c r="D1530" s="292"/>
      <c r="E1530" s="292"/>
      <c r="F1530" s="292"/>
      <c r="G1530" s="292"/>
      <c r="H1530" s="292"/>
      <c r="I1530" s="292"/>
      <c r="J1530" s="292"/>
      <c r="K1530" s="292"/>
      <c r="L1530" s="292"/>
    </row>
    <row r="1531" spans="1:12">
      <c r="A1531" s="9"/>
      <c r="B1531" s="293"/>
      <c r="C1531" s="292"/>
      <c r="D1531" s="292"/>
      <c r="E1531" s="292"/>
      <c r="F1531" s="292"/>
      <c r="G1531" s="292"/>
      <c r="H1531" s="292"/>
      <c r="I1531" s="292"/>
      <c r="J1531" s="292"/>
      <c r="K1531" s="292"/>
      <c r="L1531" s="292"/>
    </row>
    <row r="1532" spans="1:12">
      <c r="A1532" s="9"/>
      <c r="B1532" s="293"/>
      <c r="C1532" s="292"/>
      <c r="D1532" s="292"/>
      <c r="E1532" s="292"/>
      <c r="F1532" s="292"/>
      <c r="G1532" s="292"/>
      <c r="H1532" s="292"/>
      <c r="I1532" s="292"/>
      <c r="J1532" s="292"/>
      <c r="K1532" s="292"/>
      <c r="L1532" s="292"/>
    </row>
    <row r="1533" spans="1:12">
      <c r="A1533" s="9"/>
      <c r="B1533" s="293"/>
      <c r="C1533" s="292"/>
      <c r="D1533" s="292"/>
      <c r="E1533" s="292"/>
      <c r="F1533" s="292"/>
      <c r="G1533" s="292"/>
      <c r="H1533" s="292"/>
      <c r="I1533" s="292"/>
      <c r="J1533" s="292"/>
      <c r="K1533" s="292"/>
      <c r="L1533" s="292"/>
    </row>
    <row r="1534" spans="1:12">
      <c r="A1534" s="9"/>
      <c r="B1534" s="293"/>
      <c r="C1534" s="292"/>
      <c r="D1534" s="292"/>
      <c r="E1534" s="292"/>
      <c r="F1534" s="292"/>
      <c r="G1534" s="292"/>
      <c r="H1534" s="292"/>
      <c r="I1534" s="292"/>
      <c r="J1534" s="292"/>
      <c r="K1534" s="292"/>
      <c r="L1534" s="292"/>
    </row>
    <row r="1535" spans="1:12">
      <c r="A1535" s="9"/>
      <c r="B1535" s="293"/>
      <c r="C1535" s="292"/>
      <c r="D1535" s="292"/>
      <c r="E1535" s="292"/>
      <c r="F1535" s="292"/>
      <c r="G1535" s="292"/>
      <c r="H1535" s="292"/>
      <c r="I1535" s="292"/>
      <c r="J1535" s="292"/>
      <c r="K1535" s="292"/>
      <c r="L1535" s="292"/>
    </row>
    <row r="1536" spans="1:12">
      <c r="A1536" s="9"/>
      <c r="B1536" s="293"/>
      <c r="C1536" s="292"/>
      <c r="D1536" s="292"/>
      <c r="E1536" s="292"/>
      <c r="F1536" s="292"/>
      <c r="G1536" s="292"/>
      <c r="H1536" s="292"/>
      <c r="I1536" s="292"/>
      <c r="J1536" s="292"/>
      <c r="K1536" s="292"/>
      <c r="L1536" s="292"/>
    </row>
    <row r="1537" spans="1:12">
      <c r="A1537" s="9"/>
      <c r="B1537" s="293"/>
      <c r="C1537" s="292"/>
      <c r="D1537" s="292"/>
      <c r="E1537" s="292"/>
      <c r="F1537" s="292"/>
      <c r="G1537" s="292"/>
      <c r="H1537" s="292"/>
      <c r="I1537" s="292"/>
      <c r="J1537" s="292"/>
      <c r="K1537" s="292"/>
      <c r="L1537" s="292"/>
    </row>
    <row r="1538" spans="1:12">
      <c r="A1538" s="9"/>
      <c r="B1538" s="293"/>
      <c r="C1538" s="292"/>
      <c r="D1538" s="292"/>
      <c r="E1538" s="292"/>
      <c r="F1538" s="292"/>
      <c r="G1538" s="292"/>
      <c r="H1538" s="292"/>
      <c r="I1538" s="292"/>
      <c r="J1538" s="292"/>
      <c r="K1538" s="292"/>
      <c r="L1538" s="292"/>
    </row>
    <row r="1539" spans="1:12">
      <c r="A1539" s="9"/>
      <c r="B1539" s="293"/>
      <c r="C1539" s="292"/>
      <c r="D1539" s="292"/>
      <c r="E1539" s="292"/>
      <c r="F1539" s="292"/>
      <c r="G1539" s="292"/>
      <c r="H1539" s="292"/>
      <c r="I1539" s="292"/>
      <c r="J1539" s="292"/>
      <c r="K1539" s="292"/>
      <c r="L1539" s="292"/>
    </row>
    <row r="1540" spans="1:12">
      <c r="A1540" s="9"/>
      <c r="B1540" s="293"/>
      <c r="C1540" s="292"/>
      <c r="D1540" s="292"/>
      <c r="E1540" s="292"/>
      <c r="F1540" s="292"/>
      <c r="G1540" s="292"/>
      <c r="H1540" s="292"/>
      <c r="I1540" s="292"/>
      <c r="J1540" s="292"/>
      <c r="K1540" s="292"/>
      <c r="L1540" s="292"/>
    </row>
    <row r="1541" spans="1:12">
      <c r="A1541" s="9"/>
      <c r="B1541" s="293"/>
      <c r="C1541" s="292"/>
      <c r="D1541" s="292"/>
      <c r="E1541" s="292"/>
      <c r="F1541" s="292"/>
      <c r="G1541" s="292"/>
      <c r="H1541" s="292"/>
      <c r="I1541" s="292"/>
      <c r="J1541" s="292"/>
      <c r="K1541" s="292"/>
      <c r="L1541" s="292"/>
    </row>
    <row r="1542" spans="1:12">
      <c r="A1542" s="9"/>
      <c r="B1542" s="293"/>
      <c r="C1542" s="292"/>
      <c r="D1542" s="292"/>
      <c r="E1542" s="292"/>
      <c r="F1542" s="292"/>
      <c r="G1542" s="292"/>
      <c r="H1542" s="292"/>
      <c r="I1542" s="292"/>
      <c r="J1542" s="292"/>
      <c r="K1542" s="292"/>
      <c r="L1542" s="292"/>
    </row>
    <row r="1543" spans="1:12">
      <c r="A1543" s="9"/>
      <c r="B1543" s="293"/>
      <c r="C1543" s="292"/>
      <c r="D1543" s="292"/>
      <c r="E1543" s="292"/>
      <c r="F1543" s="292"/>
      <c r="G1543" s="292"/>
      <c r="H1543" s="292"/>
      <c r="I1543" s="292"/>
      <c r="J1543" s="292"/>
      <c r="K1543" s="292"/>
      <c r="L1543" s="292"/>
    </row>
    <row r="1544" spans="1:12">
      <c r="A1544" s="9"/>
      <c r="B1544" s="293"/>
      <c r="C1544" s="292"/>
      <c r="D1544" s="292"/>
      <c r="E1544" s="292"/>
      <c r="F1544" s="292"/>
      <c r="G1544" s="292"/>
      <c r="H1544" s="292"/>
      <c r="I1544" s="292"/>
      <c r="J1544" s="292"/>
      <c r="K1544" s="292"/>
      <c r="L1544" s="292"/>
    </row>
    <row r="1545" spans="1:12">
      <c r="A1545" s="9"/>
      <c r="B1545" s="293"/>
      <c r="C1545" s="292"/>
      <c r="D1545" s="292"/>
      <c r="E1545" s="292"/>
      <c r="F1545" s="292"/>
      <c r="G1545" s="292"/>
      <c r="H1545" s="292"/>
      <c r="I1545" s="292"/>
      <c r="J1545" s="292"/>
      <c r="K1545" s="292"/>
      <c r="L1545" s="292"/>
    </row>
    <row r="1546" spans="1:12">
      <c r="A1546" s="9"/>
      <c r="B1546" s="293"/>
      <c r="C1546" s="292"/>
      <c r="D1546" s="292"/>
      <c r="E1546" s="292"/>
      <c r="F1546" s="292"/>
      <c r="G1546" s="292"/>
      <c r="H1546" s="292"/>
      <c r="I1546" s="292"/>
      <c r="J1546" s="292"/>
      <c r="K1546" s="292"/>
      <c r="L1546" s="292"/>
    </row>
    <row r="1547" spans="1:12">
      <c r="A1547" s="9"/>
      <c r="B1547" s="293"/>
      <c r="C1547" s="292"/>
      <c r="D1547" s="292"/>
      <c r="E1547" s="292"/>
      <c r="F1547" s="292"/>
      <c r="G1547" s="292"/>
      <c r="H1547" s="292"/>
      <c r="I1547" s="292"/>
      <c r="J1547" s="292"/>
      <c r="K1547" s="292"/>
      <c r="L1547" s="292"/>
    </row>
    <row r="1548" spans="1:12">
      <c r="A1548" s="9"/>
      <c r="B1548" s="293"/>
      <c r="C1548" s="292"/>
      <c r="D1548" s="292"/>
      <c r="E1548" s="292"/>
      <c r="F1548" s="292"/>
      <c r="G1548" s="292"/>
      <c r="H1548" s="292"/>
      <c r="I1548" s="292"/>
      <c r="J1548" s="292"/>
      <c r="K1548" s="292"/>
      <c r="L1548" s="292"/>
    </row>
    <row r="1549" spans="1:12">
      <c r="A1549" s="9"/>
      <c r="B1549" s="293"/>
      <c r="C1549" s="292"/>
      <c r="D1549" s="292"/>
      <c r="E1549" s="292"/>
      <c r="F1549" s="292"/>
      <c r="G1549" s="292"/>
      <c r="H1549" s="292"/>
      <c r="I1549" s="292"/>
      <c r="J1549" s="292"/>
      <c r="K1549" s="292"/>
      <c r="L1549" s="292"/>
    </row>
    <row r="1550" spans="1:12">
      <c r="A1550" s="9"/>
      <c r="B1550" s="293"/>
      <c r="C1550" s="292"/>
      <c r="D1550" s="292"/>
      <c r="E1550" s="292"/>
      <c r="F1550" s="292"/>
      <c r="G1550" s="292"/>
      <c r="H1550" s="292"/>
      <c r="I1550" s="292"/>
      <c r="J1550" s="292"/>
      <c r="K1550" s="292"/>
      <c r="L1550" s="292"/>
    </row>
    <row r="1551" spans="1:12">
      <c r="A1551" s="9"/>
      <c r="B1551" s="293"/>
      <c r="C1551" s="292"/>
      <c r="D1551" s="292"/>
      <c r="E1551" s="292"/>
      <c r="F1551" s="292"/>
      <c r="G1551" s="292"/>
      <c r="H1551" s="292"/>
      <c r="I1551" s="292"/>
      <c r="J1551" s="292"/>
      <c r="K1551" s="292"/>
      <c r="L1551" s="292"/>
    </row>
    <row r="1552" spans="1:12">
      <c r="A1552" s="9"/>
      <c r="B1552" s="293"/>
      <c r="C1552" s="292"/>
      <c r="D1552" s="292"/>
      <c r="E1552" s="292"/>
      <c r="F1552" s="292"/>
      <c r="G1552" s="292"/>
      <c r="H1552" s="292"/>
      <c r="I1552" s="292"/>
      <c r="J1552" s="292"/>
      <c r="K1552" s="292"/>
      <c r="L1552" s="292"/>
    </row>
    <row r="1553" spans="1:12">
      <c r="A1553" s="9"/>
      <c r="B1553" s="293"/>
      <c r="C1553" s="292"/>
      <c r="D1553" s="292"/>
      <c r="E1553" s="292"/>
      <c r="F1553" s="292"/>
      <c r="G1553" s="292"/>
      <c r="H1553" s="292"/>
      <c r="I1553" s="292"/>
      <c r="J1553" s="292"/>
      <c r="K1553" s="292"/>
      <c r="L1553" s="292"/>
    </row>
    <row r="1554" spans="1:12">
      <c r="A1554" s="9"/>
      <c r="B1554" s="293"/>
      <c r="C1554" s="292"/>
      <c r="D1554" s="292"/>
      <c r="E1554" s="292"/>
      <c r="F1554" s="292"/>
      <c r="G1554" s="292"/>
      <c r="H1554" s="292"/>
      <c r="I1554" s="292"/>
      <c r="J1554" s="292"/>
      <c r="K1554" s="292"/>
      <c r="L1554" s="292"/>
    </row>
    <row r="1555" spans="1:12">
      <c r="A1555" s="9"/>
      <c r="B1555" s="293"/>
      <c r="C1555" s="292"/>
      <c r="D1555" s="292"/>
      <c r="E1555" s="292"/>
      <c r="F1555" s="292"/>
      <c r="G1555" s="292"/>
      <c r="H1555" s="292"/>
      <c r="I1555" s="292"/>
      <c r="J1555" s="292"/>
      <c r="K1555" s="292"/>
      <c r="L1555" s="292"/>
    </row>
    <row r="1556" spans="1:12">
      <c r="A1556" s="9"/>
      <c r="B1556" s="293"/>
      <c r="C1556" s="292"/>
      <c r="D1556" s="292"/>
      <c r="E1556" s="292"/>
      <c r="F1556" s="292"/>
      <c r="G1556" s="292"/>
      <c r="H1556" s="292"/>
      <c r="I1556" s="292"/>
      <c r="J1556" s="292"/>
      <c r="K1556" s="292"/>
      <c r="L1556" s="292"/>
    </row>
    <row r="1557" spans="1:12">
      <c r="A1557" s="9"/>
      <c r="B1557" s="293"/>
      <c r="C1557" s="292"/>
      <c r="D1557" s="292"/>
      <c r="E1557" s="292"/>
      <c r="F1557" s="292"/>
      <c r="G1557" s="292"/>
      <c r="H1557" s="292"/>
      <c r="I1557" s="292"/>
      <c r="J1557" s="292"/>
      <c r="K1557" s="292"/>
      <c r="L1557" s="292"/>
    </row>
    <row r="1558" spans="1:12">
      <c r="A1558" s="9"/>
      <c r="B1558" s="293"/>
      <c r="C1558" s="292"/>
      <c r="D1558" s="292"/>
      <c r="E1558" s="292"/>
      <c r="F1558" s="292"/>
      <c r="G1558" s="292"/>
      <c r="H1558" s="292"/>
      <c r="I1558" s="292"/>
      <c r="J1558" s="292"/>
      <c r="K1558" s="292"/>
      <c r="L1558" s="292"/>
    </row>
    <row r="1559" spans="1:12">
      <c r="A1559" s="9"/>
      <c r="B1559" s="293"/>
      <c r="C1559" s="292"/>
      <c r="D1559" s="292"/>
      <c r="E1559" s="292"/>
      <c r="F1559" s="292"/>
      <c r="G1559" s="292"/>
      <c r="H1559" s="292"/>
      <c r="I1559" s="292"/>
      <c r="J1559" s="292"/>
      <c r="K1559" s="292"/>
      <c r="L1559" s="292"/>
    </row>
    <row r="1560" spans="1:12">
      <c r="A1560" s="9"/>
      <c r="B1560" s="293"/>
      <c r="C1560" s="292"/>
      <c r="D1560" s="292"/>
      <c r="E1560" s="292"/>
      <c r="F1560" s="292"/>
      <c r="G1560" s="292"/>
      <c r="H1560" s="292"/>
      <c r="I1560" s="292"/>
      <c r="J1560" s="292"/>
      <c r="K1560" s="292"/>
      <c r="L1560" s="292"/>
    </row>
    <row r="1561" spans="1:12">
      <c r="A1561" s="9"/>
      <c r="B1561" s="293"/>
      <c r="C1561" s="292"/>
      <c r="D1561" s="292"/>
      <c r="E1561" s="292"/>
      <c r="F1561" s="292"/>
      <c r="G1561" s="292"/>
      <c r="H1561" s="292"/>
      <c r="I1561" s="292"/>
      <c r="J1561" s="292"/>
      <c r="K1561" s="292"/>
      <c r="L1561" s="292"/>
    </row>
    <row r="1562" spans="1:12">
      <c r="A1562" s="9"/>
      <c r="B1562" s="293"/>
      <c r="C1562" s="292"/>
      <c r="D1562" s="292"/>
      <c r="E1562" s="292"/>
      <c r="F1562" s="292"/>
      <c r="G1562" s="292"/>
      <c r="H1562" s="292"/>
      <c r="I1562" s="292"/>
      <c r="J1562" s="292"/>
      <c r="K1562" s="292"/>
      <c r="L1562" s="292"/>
    </row>
    <row r="1563" spans="1:12">
      <c r="A1563" s="9"/>
      <c r="B1563" s="293"/>
      <c r="C1563" s="292"/>
      <c r="D1563" s="292"/>
      <c r="E1563" s="292"/>
      <c r="F1563" s="292"/>
      <c r="G1563" s="292"/>
      <c r="H1563" s="292"/>
      <c r="I1563" s="292"/>
      <c r="J1563" s="292"/>
      <c r="K1563" s="292"/>
      <c r="L1563" s="292"/>
    </row>
    <row r="1564" spans="1:12">
      <c r="A1564" s="9"/>
      <c r="B1564" s="293"/>
      <c r="C1564" s="292"/>
      <c r="D1564" s="292"/>
      <c r="E1564" s="292"/>
      <c r="F1564" s="292"/>
      <c r="G1564" s="292"/>
      <c r="H1564" s="292"/>
      <c r="I1564" s="292"/>
      <c r="J1564" s="292"/>
      <c r="K1564" s="292"/>
      <c r="L1564" s="292"/>
    </row>
    <row r="1565" spans="1:12">
      <c r="A1565" s="9"/>
      <c r="B1565" s="293"/>
      <c r="C1565" s="292"/>
      <c r="D1565" s="292"/>
      <c r="E1565" s="292"/>
      <c r="F1565" s="292"/>
      <c r="G1565" s="292"/>
      <c r="H1565" s="292"/>
      <c r="I1565" s="292"/>
      <c r="J1565" s="292"/>
      <c r="K1565" s="292"/>
      <c r="L1565" s="292"/>
    </row>
    <row r="1566" spans="1:12">
      <c r="A1566" s="9"/>
      <c r="B1566" s="293"/>
      <c r="C1566" s="292"/>
      <c r="D1566" s="292"/>
      <c r="E1566" s="292"/>
      <c r="F1566" s="292"/>
      <c r="G1566" s="292"/>
      <c r="H1566" s="292"/>
      <c r="I1566" s="292"/>
      <c r="J1566" s="292"/>
      <c r="K1566" s="292"/>
      <c r="L1566" s="292"/>
    </row>
    <row r="1567" spans="1:12">
      <c r="A1567" s="9"/>
      <c r="B1567" s="293"/>
      <c r="C1567" s="292"/>
      <c r="D1567" s="292"/>
      <c r="E1567" s="292"/>
      <c r="F1567" s="292"/>
      <c r="G1567" s="292"/>
      <c r="H1567" s="292"/>
      <c r="I1567" s="292"/>
      <c r="J1567" s="292"/>
      <c r="K1567" s="292"/>
      <c r="L1567" s="292"/>
    </row>
    <row r="1568" spans="1:12">
      <c r="A1568" s="9"/>
      <c r="B1568" s="293"/>
      <c r="C1568" s="292"/>
      <c r="D1568" s="292"/>
      <c r="E1568" s="292"/>
      <c r="F1568" s="292"/>
      <c r="G1568" s="292"/>
      <c r="H1568" s="292"/>
      <c r="I1568" s="292"/>
      <c r="J1568" s="292"/>
      <c r="K1568" s="292"/>
      <c r="L1568" s="292"/>
    </row>
    <row r="1569" spans="1:12">
      <c r="A1569" s="9"/>
      <c r="B1569" s="293"/>
      <c r="C1569" s="292"/>
      <c r="D1569" s="292"/>
      <c r="E1569" s="292"/>
      <c r="F1569" s="292"/>
      <c r="G1569" s="292"/>
      <c r="H1569" s="292"/>
      <c r="I1569" s="292"/>
      <c r="J1569" s="292"/>
      <c r="K1569" s="292"/>
      <c r="L1569" s="292"/>
    </row>
    <row r="1570" spans="1:12">
      <c r="A1570" s="9"/>
      <c r="B1570" s="293"/>
      <c r="C1570" s="292"/>
      <c r="D1570" s="292"/>
      <c r="E1570" s="292"/>
      <c r="F1570" s="292"/>
      <c r="G1570" s="292"/>
      <c r="H1570" s="292"/>
      <c r="I1570" s="292"/>
      <c r="J1570" s="292"/>
      <c r="K1570" s="292"/>
      <c r="L1570" s="292"/>
    </row>
    <row r="1571" spans="1:12">
      <c r="A1571" s="9"/>
      <c r="B1571" s="293"/>
      <c r="C1571" s="292"/>
      <c r="D1571" s="292"/>
      <c r="E1571" s="292"/>
      <c r="F1571" s="292"/>
      <c r="G1571" s="292"/>
      <c r="H1571" s="292"/>
      <c r="I1571" s="292"/>
      <c r="J1571" s="292"/>
      <c r="K1571" s="292"/>
      <c r="L1571" s="292"/>
    </row>
    <row r="1572" spans="1:12">
      <c r="A1572" s="9"/>
      <c r="B1572" s="293"/>
      <c r="C1572" s="292"/>
      <c r="D1572" s="292"/>
      <c r="E1572" s="292"/>
      <c r="F1572" s="292"/>
      <c r="G1572" s="292"/>
      <c r="H1572" s="292"/>
      <c r="I1572" s="292"/>
      <c r="J1572" s="292"/>
      <c r="K1572" s="292"/>
      <c r="L1572" s="292"/>
    </row>
    <row r="1573" spans="1:12">
      <c r="A1573" s="9"/>
      <c r="B1573" s="293"/>
      <c r="C1573" s="292"/>
      <c r="D1573" s="292"/>
      <c r="E1573" s="292"/>
      <c r="F1573" s="292"/>
      <c r="G1573" s="292"/>
      <c r="H1573" s="292"/>
      <c r="I1573" s="292"/>
      <c r="J1573" s="292"/>
      <c r="K1573" s="292"/>
      <c r="L1573" s="292"/>
    </row>
    <row r="1574" spans="1:12">
      <c r="A1574" s="9"/>
      <c r="B1574" s="293"/>
      <c r="C1574" s="292"/>
      <c r="D1574" s="292"/>
      <c r="E1574" s="292"/>
      <c r="F1574" s="292"/>
      <c r="G1574" s="292"/>
      <c r="H1574" s="292"/>
      <c r="I1574" s="292"/>
      <c r="J1574" s="292"/>
      <c r="K1574" s="292"/>
      <c r="L1574" s="292"/>
    </row>
    <row r="1575" spans="1:12">
      <c r="A1575" s="9"/>
      <c r="B1575" s="293"/>
      <c r="C1575" s="292"/>
      <c r="D1575" s="292"/>
      <c r="E1575" s="292"/>
      <c r="F1575" s="292"/>
      <c r="G1575" s="292"/>
      <c r="H1575" s="292"/>
      <c r="I1575" s="292"/>
      <c r="J1575" s="292"/>
      <c r="K1575" s="292"/>
      <c r="L1575" s="292"/>
    </row>
    <row r="1576" spans="1:12">
      <c r="A1576" s="9"/>
      <c r="B1576" s="293"/>
      <c r="C1576" s="292"/>
      <c r="D1576" s="292"/>
      <c r="E1576" s="292"/>
      <c r="F1576" s="292"/>
      <c r="G1576" s="292"/>
      <c r="H1576" s="292"/>
      <c r="I1576" s="292"/>
      <c r="J1576" s="292"/>
      <c r="K1576" s="292"/>
      <c r="L1576" s="292"/>
    </row>
    <row r="1577" spans="1:12">
      <c r="A1577" s="9"/>
      <c r="B1577" s="293"/>
      <c r="C1577" s="292"/>
      <c r="D1577" s="292"/>
      <c r="E1577" s="292"/>
      <c r="F1577" s="292"/>
      <c r="G1577" s="292"/>
      <c r="H1577" s="292"/>
      <c r="I1577" s="292"/>
      <c r="J1577" s="292"/>
      <c r="K1577" s="292"/>
      <c r="L1577" s="292"/>
    </row>
    <row r="1578" spans="1:12">
      <c r="A1578" s="9"/>
      <c r="B1578" s="293"/>
      <c r="C1578" s="292"/>
      <c r="D1578" s="292"/>
      <c r="E1578" s="292"/>
      <c r="F1578" s="292"/>
      <c r="G1578" s="292"/>
      <c r="H1578" s="292"/>
      <c r="I1578" s="292"/>
      <c r="J1578" s="292"/>
      <c r="K1578" s="292"/>
      <c r="L1578" s="292"/>
    </row>
    <row r="1579" spans="1:12">
      <c r="A1579" s="9"/>
      <c r="B1579" s="293"/>
      <c r="C1579" s="292"/>
      <c r="D1579" s="292"/>
      <c r="E1579" s="292"/>
      <c r="F1579" s="292"/>
      <c r="G1579" s="292"/>
      <c r="H1579" s="292"/>
      <c r="I1579" s="292"/>
      <c r="J1579" s="292"/>
      <c r="K1579" s="292"/>
      <c r="L1579" s="292"/>
    </row>
    <row r="1580" spans="1:12">
      <c r="A1580" s="9"/>
      <c r="B1580" s="293"/>
      <c r="C1580" s="292"/>
      <c r="D1580" s="292"/>
      <c r="E1580" s="292"/>
      <c r="F1580" s="292"/>
      <c r="G1580" s="292"/>
      <c r="H1580" s="292"/>
      <c r="I1580" s="292"/>
      <c r="J1580" s="292"/>
      <c r="K1580" s="292"/>
      <c r="L1580" s="292"/>
    </row>
    <row r="1581" spans="1:12">
      <c r="A1581" s="9"/>
      <c r="B1581" s="293"/>
      <c r="C1581" s="292"/>
      <c r="D1581" s="292"/>
      <c r="E1581" s="292"/>
      <c r="F1581" s="292"/>
      <c r="G1581" s="292"/>
      <c r="H1581" s="292"/>
      <c r="I1581" s="292"/>
      <c r="J1581" s="292"/>
      <c r="K1581" s="292"/>
      <c r="L1581" s="292"/>
    </row>
    <row r="1582" spans="1:12">
      <c r="A1582" s="9"/>
      <c r="B1582" s="293"/>
      <c r="C1582" s="292"/>
      <c r="D1582" s="292"/>
      <c r="E1582" s="292"/>
      <c r="F1582" s="292"/>
      <c r="G1582" s="292"/>
      <c r="H1582" s="292"/>
      <c r="I1582" s="292"/>
      <c r="J1582" s="292"/>
      <c r="K1582" s="292"/>
      <c r="L1582" s="292"/>
    </row>
    <row r="1583" spans="1:12">
      <c r="A1583" s="9"/>
      <c r="B1583" s="293"/>
      <c r="C1583" s="292"/>
      <c r="D1583" s="292"/>
      <c r="E1583" s="292"/>
      <c r="F1583" s="292"/>
      <c r="G1583" s="292"/>
      <c r="H1583" s="292"/>
      <c r="I1583" s="292"/>
      <c r="J1583" s="292"/>
      <c r="K1583" s="292"/>
      <c r="L1583" s="292"/>
    </row>
    <row r="1584" spans="1:12">
      <c r="A1584" s="9"/>
      <c r="B1584" s="293"/>
      <c r="C1584" s="292"/>
      <c r="D1584" s="292"/>
      <c r="E1584" s="292"/>
      <c r="F1584" s="292"/>
      <c r="G1584" s="292"/>
      <c r="H1584" s="292"/>
      <c r="I1584" s="292"/>
      <c r="J1584" s="292"/>
      <c r="K1584" s="292"/>
      <c r="L1584" s="292"/>
    </row>
    <row r="1585" spans="1:12">
      <c r="A1585" s="9"/>
      <c r="B1585" s="293"/>
      <c r="C1585" s="292"/>
      <c r="D1585" s="292"/>
      <c r="E1585" s="292"/>
      <c r="F1585" s="292"/>
      <c r="G1585" s="292"/>
      <c r="H1585" s="292"/>
      <c r="I1585" s="292"/>
      <c r="J1585" s="292"/>
      <c r="K1585" s="292"/>
      <c r="L1585" s="292"/>
    </row>
    <row r="1586" spans="1:12">
      <c r="A1586" s="9"/>
      <c r="B1586" s="293"/>
      <c r="C1586" s="292"/>
      <c r="D1586" s="292"/>
      <c r="E1586" s="292"/>
      <c r="F1586" s="292"/>
      <c r="G1586" s="292"/>
      <c r="H1586" s="292"/>
      <c r="I1586" s="292"/>
      <c r="J1586" s="292"/>
      <c r="K1586" s="292"/>
      <c r="L1586" s="292"/>
    </row>
    <row r="1587" spans="1:12">
      <c r="A1587" s="9"/>
      <c r="B1587" s="293"/>
      <c r="C1587" s="292"/>
      <c r="D1587" s="292"/>
      <c r="E1587" s="292"/>
      <c r="F1587" s="292"/>
      <c r="G1587" s="292"/>
      <c r="H1587" s="292"/>
      <c r="I1587" s="292"/>
      <c r="J1587" s="292"/>
      <c r="K1587" s="292"/>
      <c r="L1587" s="292"/>
    </row>
    <row r="1588" spans="1:12">
      <c r="A1588" s="9"/>
      <c r="B1588" s="293"/>
      <c r="C1588" s="292"/>
      <c r="D1588" s="292"/>
      <c r="E1588" s="292"/>
      <c r="F1588" s="292"/>
      <c r="G1588" s="292"/>
      <c r="H1588" s="292"/>
      <c r="I1588" s="292"/>
      <c r="J1588" s="292"/>
      <c r="K1588" s="292"/>
      <c r="L1588" s="292"/>
    </row>
    <row r="1589" spans="1:12">
      <c r="A1589" s="9"/>
      <c r="B1589" s="293"/>
      <c r="C1589" s="292"/>
      <c r="D1589" s="292"/>
      <c r="E1589" s="292"/>
      <c r="F1589" s="292"/>
      <c r="G1589" s="292"/>
      <c r="H1589" s="292"/>
      <c r="I1589" s="292"/>
      <c r="J1589" s="292"/>
      <c r="K1589" s="292"/>
      <c r="L1589" s="292"/>
    </row>
    <row r="1590" spans="1:12">
      <c r="A1590" s="9"/>
      <c r="B1590" s="293"/>
      <c r="C1590" s="292"/>
      <c r="D1590" s="292"/>
      <c r="E1590" s="292"/>
      <c r="F1590" s="292"/>
      <c r="G1590" s="292"/>
      <c r="H1590" s="292"/>
      <c r="I1590" s="292"/>
      <c r="J1590" s="292"/>
      <c r="K1590" s="292"/>
      <c r="L1590" s="292"/>
    </row>
    <row r="1591" spans="1:12">
      <c r="A1591" s="9"/>
      <c r="B1591" s="293"/>
      <c r="C1591" s="292"/>
      <c r="D1591" s="292"/>
      <c r="E1591" s="292"/>
      <c r="F1591" s="292"/>
      <c r="G1591" s="292"/>
      <c r="H1591" s="292"/>
      <c r="I1591" s="292"/>
      <c r="J1591" s="292"/>
      <c r="K1591" s="292"/>
      <c r="L1591" s="292"/>
    </row>
    <row r="1592" spans="1:12">
      <c r="A1592" s="9"/>
      <c r="B1592" s="293"/>
      <c r="C1592" s="292"/>
      <c r="D1592" s="292"/>
      <c r="E1592" s="292"/>
      <c r="F1592" s="292"/>
      <c r="G1592" s="292"/>
      <c r="H1592" s="292"/>
      <c r="I1592" s="292"/>
      <c r="J1592" s="292"/>
      <c r="K1592" s="292"/>
      <c r="L1592" s="292"/>
    </row>
    <row r="1593" spans="1:12">
      <c r="A1593" s="9"/>
      <c r="B1593" s="293"/>
      <c r="C1593" s="292"/>
      <c r="D1593" s="292"/>
      <c r="E1593" s="292"/>
      <c r="F1593" s="292"/>
      <c r="G1593" s="292"/>
      <c r="H1593" s="292"/>
      <c r="I1593" s="292"/>
      <c r="J1593" s="292"/>
      <c r="K1593" s="292"/>
      <c r="L1593" s="292"/>
    </row>
    <row r="1594" spans="1:12">
      <c r="A1594" s="9"/>
      <c r="B1594" s="293"/>
      <c r="C1594" s="292"/>
      <c r="D1594" s="292"/>
      <c r="E1594" s="292"/>
      <c r="F1594" s="292"/>
      <c r="G1594" s="292"/>
      <c r="H1594" s="292"/>
      <c r="I1594" s="292"/>
      <c r="J1594" s="292"/>
      <c r="K1594" s="292"/>
      <c r="L1594" s="292"/>
    </row>
    <row r="1595" spans="1:12">
      <c r="A1595" s="9"/>
      <c r="B1595" s="293"/>
      <c r="C1595" s="292"/>
      <c r="D1595" s="292"/>
      <c r="E1595" s="292"/>
      <c r="F1595" s="292"/>
      <c r="G1595" s="292"/>
      <c r="H1595" s="292"/>
      <c r="I1595" s="292"/>
      <c r="J1595" s="292"/>
      <c r="K1595" s="292"/>
      <c r="L1595" s="292"/>
    </row>
    <row r="1596" spans="1:12">
      <c r="A1596" s="9"/>
      <c r="B1596" s="293"/>
      <c r="C1596" s="292"/>
      <c r="D1596" s="292"/>
      <c r="E1596" s="292"/>
      <c r="F1596" s="292"/>
      <c r="G1596" s="292"/>
      <c r="H1596" s="292"/>
      <c r="I1596" s="292"/>
      <c r="J1596" s="292"/>
      <c r="K1596" s="292"/>
      <c r="L1596" s="292"/>
    </row>
    <row r="1597" spans="1:12">
      <c r="A1597" s="9"/>
      <c r="B1597" s="293"/>
      <c r="C1597" s="292"/>
      <c r="D1597" s="292"/>
      <c r="E1597" s="292"/>
      <c r="F1597" s="292"/>
      <c r="G1597" s="292"/>
      <c r="H1597" s="292"/>
      <c r="I1597" s="292"/>
      <c r="J1597" s="292"/>
      <c r="K1597" s="292"/>
      <c r="L1597" s="292"/>
    </row>
    <row r="1598" spans="1:12">
      <c r="A1598" s="9"/>
      <c r="B1598" s="293"/>
      <c r="C1598" s="292"/>
      <c r="D1598" s="292"/>
      <c r="E1598" s="292"/>
      <c r="F1598" s="292"/>
      <c r="G1598" s="292"/>
      <c r="H1598" s="292"/>
      <c r="I1598" s="292"/>
      <c r="J1598" s="292"/>
      <c r="K1598" s="292"/>
      <c r="L1598" s="292"/>
    </row>
    <row r="1599" spans="1:12">
      <c r="A1599" s="9"/>
      <c r="B1599" s="293"/>
      <c r="C1599" s="292"/>
      <c r="D1599" s="292"/>
      <c r="E1599" s="292"/>
      <c r="F1599" s="292"/>
      <c r="G1599" s="292"/>
      <c r="H1599" s="292"/>
      <c r="I1599" s="292"/>
      <c r="J1599" s="292"/>
      <c r="K1599" s="292"/>
      <c r="L1599" s="292"/>
    </row>
    <row r="1600" spans="1:12">
      <c r="A1600" s="9"/>
      <c r="B1600" s="293"/>
      <c r="C1600" s="292"/>
      <c r="D1600" s="292"/>
      <c r="E1600" s="292"/>
      <c r="F1600" s="292"/>
      <c r="G1600" s="292"/>
      <c r="H1600" s="292"/>
      <c r="I1600" s="292"/>
      <c r="J1600" s="292"/>
      <c r="K1600" s="292"/>
      <c r="L1600" s="292"/>
    </row>
    <row r="1601" spans="1:12">
      <c r="A1601" s="9"/>
      <c r="B1601" s="293"/>
      <c r="C1601" s="292"/>
      <c r="D1601" s="292"/>
      <c r="E1601" s="292"/>
      <c r="F1601" s="292"/>
      <c r="G1601" s="292"/>
      <c r="H1601" s="292"/>
      <c r="I1601" s="292"/>
      <c r="J1601" s="292"/>
      <c r="K1601" s="292"/>
      <c r="L1601" s="292"/>
    </row>
    <row r="1602" spans="1:12">
      <c r="A1602" s="9"/>
      <c r="B1602" s="293"/>
      <c r="C1602" s="292"/>
      <c r="D1602" s="292"/>
      <c r="E1602" s="292"/>
      <c r="F1602" s="292"/>
      <c r="G1602" s="292"/>
      <c r="H1602" s="292"/>
      <c r="I1602" s="292"/>
      <c r="J1602" s="292"/>
      <c r="K1602" s="292"/>
      <c r="L1602" s="292"/>
    </row>
    <row r="1603" spans="1:12">
      <c r="A1603" s="9"/>
      <c r="B1603" s="293"/>
      <c r="C1603" s="292"/>
      <c r="D1603" s="292"/>
      <c r="E1603" s="292"/>
      <c r="F1603" s="292"/>
      <c r="G1603" s="292"/>
      <c r="H1603" s="292"/>
      <c r="I1603" s="292"/>
      <c r="J1603" s="292"/>
      <c r="K1603" s="292"/>
      <c r="L1603" s="292"/>
    </row>
    <row r="1604" spans="1:12">
      <c r="A1604" s="9"/>
      <c r="B1604" s="293"/>
      <c r="C1604" s="292"/>
      <c r="D1604" s="292"/>
      <c r="E1604" s="292"/>
      <c r="F1604" s="292"/>
      <c r="G1604" s="292"/>
      <c r="H1604" s="292"/>
      <c r="I1604" s="292"/>
      <c r="J1604" s="292"/>
      <c r="K1604" s="292"/>
      <c r="L1604" s="292"/>
    </row>
    <row r="1605" spans="1:12">
      <c r="A1605" s="9"/>
      <c r="B1605" s="293"/>
      <c r="C1605" s="292"/>
      <c r="D1605" s="292"/>
      <c r="E1605" s="292"/>
      <c r="F1605" s="292"/>
      <c r="G1605" s="292"/>
      <c r="H1605" s="292"/>
      <c r="I1605" s="292"/>
      <c r="J1605" s="292"/>
      <c r="K1605" s="292"/>
      <c r="L1605" s="292"/>
    </row>
    <row r="1606" spans="1:12">
      <c r="A1606" s="9"/>
      <c r="B1606" s="293"/>
      <c r="C1606" s="292"/>
      <c r="D1606" s="292"/>
      <c r="E1606" s="292"/>
      <c r="F1606" s="292"/>
      <c r="G1606" s="292"/>
      <c r="H1606" s="292"/>
      <c r="I1606" s="292"/>
      <c r="J1606" s="292"/>
      <c r="K1606" s="292"/>
      <c r="L1606" s="292"/>
    </row>
    <row r="1607" spans="1:12">
      <c r="A1607" s="9"/>
      <c r="B1607" s="293"/>
      <c r="C1607" s="292"/>
      <c r="D1607" s="292"/>
      <c r="E1607" s="292"/>
      <c r="F1607" s="292"/>
      <c r="G1607" s="292"/>
      <c r="H1607" s="292"/>
      <c r="I1607" s="292"/>
      <c r="J1607" s="292"/>
      <c r="K1607" s="292"/>
      <c r="L1607" s="292"/>
    </row>
    <row r="1608" spans="1:12">
      <c r="A1608" s="9"/>
      <c r="B1608" s="293"/>
      <c r="C1608" s="292"/>
      <c r="D1608" s="292"/>
      <c r="E1608" s="292"/>
      <c r="F1608" s="292"/>
      <c r="G1608" s="292"/>
      <c r="H1608" s="292"/>
      <c r="I1608" s="292"/>
      <c r="J1608" s="292"/>
      <c r="K1608" s="292"/>
      <c r="L1608" s="292"/>
    </row>
    <row r="1609" spans="1:12">
      <c r="A1609" s="9"/>
      <c r="B1609" s="293"/>
      <c r="C1609" s="292"/>
      <c r="D1609" s="292"/>
      <c r="E1609" s="292"/>
      <c r="F1609" s="292"/>
      <c r="G1609" s="292"/>
      <c r="H1609" s="292"/>
      <c r="I1609" s="292"/>
      <c r="J1609" s="292"/>
      <c r="K1609" s="292"/>
      <c r="L1609" s="292"/>
    </row>
    <row r="1610" spans="1:12">
      <c r="A1610" s="9"/>
      <c r="B1610" s="293"/>
      <c r="C1610" s="292"/>
      <c r="D1610" s="292"/>
      <c r="E1610" s="292"/>
      <c r="F1610" s="292"/>
      <c r="G1610" s="292"/>
      <c r="H1610" s="292"/>
      <c r="I1610" s="292"/>
      <c r="J1610" s="292"/>
      <c r="K1610" s="292"/>
      <c r="L1610" s="292"/>
    </row>
    <row r="1611" spans="1:12">
      <c r="A1611" s="9"/>
      <c r="B1611" s="293"/>
      <c r="C1611" s="292"/>
      <c r="D1611" s="292"/>
      <c r="E1611" s="292"/>
      <c r="F1611" s="292"/>
      <c r="G1611" s="292"/>
      <c r="H1611" s="292"/>
      <c r="I1611" s="292"/>
      <c r="J1611" s="292"/>
      <c r="K1611" s="292"/>
      <c r="L1611" s="292"/>
    </row>
    <row r="1612" spans="1:12">
      <c r="A1612" s="9"/>
      <c r="B1612" s="293"/>
      <c r="C1612" s="292"/>
      <c r="D1612" s="292"/>
      <c r="E1612" s="292"/>
      <c r="F1612" s="292"/>
      <c r="G1612" s="292"/>
      <c r="H1612" s="292"/>
      <c r="I1612" s="292"/>
      <c r="J1612" s="292"/>
      <c r="K1612" s="292"/>
      <c r="L1612" s="292"/>
    </row>
    <row r="1613" spans="1:12">
      <c r="A1613" s="9"/>
      <c r="B1613" s="293"/>
      <c r="C1613" s="292"/>
      <c r="D1613" s="292"/>
      <c r="E1613" s="292"/>
      <c r="F1613" s="292"/>
      <c r="G1613" s="292"/>
      <c r="H1613" s="292"/>
      <c r="I1613" s="292"/>
      <c r="J1613" s="292"/>
      <c r="K1613" s="292"/>
      <c r="L1613" s="292"/>
    </row>
    <row r="1614" spans="1:12">
      <c r="A1614" s="9"/>
      <c r="B1614" s="293"/>
      <c r="C1614" s="292"/>
      <c r="D1614" s="292"/>
      <c r="E1614" s="292"/>
      <c r="F1614" s="292"/>
      <c r="G1614" s="292"/>
      <c r="H1614" s="292"/>
      <c r="I1614" s="292"/>
      <c r="J1614" s="292"/>
      <c r="K1614" s="292"/>
      <c r="L1614" s="292"/>
    </row>
    <row r="1615" spans="1:12">
      <c r="A1615" s="9"/>
      <c r="B1615" s="293"/>
      <c r="C1615" s="292"/>
      <c r="D1615" s="292"/>
      <c r="E1615" s="292"/>
      <c r="F1615" s="292"/>
      <c r="G1615" s="292"/>
      <c r="H1615" s="292"/>
      <c r="I1615" s="292"/>
      <c r="J1615" s="292"/>
      <c r="K1615" s="292"/>
      <c r="L1615" s="292"/>
    </row>
    <row r="1616" spans="1:12">
      <c r="A1616" s="9"/>
      <c r="B1616" s="293"/>
      <c r="C1616" s="292"/>
      <c r="D1616" s="292"/>
      <c r="E1616" s="292"/>
      <c r="F1616" s="292"/>
      <c r="G1616" s="292"/>
      <c r="H1616" s="292"/>
      <c r="I1616" s="292"/>
      <c r="J1616" s="292"/>
      <c r="K1616" s="292"/>
      <c r="L1616" s="292"/>
    </row>
    <row r="1617" spans="1:12">
      <c r="A1617" s="9"/>
      <c r="B1617" s="293"/>
      <c r="C1617" s="292"/>
      <c r="D1617" s="292"/>
      <c r="E1617" s="292"/>
      <c r="F1617" s="292"/>
      <c r="G1617" s="292"/>
      <c r="H1617" s="292"/>
      <c r="I1617" s="292"/>
      <c r="J1617" s="292"/>
      <c r="K1617" s="292"/>
      <c r="L1617" s="292"/>
    </row>
    <row r="1618" spans="1:12">
      <c r="A1618" s="9"/>
      <c r="B1618" s="293"/>
      <c r="C1618" s="292"/>
      <c r="D1618" s="292"/>
      <c r="E1618" s="292"/>
      <c r="F1618" s="292"/>
      <c r="G1618" s="292"/>
      <c r="H1618" s="292"/>
      <c r="I1618" s="292"/>
      <c r="J1618" s="292"/>
      <c r="K1618" s="292"/>
      <c r="L1618" s="292"/>
    </row>
    <row r="1619" spans="1:12">
      <c r="A1619" s="9"/>
      <c r="B1619" s="293"/>
      <c r="C1619" s="292"/>
      <c r="D1619" s="292"/>
      <c r="E1619" s="292"/>
      <c r="F1619" s="292"/>
      <c r="G1619" s="292"/>
      <c r="H1619" s="292"/>
      <c r="I1619" s="292"/>
      <c r="J1619" s="292"/>
      <c r="K1619" s="292"/>
      <c r="L1619" s="292"/>
    </row>
    <row r="1620" spans="1:12">
      <c r="A1620" s="9"/>
      <c r="B1620" s="293"/>
      <c r="C1620" s="292"/>
      <c r="D1620" s="292"/>
      <c r="E1620" s="292"/>
      <c r="F1620" s="292"/>
      <c r="G1620" s="292"/>
      <c r="H1620" s="292"/>
      <c r="I1620" s="292"/>
      <c r="J1620" s="292"/>
      <c r="K1620" s="292"/>
      <c r="L1620" s="292"/>
    </row>
    <row r="1621" spans="1:12">
      <c r="A1621" s="9"/>
      <c r="B1621" s="293"/>
      <c r="C1621" s="292"/>
      <c r="D1621" s="292"/>
      <c r="E1621" s="292"/>
      <c r="F1621" s="292"/>
      <c r="G1621" s="292"/>
      <c r="H1621" s="292"/>
      <c r="I1621" s="292"/>
      <c r="J1621" s="292"/>
      <c r="K1621" s="292"/>
      <c r="L1621" s="292"/>
    </row>
    <row r="1622" spans="1:12">
      <c r="A1622" s="9"/>
      <c r="B1622" s="293"/>
      <c r="C1622" s="292"/>
      <c r="D1622" s="292"/>
      <c r="E1622" s="292"/>
      <c r="F1622" s="292"/>
      <c r="G1622" s="292"/>
      <c r="H1622" s="292"/>
      <c r="I1622" s="292"/>
      <c r="J1622" s="292"/>
      <c r="K1622" s="292"/>
      <c r="L1622" s="292"/>
    </row>
    <row r="1623" spans="1:12">
      <c r="A1623" s="9"/>
      <c r="B1623" s="293"/>
      <c r="C1623" s="292"/>
      <c r="D1623" s="292"/>
      <c r="E1623" s="292"/>
      <c r="F1623" s="292"/>
      <c r="G1623" s="292"/>
      <c r="H1623" s="292"/>
      <c r="I1623" s="292"/>
      <c r="J1623" s="292"/>
      <c r="K1623" s="292"/>
      <c r="L1623" s="292"/>
    </row>
    <row r="1624" spans="1:12">
      <c r="A1624" s="9"/>
      <c r="B1624" s="293"/>
      <c r="C1624" s="292"/>
      <c r="D1624" s="292"/>
      <c r="E1624" s="292"/>
      <c r="F1624" s="292"/>
      <c r="G1624" s="292"/>
      <c r="H1624" s="292"/>
      <c r="I1624" s="292"/>
      <c r="J1624" s="292"/>
      <c r="K1624" s="292"/>
      <c r="L1624" s="292"/>
    </row>
    <row r="1625" spans="1:12">
      <c r="A1625" s="9"/>
      <c r="B1625" s="293"/>
      <c r="C1625" s="292"/>
      <c r="D1625" s="292"/>
      <c r="E1625" s="292"/>
      <c r="F1625" s="292"/>
      <c r="G1625" s="292"/>
      <c r="H1625" s="292"/>
      <c r="I1625" s="292"/>
      <c r="J1625" s="292"/>
      <c r="K1625" s="292"/>
      <c r="L1625" s="292"/>
    </row>
    <row r="1626" spans="1:12">
      <c r="A1626" s="9"/>
      <c r="B1626" s="293"/>
      <c r="C1626" s="292"/>
      <c r="D1626" s="292"/>
      <c r="E1626" s="292"/>
      <c r="F1626" s="292"/>
      <c r="G1626" s="292"/>
      <c r="H1626" s="292"/>
      <c r="I1626" s="292"/>
      <c r="J1626" s="292"/>
      <c r="K1626" s="292"/>
      <c r="L1626" s="292"/>
    </row>
    <row r="1627" spans="1:12">
      <c r="A1627" s="9"/>
      <c r="B1627" s="293"/>
      <c r="C1627" s="292"/>
      <c r="D1627" s="292"/>
      <c r="E1627" s="292"/>
      <c r="F1627" s="292"/>
      <c r="G1627" s="292"/>
      <c r="H1627" s="292"/>
      <c r="I1627" s="292"/>
      <c r="J1627" s="292"/>
      <c r="K1627" s="292"/>
      <c r="L1627" s="292"/>
    </row>
    <row r="1628" spans="1:12">
      <c r="A1628" s="9"/>
      <c r="B1628" s="293"/>
      <c r="C1628" s="292"/>
      <c r="D1628" s="292"/>
      <c r="E1628" s="292"/>
      <c r="F1628" s="292"/>
      <c r="G1628" s="292"/>
      <c r="H1628" s="292"/>
      <c r="I1628" s="292"/>
      <c r="J1628" s="292"/>
      <c r="K1628" s="292"/>
      <c r="L1628" s="292"/>
    </row>
    <row r="1629" spans="1:12">
      <c r="A1629" s="9"/>
      <c r="B1629" s="293"/>
      <c r="C1629" s="292"/>
      <c r="D1629" s="292"/>
      <c r="E1629" s="292"/>
      <c r="F1629" s="292"/>
      <c r="G1629" s="292"/>
      <c r="H1629" s="292"/>
      <c r="I1629" s="292"/>
      <c r="J1629" s="292"/>
      <c r="K1629" s="292"/>
      <c r="L1629" s="292"/>
    </row>
    <row r="1630" spans="1:12">
      <c r="A1630" s="9"/>
      <c r="B1630" s="293"/>
      <c r="C1630" s="292"/>
      <c r="D1630" s="292"/>
      <c r="E1630" s="292"/>
      <c r="F1630" s="292"/>
      <c r="G1630" s="292"/>
      <c r="H1630" s="292"/>
      <c r="I1630" s="292"/>
      <c r="J1630" s="292"/>
      <c r="K1630" s="292"/>
      <c r="L1630" s="292"/>
    </row>
    <row r="1631" spans="1:12">
      <c r="A1631" s="9"/>
      <c r="B1631" s="293"/>
      <c r="C1631" s="292"/>
      <c r="D1631" s="292"/>
      <c r="E1631" s="292"/>
      <c r="F1631" s="292"/>
      <c r="G1631" s="292"/>
      <c r="H1631" s="292"/>
      <c r="I1631" s="292"/>
      <c r="J1631" s="292"/>
      <c r="K1631" s="292"/>
      <c r="L1631" s="292"/>
    </row>
    <row r="1632" spans="1:12">
      <c r="A1632" s="9"/>
      <c r="B1632" s="293"/>
      <c r="C1632" s="292"/>
      <c r="D1632" s="292"/>
      <c r="E1632" s="292"/>
      <c r="F1632" s="292"/>
      <c r="G1632" s="292"/>
      <c r="H1632" s="292"/>
      <c r="I1632" s="292"/>
      <c r="J1632" s="292"/>
      <c r="K1632" s="292"/>
      <c r="L1632" s="292"/>
    </row>
    <row r="1633" spans="1:12">
      <c r="A1633" s="9"/>
      <c r="B1633" s="293"/>
      <c r="C1633" s="292"/>
      <c r="D1633" s="292"/>
      <c r="E1633" s="292"/>
      <c r="F1633" s="292"/>
      <c r="G1633" s="292"/>
      <c r="H1633" s="292"/>
      <c r="I1633" s="292"/>
      <c r="J1633" s="292"/>
      <c r="K1633" s="292"/>
      <c r="L1633" s="292"/>
    </row>
    <row r="1634" spans="1:12">
      <c r="A1634" s="9"/>
      <c r="B1634" s="293"/>
      <c r="C1634" s="292"/>
      <c r="D1634" s="292"/>
      <c r="E1634" s="292"/>
      <c r="F1634" s="292"/>
      <c r="G1634" s="292"/>
      <c r="H1634" s="292"/>
      <c r="I1634" s="292"/>
      <c r="J1634" s="292"/>
      <c r="K1634" s="292"/>
      <c r="L1634" s="292"/>
    </row>
    <row r="1635" spans="1:12">
      <c r="A1635" s="9"/>
      <c r="B1635" s="293"/>
      <c r="C1635" s="292"/>
      <c r="D1635" s="292"/>
      <c r="E1635" s="292"/>
      <c r="F1635" s="292"/>
      <c r="G1635" s="292"/>
      <c r="H1635" s="292"/>
      <c r="I1635" s="292"/>
      <c r="J1635" s="292"/>
      <c r="K1635" s="292"/>
      <c r="L1635" s="292"/>
    </row>
    <row r="1636" spans="1:12">
      <c r="A1636" s="9"/>
      <c r="B1636" s="293"/>
      <c r="C1636" s="292"/>
      <c r="D1636" s="292"/>
      <c r="E1636" s="292"/>
      <c r="F1636" s="292"/>
      <c r="G1636" s="292"/>
      <c r="H1636" s="292"/>
      <c r="I1636" s="292"/>
      <c r="J1636" s="292"/>
      <c r="K1636" s="292"/>
      <c r="L1636" s="292"/>
    </row>
    <row r="1637" spans="1:12">
      <c r="A1637" s="9"/>
      <c r="B1637" s="293"/>
      <c r="C1637" s="292"/>
      <c r="D1637" s="292"/>
      <c r="E1637" s="292"/>
      <c r="F1637" s="292"/>
      <c r="G1637" s="292"/>
      <c r="H1637" s="292"/>
      <c r="I1637" s="292"/>
      <c r="J1637" s="292"/>
      <c r="K1637" s="292"/>
      <c r="L1637" s="292"/>
    </row>
    <row r="1638" spans="1:12">
      <c r="A1638" s="9"/>
      <c r="B1638" s="293"/>
      <c r="C1638" s="292"/>
      <c r="D1638" s="292"/>
      <c r="E1638" s="292"/>
      <c r="F1638" s="292"/>
      <c r="G1638" s="292"/>
      <c r="H1638" s="292"/>
      <c r="I1638" s="292"/>
      <c r="J1638" s="292"/>
      <c r="K1638" s="292"/>
      <c r="L1638" s="292"/>
    </row>
    <row r="1639" spans="1:12">
      <c r="A1639" s="9"/>
      <c r="B1639" s="293"/>
      <c r="C1639" s="292"/>
      <c r="D1639" s="292"/>
      <c r="E1639" s="292"/>
      <c r="F1639" s="292"/>
      <c r="G1639" s="292"/>
      <c r="H1639" s="292"/>
      <c r="I1639" s="292"/>
      <c r="J1639" s="292"/>
      <c r="K1639" s="292"/>
      <c r="L1639" s="292"/>
    </row>
    <row r="1640" spans="1:12">
      <c r="A1640" s="9"/>
      <c r="B1640" s="293"/>
      <c r="C1640" s="292"/>
      <c r="D1640" s="292"/>
      <c r="E1640" s="292"/>
      <c r="F1640" s="292"/>
      <c r="G1640" s="292"/>
      <c r="H1640" s="292"/>
      <c r="I1640" s="292"/>
      <c r="J1640" s="292"/>
      <c r="K1640" s="292"/>
      <c r="L1640" s="292"/>
    </row>
    <row r="1641" spans="1:12">
      <c r="A1641" s="9"/>
      <c r="B1641" s="293"/>
      <c r="C1641" s="292"/>
      <c r="D1641" s="292"/>
      <c r="E1641" s="292"/>
      <c r="F1641" s="292"/>
      <c r="G1641" s="292"/>
      <c r="H1641" s="292"/>
      <c r="I1641" s="292"/>
      <c r="J1641" s="292"/>
      <c r="K1641" s="292"/>
      <c r="L1641" s="292"/>
    </row>
    <row r="1642" spans="1:12">
      <c r="A1642" s="9"/>
      <c r="B1642" s="293"/>
      <c r="C1642" s="292"/>
      <c r="D1642" s="292"/>
      <c r="E1642" s="292"/>
      <c r="F1642" s="292"/>
      <c r="G1642" s="292"/>
      <c r="H1642" s="292"/>
      <c r="I1642" s="292"/>
      <c r="J1642" s="292"/>
      <c r="K1642" s="292"/>
      <c r="L1642" s="292"/>
    </row>
    <row r="1643" spans="1:12">
      <c r="A1643" s="9"/>
      <c r="B1643" s="293"/>
      <c r="C1643" s="292"/>
      <c r="D1643" s="292"/>
      <c r="E1643" s="292"/>
      <c r="F1643" s="292"/>
      <c r="G1643" s="292"/>
      <c r="H1643" s="292"/>
      <c r="I1643" s="292"/>
      <c r="J1643" s="292"/>
      <c r="K1643" s="292"/>
      <c r="L1643" s="292"/>
    </row>
    <row r="1644" spans="1:12">
      <c r="A1644" s="9"/>
      <c r="B1644" s="293"/>
      <c r="C1644" s="292"/>
      <c r="D1644" s="292"/>
      <c r="E1644" s="292"/>
      <c r="F1644" s="292"/>
      <c r="G1644" s="292"/>
      <c r="H1644" s="292"/>
      <c r="I1644" s="292"/>
      <c r="J1644" s="292"/>
      <c r="K1644" s="292"/>
      <c r="L1644" s="292"/>
    </row>
    <row r="1645" spans="1:12">
      <c r="A1645" s="9"/>
      <c r="B1645" s="293"/>
      <c r="C1645" s="292"/>
      <c r="D1645" s="292"/>
      <c r="E1645" s="292"/>
      <c r="F1645" s="292"/>
      <c r="G1645" s="292"/>
      <c r="H1645" s="292"/>
      <c r="I1645" s="292"/>
      <c r="J1645" s="292"/>
      <c r="K1645" s="292"/>
      <c r="L1645" s="292"/>
    </row>
    <row r="1646" spans="1:12">
      <c r="A1646" s="9"/>
      <c r="B1646" s="293"/>
      <c r="C1646" s="292"/>
      <c r="D1646" s="292"/>
      <c r="E1646" s="292"/>
      <c r="F1646" s="292"/>
      <c r="G1646" s="292"/>
      <c r="H1646" s="292"/>
      <c r="I1646" s="292"/>
      <c r="J1646" s="292"/>
      <c r="K1646" s="292"/>
      <c r="L1646" s="292"/>
    </row>
    <row r="1647" spans="1:12">
      <c r="A1647" s="9"/>
      <c r="B1647" s="293"/>
      <c r="C1647" s="292"/>
      <c r="D1647" s="292"/>
      <c r="E1647" s="292"/>
      <c r="F1647" s="292"/>
      <c r="G1647" s="292"/>
      <c r="H1647" s="292"/>
      <c r="I1647" s="292"/>
      <c r="J1647" s="292"/>
      <c r="K1647" s="292"/>
      <c r="L1647" s="292"/>
    </row>
    <row r="1648" spans="1:12">
      <c r="A1648" s="9"/>
      <c r="B1648" s="293"/>
      <c r="C1648" s="292"/>
      <c r="D1648" s="292"/>
      <c r="E1648" s="292"/>
      <c r="F1648" s="292"/>
      <c r="G1648" s="292"/>
      <c r="H1648" s="292"/>
      <c r="I1648" s="292"/>
      <c r="J1648" s="292"/>
      <c r="K1648" s="292"/>
      <c r="L1648" s="292"/>
    </row>
    <row r="1649" spans="1:12">
      <c r="A1649" s="9"/>
      <c r="B1649" s="293"/>
      <c r="C1649" s="292"/>
      <c r="D1649" s="292"/>
      <c r="E1649" s="292"/>
      <c r="F1649" s="292"/>
      <c r="G1649" s="292"/>
      <c r="H1649" s="292"/>
      <c r="I1649" s="292"/>
      <c r="J1649" s="292"/>
      <c r="K1649" s="292"/>
      <c r="L1649" s="292"/>
    </row>
    <row r="1650" spans="1:12">
      <c r="A1650" s="9"/>
      <c r="B1650" s="293"/>
      <c r="C1650" s="292"/>
      <c r="D1650" s="292"/>
      <c r="E1650" s="292"/>
      <c r="F1650" s="292"/>
      <c r="G1650" s="292"/>
      <c r="H1650" s="292"/>
      <c r="I1650" s="292"/>
      <c r="J1650" s="292"/>
      <c r="K1650" s="292"/>
      <c r="L1650" s="292"/>
    </row>
    <row r="1651" spans="1:12">
      <c r="A1651" s="9"/>
      <c r="B1651" s="293"/>
      <c r="C1651" s="292"/>
      <c r="D1651" s="292"/>
      <c r="E1651" s="292"/>
      <c r="F1651" s="292"/>
      <c r="G1651" s="292"/>
      <c r="H1651" s="292"/>
      <c r="I1651" s="292"/>
      <c r="J1651" s="292"/>
      <c r="K1651" s="292"/>
      <c r="L1651" s="292"/>
    </row>
    <row r="1652" spans="1:12">
      <c r="A1652" s="9"/>
      <c r="B1652" s="293"/>
      <c r="C1652" s="292"/>
      <c r="D1652" s="292"/>
      <c r="E1652" s="292"/>
      <c r="F1652" s="292"/>
      <c r="G1652" s="292"/>
      <c r="H1652" s="292"/>
      <c r="I1652" s="292"/>
      <c r="J1652" s="292"/>
      <c r="K1652" s="292"/>
      <c r="L1652" s="292"/>
    </row>
    <row r="1653" spans="1:12">
      <c r="A1653" s="9"/>
      <c r="B1653" s="293"/>
      <c r="C1653" s="292"/>
      <c r="D1653" s="292"/>
      <c r="E1653" s="292"/>
      <c r="F1653" s="292"/>
      <c r="G1653" s="292"/>
      <c r="H1653" s="292"/>
      <c r="I1653" s="292"/>
      <c r="J1653" s="292"/>
      <c r="K1653" s="292"/>
      <c r="L1653" s="292"/>
    </row>
    <row r="1654" spans="1:12">
      <c r="A1654" s="9"/>
      <c r="B1654" s="293"/>
      <c r="C1654" s="292"/>
      <c r="D1654" s="292"/>
      <c r="E1654" s="292"/>
      <c r="F1654" s="292"/>
      <c r="G1654" s="292"/>
      <c r="H1654" s="292"/>
      <c r="I1654" s="292"/>
      <c r="J1654" s="292"/>
      <c r="K1654" s="292"/>
      <c r="L1654" s="292"/>
    </row>
    <row r="1655" spans="1:12">
      <c r="A1655" s="9"/>
      <c r="B1655" s="293"/>
      <c r="C1655" s="292"/>
      <c r="D1655" s="292"/>
      <c r="E1655" s="292"/>
      <c r="F1655" s="292"/>
      <c r="G1655" s="292"/>
      <c r="H1655" s="292"/>
      <c r="I1655" s="292"/>
      <c r="J1655" s="292"/>
      <c r="K1655" s="292"/>
      <c r="L1655" s="292"/>
    </row>
    <row r="1656" spans="1:12">
      <c r="A1656" s="9"/>
      <c r="B1656" s="293"/>
      <c r="C1656" s="292"/>
      <c r="D1656" s="292"/>
      <c r="E1656" s="292"/>
      <c r="F1656" s="292"/>
      <c r="G1656" s="292"/>
      <c r="H1656" s="292"/>
      <c r="I1656" s="292"/>
      <c r="J1656" s="292"/>
      <c r="K1656" s="292"/>
      <c r="L1656" s="292"/>
    </row>
    <row r="1657" spans="1:12">
      <c r="A1657" s="9"/>
      <c r="B1657" s="293"/>
      <c r="C1657" s="292"/>
      <c r="D1657" s="292"/>
      <c r="E1657" s="292"/>
      <c r="F1657" s="292"/>
      <c r="G1657" s="292"/>
      <c r="H1657" s="292"/>
      <c r="I1657" s="292"/>
      <c r="J1657" s="292"/>
      <c r="K1657" s="292"/>
      <c r="L1657" s="292"/>
    </row>
    <row r="1658" spans="1:12">
      <c r="A1658" s="9"/>
      <c r="B1658" s="293"/>
      <c r="C1658" s="292"/>
      <c r="D1658" s="292"/>
      <c r="E1658" s="292"/>
      <c r="F1658" s="292"/>
      <c r="G1658" s="292"/>
      <c r="H1658" s="292"/>
      <c r="I1658" s="292"/>
      <c r="J1658" s="292"/>
      <c r="K1658" s="292"/>
      <c r="L1658" s="292"/>
    </row>
    <row r="1659" spans="1:12">
      <c r="A1659" s="9"/>
      <c r="B1659" s="293"/>
      <c r="C1659" s="292"/>
      <c r="D1659" s="292"/>
      <c r="E1659" s="292"/>
      <c r="F1659" s="292"/>
      <c r="G1659" s="292"/>
      <c r="H1659" s="292"/>
      <c r="I1659" s="292"/>
      <c r="J1659" s="292"/>
      <c r="K1659" s="292"/>
      <c r="L1659" s="292"/>
    </row>
    <row r="1660" spans="1:12">
      <c r="A1660" s="9"/>
      <c r="B1660" s="293"/>
      <c r="C1660" s="292"/>
      <c r="D1660" s="292"/>
      <c r="E1660" s="292"/>
      <c r="F1660" s="292"/>
      <c r="G1660" s="292"/>
      <c r="H1660" s="292"/>
      <c r="I1660" s="292"/>
      <c r="J1660" s="292"/>
      <c r="K1660" s="292"/>
      <c r="L1660" s="292"/>
    </row>
    <row r="1661" spans="1:12">
      <c r="A1661" s="9"/>
      <c r="B1661" s="293"/>
      <c r="C1661" s="292"/>
      <c r="D1661" s="292"/>
      <c r="E1661" s="292"/>
      <c r="F1661" s="292"/>
      <c r="G1661" s="292"/>
      <c r="H1661" s="292"/>
      <c r="I1661" s="292"/>
      <c r="J1661" s="292"/>
      <c r="K1661" s="292"/>
      <c r="L1661" s="292"/>
    </row>
    <row r="1662" spans="1:12">
      <c r="A1662" s="9"/>
      <c r="B1662" s="293"/>
      <c r="C1662" s="292"/>
      <c r="D1662" s="292"/>
      <c r="E1662" s="292"/>
      <c r="F1662" s="292"/>
      <c r="G1662" s="292"/>
      <c r="H1662" s="292"/>
      <c r="I1662" s="292"/>
      <c r="J1662" s="292"/>
      <c r="K1662" s="292"/>
      <c r="L1662" s="292"/>
    </row>
    <row r="1663" spans="1:12">
      <c r="A1663" s="9"/>
      <c r="B1663" s="293"/>
      <c r="C1663" s="292"/>
      <c r="D1663" s="292"/>
      <c r="E1663" s="292"/>
      <c r="F1663" s="292"/>
      <c r="G1663" s="292"/>
      <c r="H1663" s="292"/>
      <c r="I1663" s="292"/>
      <c r="J1663" s="292"/>
      <c r="K1663" s="292"/>
      <c r="L1663" s="292"/>
    </row>
    <row r="1664" spans="1:12">
      <c r="A1664" s="9"/>
      <c r="B1664" s="293"/>
      <c r="C1664" s="292"/>
      <c r="D1664" s="292"/>
      <c r="E1664" s="292"/>
      <c r="F1664" s="292"/>
      <c r="G1664" s="292"/>
      <c r="H1664" s="292"/>
      <c r="I1664" s="292"/>
      <c r="J1664" s="292"/>
      <c r="K1664" s="292"/>
      <c r="L1664" s="292"/>
    </row>
    <row r="1665" spans="1:12">
      <c r="A1665" s="9"/>
      <c r="B1665" s="293"/>
      <c r="C1665" s="292"/>
      <c r="D1665" s="292"/>
      <c r="E1665" s="292"/>
      <c r="F1665" s="292"/>
      <c r="G1665" s="292"/>
      <c r="H1665" s="292"/>
      <c r="I1665" s="292"/>
      <c r="J1665" s="292"/>
      <c r="K1665" s="292"/>
      <c r="L1665" s="292"/>
    </row>
    <row r="1666" spans="1:12">
      <c r="A1666" s="9"/>
      <c r="B1666" s="293"/>
      <c r="C1666" s="292"/>
      <c r="D1666" s="292"/>
      <c r="E1666" s="292"/>
      <c r="F1666" s="292"/>
      <c r="G1666" s="292"/>
      <c r="H1666" s="292"/>
      <c r="I1666" s="292"/>
      <c r="J1666" s="292"/>
      <c r="K1666" s="292"/>
      <c r="L1666" s="292"/>
    </row>
    <row r="1667" spans="1:12">
      <c r="A1667" s="9"/>
      <c r="B1667" s="293"/>
      <c r="C1667" s="292"/>
      <c r="D1667" s="292"/>
      <c r="E1667" s="292"/>
      <c r="F1667" s="292"/>
      <c r="G1667" s="292"/>
      <c r="H1667" s="292"/>
      <c r="I1667" s="292"/>
      <c r="J1667" s="292"/>
      <c r="K1667" s="292"/>
      <c r="L1667" s="292"/>
    </row>
    <row r="1668" spans="1:12">
      <c r="A1668" s="9"/>
      <c r="B1668" s="293"/>
      <c r="C1668" s="292"/>
      <c r="D1668" s="292"/>
      <c r="E1668" s="292"/>
      <c r="F1668" s="292"/>
      <c r="G1668" s="292"/>
      <c r="H1668" s="292"/>
      <c r="I1668" s="292"/>
      <c r="J1668" s="292"/>
      <c r="K1668" s="292"/>
      <c r="L1668" s="292"/>
    </row>
    <row r="1669" spans="1:12">
      <c r="A1669" s="9"/>
      <c r="B1669" s="293"/>
      <c r="C1669" s="292"/>
      <c r="D1669" s="292"/>
      <c r="E1669" s="292"/>
      <c r="F1669" s="292"/>
      <c r="G1669" s="292"/>
      <c r="H1669" s="292"/>
      <c r="I1669" s="292"/>
      <c r="J1669" s="292"/>
      <c r="K1669" s="292"/>
      <c r="L1669" s="292"/>
    </row>
    <row r="1670" spans="1:12">
      <c r="A1670" s="9"/>
      <c r="B1670" s="293"/>
      <c r="C1670" s="292"/>
      <c r="D1670" s="292"/>
      <c r="E1670" s="292"/>
      <c r="F1670" s="292"/>
      <c r="G1670" s="292"/>
      <c r="H1670" s="292"/>
      <c r="I1670" s="292"/>
      <c r="J1670" s="292"/>
      <c r="K1670" s="292"/>
      <c r="L1670" s="292"/>
    </row>
    <row r="1671" spans="1:12">
      <c r="A1671" s="9"/>
      <c r="B1671" s="293"/>
      <c r="C1671" s="292"/>
      <c r="D1671" s="292"/>
      <c r="E1671" s="292"/>
      <c r="F1671" s="292"/>
      <c r="G1671" s="292"/>
      <c r="H1671" s="292"/>
      <c r="I1671" s="292"/>
      <c r="J1671" s="292"/>
      <c r="K1671" s="292"/>
      <c r="L1671" s="292"/>
    </row>
    <row r="1672" spans="1:12">
      <c r="A1672" s="9"/>
      <c r="B1672" s="293"/>
      <c r="C1672" s="292"/>
      <c r="D1672" s="292"/>
      <c r="E1672" s="292"/>
      <c r="F1672" s="292"/>
      <c r="G1672" s="292"/>
      <c r="H1672" s="292"/>
      <c r="I1672" s="292"/>
      <c r="J1672" s="292"/>
      <c r="K1672" s="292"/>
      <c r="L1672" s="292"/>
    </row>
    <row r="1673" spans="1:12">
      <c r="A1673" s="9"/>
      <c r="B1673" s="293"/>
      <c r="C1673" s="292"/>
      <c r="D1673" s="292"/>
      <c r="E1673" s="292"/>
      <c r="F1673" s="292"/>
      <c r="G1673" s="292"/>
      <c r="H1673" s="292"/>
      <c r="I1673" s="292"/>
      <c r="J1673" s="292"/>
      <c r="K1673" s="292"/>
      <c r="L1673" s="292"/>
    </row>
    <row r="1674" spans="1:12">
      <c r="A1674" s="9"/>
      <c r="B1674" s="293"/>
      <c r="C1674" s="292"/>
      <c r="D1674" s="292"/>
      <c r="E1674" s="292"/>
      <c r="F1674" s="292"/>
      <c r="G1674" s="292"/>
      <c r="H1674" s="292"/>
      <c r="I1674" s="292"/>
      <c r="J1674" s="292"/>
      <c r="K1674" s="292"/>
      <c r="L1674" s="292"/>
    </row>
    <row r="1675" spans="1:12">
      <c r="A1675" s="9"/>
      <c r="B1675" s="293"/>
      <c r="C1675" s="292"/>
      <c r="D1675" s="292"/>
      <c r="E1675" s="292"/>
      <c r="F1675" s="292"/>
      <c r="G1675" s="292"/>
      <c r="H1675" s="292"/>
      <c r="I1675" s="292"/>
      <c r="J1675" s="292"/>
      <c r="K1675" s="292"/>
      <c r="L1675" s="292"/>
    </row>
    <row r="1676" spans="1:12">
      <c r="A1676" s="9"/>
      <c r="B1676" s="293"/>
      <c r="C1676" s="292"/>
      <c r="D1676" s="292"/>
      <c r="E1676" s="292"/>
      <c r="F1676" s="292"/>
      <c r="G1676" s="292"/>
      <c r="H1676" s="292"/>
      <c r="I1676" s="292"/>
      <c r="J1676" s="292"/>
      <c r="K1676" s="292"/>
      <c r="L1676" s="292"/>
    </row>
    <row r="1677" spans="1:12">
      <c r="A1677" s="9"/>
      <c r="B1677" s="293"/>
      <c r="C1677" s="292"/>
      <c r="D1677" s="292"/>
      <c r="E1677" s="292"/>
      <c r="F1677" s="292"/>
      <c r="G1677" s="292"/>
      <c r="H1677" s="292"/>
      <c r="I1677" s="292"/>
      <c r="J1677" s="292"/>
      <c r="K1677" s="292"/>
      <c r="L1677" s="292"/>
    </row>
    <row r="1678" spans="1:12">
      <c r="A1678" s="9"/>
      <c r="B1678" s="293"/>
      <c r="C1678" s="292"/>
      <c r="D1678" s="292"/>
      <c r="E1678" s="292"/>
      <c r="F1678" s="292"/>
      <c r="G1678" s="292"/>
      <c r="H1678" s="292"/>
      <c r="I1678" s="292"/>
      <c r="J1678" s="292"/>
      <c r="K1678" s="292"/>
      <c r="L1678" s="292"/>
    </row>
    <row r="1679" spans="1:12">
      <c r="A1679" s="9"/>
      <c r="B1679" s="293"/>
      <c r="C1679" s="292"/>
      <c r="D1679" s="292"/>
      <c r="E1679" s="292"/>
      <c r="F1679" s="292"/>
      <c r="G1679" s="292"/>
      <c r="H1679" s="292"/>
      <c r="I1679" s="292"/>
      <c r="J1679" s="292"/>
      <c r="K1679" s="292"/>
      <c r="L1679" s="292"/>
    </row>
    <row r="1680" spans="1:12">
      <c r="A1680" s="9"/>
      <c r="B1680" s="293"/>
      <c r="C1680" s="292"/>
      <c r="D1680" s="292"/>
      <c r="E1680" s="292"/>
      <c r="F1680" s="292"/>
      <c r="G1680" s="292"/>
      <c r="H1680" s="292"/>
      <c r="I1680" s="292"/>
      <c r="J1680" s="292"/>
      <c r="K1680" s="292"/>
      <c r="L1680" s="292"/>
    </row>
    <row r="1681" spans="1:12">
      <c r="A1681" s="9"/>
      <c r="B1681" s="293"/>
      <c r="C1681" s="292"/>
      <c r="D1681" s="292"/>
      <c r="E1681" s="292"/>
      <c r="F1681" s="292"/>
      <c r="G1681" s="292"/>
      <c r="H1681" s="292"/>
      <c r="I1681" s="292"/>
      <c r="J1681" s="292"/>
      <c r="K1681" s="292"/>
      <c r="L1681" s="292"/>
    </row>
    <row r="1682" spans="1:12">
      <c r="A1682" s="9"/>
      <c r="B1682" s="293"/>
      <c r="C1682" s="292"/>
      <c r="D1682" s="292"/>
      <c r="E1682" s="292"/>
      <c r="F1682" s="292"/>
      <c r="G1682" s="292"/>
      <c r="H1682" s="292"/>
      <c r="I1682" s="292"/>
      <c r="J1682" s="292"/>
      <c r="K1682" s="292"/>
      <c r="L1682" s="292"/>
    </row>
    <row r="1683" spans="1:12">
      <c r="A1683" s="9"/>
      <c r="B1683" s="293"/>
      <c r="C1683" s="292"/>
      <c r="D1683" s="292"/>
      <c r="E1683" s="292"/>
      <c r="F1683" s="292"/>
      <c r="G1683" s="292"/>
      <c r="H1683" s="292"/>
      <c r="I1683" s="292"/>
      <c r="J1683" s="292"/>
      <c r="K1683" s="292"/>
      <c r="L1683" s="292"/>
    </row>
    <row r="1684" spans="1:12">
      <c r="A1684" s="9"/>
      <c r="B1684" s="293"/>
      <c r="C1684" s="292"/>
      <c r="D1684" s="292"/>
      <c r="E1684" s="292"/>
      <c r="F1684" s="292"/>
      <c r="G1684" s="292"/>
      <c r="H1684" s="292"/>
      <c r="I1684" s="292"/>
      <c r="J1684" s="292"/>
      <c r="K1684" s="292"/>
      <c r="L1684" s="292"/>
    </row>
    <row r="1685" spans="1:12">
      <c r="A1685" s="9"/>
      <c r="B1685" s="293"/>
      <c r="C1685" s="292"/>
      <c r="D1685" s="292"/>
      <c r="E1685" s="292"/>
      <c r="F1685" s="292"/>
      <c r="G1685" s="292"/>
      <c r="H1685" s="292"/>
      <c r="I1685" s="292"/>
      <c r="J1685" s="292"/>
      <c r="K1685" s="292"/>
      <c r="L1685" s="292"/>
    </row>
    <row r="1686" spans="1:12">
      <c r="A1686" s="9"/>
      <c r="B1686" s="293"/>
      <c r="C1686" s="292"/>
      <c r="D1686" s="292"/>
      <c r="E1686" s="292"/>
      <c r="F1686" s="292"/>
      <c r="G1686" s="292"/>
      <c r="H1686" s="292"/>
      <c r="I1686" s="292"/>
      <c r="J1686" s="292"/>
      <c r="K1686" s="292"/>
      <c r="L1686" s="292"/>
    </row>
    <row r="1687" spans="1:12">
      <c r="A1687" s="9"/>
      <c r="B1687" s="293"/>
      <c r="C1687" s="292"/>
      <c r="D1687" s="292"/>
      <c r="E1687" s="292"/>
      <c r="F1687" s="292"/>
      <c r="G1687" s="292"/>
      <c r="H1687" s="292"/>
      <c r="I1687" s="292"/>
      <c r="J1687" s="292"/>
      <c r="K1687" s="292"/>
      <c r="L1687" s="292"/>
    </row>
    <row r="1688" spans="1:12">
      <c r="A1688" s="9"/>
      <c r="B1688" s="293"/>
      <c r="C1688" s="292"/>
      <c r="D1688" s="292"/>
      <c r="E1688" s="292"/>
      <c r="F1688" s="292"/>
      <c r="G1688" s="292"/>
      <c r="H1688" s="292"/>
      <c r="I1688" s="292"/>
      <c r="J1688" s="292"/>
      <c r="K1688" s="292"/>
      <c r="L1688" s="292"/>
    </row>
    <row r="1689" spans="1:12">
      <c r="A1689" s="9"/>
      <c r="B1689" s="293"/>
      <c r="C1689" s="292"/>
      <c r="D1689" s="292"/>
      <c r="E1689" s="292"/>
      <c r="F1689" s="292"/>
      <c r="G1689" s="292"/>
      <c r="H1689" s="292"/>
      <c r="I1689" s="292"/>
      <c r="J1689" s="292"/>
      <c r="K1689" s="292"/>
      <c r="L1689" s="292"/>
    </row>
    <row r="1690" spans="1:12">
      <c r="A1690" s="9"/>
      <c r="B1690" s="293"/>
      <c r="C1690" s="292"/>
      <c r="D1690" s="292"/>
      <c r="E1690" s="292"/>
      <c r="F1690" s="292"/>
      <c r="G1690" s="292"/>
      <c r="H1690" s="292"/>
      <c r="I1690" s="292"/>
      <c r="J1690" s="292"/>
      <c r="K1690" s="292"/>
      <c r="L1690" s="292"/>
    </row>
    <row r="1691" spans="1:12">
      <c r="A1691" s="9"/>
      <c r="B1691" s="293"/>
      <c r="C1691" s="292"/>
      <c r="D1691" s="292"/>
      <c r="E1691" s="292"/>
      <c r="F1691" s="292"/>
      <c r="G1691" s="292"/>
      <c r="H1691" s="292"/>
      <c r="I1691" s="292"/>
      <c r="J1691" s="292"/>
      <c r="K1691" s="292"/>
      <c r="L1691" s="292"/>
    </row>
    <row r="1692" spans="1:12">
      <c r="A1692" s="9"/>
      <c r="B1692" s="293"/>
      <c r="C1692" s="292"/>
      <c r="D1692" s="292"/>
      <c r="E1692" s="292"/>
      <c r="F1692" s="292"/>
      <c r="G1692" s="292"/>
      <c r="H1692" s="292"/>
      <c r="I1692" s="292"/>
      <c r="J1692" s="292"/>
      <c r="K1692" s="292"/>
      <c r="L1692" s="292"/>
    </row>
    <row r="1693" spans="1:12">
      <c r="A1693" s="9"/>
      <c r="B1693" s="293"/>
      <c r="C1693" s="292"/>
      <c r="D1693" s="292"/>
      <c r="E1693" s="292"/>
      <c r="F1693" s="292"/>
      <c r="G1693" s="292"/>
      <c r="H1693" s="292"/>
      <c r="I1693" s="292"/>
      <c r="J1693" s="292"/>
      <c r="K1693" s="292"/>
      <c r="L1693" s="292"/>
    </row>
    <row r="1694" spans="1:12">
      <c r="A1694" s="9"/>
      <c r="B1694" s="293"/>
      <c r="C1694" s="292"/>
      <c r="D1694" s="292"/>
      <c r="E1694" s="292"/>
      <c r="F1694" s="292"/>
      <c r="G1694" s="292"/>
      <c r="H1694" s="292"/>
      <c r="I1694" s="292"/>
      <c r="J1694" s="292"/>
      <c r="K1694" s="292"/>
      <c r="L1694" s="292"/>
    </row>
    <row r="1695" spans="1:12">
      <c r="A1695" s="9"/>
      <c r="B1695" s="293"/>
      <c r="C1695" s="292"/>
      <c r="D1695" s="292"/>
      <c r="E1695" s="292"/>
      <c r="F1695" s="292"/>
      <c r="G1695" s="292"/>
      <c r="H1695" s="292"/>
      <c r="I1695" s="292"/>
      <c r="J1695" s="292"/>
      <c r="K1695" s="292"/>
      <c r="L1695" s="292"/>
    </row>
    <row r="1696" spans="1:12">
      <c r="A1696" s="9"/>
      <c r="B1696" s="293"/>
      <c r="C1696" s="292"/>
      <c r="D1696" s="292"/>
      <c r="E1696" s="292"/>
      <c r="F1696" s="292"/>
      <c r="G1696" s="292"/>
      <c r="H1696" s="292"/>
      <c r="I1696" s="292"/>
      <c r="J1696" s="292"/>
      <c r="K1696" s="292"/>
      <c r="L1696" s="292"/>
    </row>
    <row r="1697" spans="1:12">
      <c r="A1697" s="9"/>
      <c r="B1697" s="293"/>
      <c r="C1697" s="292"/>
      <c r="D1697" s="292"/>
      <c r="E1697" s="292"/>
      <c r="F1697" s="292"/>
      <c r="G1697" s="292"/>
      <c r="H1697" s="292"/>
      <c r="I1697" s="292"/>
      <c r="J1697" s="292"/>
      <c r="K1697" s="292"/>
      <c r="L1697" s="292"/>
    </row>
    <row r="1698" spans="1:12">
      <c r="A1698" s="9"/>
      <c r="B1698" s="293"/>
      <c r="C1698" s="292"/>
      <c r="D1698" s="292"/>
      <c r="E1698" s="292"/>
      <c r="F1698" s="292"/>
      <c r="G1698" s="292"/>
      <c r="H1698" s="292"/>
      <c r="I1698" s="292"/>
      <c r="J1698" s="292"/>
      <c r="K1698" s="292"/>
      <c r="L1698" s="292"/>
    </row>
    <row r="1699" spans="1:12">
      <c r="A1699" s="9"/>
      <c r="B1699" s="293"/>
      <c r="C1699" s="292"/>
      <c r="D1699" s="292"/>
      <c r="E1699" s="292"/>
      <c r="F1699" s="292"/>
      <c r="G1699" s="292"/>
      <c r="H1699" s="292"/>
      <c r="I1699" s="292"/>
      <c r="J1699" s="292"/>
      <c r="K1699" s="292"/>
      <c r="L1699" s="292"/>
    </row>
    <row r="1700" spans="1:12">
      <c r="A1700" s="9"/>
      <c r="B1700" s="293"/>
      <c r="C1700" s="292"/>
      <c r="D1700" s="292"/>
      <c r="E1700" s="292"/>
      <c r="F1700" s="292"/>
      <c r="G1700" s="292"/>
      <c r="H1700" s="292"/>
      <c r="I1700" s="292"/>
      <c r="J1700" s="292"/>
      <c r="K1700" s="292"/>
      <c r="L1700" s="292"/>
    </row>
    <row r="1701" spans="1:12">
      <c r="A1701" s="9"/>
      <c r="B1701" s="293"/>
      <c r="C1701" s="292"/>
      <c r="D1701" s="292"/>
      <c r="E1701" s="292"/>
      <c r="F1701" s="292"/>
      <c r="G1701" s="292"/>
      <c r="H1701" s="292"/>
      <c r="I1701" s="292"/>
      <c r="J1701" s="292"/>
      <c r="K1701" s="292"/>
      <c r="L1701" s="292"/>
    </row>
    <row r="1702" spans="1:12">
      <c r="A1702" s="9"/>
      <c r="B1702" s="293"/>
      <c r="C1702" s="292"/>
      <c r="D1702" s="292"/>
      <c r="E1702" s="292"/>
      <c r="F1702" s="292"/>
      <c r="G1702" s="292"/>
      <c r="H1702" s="292"/>
      <c r="I1702" s="292"/>
      <c r="J1702" s="292"/>
      <c r="K1702" s="292"/>
      <c r="L1702" s="292"/>
    </row>
    <row r="1703" spans="1:12">
      <c r="A1703" s="9"/>
      <c r="B1703" s="293"/>
      <c r="C1703" s="292"/>
      <c r="D1703" s="292"/>
      <c r="E1703" s="292"/>
      <c r="F1703" s="292"/>
      <c r="G1703" s="292"/>
      <c r="H1703" s="292"/>
      <c r="I1703" s="292"/>
      <c r="J1703" s="292"/>
      <c r="K1703" s="292"/>
      <c r="L1703" s="292"/>
    </row>
    <row r="1704" spans="1:12">
      <c r="A1704" s="9"/>
      <c r="B1704" s="293"/>
      <c r="C1704" s="292"/>
      <c r="D1704" s="292"/>
      <c r="E1704" s="292"/>
      <c r="F1704" s="292"/>
      <c r="G1704" s="292"/>
      <c r="H1704" s="292"/>
      <c r="I1704" s="292"/>
      <c r="J1704" s="292"/>
      <c r="K1704" s="292"/>
      <c r="L1704" s="292"/>
    </row>
    <row r="1705" spans="1:12">
      <c r="A1705" s="9"/>
      <c r="B1705" s="293"/>
      <c r="C1705" s="292"/>
      <c r="D1705" s="292"/>
      <c r="E1705" s="292"/>
      <c r="F1705" s="292"/>
      <c r="G1705" s="292"/>
      <c r="H1705" s="292"/>
      <c r="I1705" s="292"/>
      <c r="J1705" s="292"/>
      <c r="K1705" s="292"/>
      <c r="L1705" s="292"/>
    </row>
    <row r="1706" spans="1:12">
      <c r="A1706" s="9"/>
      <c r="B1706" s="293"/>
      <c r="C1706" s="292"/>
      <c r="D1706" s="292"/>
      <c r="E1706" s="292"/>
      <c r="F1706" s="292"/>
      <c r="G1706" s="292"/>
      <c r="H1706" s="292"/>
      <c r="I1706" s="292"/>
      <c r="J1706" s="292"/>
      <c r="K1706" s="292"/>
      <c r="L1706" s="292"/>
    </row>
    <row r="1707" spans="1:12">
      <c r="A1707" s="9"/>
      <c r="B1707" s="293"/>
      <c r="C1707" s="292"/>
      <c r="D1707" s="292"/>
      <c r="E1707" s="292"/>
      <c r="F1707" s="292"/>
      <c r="G1707" s="292"/>
      <c r="H1707" s="292"/>
      <c r="I1707" s="292"/>
      <c r="J1707" s="292"/>
      <c r="K1707" s="292"/>
      <c r="L1707" s="292"/>
    </row>
    <row r="1708" spans="1:12">
      <c r="A1708" s="9"/>
      <c r="B1708" s="293"/>
      <c r="C1708" s="292"/>
      <c r="D1708" s="292"/>
      <c r="E1708" s="292"/>
      <c r="F1708" s="292"/>
      <c r="G1708" s="292"/>
      <c r="H1708" s="292"/>
      <c r="I1708" s="292"/>
      <c r="J1708" s="292"/>
      <c r="K1708" s="292"/>
      <c r="L1708" s="292"/>
    </row>
    <row r="1709" spans="1:12">
      <c r="A1709" s="9"/>
      <c r="B1709" s="293"/>
      <c r="C1709" s="292"/>
      <c r="D1709" s="292"/>
      <c r="E1709" s="292"/>
      <c r="F1709" s="292"/>
      <c r="G1709" s="292"/>
      <c r="H1709" s="292"/>
      <c r="I1709" s="292"/>
      <c r="J1709" s="292"/>
      <c r="K1709" s="292"/>
      <c r="L1709" s="292"/>
    </row>
    <row r="1710" spans="1:12">
      <c r="A1710" s="9"/>
      <c r="B1710" s="293"/>
      <c r="C1710" s="292"/>
      <c r="D1710" s="292"/>
      <c r="E1710" s="292"/>
      <c r="F1710" s="292"/>
      <c r="G1710" s="292"/>
      <c r="H1710" s="292"/>
      <c r="I1710" s="292"/>
      <c r="J1710" s="292"/>
      <c r="K1710" s="292"/>
      <c r="L1710" s="292"/>
    </row>
    <row r="1711" spans="1:12">
      <c r="A1711" s="9"/>
      <c r="B1711" s="293"/>
      <c r="C1711" s="292"/>
      <c r="D1711" s="292"/>
      <c r="E1711" s="292"/>
      <c r="F1711" s="292"/>
      <c r="G1711" s="292"/>
      <c r="H1711" s="292"/>
      <c r="I1711" s="292"/>
      <c r="J1711" s="292"/>
      <c r="K1711" s="292"/>
      <c r="L1711" s="292"/>
    </row>
    <row r="1712" spans="1:12">
      <c r="A1712" s="9"/>
      <c r="B1712" s="293"/>
      <c r="C1712" s="292"/>
      <c r="D1712" s="292"/>
      <c r="E1712" s="292"/>
      <c r="F1712" s="292"/>
      <c r="G1712" s="292"/>
      <c r="H1712" s="292"/>
      <c r="I1712" s="292"/>
      <c r="J1712" s="292"/>
      <c r="K1712" s="292"/>
      <c r="L1712" s="292"/>
    </row>
    <row r="1713" spans="1:12">
      <c r="A1713" s="9"/>
      <c r="B1713" s="293"/>
      <c r="C1713" s="292"/>
      <c r="D1713" s="292"/>
      <c r="E1713" s="292"/>
      <c r="F1713" s="292"/>
      <c r="G1713" s="292"/>
      <c r="H1713" s="292"/>
      <c r="I1713" s="292"/>
      <c r="J1713" s="292"/>
      <c r="K1713" s="292"/>
      <c r="L1713" s="292"/>
    </row>
    <row r="1714" spans="1:12">
      <c r="A1714" s="9"/>
      <c r="B1714" s="293"/>
      <c r="C1714" s="292"/>
      <c r="D1714" s="292"/>
      <c r="E1714" s="292"/>
      <c r="F1714" s="292"/>
      <c r="G1714" s="292"/>
      <c r="H1714" s="292"/>
      <c r="I1714" s="292"/>
      <c r="J1714" s="292"/>
      <c r="K1714" s="292"/>
      <c r="L1714" s="292"/>
    </row>
    <row r="1715" spans="1:12">
      <c r="A1715" s="9"/>
      <c r="B1715" s="293"/>
      <c r="C1715" s="292"/>
      <c r="D1715" s="292"/>
      <c r="E1715" s="292"/>
      <c r="F1715" s="292"/>
      <c r="G1715" s="292"/>
      <c r="H1715" s="292"/>
      <c r="I1715" s="292"/>
      <c r="J1715" s="292"/>
      <c r="K1715" s="292"/>
      <c r="L1715" s="292"/>
    </row>
    <row r="1716" spans="1:12">
      <c r="A1716" s="9"/>
      <c r="B1716" s="293"/>
      <c r="C1716" s="292"/>
      <c r="D1716" s="292"/>
      <c r="E1716" s="292"/>
      <c r="F1716" s="292"/>
      <c r="G1716" s="292"/>
      <c r="H1716" s="292"/>
      <c r="I1716" s="292"/>
      <c r="J1716" s="292"/>
      <c r="K1716" s="292"/>
      <c r="L1716" s="292"/>
    </row>
    <row r="1717" spans="1:12">
      <c r="A1717" s="9"/>
      <c r="B1717" s="293"/>
      <c r="C1717" s="292"/>
      <c r="D1717" s="292"/>
      <c r="E1717" s="292"/>
      <c r="F1717" s="292"/>
      <c r="G1717" s="292"/>
      <c r="H1717" s="292"/>
      <c r="I1717" s="292"/>
      <c r="J1717" s="292"/>
      <c r="K1717" s="292"/>
      <c r="L1717" s="292"/>
    </row>
    <row r="1718" spans="1:12">
      <c r="A1718" s="9"/>
      <c r="B1718" s="293"/>
      <c r="C1718" s="292"/>
      <c r="D1718" s="292"/>
      <c r="E1718" s="292"/>
      <c r="F1718" s="292"/>
      <c r="G1718" s="292"/>
      <c r="H1718" s="292"/>
      <c r="I1718" s="292"/>
      <c r="J1718" s="292"/>
      <c r="K1718" s="292"/>
      <c r="L1718" s="292"/>
    </row>
    <row r="1719" spans="1:12">
      <c r="A1719" s="9"/>
      <c r="B1719" s="293"/>
      <c r="C1719" s="292"/>
      <c r="D1719" s="292"/>
      <c r="E1719" s="292"/>
      <c r="F1719" s="292"/>
      <c r="G1719" s="292"/>
      <c r="H1719" s="292"/>
      <c r="I1719" s="292"/>
      <c r="J1719" s="292"/>
      <c r="K1719" s="292"/>
      <c r="L1719" s="292"/>
    </row>
    <row r="1720" spans="1:12">
      <c r="A1720" s="9"/>
      <c r="B1720" s="293"/>
      <c r="C1720" s="292"/>
      <c r="D1720" s="292"/>
      <c r="E1720" s="292"/>
      <c r="F1720" s="292"/>
      <c r="G1720" s="292"/>
      <c r="H1720" s="292"/>
      <c r="I1720" s="292"/>
      <c r="J1720" s="292"/>
      <c r="K1720" s="292"/>
      <c r="L1720" s="292"/>
    </row>
    <row r="1721" spans="1:12">
      <c r="A1721" s="9"/>
      <c r="B1721" s="293"/>
      <c r="C1721" s="292"/>
      <c r="D1721" s="292"/>
      <c r="E1721" s="292"/>
      <c r="F1721" s="292"/>
      <c r="G1721" s="292"/>
      <c r="H1721" s="292"/>
      <c r="I1721" s="292"/>
      <c r="J1721" s="292"/>
      <c r="K1721" s="292"/>
      <c r="L1721" s="292"/>
    </row>
    <row r="1722" spans="1:12">
      <c r="A1722" s="9"/>
      <c r="B1722" s="293"/>
      <c r="C1722" s="292"/>
      <c r="D1722" s="292"/>
      <c r="E1722" s="292"/>
      <c r="F1722" s="292"/>
      <c r="G1722" s="292"/>
      <c r="H1722" s="292"/>
      <c r="I1722" s="292"/>
      <c r="J1722" s="292"/>
      <c r="K1722" s="292"/>
      <c r="L1722" s="292"/>
    </row>
    <row r="1723" spans="1:12">
      <c r="A1723" s="9"/>
      <c r="B1723" s="293"/>
      <c r="C1723" s="292"/>
      <c r="D1723" s="292"/>
      <c r="E1723" s="292"/>
      <c r="F1723" s="292"/>
      <c r="G1723" s="292"/>
      <c r="H1723" s="292"/>
      <c r="I1723" s="292"/>
      <c r="J1723" s="292"/>
      <c r="K1723" s="292"/>
      <c r="L1723" s="292"/>
    </row>
    <row r="1724" spans="1:12">
      <c r="A1724" s="9"/>
      <c r="B1724" s="293"/>
      <c r="C1724" s="292"/>
      <c r="D1724" s="292"/>
      <c r="E1724" s="292"/>
      <c r="F1724" s="292"/>
      <c r="G1724" s="292"/>
      <c r="H1724" s="292"/>
      <c r="I1724" s="292"/>
      <c r="J1724" s="292"/>
      <c r="K1724" s="292"/>
      <c r="L1724" s="292"/>
    </row>
    <row r="1725" spans="1:12">
      <c r="A1725" s="9"/>
      <c r="B1725" s="293"/>
      <c r="C1725" s="292"/>
      <c r="D1725" s="292"/>
      <c r="E1725" s="292"/>
      <c r="F1725" s="292"/>
      <c r="G1725" s="292"/>
      <c r="H1725" s="292"/>
      <c r="I1725" s="292"/>
      <c r="J1725" s="292"/>
      <c r="K1725" s="292"/>
      <c r="L1725" s="292"/>
    </row>
    <row r="1726" spans="1:12">
      <c r="A1726" s="9"/>
      <c r="B1726" s="293"/>
      <c r="C1726" s="292"/>
      <c r="D1726" s="292"/>
      <c r="E1726" s="292"/>
      <c r="F1726" s="292"/>
      <c r="G1726" s="292"/>
      <c r="H1726" s="292"/>
      <c r="I1726" s="292"/>
      <c r="J1726" s="292"/>
      <c r="K1726" s="292"/>
      <c r="L1726" s="292"/>
    </row>
    <row r="1727" spans="1:12">
      <c r="A1727" s="9"/>
      <c r="B1727" s="293"/>
      <c r="C1727" s="292"/>
      <c r="D1727" s="292"/>
      <c r="E1727" s="292"/>
      <c r="F1727" s="292"/>
      <c r="G1727" s="292"/>
      <c r="H1727" s="292"/>
      <c r="I1727" s="292"/>
      <c r="J1727" s="292"/>
      <c r="K1727" s="292"/>
      <c r="L1727" s="292"/>
    </row>
    <row r="1728" spans="1:12">
      <c r="A1728" s="9"/>
      <c r="B1728" s="293"/>
      <c r="C1728" s="292"/>
      <c r="D1728" s="292"/>
      <c r="E1728" s="292"/>
      <c r="F1728" s="292"/>
      <c r="G1728" s="292"/>
      <c r="H1728" s="292"/>
      <c r="I1728" s="292"/>
      <c r="J1728" s="292"/>
      <c r="K1728" s="292"/>
      <c r="L1728" s="292"/>
    </row>
    <row r="1729" spans="1:12">
      <c r="A1729" s="9"/>
      <c r="B1729" s="293"/>
      <c r="C1729" s="292"/>
      <c r="D1729" s="292"/>
      <c r="E1729" s="292"/>
      <c r="F1729" s="292"/>
      <c r="G1729" s="292"/>
      <c r="H1729" s="292"/>
      <c r="I1729" s="292"/>
      <c r="J1729" s="292"/>
      <c r="K1729" s="292"/>
      <c r="L1729" s="292"/>
    </row>
    <row r="1730" spans="1:12">
      <c r="A1730" s="9"/>
      <c r="B1730" s="293"/>
      <c r="C1730" s="292"/>
      <c r="D1730" s="292"/>
      <c r="E1730" s="292"/>
      <c r="F1730" s="292"/>
      <c r="G1730" s="292"/>
      <c r="H1730" s="292"/>
      <c r="I1730" s="292"/>
      <c r="J1730" s="292"/>
      <c r="K1730" s="292"/>
      <c r="L1730" s="292"/>
    </row>
    <row r="1731" spans="1:12">
      <c r="A1731" s="9"/>
      <c r="B1731" s="293"/>
      <c r="C1731" s="292"/>
      <c r="D1731" s="292"/>
      <c r="E1731" s="292"/>
      <c r="F1731" s="292"/>
      <c r="G1731" s="292"/>
      <c r="H1731" s="292"/>
      <c r="I1731" s="292"/>
      <c r="J1731" s="292"/>
      <c r="K1731" s="292"/>
      <c r="L1731" s="292"/>
    </row>
    <row r="1732" spans="1:12">
      <c r="A1732" s="9"/>
      <c r="B1732" s="293"/>
      <c r="C1732" s="292"/>
      <c r="D1732" s="292"/>
      <c r="E1732" s="292"/>
      <c r="F1732" s="292"/>
      <c r="G1732" s="292"/>
      <c r="H1732" s="292"/>
      <c r="I1732" s="292"/>
      <c r="J1732" s="292"/>
      <c r="K1732" s="292"/>
      <c r="L1732" s="292"/>
    </row>
    <row r="1733" spans="1:12">
      <c r="A1733" s="9"/>
      <c r="B1733" s="293"/>
      <c r="C1733" s="292"/>
      <c r="D1733" s="292"/>
      <c r="E1733" s="292"/>
      <c r="F1733" s="292"/>
      <c r="G1733" s="292"/>
      <c r="H1733" s="292"/>
      <c r="I1733" s="292"/>
      <c r="J1733" s="292"/>
      <c r="K1733" s="292"/>
      <c r="L1733" s="292"/>
    </row>
    <row r="1734" spans="1:12">
      <c r="A1734" s="9"/>
      <c r="B1734" s="293"/>
      <c r="C1734" s="292"/>
      <c r="D1734" s="292"/>
      <c r="E1734" s="292"/>
      <c r="F1734" s="292"/>
      <c r="G1734" s="292"/>
      <c r="H1734" s="292"/>
      <c r="I1734" s="292"/>
      <c r="J1734" s="292"/>
      <c r="K1734" s="292"/>
      <c r="L1734" s="292"/>
    </row>
    <row r="1735" spans="1:12">
      <c r="A1735" s="9"/>
      <c r="B1735" s="293"/>
      <c r="C1735" s="292"/>
      <c r="D1735" s="292"/>
      <c r="E1735" s="292"/>
      <c r="F1735" s="292"/>
      <c r="G1735" s="292"/>
      <c r="H1735" s="292"/>
      <c r="I1735" s="292"/>
      <c r="J1735" s="292"/>
      <c r="K1735" s="292"/>
      <c r="L1735" s="292"/>
    </row>
    <row r="1736" spans="1:12">
      <c r="A1736" s="9"/>
      <c r="B1736" s="293"/>
      <c r="C1736" s="292"/>
      <c r="D1736" s="292"/>
      <c r="E1736" s="292"/>
      <c r="F1736" s="292"/>
      <c r="G1736" s="292"/>
      <c r="H1736" s="292"/>
      <c r="I1736" s="292"/>
      <c r="J1736" s="292"/>
      <c r="K1736" s="292"/>
      <c r="L1736" s="292"/>
    </row>
    <row r="1737" spans="1:12">
      <c r="A1737" s="9"/>
      <c r="B1737" s="293"/>
      <c r="C1737" s="292"/>
      <c r="D1737" s="292"/>
      <c r="E1737" s="292"/>
      <c r="F1737" s="292"/>
      <c r="G1737" s="292"/>
      <c r="H1737" s="292"/>
      <c r="I1737" s="292"/>
      <c r="J1737" s="292"/>
      <c r="K1737" s="292"/>
      <c r="L1737" s="292"/>
    </row>
    <row r="1738" spans="1:12">
      <c r="A1738" s="9"/>
      <c r="B1738" s="293"/>
      <c r="C1738" s="292"/>
      <c r="D1738" s="292"/>
      <c r="E1738" s="292"/>
      <c r="F1738" s="292"/>
      <c r="G1738" s="292"/>
      <c r="H1738" s="292"/>
      <c r="I1738" s="292"/>
      <c r="J1738" s="292"/>
      <c r="K1738" s="292"/>
      <c r="L1738" s="292"/>
    </row>
    <row r="1739" spans="1:12">
      <c r="A1739" s="9"/>
      <c r="B1739" s="293"/>
      <c r="C1739" s="292"/>
      <c r="D1739" s="292"/>
      <c r="E1739" s="292"/>
      <c r="F1739" s="292"/>
      <c r="G1739" s="292"/>
      <c r="H1739" s="292"/>
      <c r="I1739" s="292"/>
      <c r="J1739" s="292"/>
      <c r="K1739" s="292"/>
      <c r="L1739" s="292"/>
    </row>
    <row r="1740" spans="1:12">
      <c r="A1740" s="9"/>
      <c r="B1740" s="293"/>
      <c r="C1740" s="292"/>
      <c r="D1740" s="292"/>
      <c r="E1740" s="292"/>
      <c r="F1740" s="292"/>
      <c r="G1740" s="292"/>
      <c r="H1740" s="292"/>
      <c r="I1740" s="292"/>
      <c r="J1740" s="292"/>
      <c r="K1740" s="292"/>
      <c r="L1740" s="292"/>
    </row>
    <row r="1741" spans="1:12">
      <c r="A1741" s="9"/>
      <c r="B1741" s="293"/>
      <c r="C1741" s="292"/>
      <c r="D1741" s="292"/>
      <c r="E1741" s="292"/>
      <c r="F1741" s="292"/>
      <c r="G1741" s="292"/>
      <c r="H1741" s="292"/>
      <c r="I1741" s="292"/>
      <c r="J1741" s="292"/>
      <c r="K1741" s="292"/>
      <c r="L1741" s="292"/>
    </row>
    <row r="1742" spans="1:12">
      <c r="A1742" s="9"/>
      <c r="B1742" s="293"/>
      <c r="C1742" s="292"/>
      <c r="D1742" s="292"/>
      <c r="E1742" s="292"/>
      <c r="F1742" s="292"/>
      <c r="G1742" s="292"/>
      <c r="H1742" s="292"/>
      <c r="I1742" s="292"/>
      <c r="J1742" s="292"/>
      <c r="K1742" s="292"/>
      <c r="L1742" s="292"/>
    </row>
    <row r="1743" spans="1:12">
      <c r="A1743" s="9"/>
      <c r="B1743" s="293"/>
      <c r="C1743" s="292"/>
      <c r="D1743" s="292"/>
      <c r="E1743" s="292"/>
      <c r="F1743" s="292"/>
      <c r="G1743" s="292"/>
      <c r="H1743" s="292"/>
      <c r="I1743" s="292"/>
      <c r="J1743" s="292"/>
      <c r="K1743" s="292"/>
      <c r="L1743" s="292"/>
    </row>
    <row r="1744" spans="1:12">
      <c r="A1744" s="9"/>
      <c r="B1744" s="293"/>
      <c r="C1744" s="292"/>
      <c r="D1744" s="292"/>
      <c r="E1744" s="292"/>
      <c r="F1744" s="292"/>
      <c r="G1744" s="292"/>
      <c r="H1744" s="292"/>
      <c r="I1744" s="292"/>
      <c r="J1744" s="292"/>
      <c r="K1744" s="292"/>
      <c r="L1744" s="292"/>
    </row>
    <row r="1745" spans="1:12">
      <c r="A1745" s="9"/>
      <c r="B1745" s="293"/>
      <c r="C1745" s="292"/>
      <c r="D1745" s="292"/>
      <c r="E1745" s="292"/>
      <c r="F1745" s="292"/>
      <c r="G1745" s="292"/>
      <c r="H1745" s="292"/>
      <c r="I1745" s="292"/>
      <c r="J1745" s="292"/>
      <c r="K1745" s="292"/>
      <c r="L1745" s="292"/>
    </row>
    <row r="1746" spans="1:12">
      <c r="A1746" s="9"/>
      <c r="B1746" s="293"/>
      <c r="C1746" s="292"/>
      <c r="D1746" s="292"/>
      <c r="E1746" s="292"/>
      <c r="F1746" s="292"/>
      <c r="G1746" s="292"/>
      <c r="H1746" s="292"/>
      <c r="I1746" s="292"/>
      <c r="J1746" s="292"/>
      <c r="K1746" s="292"/>
      <c r="L1746" s="292"/>
    </row>
    <row r="1747" spans="1:12">
      <c r="A1747" s="9"/>
      <c r="B1747" s="293"/>
      <c r="C1747" s="292"/>
      <c r="D1747" s="292"/>
      <c r="E1747" s="292"/>
      <c r="F1747" s="292"/>
      <c r="G1747" s="292"/>
      <c r="H1747" s="292"/>
      <c r="I1747" s="292"/>
      <c r="J1747" s="292"/>
      <c r="K1747" s="292"/>
      <c r="L1747" s="292"/>
    </row>
    <row r="1748" spans="1:12">
      <c r="A1748" s="9"/>
      <c r="B1748" s="293"/>
      <c r="C1748" s="292"/>
      <c r="D1748" s="292"/>
      <c r="E1748" s="292"/>
      <c r="F1748" s="292"/>
      <c r="G1748" s="292"/>
      <c r="H1748" s="292"/>
      <c r="I1748" s="292"/>
      <c r="J1748" s="292"/>
      <c r="K1748" s="292"/>
      <c r="L1748" s="292"/>
    </row>
    <row r="1749" spans="1:12">
      <c r="A1749" s="9"/>
      <c r="B1749" s="293"/>
      <c r="C1749" s="292"/>
      <c r="D1749" s="292"/>
      <c r="E1749" s="292"/>
      <c r="F1749" s="292"/>
      <c r="G1749" s="292"/>
      <c r="H1749" s="292"/>
      <c r="I1749" s="292"/>
      <c r="J1749" s="292"/>
      <c r="K1749" s="292"/>
      <c r="L1749" s="292"/>
    </row>
    <row r="1750" spans="1:12">
      <c r="A1750" s="9"/>
      <c r="B1750" s="293"/>
      <c r="C1750" s="292"/>
      <c r="D1750" s="292"/>
      <c r="E1750" s="292"/>
      <c r="F1750" s="292"/>
      <c r="G1750" s="292"/>
      <c r="H1750" s="292"/>
      <c r="I1750" s="292"/>
      <c r="J1750" s="292"/>
      <c r="K1750" s="292"/>
      <c r="L1750" s="292"/>
    </row>
    <row r="1751" spans="1:12">
      <c r="A1751" s="9"/>
      <c r="B1751" s="293"/>
      <c r="C1751" s="292"/>
      <c r="D1751" s="292"/>
      <c r="E1751" s="292"/>
      <c r="F1751" s="292"/>
      <c r="G1751" s="292"/>
      <c r="H1751" s="292"/>
      <c r="I1751" s="292"/>
      <c r="J1751" s="292"/>
      <c r="K1751" s="292"/>
      <c r="L1751" s="292"/>
    </row>
    <row r="1752" spans="1:12">
      <c r="A1752" s="9"/>
      <c r="B1752" s="293"/>
      <c r="C1752" s="292"/>
      <c r="D1752" s="292"/>
      <c r="E1752" s="292"/>
      <c r="F1752" s="292"/>
      <c r="G1752" s="292"/>
      <c r="H1752" s="292"/>
      <c r="I1752" s="292"/>
      <c r="J1752" s="292"/>
      <c r="K1752" s="292"/>
      <c r="L1752" s="292"/>
    </row>
    <row r="1753" spans="1:12">
      <c r="A1753" s="9"/>
      <c r="B1753" s="293"/>
      <c r="C1753" s="292"/>
      <c r="D1753" s="292"/>
      <c r="E1753" s="292"/>
      <c r="F1753" s="292"/>
      <c r="G1753" s="292"/>
      <c r="H1753" s="292"/>
      <c r="I1753" s="292"/>
      <c r="J1753" s="292"/>
      <c r="K1753" s="292"/>
      <c r="L1753" s="292"/>
    </row>
    <row r="1754" spans="1:12">
      <c r="A1754" s="9"/>
      <c r="B1754" s="293"/>
      <c r="C1754" s="292"/>
      <c r="D1754" s="292"/>
      <c r="E1754" s="292"/>
      <c r="F1754" s="292"/>
      <c r="G1754" s="292"/>
      <c r="H1754" s="292"/>
      <c r="I1754" s="292"/>
      <c r="J1754" s="292"/>
      <c r="K1754" s="292"/>
      <c r="L1754" s="292"/>
    </row>
    <row r="1755" spans="1:12">
      <c r="A1755" s="9"/>
      <c r="B1755" s="293"/>
      <c r="C1755" s="292"/>
      <c r="D1755" s="292"/>
      <c r="E1755" s="292"/>
      <c r="F1755" s="292"/>
      <c r="G1755" s="292"/>
      <c r="H1755" s="292"/>
      <c r="I1755" s="292"/>
      <c r="J1755" s="292"/>
      <c r="K1755" s="292"/>
      <c r="L1755" s="292"/>
    </row>
    <row r="1756" spans="1:12">
      <c r="A1756" s="9"/>
      <c r="B1756" s="293"/>
      <c r="C1756" s="292"/>
      <c r="D1756" s="292"/>
      <c r="E1756" s="292"/>
      <c r="F1756" s="292"/>
      <c r="G1756" s="292"/>
      <c r="H1756" s="292"/>
      <c r="I1756" s="292"/>
      <c r="J1756" s="292"/>
      <c r="K1756" s="292"/>
      <c r="L1756" s="292"/>
    </row>
    <row r="1757" spans="1:12">
      <c r="A1757" s="9"/>
      <c r="B1757" s="293"/>
      <c r="C1757" s="292"/>
      <c r="D1757" s="292"/>
      <c r="E1757" s="292"/>
      <c r="F1757" s="292"/>
      <c r="G1757" s="292"/>
      <c r="H1757" s="292"/>
      <c r="I1757" s="292"/>
      <c r="J1757" s="292"/>
      <c r="K1757" s="292"/>
      <c r="L1757" s="292"/>
    </row>
    <row r="1758" spans="1:12">
      <c r="A1758" s="9"/>
      <c r="B1758" s="293"/>
      <c r="C1758" s="292"/>
      <c r="D1758" s="292"/>
      <c r="E1758" s="292"/>
      <c r="F1758" s="292"/>
      <c r="G1758" s="292"/>
      <c r="H1758" s="292"/>
      <c r="I1758" s="292"/>
      <c r="J1758" s="292"/>
      <c r="K1758" s="292"/>
      <c r="L1758" s="292"/>
    </row>
    <row r="1759" spans="1:12">
      <c r="A1759" s="9"/>
      <c r="B1759" s="293"/>
      <c r="C1759" s="292"/>
      <c r="D1759" s="292"/>
      <c r="E1759" s="292"/>
      <c r="F1759" s="292"/>
      <c r="G1759" s="292"/>
      <c r="H1759" s="292"/>
      <c r="I1759" s="292"/>
      <c r="J1759" s="292"/>
      <c r="K1759" s="292"/>
      <c r="L1759" s="292"/>
    </row>
    <row r="1760" spans="1:12">
      <c r="A1760" s="9"/>
      <c r="B1760" s="293"/>
      <c r="C1760" s="292"/>
      <c r="D1760" s="292"/>
      <c r="E1760" s="292"/>
      <c r="F1760" s="292"/>
      <c r="G1760" s="292"/>
      <c r="H1760" s="292"/>
      <c r="I1760" s="292"/>
      <c r="J1760" s="292"/>
      <c r="K1760" s="292"/>
      <c r="L1760" s="292"/>
    </row>
    <row r="1761" spans="1:12">
      <c r="A1761" s="9"/>
      <c r="B1761" s="293"/>
      <c r="C1761" s="292"/>
      <c r="D1761" s="292"/>
      <c r="E1761" s="292"/>
      <c r="F1761" s="292"/>
      <c r="G1761" s="292"/>
      <c r="H1761" s="292"/>
      <c r="I1761" s="292"/>
      <c r="J1761" s="292"/>
      <c r="K1761" s="292"/>
      <c r="L1761" s="292"/>
    </row>
    <row r="1762" spans="1:12">
      <c r="A1762" s="9"/>
      <c r="B1762" s="293"/>
      <c r="C1762" s="292"/>
      <c r="D1762" s="292"/>
      <c r="E1762" s="292"/>
      <c r="F1762" s="292"/>
      <c r="G1762" s="292"/>
      <c r="H1762" s="292"/>
      <c r="I1762" s="292"/>
      <c r="J1762" s="292"/>
      <c r="K1762" s="292"/>
      <c r="L1762" s="292"/>
    </row>
    <row r="1763" spans="1:12">
      <c r="A1763" s="9"/>
      <c r="B1763" s="293"/>
      <c r="C1763" s="292"/>
      <c r="D1763" s="292"/>
      <c r="E1763" s="292"/>
      <c r="F1763" s="292"/>
      <c r="G1763" s="292"/>
      <c r="H1763" s="292"/>
      <c r="I1763" s="292"/>
      <c r="J1763" s="292"/>
      <c r="K1763" s="292"/>
      <c r="L1763" s="292"/>
    </row>
    <row r="1764" spans="1:12">
      <c r="A1764" s="9"/>
      <c r="B1764" s="293"/>
      <c r="C1764" s="292"/>
      <c r="D1764" s="292"/>
      <c r="E1764" s="292"/>
      <c r="F1764" s="292"/>
      <c r="G1764" s="292"/>
      <c r="H1764" s="292"/>
      <c r="I1764" s="292"/>
      <c r="J1764" s="292"/>
      <c r="K1764" s="292"/>
      <c r="L1764" s="292"/>
    </row>
    <row r="1765" spans="1:12">
      <c r="A1765" s="9"/>
      <c r="B1765" s="293"/>
      <c r="C1765" s="292"/>
      <c r="D1765" s="292"/>
      <c r="E1765" s="292"/>
      <c r="F1765" s="292"/>
      <c r="G1765" s="292"/>
      <c r="H1765" s="292"/>
      <c r="I1765" s="292"/>
      <c r="J1765" s="292"/>
      <c r="K1765" s="292"/>
      <c r="L1765" s="292"/>
    </row>
    <row r="1766" spans="1:12">
      <c r="A1766" s="9"/>
      <c r="B1766" s="293"/>
      <c r="C1766" s="292"/>
      <c r="D1766" s="292"/>
      <c r="E1766" s="292"/>
      <c r="F1766" s="292"/>
      <c r="G1766" s="292"/>
      <c r="H1766" s="292"/>
      <c r="I1766" s="292"/>
      <c r="J1766" s="292"/>
      <c r="K1766" s="292"/>
      <c r="L1766" s="292"/>
    </row>
    <row r="1767" spans="1:12">
      <c r="A1767" s="9"/>
      <c r="B1767" s="293"/>
      <c r="C1767" s="292"/>
      <c r="D1767" s="292"/>
      <c r="E1767" s="292"/>
      <c r="F1767" s="292"/>
      <c r="G1767" s="292"/>
      <c r="H1767" s="292"/>
      <c r="I1767" s="292"/>
      <c r="J1767" s="292"/>
      <c r="K1767" s="292"/>
      <c r="L1767" s="292"/>
    </row>
    <row r="1768" spans="1:12">
      <c r="A1768" s="9"/>
      <c r="B1768" s="293"/>
      <c r="C1768" s="292"/>
      <c r="D1768" s="292"/>
      <c r="E1768" s="292"/>
      <c r="F1768" s="292"/>
      <c r="G1768" s="292"/>
      <c r="H1768" s="292"/>
      <c r="I1768" s="292"/>
      <c r="J1768" s="292"/>
      <c r="K1768" s="292"/>
      <c r="L1768" s="292"/>
    </row>
    <row r="1769" spans="1:12">
      <c r="A1769" s="9"/>
      <c r="B1769" s="293"/>
      <c r="C1769" s="292"/>
      <c r="D1769" s="292"/>
      <c r="E1769" s="292"/>
      <c r="F1769" s="292"/>
      <c r="G1769" s="292"/>
      <c r="H1769" s="292"/>
      <c r="I1769" s="292"/>
      <c r="J1769" s="292"/>
      <c r="K1769" s="292"/>
      <c r="L1769" s="292"/>
    </row>
    <row r="1770" spans="1:12">
      <c r="A1770" s="9"/>
      <c r="B1770" s="293"/>
      <c r="C1770" s="292"/>
      <c r="D1770" s="292"/>
      <c r="E1770" s="292"/>
      <c r="F1770" s="292"/>
      <c r="G1770" s="292"/>
      <c r="H1770" s="292"/>
      <c r="I1770" s="292"/>
      <c r="J1770" s="292"/>
      <c r="K1770" s="292"/>
      <c r="L1770" s="292"/>
    </row>
    <row r="1771" spans="1:12">
      <c r="A1771" s="9"/>
      <c r="B1771" s="293"/>
      <c r="C1771" s="292"/>
      <c r="D1771" s="292"/>
      <c r="E1771" s="292"/>
      <c r="F1771" s="292"/>
      <c r="G1771" s="292"/>
      <c r="H1771" s="292"/>
      <c r="I1771" s="292"/>
      <c r="J1771" s="292"/>
      <c r="K1771" s="292"/>
      <c r="L1771" s="292"/>
    </row>
    <row r="1772" spans="1:12">
      <c r="A1772" s="9"/>
      <c r="B1772" s="293"/>
      <c r="C1772" s="292"/>
      <c r="D1772" s="292"/>
      <c r="E1772" s="292"/>
      <c r="F1772" s="292"/>
      <c r="G1772" s="292"/>
      <c r="H1772" s="292"/>
      <c r="I1772" s="292"/>
      <c r="J1772" s="292"/>
      <c r="K1772" s="292"/>
      <c r="L1772" s="292"/>
    </row>
    <row r="1773" spans="1:12">
      <c r="A1773" s="9"/>
      <c r="B1773" s="293"/>
      <c r="C1773" s="292"/>
      <c r="D1773" s="292"/>
      <c r="E1773" s="292"/>
      <c r="F1773" s="292"/>
      <c r="G1773" s="292"/>
      <c r="H1773" s="292"/>
      <c r="I1773" s="292"/>
      <c r="J1773" s="292"/>
      <c r="K1773" s="292"/>
      <c r="L1773" s="292"/>
    </row>
    <row r="1774" spans="1:12">
      <c r="A1774" s="9"/>
      <c r="B1774" s="293"/>
      <c r="C1774" s="292"/>
      <c r="D1774" s="292"/>
      <c r="E1774" s="292"/>
      <c r="F1774" s="292"/>
      <c r="G1774" s="292"/>
      <c r="H1774" s="292"/>
      <c r="I1774" s="292"/>
      <c r="J1774" s="292"/>
      <c r="K1774" s="292"/>
      <c r="L1774" s="292"/>
    </row>
    <row r="1775" spans="1:12">
      <c r="A1775" s="9"/>
      <c r="B1775" s="293"/>
      <c r="C1775" s="292"/>
      <c r="D1775" s="292"/>
      <c r="E1775" s="292"/>
      <c r="F1775" s="292"/>
      <c r="G1775" s="292"/>
      <c r="H1775" s="292"/>
      <c r="I1775" s="292"/>
      <c r="J1775" s="292"/>
      <c r="K1775" s="292"/>
      <c r="L1775" s="292"/>
    </row>
    <row r="1776" spans="1:12">
      <c r="A1776" s="9"/>
      <c r="B1776" s="293"/>
      <c r="C1776" s="292"/>
      <c r="D1776" s="292"/>
      <c r="E1776" s="292"/>
      <c r="F1776" s="292"/>
      <c r="G1776" s="292"/>
      <c r="H1776" s="292"/>
      <c r="I1776" s="292"/>
      <c r="J1776" s="292"/>
      <c r="K1776" s="292"/>
      <c r="L1776" s="292"/>
    </row>
    <row r="1777" spans="1:12">
      <c r="A1777" s="9"/>
      <c r="B1777" s="293"/>
      <c r="C1777" s="292"/>
      <c r="D1777" s="292"/>
      <c r="E1777" s="292"/>
      <c r="F1777" s="292"/>
      <c r="G1777" s="292"/>
      <c r="H1777" s="292"/>
      <c r="I1777" s="292"/>
      <c r="J1777" s="292"/>
      <c r="K1777" s="292"/>
      <c r="L1777" s="292"/>
    </row>
    <row r="1778" spans="1:12">
      <c r="A1778" s="9"/>
      <c r="B1778" s="293"/>
      <c r="C1778" s="292"/>
      <c r="D1778" s="292"/>
      <c r="E1778" s="292"/>
      <c r="F1778" s="292"/>
      <c r="G1778" s="292"/>
      <c r="H1778" s="292"/>
      <c r="I1778" s="292"/>
      <c r="J1778" s="292"/>
      <c r="K1778" s="292"/>
      <c r="L1778" s="292"/>
    </row>
    <row r="1779" spans="1:12">
      <c r="A1779" s="9"/>
      <c r="B1779" s="293"/>
      <c r="C1779" s="292"/>
      <c r="D1779" s="292"/>
      <c r="E1779" s="292"/>
      <c r="F1779" s="292"/>
      <c r="G1779" s="292"/>
      <c r="H1779" s="292"/>
      <c r="I1779" s="292"/>
      <c r="J1779" s="292"/>
      <c r="K1779" s="292"/>
      <c r="L1779" s="292"/>
    </row>
    <row r="1780" spans="1:12">
      <c r="A1780" s="9"/>
      <c r="B1780" s="293"/>
      <c r="C1780" s="292"/>
      <c r="D1780" s="292"/>
      <c r="E1780" s="292"/>
      <c r="F1780" s="292"/>
      <c r="G1780" s="292"/>
      <c r="H1780" s="292"/>
      <c r="I1780" s="292"/>
      <c r="J1780" s="292"/>
      <c r="K1780" s="292"/>
      <c r="L1780" s="292"/>
    </row>
    <row r="1781" spans="1:12">
      <c r="A1781" s="9"/>
      <c r="B1781" s="293"/>
      <c r="C1781" s="292"/>
      <c r="D1781" s="292"/>
      <c r="E1781" s="292"/>
      <c r="F1781" s="292"/>
      <c r="G1781" s="292"/>
      <c r="H1781" s="292"/>
      <c r="I1781" s="292"/>
      <c r="J1781" s="292"/>
      <c r="K1781" s="292"/>
      <c r="L1781" s="292"/>
    </row>
    <row r="1782" spans="1:12">
      <c r="A1782" s="9"/>
      <c r="B1782" s="293"/>
      <c r="C1782" s="292"/>
      <c r="D1782" s="292"/>
      <c r="E1782" s="292"/>
      <c r="F1782" s="292"/>
      <c r="G1782" s="292"/>
      <c r="H1782" s="292"/>
      <c r="I1782" s="292"/>
      <c r="J1782" s="292"/>
      <c r="K1782" s="292"/>
      <c r="L1782" s="292"/>
    </row>
    <row r="1783" spans="1:12">
      <c r="A1783" s="9"/>
      <c r="B1783" s="293"/>
      <c r="C1783" s="292"/>
      <c r="D1783" s="292"/>
      <c r="E1783" s="292"/>
      <c r="F1783" s="292"/>
      <c r="G1783" s="292"/>
      <c r="H1783" s="292"/>
      <c r="I1783" s="292"/>
      <c r="J1783" s="292"/>
      <c r="K1783" s="292"/>
      <c r="L1783" s="292"/>
    </row>
    <row r="1784" spans="1:12">
      <c r="A1784" s="9"/>
      <c r="B1784" s="293"/>
      <c r="C1784" s="292"/>
      <c r="D1784" s="292"/>
      <c r="E1784" s="292"/>
      <c r="F1784" s="292"/>
      <c r="G1784" s="292"/>
      <c r="H1784" s="292"/>
      <c r="I1784" s="292"/>
      <c r="J1784" s="292"/>
      <c r="K1784" s="292"/>
      <c r="L1784" s="292"/>
    </row>
    <row r="1785" spans="1:12">
      <c r="A1785" s="9"/>
      <c r="B1785" s="293"/>
      <c r="C1785" s="292"/>
      <c r="D1785" s="292"/>
      <c r="E1785" s="292"/>
      <c r="F1785" s="292"/>
      <c r="G1785" s="292"/>
      <c r="H1785" s="292"/>
      <c r="I1785" s="292"/>
      <c r="J1785" s="292"/>
      <c r="K1785" s="292"/>
      <c r="L1785" s="292"/>
    </row>
    <row r="1786" spans="1:12">
      <c r="A1786" s="9"/>
      <c r="B1786" s="293"/>
      <c r="C1786" s="292"/>
      <c r="D1786" s="292"/>
      <c r="E1786" s="292"/>
      <c r="F1786" s="292"/>
      <c r="G1786" s="292"/>
      <c r="H1786" s="292"/>
      <c r="I1786" s="292"/>
      <c r="J1786" s="292"/>
      <c r="K1786" s="292"/>
      <c r="L1786" s="292"/>
    </row>
    <row r="1787" spans="1:12">
      <c r="A1787" s="9"/>
      <c r="B1787" s="293"/>
      <c r="C1787" s="292"/>
      <c r="D1787" s="292"/>
      <c r="E1787" s="292"/>
      <c r="F1787" s="292"/>
      <c r="G1787" s="292"/>
      <c r="H1787" s="292"/>
      <c r="I1787" s="292"/>
      <c r="J1787" s="292"/>
      <c r="K1787" s="292"/>
      <c r="L1787" s="292"/>
    </row>
    <row r="1788" spans="1:12">
      <c r="A1788" s="9"/>
      <c r="B1788" s="293"/>
      <c r="C1788" s="292"/>
      <c r="D1788" s="292"/>
      <c r="E1788" s="292"/>
      <c r="F1788" s="292"/>
      <c r="G1788" s="292"/>
      <c r="H1788" s="292"/>
      <c r="I1788" s="292"/>
      <c r="J1788" s="292"/>
      <c r="K1788" s="292"/>
      <c r="L1788" s="292"/>
    </row>
    <row r="1789" spans="1:12">
      <c r="A1789" s="9"/>
      <c r="B1789" s="293"/>
      <c r="C1789" s="292"/>
      <c r="D1789" s="292"/>
      <c r="E1789" s="292"/>
      <c r="F1789" s="292"/>
      <c r="G1789" s="292"/>
      <c r="H1789" s="292"/>
      <c r="I1789" s="292"/>
      <c r="J1789" s="292"/>
      <c r="K1789" s="292"/>
      <c r="L1789" s="292"/>
    </row>
    <row r="1790" spans="1:12">
      <c r="A1790" s="9"/>
      <c r="B1790" s="293"/>
      <c r="C1790" s="292"/>
      <c r="D1790" s="292"/>
      <c r="E1790" s="292"/>
      <c r="F1790" s="292"/>
      <c r="G1790" s="292"/>
      <c r="H1790" s="292"/>
      <c r="I1790" s="292"/>
      <c r="J1790" s="292"/>
      <c r="K1790" s="292"/>
      <c r="L1790" s="292"/>
    </row>
    <row r="1791" spans="1:12">
      <c r="A1791" s="9"/>
      <c r="B1791" s="293"/>
      <c r="C1791" s="292"/>
      <c r="D1791" s="292"/>
      <c r="E1791" s="292"/>
      <c r="F1791" s="292"/>
      <c r="G1791" s="292"/>
      <c r="H1791" s="292"/>
      <c r="I1791" s="292"/>
      <c r="J1791" s="292"/>
      <c r="K1791" s="292"/>
      <c r="L1791" s="292"/>
    </row>
    <row r="1792" spans="1:12">
      <c r="A1792" s="9"/>
      <c r="B1792" s="293"/>
      <c r="C1792" s="292"/>
      <c r="D1792" s="292"/>
      <c r="E1792" s="292"/>
      <c r="F1792" s="292"/>
      <c r="G1792" s="292"/>
      <c r="H1792" s="292"/>
      <c r="I1792" s="292"/>
      <c r="J1792" s="292"/>
      <c r="K1792" s="292"/>
      <c r="L1792" s="292"/>
    </row>
    <row r="1793" spans="1:12">
      <c r="A1793" s="9"/>
      <c r="B1793" s="293"/>
      <c r="C1793" s="292"/>
      <c r="D1793" s="292"/>
      <c r="E1793" s="292"/>
      <c r="F1793" s="292"/>
      <c r="G1793" s="292"/>
      <c r="H1793" s="292"/>
      <c r="I1793" s="292"/>
      <c r="J1793" s="292"/>
      <c r="K1793" s="292"/>
      <c r="L1793" s="292"/>
    </row>
    <row r="1794" spans="1:12">
      <c r="A1794" s="9"/>
      <c r="B1794" s="293"/>
      <c r="C1794" s="292"/>
      <c r="D1794" s="292"/>
      <c r="E1794" s="292"/>
      <c r="F1794" s="292"/>
      <c r="G1794" s="292"/>
      <c r="H1794" s="292"/>
      <c r="I1794" s="292"/>
      <c r="J1794" s="292"/>
      <c r="K1794" s="292"/>
      <c r="L1794" s="292"/>
    </row>
    <row r="1795" spans="1:12">
      <c r="A1795" s="9"/>
      <c r="B1795" s="293"/>
      <c r="C1795" s="292"/>
      <c r="D1795" s="292"/>
      <c r="E1795" s="292"/>
      <c r="F1795" s="292"/>
      <c r="G1795" s="292"/>
      <c r="H1795" s="292"/>
      <c r="I1795" s="292"/>
      <c r="J1795" s="292"/>
      <c r="K1795" s="292"/>
      <c r="L1795" s="292"/>
    </row>
    <row r="1796" spans="1:12">
      <c r="A1796" s="9"/>
      <c r="B1796" s="293"/>
      <c r="C1796" s="292"/>
      <c r="D1796" s="292"/>
      <c r="E1796" s="292"/>
      <c r="F1796" s="292"/>
      <c r="G1796" s="292"/>
      <c r="H1796" s="292"/>
      <c r="I1796" s="292"/>
      <c r="J1796" s="292"/>
      <c r="K1796" s="292"/>
      <c r="L1796" s="292"/>
    </row>
    <row r="1797" spans="1:12">
      <c r="A1797" s="9"/>
      <c r="B1797" s="293"/>
      <c r="C1797" s="292"/>
      <c r="D1797" s="292"/>
      <c r="E1797" s="292"/>
      <c r="F1797" s="292"/>
      <c r="G1797" s="292"/>
      <c r="H1797" s="292"/>
      <c r="I1797" s="292"/>
      <c r="J1797" s="292"/>
      <c r="K1797" s="292"/>
      <c r="L1797" s="292"/>
    </row>
    <row r="1798" spans="1:12">
      <c r="A1798" s="9"/>
      <c r="B1798" s="293"/>
      <c r="C1798" s="292"/>
      <c r="D1798" s="292"/>
      <c r="E1798" s="292"/>
      <c r="F1798" s="292"/>
      <c r="G1798" s="292"/>
      <c r="H1798" s="292"/>
      <c r="I1798" s="292"/>
      <c r="J1798" s="292"/>
      <c r="K1798" s="292"/>
      <c r="L1798" s="292"/>
    </row>
    <row r="1799" spans="1:12">
      <c r="A1799" s="9"/>
      <c r="B1799" s="293"/>
      <c r="C1799" s="292"/>
      <c r="D1799" s="292"/>
      <c r="E1799" s="292"/>
      <c r="F1799" s="292"/>
      <c r="G1799" s="292"/>
      <c r="H1799" s="292"/>
      <c r="I1799" s="292"/>
      <c r="J1799" s="292"/>
      <c r="K1799" s="292"/>
      <c r="L1799" s="292"/>
    </row>
    <row r="1800" spans="1:12">
      <c r="A1800" s="9"/>
      <c r="B1800" s="293"/>
      <c r="C1800" s="292"/>
      <c r="D1800" s="292"/>
      <c r="E1800" s="292"/>
      <c r="F1800" s="292"/>
      <c r="G1800" s="292"/>
      <c r="H1800" s="292"/>
      <c r="I1800" s="292"/>
      <c r="J1800" s="292"/>
      <c r="K1800" s="292"/>
      <c r="L1800" s="292"/>
    </row>
    <row r="1801" spans="1:12">
      <c r="A1801" s="9"/>
      <c r="B1801" s="293"/>
      <c r="C1801" s="292"/>
      <c r="D1801" s="292"/>
      <c r="E1801" s="292"/>
      <c r="F1801" s="292"/>
      <c r="G1801" s="292"/>
      <c r="H1801" s="292"/>
      <c r="I1801" s="292"/>
      <c r="J1801" s="292"/>
      <c r="K1801" s="292"/>
      <c r="L1801" s="292"/>
    </row>
    <row r="1802" spans="1:12">
      <c r="A1802" s="9"/>
      <c r="B1802" s="293"/>
      <c r="C1802" s="292"/>
      <c r="D1802" s="292"/>
      <c r="E1802" s="292"/>
      <c r="F1802" s="292"/>
      <c r="G1802" s="292"/>
      <c r="H1802" s="292"/>
      <c r="I1802" s="292"/>
      <c r="J1802" s="292"/>
      <c r="K1802" s="292"/>
      <c r="L1802" s="292"/>
    </row>
    <row r="1803" spans="1:12">
      <c r="A1803" s="9"/>
      <c r="B1803" s="293"/>
      <c r="C1803" s="292"/>
      <c r="D1803" s="292"/>
      <c r="E1803" s="292"/>
      <c r="F1803" s="292"/>
      <c r="G1803" s="292"/>
      <c r="H1803" s="292"/>
      <c r="I1803" s="292"/>
      <c r="J1803" s="292"/>
      <c r="K1803" s="292"/>
      <c r="L1803" s="292"/>
    </row>
    <row r="1804" spans="1:12">
      <c r="A1804" s="9"/>
      <c r="B1804" s="293"/>
      <c r="C1804" s="292"/>
      <c r="D1804" s="292"/>
      <c r="E1804" s="292"/>
      <c r="F1804" s="292"/>
      <c r="G1804" s="292"/>
      <c r="H1804" s="292"/>
      <c r="I1804" s="292"/>
      <c r="J1804" s="292"/>
      <c r="K1804" s="292"/>
      <c r="L1804" s="292"/>
    </row>
    <row r="1805" spans="1:12">
      <c r="A1805" s="9"/>
      <c r="B1805" s="293"/>
      <c r="C1805" s="292"/>
      <c r="D1805" s="292"/>
      <c r="E1805" s="292"/>
      <c r="F1805" s="292"/>
      <c r="G1805" s="292"/>
      <c r="H1805" s="292"/>
      <c r="I1805" s="292"/>
      <c r="J1805" s="292"/>
      <c r="K1805" s="292"/>
      <c r="L1805" s="292"/>
    </row>
    <row r="1806" spans="1:12">
      <c r="A1806" s="9"/>
      <c r="B1806" s="293"/>
      <c r="C1806" s="292"/>
      <c r="D1806" s="292"/>
      <c r="E1806" s="292"/>
      <c r="F1806" s="292"/>
      <c r="G1806" s="292"/>
      <c r="H1806" s="292"/>
      <c r="I1806" s="292"/>
      <c r="J1806" s="292"/>
      <c r="K1806" s="292"/>
      <c r="L1806" s="292"/>
    </row>
    <row r="1807" spans="1:12">
      <c r="A1807" s="9"/>
      <c r="B1807" s="293"/>
      <c r="C1807" s="292"/>
      <c r="D1807" s="292"/>
      <c r="E1807" s="292"/>
      <c r="F1807" s="292"/>
      <c r="G1807" s="292"/>
      <c r="H1807" s="292"/>
      <c r="I1807" s="292"/>
      <c r="J1807" s="292"/>
      <c r="K1807" s="292"/>
      <c r="L1807" s="292"/>
    </row>
    <row r="1808" spans="1:12">
      <c r="A1808" s="9"/>
      <c r="B1808" s="293"/>
      <c r="C1808" s="292"/>
      <c r="D1808" s="292"/>
      <c r="E1808" s="292"/>
      <c r="F1808" s="292"/>
      <c r="G1808" s="292"/>
      <c r="H1808" s="292"/>
      <c r="I1808" s="292"/>
      <c r="J1808" s="292"/>
      <c r="K1808" s="292"/>
      <c r="L1808" s="292"/>
    </row>
    <row r="1809" spans="1:12">
      <c r="A1809" s="9"/>
      <c r="B1809" s="293"/>
      <c r="C1809" s="292"/>
      <c r="D1809" s="292"/>
      <c r="E1809" s="292"/>
      <c r="F1809" s="292"/>
      <c r="G1809" s="292"/>
      <c r="H1809" s="292"/>
      <c r="I1809" s="292"/>
      <c r="J1809" s="292"/>
      <c r="K1809" s="292"/>
      <c r="L1809" s="292"/>
    </row>
    <row r="1810" spans="1:12">
      <c r="A1810" s="9"/>
      <c r="B1810" s="293"/>
      <c r="C1810" s="292"/>
      <c r="D1810" s="292"/>
      <c r="E1810" s="292"/>
      <c r="F1810" s="292"/>
      <c r="G1810" s="292"/>
      <c r="H1810" s="292"/>
      <c r="I1810" s="292"/>
      <c r="J1810" s="292"/>
      <c r="K1810" s="292"/>
      <c r="L1810" s="292"/>
    </row>
    <row r="1811" spans="1:12">
      <c r="A1811" s="9"/>
      <c r="B1811" s="293"/>
      <c r="C1811" s="292"/>
      <c r="D1811" s="292"/>
      <c r="E1811" s="292"/>
      <c r="F1811" s="292"/>
      <c r="G1811" s="292"/>
      <c r="H1811" s="292"/>
      <c r="I1811" s="292"/>
      <c r="J1811" s="292"/>
      <c r="K1811" s="292"/>
      <c r="L1811" s="292"/>
    </row>
    <row r="1812" spans="1:12">
      <c r="A1812" s="9"/>
      <c r="B1812" s="293"/>
      <c r="C1812" s="292"/>
      <c r="D1812" s="292"/>
      <c r="E1812" s="292"/>
      <c r="F1812" s="292"/>
      <c r="G1812" s="292"/>
      <c r="H1812" s="292"/>
      <c r="I1812" s="292"/>
      <c r="J1812" s="292"/>
      <c r="K1812" s="292"/>
      <c r="L1812" s="292"/>
    </row>
    <row r="1813" spans="1:12">
      <c r="A1813" s="9"/>
      <c r="B1813" s="293"/>
      <c r="C1813" s="292"/>
      <c r="D1813" s="292"/>
      <c r="E1813" s="292"/>
      <c r="F1813" s="292"/>
      <c r="G1813" s="292"/>
      <c r="H1813" s="292"/>
      <c r="I1813" s="292"/>
      <c r="J1813" s="292"/>
      <c r="K1813" s="292"/>
      <c r="L1813" s="292"/>
    </row>
    <row r="1814" spans="1:12">
      <c r="A1814" s="9"/>
      <c r="B1814" s="293"/>
      <c r="C1814" s="292"/>
      <c r="D1814" s="292"/>
      <c r="E1814" s="292"/>
      <c r="F1814" s="292"/>
      <c r="G1814" s="292"/>
      <c r="H1814" s="292"/>
      <c r="I1814" s="292"/>
      <c r="J1814" s="292"/>
      <c r="K1814" s="292"/>
      <c r="L1814" s="292"/>
    </row>
    <row r="1815" spans="1:12">
      <c r="A1815" s="9"/>
      <c r="B1815" s="293"/>
      <c r="C1815" s="292"/>
      <c r="D1815" s="292"/>
      <c r="E1815" s="292"/>
      <c r="F1815" s="292"/>
      <c r="G1815" s="292"/>
      <c r="H1815" s="292"/>
      <c r="I1815" s="292"/>
      <c r="J1815" s="292"/>
      <c r="K1815" s="292"/>
      <c r="L1815" s="292"/>
    </row>
    <row r="1816" spans="1:12">
      <c r="A1816" s="9"/>
      <c r="B1816" s="293"/>
      <c r="C1816" s="292"/>
      <c r="D1816" s="292"/>
      <c r="E1816" s="292"/>
      <c r="F1816" s="292"/>
      <c r="G1816" s="292"/>
      <c r="H1816" s="292"/>
      <c r="I1816" s="292"/>
      <c r="J1816" s="292"/>
      <c r="K1816" s="292"/>
      <c r="L1816" s="292"/>
    </row>
    <row r="1817" spans="1:12">
      <c r="A1817" s="9"/>
      <c r="B1817" s="293"/>
      <c r="C1817" s="292"/>
      <c r="D1817" s="292"/>
      <c r="E1817" s="292"/>
      <c r="F1817" s="292"/>
      <c r="G1817" s="292"/>
      <c r="H1817" s="292"/>
      <c r="I1817" s="292"/>
      <c r="J1817" s="292"/>
      <c r="K1817" s="292"/>
      <c r="L1817" s="292"/>
    </row>
    <row r="1818" spans="1:12">
      <c r="A1818" s="9"/>
      <c r="B1818" s="293"/>
      <c r="C1818" s="292"/>
      <c r="D1818" s="292"/>
      <c r="E1818" s="292"/>
      <c r="F1818" s="292"/>
      <c r="G1818" s="292"/>
      <c r="H1818" s="292"/>
      <c r="I1818" s="292"/>
      <c r="J1818" s="292"/>
      <c r="K1818" s="292"/>
      <c r="L1818" s="292"/>
    </row>
    <row r="1819" spans="1:12">
      <c r="A1819" s="2"/>
      <c r="B1819" s="293"/>
      <c r="C1819" s="292"/>
      <c r="D1819" s="292"/>
      <c r="E1819" s="292"/>
      <c r="F1819" s="292"/>
      <c r="G1819" s="292"/>
      <c r="H1819" s="292"/>
      <c r="I1819" s="292"/>
      <c r="J1819" s="292"/>
      <c r="K1819" s="292"/>
      <c r="L1819" s="292"/>
    </row>
    <row r="1820" spans="1:12">
      <c r="A1820" s="2"/>
      <c r="B1820" s="293"/>
      <c r="C1820" s="292"/>
      <c r="D1820" s="292"/>
      <c r="E1820" s="292"/>
      <c r="F1820" s="292"/>
      <c r="G1820" s="292"/>
      <c r="H1820" s="292"/>
      <c r="I1820" s="292"/>
      <c r="J1820" s="292"/>
      <c r="K1820" s="292"/>
      <c r="L1820" s="292"/>
    </row>
    <row r="1821" spans="1:12">
      <c r="A1821" s="2"/>
      <c r="B1821" s="293"/>
      <c r="C1821" s="292"/>
      <c r="D1821" s="292"/>
      <c r="E1821" s="292"/>
      <c r="F1821" s="292"/>
      <c r="G1821" s="292"/>
      <c r="H1821" s="292"/>
      <c r="I1821" s="292"/>
      <c r="J1821" s="292"/>
      <c r="K1821" s="292"/>
      <c r="L1821" s="292"/>
    </row>
    <row r="1822" spans="1:12">
      <c r="A1822" s="2"/>
      <c r="B1822" s="293"/>
      <c r="C1822" s="292"/>
      <c r="D1822" s="292"/>
      <c r="E1822" s="292"/>
      <c r="F1822" s="292"/>
      <c r="G1822" s="292"/>
      <c r="H1822" s="292"/>
      <c r="I1822" s="292"/>
      <c r="J1822" s="292"/>
      <c r="K1822" s="292"/>
      <c r="L1822" s="292"/>
    </row>
    <row r="1823" spans="1:12">
      <c r="A1823" s="2"/>
      <c r="B1823" s="293"/>
      <c r="C1823" s="292"/>
      <c r="D1823" s="292"/>
      <c r="E1823" s="292"/>
      <c r="F1823" s="292"/>
      <c r="G1823" s="292"/>
      <c r="H1823" s="292"/>
      <c r="I1823" s="292"/>
      <c r="J1823" s="292"/>
      <c r="K1823" s="292"/>
      <c r="L1823" s="292"/>
    </row>
    <row r="1824" spans="1:12">
      <c r="A1824" s="2"/>
      <c r="B1824" s="293"/>
      <c r="C1824" s="292"/>
      <c r="D1824" s="292"/>
      <c r="E1824" s="292"/>
      <c r="F1824" s="292"/>
      <c r="G1824" s="292"/>
      <c r="H1824" s="292"/>
      <c r="I1824" s="292"/>
      <c r="J1824" s="292"/>
      <c r="K1824" s="292"/>
      <c r="L1824" s="292"/>
    </row>
    <row r="1825" spans="1:12">
      <c r="A1825" s="2"/>
      <c r="B1825" s="293"/>
      <c r="C1825" s="292"/>
      <c r="D1825" s="292"/>
      <c r="E1825" s="292"/>
      <c r="F1825" s="292"/>
      <c r="G1825" s="292"/>
      <c r="H1825" s="292"/>
      <c r="I1825" s="292"/>
      <c r="J1825" s="292"/>
      <c r="K1825" s="292"/>
      <c r="L1825" s="292"/>
    </row>
    <row r="1826" spans="1:12">
      <c r="A1826" s="2"/>
      <c r="B1826" s="293"/>
      <c r="C1826" s="292"/>
      <c r="D1826" s="292"/>
      <c r="E1826" s="292"/>
      <c r="F1826" s="292"/>
      <c r="G1826" s="292"/>
      <c r="H1826" s="292"/>
      <c r="I1826" s="292"/>
      <c r="J1826" s="292"/>
      <c r="K1826" s="292"/>
      <c r="L1826" s="292"/>
    </row>
    <row r="1827" spans="1:12">
      <c r="A1827" s="2"/>
      <c r="B1827" s="293"/>
      <c r="C1827" s="292"/>
      <c r="D1827" s="292"/>
      <c r="E1827" s="292"/>
      <c r="F1827" s="292"/>
      <c r="G1827" s="292"/>
      <c r="H1827" s="292"/>
      <c r="I1827" s="292"/>
      <c r="J1827" s="292"/>
      <c r="K1827" s="292"/>
      <c r="L1827" s="292"/>
    </row>
    <row r="1828" spans="1:12">
      <c r="A1828" s="2"/>
      <c r="B1828" s="293"/>
      <c r="C1828" s="292"/>
      <c r="D1828" s="292"/>
      <c r="E1828" s="292"/>
      <c r="F1828" s="292"/>
      <c r="G1828" s="292"/>
      <c r="H1828" s="292"/>
      <c r="I1828" s="292"/>
      <c r="J1828" s="292"/>
      <c r="K1828" s="292"/>
      <c r="L1828" s="292"/>
    </row>
    <row r="1829" spans="1:12">
      <c r="A1829" s="2"/>
      <c r="B1829" s="293"/>
      <c r="C1829" s="292"/>
      <c r="D1829" s="292"/>
      <c r="E1829" s="292"/>
      <c r="F1829" s="292"/>
      <c r="G1829" s="292"/>
      <c r="H1829" s="292"/>
      <c r="I1829" s="292"/>
      <c r="J1829" s="292"/>
      <c r="K1829" s="292"/>
      <c r="L1829" s="292"/>
    </row>
    <row r="1830" spans="1:12">
      <c r="A1830" s="2"/>
      <c r="B1830" s="293"/>
      <c r="C1830" s="292"/>
      <c r="D1830" s="292"/>
      <c r="E1830" s="292"/>
      <c r="F1830" s="292"/>
      <c r="G1830" s="292"/>
      <c r="H1830" s="292"/>
      <c r="I1830" s="292"/>
      <c r="J1830" s="292"/>
      <c r="K1830" s="292"/>
      <c r="L1830" s="292"/>
    </row>
    <row r="1831" spans="1:12">
      <c r="A1831" s="2"/>
      <c r="B1831" s="293"/>
      <c r="C1831" s="292"/>
      <c r="D1831" s="292"/>
      <c r="E1831" s="292"/>
      <c r="F1831" s="292"/>
      <c r="G1831" s="292"/>
      <c r="H1831" s="292"/>
      <c r="I1831" s="292"/>
      <c r="J1831" s="292"/>
      <c r="K1831" s="292"/>
      <c r="L1831" s="292"/>
    </row>
    <row r="1832" spans="1:12">
      <c r="A1832" s="2"/>
      <c r="B1832" s="293"/>
      <c r="C1832" s="292"/>
      <c r="D1832" s="292"/>
      <c r="E1832" s="292"/>
      <c r="F1832" s="292"/>
      <c r="G1832" s="292"/>
      <c r="H1832" s="292"/>
      <c r="I1832" s="292"/>
      <c r="J1832" s="292"/>
      <c r="K1832" s="292"/>
      <c r="L1832" s="292"/>
    </row>
    <row r="1833" spans="1:12">
      <c r="A1833" s="2"/>
      <c r="B1833" s="293"/>
      <c r="C1833" s="292"/>
      <c r="D1833" s="292"/>
      <c r="E1833" s="292"/>
      <c r="F1833" s="292"/>
      <c r="G1833" s="292"/>
      <c r="H1833" s="292"/>
      <c r="I1833" s="292"/>
      <c r="J1833" s="292"/>
      <c r="K1833" s="292"/>
      <c r="L1833" s="292"/>
    </row>
    <row r="1834" spans="1:12">
      <c r="A1834" s="2"/>
      <c r="B1834" s="293"/>
      <c r="C1834" s="292"/>
      <c r="D1834" s="292"/>
      <c r="E1834" s="292"/>
      <c r="F1834" s="292"/>
      <c r="G1834" s="292"/>
      <c r="H1834" s="292"/>
      <c r="I1834" s="292"/>
      <c r="J1834" s="292"/>
      <c r="K1834" s="292"/>
      <c r="L1834" s="292"/>
    </row>
    <row r="1835" spans="1:12">
      <c r="A1835" s="2"/>
      <c r="B1835" s="293"/>
      <c r="C1835" s="292"/>
      <c r="D1835" s="292"/>
      <c r="E1835" s="292"/>
      <c r="F1835" s="292"/>
      <c r="G1835" s="292"/>
      <c r="H1835" s="292"/>
      <c r="I1835" s="292"/>
      <c r="J1835" s="292"/>
      <c r="K1835" s="292"/>
      <c r="L1835" s="292"/>
    </row>
    <row r="1836" spans="1:12">
      <c r="A1836" s="2"/>
      <c r="B1836" s="293"/>
      <c r="C1836" s="292"/>
      <c r="D1836" s="292"/>
      <c r="E1836" s="292"/>
      <c r="F1836" s="292"/>
      <c r="G1836" s="292"/>
      <c r="H1836" s="292"/>
      <c r="I1836" s="292"/>
      <c r="J1836" s="292"/>
      <c r="K1836" s="292"/>
      <c r="L1836" s="292"/>
    </row>
    <row r="1837" spans="1:12">
      <c r="A1837" s="2"/>
      <c r="B1837" s="293"/>
      <c r="C1837" s="292"/>
      <c r="D1837" s="292"/>
      <c r="E1837" s="292"/>
      <c r="F1837" s="292"/>
      <c r="G1837" s="292"/>
      <c r="H1837" s="292"/>
      <c r="I1837" s="292"/>
      <c r="J1837" s="292"/>
      <c r="K1837" s="292"/>
      <c r="L1837" s="292"/>
    </row>
    <row r="1838" spans="1:12">
      <c r="A1838" s="2"/>
      <c r="B1838" s="293"/>
      <c r="C1838" s="292"/>
      <c r="D1838" s="292"/>
      <c r="E1838" s="292"/>
      <c r="F1838" s="292"/>
      <c r="G1838" s="292"/>
      <c r="H1838" s="292"/>
      <c r="I1838" s="292"/>
      <c r="J1838" s="292"/>
      <c r="K1838" s="292"/>
      <c r="L1838" s="292"/>
    </row>
    <row r="1839" spans="1:12">
      <c r="A1839" s="2"/>
      <c r="B1839" s="293"/>
      <c r="C1839" s="292"/>
      <c r="D1839" s="292"/>
      <c r="E1839" s="292"/>
      <c r="F1839" s="292"/>
      <c r="G1839" s="292"/>
      <c r="H1839" s="292"/>
      <c r="I1839" s="292"/>
      <c r="J1839" s="292"/>
      <c r="K1839" s="292"/>
      <c r="L1839" s="292"/>
    </row>
    <row r="1840" spans="1:12">
      <c r="A1840" s="2"/>
      <c r="B1840" s="293"/>
      <c r="C1840" s="292"/>
      <c r="D1840" s="292"/>
      <c r="E1840" s="292"/>
      <c r="F1840" s="292"/>
      <c r="G1840" s="292"/>
      <c r="H1840" s="292"/>
      <c r="I1840" s="292"/>
      <c r="J1840" s="292"/>
      <c r="K1840" s="292"/>
      <c r="L1840" s="292"/>
    </row>
    <row r="1841" spans="1:12">
      <c r="A1841" s="2"/>
      <c r="B1841" s="293"/>
      <c r="C1841" s="292"/>
      <c r="D1841" s="292"/>
      <c r="E1841" s="292"/>
      <c r="F1841" s="292"/>
      <c r="G1841" s="292"/>
      <c r="H1841" s="292"/>
      <c r="I1841" s="292"/>
      <c r="J1841" s="292"/>
      <c r="K1841" s="292"/>
      <c r="L1841" s="292"/>
    </row>
    <row r="1842" spans="1:12">
      <c r="A1842" s="2"/>
      <c r="B1842" s="293"/>
      <c r="C1842" s="292"/>
      <c r="D1842" s="292"/>
      <c r="E1842" s="292"/>
      <c r="F1842" s="292"/>
      <c r="G1842" s="292"/>
      <c r="H1842" s="292"/>
      <c r="I1842" s="292"/>
      <c r="J1842" s="292"/>
      <c r="K1842" s="292"/>
      <c r="L1842" s="292"/>
    </row>
    <row r="1843" spans="1:12">
      <c r="A1843" s="2"/>
      <c r="B1843" s="293"/>
      <c r="C1843" s="292"/>
      <c r="D1843" s="292"/>
      <c r="E1843" s="292"/>
      <c r="F1843" s="292"/>
      <c r="G1843" s="292"/>
      <c r="H1843" s="292"/>
      <c r="I1843" s="292"/>
      <c r="J1843" s="292"/>
      <c r="K1843" s="292"/>
      <c r="L1843" s="292"/>
    </row>
    <row r="1844" spans="1:12">
      <c r="A1844" s="2"/>
      <c r="B1844" s="293"/>
      <c r="C1844" s="292"/>
      <c r="D1844" s="292"/>
      <c r="E1844" s="292"/>
      <c r="F1844" s="292"/>
      <c r="G1844" s="292"/>
      <c r="H1844" s="292"/>
      <c r="I1844" s="292"/>
      <c r="J1844" s="292"/>
      <c r="K1844" s="292"/>
      <c r="L1844" s="292"/>
    </row>
    <row r="1845" spans="1:12">
      <c r="A1845" s="2"/>
      <c r="B1845" s="293"/>
      <c r="C1845" s="292"/>
      <c r="D1845" s="292"/>
      <c r="E1845" s="292"/>
      <c r="F1845" s="292"/>
      <c r="G1845" s="292"/>
      <c r="H1845" s="292"/>
      <c r="I1845" s="292"/>
      <c r="J1845" s="292"/>
      <c r="K1845" s="292"/>
      <c r="L1845" s="292"/>
    </row>
    <row r="1846" spans="1:12">
      <c r="A1846" s="2"/>
      <c r="B1846" s="293"/>
      <c r="C1846" s="292"/>
      <c r="D1846" s="292"/>
      <c r="E1846" s="292"/>
      <c r="F1846" s="292"/>
      <c r="G1846" s="292"/>
      <c r="H1846" s="292"/>
      <c r="I1846" s="292"/>
      <c r="J1846" s="292"/>
      <c r="K1846" s="292"/>
      <c r="L1846" s="292"/>
    </row>
    <row r="1847" spans="1:12">
      <c r="A1847" s="2"/>
      <c r="B1847" s="293"/>
      <c r="C1847" s="292"/>
      <c r="D1847" s="292"/>
      <c r="E1847" s="292"/>
      <c r="F1847" s="292"/>
      <c r="G1847" s="292"/>
      <c r="H1847" s="292"/>
      <c r="I1847" s="292"/>
      <c r="J1847" s="292"/>
      <c r="K1847" s="292"/>
      <c r="L1847" s="292"/>
    </row>
    <row r="1848" spans="1:12">
      <c r="A1848" s="2"/>
      <c r="B1848" s="293"/>
      <c r="C1848" s="292"/>
      <c r="D1848" s="292"/>
      <c r="E1848" s="292"/>
      <c r="F1848" s="292"/>
      <c r="G1848" s="292"/>
      <c r="H1848" s="292"/>
      <c r="I1848" s="292"/>
      <c r="J1848" s="292"/>
      <c r="K1848" s="292"/>
      <c r="L1848" s="292"/>
    </row>
    <row r="1849" spans="1:12">
      <c r="A1849" s="2"/>
      <c r="B1849" s="293"/>
      <c r="C1849" s="292"/>
      <c r="D1849" s="292"/>
      <c r="E1849" s="292"/>
      <c r="F1849" s="292"/>
      <c r="G1849" s="292"/>
      <c r="H1849" s="292"/>
      <c r="I1849" s="292"/>
      <c r="J1849" s="292"/>
      <c r="K1849" s="292"/>
      <c r="L1849" s="292"/>
    </row>
    <row r="1850" spans="1:12">
      <c r="A1850" s="2"/>
      <c r="B1850" s="293"/>
      <c r="C1850" s="292"/>
      <c r="D1850" s="292"/>
      <c r="E1850" s="292"/>
      <c r="F1850" s="292"/>
      <c r="G1850" s="292"/>
      <c r="H1850" s="292"/>
      <c r="I1850" s="292"/>
      <c r="J1850" s="292"/>
      <c r="K1850" s="292"/>
      <c r="L1850" s="292"/>
    </row>
    <row r="1851" spans="1:12">
      <c r="A1851" s="2"/>
      <c r="B1851" s="293"/>
      <c r="C1851" s="292"/>
      <c r="D1851" s="292"/>
      <c r="E1851" s="292"/>
      <c r="F1851" s="292"/>
      <c r="G1851" s="292"/>
      <c r="H1851" s="292"/>
      <c r="I1851" s="292"/>
      <c r="J1851" s="292"/>
      <c r="K1851" s="292"/>
      <c r="L1851" s="292"/>
    </row>
    <row r="1852" spans="1:12">
      <c r="A1852" s="2"/>
      <c r="B1852" s="293"/>
      <c r="C1852" s="292"/>
      <c r="D1852" s="292"/>
      <c r="E1852" s="292"/>
      <c r="F1852" s="292"/>
      <c r="G1852" s="292"/>
      <c r="H1852" s="292"/>
      <c r="I1852" s="292"/>
      <c r="J1852" s="292"/>
      <c r="K1852" s="292"/>
      <c r="L1852" s="292"/>
    </row>
    <row r="1853" spans="1:12">
      <c r="A1853" s="2"/>
      <c r="B1853" s="293"/>
      <c r="C1853" s="292"/>
      <c r="D1853" s="292"/>
      <c r="E1853" s="292"/>
      <c r="F1853" s="292"/>
      <c r="G1853" s="292"/>
      <c r="H1853" s="292"/>
      <c r="I1853" s="292"/>
      <c r="J1853" s="292"/>
      <c r="K1853" s="292"/>
      <c r="L1853" s="292"/>
    </row>
    <row r="1854" spans="1:12">
      <c r="A1854" s="2"/>
      <c r="B1854" s="293"/>
      <c r="C1854" s="292"/>
      <c r="D1854" s="292"/>
      <c r="E1854" s="292"/>
      <c r="F1854" s="292"/>
      <c r="G1854" s="292"/>
      <c r="H1854" s="292"/>
      <c r="I1854" s="292"/>
      <c r="J1854" s="292"/>
      <c r="K1854" s="292"/>
      <c r="L1854" s="292"/>
    </row>
    <row r="1855" spans="1:12">
      <c r="A1855" s="2"/>
      <c r="B1855" s="293"/>
      <c r="C1855" s="292"/>
      <c r="D1855" s="292"/>
      <c r="E1855" s="292"/>
      <c r="F1855" s="292"/>
      <c r="G1855" s="292"/>
      <c r="H1855" s="292"/>
      <c r="I1855" s="292"/>
      <c r="J1855" s="292"/>
      <c r="K1855" s="292"/>
      <c r="L1855" s="292"/>
    </row>
    <row r="1856" spans="1:12">
      <c r="A1856" s="2"/>
      <c r="B1856" s="293"/>
      <c r="C1856" s="292"/>
      <c r="D1856" s="292"/>
      <c r="E1856" s="292"/>
      <c r="F1856" s="292"/>
      <c r="G1856" s="292"/>
      <c r="H1856" s="292"/>
      <c r="I1856" s="292"/>
      <c r="J1856" s="292"/>
      <c r="K1856" s="292"/>
      <c r="L1856" s="292"/>
    </row>
    <row r="1857" spans="1:12">
      <c r="A1857" s="2"/>
      <c r="B1857" s="293"/>
      <c r="C1857" s="292"/>
      <c r="D1857" s="292"/>
      <c r="E1857" s="292"/>
      <c r="F1857" s="292"/>
      <c r="G1857" s="292"/>
      <c r="H1857" s="292"/>
      <c r="I1857" s="292"/>
      <c r="J1857" s="292"/>
      <c r="K1857" s="292"/>
      <c r="L1857" s="292"/>
    </row>
    <row r="1858" spans="1:12">
      <c r="A1858" s="2"/>
      <c r="B1858" s="293"/>
      <c r="C1858" s="292"/>
      <c r="D1858" s="292"/>
      <c r="E1858" s="292"/>
      <c r="F1858" s="292"/>
      <c r="G1858" s="292"/>
      <c r="H1858" s="292"/>
      <c r="I1858" s="292"/>
      <c r="J1858" s="292"/>
      <c r="K1858" s="292"/>
      <c r="L1858" s="292"/>
    </row>
    <row r="1859" spans="1:12">
      <c r="A1859" s="2"/>
      <c r="B1859" s="293"/>
      <c r="C1859" s="292"/>
      <c r="D1859" s="292"/>
      <c r="E1859" s="292"/>
      <c r="F1859" s="292"/>
      <c r="G1859" s="292"/>
      <c r="H1859" s="292"/>
      <c r="I1859" s="292"/>
      <c r="J1859" s="292"/>
      <c r="K1859" s="292"/>
      <c r="L1859" s="292"/>
    </row>
    <row r="1860" spans="1:12">
      <c r="A1860" s="2"/>
      <c r="B1860" s="293"/>
      <c r="C1860" s="292"/>
      <c r="D1860" s="292"/>
      <c r="E1860" s="292"/>
      <c r="F1860" s="292"/>
      <c r="G1860" s="292"/>
      <c r="H1860" s="292"/>
      <c r="I1860" s="292"/>
      <c r="J1860" s="292"/>
      <c r="K1860" s="292"/>
      <c r="L1860" s="292"/>
    </row>
    <row r="1861" spans="1:12">
      <c r="A1861" s="2"/>
      <c r="B1861" s="293"/>
      <c r="C1861" s="292"/>
      <c r="D1861" s="292"/>
      <c r="E1861" s="292"/>
      <c r="F1861" s="292"/>
      <c r="G1861" s="292"/>
      <c r="H1861" s="292"/>
      <c r="I1861" s="292"/>
      <c r="J1861" s="292"/>
      <c r="K1861" s="292"/>
      <c r="L1861" s="292"/>
    </row>
    <row r="1862" spans="1:12">
      <c r="A1862" s="2"/>
      <c r="B1862" s="293"/>
      <c r="C1862" s="292"/>
      <c r="D1862" s="292"/>
      <c r="E1862" s="292"/>
      <c r="F1862" s="292"/>
      <c r="G1862" s="292"/>
      <c r="H1862" s="292"/>
      <c r="I1862" s="292"/>
      <c r="J1862" s="292"/>
      <c r="K1862" s="292"/>
      <c r="L1862" s="292"/>
    </row>
    <row r="1863" spans="1:12">
      <c r="A1863" s="2"/>
      <c r="B1863" s="293"/>
      <c r="C1863" s="292"/>
      <c r="D1863" s="292"/>
      <c r="E1863" s="292"/>
      <c r="F1863" s="292"/>
      <c r="G1863" s="292"/>
      <c r="H1863" s="292"/>
      <c r="I1863" s="292"/>
      <c r="J1863" s="292"/>
      <c r="K1863" s="292"/>
      <c r="L1863" s="292"/>
    </row>
    <row r="1864" spans="1:12">
      <c r="A1864" s="2"/>
      <c r="B1864" s="293"/>
      <c r="C1864" s="292"/>
      <c r="D1864" s="292"/>
      <c r="E1864" s="292"/>
      <c r="F1864" s="292"/>
      <c r="G1864" s="292"/>
      <c r="H1864" s="292"/>
      <c r="I1864" s="292"/>
      <c r="J1864" s="292"/>
      <c r="K1864" s="292"/>
      <c r="L1864" s="292"/>
    </row>
    <row r="1865" spans="1:12">
      <c r="A1865" s="2"/>
      <c r="B1865" s="293"/>
      <c r="C1865" s="292"/>
      <c r="D1865" s="292"/>
      <c r="E1865" s="292"/>
      <c r="F1865" s="292"/>
      <c r="G1865" s="292"/>
      <c r="H1865" s="292"/>
      <c r="I1865" s="292"/>
      <c r="J1865" s="292"/>
      <c r="K1865" s="292"/>
      <c r="L1865" s="292"/>
    </row>
    <row r="1866" spans="1:12">
      <c r="A1866" s="2"/>
      <c r="B1866" s="293"/>
      <c r="C1866" s="292"/>
      <c r="D1866" s="292"/>
      <c r="E1866" s="292"/>
      <c r="F1866" s="292"/>
      <c r="G1866" s="292"/>
      <c r="H1866" s="292"/>
      <c r="I1866" s="292"/>
      <c r="J1866" s="292"/>
      <c r="K1866" s="292"/>
      <c r="L1866" s="292"/>
    </row>
    <row r="1867" spans="1:12">
      <c r="A1867" s="2"/>
      <c r="B1867" s="293"/>
      <c r="C1867" s="292"/>
      <c r="D1867" s="292"/>
      <c r="E1867" s="292"/>
      <c r="F1867" s="292"/>
      <c r="G1867" s="292"/>
      <c r="H1867" s="292"/>
      <c r="I1867" s="292"/>
      <c r="J1867" s="292"/>
      <c r="K1867" s="292"/>
      <c r="L1867" s="292"/>
    </row>
    <row r="1868" spans="1:12">
      <c r="A1868" s="2"/>
      <c r="B1868" s="293"/>
      <c r="C1868" s="292"/>
      <c r="D1868" s="292"/>
      <c r="E1868" s="292"/>
      <c r="F1868" s="292"/>
      <c r="G1868" s="292"/>
      <c r="H1868" s="292"/>
      <c r="I1868" s="292"/>
      <c r="J1868" s="292"/>
      <c r="K1868" s="292"/>
      <c r="L1868" s="292"/>
    </row>
    <row r="1869" spans="1:12">
      <c r="A1869" s="2"/>
      <c r="B1869" s="293"/>
      <c r="C1869" s="292"/>
      <c r="D1869" s="292"/>
      <c r="E1869" s="292"/>
      <c r="F1869" s="292"/>
      <c r="G1869" s="292"/>
      <c r="H1869" s="292"/>
      <c r="I1869" s="292"/>
      <c r="J1869" s="292"/>
      <c r="K1869" s="292"/>
      <c r="L1869" s="292"/>
    </row>
    <row r="1870" spans="1:12">
      <c r="A1870" s="2"/>
      <c r="B1870" s="293"/>
      <c r="C1870" s="292"/>
      <c r="D1870" s="292"/>
      <c r="E1870" s="292"/>
      <c r="F1870" s="292"/>
      <c r="G1870" s="292"/>
      <c r="H1870" s="292"/>
      <c r="I1870" s="292"/>
      <c r="J1870" s="292"/>
      <c r="K1870" s="292"/>
      <c r="L1870" s="292"/>
    </row>
    <row r="1871" spans="1:12">
      <c r="A1871" s="2"/>
      <c r="B1871" s="293"/>
      <c r="C1871" s="292"/>
      <c r="D1871" s="292"/>
      <c r="E1871" s="292"/>
      <c r="F1871" s="292"/>
      <c r="G1871" s="292"/>
      <c r="H1871" s="292"/>
      <c r="I1871" s="292"/>
      <c r="J1871" s="292"/>
      <c r="K1871" s="292"/>
      <c r="L1871" s="292"/>
    </row>
    <row r="1872" spans="1:12">
      <c r="A1872" s="2"/>
      <c r="B1872" s="293"/>
      <c r="C1872" s="292"/>
      <c r="D1872" s="292"/>
      <c r="E1872" s="292"/>
      <c r="F1872" s="292"/>
      <c r="G1872" s="292"/>
      <c r="H1872" s="292"/>
      <c r="I1872" s="292"/>
      <c r="J1872" s="292"/>
      <c r="K1872" s="292"/>
      <c r="L1872" s="292"/>
    </row>
    <row r="1873" spans="1:12">
      <c r="A1873" s="2"/>
      <c r="B1873" s="293"/>
      <c r="C1873" s="292"/>
      <c r="D1873" s="292"/>
      <c r="E1873" s="292"/>
      <c r="F1873" s="292"/>
      <c r="G1873" s="292"/>
      <c r="H1873" s="292"/>
      <c r="I1873" s="292"/>
      <c r="J1873" s="292"/>
      <c r="K1873" s="292"/>
      <c r="L1873" s="292"/>
    </row>
    <row r="1874" spans="1:12">
      <c r="A1874" s="2"/>
      <c r="B1874" s="293"/>
      <c r="C1874" s="292"/>
      <c r="D1874" s="292"/>
      <c r="E1874" s="292"/>
      <c r="F1874" s="292"/>
      <c r="G1874" s="292"/>
      <c r="H1874" s="292"/>
      <c r="I1874" s="292"/>
      <c r="J1874" s="292"/>
      <c r="K1874" s="292"/>
      <c r="L1874" s="292"/>
    </row>
    <row r="1875" spans="1:12">
      <c r="A1875" s="2"/>
      <c r="B1875" s="293"/>
      <c r="C1875" s="292"/>
      <c r="D1875" s="292"/>
      <c r="E1875" s="292"/>
      <c r="F1875" s="292"/>
      <c r="G1875" s="292"/>
      <c r="H1875" s="292"/>
      <c r="I1875" s="292"/>
      <c r="J1875" s="292"/>
      <c r="K1875" s="292"/>
      <c r="L1875" s="292"/>
    </row>
    <row r="1876" spans="1:12">
      <c r="A1876" s="2"/>
      <c r="B1876" s="293"/>
      <c r="C1876" s="292"/>
      <c r="D1876" s="292"/>
      <c r="E1876" s="292"/>
      <c r="F1876" s="292"/>
      <c r="G1876" s="292"/>
      <c r="H1876" s="292"/>
      <c r="I1876" s="292"/>
      <c r="J1876" s="292"/>
      <c r="K1876" s="292"/>
      <c r="L1876" s="292"/>
    </row>
    <row r="1877" spans="1:12">
      <c r="A1877" s="2"/>
      <c r="B1877" s="293"/>
      <c r="C1877" s="292"/>
      <c r="D1877" s="292"/>
      <c r="E1877" s="292"/>
      <c r="F1877" s="292"/>
      <c r="G1877" s="292"/>
      <c r="H1877" s="292"/>
      <c r="I1877" s="292"/>
      <c r="J1877" s="292"/>
      <c r="K1877" s="292"/>
      <c r="L1877" s="292"/>
    </row>
    <row r="1878" spans="1:12">
      <c r="A1878" s="2"/>
      <c r="B1878" s="293"/>
      <c r="C1878" s="292"/>
      <c r="D1878" s="292"/>
      <c r="E1878" s="292"/>
      <c r="F1878" s="292"/>
      <c r="G1878" s="292"/>
      <c r="H1878" s="292"/>
      <c r="I1878" s="292"/>
      <c r="J1878" s="292"/>
      <c r="K1878" s="292"/>
      <c r="L1878" s="292"/>
    </row>
    <row r="1879" spans="1:12">
      <c r="A1879" s="2"/>
      <c r="B1879" s="293"/>
      <c r="C1879" s="292"/>
      <c r="D1879" s="292"/>
      <c r="E1879" s="292"/>
      <c r="F1879" s="292"/>
      <c r="G1879" s="292"/>
      <c r="H1879" s="292"/>
      <c r="I1879" s="292"/>
      <c r="J1879" s="292"/>
      <c r="K1879" s="292"/>
      <c r="L1879" s="292"/>
    </row>
    <row r="1880" spans="1:12">
      <c r="A1880" s="2"/>
      <c r="B1880" s="293"/>
      <c r="C1880" s="292"/>
      <c r="D1880" s="292"/>
      <c r="E1880" s="292"/>
      <c r="F1880" s="292"/>
      <c r="G1880" s="292"/>
      <c r="H1880" s="292"/>
      <c r="I1880" s="292"/>
      <c r="J1880" s="292"/>
      <c r="K1880" s="292"/>
      <c r="L1880" s="292"/>
    </row>
    <row r="1881" spans="1:12">
      <c r="A1881" s="2"/>
      <c r="B1881" s="293"/>
      <c r="C1881" s="292"/>
      <c r="D1881" s="292"/>
      <c r="E1881" s="292"/>
      <c r="F1881" s="292"/>
      <c r="G1881" s="292"/>
      <c r="H1881" s="292"/>
      <c r="I1881" s="292"/>
      <c r="J1881" s="292"/>
      <c r="K1881" s="292"/>
      <c r="L1881" s="292"/>
    </row>
    <row r="1882" spans="1:12">
      <c r="A1882" s="2"/>
      <c r="B1882" s="293"/>
      <c r="C1882" s="292"/>
      <c r="D1882" s="292"/>
      <c r="E1882" s="292"/>
      <c r="F1882" s="292"/>
      <c r="G1882" s="292"/>
      <c r="H1882" s="292"/>
      <c r="I1882" s="292"/>
      <c r="J1882" s="292"/>
      <c r="K1882" s="292"/>
      <c r="L1882" s="292"/>
    </row>
    <row r="1883" spans="1:12">
      <c r="A1883" s="2"/>
      <c r="B1883" s="293"/>
      <c r="C1883" s="292"/>
      <c r="D1883" s="292"/>
      <c r="E1883" s="292"/>
      <c r="F1883" s="292"/>
      <c r="G1883" s="292"/>
      <c r="H1883" s="292"/>
      <c r="I1883" s="292"/>
      <c r="J1883" s="292"/>
      <c r="K1883" s="292"/>
      <c r="L1883" s="292"/>
    </row>
    <row r="1884" spans="1:12">
      <c r="A1884" s="2"/>
      <c r="B1884" s="293"/>
      <c r="C1884" s="292"/>
      <c r="D1884" s="292"/>
      <c r="E1884" s="292"/>
      <c r="F1884" s="292"/>
      <c r="G1884" s="292"/>
      <c r="H1884" s="292"/>
      <c r="I1884" s="292"/>
      <c r="J1884" s="292"/>
      <c r="K1884" s="292"/>
      <c r="L1884" s="292"/>
    </row>
    <row r="1885" spans="1:12">
      <c r="A1885" s="2"/>
      <c r="B1885" s="293"/>
      <c r="C1885" s="292"/>
      <c r="D1885" s="292"/>
      <c r="E1885" s="292"/>
      <c r="F1885" s="292"/>
      <c r="G1885" s="292"/>
      <c r="H1885" s="292"/>
      <c r="I1885" s="292"/>
      <c r="J1885" s="292"/>
      <c r="K1885" s="292"/>
      <c r="L1885" s="292"/>
    </row>
    <row r="1886" spans="1:12">
      <c r="A1886" s="2"/>
      <c r="B1886" s="293"/>
      <c r="C1886" s="292"/>
      <c r="D1886" s="292"/>
      <c r="E1886" s="292"/>
      <c r="F1886" s="292"/>
      <c r="G1886" s="292"/>
      <c r="H1886" s="292"/>
      <c r="I1886" s="292"/>
      <c r="J1886" s="292"/>
      <c r="K1886" s="292"/>
      <c r="L1886" s="292"/>
    </row>
    <row r="1887" spans="1:12">
      <c r="A1887" s="2"/>
      <c r="B1887" s="293"/>
      <c r="C1887" s="292"/>
      <c r="D1887" s="292"/>
      <c r="E1887" s="292"/>
      <c r="F1887" s="292"/>
      <c r="G1887" s="292"/>
      <c r="H1887" s="292"/>
      <c r="I1887" s="292"/>
      <c r="J1887" s="292"/>
      <c r="K1887" s="292"/>
      <c r="L1887" s="292"/>
    </row>
    <row r="1888" spans="1:12">
      <c r="A1888" s="2"/>
      <c r="B1888" s="293"/>
      <c r="C1888" s="292"/>
      <c r="D1888" s="292"/>
      <c r="E1888" s="292"/>
      <c r="F1888" s="292"/>
      <c r="G1888" s="292"/>
      <c r="H1888" s="292"/>
      <c r="I1888" s="292"/>
      <c r="J1888" s="292"/>
      <c r="K1888" s="292"/>
      <c r="L1888" s="292"/>
    </row>
    <row r="1889" spans="1:12">
      <c r="A1889" s="2"/>
      <c r="B1889" s="293"/>
      <c r="C1889" s="292"/>
      <c r="D1889" s="292"/>
      <c r="E1889" s="292"/>
      <c r="F1889" s="292"/>
      <c r="G1889" s="292"/>
      <c r="H1889" s="292"/>
      <c r="I1889" s="292"/>
      <c r="J1889" s="292"/>
      <c r="K1889" s="292"/>
      <c r="L1889" s="292"/>
    </row>
    <row r="1890" spans="1:12">
      <c r="A1890" s="2"/>
      <c r="B1890" s="293"/>
      <c r="C1890" s="292"/>
      <c r="D1890" s="292"/>
      <c r="E1890" s="292"/>
      <c r="F1890" s="292"/>
      <c r="G1890" s="292"/>
      <c r="H1890" s="292"/>
      <c r="I1890" s="292"/>
      <c r="J1890" s="292"/>
      <c r="K1890" s="292"/>
      <c r="L1890" s="292"/>
    </row>
    <row r="1891" spans="1:12">
      <c r="A1891" s="2"/>
      <c r="B1891" s="293"/>
      <c r="C1891" s="292"/>
      <c r="D1891" s="292"/>
      <c r="E1891" s="292"/>
      <c r="F1891" s="292"/>
      <c r="G1891" s="292"/>
      <c r="H1891" s="292"/>
      <c r="I1891" s="292"/>
      <c r="J1891" s="292"/>
      <c r="K1891" s="292"/>
      <c r="L1891" s="292"/>
    </row>
    <row r="1892" spans="1:12">
      <c r="A1892" s="2"/>
      <c r="B1892" s="293"/>
      <c r="C1892" s="292"/>
      <c r="D1892" s="292"/>
      <c r="E1892" s="292"/>
      <c r="F1892" s="292"/>
      <c r="G1892" s="292"/>
      <c r="H1892" s="292"/>
      <c r="I1892" s="292"/>
      <c r="J1892" s="292"/>
      <c r="K1892" s="292"/>
      <c r="L1892" s="292"/>
    </row>
    <row r="1893" spans="1:12">
      <c r="A1893" s="2"/>
      <c r="B1893" s="293"/>
      <c r="C1893" s="292"/>
      <c r="D1893" s="292"/>
      <c r="E1893" s="292"/>
      <c r="F1893" s="292"/>
      <c r="G1893" s="292"/>
      <c r="H1893" s="292"/>
      <c r="I1893" s="292"/>
      <c r="J1893" s="292"/>
      <c r="K1893" s="292"/>
      <c r="L1893" s="292"/>
    </row>
    <row r="1894" spans="1:12">
      <c r="A1894" s="2"/>
      <c r="B1894" s="293"/>
      <c r="C1894" s="292"/>
      <c r="D1894" s="292"/>
      <c r="E1894" s="292"/>
      <c r="F1894" s="292"/>
      <c r="G1894" s="292"/>
      <c r="H1894" s="292"/>
      <c r="I1894" s="292"/>
      <c r="J1894" s="292"/>
      <c r="K1894" s="292"/>
      <c r="L1894" s="292"/>
    </row>
    <row r="1895" spans="1:12">
      <c r="A1895" s="2"/>
      <c r="B1895" s="293"/>
      <c r="C1895" s="292"/>
      <c r="D1895" s="292"/>
      <c r="E1895" s="292"/>
      <c r="F1895" s="292"/>
      <c r="G1895" s="292"/>
      <c r="H1895" s="292"/>
      <c r="I1895" s="292"/>
      <c r="J1895" s="292"/>
      <c r="K1895" s="292"/>
      <c r="L1895" s="292"/>
    </row>
    <row r="1896" spans="1:12">
      <c r="A1896" s="2"/>
      <c r="B1896" s="293"/>
      <c r="C1896" s="292"/>
      <c r="D1896" s="292"/>
      <c r="E1896" s="292"/>
      <c r="F1896" s="292"/>
      <c r="G1896" s="292"/>
      <c r="H1896" s="292"/>
      <c r="I1896" s="292"/>
      <c r="J1896" s="292"/>
      <c r="K1896" s="292"/>
      <c r="L1896" s="292"/>
    </row>
    <row r="1897" spans="1:12">
      <c r="A1897" s="2"/>
      <c r="B1897" s="293"/>
      <c r="C1897" s="292"/>
      <c r="D1897" s="292"/>
      <c r="E1897" s="292"/>
      <c r="F1897" s="292"/>
      <c r="G1897" s="292"/>
      <c r="H1897" s="292"/>
      <c r="I1897" s="292"/>
      <c r="J1897" s="292"/>
      <c r="K1897" s="292"/>
      <c r="L1897" s="292"/>
    </row>
    <row r="1898" spans="1:12">
      <c r="A1898" s="2"/>
      <c r="B1898" s="293"/>
      <c r="C1898" s="292"/>
      <c r="D1898" s="292"/>
      <c r="E1898" s="292"/>
      <c r="F1898" s="292"/>
      <c r="G1898" s="292"/>
      <c r="H1898" s="292"/>
      <c r="I1898" s="292"/>
      <c r="J1898" s="292"/>
      <c r="K1898" s="292"/>
      <c r="L1898" s="292"/>
    </row>
    <row r="1899" spans="1:12">
      <c r="A1899" s="2"/>
      <c r="B1899" s="293"/>
      <c r="C1899" s="292"/>
      <c r="D1899" s="292"/>
      <c r="E1899" s="292"/>
      <c r="F1899" s="292"/>
      <c r="G1899" s="292"/>
      <c r="H1899" s="292"/>
      <c r="I1899" s="292"/>
      <c r="J1899" s="292"/>
      <c r="K1899" s="292"/>
      <c r="L1899" s="292"/>
    </row>
    <row r="1900" spans="1:12">
      <c r="A1900" s="2"/>
      <c r="B1900" s="293"/>
      <c r="C1900" s="292"/>
      <c r="D1900" s="292"/>
      <c r="E1900" s="292"/>
      <c r="F1900" s="292"/>
      <c r="G1900" s="292"/>
      <c r="H1900" s="292"/>
      <c r="I1900" s="292"/>
      <c r="J1900" s="292"/>
      <c r="K1900" s="292"/>
      <c r="L1900" s="292"/>
    </row>
    <row r="1901" spans="1:12">
      <c r="A1901" s="2"/>
      <c r="B1901" s="293"/>
      <c r="C1901" s="292"/>
      <c r="D1901" s="292"/>
      <c r="E1901" s="292"/>
      <c r="F1901" s="292"/>
      <c r="G1901" s="292"/>
      <c r="H1901" s="292"/>
      <c r="I1901" s="292"/>
      <c r="J1901" s="292"/>
      <c r="K1901" s="292"/>
      <c r="L1901" s="292"/>
    </row>
    <row r="1902" spans="1:12">
      <c r="A1902" s="2"/>
      <c r="B1902" s="293"/>
      <c r="C1902" s="292"/>
      <c r="D1902" s="292"/>
      <c r="E1902" s="292"/>
      <c r="F1902" s="292"/>
      <c r="G1902" s="292"/>
      <c r="H1902" s="292"/>
      <c r="I1902" s="292"/>
      <c r="J1902" s="292"/>
      <c r="K1902" s="292"/>
      <c r="L1902" s="292"/>
    </row>
    <row r="1903" spans="1:12">
      <c r="A1903" s="2"/>
      <c r="B1903" s="293"/>
      <c r="C1903" s="292"/>
      <c r="D1903" s="292"/>
      <c r="E1903" s="292"/>
      <c r="F1903" s="292"/>
      <c r="G1903" s="292"/>
      <c r="H1903" s="292"/>
      <c r="I1903" s="292"/>
      <c r="J1903" s="292"/>
      <c r="K1903" s="292"/>
      <c r="L1903" s="292"/>
    </row>
    <row r="1904" spans="1:12">
      <c r="A1904" s="2"/>
      <c r="B1904" s="293"/>
      <c r="C1904" s="292"/>
      <c r="D1904" s="292"/>
      <c r="E1904" s="292"/>
      <c r="F1904" s="292"/>
      <c r="G1904" s="292"/>
      <c r="H1904" s="292"/>
      <c r="I1904" s="292"/>
      <c r="J1904" s="292"/>
      <c r="K1904" s="292"/>
      <c r="L1904" s="292"/>
    </row>
    <row r="1905" spans="1:12">
      <c r="A1905" s="2"/>
      <c r="B1905" s="293"/>
      <c r="C1905" s="292"/>
      <c r="D1905" s="292"/>
      <c r="E1905" s="292"/>
      <c r="F1905" s="292"/>
      <c r="G1905" s="292"/>
      <c r="H1905" s="292"/>
      <c r="I1905" s="292"/>
      <c r="J1905" s="292"/>
      <c r="K1905" s="292"/>
      <c r="L1905" s="292"/>
    </row>
    <row r="1906" spans="1:12">
      <c r="A1906" s="2"/>
      <c r="B1906" s="293"/>
      <c r="C1906" s="292"/>
      <c r="D1906" s="292"/>
      <c r="E1906" s="292"/>
      <c r="F1906" s="292"/>
      <c r="G1906" s="292"/>
      <c r="H1906" s="292"/>
      <c r="I1906" s="292"/>
      <c r="J1906" s="292"/>
      <c r="K1906" s="292"/>
      <c r="L1906" s="292"/>
    </row>
    <row r="1907" spans="1:12">
      <c r="A1907" s="2"/>
      <c r="B1907" s="293"/>
      <c r="C1907" s="292"/>
      <c r="D1907" s="292"/>
      <c r="E1907" s="292"/>
      <c r="F1907" s="292"/>
      <c r="G1907" s="292"/>
      <c r="H1907" s="292"/>
      <c r="I1907" s="292"/>
      <c r="J1907" s="292"/>
      <c r="K1907" s="292"/>
      <c r="L1907" s="292"/>
    </row>
    <row r="1908" spans="1:12">
      <c r="A1908" s="2"/>
      <c r="B1908" s="293"/>
      <c r="C1908" s="292"/>
      <c r="D1908" s="292"/>
      <c r="E1908" s="292"/>
      <c r="F1908" s="292"/>
      <c r="G1908" s="292"/>
      <c r="H1908" s="292"/>
      <c r="I1908" s="292"/>
      <c r="J1908" s="292"/>
      <c r="K1908" s="292"/>
      <c r="L1908" s="292"/>
    </row>
    <row r="1909" spans="1:12">
      <c r="A1909" s="2"/>
      <c r="B1909" s="293"/>
      <c r="C1909" s="292"/>
      <c r="D1909" s="292"/>
      <c r="E1909" s="292"/>
      <c r="F1909" s="292"/>
      <c r="G1909" s="292"/>
      <c r="H1909" s="292"/>
      <c r="I1909" s="292"/>
      <c r="J1909" s="292"/>
      <c r="K1909" s="292"/>
      <c r="L1909" s="292"/>
    </row>
    <row r="1910" spans="1:12">
      <c r="A1910" s="2"/>
      <c r="B1910" s="293"/>
      <c r="C1910" s="292"/>
      <c r="D1910" s="292"/>
      <c r="E1910" s="292"/>
      <c r="F1910" s="292"/>
      <c r="G1910" s="292"/>
      <c r="H1910" s="292"/>
      <c r="I1910" s="292"/>
      <c r="J1910" s="292"/>
      <c r="K1910" s="292"/>
      <c r="L1910" s="292"/>
    </row>
    <row r="1911" spans="1:12">
      <c r="A1911" s="2"/>
      <c r="B1911" s="293"/>
      <c r="C1911" s="292"/>
      <c r="D1911" s="292"/>
      <c r="E1911" s="292"/>
      <c r="F1911" s="292"/>
      <c r="G1911" s="292"/>
      <c r="H1911" s="292"/>
      <c r="I1911" s="292"/>
      <c r="J1911" s="292"/>
      <c r="K1911" s="292"/>
      <c r="L1911" s="292"/>
    </row>
    <row r="1912" spans="1:12">
      <c r="A1912" s="2"/>
      <c r="B1912" s="293"/>
      <c r="C1912" s="292"/>
      <c r="D1912" s="292"/>
      <c r="E1912" s="292"/>
      <c r="F1912" s="292"/>
      <c r="G1912" s="292"/>
      <c r="H1912" s="292"/>
      <c r="I1912" s="292"/>
      <c r="J1912" s="292"/>
      <c r="K1912" s="292"/>
      <c r="L1912" s="292"/>
    </row>
    <row r="1913" spans="1:12">
      <c r="A1913" s="2"/>
      <c r="B1913" s="293"/>
      <c r="C1913" s="292"/>
      <c r="D1913" s="292"/>
      <c r="E1913" s="292"/>
      <c r="F1913" s="292"/>
      <c r="G1913" s="292"/>
      <c r="H1913" s="292"/>
      <c r="I1913" s="292"/>
      <c r="J1913" s="292"/>
      <c r="K1913" s="292"/>
      <c r="L1913" s="292"/>
    </row>
    <row r="1914" spans="1:12">
      <c r="A1914" s="2"/>
      <c r="B1914" s="293"/>
      <c r="C1914" s="292"/>
      <c r="D1914" s="292"/>
      <c r="E1914" s="292"/>
      <c r="F1914" s="292"/>
      <c r="G1914" s="292"/>
      <c r="H1914" s="292"/>
      <c r="I1914" s="292"/>
      <c r="J1914" s="292"/>
      <c r="K1914" s="292"/>
      <c r="L1914" s="292"/>
    </row>
    <row r="1915" spans="1:12">
      <c r="A1915" s="2"/>
      <c r="B1915" s="293"/>
      <c r="C1915" s="292"/>
      <c r="D1915" s="292"/>
      <c r="E1915" s="292"/>
      <c r="F1915" s="292"/>
      <c r="G1915" s="292"/>
      <c r="H1915" s="292"/>
      <c r="I1915" s="292"/>
      <c r="J1915" s="292"/>
      <c r="K1915" s="292"/>
      <c r="L1915" s="292"/>
    </row>
    <row r="1916" spans="1:12">
      <c r="A1916" s="2"/>
      <c r="B1916" s="293"/>
      <c r="C1916" s="292"/>
      <c r="D1916" s="292"/>
      <c r="E1916" s="292"/>
      <c r="F1916" s="292"/>
      <c r="G1916" s="292"/>
      <c r="H1916" s="292"/>
      <c r="I1916" s="292"/>
      <c r="J1916" s="292"/>
      <c r="K1916" s="292"/>
      <c r="L1916" s="292"/>
    </row>
    <row r="1917" spans="1:12">
      <c r="A1917" s="2"/>
      <c r="B1917" s="293"/>
      <c r="C1917" s="292"/>
      <c r="D1917" s="292"/>
      <c r="E1917" s="292"/>
      <c r="F1917" s="292"/>
      <c r="G1917" s="292"/>
      <c r="H1917" s="292"/>
      <c r="I1917" s="292"/>
      <c r="J1917" s="292"/>
      <c r="K1917" s="292"/>
      <c r="L1917" s="292"/>
    </row>
    <row r="1918" spans="1:12">
      <c r="A1918" s="2"/>
      <c r="B1918" s="293"/>
      <c r="C1918" s="292"/>
      <c r="D1918" s="292"/>
      <c r="E1918" s="292"/>
      <c r="F1918" s="292"/>
      <c r="G1918" s="292"/>
      <c r="H1918" s="292"/>
      <c r="I1918" s="292"/>
      <c r="J1918" s="292"/>
      <c r="K1918" s="292"/>
      <c r="L1918" s="292"/>
    </row>
    <row r="1919" spans="1:12">
      <c r="A1919" s="2"/>
      <c r="B1919" s="293"/>
      <c r="C1919" s="292"/>
      <c r="D1919" s="292"/>
      <c r="E1919" s="292"/>
      <c r="F1919" s="292"/>
      <c r="G1919" s="292"/>
      <c r="H1919" s="292"/>
      <c r="I1919" s="292"/>
      <c r="J1919" s="292"/>
      <c r="K1919" s="292"/>
      <c r="L1919" s="292"/>
    </row>
    <row r="1920" spans="1:12">
      <c r="A1920" s="2"/>
      <c r="B1920" s="293"/>
      <c r="C1920" s="292"/>
      <c r="D1920" s="292"/>
      <c r="E1920" s="292"/>
      <c r="F1920" s="292"/>
      <c r="G1920" s="292"/>
      <c r="H1920" s="292"/>
      <c r="I1920" s="292"/>
      <c r="J1920" s="292"/>
      <c r="K1920" s="292"/>
      <c r="L1920" s="292"/>
    </row>
    <row r="1921" spans="1:12">
      <c r="A1921" s="2"/>
      <c r="B1921" s="293"/>
      <c r="C1921" s="292"/>
      <c r="D1921" s="292"/>
      <c r="E1921" s="292"/>
      <c r="F1921" s="292"/>
      <c r="G1921" s="292"/>
      <c r="H1921" s="292"/>
      <c r="I1921" s="292"/>
      <c r="J1921" s="292"/>
      <c r="K1921" s="292"/>
      <c r="L1921" s="292"/>
    </row>
    <row r="1922" spans="1:12">
      <c r="A1922" s="2"/>
      <c r="B1922" s="293"/>
      <c r="C1922" s="292"/>
      <c r="D1922" s="292"/>
      <c r="E1922" s="292"/>
      <c r="F1922" s="292"/>
      <c r="G1922" s="292"/>
      <c r="H1922" s="292"/>
      <c r="I1922" s="292"/>
      <c r="J1922" s="292"/>
      <c r="K1922" s="292"/>
      <c r="L1922" s="292"/>
    </row>
    <row r="1923" spans="1:12">
      <c r="A1923" s="2"/>
      <c r="B1923" s="293"/>
      <c r="C1923" s="292"/>
      <c r="D1923" s="292"/>
      <c r="E1923" s="292"/>
      <c r="F1923" s="292"/>
      <c r="G1923" s="292"/>
      <c r="H1923" s="292"/>
      <c r="I1923" s="292"/>
      <c r="J1923" s="292"/>
      <c r="K1923" s="292"/>
      <c r="L1923" s="292"/>
    </row>
    <row r="1924" spans="1:12">
      <c r="A1924" s="2"/>
      <c r="B1924" s="293"/>
      <c r="C1924" s="292"/>
      <c r="D1924" s="292"/>
      <c r="E1924" s="292"/>
      <c r="F1924" s="292"/>
      <c r="G1924" s="292"/>
      <c r="H1924" s="292"/>
      <c r="I1924" s="292"/>
      <c r="J1924" s="292"/>
      <c r="K1924" s="292"/>
      <c r="L1924" s="292"/>
    </row>
    <row r="1925" spans="1:12">
      <c r="A1925" s="2"/>
      <c r="B1925" s="293"/>
      <c r="C1925" s="292"/>
      <c r="D1925" s="292"/>
      <c r="E1925" s="292"/>
      <c r="F1925" s="292"/>
      <c r="G1925" s="292"/>
      <c r="H1925" s="292"/>
      <c r="I1925" s="292"/>
      <c r="J1925" s="292"/>
      <c r="K1925" s="292"/>
      <c r="L1925" s="292"/>
    </row>
    <row r="1926" spans="1:12">
      <c r="A1926" s="2"/>
      <c r="B1926" s="293"/>
      <c r="C1926" s="292"/>
      <c r="D1926" s="292"/>
      <c r="E1926" s="292"/>
      <c r="F1926" s="292"/>
      <c r="G1926" s="292"/>
      <c r="H1926" s="292"/>
      <c r="I1926" s="292"/>
      <c r="J1926" s="292"/>
      <c r="K1926" s="292"/>
      <c r="L1926" s="292"/>
    </row>
    <row r="1927" spans="1:12">
      <c r="A1927" s="2"/>
      <c r="B1927" s="293"/>
      <c r="C1927" s="292"/>
      <c r="D1927" s="292"/>
      <c r="E1927" s="292"/>
      <c r="F1927" s="292"/>
      <c r="G1927" s="292"/>
      <c r="H1927" s="292"/>
      <c r="I1927" s="292"/>
      <c r="J1927" s="292"/>
      <c r="K1927" s="292"/>
      <c r="L1927" s="292"/>
    </row>
    <row r="1928" spans="1:12">
      <c r="A1928" s="2"/>
      <c r="B1928" s="293"/>
      <c r="C1928" s="292"/>
      <c r="D1928" s="292"/>
      <c r="E1928" s="292"/>
      <c r="F1928" s="292"/>
      <c r="G1928" s="292"/>
      <c r="H1928" s="292"/>
      <c r="I1928" s="292"/>
      <c r="J1928" s="292"/>
      <c r="K1928" s="292"/>
      <c r="L1928" s="292"/>
    </row>
    <row r="1929" spans="1:12">
      <c r="A1929" s="2"/>
      <c r="B1929" s="293"/>
      <c r="C1929" s="292"/>
      <c r="D1929" s="292"/>
      <c r="E1929" s="292"/>
      <c r="F1929" s="292"/>
      <c r="G1929" s="292"/>
      <c r="H1929" s="292"/>
      <c r="I1929" s="292"/>
      <c r="J1929" s="292"/>
      <c r="K1929" s="292"/>
      <c r="L1929" s="292"/>
    </row>
    <row r="1930" spans="1:12">
      <c r="A1930" s="2"/>
      <c r="B1930" s="293"/>
      <c r="C1930" s="292"/>
      <c r="D1930" s="292"/>
      <c r="E1930" s="292"/>
      <c r="F1930" s="292"/>
      <c r="G1930" s="292"/>
      <c r="H1930" s="292"/>
      <c r="I1930" s="292"/>
      <c r="J1930" s="292"/>
      <c r="K1930" s="292"/>
      <c r="L1930" s="292"/>
    </row>
    <row r="1931" spans="1:12">
      <c r="A1931" s="2"/>
      <c r="B1931" s="293"/>
      <c r="C1931" s="292"/>
      <c r="D1931" s="292"/>
      <c r="E1931" s="292"/>
      <c r="F1931" s="292"/>
      <c r="G1931" s="292"/>
      <c r="H1931" s="292"/>
      <c r="I1931" s="292"/>
      <c r="J1931" s="292"/>
      <c r="K1931" s="292"/>
      <c r="L1931" s="292"/>
    </row>
    <row r="1932" spans="1:12">
      <c r="A1932" s="2"/>
      <c r="B1932" s="293"/>
      <c r="C1932" s="292"/>
      <c r="D1932" s="292"/>
      <c r="E1932" s="292"/>
      <c r="F1932" s="292"/>
      <c r="G1932" s="292"/>
      <c r="H1932" s="292"/>
      <c r="I1932" s="292"/>
      <c r="J1932" s="292"/>
      <c r="K1932" s="292"/>
      <c r="L1932" s="292"/>
    </row>
    <row r="1933" spans="1:12">
      <c r="A1933" s="2"/>
      <c r="B1933" s="293"/>
      <c r="C1933" s="292"/>
      <c r="D1933" s="292"/>
      <c r="E1933" s="292"/>
      <c r="F1933" s="292"/>
      <c r="G1933" s="292"/>
      <c r="H1933" s="292"/>
      <c r="I1933" s="292"/>
      <c r="J1933" s="292"/>
      <c r="K1933" s="292"/>
      <c r="L1933" s="292"/>
    </row>
    <row r="1934" spans="1:12">
      <c r="A1934" s="2"/>
      <c r="B1934" s="293"/>
      <c r="C1934" s="292"/>
      <c r="D1934" s="292"/>
      <c r="E1934" s="292"/>
      <c r="F1934" s="292"/>
      <c r="G1934" s="292"/>
      <c r="H1934" s="292"/>
      <c r="I1934" s="292"/>
      <c r="J1934" s="292"/>
      <c r="K1934" s="292"/>
      <c r="L1934" s="292"/>
    </row>
    <row r="1935" spans="1:12">
      <c r="A1935" s="2"/>
      <c r="B1935" s="293"/>
      <c r="C1935" s="292"/>
      <c r="D1935" s="292"/>
      <c r="E1935" s="292"/>
      <c r="F1935" s="292"/>
      <c r="G1935" s="292"/>
      <c r="H1935" s="292"/>
      <c r="I1935" s="292"/>
      <c r="J1935" s="292"/>
      <c r="K1935" s="292"/>
      <c r="L1935" s="292"/>
    </row>
    <row r="1936" spans="1:12">
      <c r="A1936" s="2"/>
      <c r="B1936" s="293"/>
      <c r="C1936" s="292"/>
      <c r="D1936" s="292"/>
      <c r="E1936" s="292"/>
      <c r="F1936" s="292"/>
      <c r="G1936" s="292"/>
      <c r="H1936" s="292"/>
      <c r="I1936" s="292"/>
      <c r="J1936" s="292"/>
      <c r="K1936" s="292"/>
      <c r="L1936" s="292"/>
    </row>
    <row r="1937" spans="1:12">
      <c r="A1937" s="2"/>
      <c r="B1937" s="293"/>
      <c r="C1937" s="292"/>
      <c r="D1937" s="292"/>
      <c r="E1937" s="292"/>
      <c r="F1937" s="292"/>
      <c r="G1937" s="292"/>
      <c r="H1937" s="292"/>
      <c r="I1937" s="292"/>
      <c r="J1937" s="292"/>
      <c r="K1937" s="292"/>
      <c r="L1937" s="292"/>
    </row>
    <row r="1938" spans="1:12">
      <c r="A1938" s="2"/>
      <c r="B1938" s="293"/>
      <c r="C1938" s="292"/>
      <c r="D1938" s="292"/>
      <c r="E1938" s="292"/>
      <c r="F1938" s="292"/>
      <c r="G1938" s="292"/>
      <c r="H1938" s="292"/>
      <c r="I1938" s="292"/>
      <c r="J1938" s="292"/>
      <c r="K1938" s="292"/>
      <c r="L1938" s="292"/>
    </row>
    <row r="1939" spans="1:12">
      <c r="A1939" s="2"/>
      <c r="B1939" s="293"/>
      <c r="C1939" s="292"/>
      <c r="D1939" s="292"/>
      <c r="E1939" s="292"/>
      <c r="F1939" s="292"/>
      <c r="G1939" s="292"/>
      <c r="H1939" s="292"/>
      <c r="I1939" s="292"/>
      <c r="J1939" s="292"/>
      <c r="K1939" s="292"/>
      <c r="L1939" s="292"/>
    </row>
    <row r="1940" spans="1:12">
      <c r="A1940" s="2"/>
      <c r="B1940" s="293"/>
      <c r="C1940" s="292"/>
      <c r="D1940" s="292"/>
      <c r="E1940" s="292"/>
      <c r="F1940" s="292"/>
      <c r="G1940" s="292"/>
      <c r="H1940" s="292"/>
      <c r="I1940" s="292"/>
      <c r="J1940" s="292"/>
      <c r="K1940" s="292"/>
      <c r="L1940" s="292"/>
    </row>
    <row r="1941" spans="1:12">
      <c r="A1941" s="2"/>
      <c r="B1941" s="293"/>
      <c r="C1941" s="292"/>
      <c r="D1941" s="292"/>
      <c r="E1941" s="292"/>
      <c r="F1941" s="292"/>
      <c r="G1941" s="292"/>
      <c r="H1941" s="292"/>
      <c r="I1941" s="292"/>
      <c r="J1941" s="292"/>
      <c r="K1941" s="292"/>
      <c r="L1941" s="292"/>
    </row>
    <row r="1942" spans="1:12">
      <c r="A1942" s="2"/>
      <c r="B1942" s="293"/>
      <c r="C1942" s="292"/>
      <c r="D1942" s="292"/>
      <c r="E1942" s="292"/>
      <c r="F1942" s="292"/>
      <c r="G1942" s="292"/>
      <c r="H1942" s="292"/>
      <c r="I1942" s="292"/>
      <c r="J1942" s="292"/>
      <c r="K1942" s="292"/>
      <c r="L1942" s="292"/>
    </row>
    <row r="1943" spans="1:12">
      <c r="A1943" s="2"/>
      <c r="B1943" s="293"/>
      <c r="C1943" s="292"/>
      <c r="D1943" s="292"/>
      <c r="E1943" s="292"/>
      <c r="F1943" s="292"/>
      <c r="G1943" s="292"/>
      <c r="H1943" s="292"/>
      <c r="I1943" s="292"/>
      <c r="J1943" s="292"/>
      <c r="K1943" s="292"/>
      <c r="L1943" s="292"/>
    </row>
    <row r="1944" spans="1:12">
      <c r="A1944" s="2"/>
      <c r="B1944" s="293"/>
      <c r="C1944" s="292"/>
      <c r="D1944" s="292"/>
      <c r="E1944" s="292"/>
      <c r="F1944" s="292"/>
      <c r="G1944" s="292"/>
      <c r="H1944" s="292"/>
      <c r="I1944" s="292"/>
      <c r="J1944" s="292"/>
      <c r="K1944" s="292"/>
      <c r="L1944" s="292"/>
    </row>
    <row r="1945" spans="1:12">
      <c r="A1945" s="2"/>
      <c r="B1945" s="293"/>
      <c r="C1945" s="292"/>
      <c r="D1945" s="292"/>
      <c r="E1945" s="292"/>
      <c r="F1945" s="292"/>
      <c r="G1945" s="292"/>
      <c r="H1945" s="292"/>
      <c r="I1945" s="292"/>
      <c r="J1945" s="292"/>
      <c r="K1945" s="292"/>
      <c r="L1945" s="292"/>
    </row>
    <row r="1946" spans="1:12">
      <c r="A1946" s="2"/>
      <c r="B1946" s="293"/>
      <c r="C1946" s="292"/>
      <c r="D1946" s="292"/>
      <c r="E1946" s="292"/>
      <c r="F1946" s="292"/>
      <c r="G1946" s="292"/>
      <c r="H1946" s="292"/>
      <c r="I1946" s="292"/>
      <c r="J1946" s="292"/>
      <c r="K1946" s="292"/>
      <c r="L1946" s="292"/>
    </row>
    <row r="1947" spans="1:12">
      <c r="A1947" s="2"/>
      <c r="B1947" s="293"/>
      <c r="C1947" s="292"/>
      <c r="D1947" s="292"/>
      <c r="E1947" s="292"/>
      <c r="F1947" s="292"/>
      <c r="G1947" s="292"/>
      <c r="H1947" s="292"/>
      <c r="I1947" s="292"/>
      <c r="J1947" s="292"/>
      <c r="K1947" s="292"/>
      <c r="L1947" s="292"/>
    </row>
    <row r="1948" spans="1:12">
      <c r="A1948" s="2"/>
      <c r="B1948" s="293"/>
      <c r="C1948" s="292"/>
      <c r="D1948" s="292"/>
      <c r="E1948" s="292"/>
      <c r="F1948" s="292"/>
      <c r="G1948" s="292"/>
      <c r="H1948" s="292"/>
      <c r="I1948" s="292"/>
      <c r="J1948" s="292"/>
      <c r="K1948" s="292"/>
      <c r="L1948" s="292"/>
    </row>
    <row r="1949" spans="1:12">
      <c r="A1949" s="2"/>
      <c r="B1949" s="293"/>
      <c r="C1949" s="292"/>
      <c r="D1949" s="292"/>
      <c r="E1949" s="292"/>
      <c r="F1949" s="292"/>
      <c r="G1949" s="292"/>
      <c r="H1949" s="292"/>
      <c r="I1949" s="292"/>
      <c r="J1949" s="292"/>
      <c r="K1949" s="292"/>
      <c r="L1949" s="292"/>
    </row>
    <row r="1950" spans="1:12">
      <c r="A1950" s="2"/>
      <c r="B1950" s="293"/>
      <c r="C1950" s="292"/>
      <c r="D1950" s="292"/>
      <c r="E1950" s="292"/>
      <c r="F1950" s="292"/>
      <c r="G1950" s="292"/>
      <c r="H1950" s="292"/>
      <c r="I1950" s="292"/>
      <c r="J1950" s="292"/>
      <c r="K1950" s="292"/>
      <c r="L1950" s="292"/>
    </row>
    <row r="1951" spans="1:12">
      <c r="A1951" s="2"/>
      <c r="B1951" s="293"/>
      <c r="C1951" s="292"/>
      <c r="D1951" s="292"/>
      <c r="E1951" s="292"/>
      <c r="F1951" s="292"/>
      <c r="G1951" s="292"/>
      <c r="H1951" s="292"/>
      <c r="I1951" s="292"/>
      <c r="J1951" s="292"/>
      <c r="K1951" s="292"/>
      <c r="L1951" s="292"/>
    </row>
    <row r="1952" spans="1:12">
      <c r="A1952" s="2"/>
      <c r="B1952" s="293"/>
      <c r="C1952" s="292"/>
      <c r="D1952" s="292"/>
      <c r="E1952" s="292"/>
      <c r="F1952" s="292"/>
      <c r="G1952" s="292"/>
      <c r="H1952" s="292"/>
      <c r="I1952" s="292"/>
      <c r="J1952" s="292"/>
      <c r="K1952" s="292"/>
      <c r="L1952" s="292"/>
    </row>
    <row r="1953" spans="1:12">
      <c r="A1953" s="2"/>
      <c r="B1953" s="293"/>
      <c r="C1953" s="292"/>
      <c r="D1953" s="292"/>
      <c r="E1953" s="292"/>
      <c r="F1953" s="292"/>
      <c r="G1953" s="292"/>
      <c r="H1953" s="292"/>
      <c r="I1953" s="292"/>
      <c r="J1953" s="292"/>
      <c r="K1953" s="292"/>
      <c r="L1953" s="292"/>
    </row>
    <row r="1954" spans="1:12">
      <c r="A1954" s="2"/>
      <c r="B1954" s="293"/>
      <c r="C1954" s="292"/>
      <c r="D1954" s="292"/>
      <c r="E1954" s="292"/>
      <c r="F1954" s="292"/>
      <c r="G1954" s="292"/>
      <c r="H1954" s="292"/>
      <c r="I1954" s="292"/>
      <c r="J1954" s="292"/>
      <c r="K1954" s="292"/>
      <c r="L1954" s="292"/>
    </row>
    <row r="1955" spans="1:12">
      <c r="A1955" s="2"/>
      <c r="B1955" s="293"/>
      <c r="C1955" s="292"/>
      <c r="D1955" s="292"/>
      <c r="E1955" s="292"/>
      <c r="F1955" s="292"/>
      <c r="G1955" s="292"/>
      <c r="H1955" s="292"/>
      <c r="I1955" s="292"/>
      <c r="J1955" s="292"/>
      <c r="K1955" s="292"/>
      <c r="L1955" s="292"/>
    </row>
    <row r="1956" spans="1:12">
      <c r="A1956" s="2"/>
      <c r="B1956" s="293"/>
      <c r="C1956" s="292"/>
      <c r="D1956" s="292"/>
      <c r="E1956" s="292"/>
      <c r="F1956" s="292"/>
      <c r="G1956" s="292"/>
      <c r="H1956" s="292"/>
      <c r="I1956" s="292"/>
      <c r="J1956" s="292"/>
      <c r="K1956" s="292"/>
      <c r="L1956" s="292"/>
    </row>
    <row r="1957" spans="1:12">
      <c r="A1957" s="2"/>
      <c r="B1957" s="293"/>
      <c r="C1957" s="292"/>
      <c r="D1957" s="292"/>
      <c r="E1957" s="292"/>
      <c r="F1957" s="292"/>
      <c r="G1957" s="292"/>
      <c r="H1957" s="292"/>
      <c r="I1957" s="292"/>
      <c r="J1957" s="292"/>
      <c r="K1957" s="292"/>
      <c r="L1957" s="292"/>
    </row>
    <row r="1958" spans="1:12">
      <c r="A1958" s="2"/>
      <c r="B1958" s="293"/>
      <c r="C1958" s="292"/>
      <c r="D1958" s="292"/>
      <c r="E1958" s="292"/>
      <c r="F1958" s="292"/>
      <c r="G1958" s="292"/>
      <c r="H1958" s="292"/>
      <c r="I1958" s="292"/>
      <c r="J1958" s="292"/>
      <c r="K1958" s="292"/>
      <c r="L1958" s="292"/>
    </row>
    <row r="1959" spans="1:12">
      <c r="A1959" s="2"/>
      <c r="B1959" s="293"/>
      <c r="C1959" s="292"/>
      <c r="D1959" s="292"/>
      <c r="E1959" s="292"/>
      <c r="F1959" s="292"/>
      <c r="G1959" s="292"/>
      <c r="H1959" s="292"/>
      <c r="I1959" s="292"/>
      <c r="J1959" s="292"/>
      <c r="K1959" s="292"/>
      <c r="L1959" s="292"/>
    </row>
    <row r="1960" spans="1:12">
      <c r="A1960" s="2"/>
      <c r="B1960" s="293"/>
      <c r="C1960" s="292"/>
      <c r="D1960" s="292"/>
      <c r="E1960" s="292"/>
      <c r="F1960" s="292"/>
      <c r="G1960" s="292"/>
      <c r="H1960" s="292"/>
      <c r="I1960" s="292"/>
      <c r="J1960" s="292"/>
      <c r="K1960" s="292"/>
      <c r="L1960" s="292"/>
    </row>
    <row r="1961" spans="1:12">
      <c r="A1961" s="2"/>
      <c r="B1961" s="293"/>
      <c r="C1961" s="292"/>
      <c r="D1961" s="292"/>
      <c r="E1961" s="292"/>
      <c r="F1961" s="292"/>
      <c r="G1961" s="292"/>
      <c r="H1961" s="292"/>
      <c r="I1961" s="292"/>
      <c r="J1961" s="292"/>
      <c r="K1961" s="292"/>
      <c r="L1961" s="292"/>
    </row>
    <row r="1962" spans="1:12">
      <c r="A1962" s="2"/>
      <c r="B1962" s="293"/>
      <c r="C1962" s="292"/>
      <c r="D1962" s="292"/>
      <c r="E1962" s="292"/>
      <c r="F1962" s="292"/>
      <c r="G1962" s="292"/>
      <c r="H1962" s="292"/>
      <c r="I1962" s="292"/>
      <c r="J1962" s="292"/>
      <c r="K1962" s="292"/>
      <c r="L1962" s="292"/>
    </row>
    <row r="1963" spans="1:12">
      <c r="A1963" s="2"/>
      <c r="B1963" s="293"/>
      <c r="C1963" s="292"/>
      <c r="D1963" s="292"/>
      <c r="E1963" s="292"/>
      <c r="F1963" s="292"/>
      <c r="G1963" s="292"/>
      <c r="H1963" s="292"/>
      <c r="I1963" s="292"/>
      <c r="J1963" s="292"/>
      <c r="K1963" s="292"/>
      <c r="L1963" s="292"/>
    </row>
    <row r="1964" spans="1:12">
      <c r="A1964" s="2"/>
      <c r="B1964" s="293"/>
      <c r="C1964" s="292"/>
      <c r="D1964" s="292"/>
      <c r="E1964" s="292"/>
      <c r="F1964" s="292"/>
      <c r="G1964" s="292"/>
      <c r="H1964" s="292"/>
      <c r="I1964" s="292"/>
      <c r="J1964" s="292"/>
      <c r="K1964" s="292"/>
      <c r="L1964" s="292"/>
    </row>
    <row r="1965" spans="1:12">
      <c r="A1965" s="2"/>
      <c r="B1965" s="293"/>
      <c r="C1965" s="292"/>
      <c r="D1965" s="292"/>
      <c r="E1965" s="292"/>
      <c r="F1965" s="292"/>
      <c r="G1965" s="292"/>
      <c r="H1965" s="292"/>
      <c r="I1965" s="292"/>
      <c r="J1965" s="292"/>
      <c r="K1965" s="292"/>
      <c r="L1965" s="292"/>
    </row>
    <row r="1966" spans="1:12">
      <c r="A1966" s="2"/>
      <c r="B1966" s="293"/>
      <c r="C1966" s="292"/>
      <c r="D1966" s="292"/>
      <c r="E1966" s="292"/>
      <c r="F1966" s="292"/>
      <c r="G1966" s="292"/>
      <c r="H1966" s="292"/>
      <c r="I1966" s="292"/>
      <c r="J1966" s="292"/>
      <c r="K1966" s="292"/>
      <c r="L1966" s="292"/>
    </row>
    <row r="1967" spans="1:12">
      <c r="A1967" s="2"/>
      <c r="B1967" s="293"/>
      <c r="C1967" s="292"/>
      <c r="D1967" s="292"/>
      <c r="E1967" s="292"/>
      <c r="F1967" s="292"/>
      <c r="G1967" s="292"/>
      <c r="H1967" s="292"/>
      <c r="I1967" s="292"/>
      <c r="J1967" s="292"/>
      <c r="K1967" s="292"/>
      <c r="L1967" s="292"/>
    </row>
    <row r="1968" spans="1:12">
      <c r="A1968" s="2"/>
      <c r="B1968" s="293"/>
      <c r="C1968" s="292"/>
      <c r="D1968" s="292"/>
      <c r="E1968" s="292"/>
      <c r="F1968" s="292"/>
      <c r="G1968" s="292"/>
      <c r="H1968" s="292"/>
      <c r="I1968" s="292"/>
      <c r="J1968" s="292"/>
      <c r="K1968" s="292"/>
      <c r="L1968" s="292"/>
    </row>
    <row r="1969" spans="1:12">
      <c r="A1969" s="2"/>
      <c r="B1969" s="293"/>
      <c r="C1969" s="292"/>
      <c r="D1969" s="292"/>
      <c r="E1969" s="292"/>
      <c r="F1969" s="292"/>
      <c r="G1969" s="292"/>
      <c r="H1969" s="292"/>
      <c r="I1969" s="292"/>
      <c r="J1969" s="292"/>
      <c r="K1969" s="292"/>
      <c r="L1969" s="292"/>
    </row>
    <row r="1970" spans="1:12">
      <c r="A1970" s="2"/>
      <c r="B1970" s="293"/>
      <c r="C1970" s="292"/>
      <c r="D1970" s="292"/>
      <c r="E1970" s="292"/>
      <c r="F1970" s="292"/>
      <c r="G1970" s="292"/>
      <c r="H1970" s="292"/>
      <c r="I1970" s="292"/>
      <c r="J1970" s="292"/>
      <c r="K1970" s="292"/>
      <c r="L1970" s="292"/>
    </row>
    <row r="1971" spans="1:12">
      <c r="A1971" s="2"/>
      <c r="B1971" s="293"/>
      <c r="C1971" s="292"/>
      <c r="D1971" s="292"/>
      <c r="E1971" s="292"/>
      <c r="F1971" s="292"/>
      <c r="G1971" s="292"/>
      <c r="H1971" s="292"/>
      <c r="I1971" s="292"/>
      <c r="J1971" s="292"/>
      <c r="K1971" s="292"/>
      <c r="L1971" s="292"/>
    </row>
    <row r="1972" spans="1:12">
      <c r="A1972" s="2"/>
      <c r="B1972" s="293"/>
      <c r="C1972" s="292"/>
      <c r="D1972" s="292"/>
      <c r="E1972" s="292"/>
      <c r="F1972" s="292"/>
      <c r="G1972" s="292"/>
      <c r="H1972" s="292"/>
      <c r="I1972" s="292"/>
      <c r="J1972" s="292"/>
      <c r="K1972" s="292"/>
      <c r="L1972" s="292"/>
    </row>
    <row r="1973" spans="1:12">
      <c r="A1973" s="2"/>
      <c r="B1973" s="293"/>
      <c r="C1973" s="292"/>
      <c r="D1973" s="292"/>
      <c r="E1973" s="292"/>
      <c r="F1973" s="292"/>
      <c r="G1973" s="292"/>
      <c r="H1973" s="292"/>
      <c r="I1973" s="292"/>
      <c r="J1973" s="292"/>
      <c r="K1973" s="292"/>
      <c r="L1973" s="292"/>
    </row>
    <row r="1974" spans="1:12">
      <c r="A1974" s="2"/>
      <c r="B1974" s="293"/>
      <c r="C1974" s="292"/>
      <c r="D1974" s="292"/>
      <c r="E1974" s="292"/>
      <c r="F1974" s="292"/>
      <c r="G1974" s="292"/>
      <c r="H1974" s="292"/>
      <c r="I1974" s="292"/>
      <c r="J1974" s="292"/>
      <c r="K1974" s="292"/>
      <c r="L1974" s="292"/>
    </row>
    <row r="1975" spans="1:12">
      <c r="A1975" s="2"/>
      <c r="B1975" s="293"/>
      <c r="C1975" s="292"/>
      <c r="D1975" s="292"/>
      <c r="E1975" s="292"/>
      <c r="F1975" s="292"/>
      <c r="G1975" s="292"/>
      <c r="H1975" s="292"/>
      <c r="I1975" s="292"/>
      <c r="J1975" s="292"/>
      <c r="K1975" s="292"/>
      <c r="L1975" s="292"/>
    </row>
    <row r="1976" spans="1:12">
      <c r="A1976" s="2"/>
      <c r="B1976" s="293"/>
      <c r="C1976" s="292"/>
      <c r="D1976" s="292"/>
      <c r="E1976" s="292"/>
      <c r="F1976" s="292"/>
      <c r="G1976" s="292"/>
      <c r="H1976" s="292"/>
      <c r="I1976" s="292"/>
      <c r="J1976" s="292"/>
      <c r="K1976" s="292"/>
      <c r="L1976" s="292"/>
    </row>
    <row r="1977" spans="1:12">
      <c r="A1977" s="2"/>
      <c r="B1977" s="293"/>
      <c r="C1977" s="292"/>
      <c r="D1977" s="292"/>
      <c r="E1977" s="292"/>
      <c r="F1977" s="292"/>
      <c r="G1977" s="292"/>
      <c r="H1977" s="292"/>
      <c r="I1977" s="292"/>
      <c r="J1977" s="292"/>
      <c r="K1977" s="292"/>
      <c r="L1977" s="292"/>
    </row>
    <row r="1978" spans="1:12">
      <c r="A1978" s="2"/>
      <c r="B1978" s="293"/>
      <c r="C1978" s="292"/>
      <c r="D1978" s="292"/>
      <c r="E1978" s="292"/>
      <c r="F1978" s="292"/>
      <c r="G1978" s="292"/>
      <c r="H1978" s="292"/>
      <c r="I1978" s="292"/>
      <c r="J1978" s="292"/>
      <c r="K1978" s="292"/>
      <c r="L1978" s="292"/>
    </row>
    <row r="1979" spans="1:12">
      <c r="A1979" s="2"/>
      <c r="B1979" s="293"/>
      <c r="C1979" s="292"/>
      <c r="D1979" s="292"/>
      <c r="E1979" s="292"/>
      <c r="F1979" s="292"/>
      <c r="G1979" s="292"/>
      <c r="H1979" s="292"/>
      <c r="I1979" s="292"/>
      <c r="J1979" s="292"/>
      <c r="K1979" s="292"/>
      <c r="L1979" s="292"/>
    </row>
    <row r="1980" spans="1:12">
      <c r="A1980" s="2"/>
      <c r="B1980" s="293"/>
      <c r="C1980" s="292"/>
      <c r="D1980" s="292"/>
      <c r="E1980" s="292"/>
      <c r="F1980" s="292"/>
      <c r="G1980" s="292"/>
      <c r="H1980" s="292"/>
      <c r="I1980" s="292"/>
      <c r="J1980" s="292"/>
      <c r="K1980" s="292"/>
      <c r="L1980" s="292"/>
    </row>
    <row r="1981" spans="1:12">
      <c r="A1981" s="2"/>
      <c r="B1981" s="293"/>
      <c r="C1981" s="292"/>
      <c r="D1981" s="292"/>
      <c r="E1981" s="292"/>
      <c r="F1981" s="292"/>
      <c r="G1981" s="292"/>
      <c r="H1981" s="292"/>
      <c r="I1981" s="292"/>
      <c r="J1981" s="292"/>
      <c r="K1981" s="292"/>
      <c r="L1981" s="292"/>
    </row>
    <row r="1982" spans="1:12">
      <c r="A1982" s="2"/>
      <c r="B1982" s="293"/>
      <c r="C1982" s="292"/>
      <c r="D1982" s="292"/>
      <c r="E1982" s="292"/>
      <c r="F1982" s="292"/>
      <c r="G1982" s="292"/>
      <c r="H1982" s="292"/>
      <c r="I1982" s="292"/>
      <c r="J1982" s="292"/>
      <c r="K1982" s="292"/>
      <c r="L1982" s="292"/>
    </row>
    <row r="1983" spans="1:12">
      <c r="A1983" s="2"/>
      <c r="B1983" s="293"/>
      <c r="C1983" s="292"/>
      <c r="D1983" s="292"/>
      <c r="E1983" s="292"/>
      <c r="F1983" s="292"/>
      <c r="G1983" s="292"/>
      <c r="H1983" s="292"/>
      <c r="I1983" s="292"/>
      <c r="J1983" s="292"/>
      <c r="K1983" s="292"/>
      <c r="L1983" s="292"/>
    </row>
    <row r="1984" spans="1:12">
      <c r="A1984" s="2"/>
      <c r="B1984" s="293"/>
      <c r="C1984" s="292"/>
      <c r="D1984" s="292"/>
      <c r="E1984" s="292"/>
      <c r="F1984" s="292"/>
      <c r="G1984" s="292"/>
      <c r="H1984" s="292"/>
      <c r="I1984" s="292"/>
      <c r="J1984" s="292"/>
      <c r="K1984" s="292"/>
      <c r="L1984" s="292"/>
    </row>
    <row r="1985" spans="1:12">
      <c r="A1985" s="2"/>
      <c r="B1985" s="293"/>
      <c r="C1985" s="292"/>
      <c r="D1985" s="292"/>
      <c r="E1985" s="292"/>
      <c r="F1985" s="292"/>
      <c r="G1985" s="292"/>
      <c r="H1985" s="292"/>
      <c r="I1985" s="292"/>
      <c r="J1985" s="292"/>
      <c r="K1985" s="292"/>
      <c r="L1985" s="292"/>
    </row>
    <row r="1986" spans="1:12">
      <c r="A1986" s="2"/>
      <c r="B1986" s="293"/>
      <c r="C1986" s="292"/>
      <c r="D1986" s="292"/>
      <c r="E1986" s="292"/>
      <c r="F1986" s="292"/>
      <c r="G1986" s="292"/>
      <c r="H1986" s="292"/>
      <c r="I1986" s="292"/>
      <c r="J1986" s="292"/>
      <c r="K1986" s="292"/>
      <c r="L1986" s="292"/>
    </row>
    <row r="1987" spans="1:12">
      <c r="A1987" s="2"/>
      <c r="B1987" s="293"/>
      <c r="C1987" s="292"/>
      <c r="D1987" s="292"/>
      <c r="E1987" s="292"/>
      <c r="F1987" s="292"/>
      <c r="G1987" s="292"/>
      <c r="H1987" s="292"/>
      <c r="I1987" s="292"/>
      <c r="J1987" s="292"/>
      <c r="K1987" s="292"/>
      <c r="L1987" s="292"/>
    </row>
    <row r="1988" spans="1:12">
      <c r="A1988" s="2"/>
      <c r="B1988" s="293"/>
      <c r="C1988" s="292"/>
      <c r="D1988" s="292"/>
      <c r="E1988" s="292"/>
      <c r="F1988" s="292"/>
      <c r="G1988" s="292"/>
      <c r="H1988" s="292"/>
      <c r="I1988" s="292"/>
      <c r="J1988" s="292"/>
      <c r="K1988" s="292"/>
      <c r="L1988" s="292"/>
    </row>
    <row r="1989" spans="1:12">
      <c r="A1989" s="2"/>
      <c r="B1989" s="293"/>
      <c r="C1989" s="292"/>
      <c r="D1989" s="292"/>
      <c r="E1989" s="292"/>
      <c r="F1989" s="292"/>
      <c r="G1989" s="292"/>
      <c r="H1989" s="292"/>
      <c r="I1989" s="292"/>
      <c r="J1989" s="292"/>
      <c r="K1989" s="292"/>
      <c r="L1989" s="292"/>
    </row>
    <row r="1990" spans="1:12">
      <c r="A1990" s="2"/>
      <c r="B1990" s="293"/>
      <c r="C1990" s="292"/>
      <c r="D1990" s="292"/>
      <c r="E1990" s="292"/>
      <c r="F1990" s="292"/>
      <c r="G1990" s="292"/>
      <c r="H1990" s="292"/>
      <c r="I1990" s="292"/>
      <c r="J1990" s="292"/>
      <c r="K1990" s="292"/>
      <c r="L1990" s="292"/>
    </row>
    <row r="1991" spans="1:12">
      <c r="A1991" s="2"/>
      <c r="B1991" s="293"/>
      <c r="C1991" s="292"/>
      <c r="D1991" s="292"/>
      <c r="E1991" s="292"/>
      <c r="F1991" s="292"/>
      <c r="G1991" s="292"/>
      <c r="H1991" s="292"/>
      <c r="I1991" s="292"/>
      <c r="J1991" s="292"/>
      <c r="K1991" s="292"/>
      <c r="L1991" s="292"/>
    </row>
    <row r="1992" spans="1:12">
      <c r="A1992" s="2"/>
      <c r="B1992" s="293"/>
      <c r="C1992" s="292"/>
      <c r="D1992" s="292"/>
      <c r="E1992" s="292"/>
      <c r="F1992" s="292"/>
      <c r="G1992" s="292"/>
      <c r="H1992" s="292"/>
      <c r="I1992" s="292"/>
      <c r="J1992" s="292"/>
      <c r="K1992" s="292"/>
      <c r="L1992" s="292"/>
    </row>
    <row r="1993" spans="1:12">
      <c r="A1993" s="2"/>
      <c r="B1993" s="293"/>
      <c r="C1993" s="292"/>
      <c r="D1993" s="292"/>
      <c r="E1993" s="292"/>
      <c r="F1993" s="292"/>
      <c r="G1993" s="292"/>
      <c r="H1993" s="292"/>
      <c r="I1993" s="292"/>
      <c r="J1993" s="292"/>
      <c r="K1993" s="292"/>
      <c r="L1993" s="292"/>
    </row>
    <row r="1994" spans="1:12">
      <c r="A1994" s="2"/>
      <c r="B1994" s="293"/>
      <c r="C1994" s="292"/>
      <c r="D1994" s="292"/>
      <c r="E1994" s="292"/>
      <c r="F1994" s="292"/>
      <c r="G1994" s="292"/>
      <c r="H1994" s="292"/>
      <c r="I1994" s="292"/>
      <c r="J1994" s="292"/>
      <c r="K1994" s="292"/>
      <c r="L1994" s="292"/>
    </row>
    <row r="1995" spans="1:12">
      <c r="A1995" s="2"/>
      <c r="B1995" s="293"/>
      <c r="C1995" s="292"/>
      <c r="D1995" s="292"/>
      <c r="E1995" s="292"/>
      <c r="F1995" s="292"/>
      <c r="G1995" s="292"/>
      <c r="H1995" s="292"/>
      <c r="I1995" s="292"/>
      <c r="J1995" s="292"/>
      <c r="K1995" s="292"/>
      <c r="L1995" s="292"/>
    </row>
    <row r="1996" spans="1:12">
      <c r="A1996" s="2"/>
      <c r="B1996" s="293"/>
      <c r="C1996" s="292"/>
      <c r="D1996" s="292"/>
      <c r="E1996" s="292"/>
      <c r="F1996" s="292"/>
      <c r="G1996" s="292"/>
      <c r="H1996" s="292"/>
      <c r="I1996" s="292"/>
      <c r="J1996" s="292"/>
      <c r="K1996" s="292"/>
      <c r="L1996" s="292"/>
    </row>
    <row r="1997" spans="1:12">
      <c r="A1997" s="2"/>
      <c r="B1997" s="293"/>
      <c r="C1997" s="292"/>
      <c r="D1997" s="292"/>
      <c r="E1997" s="292"/>
      <c r="F1997" s="292"/>
      <c r="G1997" s="292"/>
      <c r="H1997" s="292"/>
      <c r="I1997" s="292"/>
      <c r="J1997" s="292"/>
      <c r="K1997" s="292"/>
      <c r="L1997" s="292"/>
    </row>
    <row r="1998" spans="1:12">
      <c r="A1998" s="2"/>
      <c r="B1998" s="293"/>
      <c r="C1998" s="292"/>
      <c r="D1998" s="292"/>
      <c r="E1998" s="292"/>
      <c r="F1998" s="292"/>
      <c r="G1998" s="292"/>
      <c r="H1998" s="292"/>
      <c r="I1998" s="292"/>
      <c r="J1998" s="292"/>
      <c r="K1998" s="292"/>
      <c r="L1998" s="292"/>
    </row>
    <row r="1999" spans="1:12">
      <c r="A1999" s="2"/>
      <c r="B1999" s="293"/>
      <c r="C1999" s="292"/>
      <c r="D1999" s="292"/>
      <c r="E1999" s="292"/>
      <c r="F1999" s="292"/>
      <c r="G1999" s="292"/>
      <c r="H1999" s="292"/>
      <c r="I1999" s="292"/>
      <c r="J1999" s="292"/>
      <c r="K1999" s="292"/>
      <c r="L1999" s="292"/>
    </row>
    <row r="2000" spans="1:12">
      <c r="A2000" s="2"/>
      <c r="B2000" s="293"/>
      <c r="C2000" s="292"/>
      <c r="D2000" s="292"/>
      <c r="E2000" s="292"/>
      <c r="F2000" s="292"/>
      <c r="G2000" s="292"/>
      <c r="H2000" s="292"/>
      <c r="I2000" s="292"/>
      <c r="J2000" s="292"/>
      <c r="K2000" s="292"/>
      <c r="L2000" s="292"/>
    </row>
    <row r="2001" spans="1:12">
      <c r="A2001" s="2"/>
      <c r="B2001" s="293"/>
      <c r="C2001" s="292"/>
      <c r="D2001" s="292"/>
      <c r="E2001" s="292"/>
      <c r="F2001" s="292"/>
      <c r="G2001" s="292"/>
      <c r="H2001" s="292"/>
      <c r="I2001" s="292"/>
      <c r="J2001" s="292"/>
      <c r="K2001" s="292"/>
      <c r="L2001" s="292"/>
    </row>
    <row r="2002" spans="1:12">
      <c r="A2002" s="2"/>
      <c r="B2002" s="293"/>
      <c r="C2002" s="292"/>
      <c r="D2002" s="292"/>
      <c r="E2002" s="292"/>
      <c r="F2002" s="292"/>
      <c r="G2002" s="292"/>
      <c r="H2002" s="292"/>
      <c r="I2002" s="292"/>
      <c r="J2002" s="292"/>
      <c r="K2002" s="292"/>
      <c r="L2002" s="292"/>
    </row>
    <row r="2003" spans="1:12">
      <c r="A2003" s="2"/>
      <c r="B2003" s="293"/>
      <c r="C2003" s="292"/>
      <c r="D2003" s="292"/>
      <c r="E2003" s="292"/>
      <c r="F2003" s="292"/>
      <c r="G2003" s="292"/>
      <c r="H2003" s="292"/>
      <c r="I2003" s="292"/>
      <c r="J2003" s="292"/>
      <c r="K2003" s="292"/>
      <c r="L2003" s="292"/>
    </row>
    <row r="2004" spans="1:12">
      <c r="A2004" s="2"/>
      <c r="B2004" s="293"/>
      <c r="C2004" s="292"/>
      <c r="D2004" s="292"/>
      <c r="E2004" s="292"/>
      <c r="F2004" s="292"/>
      <c r="G2004" s="292"/>
      <c r="H2004" s="292"/>
      <c r="I2004" s="292"/>
      <c r="J2004" s="292"/>
      <c r="K2004" s="292"/>
      <c r="L2004" s="292"/>
    </row>
    <row r="2005" spans="1:12">
      <c r="A2005" s="2"/>
      <c r="B2005" s="293"/>
      <c r="C2005" s="292"/>
      <c r="D2005" s="292"/>
      <c r="E2005" s="292"/>
      <c r="F2005" s="292"/>
      <c r="G2005" s="292"/>
      <c r="H2005" s="292"/>
      <c r="I2005" s="292"/>
      <c r="J2005" s="292"/>
      <c r="K2005" s="292"/>
      <c r="L2005" s="292"/>
    </row>
    <row r="2006" spans="1:12">
      <c r="A2006" s="2"/>
      <c r="B2006" s="293"/>
      <c r="C2006" s="292"/>
      <c r="D2006" s="292"/>
      <c r="E2006" s="292"/>
      <c r="F2006" s="292"/>
      <c r="G2006" s="292"/>
      <c r="H2006" s="292"/>
      <c r="I2006" s="292"/>
      <c r="J2006" s="292"/>
      <c r="K2006" s="292"/>
      <c r="L2006" s="292"/>
    </row>
    <row r="2007" spans="1:12">
      <c r="A2007" s="2"/>
      <c r="B2007" s="293"/>
      <c r="C2007" s="292"/>
      <c r="D2007" s="292"/>
      <c r="E2007" s="292"/>
      <c r="F2007" s="292"/>
      <c r="G2007" s="292"/>
      <c r="H2007" s="292"/>
      <c r="I2007" s="292"/>
      <c r="J2007" s="292"/>
      <c r="K2007" s="292"/>
      <c r="L2007" s="292"/>
    </row>
    <row r="2008" spans="1:12">
      <c r="A2008" s="2"/>
      <c r="B2008" s="293"/>
      <c r="C2008" s="292"/>
      <c r="D2008" s="292"/>
      <c r="E2008" s="292"/>
      <c r="F2008" s="292"/>
      <c r="G2008" s="292"/>
      <c r="H2008" s="292"/>
      <c r="I2008" s="292"/>
      <c r="J2008" s="292"/>
      <c r="K2008" s="292"/>
      <c r="L2008" s="292"/>
    </row>
    <row r="2009" spans="1:12">
      <c r="A2009" s="2"/>
      <c r="B2009" s="293"/>
      <c r="C2009" s="292"/>
      <c r="D2009" s="292"/>
      <c r="E2009" s="292"/>
      <c r="F2009" s="292"/>
      <c r="G2009" s="292"/>
      <c r="H2009" s="292"/>
      <c r="I2009" s="292"/>
      <c r="J2009" s="292"/>
      <c r="K2009" s="292"/>
      <c r="L2009" s="292"/>
    </row>
    <row r="2010" spans="1:12">
      <c r="A2010" s="2"/>
      <c r="B2010" s="293"/>
      <c r="C2010" s="292"/>
      <c r="D2010" s="292"/>
      <c r="E2010" s="292"/>
      <c r="F2010" s="292"/>
      <c r="G2010" s="292"/>
      <c r="H2010" s="292"/>
      <c r="I2010" s="292"/>
      <c r="J2010" s="292"/>
      <c r="K2010" s="292"/>
      <c r="L2010" s="292"/>
    </row>
    <row r="2011" spans="1:12">
      <c r="A2011" s="2"/>
      <c r="B2011" s="293"/>
      <c r="C2011" s="292"/>
      <c r="D2011" s="292"/>
      <c r="E2011" s="292"/>
      <c r="F2011" s="292"/>
      <c r="G2011" s="292"/>
      <c r="H2011" s="292"/>
      <c r="I2011" s="292"/>
      <c r="J2011" s="292"/>
      <c r="K2011" s="292"/>
      <c r="L2011" s="292"/>
    </row>
    <row r="2012" spans="1:12">
      <c r="A2012" s="2"/>
      <c r="B2012" s="293"/>
      <c r="C2012" s="292"/>
      <c r="D2012" s="292"/>
      <c r="E2012" s="292"/>
      <c r="F2012" s="292"/>
      <c r="G2012" s="292"/>
      <c r="H2012" s="292"/>
      <c r="I2012" s="292"/>
      <c r="J2012" s="292"/>
      <c r="K2012" s="292"/>
      <c r="L2012" s="292"/>
    </row>
    <row r="2013" spans="1:12">
      <c r="A2013" s="2"/>
      <c r="B2013" s="293"/>
      <c r="C2013" s="292"/>
      <c r="D2013" s="292"/>
      <c r="E2013" s="292"/>
      <c r="F2013" s="292"/>
      <c r="G2013" s="292"/>
      <c r="H2013" s="292"/>
      <c r="I2013" s="292"/>
      <c r="J2013" s="292"/>
      <c r="K2013" s="292"/>
      <c r="L2013" s="292"/>
    </row>
    <row r="2014" spans="1:12">
      <c r="A2014" s="2"/>
      <c r="B2014" s="293"/>
      <c r="C2014" s="292"/>
      <c r="D2014" s="292"/>
      <c r="E2014" s="292"/>
      <c r="F2014" s="292"/>
      <c r="G2014" s="292"/>
      <c r="H2014" s="292"/>
      <c r="I2014" s="292"/>
      <c r="J2014" s="292"/>
      <c r="K2014" s="292"/>
      <c r="L2014" s="292"/>
    </row>
    <row r="2015" spans="1:12">
      <c r="A2015" s="2"/>
      <c r="B2015" s="293"/>
      <c r="C2015" s="292"/>
      <c r="D2015" s="292"/>
      <c r="E2015" s="292"/>
      <c r="F2015" s="292"/>
      <c r="G2015" s="292"/>
      <c r="H2015" s="292"/>
      <c r="I2015" s="292"/>
      <c r="J2015" s="292"/>
      <c r="K2015" s="292"/>
      <c r="L2015" s="292"/>
    </row>
    <row r="2016" spans="1:12">
      <c r="A2016" s="2"/>
      <c r="B2016" s="293"/>
      <c r="C2016" s="292"/>
      <c r="D2016" s="292"/>
      <c r="E2016" s="292"/>
      <c r="F2016" s="292"/>
      <c r="G2016" s="292"/>
      <c r="H2016" s="292"/>
      <c r="I2016" s="292"/>
      <c r="J2016" s="292"/>
      <c r="K2016" s="292"/>
      <c r="L2016" s="292"/>
    </row>
    <row r="2017" spans="1:12">
      <c r="A2017" s="2"/>
      <c r="B2017" s="293"/>
      <c r="C2017" s="292"/>
      <c r="D2017" s="292"/>
      <c r="E2017" s="292"/>
      <c r="F2017" s="292"/>
      <c r="G2017" s="292"/>
      <c r="H2017" s="292"/>
      <c r="I2017" s="292"/>
      <c r="J2017" s="292"/>
      <c r="K2017" s="292"/>
      <c r="L2017" s="292"/>
    </row>
    <row r="2018" spans="1:12">
      <c r="A2018" s="2"/>
      <c r="B2018" s="293"/>
      <c r="C2018" s="292"/>
      <c r="D2018" s="292"/>
      <c r="E2018" s="292"/>
      <c r="F2018" s="292"/>
      <c r="G2018" s="292"/>
      <c r="H2018" s="292"/>
      <c r="I2018" s="292"/>
      <c r="J2018" s="292"/>
      <c r="K2018" s="292"/>
      <c r="L2018" s="292"/>
    </row>
    <row r="2019" spans="1:12">
      <c r="A2019" s="2"/>
      <c r="B2019" s="293"/>
      <c r="C2019" s="292"/>
      <c r="D2019" s="292"/>
      <c r="E2019" s="292"/>
      <c r="F2019" s="292"/>
      <c r="G2019" s="292"/>
      <c r="H2019" s="292"/>
      <c r="I2019" s="292"/>
      <c r="J2019" s="292"/>
      <c r="K2019" s="292"/>
      <c r="L2019" s="292"/>
    </row>
    <row r="2020" spans="1:12">
      <c r="A2020" s="2"/>
      <c r="B2020" s="293"/>
      <c r="C2020" s="292"/>
      <c r="D2020" s="292"/>
      <c r="E2020" s="292"/>
      <c r="F2020" s="292"/>
      <c r="G2020" s="292"/>
      <c r="H2020" s="292"/>
      <c r="I2020" s="292"/>
      <c r="J2020" s="292"/>
      <c r="K2020" s="292"/>
      <c r="L2020" s="292"/>
    </row>
    <row r="2021" spans="1:12">
      <c r="A2021" s="2"/>
      <c r="B2021" s="293"/>
      <c r="C2021" s="292"/>
      <c r="D2021" s="292"/>
      <c r="E2021" s="292"/>
      <c r="F2021" s="292"/>
      <c r="G2021" s="292"/>
      <c r="H2021" s="292"/>
      <c r="I2021" s="292"/>
      <c r="J2021" s="292"/>
      <c r="K2021" s="292"/>
      <c r="L2021" s="292"/>
    </row>
    <row r="2022" spans="1:12">
      <c r="A2022" s="2"/>
      <c r="B2022" s="293"/>
      <c r="C2022" s="292"/>
      <c r="D2022" s="292"/>
      <c r="E2022" s="292"/>
      <c r="F2022" s="292"/>
      <c r="G2022" s="292"/>
      <c r="H2022" s="292"/>
      <c r="I2022" s="292"/>
      <c r="J2022" s="292"/>
      <c r="K2022" s="292"/>
      <c r="L2022" s="292"/>
    </row>
    <row r="2023" spans="1:12">
      <c r="A2023" s="2"/>
      <c r="B2023" s="293"/>
      <c r="C2023" s="292"/>
      <c r="D2023" s="292"/>
      <c r="E2023" s="292"/>
      <c r="F2023" s="292"/>
      <c r="G2023" s="292"/>
      <c r="H2023" s="292"/>
      <c r="I2023" s="292"/>
      <c r="J2023" s="292"/>
      <c r="K2023" s="292"/>
      <c r="L2023" s="292"/>
    </row>
    <row r="2024" spans="1:12">
      <c r="A2024" s="2"/>
      <c r="B2024" s="293"/>
      <c r="C2024" s="292"/>
      <c r="D2024" s="292"/>
      <c r="E2024" s="292"/>
      <c r="F2024" s="292"/>
      <c r="G2024" s="292"/>
      <c r="H2024" s="292"/>
      <c r="I2024" s="292"/>
      <c r="J2024" s="292"/>
      <c r="K2024" s="292"/>
      <c r="L2024" s="292"/>
    </row>
    <row r="2025" spans="1:12">
      <c r="A2025" s="2"/>
      <c r="B2025" s="293"/>
      <c r="C2025" s="292"/>
      <c r="D2025" s="292"/>
      <c r="E2025" s="292"/>
      <c r="F2025" s="292"/>
      <c r="G2025" s="292"/>
      <c r="H2025" s="292"/>
      <c r="I2025" s="292"/>
      <c r="J2025" s="292"/>
      <c r="K2025" s="292"/>
      <c r="L2025" s="292"/>
    </row>
    <row r="2026" spans="1:12">
      <c r="A2026" s="2"/>
      <c r="B2026" s="293"/>
      <c r="C2026" s="292"/>
      <c r="D2026" s="292"/>
      <c r="E2026" s="292"/>
      <c r="F2026" s="292"/>
      <c r="G2026" s="292"/>
      <c r="H2026" s="292"/>
      <c r="I2026" s="292"/>
      <c r="J2026" s="292"/>
      <c r="K2026" s="292"/>
      <c r="L2026" s="292"/>
    </row>
    <row r="2027" spans="1:12">
      <c r="A2027" s="2"/>
      <c r="B2027" s="293"/>
      <c r="C2027" s="292"/>
      <c r="D2027" s="292"/>
      <c r="E2027" s="292"/>
      <c r="F2027" s="292"/>
      <c r="G2027" s="292"/>
      <c r="H2027" s="292"/>
      <c r="I2027" s="292"/>
      <c r="J2027" s="292"/>
      <c r="K2027" s="292"/>
      <c r="L2027" s="292"/>
    </row>
    <row r="2028" spans="1:12">
      <c r="A2028" s="2"/>
      <c r="B2028" s="293"/>
      <c r="C2028" s="292"/>
      <c r="D2028" s="292"/>
      <c r="E2028" s="292"/>
      <c r="F2028" s="292"/>
      <c r="G2028" s="292"/>
      <c r="H2028" s="292"/>
      <c r="I2028" s="292"/>
      <c r="J2028" s="292"/>
      <c r="K2028" s="292"/>
      <c r="L2028" s="292"/>
    </row>
    <row r="2029" spans="1:12">
      <c r="A2029" s="2"/>
      <c r="B2029" s="293"/>
      <c r="C2029" s="292"/>
      <c r="D2029" s="292"/>
      <c r="E2029" s="292"/>
      <c r="F2029" s="292"/>
      <c r="G2029" s="292"/>
      <c r="H2029" s="292"/>
      <c r="I2029" s="292"/>
      <c r="J2029" s="292"/>
      <c r="K2029" s="292"/>
      <c r="L2029" s="292"/>
    </row>
    <row r="2030" spans="1:12">
      <c r="A2030" s="2"/>
      <c r="B2030" s="293"/>
      <c r="C2030" s="292"/>
      <c r="D2030" s="292"/>
      <c r="E2030" s="292"/>
      <c r="F2030" s="292"/>
      <c r="G2030" s="292"/>
      <c r="H2030" s="292"/>
      <c r="I2030" s="292"/>
      <c r="J2030" s="292"/>
      <c r="K2030" s="292"/>
      <c r="L2030" s="292"/>
    </row>
    <row r="2031" spans="1:12">
      <c r="A2031" s="2"/>
      <c r="B2031" s="293"/>
      <c r="C2031" s="292"/>
      <c r="D2031" s="292"/>
      <c r="E2031" s="292"/>
      <c r="F2031" s="292"/>
      <c r="G2031" s="292"/>
      <c r="H2031" s="292"/>
      <c r="I2031" s="292"/>
      <c r="J2031" s="292"/>
      <c r="K2031" s="292"/>
      <c r="L2031" s="292"/>
    </row>
    <row r="2032" spans="1:12">
      <c r="A2032" s="2"/>
      <c r="B2032" s="293"/>
      <c r="C2032" s="292"/>
      <c r="D2032" s="292"/>
      <c r="E2032" s="292"/>
      <c r="F2032" s="292"/>
      <c r="G2032" s="292"/>
      <c r="H2032" s="292"/>
      <c r="I2032" s="292"/>
      <c r="J2032" s="292"/>
      <c r="K2032" s="292"/>
      <c r="L2032" s="292"/>
    </row>
    <row r="2033" spans="1:12">
      <c r="A2033" s="2"/>
      <c r="B2033" s="293"/>
      <c r="C2033" s="292"/>
      <c r="D2033" s="292"/>
      <c r="E2033" s="292"/>
      <c r="F2033" s="292"/>
      <c r="G2033" s="292"/>
      <c r="H2033" s="292"/>
      <c r="I2033" s="292"/>
      <c r="J2033" s="292"/>
      <c r="K2033" s="292"/>
      <c r="L2033" s="292"/>
    </row>
    <row r="2034" spans="1:12">
      <c r="A2034" s="2"/>
      <c r="B2034" s="293"/>
      <c r="C2034" s="292"/>
      <c r="D2034" s="292"/>
      <c r="E2034" s="292"/>
      <c r="F2034" s="292"/>
      <c r="G2034" s="292"/>
      <c r="H2034" s="292"/>
      <c r="I2034" s="292"/>
      <c r="J2034" s="292"/>
      <c r="K2034" s="292"/>
      <c r="L2034" s="292"/>
    </row>
    <row r="2035" spans="1:12">
      <c r="A2035" s="2"/>
      <c r="B2035" s="293"/>
      <c r="C2035" s="292"/>
      <c r="D2035" s="292"/>
      <c r="E2035" s="292"/>
      <c r="F2035" s="292"/>
      <c r="G2035" s="292"/>
      <c r="H2035" s="292"/>
      <c r="I2035" s="292"/>
      <c r="J2035" s="292"/>
      <c r="K2035" s="292"/>
      <c r="L2035" s="292"/>
    </row>
    <row r="2036" spans="1:12">
      <c r="A2036" s="2"/>
      <c r="B2036" s="293"/>
      <c r="C2036" s="292"/>
      <c r="D2036" s="292"/>
      <c r="E2036" s="292"/>
      <c r="F2036" s="292"/>
      <c r="G2036" s="292"/>
      <c r="H2036" s="292"/>
      <c r="I2036" s="292"/>
      <c r="J2036" s="292"/>
      <c r="K2036" s="292"/>
      <c r="L2036" s="292"/>
    </row>
    <row r="2037" spans="1:12">
      <c r="A2037" s="2"/>
      <c r="B2037" s="293"/>
      <c r="C2037" s="292"/>
      <c r="D2037" s="292"/>
      <c r="E2037" s="292"/>
      <c r="F2037" s="292"/>
      <c r="G2037" s="292"/>
      <c r="H2037" s="292"/>
      <c r="I2037" s="292"/>
      <c r="J2037" s="292"/>
      <c r="K2037" s="292"/>
      <c r="L2037" s="292"/>
    </row>
    <row r="2038" spans="1:12">
      <c r="A2038" s="2"/>
      <c r="B2038" s="293"/>
      <c r="C2038" s="292"/>
      <c r="D2038" s="292"/>
      <c r="E2038" s="292"/>
      <c r="F2038" s="292"/>
      <c r="G2038" s="292"/>
      <c r="H2038" s="292"/>
      <c r="I2038" s="292"/>
      <c r="J2038" s="292"/>
      <c r="K2038" s="292"/>
      <c r="L2038" s="292"/>
    </row>
    <row r="2039" spans="1:12">
      <c r="A2039" s="2"/>
      <c r="B2039" s="293"/>
      <c r="C2039" s="292"/>
      <c r="D2039" s="292"/>
      <c r="E2039" s="292"/>
      <c r="F2039" s="292"/>
      <c r="G2039" s="292"/>
      <c r="H2039" s="292"/>
      <c r="I2039" s="292"/>
      <c r="J2039" s="292"/>
      <c r="K2039" s="292"/>
      <c r="L2039" s="292"/>
    </row>
    <row r="2040" spans="1:12">
      <c r="A2040" s="2"/>
      <c r="B2040" s="293"/>
      <c r="C2040" s="292"/>
      <c r="D2040" s="292"/>
      <c r="E2040" s="292"/>
      <c r="F2040" s="292"/>
      <c r="G2040" s="292"/>
      <c r="H2040" s="292"/>
      <c r="I2040" s="292"/>
      <c r="J2040" s="292"/>
      <c r="K2040" s="292"/>
      <c r="L2040" s="292"/>
    </row>
    <row r="2041" spans="1:12">
      <c r="A2041" s="2"/>
      <c r="B2041" s="293"/>
      <c r="C2041" s="292"/>
      <c r="D2041" s="292"/>
      <c r="E2041" s="292"/>
      <c r="F2041" s="292"/>
      <c r="G2041" s="292"/>
      <c r="H2041" s="292"/>
      <c r="I2041" s="292"/>
      <c r="J2041" s="292"/>
      <c r="K2041" s="292"/>
      <c r="L2041" s="292"/>
    </row>
    <row r="2042" spans="1:12">
      <c r="A2042" s="2"/>
      <c r="B2042" s="293"/>
      <c r="C2042" s="292"/>
      <c r="D2042" s="292"/>
      <c r="E2042" s="292"/>
      <c r="F2042" s="292"/>
      <c r="G2042" s="292"/>
      <c r="H2042" s="292"/>
      <c r="I2042" s="292"/>
      <c r="J2042" s="292"/>
      <c r="K2042" s="292"/>
      <c r="L2042" s="292"/>
    </row>
    <row r="2043" spans="1:12">
      <c r="A2043" s="2"/>
      <c r="B2043" s="293"/>
      <c r="C2043" s="292"/>
      <c r="D2043" s="292"/>
      <c r="E2043" s="292"/>
      <c r="F2043" s="292"/>
      <c r="G2043" s="292"/>
      <c r="H2043" s="292"/>
      <c r="I2043" s="292"/>
      <c r="J2043" s="292"/>
      <c r="K2043" s="292"/>
      <c r="L2043" s="292"/>
    </row>
    <row r="2044" spans="1:12">
      <c r="A2044" s="2"/>
      <c r="B2044" s="293"/>
      <c r="C2044" s="292"/>
      <c r="D2044" s="292"/>
      <c r="E2044" s="292"/>
      <c r="F2044" s="292"/>
      <c r="G2044" s="292"/>
      <c r="H2044" s="292"/>
      <c r="I2044" s="292"/>
      <c r="J2044" s="292"/>
      <c r="K2044" s="292"/>
      <c r="L2044" s="292"/>
    </row>
    <row r="2045" spans="1:12">
      <c r="A2045" s="2"/>
      <c r="B2045" s="293"/>
      <c r="C2045" s="292"/>
      <c r="D2045" s="292"/>
      <c r="E2045" s="292"/>
      <c r="F2045" s="292"/>
      <c r="G2045" s="292"/>
      <c r="H2045" s="292"/>
      <c r="I2045" s="292"/>
      <c r="J2045" s="292"/>
      <c r="K2045" s="292"/>
      <c r="L2045" s="292"/>
    </row>
    <row r="2046" spans="1:12">
      <c r="A2046" s="2"/>
      <c r="B2046" s="293"/>
      <c r="C2046" s="292"/>
      <c r="D2046" s="292"/>
      <c r="E2046" s="292"/>
      <c r="F2046" s="292"/>
      <c r="G2046" s="292"/>
      <c r="H2046" s="292"/>
      <c r="I2046" s="292"/>
      <c r="J2046" s="292"/>
      <c r="K2046" s="292"/>
      <c r="L2046" s="292"/>
    </row>
    <row r="2047" spans="1:12">
      <c r="A2047" s="2"/>
      <c r="B2047" s="293"/>
      <c r="C2047" s="292"/>
      <c r="D2047" s="292"/>
      <c r="E2047" s="292"/>
      <c r="F2047" s="292"/>
      <c r="G2047" s="292"/>
      <c r="H2047" s="292"/>
      <c r="I2047" s="292"/>
      <c r="J2047" s="292"/>
      <c r="K2047" s="292"/>
      <c r="L2047" s="292"/>
    </row>
    <row r="2048" spans="1:12">
      <c r="A2048" s="2"/>
      <c r="B2048" s="293"/>
      <c r="C2048" s="292"/>
      <c r="D2048" s="292"/>
      <c r="E2048" s="292"/>
      <c r="F2048" s="292"/>
      <c r="G2048" s="292"/>
      <c r="H2048" s="292"/>
      <c r="I2048" s="292"/>
      <c r="J2048" s="292"/>
      <c r="K2048" s="292"/>
      <c r="L2048" s="292"/>
    </row>
    <row r="2049" spans="1:12">
      <c r="A2049" s="2"/>
      <c r="B2049" s="293"/>
      <c r="C2049" s="292"/>
      <c r="D2049" s="292"/>
      <c r="E2049" s="292"/>
      <c r="F2049" s="292"/>
      <c r="G2049" s="292"/>
      <c r="H2049" s="292"/>
      <c r="I2049" s="292"/>
      <c r="J2049" s="292"/>
      <c r="K2049" s="292"/>
      <c r="L2049" s="292"/>
    </row>
    <row r="2050" spans="1:12">
      <c r="A2050" s="2"/>
      <c r="B2050" s="293"/>
      <c r="C2050" s="292"/>
      <c r="D2050" s="292"/>
      <c r="E2050" s="292"/>
      <c r="F2050" s="292"/>
      <c r="G2050" s="292"/>
      <c r="H2050" s="292"/>
      <c r="I2050" s="292"/>
      <c r="J2050" s="292"/>
      <c r="K2050" s="292"/>
      <c r="L2050" s="292"/>
    </row>
    <row r="2051" spans="1:12">
      <c r="A2051" s="2"/>
      <c r="B2051" s="293"/>
      <c r="C2051" s="292"/>
      <c r="D2051" s="292"/>
      <c r="E2051" s="292"/>
      <c r="F2051" s="292"/>
      <c r="G2051" s="292"/>
      <c r="H2051" s="292"/>
      <c r="I2051" s="292"/>
      <c r="J2051" s="292"/>
      <c r="K2051" s="292"/>
      <c r="L2051" s="292"/>
    </row>
    <row r="2052" spans="1:12">
      <c r="A2052" s="2"/>
      <c r="B2052" s="293"/>
      <c r="C2052" s="292"/>
      <c r="D2052" s="292"/>
      <c r="E2052" s="292"/>
      <c r="F2052" s="292"/>
      <c r="G2052" s="292"/>
      <c r="H2052" s="292"/>
      <c r="I2052" s="292"/>
      <c r="J2052" s="292"/>
      <c r="K2052" s="292"/>
      <c r="L2052" s="292"/>
    </row>
    <row r="2053" spans="1:12">
      <c r="A2053" s="2"/>
      <c r="B2053" s="293"/>
      <c r="C2053" s="292"/>
      <c r="D2053" s="292"/>
      <c r="E2053" s="292"/>
      <c r="F2053" s="292"/>
      <c r="G2053" s="292"/>
      <c r="H2053" s="292"/>
      <c r="I2053" s="292"/>
      <c r="J2053" s="292"/>
      <c r="K2053" s="292"/>
      <c r="L2053" s="292"/>
    </row>
    <row r="2054" spans="1:12">
      <c r="A2054" s="2"/>
      <c r="B2054" s="293"/>
      <c r="C2054" s="292"/>
      <c r="D2054" s="292"/>
      <c r="E2054" s="292"/>
      <c r="F2054" s="292"/>
      <c r="G2054" s="292"/>
      <c r="H2054" s="292"/>
      <c r="I2054" s="292"/>
      <c r="J2054" s="292"/>
      <c r="K2054" s="292"/>
      <c r="L2054" s="292"/>
    </row>
    <row r="2055" spans="1:12">
      <c r="A2055" s="2"/>
      <c r="B2055" s="293"/>
      <c r="C2055" s="292"/>
      <c r="D2055" s="292"/>
      <c r="E2055" s="292"/>
      <c r="F2055" s="292"/>
      <c r="G2055" s="292"/>
      <c r="H2055" s="292"/>
      <c r="I2055" s="292"/>
      <c r="J2055" s="292"/>
      <c r="K2055" s="292"/>
      <c r="L2055" s="292"/>
    </row>
    <row r="2056" spans="1:12">
      <c r="A2056" s="2"/>
      <c r="B2056" s="293"/>
      <c r="C2056" s="292"/>
      <c r="D2056" s="292"/>
      <c r="E2056" s="292"/>
      <c r="F2056" s="292"/>
      <c r="G2056" s="292"/>
      <c r="H2056" s="292"/>
      <c r="I2056" s="292"/>
      <c r="J2056" s="292"/>
      <c r="K2056" s="292"/>
      <c r="L2056" s="292"/>
    </row>
    <row r="2057" spans="1:12">
      <c r="A2057" s="2"/>
      <c r="B2057" s="293"/>
      <c r="C2057" s="292"/>
      <c r="D2057" s="292"/>
      <c r="E2057" s="292"/>
      <c r="F2057" s="292"/>
      <c r="G2057" s="292"/>
      <c r="H2057" s="292"/>
      <c r="I2057" s="292"/>
      <c r="J2057" s="292"/>
      <c r="K2057" s="292"/>
      <c r="L2057" s="292"/>
    </row>
    <row r="2058" spans="1:12">
      <c r="A2058" s="2"/>
      <c r="B2058" s="293"/>
      <c r="C2058" s="292"/>
      <c r="D2058" s="292"/>
      <c r="E2058" s="292"/>
      <c r="F2058" s="292"/>
      <c r="G2058" s="292"/>
      <c r="H2058" s="292"/>
      <c r="I2058" s="292"/>
      <c r="J2058" s="292"/>
      <c r="K2058" s="292"/>
      <c r="L2058" s="292"/>
    </row>
    <row r="2059" spans="1:12">
      <c r="A2059" s="2"/>
      <c r="B2059" s="293"/>
      <c r="C2059" s="292"/>
      <c r="D2059" s="292"/>
      <c r="E2059" s="292"/>
      <c r="F2059" s="292"/>
      <c r="G2059" s="292"/>
      <c r="H2059" s="292"/>
      <c r="I2059" s="292"/>
      <c r="J2059" s="292"/>
      <c r="K2059" s="292"/>
      <c r="L2059" s="292"/>
    </row>
    <row r="2060" spans="1:12">
      <c r="A2060" s="2"/>
      <c r="B2060" s="293"/>
      <c r="C2060" s="292"/>
      <c r="D2060" s="292"/>
      <c r="E2060" s="292"/>
      <c r="F2060" s="292"/>
      <c r="G2060" s="292"/>
      <c r="H2060" s="292"/>
      <c r="I2060" s="292"/>
      <c r="J2060" s="292"/>
      <c r="K2060" s="292"/>
      <c r="L2060" s="292"/>
    </row>
    <row r="2061" spans="1:12">
      <c r="A2061" s="2"/>
      <c r="B2061" s="293"/>
      <c r="C2061" s="292"/>
      <c r="D2061" s="292"/>
      <c r="E2061" s="292"/>
      <c r="F2061" s="292"/>
      <c r="G2061" s="292"/>
      <c r="H2061" s="292"/>
      <c r="I2061" s="292"/>
      <c r="J2061" s="292"/>
      <c r="K2061" s="292"/>
      <c r="L2061" s="292"/>
    </row>
    <row r="2062" spans="1:12">
      <c r="A2062" s="2"/>
      <c r="B2062" s="293"/>
      <c r="C2062" s="292"/>
      <c r="D2062" s="292"/>
      <c r="E2062" s="292"/>
      <c r="F2062" s="292"/>
      <c r="G2062" s="292"/>
      <c r="H2062" s="292"/>
      <c r="I2062" s="292"/>
      <c r="J2062" s="292"/>
      <c r="K2062" s="292"/>
      <c r="L2062" s="292"/>
    </row>
    <row r="2063" spans="1:12">
      <c r="A2063" s="2"/>
      <c r="B2063" s="293"/>
      <c r="C2063" s="292"/>
      <c r="D2063" s="292"/>
      <c r="E2063" s="292"/>
      <c r="F2063" s="292"/>
      <c r="G2063" s="292"/>
      <c r="H2063" s="292"/>
      <c r="I2063" s="292"/>
      <c r="J2063" s="292"/>
      <c r="K2063" s="292"/>
      <c r="L2063" s="292"/>
    </row>
    <row r="2064" spans="1:12">
      <c r="A2064" s="2"/>
      <c r="B2064" s="293"/>
      <c r="C2064" s="292"/>
      <c r="D2064" s="292"/>
      <c r="E2064" s="292"/>
      <c r="F2064" s="292"/>
      <c r="G2064" s="292"/>
      <c r="H2064" s="292"/>
      <c r="I2064" s="292"/>
      <c r="J2064" s="292"/>
      <c r="K2064" s="292"/>
      <c r="L2064" s="292"/>
    </row>
    <row r="2065" spans="1:12">
      <c r="A2065" s="2"/>
      <c r="B2065" s="293"/>
      <c r="C2065" s="292"/>
      <c r="D2065" s="292"/>
      <c r="E2065" s="292"/>
      <c r="F2065" s="292"/>
      <c r="G2065" s="292"/>
      <c r="H2065" s="292"/>
      <c r="I2065" s="292"/>
      <c r="J2065" s="292"/>
      <c r="K2065" s="292"/>
      <c r="L2065" s="292"/>
    </row>
    <row r="2066" spans="1:12">
      <c r="A2066" s="2"/>
      <c r="B2066" s="293"/>
      <c r="C2066" s="292"/>
      <c r="D2066" s="292"/>
      <c r="E2066" s="292"/>
      <c r="F2066" s="292"/>
      <c r="G2066" s="292"/>
      <c r="H2066" s="292"/>
      <c r="I2066" s="292"/>
      <c r="J2066" s="292"/>
      <c r="K2066" s="292"/>
      <c r="L2066" s="292"/>
    </row>
    <row r="2067" spans="1:12">
      <c r="A2067" s="2"/>
      <c r="B2067" s="293"/>
      <c r="C2067" s="292"/>
      <c r="D2067" s="292"/>
      <c r="E2067" s="292"/>
      <c r="F2067" s="292"/>
      <c r="G2067" s="292"/>
      <c r="H2067" s="292"/>
      <c r="I2067" s="292"/>
      <c r="J2067" s="292"/>
      <c r="K2067" s="292"/>
      <c r="L2067" s="292"/>
    </row>
    <row r="2068" spans="1:12">
      <c r="A2068" s="2"/>
      <c r="B2068" s="293"/>
      <c r="C2068" s="292"/>
      <c r="D2068" s="292"/>
      <c r="E2068" s="292"/>
      <c r="F2068" s="292"/>
      <c r="G2068" s="292"/>
      <c r="H2068" s="292"/>
      <c r="I2068" s="292"/>
      <c r="J2068" s="292"/>
      <c r="K2068" s="292"/>
      <c r="L2068" s="292"/>
    </row>
    <row r="2069" spans="1:12">
      <c r="A2069" s="2"/>
      <c r="B2069" s="293"/>
      <c r="C2069" s="292"/>
      <c r="D2069" s="292"/>
      <c r="E2069" s="292"/>
      <c r="F2069" s="292"/>
      <c r="G2069" s="292"/>
      <c r="H2069" s="292"/>
      <c r="I2069" s="292"/>
      <c r="J2069" s="292"/>
      <c r="K2069" s="292"/>
      <c r="L2069" s="292"/>
    </row>
    <row r="2070" spans="1:12">
      <c r="A2070" s="2"/>
      <c r="B2070" s="293"/>
      <c r="C2070" s="292"/>
      <c r="D2070" s="292"/>
      <c r="E2070" s="292"/>
      <c r="F2070" s="292"/>
      <c r="G2070" s="292"/>
      <c r="H2070" s="292"/>
      <c r="I2070" s="292"/>
      <c r="J2070" s="292"/>
      <c r="K2070" s="292"/>
      <c r="L2070" s="292"/>
    </row>
    <row r="2071" spans="1:12">
      <c r="A2071" s="2"/>
      <c r="B2071" s="293"/>
      <c r="C2071" s="292"/>
      <c r="D2071" s="292"/>
      <c r="E2071" s="292"/>
      <c r="F2071" s="292"/>
      <c r="G2071" s="292"/>
      <c r="H2071" s="292"/>
      <c r="I2071" s="292"/>
      <c r="J2071" s="292"/>
      <c r="K2071" s="292"/>
      <c r="L2071" s="292"/>
    </row>
    <row r="2072" spans="1:12">
      <c r="A2072" s="2"/>
      <c r="B2072" s="293"/>
      <c r="C2072" s="292"/>
      <c r="D2072" s="292"/>
      <c r="E2072" s="292"/>
      <c r="F2072" s="292"/>
      <c r="G2072" s="292"/>
      <c r="H2072" s="292"/>
      <c r="I2072" s="292"/>
      <c r="J2072" s="292"/>
      <c r="K2072" s="292"/>
      <c r="L2072" s="292"/>
    </row>
    <row r="2073" spans="1:12">
      <c r="A2073" s="2"/>
      <c r="B2073" s="293"/>
      <c r="C2073" s="292"/>
      <c r="D2073" s="292"/>
      <c r="E2073" s="292"/>
      <c r="F2073" s="292"/>
      <c r="G2073" s="292"/>
      <c r="H2073" s="292"/>
      <c r="I2073" s="292"/>
      <c r="J2073" s="292"/>
      <c r="K2073" s="292"/>
      <c r="L2073" s="292"/>
    </row>
    <row r="2074" spans="1:12">
      <c r="A2074" s="2"/>
      <c r="B2074" s="293"/>
      <c r="C2074" s="292"/>
      <c r="D2074" s="292"/>
      <c r="E2074" s="292"/>
      <c r="F2074" s="292"/>
      <c r="G2074" s="292"/>
      <c r="H2074" s="292"/>
      <c r="I2074" s="292"/>
      <c r="J2074" s="292"/>
      <c r="K2074" s="292"/>
      <c r="L2074" s="292"/>
    </row>
    <row r="2075" spans="1:12">
      <c r="A2075" s="2"/>
      <c r="B2075" s="293"/>
      <c r="C2075" s="292"/>
      <c r="D2075" s="292"/>
      <c r="E2075" s="292"/>
      <c r="F2075" s="292"/>
      <c r="G2075" s="292"/>
      <c r="H2075" s="292"/>
      <c r="I2075" s="292"/>
      <c r="J2075" s="292"/>
      <c r="K2075" s="292"/>
      <c r="L2075" s="292"/>
    </row>
    <row r="2076" spans="1:12">
      <c r="A2076" s="2"/>
      <c r="B2076" s="293"/>
      <c r="C2076" s="292"/>
      <c r="D2076" s="292"/>
      <c r="E2076" s="292"/>
      <c r="F2076" s="292"/>
      <c r="G2076" s="292"/>
      <c r="H2076" s="292"/>
      <c r="I2076" s="292"/>
      <c r="J2076" s="292"/>
      <c r="K2076" s="292"/>
      <c r="L2076" s="292"/>
    </row>
    <row r="2077" spans="1:12">
      <c r="A2077" s="2"/>
      <c r="B2077" s="293"/>
      <c r="C2077" s="292"/>
      <c r="D2077" s="292"/>
      <c r="E2077" s="292"/>
      <c r="F2077" s="292"/>
      <c r="G2077" s="292"/>
      <c r="H2077" s="292"/>
      <c r="I2077" s="292"/>
      <c r="J2077" s="292"/>
      <c r="K2077" s="292"/>
      <c r="L2077" s="292"/>
    </row>
    <row r="2078" spans="1:12">
      <c r="A2078" s="2"/>
      <c r="B2078" s="293"/>
      <c r="C2078" s="292"/>
      <c r="D2078" s="292"/>
      <c r="E2078" s="292"/>
      <c r="F2078" s="292"/>
      <c r="G2078" s="292"/>
      <c r="H2078" s="292"/>
      <c r="I2078" s="292"/>
      <c r="J2078" s="292"/>
      <c r="K2078" s="292"/>
      <c r="L2078" s="292"/>
    </row>
    <row r="2079" spans="1:12">
      <c r="A2079" s="2"/>
      <c r="B2079" s="293"/>
      <c r="C2079" s="292"/>
      <c r="D2079" s="292"/>
      <c r="E2079" s="292"/>
      <c r="F2079" s="292"/>
      <c r="G2079" s="292"/>
      <c r="H2079" s="292"/>
      <c r="I2079" s="292"/>
      <c r="J2079" s="292"/>
      <c r="K2079" s="292"/>
      <c r="L2079" s="292"/>
    </row>
    <row r="2080" spans="1:12">
      <c r="A2080" s="2"/>
      <c r="B2080" s="293"/>
      <c r="C2080" s="292"/>
      <c r="D2080" s="292"/>
      <c r="E2080" s="292"/>
      <c r="F2080" s="292"/>
      <c r="G2080" s="292"/>
      <c r="H2080" s="292"/>
      <c r="I2080" s="292"/>
      <c r="J2080" s="292"/>
      <c r="K2080" s="292"/>
      <c r="L2080" s="292"/>
    </row>
    <row r="2081" spans="1:12">
      <c r="A2081" s="2"/>
      <c r="B2081" s="293"/>
      <c r="C2081" s="292"/>
      <c r="D2081" s="292"/>
      <c r="E2081" s="292"/>
      <c r="F2081" s="292"/>
      <c r="G2081" s="292"/>
      <c r="H2081" s="292"/>
      <c r="I2081" s="292"/>
      <c r="J2081" s="292"/>
      <c r="K2081" s="292"/>
      <c r="L2081" s="292"/>
    </row>
    <row r="2082" spans="1:12">
      <c r="A2082" s="2"/>
      <c r="B2082" s="293"/>
      <c r="C2082" s="292"/>
      <c r="D2082" s="292"/>
      <c r="E2082" s="292"/>
      <c r="F2082" s="292"/>
      <c r="G2082" s="292"/>
      <c r="H2082" s="292"/>
      <c r="I2082" s="292"/>
      <c r="J2082" s="292"/>
      <c r="K2082" s="292"/>
      <c r="L2082" s="292"/>
    </row>
    <row r="2083" spans="1:12">
      <c r="A2083" s="2"/>
      <c r="B2083" s="293"/>
      <c r="C2083" s="292"/>
      <c r="D2083" s="292"/>
      <c r="E2083" s="292"/>
      <c r="F2083" s="292"/>
      <c r="G2083" s="292"/>
      <c r="H2083" s="292"/>
      <c r="I2083" s="292"/>
      <c r="J2083" s="292"/>
      <c r="K2083" s="292"/>
      <c r="L2083" s="292"/>
    </row>
    <row r="2084" spans="1:12">
      <c r="A2084" s="2"/>
      <c r="B2084" s="293"/>
      <c r="C2084" s="292"/>
      <c r="D2084" s="292"/>
      <c r="E2084" s="292"/>
      <c r="F2084" s="292"/>
      <c r="G2084" s="292"/>
      <c r="H2084" s="292"/>
      <c r="I2084" s="292"/>
      <c r="J2084" s="292"/>
      <c r="K2084" s="292"/>
      <c r="L2084" s="292"/>
    </row>
    <row r="2085" spans="1:12">
      <c r="A2085" s="2"/>
      <c r="B2085" s="293"/>
      <c r="C2085" s="292"/>
      <c r="D2085" s="292"/>
      <c r="E2085" s="292"/>
      <c r="F2085" s="292"/>
      <c r="G2085" s="292"/>
      <c r="H2085" s="292"/>
      <c r="I2085" s="292"/>
      <c r="J2085" s="292"/>
      <c r="K2085" s="292"/>
      <c r="L2085" s="292"/>
    </row>
    <row r="2086" spans="1:12">
      <c r="A2086" s="2"/>
      <c r="B2086" s="293"/>
      <c r="C2086" s="292"/>
      <c r="D2086" s="292"/>
      <c r="E2086" s="292"/>
      <c r="F2086" s="292"/>
      <c r="G2086" s="292"/>
      <c r="H2086" s="292"/>
      <c r="I2086" s="292"/>
      <c r="J2086" s="292"/>
      <c r="K2086" s="292"/>
      <c r="L2086" s="292"/>
    </row>
    <row r="2087" spans="1:12">
      <c r="A2087" s="2"/>
      <c r="B2087" s="293"/>
      <c r="C2087" s="292"/>
      <c r="D2087" s="292"/>
      <c r="E2087" s="292"/>
      <c r="F2087" s="292"/>
      <c r="G2087" s="292"/>
      <c r="H2087" s="292"/>
      <c r="I2087" s="292"/>
      <c r="J2087" s="292"/>
      <c r="K2087" s="292"/>
      <c r="L2087" s="292"/>
    </row>
    <row r="2088" spans="1:12">
      <c r="A2088" s="2"/>
      <c r="B2088" s="293"/>
      <c r="C2088" s="292"/>
      <c r="D2088" s="292"/>
      <c r="E2088" s="292"/>
      <c r="F2088" s="292"/>
      <c r="G2088" s="292"/>
      <c r="H2088" s="292"/>
      <c r="I2088" s="292"/>
      <c r="J2088" s="292"/>
      <c r="K2088" s="292"/>
      <c r="L2088" s="292"/>
    </row>
    <row r="2089" spans="1:12">
      <c r="A2089" s="2"/>
      <c r="B2089" s="293"/>
      <c r="C2089" s="292"/>
      <c r="D2089" s="292"/>
      <c r="E2089" s="292"/>
      <c r="F2089" s="292"/>
      <c r="G2089" s="292"/>
      <c r="H2089" s="292"/>
      <c r="I2089" s="292"/>
      <c r="J2089" s="292"/>
      <c r="K2089" s="292"/>
      <c r="L2089" s="292"/>
    </row>
    <row r="2090" spans="1:12">
      <c r="A2090" s="2"/>
      <c r="B2090" s="293"/>
      <c r="C2090" s="292"/>
      <c r="D2090" s="292"/>
      <c r="E2090" s="292"/>
      <c r="F2090" s="292"/>
      <c r="G2090" s="292"/>
      <c r="H2090" s="292"/>
      <c r="I2090" s="292"/>
      <c r="J2090" s="292"/>
      <c r="K2090" s="292"/>
      <c r="L2090" s="292"/>
    </row>
    <row r="2091" spans="1:12">
      <c r="A2091" s="2"/>
      <c r="B2091" s="293"/>
      <c r="C2091" s="292"/>
      <c r="D2091" s="292"/>
      <c r="E2091" s="292"/>
      <c r="F2091" s="292"/>
      <c r="G2091" s="292"/>
      <c r="H2091" s="292"/>
      <c r="I2091" s="292"/>
      <c r="J2091" s="292"/>
      <c r="K2091" s="292"/>
      <c r="L2091" s="292"/>
    </row>
    <row r="2092" spans="1:12">
      <c r="A2092" s="2"/>
      <c r="B2092" s="293"/>
      <c r="C2092" s="292"/>
      <c r="D2092" s="292"/>
      <c r="E2092" s="292"/>
      <c r="F2092" s="292"/>
      <c r="G2092" s="292"/>
      <c r="H2092" s="292"/>
      <c r="I2092" s="292"/>
      <c r="J2092" s="292"/>
      <c r="K2092" s="292"/>
      <c r="L2092" s="292"/>
    </row>
    <row r="2093" spans="1:12">
      <c r="A2093" s="2"/>
      <c r="B2093" s="293"/>
      <c r="C2093" s="292"/>
      <c r="D2093" s="292"/>
      <c r="E2093" s="292"/>
      <c r="F2093" s="292"/>
      <c r="G2093" s="292"/>
      <c r="H2093" s="292"/>
      <c r="I2093" s="292"/>
      <c r="J2093" s="292"/>
      <c r="K2093" s="292"/>
      <c r="L2093" s="292"/>
    </row>
    <row r="2094" spans="1:12">
      <c r="A2094" s="2"/>
      <c r="B2094" s="293"/>
      <c r="C2094" s="292"/>
      <c r="D2094" s="292"/>
      <c r="E2094" s="292"/>
      <c r="F2094" s="292"/>
      <c r="G2094" s="292"/>
      <c r="H2094" s="292"/>
      <c r="I2094" s="292"/>
      <c r="J2094" s="292"/>
      <c r="K2094" s="292"/>
      <c r="L2094" s="292"/>
    </row>
    <row r="2095" spans="1:12">
      <c r="A2095" s="2"/>
      <c r="B2095" s="293"/>
      <c r="C2095" s="292"/>
      <c r="D2095" s="292"/>
      <c r="E2095" s="292"/>
      <c r="F2095" s="292"/>
      <c r="G2095" s="292"/>
      <c r="H2095" s="292"/>
      <c r="I2095" s="292"/>
      <c r="J2095" s="292"/>
      <c r="K2095" s="292"/>
      <c r="L2095" s="292"/>
    </row>
    <row r="2096" spans="1:12">
      <c r="A2096" s="2"/>
      <c r="B2096" s="293"/>
      <c r="C2096" s="292"/>
      <c r="D2096" s="292"/>
      <c r="E2096" s="292"/>
      <c r="F2096" s="292"/>
      <c r="G2096" s="292"/>
      <c r="H2096" s="292"/>
      <c r="I2096" s="292"/>
      <c r="J2096" s="292"/>
      <c r="K2096" s="292"/>
      <c r="L2096" s="292"/>
    </row>
    <row r="2097" spans="1:12">
      <c r="A2097" s="2"/>
      <c r="B2097" s="293"/>
      <c r="C2097" s="292"/>
      <c r="D2097" s="292"/>
      <c r="E2097" s="292"/>
      <c r="F2097" s="292"/>
      <c r="G2097" s="292"/>
      <c r="H2097" s="292"/>
      <c r="I2097" s="292"/>
      <c r="J2097" s="292"/>
      <c r="K2097" s="292"/>
      <c r="L2097" s="292"/>
    </row>
    <row r="2098" spans="1:12">
      <c r="A2098" s="2"/>
      <c r="B2098" s="293"/>
      <c r="C2098" s="292"/>
      <c r="D2098" s="292"/>
      <c r="E2098" s="292"/>
      <c r="F2098" s="292"/>
      <c r="G2098" s="292"/>
      <c r="H2098" s="292"/>
      <c r="I2098" s="292"/>
      <c r="J2098" s="292"/>
      <c r="K2098" s="292"/>
      <c r="L2098" s="292"/>
    </row>
    <row r="2099" spans="1:12">
      <c r="A2099" s="2"/>
      <c r="B2099" s="293"/>
      <c r="C2099" s="292"/>
      <c r="D2099" s="292"/>
      <c r="E2099" s="292"/>
      <c r="F2099" s="292"/>
      <c r="G2099" s="292"/>
      <c r="H2099" s="292"/>
      <c r="I2099" s="292"/>
      <c r="J2099" s="292"/>
      <c r="K2099" s="292"/>
      <c r="L2099" s="292"/>
    </row>
    <row r="2100" spans="1:12">
      <c r="A2100" s="2"/>
      <c r="B2100" s="293"/>
      <c r="C2100" s="292"/>
      <c r="D2100" s="292"/>
      <c r="E2100" s="292"/>
      <c r="F2100" s="292"/>
      <c r="G2100" s="292"/>
      <c r="H2100" s="292"/>
      <c r="I2100" s="292"/>
      <c r="J2100" s="292"/>
      <c r="K2100" s="292"/>
      <c r="L2100" s="292"/>
    </row>
    <row r="2101" spans="1:12">
      <c r="A2101" s="2"/>
      <c r="B2101" s="293"/>
      <c r="C2101" s="292"/>
      <c r="D2101" s="292"/>
      <c r="E2101" s="292"/>
      <c r="F2101" s="292"/>
      <c r="G2101" s="292"/>
      <c r="H2101" s="292"/>
      <c r="I2101" s="292"/>
      <c r="J2101" s="292"/>
      <c r="K2101" s="292"/>
      <c r="L2101" s="292"/>
    </row>
    <row r="2102" spans="1:12">
      <c r="A2102" s="2"/>
      <c r="B2102" s="293"/>
      <c r="C2102" s="292"/>
      <c r="D2102" s="292"/>
      <c r="E2102" s="292"/>
      <c r="F2102" s="292"/>
      <c r="G2102" s="292"/>
      <c r="H2102" s="292"/>
      <c r="I2102" s="292"/>
      <c r="J2102" s="292"/>
      <c r="K2102" s="292"/>
      <c r="L2102" s="292"/>
    </row>
    <row r="2103" spans="1:12">
      <c r="A2103" s="2"/>
      <c r="B2103" s="293"/>
      <c r="C2103" s="292"/>
      <c r="D2103" s="292"/>
      <c r="E2103" s="292"/>
      <c r="F2103" s="292"/>
      <c r="G2103" s="292"/>
      <c r="H2103" s="292"/>
      <c r="I2103" s="292"/>
      <c r="J2103" s="292"/>
      <c r="K2103" s="292"/>
      <c r="L2103" s="292"/>
    </row>
    <row r="2104" spans="1:12">
      <c r="A2104" s="2"/>
      <c r="B2104" s="293"/>
      <c r="C2104" s="292"/>
      <c r="D2104" s="292"/>
      <c r="E2104" s="292"/>
      <c r="F2104" s="292"/>
      <c r="G2104" s="292"/>
      <c r="H2104" s="292"/>
      <c r="I2104" s="292"/>
      <c r="J2104" s="292"/>
      <c r="K2104" s="292"/>
      <c r="L2104" s="292"/>
    </row>
    <row r="2105" spans="1:12">
      <c r="A2105" s="2"/>
      <c r="B2105" s="293"/>
      <c r="C2105" s="292"/>
      <c r="D2105" s="292"/>
      <c r="E2105" s="292"/>
      <c r="F2105" s="292"/>
      <c r="G2105" s="292"/>
      <c r="H2105" s="292"/>
      <c r="I2105" s="292"/>
      <c r="J2105" s="292"/>
      <c r="K2105" s="292"/>
      <c r="L2105" s="292"/>
    </row>
    <row r="2106" spans="1:12">
      <c r="A2106" s="2"/>
      <c r="B2106" s="293"/>
      <c r="C2106" s="292"/>
      <c r="D2106" s="292"/>
      <c r="E2106" s="292"/>
      <c r="F2106" s="292"/>
      <c r="G2106" s="292"/>
      <c r="H2106" s="292"/>
      <c r="I2106" s="292"/>
      <c r="J2106" s="292"/>
      <c r="K2106" s="292"/>
      <c r="L2106" s="292"/>
    </row>
    <row r="2107" spans="1:12">
      <c r="A2107" s="2"/>
      <c r="B2107" s="293"/>
      <c r="C2107" s="292"/>
      <c r="D2107" s="292"/>
      <c r="E2107" s="292"/>
      <c r="F2107" s="292"/>
      <c r="G2107" s="292"/>
      <c r="H2107" s="292"/>
      <c r="I2107" s="292"/>
      <c r="J2107" s="292"/>
      <c r="K2107" s="292"/>
      <c r="L2107" s="292"/>
    </row>
    <row r="2108" spans="1:12">
      <c r="A2108" s="2"/>
      <c r="B2108" s="293"/>
      <c r="C2108" s="292"/>
      <c r="D2108" s="292"/>
      <c r="E2108" s="292"/>
      <c r="F2108" s="292"/>
      <c r="G2108" s="292"/>
      <c r="H2108" s="292"/>
      <c r="I2108" s="292"/>
      <c r="J2108" s="292"/>
      <c r="K2108" s="292"/>
      <c r="L2108" s="292"/>
    </row>
    <row r="2109" spans="1:12">
      <c r="A2109" s="2"/>
      <c r="B2109" s="293"/>
      <c r="C2109" s="292"/>
      <c r="D2109" s="292"/>
      <c r="E2109" s="292"/>
      <c r="F2109" s="292"/>
      <c r="G2109" s="292"/>
      <c r="H2109" s="292"/>
      <c r="I2109" s="292"/>
      <c r="J2109" s="292"/>
      <c r="K2109" s="292"/>
      <c r="L2109" s="292"/>
    </row>
    <row r="2110" spans="1:12">
      <c r="A2110" s="2"/>
      <c r="B2110" s="293"/>
      <c r="C2110" s="292"/>
      <c r="D2110" s="292"/>
      <c r="E2110" s="292"/>
      <c r="F2110" s="292"/>
      <c r="G2110" s="292"/>
      <c r="H2110" s="292"/>
      <c r="I2110" s="292"/>
      <c r="J2110" s="292"/>
      <c r="K2110" s="292"/>
      <c r="L2110" s="292"/>
    </row>
    <row r="2111" spans="1:12">
      <c r="A2111" s="2"/>
      <c r="B2111" s="293"/>
      <c r="C2111" s="292"/>
      <c r="D2111" s="292"/>
      <c r="E2111" s="292"/>
      <c r="F2111" s="292"/>
      <c r="G2111" s="292"/>
      <c r="H2111" s="292"/>
      <c r="I2111" s="292"/>
      <c r="J2111" s="292"/>
      <c r="K2111" s="292"/>
      <c r="L2111" s="292"/>
    </row>
    <row r="2112" spans="1:12">
      <c r="A2112" s="2"/>
      <c r="B2112" s="293"/>
      <c r="C2112" s="292"/>
      <c r="D2112" s="292"/>
      <c r="E2112" s="292"/>
      <c r="F2112" s="292"/>
      <c r="G2112" s="292"/>
      <c r="H2112" s="292"/>
      <c r="I2112" s="292"/>
      <c r="J2112" s="292"/>
      <c r="K2112" s="292"/>
      <c r="L2112" s="292"/>
    </row>
    <row r="2113" spans="1:12">
      <c r="A2113" s="2"/>
      <c r="B2113" s="293"/>
      <c r="C2113" s="292"/>
      <c r="D2113" s="292"/>
      <c r="E2113" s="292"/>
      <c r="F2113" s="292"/>
      <c r="G2113" s="292"/>
      <c r="H2113" s="292"/>
      <c r="I2113" s="292"/>
      <c r="J2113" s="292"/>
      <c r="K2113" s="292"/>
      <c r="L2113" s="292"/>
    </row>
    <row r="2114" spans="1:12">
      <c r="A2114" s="2"/>
      <c r="B2114" s="293"/>
      <c r="C2114" s="292"/>
      <c r="D2114" s="292"/>
      <c r="E2114" s="292"/>
      <c r="F2114" s="292"/>
      <c r="G2114" s="292"/>
      <c r="H2114" s="292"/>
      <c r="I2114" s="292"/>
      <c r="J2114" s="292"/>
      <c r="K2114" s="292"/>
      <c r="L2114" s="292"/>
    </row>
    <row r="2115" spans="1:12">
      <c r="A2115" s="2"/>
      <c r="B2115" s="293"/>
      <c r="C2115" s="292"/>
      <c r="D2115" s="292"/>
      <c r="E2115" s="292"/>
      <c r="F2115" s="292"/>
      <c r="G2115" s="292"/>
      <c r="H2115" s="292"/>
      <c r="I2115" s="292"/>
      <c r="J2115" s="292"/>
      <c r="K2115" s="292"/>
      <c r="L2115" s="292"/>
    </row>
    <row r="2116" spans="1:12">
      <c r="A2116" s="2"/>
      <c r="B2116" s="293"/>
      <c r="C2116" s="292"/>
      <c r="D2116" s="292"/>
      <c r="E2116" s="292"/>
      <c r="F2116" s="292"/>
      <c r="G2116" s="292"/>
      <c r="H2116" s="292"/>
      <c r="I2116" s="292"/>
      <c r="J2116" s="292"/>
      <c r="K2116" s="292"/>
      <c r="L2116" s="292"/>
    </row>
    <row r="2117" spans="1:12">
      <c r="A2117" s="2"/>
      <c r="B2117" s="293"/>
      <c r="C2117" s="292"/>
      <c r="D2117" s="292"/>
      <c r="E2117" s="292"/>
      <c r="F2117" s="292"/>
      <c r="G2117" s="292"/>
      <c r="H2117" s="292"/>
      <c r="I2117" s="292"/>
      <c r="J2117" s="292"/>
      <c r="K2117" s="292"/>
      <c r="L2117" s="292"/>
    </row>
    <row r="2118" spans="1:12">
      <c r="A2118" s="2"/>
      <c r="B2118" s="293"/>
      <c r="C2118" s="292"/>
      <c r="D2118" s="292"/>
      <c r="E2118" s="292"/>
      <c r="F2118" s="292"/>
      <c r="G2118" s="292"/>
      <c r="H2118" s="292"/>
      <c r="I2118" s="292"/>
      <c r="J2118" s="292"/>
      <c r="K2118" s="292"/>
      <c r="L2118" s="292"/>
    </row>
    <row r="2119" spans="1:12">
      <c r="A2119" s="2"/>
      <c r="B2119" s="293"/>
      <c r="C2119" s="292"/>
      <c r="D2119" s="292"/>
      <c r="E2119" s="292"/>
      <c r="F2119" s="292"/>
      <c r="G2119" s="292"/>
      <c r="H2119" s="292"/>
      <c r="I2119" s="292"/>
      <c r="J2119" s="292"/>
      <c r="K2119" s="292"/>
      <c r="L2119" s="292"/>
    </row>
    <row r="2120" spans="1:12">
      <c r="A2120" s="2"/>
      <c r="B2120" s="293"/>
      <c r="C2120" s="292"/>
      <c r="D2120" s="292"/>
      <c r="E2120" s="292"/>
      <c r="F2120" s="292"/>
      <c r="G2120" s="292"/>
      <c r="H2120" s="292"/>
      <c r="I2120" s="292"/>
      <c r="J2120" s="292"/>
      <c r="K2120" s="292"/>
      <c r="L2120" s="292"/>
    </row>
    <row r="2121" spans="1:12">
      <c r="A2121" s="2"/>
      <c r="B2121" s="293"/>
      <c r="C2121" s="292"/>
      <c r="D2121" s="292"/>
      <c r="E2121" s="292"/>
      <c r="F2121" s="292"/>
      <c r="G2121" s="292"/>
      <c r="H2121" s="292"/>
      <c r="I2121" s="292"/>
      <c r="J2121" s="292"/>
      <c r="K2121" s="292"/>
      <c r="L2121" s="292"/>
    </row>
    <row r="2122" spans="1:12">
      <c r="A2122" s="2"/>
      <c r="B2122" s="293"/>
      <c r="C2122" s="292"/>
      <c r="D2122" s="292"/>
      <c r="E2122" s="292"/>
      <c r="F2122" s="292"/>
      <c r="G2122" s="292"/>
      <c r="H2122" s="292"/>
      <c r="I2122" s="292"/>
      <c r="J2122" s="292"/>
      <c r="K2122" s="292"/>
      <c r="L2122" s="292"/>
    </row>
    <row r="2123" spans="1:12">
      <c r="A2123" s="2"/>
      <c r="B2123" s="293"/>
      <c r="C2123" s="292"/>
      <c r="D2123" s="292"/>
      <c r="E2123" s="292"/>
      <c r="F2123" s="292"/>
      <c r="G2123" s="292"/>
      <c r="H2123" s="292"/>
      <c r="I2123" s="292"/>
      <c r="J2123" s="292"/>
      <c r="K2123" s="292"/>
      <c r="L2123" s="292"/>
    </row>
    <row r="2124" spans="1:12">
      <c r="A2124" s="2"/>
      <c r="B2124" s="293"/>
      <c r="C2124" s="292"/>
      <c r="D2124" s="292"/>
      <c r="E2124" s="292"/>
      <c r="F2124" s="292"/>
      <c r="G2124" s="292"/>
      <c r="H2124" s="292"/>
      <c r="I2124" s="292"/>
      <c r="J2124" s="292"/>
      <c r="K2124" s="292"/>
      <c r="L2124" s="292"/>
    </row>
    <row r="2125" spans="1:12">
      <c r="A2125" s="2"/>
      <c r="B2125" s="293"/>
      <c r="C2125" s="292"/>
      <c r="D2125" s="292"/>
      <c r="E2125" s="292"/>
      <c r="F2125" s="292"/>
      <c r="G2125" s="292"/>
      <c r="H2125" s="292"/>
      <c r="I2125" s="292"/>
      <c r="J2125" s="292"/>
      <c r="K2125" s="292"/>
      <c r="L2125" s="292"/>
    </row>
    <row r="2126" spans="1:12">
      <c r="A2126" s="2"/>
      <c r="B2126" s="293"/>
      <c r="C2126" s="292"/>
      <c r="D2126" s="292"/>
      <c r="E2126" s="292"/>
      <c r="F2126" s="292"/>
      <c r="G2126" s="292"/>
      <c r="H2126" s="292"/>
      <c r="I2126" s="292"/>
      <c r="J2126" s="292"/>
      <c r="K2126" s="292"/>
      <c r="L2126" s="292"/>
    </row>
    <row r="2127" spans="1:12">
      <c r="A2127" s="2"/>
      <c r="B2127" s="293"/>
      <c r="C2127" s="292"/>
      <c r="D2127" s="292"/>
      <c r="E2127" s="292"/>
      <c r="F2127" s="292"/>
      <c r="G2127" s="292"/>
      <c r="H2127" s="292"/>
      <c r="I2127" s="292"/>
      <c r="J2127" s="292"/>
      <c r="K2127" s="292"/>
      <c r="L2127" s="292"/>
    </row>
    <row r="2128" spans="1:12">
      <c r="A2128" s="2"/>
      <c r="B2128" s="293"/>
      <c r="C2128" s="292"/>
      <c r="D2128" s="292"/>
      <c r="E2128" s="292"/>
      <c r="F2128" s="292"/>
      <c r="G2128" s="292"/>
      <c r="H2128" s="292"/>
      <c r="I2128" s="292"/>
      <c r="J2128" s="292"/>
      <c r="K2128" s="292"/>
      <c r="L2128" s="292"/>
    </row>
    <row r="2129" spans="1:12">
      <c r="A2129" s="2"/>
      <c r="B2129" s="293"/>
      <c r="C2129" s="292"/>
      <c r="D2129" s="292"/>
      <c r="E2129" s="292"/>
      <c r="F2129" s="292"/>
      <c r="G2129" s="292"/>
      <c r="H2129" s="292"/>
      <c r="I2129" s="292"/>
      <c r="J2129" s="292"/>
      <c r="K2129" s="292"/>
      <c r="L2129" s="292"/>
    </row>
    <row r="2130" spans="1:12">
      <c r="A2130" s="2"/>
      <c r="B2130" s="293"/>
      <c r="C2130" s="292"/>
      <c r="D2130" s="292"/>
      <c r="E2130" s="292"/>
      <c r="F2130" s="292"/>
      <c r="G2130" s="292"/>
      <c r="H2130" s="292"/>
      <c r="I2130" s="292"/>
      <c r="J2130" s="292"/>
      <c r="K2130" s="292"/>
      <c r="L2130" s="292"/>
    </row>
    <row r="2131" spans="1:12">
      <c r="A2131" s="2"/>
      <c r="B2131" s="293"/>
      <c r="C2131" s="292"/>
      <c r="D2131" s="292"/>
      <c r="E2131" s="292"/>
      <c r="F2131" s="292"/>
      <c r="G2131" s="292"/>
      <c r="H2131" s="292"/>
      <c r="I2131" s="292"/>
      <c r="J2131" s="292"/>
      <c r="K2131" s="292"/>
      <c r="L2131" s="292"/>
    </row>
    <row r="2132" spans="1:12">
      <c r="A2132" s="2"/>
      <c r="B2132" s="293"/>
      <c r="C2132" s="292"/>
      <c r="D2132" s="292"/>
      <c r="E2132" s="292"/>
      <c r="F2132" s="292"/>
      <c r="G2132" s="292"/>
      <c r="H2132" s="292"/>
      <c r="I2132" s="292"/>
      <c r="J2132" s="292"/>
      <c r="K2132" s="292"/>
      <c r="L2132" s="292"/>
    </row>
    <row r="2133" spans="1:12">
      <c r="A2133" s="2"/>
      <c r="B2133" s="293"/>
      <c r="C2133" s="292"/>
      <c r="D2133" s="292"/>
      <c r="E2133" s="292"/>
      <c r="F2133" s="292"/>
      <c r="G2133" s="292"/>
      <c r="H2133" s="292"/>
      <c r="I2133" s="292"/>
      <c r="J2133" s="292"/>
      <c r="K2133" s="292"/>
      <c r="L2133" s="292"/>
    </row>
    <row r="2134" spans="1:12">
      <c r="A2134" s="2"/>
      <c r="B2134" s="293"/>
      <c r="C2134" s="292"/>
      <c r="D2134" s="292"/>
      <c r="E2134" s="292"/>
      <c r="F2134" s="292"/>
      <c r="G2134" s="292"/>
      <c r="H2134" s="292"/>
      <c r="I2134" s="292"/>
      <c r="J2134" s="292"/>
      <c r="K2134" s="292"/>
      <c r="L2134" s="292"/>
    </row>
    <row r="2135" spans="1:12">
      <c r="A2135" s="2"/>
      <c r="B2135" s="293"/>
      <c r="C2135" s="292"/>
      <c r="D2135" s="292"/>
      <c r="E2135" s="292"/>
      <c r="F2135" s="292"/>
      <c r="G2135" s="292"/>
      <c r="H2135" s="292"/>
      <c r="I2135" s="292"/>
      <c r="J2135" s="292"/>
      <c r="K2135" s="292"/>
      <c r="L2135" s="292"/>
    </row>
    <row r="2136" spans="1:12">
      <c r="A2136" s="2"/>
      <c r="B2136" s="293"/>
      <c r="C2136" s="292"/>
      <c r="D2136" s="292"/>
      <c r="E2136" s="292"/>
      <c r="F2136" s="292"/>
      <c r="G2136" s="292"/>
      <c r="H2136" s="292"/>
      <c r="I2136" s="292"/>
      <c r="J2136" s="292"/>
      <c r="K2136" s="292"/>
      <c r="L2136" s="292"/>
    </row>
    <row r="2137" spans="1:12">
      <c r="A2137" s="2"/>
      <c r="B2137" s="293"/>
      <c r="C2137" s="292"/>
      <c r="D2137" s="292"/>
      <c r="E2137" s="292"/>
      <c r="F2137" s="292"/>
      <c r="G2137" s="292"/>
      <c r="H2137" s="292"/>
      <c r="I2137" s="292"/>
      <c r="J2137" s="292"/>
      <c r="K2137" s="292"/>
      <c r="L2137" s="292"/>
    </row>
    <row r="2138" spans="1:12">
      <c r="A2138" s="2"/>
      <c r="B2138" s="293"/>
      <c r="C2138" s="292"/>
      <c r="D2138" s="292"/>
      <c r="E2138" s="292"/>
      <c r="F2138" s="292"/>
      <c r="G2138" s="292"/>
      <c r="H2138" s="292"/>
      <c r="I2138" s="292"/>
      <c r="J2138" s="292"/>
      <c r="K2138" s="292"/>
      <c r="L2138" s="292"/>
    </row>
    <row r="2139" spans="1:12">
      <c r="A2139" s="2"/>
      <c r="B2139" s="293"/>
      <c r="C2139" s="292"/>
      <c r="D2139" s="292"/>
      <c r="E2139" s="292"/>
      <c r="F2139" s="292"/>
      <c r="G2139" s="292"/>
      <c r="H2139" s="292"/>
      <c r="I2139" s="292"/>
      <c r="J2139" s="292"/>
      <c r="K2139" s="292"/>
      <c r="L2139" s="292"/>
    </row>
    <row r="2140" spans="1:12">
      <c r="A2140" s="2"/>
      <c r="B2140" s="293"/>
      <c r="C2140" s="292"/>
      <c r="D2140" s="292"/>
      <c r="E2140" s="292"/>
      <c r="F2140" s="292"/>
      <c r="G2140" s="292"/>
      <c r="H2140" s="292"/>
      <c r="I2140" s="292"/>
      <c r="J2140" s="292"/>
      <c r="K2140" s="292"/>
      <c r="L2140" s="292"/>
    </row>
    <row r="2141" spans="1:12">
      <c r="A2141" s="2"/>
      <c r="B2141" s="293"/>
      <c r="C2141" s="292"/>
      <c r="D2141" s="292"/>
      <c r="E2141" s="292"/>
      <c r="F2141" s="292"/>
      <c r="G2141" s="292"/>
      <c r="H2141" s="292"/>
      <c r="I2141" s="292"/>
      <c r="J2141" s="292"/>
      <c r="K2141" s="292"/>
      <c r="L2141" s="292"/>
    </row>
    <row r="2142" spans="1:12">
      <c r="A2142" s="2"/>
      <c r="B2142" s="293"/>
      <c r="C2142" s="292"/>
      <c r="D2142" s="292"/>
      <c r="E2142" s="292"/>
      <c r="F2142" s="292"/>
      <c r="G2142" s="292"/>
      <c r="H2142" s="292"/>
      <c r="I2142" s="292"/>
      <c r="J2142" s="292"/>
      <c r="K2142" s="292"/>
      <c r="L2142" s="292"/>
    </row>
    <row r="2143" spans="1:12">
      <c r="A2143" s="2"/>
      <c r="B2143" s="293"/>
      <c r="C2143" s="292"/>
      <c r="D2143" s="292"/>
      <c r="E2143" s="292"/>
      <c r="F2143" s="292"/>
      <c r="G2143" s="292"/>
      <c r="H2143" s="292"/>
      <c r="I2143" s="292"/>
      <c r="J2143" s="292"/>
      <c r="K2143" s="292"/>
      <c r="L2143" s="292"/>
    </row>
    <row r="2144" spans="1:12">
      <c r="A2144" s="2"/>
      <c r="B2144" s="293"/>
      <c r="C2144" s="292"/>
      <c r="D2144" s="292"/>
      <c r="E2144" s="292"/>
      <c r="F2144" s="292"/>
      <c r="G2144" s="292"/>
      <c r="H2144" s="292"/>
      <c r="I2144" s="292"/>
      <c r="J2144" s="292"/>
      <c r="K2144" s="292"/>
      <c r="L2144" s="292"/>
    </row>
    <row r="2145" spans="1:12">
      <c r="A2145" s="2"/>
      <c r="B2145" s="293"/>
      <c r="C2145" s="292"/>
      <c r="D2145" s="292"/>
      <c r="E2145" s="292"/>
      <c r="F2145" s="292"/>
      <c r="G2145" s="292"/>
      <c r="H2145" s="292"/>
      <c r="I2145" s="292"/>
      <c r="J2145" s="292"/>
      <c r="K2145" s="292"/>
      <c r="L2145" s="292"/>
    </row>
    <row r="2146" spans="1:12">
      <c r="A2146" s="2"/>
      <c r="B2146" s="293"/>
      <c r="C2146" s="292"/>
      <c r="D2146" s="292"/>
      <c r="E2146" s="292"/>
      <c r="F2146" s="292"/>
      <c r="G2146" s="292"/>
      <c r="H2146" s="292"/>
      <c r="I2146" s="292"/>
      <c r="J2146" s="292"/>
      <c r="K2146" s="292"/>
      <c r="L2146" s="292"/>
    </row>
    <row r="2147" spans="1:12">
      <c r="A2147" s="2"/>
      <c r="B2147" s="293"/>
      <c r="C2147" s="292"/>
      <c r="D2147" s="292"/>
      <c r="E2147" s="292"/>
      <c r="F2147" s="292"/>
      <c r="G2147" s="292"/>
      <c r="H2147" s="292"/>
      <c r="I2147" s="292"/>
      <c r="J2147" s="292"/>
      <c r="K2147" s="292"/>
      <c r="L2147" s="292"/>
    </row>
    <row r="2148" spans="1:12">
      <c r="A2148" s="2"/>
      <c r="B2148" s="293"/>
      <c r="C2148" s="292"/>
      <c r="D2148" s="292"/>
      <c r="E2148" s="292"/>
      <c r="F2148" s="292"/>
      <c r="G2148" s="292"/>
      <c r="H2148" s="292"/>
      <c r="I2148" s="292"/>
      <c r="J2148" s="292"/>
      <c r="K2148" s="292"/>
      <c r="L2148" s="292"/>
    </row>
    <row r="2149" spans="1:12">
      <c r="A2149" s="2"/>
      <c r="B2149" s="293"/>
      <c r="C2149" s="292"/>
      <c r="D2149" s="292"/>
      <c r="E2149" s="292"/>
      <c r="F2149" s="292"/>
      <c r="G2149" s="292"/>
      <c r="H2149" s="292"/>
      <c r="I2149" s="292"/>
      <c r="J2149" s="292"/>
      <c r="K2149" s="292"/>
      <c r="L2149" s="292"/>
    </row>
    <row r="2150" spans="1:12">
      <c r="A2150" s="2"/>
      <c r="B2150" s="293"/>
      <c r="C2150" s="292"/>
      <c r="D2150" s="292"/>
      <c r="E2150" s="292"/>
      <c r="F2150" s="292"/>
      <c r="G2150" s="292"/>
      <c r="H2150" s="292"/>
      <c r="I2150" s="292"/>
      <c r="J2150" s="292"/>
      <c r="K2150" s="292"/>
      <c r="L2150" s="292"/>
    </row>
    <row r="2151" spans="1:12">
      <c r="A2151" s="2"/>
      <c r="B2151" s="293"/>
      <c r="C2151" s="292"/>
      <c r="D2151" s="292"/>
      <c r="E2151" s="292"/>
      <c r="F2151" s="292"/>
      <c r="G2151" s="292"/>
      <c r="H2151" s="292"/>
      <c r="I2151" s="292"/>
      <c r="J2151" s="292"/>
      <c r="K2151" s="292"/>
      <c r="L2151" s="292"/>
    </row>
    <row r="2152" spans="1:12">
      <c r="A2152" s="2"/>
      <c r="B2152" s="293"/>
      <c r="C2152" s="292"/>
      <c r="D2152" s="292"/>
      <c r="E2152" s="292"/>
      <c r="F2152" s="292"/>
      <c r="G2152" s="292"/>
      <c r="H2152" s="292"/>
      <c r="I2152" s="292"/>
      <c r="J2152" s="292"/>
      <c r="K2152" s="292"/>
      <c r="L2152" s="292"/>
    </row>
    <row r="2153" spans="1:12">
      <c r="A2153" s="2"/>
      <c r="B2153" s="293"/>
      <c r="C2153" s="292"/>
      <c r="D2153" s="292"/>
      <c r="E2153" s="292"/>
      <c r="F2153" s="292"/>
      <c r="G2153" s="292"/>
      <c r="H2153" s="292"/>
      <c r="I2153" s="292"/>
      <c r="J2153" s="292"/>
      <c r="K2153" s="292"/>
      <c r="L2153" s="292"/>
    </row>
    <row r="2154" spans="1:12">
      <c r="A2154" s="2"/>
      <c r="B2154" s="293"/>
      <c r="C2154" s="292"/>
      <c r="D2154" s="292"/>
      <c r="E2154" s="292"/>
      <c r="F2154" s="292"/>
      <c r="G2154" s="292"/>
      <c r="H2154" s="292"/>
      <c r="I2154" s="292"/>
      <c r="J2154" s="292"/>
      <c r="K2154" s="292"/>
      <c r="L2154" s="292"/>
    </row>
    <row r="2155" spans="1:12">
      <c r="A2155" s="2"/>
      <c r="B2155" s="293"/>
      <c r="C2155" s="292"/>
      <c r="D2155" s="292"/>
      <c r="E2155" s="292"/>
      <c r="F2155" s="292"/>
      <c r="G2155" s="292"/>
      <c r="H2155" s="292"/>
      <c r="I2155" s="292"/>
      <c r="J2155" s="292"/>
      <c r="K2155" s="292"/>
      <c r="L2155" s="292"/>
    </row>
    <row r="2156" spans="1:12">
      <c r="A2156" s="2"/>
      <c r="B2156" s="293"/>
      <c r="C2156" s="292"/>
      <c r="D2156" s="292"/>
      <c r="E2156" s="292"/>
      <c r="F2156" s="292"/>
      <c r="G2156" s="292"/>
      <c r="H2156" s="292"/>
      <c r="I2156" s="292"/>
      <c r="J2156" s="292"/>
      <c r="K2156" s="292"/>
      <c r="L2156" s="292"/>
    </row>
    <row r="2157" spans="1:12">
      <c r="A2157" s="2"/>
      <c r="B2157" s="293"/>
      <c r="C2157" s="292"/>
      <c r="D2157" s="292"/>
      <c r="E2157" s="292"/>
      <c r="F2157" s="292"/>
      <c r="G2157" s="292"/>
      <c r="H2157" s="292"/>
      <c r="I2157" s="292"/>
      <c r="J2157" s="292"/>
      <c r="K2157" s="292"/>
      <c r="L2157" s="292"/>
    </row>
    <row r="2158" spans="1:12">
      <c r="A2158" s="2"/>
      <c r="B2158" s="293"/>
      <c r="C2158" s="292"/>
      <c r="D2158" s="292"/>
      <c r="E2158" s="292"/>
      <c r="F2158" s="292"/>
      <c r="G2158" s="292"/>
      <c r="H2158" s="292"/>
      <c r="I2158" s="292"/>
      <c r="J2158" s="292"/>
      <c r="K2158" s="292"/>
      <c r="L2158" s="292"/>
    </row>
    <row r="2159" spans="1:12">
      <c r="A2159" s="2"/>
      <c r="B2159" s="293"/>
      <c r="C2159" s="292"/>
      <c r="D2159" s="292"/>
      <c r="E2159" s="292"/>
      <c r="F2159" s="292"/>
      <c r="G2159" s="292"/>
      <c r="H2159" s="292"/>
      <c r="I2159" s="292"/>
      <c r="J2159" s="292"/>
      <c r="K2159" s="292"/>
      <c r="L2159" s="292"/>
    </row>
    <row r="2160" spans="1:12">
      <c r="A2160" s="2"/>
      <c r="B2160" s="293"/>
      <c r="C2160" s="292"/>
      <c r="D2160" s="292"/>
      <c r="E2160" s="292"/>
      <c r="F2160" s="292"/>
      <c r="G2160" s="292"/>
      <c r="H2160" s="292"/>
      <c r="I2160" s="292"/>
      <c r="J2160" s="292"/>
      <c r="K2160" s="292"/>
      <c r="L2160" s="292"/>
    </row>
    <row r="2161" spans="1:12">
      <c r="A2161" s="2"/>
      <c r="B2161" s="293"/>
      <c r="C2161" s="292"/>
      <c r="D2161" s="292"/>
      <c r="E2161" s="292"/>
      <c r="F2161" s="292"/>
      <c r="G2161" s="292"/>
      <c r="H2161" s="292"/>
      <c r="I2161" s="292"/>
      <c r="J2161" s="292"/>
      <c r="K2161" s="292"/>
      <c r="L2161" s="292"/>
    </row>
    <row r="2162" spans="1:12">
      <c r="A2162" s="2"/>
      <c r="B2162" s="293"/>
      <c r="C2162" s="292"/>
      <c r="D2162" s="292"/>
      <c r="E2162" s="292"/>
      <c r="F2162" s="292"/>
      <c r="G2162" s="292"/>
      <c r="H2162" s="292"/>
      <c r="I2162" s="292"/>
      <c r="J2162" s="292"/>
      <c r="K2162" s="292"/>
      <c r="L2162" s="292"/>
    </row>
    <row r="2163" spans="1:12">
      <c r="A2163" s="2"/>
      <c r="B2163" s="293"/>
      <c r="C2163" s="292"/>
      <c r="D2163" s="292"/>
      <c r="E2163" s="292"/>
      <c r="F2163" s="292"/>
      <c r="G2163" s="292"/>
      <c r="H2163" s="292"/>
      <c r="I2163" s="292"/>
      <c r="J2163" s="292"/>
      <c r="K2163" s="292"/>
      <c r="L2163" s="292"/>
    </row>
    <row r="2164" spans="1:12">
      <c r="A2164" s="2"/>
      <c r="B2164" s="293"/>
      <c r="C2164" s="292"/>
      <c r="D2164" s="292"/>
      <c r="E2164" s="292"/>
      <c r="F2164" s="292"/>
      <c r="G2164" s="292"/>
      <c r="H2164" s="292"/>
      <c r="I2164" s="292"/>
      <c r="J2164" s="292"/>
      <c r="K2164" s="292"/>
      <c r="L2164" s="292"/>
    </row>
    <row r="2165" spans="1:12">
      <c r="A2165" s="2"/>
      <c r="B2165" s="293"/>
      <c r="C2165" s="292"/>
      <c r="D2165" s="292"/>
      <c r="E2165" s="292"/>
      <c r="F2165" s="292"/>
      <c r="G2165" s="292"/>
      <c r="H2165" s="292"/>
      <c r="I2165" s="292"/>
      <c r="J2165" s="292"/>
      <c r="K2165" s="292"/>
      <c r="L2165" s="292"/>
    </row>
    <row r="2166" spans="1:12">
      <c r="A2166" s="2"/>
      <c r="B2166" s="293"/>
      <c r="C2166" s="292"/>
      <c r="D2166" s="292"/>
      <c r="E2166" s="292"/>
      <c r="F2166" s="292"/>
      <c r="G2166" s="292"/>
      <c r="H2166" s="292"/>
      <c r="I2166" s="292"/>
      <c r="J2166" s="292"/>
      <c r="K2166" s="292"/>
      <c r="L2166" s="292"/>
    </row>
    <row r="2167" spans="1:12">
      <c r="A2167" s="2"/>
      <c r="B2167" s="293"/>
      <c r="C2167" s="292"/>
      <c r="D2167" s="292"/>
      <c r="E2167" s="292"/>
      <c r="F2167" s="292"/>
      <c r="G2167" s="292"/>
      <c r="H2167" s="292"/>
      <c r="I2167" s="292"/>
      <c r="J2167" s="292"/>
      <c r="K2167" s="292"/>
      <c r="L2167" s="292"/>
    </row>
    <row r="2168" spans="1:12">
      <c r="A2168" s="2"/>
      <c r="B2168" s="293"/>
      <c r="C2168" s="292"/>
      <c r="D2168" s="292"/>
      <c r="E2168" s="292"/>
      <c r="F2168" s="292"/>
      <c r="G2168" s="292"/>
      <c r="H2168" s="292"/>
      <c r="I2168" s="292"/>
      <c r="J2168" s="292"/>
      <c r="K2168" s="292"/>
      <c r="L2168" s="292"/>
    </row>
    <row r="2169" spans="1:12">
      <c r="A2169" s="2"/>
      <c r="B2169" s="293"/>
      <c r="C2169" s="292"/>
      <c r="D2169" s="292"/>
      <c r="E2169" s="292"/>
      <c r="F2169" s="292"/>
      <c r="G2169" s="292"/>
      <c r="H2169" s="292"/>
      <c r="I2169" s="292"/>
      <c r="J2169" s="292"/>
      <c r="K2169" s="292"/>
      <c r="L2169" s="292"/>
    </row>
    <row r="2170" spans="1:12">
      <c r="A2170" s="2"/>
      <c r="B2170" s="293"/>
      <c r="C2170" s="292"/>
      <c r="D2170" s="292"/>
      <c r="E2170" s="292"/>
      <c r="F2170" s="292"/>
      <c r="G2170" s="292"/>
      <c r="H2170" s="292"/>
      <c r="I2170" s="292"/>
      <c r="J2170" s="292"/>
      <c r="K2170" s="292"/>
      <c r="L2170" s="292"/>
    </row>
    <row r="2171" spans="1:12">
      <c r="A2171" s="2"/>
      <c r="B2171" s="293"/>
      <c r="C2171" s="292"/>
      <c r="D2171" s="292"/>
      <c r="E2171" s="292"/>
      <c r="F2171" s="292"/>
      <c r="G2171" s="292"/>
      <c r="H2171" s="292"/>
      <c r="I2171" s="292"/>
      <c r="J2171" s="292"/>
      <c r="K2171" s="292"/>
      <c r="L2171" s="292"/>
    </row>
    <row r="2172" spans="1:12">
      <c r="A2172" s="2"/>
      <c r="B2172" s="293"/>
      <c r="C2172" s="292"/>
      <c r="D2172" s="292"/>
      <c r="E2172" s="292"/>
      <c r="F2172" s="292"/>
      <c r="G2172" s="292"/>
      <c r="H2172" s="292"/>
      <c r="I2172" s="292"/>
      <c r="J2172" s="292"/>
      <c r="K2172" s="292"/>
      <c r="L2172" s="292"/>
    </row>
    <row r="2173" spans="1:12">
      <c r="A2173" s="2"/>
      <c r="B2173" s="293"/>
      <c r="C2173" s="292"/>
      <c r="D2173" s="292"/>
      <c r="E2173" s="292"/>
      <c r="F2173" s="292"/>
      <c r="G2173" s="292"/>
      <c r="H2173" s="292"/>
      <c r="I2173" s="292"/>
      <c r="J2173" s="292"/>
      <c r="K2173" s="292"/>
      <c r="L2173" s="292"/>
    </row>
    <row r="2174" spans="1:12">
      <c r="A2174" s="2"/>
      <c r="B2174" s="293"/>
      <c r="C2174" s="292"/>
      <c r="D2174" s="292"/>
      <c r="E2174" s="292"/>
      <c r="F2174" s="292"/>
      <c r="G2174" s="292"/>
      <c r="H2174" s="292"/>
      <c r="I2174" s="292"/>
      <c r="J2174" s="292"/>
      <c r="K2174" s="292"/>
      <c r="L2174" s="292"/>
    </row>
    <row r="2175" spans="1:12">
      <c r="A2175" s="2"/>
      <c r="B2175" s="293"/>
      <c r="C2175" s="292"/>
      <c r="D2175" s="292"/>
      <c r="E2175" s="292"/>
      <c r="F2175" s="292"/>
      <c r="G2175" s="292"/>
      <c r="H2175" s="292"/>
      <c r="I2175" s="292"/>
      <c r="J2175" s="292"/>
      <c r="K2175" s="292"/>
      <c r="L2175" s="292"/>
    </row>
    <row r="2176" spans="1:12">
      <c r="A2176" s="2"/>
      <c r="B2176" s="293"/>
      <c r="C2176" s="292"/>
      <c r="D2176" s="292"/>
      <c r="E2176" s="292"/>
      <c r="F2176" s="292"/>
      <c r="G2176" s="292"/>
      <c r="H2176" s="292"/>
      <c r="I2176" s="292"/>
      <c r="J2176" s="292"/>
      <c r="K2176" s="292"/>
      <c r="L2176" s="292"/>
    </row>
    <row r="2177" spans="1:12">
      <c r="A2177" s="2"/>
      <c r="B2177" s="293"/>
      <c r="C2177" s="292"/>
      <c r="D2177" s="292"/>
      <c r="E2177" s="292"/>
      <c r="F2177" s="292"/>
      <c r="G2177" s="292"/>
      <c r="H2177" s="292"/>
      <c r="I2177" s="292"/>
      <c r="J2177" s="292"/>
      <c r="K2177" s="292"/>
      <c r="L2177" s="292"/>
    </row>
    <row r="2178" spans="1:12">
      <c r="A2178" s="2"/>
      <c r="B2178" s="293"/>
      <c r="C2178" s="292"/>
      <c r="D2178" s="292"/>
      <c r="E2178" s="292"/>
      <c r="F2178" s="292"/>
      <c r="G2178" s="292"/>
      <c r="H2178" s="292"/>
      <c r="I2178" s="292"/>
      <c r="J2178" s="292"/>
      <c r="K2178" s="292"/>
      <c r="L2178" s="292"/>
    </row>
    <row r="2179" spans="1:12">
      <c r="A2179" s="2"/>
      <c r="B2179" s="293"/>
      <c r="C2179" s="292"/>
      <c r="D2179" s="292"/>
      <c r="E2179" s="292"/>
      <c r="F2179" s="292"/>
      <c r="G2179" s="292"/>
      <c r="H2179" s="292"/>
      <c r="I2179" s="292"/>
      <c r="J2179" s="292"/>
      <c r="K2179" s="292"/>
      <c r="L2179" s="292"/>
    </row>
    <row r="2180" spans="1:12">
      <c r="A2180" s="2"/>
      <c r="B2180" s="293"/>
      <c r="C2180" s="292"/>
      <c r="D2180" s="292"/>
      <c r="E2180" s="292"/>
      <c r="F2180" s="292"/>
      <c r="G2180" s="292"/>
      <c r="H2180" s="292"/>
      <c r="I2180" s="292"/>
      <c r="J2180" s="292"/>
      <c r="K2180" s="292"/>
      <c r="L2180" s="292"/>
    </row>
    <row r="2181" spans="1:12">
      <c r="A2181" s="2"/>
      <c r="B2181" s="293"/>
      <c r="C2181" s="292"/>
      <c r="D2181" s="292"/>
      <c r="E2181" s="292"/>
      <c r="F2181" s="292"/>
      <c r="G2181" s="292"/>
      <c r="H2181" s="292"/>
      <c r="I2181" s="292"/>
      <c r="J2181" s="292"/>
      <c r="K2181" s="292"/>
      <c r="L2181" s="292"/>
    </row>
    <row r="2182" spans="1:12">
      <c r="A2182" s="2"/>
      <c r="B2182" s="293"/>
      <c r="C2182" s="292"/>
      <c r="D2182" s="292"/>
      <c r="E2182" s="292"/>
      <c r="F2182" s="292"/>
      <c r="G2182" s="292"/>
      <c r="H2182" s="292"/>
      <c r="I2182" s="292"/>
      <c r="J2182" s="292"/>
      <c r="K2182" s="292"/>
      <c r="L2182" s="292"/>
    </row>
    <row r="2183" spans="1:12">
      <c r="A2183" s="2"/>
      <c r="B2183" s="293"/>
      <c r="C2183" s="292"/>
      <c r="D2183" s="292"/>
      <c r="E2183" s="292"/>
      <c r="F2183" s="292"/>
      <c r="G2183" s="292"/>
      <c r="H2183" s="292"/>
      <c r="I2183" s="292"/>
      <c r="J2183" s="292"/>
      <c r="K2183" s="292"/>
      <c r="L2183" s="292"/>
    </row>
    <row r="2184" spans="1:12">
      <c r="A2184" s="2"/>
      <c r="B2184" s="293"/>
      <c r="C2184" s="292"/>
      <c r="D2184" s="292"/>
      <c r="E2184" s="292"/>
      <c r="F2184" s="292"/>
      <c r="G2184" s="292"/>
      <c r="H2184" s="292"/>
      <c r="I2184" s="292"/>
      <c r="J2184" s="292"/>
      <c r="K2184" s="292"/>
      <c r="L2184" s="292"/>
    </row>
    <row r="2185" spans="1:12">
      <c r="A2185" s="2"/>
      <c r="B2185" s="293"/>
      <c r="C2185" s="292"/>
      <c r="D2185" s="292"/>
      <c r="E2185" s="292"/>
      <c r="F2185" s="292"/>
      <c r="G2185" s="292"/>
      <c r="H2185" s="292"/>
      <c r="I2185" s="292"/>
      <c r="J2185" s="292"/>
      <c r="K2185" s="292"/>
      <c r="L2185" s="292"/>
    </row>
    <row r="2186" spans="1:12">
      <c r="A2186" s="2"/>
      <c r="B2186" s="293"/>
      <c r="C2186" s="292"/>
      <c r="D2186" s="292"/>
      <c r="E2186" s="292"/>
      <c r="F2186" s="292"/>
      <c r="G2186" s="292"/>
      <c r="H2186" s="292"/>
      <c r="I2186" s="292"/>
      <c r="J2186" s="292"/>
      <c r="K2186" s="292"/>
      <c r="L2186" s="292"/>
    </row>
    <row r="2187" spans="1:12">
      <c r="A2187" s="2"/>
      <c r="B2187" s="293"/>
      <c r="C2187" s="292"/>
      <c r="D2187" s="292"/>
      <c r="E2187" s="292"/>
      <c r="F2187" s="292"/>
      <c r="G2187" s="292"/>
      <c r="H2187" s="292"/>
      <c r="I2187" s="292"/>
      <c r="J2187" s="292"/>
      <c r="K2187" s="292"/>
      <c r="L2187" s="292"/>
    </row>
    <row r="2188" spans="1:12">
      <c r="A2188" s="2"/>
      <c r="B2188" s="293"/>
      <c r="C2188" s="292"/>
      <c r="D2188" s="292"/>
      <c r="E2188" s="292"/>
      <c r="F2188" s="292"/>
      <c r="G2188" s="292"/>
      <c r="H2188" s="292"/>
      <c r="I2188" s="292"/>
      <c r="J2188" s="292"/>
      <c r="K2188" s="292"/>
      <c r="L2188" s="292"/>
    </row>
    <row r="2189" spans="1:12">
      <c r="A2189" s="2"/>
      <c r="B2189" s="293"/>
      <c r="C2189" s="292"/>
      <c r="D2189" s="292"/>
      <c r="E2189" s="292"/>
      <c r="F2189" s="292"/>
      <c r="G2189" s="292"/>
      <c r="H2189" s="292"/>
      <c r="I2189" s="292"/>
      <c r="J2189" s="292"/>
      <c r="K2189" s="292"/>
      <c r="L2189" s="292"/>
    </row>
    <row r="2190" spans="1:12">
      <c r="A2190" s="2"/>
      <c r="B2190" s="293"/>
      <c r="C2190" s="292"/>
      <c r="D2190" s="292"/>
      <c r="E2190" s="292"/>
      <c r="F2190" s="292"/>
      <c r="G2190" s="292"/>
      <c r="H2190" s="292"/>
      <c r="I2190" s="292"/>
      <c r="J2190" s="292"/>
      <c r="K2190" s="292"/>
      <c r="L2190" s="292"/>
    </row>
    <row r="2191" spans="1:12">
      <c r="A2191" s="2"/>
      <c r="B2191" s="293"/>
      <c r="C2191" s="292"/>
      <c r="D2191" s="292"/>
      <c r="E2191" s="292"/>
      <c r="F2191" s="292"/>
      <c r="G2191" s="292"/>
      <c r="H2191" s="292"/>
      <c r="I2191" s="292"/>
      <c r="J2191" s="292"/>
      <c r="K2191" s="292"/>
      <c r="L2191" s="292"/>
    </row>
    <row r="2192" spans="1:12">
      <c r="A2192" s="2"/>
      <c r="B2192" s="293"/>
      <c r="C2192" s="292"/>
      <c r="D2192" s="292"/>
      <c r="E2192" s="292"/>
      <c r="F2192" s="292"/>
      <c r="G2192" s="292"/>
      <c r="H2192" s="292"/>
      <c r="I2192" s="292"/>
      <c r="J2192" s="292"/>
      <c r="K2192" s="292"/>
      <c r="L2192" s="292"/>
    </row>
    <row r="2193" spans="1:12">
      <c r="A2193" s="2"/>
      <c r="B2193" s="293"/>
      <c r="C2193" s="292"/>
      <c r="D2193" s="292"/>
      <c r="E2193" s="292"/>
      <c r="F2193" s="292"/>
      <c r="G2193" s="292"/>
      <c r="H2193" s="292"/>
      <c r="I2193" s="292"/>
      <c r="J2193" s="292"/>
      <c r="K2193" s="292"/>
      <c r="L2193" s="292"/>
    </row>
    <row r="2194" spans="1:12">
      <c r="A2194" s="2"/>
      <c r="B2194" s="293"/>
      <c r="C2194" s="292"/>
      <c r="D2194" s="292"/>
      <c r="E2194" s="292"/>
      <c r="F2194" s="292"/>
      <c r="G2194" s="292"/>
      <c r="H2194" s="292"/>
      <c r="I2194" s="292"/>
      <c r="J2194" s="292"/>
      <c r="K2194" s="292"/>
      <c r="L2194" s="292"/>
    </row>
    <row r="2195" spans="1:12">
      <c r="A2195" s="2"/>
      <c r="B2195" s="293"/>
      <c r="C2195" s="292"/>
      <c r="D2195" s="292"/>
      <c r="E2195" s="292"/>
      <c r="F2195" s="292"/>
      <c r="G2195" s="292"/>
      <c r="H2195" s="292"/>
      <c r="I2195" s="292"/>
      <c r="J2195" s="292"/>
      <c r="K2195" s="292"/>
      <c r="L2195" s="292"/>
    </row>
    <row r="2196" spans="1:12">
      <c r="A2196" s="2"/>
      <c r="B2196" s="293"/>
      <c r="C2196" s="292"/>
      <c r="D2196" s="292"/>
      <c r="E2196" s="292"/>
      <c r="F2196" s="292"/>
      <c r="G2196" s="292"/>
      <c r="H2196" s="292"/>
      <c r="I2196" s="292"/>
      <c r="J2196" s="292"/>
      <c r="K2196" s="292"/>
      <c r="L2196" s="292"/>
    </row>
    <row r="2197" spans="1:12">
      <c r="A2197" s="2"/>
      <c r="B2197" s="293"/>
      <c r="C2197" s="292"/>
      <c r="D2197" s="292"/>
      <c r="E2197" s="292"/>
      <c r="F2197" s="292"/>
      <c r="G2197" s="292"/>
      <c r="H2197" s="292"/>
      <c r="I2197" s="292"/>
      <c r="J2197" s="292"/>
      <c r="K2197" s="292"/>
      <c r="L2197" s="292"/>
    </row>
    <row r="2198" spans="1:12">
      <c r="A2198" s="2"/>
      <c r="B2198" s="293"/>
      <c r="C2198" s="292"/>
      <c r="D2198" s="292"/>
      <c r="E2198" s="292"/>
      <c r="F2198" s="292"/>
      <c r="G2198" s="292"/>
      <c r="H2198" s="292"/>
      <c r="I2198" s="292"/>
      <c r="J2198" s="292"/>
      <c r="K2198" s="292"/>
      <c r="L2198" s="292"/>
    </row>
    <row r="2199" spans="1:12">
      <c r="A2199" s="2"/>
      <c r="B2199" s="293"/>
      <c r="C2199" s="292"/>
      <c r="D2199" s="292"/>
      <c r="E2199" s="292"/>
      <c r="F2199" s="292"/>
      <c r="G2199" s="292"/>
      <c r="H2199" s="292"/>
      <c r="I2199" s="292"/>
      <c r="J2199" s="292"/>
      <c r="K2199" s="292"/>
      <c r="L2199" s="292"/>
    </row>
    <row r="2200" spans="1:12">
      <c r="A2200" s="2"/>
      <c r="B2200" s="293"/>
      <c r="C2200" s="292"/>
      <c r="D2200" s="292"/>
      <c r="E2200" s="292"/>
      <c r="F2200" s="292"/>
      <c r="G2200" s="292"/>
      <c r="H2200" s="292"/>
      <c r="I2200" s="292"/>
      <c r="J2200" s="292"/>
      <c r="K2200" s="292"/>
      <c r="L2200" s="292"/>
    </row>
    <row r="2201" spans="1:12">
      <c r="A2201" s="2"/>
      <c r="B2201" s="293"/>
      <c r="C2201" s="292"/>
      <c r="D2201" s="292"/>
      <c r="E2201" s="292"/>
      <c r="F2201" s="292"/>
      <c r="G2201" s="292"/>
      <c r="H2201" s="292"/>
      <c r="I2201" s="292"/>
      <c r="J2201" s="292"/>
      <c r="K2201" s="292"/>
      <c r="L2201" s="292"/>
    </row>
    <row r="2202" spans="1:12">
      <c r="A2202" s="2"/>
      <c r="B2202" s="293"/>
      <c r="C2202" s="292"/>
      <c r="D2202" s="292"/>
      <c r="E2202" s="292"/>
      <c r="F2202" s="292"/>
      <c r="G2202" s="292"/>
      <c r="H2202" s="292"/>
      <c r="I2202" s="292"/>
      <c r="J2202" s="292"/>
      <c r="K2202" s="292"/>
      <c r="L2202" s="292"/>
    </row>
    <row r="2203" spans="1:12">
      <c r="A2203" s="2"/>
      <c r="B2203" s="293"/>
      <c r="C2203" s="292"/>
      <c r="D2203" s="292"/>
      <c r="E2203" s="292"/>
      <c r="F2203" s="292"/>
      <c r="G2203" s="292"/>
      <c r="H2203" s="292"/>
      <c r="I2203" s="292"/>
      <c r="J2203" s="292"/>
      <c r="K2203" s="292"/>
      <c r="L2203" s="292"/>
    </row>
    <row r="2204" spans="1:12">
      <c r="A2204" s="2"/>
      <c r="B2204" s="293"/>
      <c r="C2204" s="292"/>
      <c r="D2204" s="292"/>
      <c r="E2204" s="292"/>
      <c r="F2204" s="292"/>
      <c r="G2204" s="292"/>
      <c r="H2204" s="292"/>
      <c r="I2204" s="292"/>
      <c r="J2204" s="292"/>
      <c r="K2204" s="292"/>
      <c r="L2204" s="292"/>
    </row>
    <row r="2205" spans="1:12">
      <c r="A2205" s="2"/>
      <c r="B2205" s="293"/>
      <c r="C2205" s="292"/>
      <c r="D2205" s="292"/>
      <c r="E2205" s="292"/>
      <c r="F2205" s="292"/>
      <c r="G2205" s="292"/>
      <c r="H2205" s="292"/>
      <c r="I2205" s="292"/>
      <c r="J2205" s="292"/>
      <c r="K2205" s="292"/>
      <c r="L2205" s="292"/>
    </row>
    <row r="2206" spans="1:12">
      <c r="A2206" s="2"/>
      <c r="B2206" s="293"/>
      <c r="C2206" s="292"/>
      <c r="D2206" s="292"/>
      <c r="E2206" s="292"/>
      <c r="F2206" s="292"/>
      <c r="G2206" s="292"/>
      <c r="H2206" s="292"/>
      <c r="I2206" s="292"/>
      <c r="J2206" s="292"/>
      <c r="K2206" s="292"/>
      <c r="L2206" s="292"/>
    </row>
    <row r="2207" spans="1:12">
      <c r="A2207" s="2"/>
      <c r="B2207" s="293"/>
      <c r="C2207" s="292"/>
      <c r="D2207" s="292"/>
      <c r="E2207" s="292"/>
      <c r="F2207" s="292"/>
      <c r="G2207" s="292"/>
      <c r="H2207" s="292"/>
      <c r="I2207" s="292"/>
      <c r="J2207" s="292"/>
      <c r="K2207" s="292"/>
      <c r="L2207" s="292"/>
    </row>
    <row r="2208" spans="1:12">
      <c r="A2208" s="2"/>
      <c r="B2208" s="293"/>
      <c r="C2208" s="292"/>
      <c r="D2208" s="292"/>
      <c r="E2208" s="292"/>
      <c r="F2208" s="292"/>
      <c r="G2208" s="292"/>
      <c r="H2208" s="292"/>
      <c r="I2208" s="292"/>
      <c r="J2208" s="292"/>
      <c r="K2208" s="292"/>
      <c r="L2208" s="292"/>
    </row>
    <row r="2209" spans="1:12">
      <c r="A2209" s="2"/>
      <c r="B2209" s="293"/>
      <c r="C2209" s="292"/>
      <c r="D2209" s="292"/>
      <c r="E2209" s="292"/>
      <c r="F2209" s="292"/>
      <c r="G2209" s="292"/>
      <c r="H2209" s="292"/>
      <c r="I2209" s="292"/>
      <c r="J2209" s="292"/>
      <c r="K2209" s="292"/>
      <c r="L2209" s="292"/>
    </row>
    <row r="2210" spans="1:12">
      <c r="A2210" s="2"/>
      <c r="B2210" s="293"/>
      <c r="C2210" s="292"/>
      <c r="D2210" s="292"/>
      <c r="E2210" s="292"/>
      <c r="F2210" s="292"/>
      <c r="G2210" s="292"/>
      <c r="H2210" s="292"/>
      <c r="I2210" s="292"/>
      <c r="J2210" s="292"/>
      <c r="K2210" s="292"/>
      <c r="L2210" s="292"/>
    </row>
    <row r="2211" spans="1:12">
      <c r="A2211" s="2"/>
      <c r="B2211" s="293"/>
      <c r="C2211" s="292"/>
      <c r="D2211" s="292"/>
      <c r="E2211" s="292"/>
      <c r="F2211" s="292"/>
      <c r="G2211" s="292"/>
      <c r="H2211" s="292"/>
      <c r="I2211" s="292"/>
      <c r="J2211" s="292"/>
      <c r="K2211" s="292"/>
      <c r="L2211" s="292"/>
    </row>
    <row r="2212" spans="1:12">
      <c r="A2212" s="2"/>
      <c r="B2212" s="293"/>
      <c r="C2212" s="292"/>
      <c r="D2212" s="292"/>
      <c r="E2212" s="292"/>
      <c r="F2212" s="292"/>
      <c r="G2212" s="292"/>
      <c r="H2212" s="292"/>
      <c r="I2212" s="292"/>
      <c r="J2212" s="292"/>
      <c r="K2212" s="292"/>
      <c r="L2212" s="292"/>
    </row>
    <row r="2213" spans="1:12">
      <c r="A2213" s="2"/>
      <c r="B2213" s="293"/>
      <c r="C2213" s="292"/>
      <c r="D2213" s="292"/>
      <c r="E2213" s="292"/>
      <c r="F2213" s="292"/>
      <c r="G2213" s="292"/>
      <c r="H2213" s="292"/>
      <c r="I2213" s="292"/>
      <c r="J2213" s="292"/>
      <c r="K2213" s="292"/>
      <c r="L2213" s="292"/>
    </row>
    <row r="2214" spans="1:12">
      <c r="A2214" s="2"/>
      <c r="B2214" s="293"/>
      <c r="C2214" s="292"/>
      <c r="D2214" s="292"/>
      <c r="E2214" s="292"/>
      <c r="F2214" s="292"/>
      <c r="G2214" s="292"/>
      <c r="H2214" s="292"/>
      <c r="I2214" s="292"/>
      <c r="J2214" s="292"/>
      <c r="K2214" s="292"/>
      <c r="L2214" s="292"/>
    </row>
    <row r="2215" spans="1:12">
      <c r="A2215" s="2"/>
      <c r="B2215" s="293"/>
      <c r="C2215" s="292"/>
      <c r="D2215" s="292"/>
      <c r="E2215" s="292"/>
      <c r="F2215" s="292"/>
      <c r="G2215" s="292"/>
      <c r="H2215" s="292"/>
      <c r="I2215" s="292"/>
      <c r="J2215" s="292"/>
      <c r="K2215" s="292"/>
      <c r="L2215" s="292"/>
    </row>
    <row r="2216" spans="1:12">
      <c r="A2216" s="2"/>
      <c r="B2216" s="293"/>
      <c r="C2216" s="292"/>
      <c r="D2216" s="292"/>
      <c r="E2216" s="292"/>
      <c r="F2216" s="292"/>
      <c r="G2216" s="292"/>
      <c r="H2216" s="292"/>
      <c r="I2216" s="292"/>
      <c r="J2216" s="292"/>
      <c r="K2216" s="292"/>
      <c r="L2216" s="292"/>
    </row>
    <row r="2217" spans="1:12">
      <c r="A2217" s="2"/>
      <c r="B2217" s="293"/>
      <c r="C2217" s="292"/>
      <c r="D2217" s="292"/>
      <c r="E2217" s="292"/>
      <c r="F2217" s="292"/>
      <c r="G2217" s="292"/>
      <c r="H2217" s="292"/>
      <c r="I2217" s="292"/>
      <c r="J2217" s="292"/>
      <c r="K2217" s="292"/>
      <c r="L2217" s="292"/>
    </row>
    <row r="2218" spans="1:12">
      <c r="A2218" s="2"/>
      <c r="B2218" s="293"/>
      <c r="C2218" s="292"/>
      <c r="D2218" s="292"/>
      <c r="E2218" s="292"/>
      <c r="F2218" s="292"/>
      <c r="G2218" s="292"/>
      <c r="H2218" s="292"/>
      <c r="I2218" s="292"/>
      <c r="J2218" s="292"/>
      <c r="K2218" s="292"/>
      <c r="L2218" s="292"/>
    </row>
    <row r="2219" spans="1:12">
      <c r="A2219" s="2"/>
      <c r="B2219" s="293"/>
      <c r="C2219" s="292"/>
      <c r="D2219" s="292"/>
      <c r="E2219" s="292"/>
      <c r="F2219" s="292"/>
      <c r="G2219" s="292"/>
      <c r="H2219" s="292"/>
      <c r="I2219" s="292"/>
      <c r="J2219" s="292"/>
      <c r="K2219" s="292"/>
      <c r="L2219" s="292"/>
    </row>
    <row r="2220" spans="1:12">
      <c r="A2220" s="2"/>
      <c r="B2220" s="293"/>
      <c r="C2220" s="292"/>
      <c r="D2220" s="292"/>
      <c r="E2220" s="292"/>
      <c r="F2220" s="292"/>
      <c r="G2220" s="292"/>
      <c r="H2220" s="292"/>
      <c r="I2220" s="292"/>
      <c r="J2220" s="292"/>
      <c r="K2220" s="292"/>
      <c r="L2220" s="292"/>
    </row>
    <row r="2221" spans="1:12">
      <c r="A2221" s="2"/>
      <c r="B2221" s="293"/>
      <c r="C2221" s="292"/>
      <c r="D2221" s="292"/>
      <c r="E2221" s="292"/>
      <c r="F2221" s="292"/>
      <c r="G2221" s="292"/>
      <c r="H2221" s="292"/>
      <c r="I2221" s="292"/>
      <c r="J2221" s="292"/>
      <c r="K2221" s="292"/>
      <c r="L2221" s="292"/>
    </row>
    <row r="2222" spans="1:12">
      <c r="A2222" s="2"/>
      <c r="B2222" s="293"/>
      <c r="C2222" s="292"/>
      <c r="D2222" s="292"/>
      <c r="E2222" s="292"/>
      <c r="F2222" s="292"/>
      <c r="G2222" s="292"/>
      <c r="H2222" s="292"/>
      <c r="I2222" s="292"/>
      <c r="J2222" s="292"/>
      <c r="K2222" s="292"/>
      <c r="L2222" s="292"/>
    </row>
    <row r="2223" spans="1:12">
      <c r="A2223" s="2"/>
      <c r="B2223" s="293"/>
      <c r="C2223" s="292"/>
      <c r="D2223" s="292"/>
      <c r="E2223" s="292"/>
      <c r="F2223" s="292"/>
      <c r="G2223" s="292"/>
      <c r="H2223" s="292"/>
      <c r="I2223" s="292"/>
      <c r="J2223" s="292"/>
      <c r="K2223" s="292"/>
      <c r="L2223" s="292"/>
    </row>
    <row r="2224" spans="1:12">
      <c r="A2224" s="2"/>
      <c r="B2224" s="293"/>
      <c r="C2224" s="292"/>
      <c r="D2224" s="292"/>
      <c r="E2224" s="292"/>
      <c r="F2224" s="292"/>
      <c r="G2224" s="292"/>
      <c r="H2224" s="292"/>
      <c r="I2224" s="292"/>
      <c r="J2224" s="292"/>
      <c r="K2224" s="292"/>
      <c r="L2224" s="292"/>
    </row>
    <row r="2225" spans="1:12">
      <c r="A2225" s="2"/>
      <c r="B2225" s="293"/>
      <c r="C2225" s="292"/>
      <c r="D2225" s="292"/>
      <c r="E2225" s="292"/>
      <c r="F2225" s="292"/>
      <c r="G2225" s="292"/>
      <c r="H2225" s="292"/>
      <c r="I2225" s="292"/>
      <c r="J2225" s="292"/>
      <c r="K2225" s="292"/>
      <c r="L2225" s="292"/>
    </row>
    <row r="2226" spans="1:12">
      <c r="A2226" s="2"/>
      <c r="B2226" s="293"/>
      <c r="C2226" s="292"/>
      <c r="D2226" s="292"/>
      <c r="E2226" s="292"/>
      <c r="F2226" s="292"/>
      <c r="G2226" s="292"/>
      <c r="H2226" s="292"/>
      <c r="I2226" s="292"/>
      <c r="J2226" s="292"/>
      <c r="K2226" s="292"/>
      <c r="L2226" s="292"/>
    </row>
    <row r="2227" spans="1:12">
      <c r="A2227" s="2"/>
      <c r="B2227" s="293"/>
      <c r="C2227" s="292"/>
      <c r="D2227" s="292"/>
      <c r="E2227" s="292"/>
      <c r="F2227" s="292"/>
      <c r="G2227" s="292"/>
      <c r="H2227" s="292"/>
      <c r="I2227" s="292"/>
      <c r="J2227" s="292"/>
      <c r="K2227" s="292"/>
      <c r="L2227" s="292"/>
    </row>
    <row r="2228" spans="1:12">
      <c r="A2228" s="2"/>
      <c r="B2228" s="293"/>
      <c r="C2228" s="292"/>
      <c r="D2228" s="292"/>
      <c r="E2228" s="292"/>
      <c r="F2228" s="292"/>
      <c r="G2228" s="292"/>
      <c r="H2228" s="292"/>
      <c r="I2228" s="292"/>
      <c r="J2228" s="292"/>
      <c r="K2228" s="292"/>
      <c r="L2228" s="292"/>
    </row>
    <row r="2229" spans="1:12">
      <c r="A2229" s="2"/>
      <c r="B2229" s="293"/>
      <c r="C2229" s="292"/>
      <c r="D2229" s="292"/>
      <c r="E2229" s="292"/>
      <c r="F2229" s="292"/>
      <c r="G2229" s="292"/>
      <c r="H2229" s="292"/>
      <c r="I2229" s="292"/>
      <c r="J2229" s="292"/>
      <c r="K2229" s="292"/>
      <c r="L2229" s="292"/>
    </row>
    <row r="2230" spans="1:12">
      <c r="A2230" s="2"/>
      <c r="B2230" s="293"/>
      <c r="C2230" s="292"/>
      <c r="D2230" s="292"/>
      <c r="E2230" s="292"/>
      <c r="F2230" s="292"/>
      <c r="G2230" s="292"/>
      <c r="H2230" s="292"/>
      <c r="I2230" s="292"/>
      <c r="J2230" s="292"/>
      <c r="K2230" s="292"/>
      <c r="L2230" s="292"/>
    </row>
    <row r="2231" spans="1:12">
      <c r="A2231" s="2"/>
      <c r="B2231" s="293"/>
      <c r="C2231" s="292"/>
      <c r="D2231" s="292"/>
      <c r="E2231" s="292"/>
      <c r="F2231" s="292"/>
      <c r="G2231" s="292"/>
      <c r="H2231" s="292"/>
      <c r="I2231" s="292"/>
      <c r="J2231" s="292"/>
      <c r="K2231" s="292"/>
      <c r="L2231" s="292"/>
    </row>
    <row r="2232" spans="1:12">
      <c r="A2232" s="2"/>
      <c r="B2232" s="293"/>
      <c r="C2232" s="292"/>
      <c r="D2232" s="292"/>
      <c r="E2232" s="292"/>
      <c r="F2232" s="292"/>
      <c r="G2232" s="292"/>
      <c r="H2232" s="292"/>
      <c r="I2232" s="292"/>
      <c r="J2232" s="292"/>
      <c r="K2232" s="292"/>
      <c r="L2232" s="292"/>
    </row>
    <row r="2233" spans="1:12">
      <c r="A2233" s="2"/>
      <c r="B2233" s="293"/>
      <c r="C2233" s="292"/>
      <c r="D2233" s="292"/>
      <c r="E2233" s="292"/>
      <c r="F2233" s="292"/>
      <c r="G2233" s="292"/>
      <c r="H2233" s="292"/>
      <c r="I2233" s="292"/>
      <c r="J2233" s="292"/>
      <c r="K2233" s="292"/>
      <c r="L2233" s="292"/>
    </row>
    <row r="2234" spans="1:12">
      <c r="A2234" s="2"/>
      <c r="B2234" s="293"/>
      <c r="C2234" s="292"/>
      <c r="D2234" s="292"/>
      <c r="E2234" s="292"/>
      <c r="F2234" s="292"/>
      <c r="G2234" s="292"/>
      <c r="H2234" s="292"/>
      <c r="I2234" s="292"/>
      <c r="J2234" s="292"/>
      <c r="K2234" s="292"/>
      <c r="L2234" s="292"/>
    </row>
    <row r="2235" spans="1:12">
      <c r="A2235" s="2"/>
      <c r="B2235" s="293"/>
      <c r="C2235" s="292"/>
      <c r="D2235" s="292"/>
      <c r="E2235" s="292"/>
      <c r="F2235" s="292"/>
      <c r="G2235" s="292"/>
      <c r="H2235" s="292"/>
      <c r="I2235" s="292"/>
      <c r="J2235" s="292"/>
      <c r="K2235" s="292"/>
      <c r="L2235" s="292"/>
    </row>
    <row r="2236" spans="1:12">
      <c r="A2236" s="2"/>
      <c r="B2236" s="293"/>
      <c r="C2236" s="292"/>
      <c r="D2236" s="292"/>
      <c r="E2236" s="292"/>
      <c r="F2236" s="292"/>
      <c r="G2236" s="292"/>
      <c r="H2236" s="292"/>
      <c r="I2236" s="292"/>
      <c r="J2236" s="292"/>
      <c r="K2236" s="292"/>
      <c r="L2236" s="292"/>
    </row>
    <row r="2237" spans="1:12">
      <c r="A2237" s="2"/>
      <c r="B2237" s="293"/>
      <c r="C2237" s="292"/>
      <c r="D2237" s="292"/>
      <c r="E2237" s="292"/>
      <c r="F2237" s="292"/>
      <c r="G2237" s="292"/>
      <c r="H2237" s="292"/>
      <c r="I2237" s="292"/>
      <c r="J2237" s="292"/>
      <c r="K2237" s="292"/>
      <c r="L2237" s="292"/>
    </row>
    <row r="2238" spans="1:12">
      <c r="A2238" s="2"/>
      <c r="B2238" s="293"/>
      <c r="C2238" s="292"/>
      <c r="D2238" s="292"/>
      <c r="E2238" s="292"/>
      <c r="F2238" s="292"/>
      <c r="G2238" s="292"/>
      <c r="H2238" s="292"/>
      <c r="I2238" s="292"/>
      <c r="J2238" s="292"/>
      <c r="K2238" s="292"/>
      <c r="L2238" s="292"/>
    </row>
    <row r="2239" spans="1:12">
      <c r="A2239" s="2"/>
      <c r="B2239" s="293"/>
      <c r="C2239" s="292"/>
      <c r="D2239" s="292"/>
      <c r="E2239" s="292"/>
      <c r="F2239" s="292"/>
      <c r="G2239" s="292"/>
      <c r="H2239" s="292"/>
      <c r="I2239" s="292"/>
      <c r="J2239" s="292"/>
      <c r="K2239" s="292"/>
      <c r="L2239" s="292"/>
    </row>
    <row r="2240" spans="1:12">
      <c r="A2240" s="2"/>
      <c r="B2240" s="293"/>
      <c r="C2240" s="292"/>
      <c r="D2240" s="292"/>
      <c r="E2240" s="292"/>
      <c r="F2240" s="292"/>
      <c r="G2240" s="292"/>
      <c r="H2240" s="292"/>
      <c r="I2240" s="292"/>
      <c r="J2240" s="292"/>
      <c r="K2240" s="292"/>
      <c r="L2240" s="292"/>
    </row>
    <row r="2241" spans="1:12">
      <c r="A2241" s="2"/>
      <c r="B2241" s="293"/>
      <c r="C2241" s="292"/>
      <c r="D2241" s="292"/>
      <c r="E2241" s="292"/>
      <c r="F2241" s="292"/>
      <c r="G2241" s="292"/>
      <c r="H2241" s="292"/>
      <c r="I2241" s="292"/>
      <c r="J2241" s="292"/>
      <c r="K2241" s="292"/>
      <c r="L2241" s="292"/>
    </row>
    <row r="2242" spans="1:12">
      <c r="A2242" s="2"/>
      <c r="B2242" s="293"/>
      <c r="C2242" s="292"/>
      <c r="D2242" s="292"/>
      <c r="E2242" s="292"/>
      <c r="F2242" s="292"/>
      <c r="G2242" s="292"/>
      <c r="H2242" s="292"/>
      <c r="I2242" s="292"/>
      <c r="J2242" s="292"/>
      <c r="K2242" s="292"/>
      <c r="L2242" s="292"/>
    </row>
    <row r="2243" spans="1:12">
      <c r="A2243" s="2"/>
      <c r="B2243" s="293"/>
      <c r="C2243" s="292"/>
      <c r="D2243" s="292"/>
      <c r="E2243" s="292"/>
      <c r="F2243" s="292"/>
      <c r="G2243" s="292"/>
      <c r="H2243" s="292"/>
      <c r="I2243" s="292"/>
      <c r="J2243" s="292"/>
      <c r="K2243" s="292"/>
      <c r="L2243" s="292"/>
    </row>
    <row r="2244" spans="1:12">
      <c r="A2244" s="2"/>
      <c r="B2244" s="293"/>
      <c r="C2244" s="292"/>
      <c r="D2244" s="292"/>
      <c r="E2244" s="292"/>
      <c r="F2244" s="292"/>
      <c r="G2244" s="292"/>
      <c r="H2244" s="292"/>
      <c r="I2244" s="292"/>
      <c r="J2244" s="292"/>
      <c r="K2244" s="292"/>
      <c r="L2244" s="292"/>
    </row>
    <row r="2245" spans="1:12">
      <c r="A2245" s="2"/>
      <c r="B2245" s="293"/>
      <c r="C2245" s="292"/>
      <c r="D2245" s="292"/>
      <c r="E2245" s="292"/>
      <c r="F2245" s="292"/>
      <c r="G2245" s="292"/>
      <c r="H2245" s="292"/>
      <c r="I2245" s="292"/>
      <c r="J2245" s="292"/>
      <c r="K2245" s="292"/>
      <c r="L2245" s="292"/>
    </row>
    <row r="2246" spans="1:12">
      <c r="A2246" s="2"/>
      <c r="B2246" s="293"/>
      <c r="C2246" s="292"/>
      <c r="D2246" s="292"/>
      <c r="E2246" s="292"/>
      <c r="F2246" s="292"/>
      <c r="G2246" s="292"/>
      <c r="H2246" s="292"/>
      <c r="I2246" s="292"/>
      <c r="J2246" s="292"/>
      <c r="K2246" s="292"/>
      <c r="L2246" s="292"/>
    </row>
    <row r="2247" spans="1:12">
      <c r="A2247" s="2"/>
      <c r="B2247" s="293"/>
      <c r="C2247" s="292"/>
      <c r="D2247" s="292"/>
      <c r="E2247" s="292"/>
      <c r="F2247" s="292"/>
      <c r="G2247" s="292"/>
      <c r="H2247" s="292"/>
      <c r="I2247" s="292"/>
      <c r="J2247" s="292"/>
      <c r="K2247" s="292"/>
      <c r="L2247" s="292"/>
    </row>
    <row r="2248" spans="1:12">
      <c r="A2248" s="2"/>
      <c r="B2248" s="293"/>
      <c r="C2248" s="292"/>
      <c r="D2248" s="292"/>
      <c r="E2248" s="292"/>
      <c r="F2248" s="292"/>
      <c r="G2248" s="292"/>
      <c r="H2248" s="292"/>
      <c r="I2248" s="292"/>
      <c r="J2248" s="292"/>
      <c r="K2248" s="292"/>
      <c r="L2248" s="292"/>
    </row>
    <row r="2249" spans="1:12">
      <c r="A2249" s="2"/>
      <c r="B2249" s="293"/>
      <c r="C2249" s="292"/>
      <c r="D2249" s="292"/>
      <c r="E2249" s="292"/>
      <c r="F2249" s="292"/>
      <c r="G2249" s="292"/>
      <c r="H2249" s="292"/>
      <c r="I2249" s="292"/>
      <c r="J2249" s="292"/>
      <c r="K2249" s="292"/>
      <c r="L2249" s="292"/>
    </row>
    <row r="2250" spans="1:12">
      <c r="A2250" s="2"/>
      <c r="B2250" s="293"/>
      <c r="C2250" s="292"/>
      <c r="D2250" s="292"/>
      <c r="E2250" s="292"/>
      <c r="F2250" s="292"/>
      <c r="G2250" s="292"/>
      <c r="H2250" s="292"/>
      <c r="I2250" s="292"/>
      <c r="J2250" s="292"/>
      <c r="K2250" s="292"/>
      <c r="L2250" s="292"/>
    </row>
    <row r="2251" spans="1:12">
      <c r="A2251" s="2"/>
      <c r="B2251" s="293"/>
      <c r="C2251" s="292"/>
      <c r="D2251" s="292"/>
      <c r="E2251" s="292"/>
      <c r="F2251" s="292"/>
      <c r="G2251" s="292"/>
      <c r="H2251" s="292"/>
      <c r="I2251" s="292"/>
      <c r="J2251" s="292"/>
      <c r="K2251" s="292"/>
      <c r="L2251" s="292"/>
    </row>
    <row r="2252" spans="1:12">
      <c r="A2252" s="2"/>
      <c r="B2252" s="293"/>
      <c r="C2252" s="292"/>
      <c r="D2252" s="292"/>
      <c r="E2252" s="292"/>
      <c r="F2252" s="292"/>
      <c r="G2252" s="292"/>
      <c r="H2252" s="292"/>
      <c r="I2252" s="292"/>
      <c r="J2252" s="292"/>
      <c r="K2252" s="292"/>
      <c r="L2252" s="292"/>
    </row>
    <row r="2253" spans="1:12">
      <c r="A2253" s="2"/>
      <c r="B2253" s="293"/>
      <c r="C2253" s="292"/>
      <c r="D2253" s="292"/>
      <c r="E2253" s="292"/>
      <c r="F2253" s="292"/>
      <c r="G2253" s="292"/>
      <c r="H2253" s="292"/>
      <c r="I2253" s="292"/>
      <c r="J2253" s="292"/>
      <c r="K2253" s="292"/>
      <c r="L2253" s="292"/>
    </row>
    <row r="2254" spans="1:12">
      <c r="A2254" s="2"/>
      <c r="B2254" s="293"/>
      <c r="C2254" s="292"/>
      <c r="D2254" s="292"/>
      <c r="E2254" s="292"/>
      <c r="F2254" s="292"/>
      <c r="G2254" s="292"/>
      <c r="H2254" s="292"/>
      <c r="I2254" s="292"/>
      <c r="J2254" s="292"/>
      <c r="K2254" s="292"/>
      <c r="L2254" s="292"/>
    </row>
    <row r="2255" spans="1:12">
      <c r="A2255" s="2"/>
      <c r="B2255" s="293"/>
      <c r="C2255" s="292"/>
      <c r="D2255" s="292"/>
      <c r="E2255" s="292"/>
      <c r="F2255" s="292"/>
      <c r="G2255" s="292"/>
      <c r="H2255" s="292"/>
      <c r="I2255" s="292"/>
      <c r="J2255" s="292"/>
      <c r="K2255" s="292"/>
      <c r="L2255" s="292"/>
    </row>
    <row r="2256" spans="1:12">
      <c r="A2256" s="2"/>
      <c r="B2256" s="293"/>
      <c r="C2256" s="292"/>
      <c r="D2256" s="292"/>
      <c r="E2256" s="292"/>
      <c r="F2256" s="292"/>
      <c r="G2256" s="292"/>
      <c r="H2256" s="292"/>
      <c r="I2256" s="292"/>
      <c r="J2256" s="292"/>
      <c r="K2256" s="292"/>
      <c r="L2256" s="292"/>
    </row>
    <row r="2257" spans="1:12">
      <c r="A2257" s="2"/>
      <c r="B2257" s="293"/>
      <c r="C2257" s="292"/>
      <c r="D2257" s="292"/>
      <c r="E2257" s="292"/>
      <c r="F2257" s="292"/>
      <c r="G2257" s="292"/>
      <c r="H2257" s="292"/>
      <c r="I2257" s="292"/>
      <c r="J2257" s="292"/>
      <c r="K2257" s="292"/>
      <c r="L2257" s="292"/>
    </row>
    <row r="2258" spans="1:12">
      <c r="A2258" s="2"/>
      <c r="B2258" s="293"/>
      <c r="C2258" s="292"/>
      <c r="D2258" s="292"/>
      <c r="E2258" s="292"/>
      <c r="F2258" s="292"/>
      <c r="G2258" s="292"/>
      <c r="H2258" s="292"/>
      <c r="I2258" s="292"/>
      <c r="J2258" s="292"/>
      <c r="K2258" s="292"/>
      <c r="L2258" s="292"/>
    </row>
    <row r="2259" spans="1:12">
      <c r="A2259" s="2"/>
      <c r="B2259" s="293"/>
      <c r="C2259" s="292"/>
      <c r="D2259" s="292"/>
      <c r="E2259" s="292"/>
      <c r="F2259" s="292"/>
      <c r="G2259" s="292"/>
      <c r="H2259" s="292"/>
      <c r="I2259" s="292"/>
      <c r="J2259" s="292"/>
      <c r="K2259" s="292"/>
      <c r="L2259" s="292"/>
    </row>
    <row r="2260" spans="1:12">
      <c r="A2260" s="2"/>
      <c r="B2260" s="293"/>
      <c r="C2260" s="292"/>
      <c r="D2260" s="292"/>
      <c r="E2260" s="292"/>
      <c r="F2260" s="292"/>
      <c r="G2260" s="292"/>
      <c r="H2260" s="292"/>
      <c r="I2260" s="292"/>
      <c r="J2260" s="292"/>
      <c r="K2260" s="292"/>
      <c r="L2260" s="292"/>
    </row>
    <row r="2261" spans="1:12">
      <c r="A2261" s="2"/>
      <c r="B2261" s="293"/>
      <c r="C2261" s="292"/>
      <c r="D2261" s="292"/>
      <c r="E2261" s="292"/>
      <c r="F2261" s="292"/>
      <c r="G2261" s="292"/>
      <c r="H2261" s="292"/>
      <c r="I2261" s="292"/>
      <c r="J2261" s="292"/>
      <c r="K2261" s="292"/>
      <c r="L2261" s="292"/>
    </row>
    <row r="2262" spans="1:12">
      <c r="A2262" s="2"/>
      <c r="B2262" s="293"/>
      <c r="C2262" s="292"/>
      <c r="D2262" s="292"/>
      <c r="E2262" s="292"/>
      <c r="F2262" s="292"/>
      <c r="G2262" s="292"/>
      <c r="H2262" s="292"/>
      <c r="I2262" s="292"/>
      <c r="J2262" s="292"/>
      <c r="K2262" s="292"/>
      <c r="L2262" s="292"/>
    </row>
    <row r="2263" spans="1:12">
      <c r="A2263" s="2"/>
      <c r="B2263" s="293"/>
      <c r="C2263" s="292"/>
      <c r="D2263" s="292"/>
      <c r="E2263" s="292"/>
      <c r="F2263" s="292"/>
      <c r="G2263" s="292"/>
      <c r="H2263" s="292"/>
      <c r="I2263" s="292"/>
      <c r="J2263" s="292"/>
      <c r="K2263" s="292"/>
      <c r="L2263" s="292"/>
    </row>
    <row r="2264" spans="1:12">
      <c r="A2264" s="2"/>
      <c r="B2264" s="293"/>
      <c r="C2264" s="292"/>
      <c r="D2264" s="292"/>
      <c r="E2264" s="292"/>
      <c r="F2264" s="292"/>
      <c r="G2264" s="292"/>
      <c r="H2264" s="292"/>
      <c r="I2264" s="292"/>
      <c r="J2264" s="292"/>
      <c r="K2264" s="292"/>
      <c r="L2264" s="292"/>
    </row>
    <row r="2265" spans="1:12">
      <c r="A2265" s="2"/>
      <c r="B2265" s="293"/>
      <c r="C2265" s="292"/>
      <c r="D2265" s="292"/>
      <c r="E2265" s="292"/>
      <c r="F2265" s="292"/>
      <c r="G2265" s="292"/>
      <c r="H2265" s="292"/>
      <c r="I2265" s="292"/>
      <c r="J2265" s="292"/>
      <c r="K2265" s="292"/>
      <c r="L2265" s="292"/>
    </row>
    <row r="2266" spans="1:12">
      <c r="A2266" s="2"/>
      <c r="B2266" s="293"/>
      <c r="C2266" s="292"/>
      <c r="D2266" s="292"/>
      <c r="E2266" s="292"/>
      <c r="F2266" s="292"/>
      <c r="G2266" s="292"/>
      <c r="H2266" s="292"/>
      <c r="I2266" s="292"/>
      <c r="J2266" s="292"/>
      <c r="K2266" s="292"/>
      <c r="L2266" s="292"/>
    </row>
    <row r="2267" spans="1:12">
      <c r="A2267" s="2"/>
      <c r="B2267" s="293"/>
      <c r="C2267" s="292"/>
      <c r="D2267" s="292"/>
      <c r="E2267" s="292"/>
      <c r="F2267" s="292"/>
      <c r="G2267" s="292"/>
      <c r="H2267" s="292"/>
      <c r="I2267" s="292"/>
      <c r="J2267" s="292"/>
      <c r="K2267" s="292"/>
      <c r="L2267" s="292"/>
    </row>
    <row r="2268" spans="1:12">
      <c r="A2268" s="2"/>
      <c r="B2268" s="293"/>
      <c r="C2268" s="292"/>
      <c r="D2268" s="292"/>
      <c r="E2268" s="292"/>
      <c r="F2268" s="292"/>
      <c r="G2268" s="292"/>
      <c r="H2268" s="292"/>
      <c r="I2268" s="292"/>
      <c r="J2268" s="292"/>
      <c r="K2268" s="292"/>
      <c r="L2268" s="292"/>
    </row>
    <row r="2269" spans="1:12">
      <c r="A2269" s="2"/>
      <c r="B2269" s="293"/>
      <c r="C2269" s="292"/>
      <c r="D2269" s="292"/>
      <c r="E2269" s="292"/>
      <c r="F2269" s="292"/>
      <c r="G2269" s="292"/>
      <c r="H2269" s="292"/>
      <c r="I2269" s="292"/>
      <c r="J2269" s="292"/>
      <c r="K2269" s="292"/>
      <c r="L2269" s="292"/>
    </row>
    <row r="2270" spans="1:12">
      <c r="A2270" s="2"/>
      <c r="B2270" s="293"/>
      <c r="C2270" s="292"/>
      <c r="D2270" s="292"/>
      <c r="E2270" s="292"/>
      <c r="F2270" s="292"/>
      <c r="G2270" s="292"/>
      <c r="H2270" s="292"/>
      <c r="I2270" s="292"/>
      <c r="J2270" s="292"/>
      <c r="K2270" s="292"/>
      <c r="L2270" s="292"/>
    </row>
    <row r="2271" spans="1:12">
      <c r="A2271" s="2"/>
      <c r="B2271" s="293"/>
      <c r="C2271" s="292"/>
      <c r="D2271" s="292"/>
      <c r="E2271" s="292"/>
      <c r="F2271" s="292"/>
      <c r="G2271" s="292"/>
      <c r="H2271" s="292"/>
      <c r="I2271" s="292"/>
      <c r="J2271" s="292"/>
      <c r="K2271" s="292"/>
      <c r="L2271" s="292"/>
    </row>
    <row r="2272" spans="1:12">
      <c r="A2272" s="2"/>
      <c r="B2272" s="293"/>
      <c r="C2272" s="292"/>
      <c r="D2272" s="292"/>
      <c r="E2272" s="292"/>
      <c r="F2272" s="292"/>
      <c r="G2272" s="292"/>
      <c r="H2272" s="292"/>
      <c r="I2272" s="292"/>
      <c r="J2272" s="292"/>
      <c r="K2272" s="292"/>
      <c r="L2272" s="292"/>
    </row>
    <row r="2273" spans="1:12">
      <c r="A2273" s="2"/>
      <c r="B2273" s="293"/>
      <c r="C2273" s="292"/>
      <c r="D2273" s="292"/>
      <c r="E2273" s="292"/>
      <c r="F2273" s="292"/>
      <c r="G2273" s="292"/>
      <c r="H2273" s="292"/>
      <c r="I2273" s="292"/>
      <c r="J2273" s="292"/>
      <c r="K2273" s="292"/>
      <c r="L2273" s="292"/>
    </row>
    <row r="2274" spans="1:12">
      <c r="A2274" s="2"/>
      <c r="B2274" s="293"/>
      <c r="C2274" s="292"/>
      <c r="D2274" s="292"/>
      <c r="E2274" s="292"/>
      <c r="F2274" s="292"/>
      <c r="G2274" s="292"/>
      <c r="H2274" s="292"/>
      <c r="I2274" s="292"/>
      <c r="J2274" s="292"/>
      <c r="K2274" s="292"/>
      <c r="L2274" s="292"/>
    </row>
    <row r="2275" spans="1:12">
      <c r="A2275" s="2"/>
      <c r="B2275" s="293"/>
      <c r="C2275" s="292"/>
      <c r="D2275" s="292"/>
      <c r="E2275" s="292"/>
      <c r="F2275" s="292"/>
      <c r="G2275" s="292"/>
      <c r="H2275" s="292"/>
      <c r="I2275" s="292"/>
      <c r="J2275" s="292"/>
      <c r="K2275" s="292"/>
      <c r="L2275" s="292"/>
    </row>
    <row r="2276" spans="1:12">
      <c r="A2276" s="2"/>
      <c r="B2276" s="293"/>
      <c r="C2276" s="292"/>
      <c r="D2276" s="292"/>
      <c r="E2276" s="292"/>
      <c r="F2276" s="292"/>
      <c r="G2276" s="292"/>
      <c r="H2276" s="292"/>
      <c r="I2276" s="292"/>
      <c r="J2276" s="292"/>
      <c r="K2276" s="292"/>
      <c r="L2276" s="292"/>
    </row>
    <row r="2277" spans="1:12">
      <c r="A2277" s="2"/>
      <c r="B2277" s="293"/>
      <c r="C2277" s="292"/>
      <c r="D2277" s="292"/>
      <c r="E2277" s="292"/>
      <c r="F2277" s="292"/>
      <c r="G2277" s="292"/>
      <c r="H2277" s="292"/>
      <c r="I2277" s="292"/>
      <c r="J2277" s="292"/>
      <c r="K2277" s="292"/>
      <c r="L2277" s="292"/>
    </row>
    <row r="2278" spans="1:12">
      <c r="A2278" s="2"/>
      <c r="B2278" s="293"/>
      <c r="C2278" s="292"/>
      <c r="D2278" s="292"/>
      <c r="E2278" s="292"/>
      <c r="F2278" s="292"/>
      <c r="G2278" s="292"/>
      <c r="H2278" s="292"/>
      <c r="I2278" s="292"/>
      <c r="J2278" s="292"/>
      <c r="K2278" s="292"/>
      <c r="L2278" s="292"/>
    </row>
    <row r="2279" spans="1:12">
      <c r="A2279" s="2"/>
      <c r="B2279" s="293"/>
      <c r="C2279" s="292"/>
      <c r="D2279" s="292"/>
      <c r="E2279" s="292"/>
      <c r="F2279" s="292"/>
      <c r="G2279" s="292"/>
      <c r="H2279" s="292"/>
      <c r="I2279" s="292"/>
      <c r="J2279" s="292"/>
      <c r="K2279" s="292"/>
      <c r="L2279" s="292"/>
    </row>
    <row r="2280" spans="1:12">
      <c r="A2280" s="2"/>
      <c r="B2280" s="293"/>
      <c r="C2280" s="292"/>
      <c r="D2280" s="292"/>
      <c r="E2280" s="292"/>
      <c r="F2280" s="292"/>
      <c r="G2280" s="292"/>
      <c r="H2280" s="292"/>
      <c r="I2280" s="292"/>
      <c r="J2280" s="292"/>
      <c r="K2280" s="292"/>
      <c r="L2280" s="292"/>
    </row>
    <row r="2281" spans="1:12">
      <c r="A2281" s="2"/>
      <c r="B2281" s="293"/>
      <c r="C2281" s="292"/>
      <c r="D2281" s="292"/>
      <c r="E2281" s="292"/>
      <c r="F2281" s="292"/>
      <c r="G2281" s="292"/>
      <c r="H2281" s="292"/>
      <c r="I2281" s="292"/>
      <c r="J2281" s="292"/>
      <c r="K2281" s="292"/>
      <c r="L2281" s="292"/>
    </row>
    <row r="2282" spans="1:12">
      <c r="A2282" s="2"/>
      <c r="B2282" s="293"/>
      <c r="C2282" s="292"/>
      <c r="D2282" s="292"/>
      <c r="E2282" s="292"/>
      <c r="F2282" s="292"/>
      <c r="G2282" s="292"/>
      <c r="H2282" s="292"/>
      <c r="I2282" s="292"/>
      <c r="J2282" s="292"/>
      <c r="K2282" s="292"/>
      <c r="L2282" s="292"/>
    </row>
    <row r="2283" spans="1:12">
      <c r="A2283" s="2"/>
      <c r="B2283" s="293"/>
      <c r="C2283" s="292"/>
      <c r="D2283" s="292"/>
      <c r="E2283" s="292"/>
      <c r="F2283" s="292"/>
      <c r="G2283" s="292"/>
      <c r="H2283" s="292"/>
      <c r="I2283" s="292"/>
      <c r="J2283" s="292"/>
      <c r="K2283" s="292"/>
      <c r="L2283" s="292"/>
    </row>
    <row r="2284" spans="1:12">
      <c r="A2284" s="2"/>
      <c r="B2284" s="293"/>
      <c r="C2284" s="292"/>
      <c r="D2284" s="292"/>
      <c r="E2284" s="292"/>
      <c r="F2284" s="292"/>
      <c r="G2284" s="292"/>
      <c r="H2284" s="292"/>
      <c r="I2284" s="292"/>
      <c r="J2284" s="292"/>
      <c r="K2284" s="292"/>
      <c r="L2284" s="292"/>
    </row>
    <row r="2285" spans="1:12">
      <c r="A2285" s="2"/>
      <c r="B2285" s="293"/>
      <c r="C2285" s="292"/>
      <c r="D2285" s="292"/>
      <c r="E2285" s="292"/>
      <c r="F2285" s="292"/>
      <c r="G2285" s="292"/>
      <c r="H2285" s="292"/>
      <c r="I2285" s="292"/>
      <c r="J2285" s="292"/>
      <c r="K2285" s="292"/>
      <c r="L2285" s="292"/>
    </row>
    <row r="2286" spans="1:12">
      <c r="A2286" s="2"/>
      <c r="B2286" s="293"/>
      <c r="C2286" s="292"/>
      <c r="D2286" s="292"/>
      <c r="E2286" s="292"/>
      <c r="F2286" s="292"/>
      <c r="G2286" s="292"/>
      <c r="H2286" s="292"/>
      <c r="I2286" s="292"/>
      <c r="J2286" s="292"/>
      <c r="K2286" s="292"/>
      <c r="L2286" s="292"/>
    </row>
    <row r="2287" spans="1:12">
      <c r="A2287" s="2"/>
      <c r="B2287" s="293"/>
      <c r="C2287" s="292"/>
      <c r="D2287" s="292"/>
      <c r="E2287" s="292"/>
      <c r="F2287" s="292"/>
      <c r="G2287" s="292"/>
      <c r="H2287" s="292"/>
      <c r="I2287" s="292"/>
      <c r="J2287" s="292"/>
      <c r="K2287" s="292"/>
      <c r="L2287" s="292"/>
    </row>
    <row r="2288" spans="1:12">
      <c r="A2288" s="2"/>
      <c r="B2288" s="293"/>
      <c r="C2288" s="292"/>
      <c r="D2288" s="292"/>
      <c r="E2288" s="292"/>
      <c r="F2288" s="292"/>
      <c r="G2288" s="292"/>
      <c r="H2288" s="292"/>
      <c r="I2288" s="292"/>
      <c r="J2288" s="292"/>
      <c r="K2288" s="292"/>
      <c r="L2288" s="292"/>
    </row>
    <row r="2289" spans="1:12">
      <c r="A2289" s="2"/>
      <c r="B2289" s="293"/>
      <c r="C2289" s="292"/>
      <c r="D2289" s="292"/>
      <c r="E2289" s="292"/>
      <c r="F2289" s="292"/>
      <c r="G2289" s="292"/>
      <c r="H2289" s="292"/>
      <c r="I2289" s="292"/>
      <c r="J2289" s="292"/>
      <c r="K2289" s="292"/>
      <c r="L2289" s="292"/>
    </row>
    <row r="2290" spans="1:12">
      <c r="A2290" s="2"/>
      <c r="B2290" s="293"/>
      <c r="C2290" s="292"/>
      <c r="D2290" s="292"/>
      <c r="E2290" s="292"/>
      <c r="F2290" s="292"/>
      <c r="G2290" s="292"/>
      <c r="H2290" s="292"/>
      <c r="I2290" s="292"/>
      <c r="J2290" s="292"/>
      <c r="K2290" s="292"/>
      <c r="L2290" s="292"/>
    </row>
    <row r="2291" spans="1:12">
      <c r="A2291" s="2"/>
      <c r="B2291" s="293"/>
      <c r="C2291" s="292"/>
      <c r="D2291" s="292"/>
      <c r="E2291" s="292"/>
      <c r="F2291" s="292"/>
      <c r="G2291" s="292"/>
      <c r="H2291" s="292"/>
      <c r="I2291" s="292"/>
      <c r="J2291" s="292"/>
      <c r="K2291" s="292"/>
      <c r="L2291" s="292"/>
    </row>
    <row r="2292" spans="1:12">
      <c r="A2292" s="2"/>
      <c r="B2292" s="293"/>
      <c r="C2292" s="292"/>
      <c r="D2292" s="292"/>
      <c r="E2292" s="292"/>
      <c r="F2292" s="292"/>
      <c r="G2292" s="292"/>
      <c r="H2292" s="292"/>
      <c r="I2292" s="292"/>
      <c r="J2292" s="292"/>
      <c r="K2292" s="292"/>
      <c r="L2292" s="292"/>
    </row>
    <row r="2293" spans="1:12">
      <c r="A2293" s="2"/>
      <c r="B2293" s="293"/>
      <c r="C2293" s="292"/>
      <c r="D2293" s="292"/>
      <c r="E2293" s="292"/>
      <c r="F2293" s="292"/>
      <c r="G2293" s="292"/>
      <c r="H2293" s="292"/>
      <c r="I2293" s="292"/>
      <c r="J2293" s="292"/>
      <c r="K2293" s="292"/>
      <c r="L2293" s="292"/>
    </row>
    <row r="2294" spans="1:12">
      <c r="A2294" s="2"/>
      <c r="B2294" s="293"/>
      <c r="C2294" s="292"/>
      <c r="D2294" s="292"/>
      <c r="E2294" s="292"/>
      <c r="F2294" s="292"/>
      <c r="G2294" s="292"/>
      <c r="H2294" s="292"/>
      <c r="I2294" s="292"/>
      <c r="J2294" s="292"/>
      <c r="K2294" s="292"/>
      <c r="L2294" s="292"/>
    </row>
    <row r="2295" spans="1:12">
      <c r="A2295" s="2"/>
      <c r="B2295" s="293"/>
      <c r="C2295" s="292"/>
      <c r="D2295" s="292"/>
      <c r="E2295" s="292"/>
      <c r="F2295" s="292"/>
      <c r="G2295" s="292"/>
      <c r="H2295" s="292"/>
      <c r="I2295" s="292"/>
      <c r="J2295" s="292"/>
      <c r="K2295" s="292"/>
      <c r="L2295" s="292"/>
    </row>
    <row r="2296" spans="1:12">
      <c r="A2296" s="2"/>
      <c r="B2296" s="293"/>
      <c r="C2296" s="292"/>
      <c r="D2296" s="292"/>
      <c r="E2296" s="292"/>
      <c r="F2296" s="292"/>
      <c r="G2296" s="292"/>
      <c r="H2296" s="292"/>
      <c r="I2296" s="292"/>
      <c r="J2296" s="292"/>
      <c r="K2296" s="292"/>
      <c r="L2296" s="292"/>
    </row>
    <row r="2297" spans="1:12">
      <c r="A2297" s="2"/>
      <c r="B2297" s="293"/>
      <c r="C2297" s="292"/>
      <c r="D2297" s="292"/>
      <c r="E2297" s="292"/>
      <c r="F2297" s="292"/>
      <c r="G2297" s="292"/>
      <c r="H2297" s="292"/>
      <c r="I2297" s="292"/>
      <c r="J2297" s="292"/>
      <c r="K2297" s="292"/>
      <c r="L2297" s="292"/>
    </row>
    <row r="2298" spans="1:12">
      <c r="A2298" s="2"/>
      <c r="B2298" s="293"/>
      <c r="C2298" s="292"/>
      <c r="D2298" s="292"/>
      <c r="E2298" s="292"/>
      <c r="F2298" s="292"/>
      <c r="G2298" s="292"/>
      <c r="H2298" s="292"/>
      <c r="I2298" s="292"/>
      <c r="J2298" s="292"/>
      <c r="K2298" s="292"/>
      <c r="L2298" s="292"/>
    </row>
    <row r="2299" spans="1:12">
      <c r="A2299" s="2"/>
      <c r="B2299" s="293"/>
      <c r="C2299" s="292"/>
      <c r="D2299" s="292"/>
      <c r="E2299" s="292"/>
      <c r="F2299" s="292"/>
      <c r="G2299" s="292"/>
      <c r="H2299" s="292"/>
      <c r="I2299" s="292"/>
      <c r="J2299" s="292"/>
      <c r="K2299" s="292"/>
      <c r="L2299" s="292"/>
    </row>
    <row r="2300" spans="1:12">
      <c r="A2300" s="2"/>
      <c r="B2300" s="293"/>
      <c r="C2300" s="292"/>
      <c r="D2300" s="292"/>
      <c r="E2300" s="292"/>
      <c r="F2300" s="292"/>
      <c r="G2300" s="292"/>
      <c r="H2300" s="292"/>
      <c r="I2300" s="292"/>
      <c r="J2300" s="292"/>
      <c r="K2300" s="292"/>
      <c r="L2300" s="292"/>
    </row>
    <row r="2301" spans="1:12">
      <c r="A2301" s="2"/>
      <c r="B2301" s="293"/>
      <c r="C2301" s="292"/>
      <c r="D2301" s="292"/>
      <c r="E2301" s="292"/>
      <c r="F2301" s="292"/>
      <c r="G2301" s="292"/>
      <c r="H2301" s="292"/>
      <c r="I2301" s="292"/>
      <c r="J2301" s="292"/>
      <c r="K2301" s="292"/>
      <c r="L2301" s="292"/>
    </row>
    <row r="2302" spans="1:12">
      <c r="A2302" s="2"/>
      <c r="B2302" s="293"/>
      <c r="C2302" s="292"/>
      <c r="D2302" s="292"/>
      <c r="E2302" s="292"/>
      <c r="F2302" s="292"/>
      <c r="G2302" s="292"/>
      <c r="H2302" s="292"/>
      <c r="I2302" s="292"/>
      <c r="J2302" s="292"/>
      <c r="K2302" s="292"/>
      <c r="L2302" s="292"/>
    </row>
    <row r="2303" spans="1:12">
      <c r="A2303" s="2"/>
      <c r="B2303" s="293"/>
      <c r="C2303" s="292"/>
      <c r="D2303" s="292"/>
      <c r="E2303" s="292"/>
      <c r="F2303" s="292"/>
      <c r="G2303" s="292"/>
      <c r="H2303" s="292"/>
      <c r="I2303" s="292"/>
      <c r="J2303" s="292"/>
      <c r="K2303" s="292"/>
      <c r="L2303" s="292"/>
    </row>
    <row r="2304" spans="1:12">
      <c r="A2304" s="2"/>
      <c r="B2304" s="293"/>
      <c r="C2304" s="292"/>
      <c r="D2304" s="292"/>
      <c r="E2304" s="292"/>
      <c r="F2304" s="292"/>
      <c r="G2304" s="292"/>
      <c r="H2304" s="292"/>
      <c r="I2304" s="292"/>
      <c r="J2304" s="292"/>
      <c r="K2304" s="292"/>
      <c r="L2304" s="292"/>
    </row>
    <row r="2305" spans="1:12">
      <c r="A2305" s="2"/>
      <c r="B2305" s="293"/>
      <c r="C2305" s="292"/>
      <c r="D2305" s="292"/>
      <c r="E2305" s="292"/>
      <c r="F2305" s="292"/>
      <c r="G2305" s="292"/>
      <c r="H2305" s="292"/>
      <c r="I2305" s="292"/>
      <c r="J2305" s="292"/>
      <c r="K2305" s="292"/>
      <c r="L2305" s="292"/>
    </row>
    <row r="2306" spans="1:12">
      <c r="A2306" s="2"/>
      <c r="B2306" s="293"/>
      <c r="C2306" s="292"/>
      <c r="D2306" s="292"/>
      <c r="E2306" s="292"/>
      <c r="F2306" s="292"/>
      <c r="G2306" s="292"/>
      <c r="H2306" s="292"/>
      <c r="I2306" s="292"/>
      <c r="J2306" s="292"/>
      <c r="K2306" s="292"/>
      <c r="L2306" s="292"/>
    </row>
    <row r="2307" spans="1:12">
      <c r="A2307" s="2"/>
      <c r="B2307" s="293"/>
      <c r="C2307" s="292"/>
      <c r="D2307" s="292"/>
      <c r="E2307" s="292"/>
      <c r="F2307" s="292"/>
      <c r="G2307" s="292"/>
      <c r="H2307" s="292"/>
      <c r="I2307" s="292"/>
      <c r="J2307" s="292"/>
      <c r="K2307" s="292"/>
      <c r="L2307" s="292"/>
    </row>
    <row r="2308" spans="1:12">
      <c r="A2308" s="2"/>
      <c r="B2308" s="293"/>
      <c r="C2308" s="292"/>
      <c r="D2308" s="292"/>
      <c r="E2308" s="292"/>
      <c r="F2308" s="292"/>
      <c r="G2308" s="292"/>
      <c r="H2308" s="292"/>
      <c r="I2308" s="292"/>
      <c r="J2308" s="292"/>
      <c r="K2308" s="292"/>
      <c r="L2308" s="292"/>
    </row>
    <row r="2309" spans="1:12">
      <c r="A2309" s="2"/>
      <c r="B2309" s="293"/>
      <c r="C2309" s="292"/>
      <c r="D2309" s="292"/>
      <c r="E2309" s="292"/>
      <c r="F2309" s="292"/>
      <c r="G2309" s="292"/>
      <c r="H2309" s="292"/>
      <c r="I2309" s="292"/>
      <c r="J2309" s="292"/>
      <c r="K2309" s="292"/>
      <c r="L2309" s="292"/>
    </row>
    <row r="2310" spans="1:12">
      <c r="A2310" s="2"/>
      <c r="B2310" s="293"/>
      <c r="C2310" s="292"/>
      <c r="D2310" s="292"/>
      <c r="E2310" s="292"/>
      <c r="F2310" s="292"/>
      <c r="G2310" s="292"/>
      <c r="H2310" s="292"/>
      <c r="I2310" s="292"/>
      <c r="J2310" s="292"/>
      <c r="K2310" s="292"/>
      <c r="L2310" s="292"/>
    </row>
    <row r="2311" spans="1:12">
      <c r="A2311" s="2"/>
      <c r="B2311" s="293"/>
      <c r="C2311" s="292"/>
      <c r="D2311" s="292"/>
      <c r="E2311" s="292"/>
      <c r="F2311" s="292"/>
      <c r="G2311" s="292"/>
      <c r="H2311" s="292"/>
      <c r="I2311" s="292"/>
      <c r="J2311" s="292"/>
      <c r="K2311" s="292"/>
      <c r="L2311" s="292"/>
    </row>
    <row r="2312" spans="1:12">
      <c r="A2312" s="2"/>
      <c r="B2312" s="293"/>
      <c r="C2312" s="292"/>
      <c r="D2312" s="292"/>
      <c r="E2312" s="292"/>
      <c r="F2312" s="292"/>
      <c r="G2312" s="292"/>
      <c r="H2312" s="292"/>
      <c r="I2312" s="292"/>
      <c r="J2312" s="292"/>
      <c r="K2312" s="292"/>
      <c r="L2312" s="292"/>
    </row>
    <row r="2313" spans="1:12">
      <c r="A2313" s="2"/>
      <c r="B2313" s="293"/>
      <c r="C2313" s="292"/>
      <c r="D2313" s="292"/>
      <c r="E2313" s="292"/>
      <c r="F2313" s="292"/>
      <c r="G2313" s="292"/>
      <c r="H2313" s="292"/>
      <c r="I2313" s="292"/>
      <c r="J2313" s="292"/>
      <c r="K2313" s="292"/>
      <c r="L2313" s="292"/>
    </row>
    <row r="2314" spans="1:12">
      <c r="A2314" s="2"/>
      <c r="B2314" s="293"/>
      <c r="C2314" s="292"/>
      <c r="D2314" s="292"/>
      <c r="E2314" s="292"/>
      <c r="F2314" s="292"/>
      <c r="G2314" s="292"/>
      <c r="H2314" s="292"/>
      <c r="I2314" s="292"/>
      <c r="J2314" s="292"/>
      <c r="K2314" s="292"/>
      <c r="L2314" s="292"/>
    </row>
    <row r="2315" spans="1:12">
      <c r="A2315" s="2"/>
      <c r="B2315" s="293"/>
      <c r="C2315" s="292"/>
      <c r="D2315" s="292"/>
      <c r="E2315" s="292"/>
      <c r="F2315" s="292"/>
      <c r="G2315" s="292"/>
      <c r="H2315" s="292"/>
      <c r="I2315" s="292"/>
      <c r="J2315" s="292"/>
      <c r="K2315" s="292"/>
      <c r="L2315" s="292"/>
    </row>
    <row r="2316" spans="1:12">
      <c r="A2316" s="2"/>
      <c r="B2316" s="293"/>
      <c r="C2316" s="292"/>
      <c r="D2316" s="292"/>
      <c r="E2316" s="292"/>
      <c r="F2316" s="292"/>
      <c r="G2316" s="292"/>
      <c r="H2316" s="292"/>
      <c r="I2316" s="292"/>
      <c r="J2316" s="292"/>
      <c r="K2316" s="292"/>
      <c r="L2316" s="292"/>
    </row>
    <row r="2317" spans="1:12">
      <c r="A2317" s="2"/>
      <c r="B2317" s="293"/>
      <c r="C2317" s="292"/>
      <c r="D2317" s="292"/>
      <c r="E2317" s="292"/>
      <c r="F2317" s="292"/>
      <c r="G2317" s="292"/>
      <c r="H2317" s="292"/>
      <c r="I2317" s="292"/>
      <c r="J2317" s="292"/>
      <c r="K2317" s="292"/>
      <c r="L2317" s="292"/>
    </row>
    <row r="2318" spans="1:12">
      <c r="A2318" s="2"/>
      <c r="B2318" s="293"/>
      <c r="C2318" s="292"/>
      <c r="D2318" s="292"/>
      <c r="E2318" s="292"/>
      <c r="F2318" s="292"/>
      <c r="G2318" s="292"/>
      <c r="H2318" s="292"/>
      <c r="I2318" s="292"/>
      <c r="J2318" s="292"/>
      <c r="K2318" s="292"/>
      <c r="L2318" s="292"/>
    </row>
    <row r="2319" spans="1:12">
      <c r="A2319" s="2"/>
      <c r="B2319" s="293"/>
      <c r="C2319" s="292"/>
      <c r="D2319" s="292"/>
      <c r="E2319" s="292"/>
      <c r="F2319" s="292"/>
      <c r="G2319" s="292"/>
      <c r="H2319" s="292"/>
      <c r="I2319" s="292"/>
      <c r="J2319" s="292"/>
      <c r="K2319" s="292"/>
      <c r="L2319" s="292"/>
    </row>
    <row r="2320" spans="1:12">
      <c r="A2320" s="2"/>
      <c r="B2320" s="293"/>
      <c r="C2320" s="292"/>
      <c r="D2320" s="292"/>
      <c r="E2320" s="292"/>
      <c r="F2320" s="292"/>
      <c r="G2320" s="292"/>
      <c r="H2320" s="292"/>
      <c r="I2320" s="292"/>
      <c r="J2320" s="292"/>
      <c r="K2320" s="292"/>
      <c r="L2320" s="292"/>
    </row>
    <row r="2321" spans="1:12">
      <c r="A2321" s="2"/>
      <c r="B2321" s="293"/>
      <c r="C2321" s="292"/>
      <c r="D2321" s="292"/>
      <c r="E2321" s="292"/>
      <c r="F2321" s="292"/>
      <c r="G2321" s="292"/>
      <c r="H2321" s="292"/>
      <c r="I2321" s="292"/>
      <c r="J2321" s="292"/>
      <c r="K2321" s="292"/>
      <c r="L2321" s="292"/>
    </row>
    <row r="2322" spans="1:12">
      <c r="A2322" s="2"/>
      <c r="B2322" s="293"/>
      <c r="C2322" s="292"/>
      <c r="D2322" s="292"/>
      <c r="E2322" s="292"/>
      <c r="F2322" s="292"/>
      <c r="G2322" s="292"/>
      <c r="H2322" s="292"/>
      <c r="I2322" s="292"/>
      <c r="J2322" s="292"/>
      <c r="K2322" s="292"/>
      <c r="L2322" s="292"/>
    </row>
    <row r="2323" spans="1:12">
      <c r="A2323" s="2"/>
      <c r="B2323" s="293"/>
      <c r="C2323" s="292"/>
      <c r="D2323" s="292"/>
      <c r="E2323" s="292"/>
      <c r="F2323" s="292"/>
      <c r="G2323" s="292"/>
      <c r="H2323" s="292"/>
      <c r="I2323" s="292"/>
      <c r="J2323" s="292"/>
      <c r="K2323" s="292"/>
      <c r="L2323" s="292"/>
    </row>
    <row r="2324" spans="1:12">
      <c r="A2324" s="2"/>
      <c r="B2324" s="293"/>
      <c r="C2324" s="292"/>
      <c r="D2324" s="292"/>
      <c r="E2324" s="292"/>
      <c r="F2324" s="292"/>
      <c r="G2324" s="292"/>
      <c r="H2324" s="292"/>
      <c r="I2324" s="292"/>
      <c r="J2324" s="292"/>
      <c r="K2324" s="292"/>
      <c r="L2324" s="292"/>
    </row>
    <row r="2325" spans="1:12">
      <c r="A2325" s="2"/>
      <c r="B2325" s="293"/>
      <c r="C2325" s="292"/>
      <c r="D2325" s="292"/>
      <c r="E2325" s="292"/>
      <c r="F2325" s="292"/>
      <c r="G2325" s="292"/>
      <c r="H2325" s="292"/>
      <c r="I2325" s="292"/>
      <c r="J2325" s="292"/>
      <c r="K2325" s="292"/>
      <c r="L2325" s="292"/>
    </row>
    <row r="2326" spans="1:12">
      <c r="A2326" s="2"/>
      <c r="B2326" s="293"/>
      <c r="C2326" s="292"/>
      <c r="D2326" s="292"/>
      <c r="E2326" s="292"/>
      <c r="F2326" s="292"/>
      <c r="G2326" s="292"/>
      <c r="H2326" s="292"/>
      <c r="I2326" s="292"/>
      <c r="J2326" s="292"/>
      <c r="K2326" s="292"/>
      <c r="L2326" s="292"/>
    </row>
    <row r="2327" spans="1:12">
      <c r="A2327" s="2"/>
      <c r="B2327" s="293"/>
      <c r="C2327" s="292"/>
      <c r="D2327" s="292"/>
      <c r="E2327" s="292"/>
      <c r="F2327" s="292"/>
      <c r="G2327" s="292"/>
      <c r="H2327" s="292"/>
      <c r="I2327" s="292"/>
      <c r="J2327" s="292"/>
      <c r="K2327" s="292"/>
      <c r="L2327" s="292"/>
    </row>
    <row r="2328" spans="1:12">
      <c r="A2328" s="2"/>
      <c r="B2328" s="293"/>
      <c r="C2328" s="292"/>
      <c r="D2328" s="292"/>
      <c r="E2328" s="292"/>
      <c r="F2328" s="292"/>
      <c r="G2328" s="292"/>
      <c r="H2328" s="292"/>
      <c r="I2328" s="292"/>
      <c r="J2328" s="292"/>
      <c r="K2328" s="292"/>
      <c r="L2328" s="292"/>
    </row>
    <row r="2329" spans="1:12">
      <c r="A2329" s="2"/>
      <c r="B2329" s="293"/>
      <c r="C2329" s="292"/>
      <c r="D2329" s="292"/>
      <c r="E2329" s="292"/>
      <c r="F2329" s="292"/>
      <c r="G2329" s="292"/>
      <c r="H2329" s="292"/>
      <c r="I2329" s="292"/>
      <c r="J2329" s="292"/>
      <c r="K2329" s="292"/>
      <c r="L2329" s="292"/>
    </row>
    <row r="2330" spans="1:12">
      <c r="A2330" s="2"/>
      <c r="B2330" s="293"/>
      <c r="C2330" s="292"/>
      <c r="D2330" s="292"/>
      <c r="E2330" s="292"/>
      <c r="F2330" s="292"/>
      <c r="G2330" s="292"/>
      <c r="H2330" s="292"/>
      <c r="I2330" s="292"/>
      <c r="J2330" s="292"/>
      <c r="K2330" s="292"/>
      <c r="L2330" s="292"/>
    </row>
    <row r="2331" spans="1:12">
      <c r="A2331" s="2"/>
      <c r="B2331" s="293"/>
      <c r="C2331" s="292"/>
      <c r="D2331" s="292"/>
      <c r="E2331" s="292"/>
      <c r="F2331" s="292"/>
      <c r="G2331" s="292"/>
      <c r="H2331" s="292"/>
      <c r="I2331" s="292"/>
      <c r="J2331" s="292"/>
      <c r="K2331" s="292"/>
      <c r="L2331" s="292"/>
    </row>
    <row r="2332" spans="1:12">
      <c r="A2332" s="2"/>
      <c r="B2332" s="293"/>
      <c r="C2332" s="292"/>
      <c r="D2332" s="292"/>
      <c r="E2332" s="292"/>
      <c r="F2332" s="292"/>
      <c r="G2332" s="292"/>
      <c r="H2332" s="292"/>
      <c r="I2332" s="292"/>
      <c r="J2332" s="292"/>
      <c r="K2332" s="292"/>
      <c r="L2332" s="292"/>
    </row>
    <row r="2333" spans="1:12">
      <c r="A2333" s="2"/>
      <c r="B2333" s="293"/>
      <c r="C2333" s="292"/>
      <c r="D2333" s="292"/>
      <c r="E2333" s="292"/>
      <c r="F2333" s="292"/>
      <c r="G2333" s="292"/>
      <c r="H2333" s="292"/>
      <c r="I2333" s="292"/>
      <c r="J2333" s="292"/>
      <c r="K2333" s="292"/>
      <c r="L2333" s="292"/>
    </row>
    <row r="2334" spans="1:12">
      <c r="A2334" s="2"/>
      <c r="B2334" s="293"/>
      <c r="C2334" s="292"/>
      <c r="D2334" s="292"/>
      <c r="E2334" s="292"/>
      <c r="F2334" s="292"/>
      <c r="G2334" s="292"/>
      <c r="H2334" s="292"/>
      <c r="I2334" s="292"/>
      <c r="J2334" s="292"/>
      <c r="K2334" s="292"/>
      <c r="L2334" s="292"/>
    </row>
    <row r="2335" spans="1:12">
      <c r="A2335" s="2"/>
      <c r="B2335" s="293"/>
      <c r="C2335" s="292"/>
      <c r="D2335" s="292"/>
      <c r="E2335" s="292"/>
      <c r="F2335" s="292"/>
      <c r="G2335" s="292"/>
      <c r="H2335" s="292"/>
      <c r="I2335" s="292"/>
      <c r="J2335" s="292"/>
      <c r="K2335" s="292"/>
      <c r="L2335" s="292"/>
    </row>
    <row r="2336" spans="1:12">
      <c r="A2336" s="2"/>
      <c r="B2336" s="293"/>
      <c r="C2336" s="292"/>
      <c r="D2336" s="292"/>
      <c r="E2336" s="292"/>
      <c r="F2336" s="292"/>
      <c r="G2336" s="292"/>
      <c r="H2336" s="292"/>
      <c r="I2336" s="292"/>
      <c r="J2336" s="292"/>
      <c r="K2336" s="292"/>
      <c r="L2336" s="292"/>
    </row>
    <row r="2337" spans="1:12">
      <c r="A2337" s="2"/>
      <c r="B2337" s="293"/>
      <c r="C2337" s="292"/>
      <c r="D2337" s="292"/>
      <c r="E2337" s="292"/>
      <c r="F2337" s="292"/>
      <c r="G2337" s="292"/>
      <c r="H2337" s="292"/>
      <c r="I2337" s="292"/>
      <c r="J2337" s="292"/>
      <c r="K2337" s="292"/>
      <c r="L2337" s="292"/>
    </row>
    <row r="2338" spans="1:12">
      <c r="A2338" s="2"/>
      <c r="B2338" s="293"/>
      <c r="C2338" s="292"/>
      <c r="D2338" s="292"/>
      <c r="E2338" s="292"/>
      <c r="F2338" s="292"/>
      <c r="G2338" s="292"/>
      <c r="H2338" s="292"/>
      <c r="I2338" s="292"/>
      <c r="J2338" s="292"/>
      <c r="K2338" s="292"/>
      <c r="L2338" s="292"/>
    </row>
    <row r="2339" spans="1:12">
      <c r="A2339" s="2"/>
      <c r="B2339" s="293"/>
      <c r="C2339" s="292"/>
      <c r="D2339" s="292"/>
      <c r="E2339" s="292"/>
      <c r="F2339" s="292"/>
      <c r="G2339" s="292"/>
      <c r="H2339" s="292"/>
      <c r="I2339" s="292"/>
      <c r="J2339" s="292"/>
      <c r="K2339" s="292"/>
      <c r="L2339" s="292"/>
    </row>
    <row r="2340" spans="1:12">
      <c r="A2340" s="2"/>
      <c r="B2340" s="293"/>
      <c r="C2340" s="292"/>
      <c r="D2340" s="292"/>
      <c r="E2340" s="292"/>
      <c r="F2340" s="292"/>
      <c r="G2340" s="292"/>
      <c r="H2340" s="292"/>
      <c r="I2340" s="292"/>
      <c r="J2340" s="292"/>
      <c r="K2340" s="292"/>
      <c r="L2340" s="292"/>
    </row>
    <row r="2341" spans="1:12">
      <c r="A2341" s="2"/>
      <c r="B2341" s="293"/>
      <c r="C2341" s="292"/>
      <c r="D2341" s="292"/>
      <c r="E2341" s="292"/>
      <c r="F2341" s="292"/>
      <c r="G2341" s="292"/>
      <c r="H2341" s="292"/>
      <c r="I2341" s="292"/>
      <c r="J2341" s="292"/>
      <c r="K2341" s="292"/>
      <c r="L2341" s="292"/>
    </row>
    <row r="2342" spans="1:12">
      <c r="A2342" s="2"/>
      <c r="B2342" s="293"/>
      <c r="C2342" s="292"/>
      <c r="D2342" s="292"/>
      <c r="E2342" s="292"/>
      <c r="F2342" s="292"/>
      <c r="G2342" s="292"/>
      <c r="H2342" s="292"/>
      <c r="I2342" s="292"/>
      <c r="J2342" s="292"/>
      <c r="K2342" s="292"/>
      <c r="L2342" s="292"/>
    </row>
    <row r="2343" spans="1:12">
      <c r="A2343" s="2"/>
      <c r="B2343" s="293"/>
      <c r="C2343" s="292"/>
      <c r="D2343" s="292"/>
      <c r="E2343" s="292"/>
      <c r="F2343" s="292"/>
      <c r="G2343" s="292"/>
      <c r="H2343" s="292"/>
      <c r="I2343" s="292"/>
      <c r="J2343" s="292"/>
      <c r="K2343" s="292"/>
      <c r="L2343" s="292"/>
    </row>
    <row r="2344" spans="1:12">
      <c r="A2344" s="2"/>
      <c r="B2344" s="293"/>
      <c r="C2344" s="292"/>
      <c r="D2344" s="292"/>
      <c r="E2344" s="292"/>
      <c r="F2344" s="292"/>
      <c r="G2344" s="292"/>
      <c r="H2344" s="292"/>
      <c r="I2344" s="292"/>
      <c r="J2344" s="292"/>
      <c r="K2344" s="292"/>
      <c r="L2344" s="292"/>
    </row>
    <row r="2345" spans="1:12">
      <c r="A2345" s="2"/>
      <c r="B2345" s="293"/>
      <c r="C2345" s="292"/>
      <c r="D2345" s="292"/>
      <c r="E2345" s="292"/>
      <c r="F2345" s="292"/>
      <c r="G2345" s="292"/>
      <c r="H2345" s="292"/>
      <c r="I2345" s="292"/>
      <c r="J2345" s="292"/>
      <c r="K2345" s="292"/>
      <c r="L2345" s="292"/>
    </row>
    <row r="2346" spans="1:12">
      <c r="A2346" s="2"/>
      <c r="B2346" s="293"/>
      <c r="C2346" s="292"/>
      <c r="D2346" s="292"/>
      <c r="E2346" s="292"/>
      <c r="F2346" s="292"/>
      <c r="G2346" s="292"/>
      <c r="H2346" s="292"/>
      <c r="I2346" s="292"/>
      <c r="J2346" s="292"/>
      <c r="K2346" s="292"/>
      <c r="L2346" s="292"/>
    </row>
    <row r="2347" spans="1:12">
      <c r="A2347" s="2"/>
      <c r="B2347" s="293"/>
      <c r="C2347" s="292"/>
      <c r="D2347" s="292"/>
      <c r="E2347" s="292"/>
      <c r="F2347" s="292"/>
      <c r="G2347" s="292"/>
      <c r="H2347" s="292"/>
      <c r="I2347" s="292"/>
      <c r="J2347" s="292"/>
      <c r="K2347" s="292"/>
      <c r="L2347" s="292"/>
    </row>
    <row r="2348" spans="1:12">
      <c r="A2348" s="2"/>
      <c r="B2348" s="293"/>
      <c r="C2348" s="292"/>
      <c r="D2348" s="292"/>
      <c r="E2348" s="292"/>
      <c r="F2348" s="292"/>
      <c r="G2348" s="292"/>
      <c r="H2348" s="292"/>
      <c r="I2348" s="292"/>
      <c r="J2348" s="292"/>
      <c r="K2348" s="292"/>
      <c r="L2348" s="292"/>
    </row>
    <row r="2349" spans="1:12">
      <c r="A2349" s="2"/>
      <c r="B2349" s="293"/>
      <c r="C2349" s="292"/>
      <c r="D2349" s="292"/>
      <c r="E2349" s="292"/>
      <c r="F2349" s="292"/>
      <c r="G2349" s="292"/>
      <c r="H2349" s="292"/>
      <c r="I2349" s="292"/>
      <c r="J2349" s="292"/>
      <c r="K2349" s="292"/>
      <c r="L2349" s="292"/>
    </row>
    <row r="2350" spans="1:12">
      <c r="A2350" s="2"/>
      <c r="B2350" s="293"/>
      <c r="C2350" s="292"/>
      <c r="D2350" s="292"/>
      <c r="E2350" s="292"/>
      <c r="F2350" s="292"/>
      <c r="G2350" s="292"/>
      <c r="H2350" s="292"/>
      <c r="I2350" s="292"/>
      <c r="J2350" s="292"/>
      <c r="K2350" s="292"/>
      <c r="L2350" s="292"/>
    </row>
    <row r="2351" spans="1:12">
      <c r="A2351" s="2"/>
      <c r="B2351" s="293"/>
      <c r="C2351" s="292"/>
      <c r="D2351" s="292"/>
      <c r="E2351" s="292"/>
      <c r="F2351" s="292"/>
      <c r="G2351" s="292"/>
      <c r="H2351" s="292"/>
      <c r="I2351" s="292"/>
      <c r="J2351" s="292"/>
      <c r="K2351" s="292"/>
      <c r="L2351" s="292"/>
    </row>
    <row r="2352" spans="1:12">
      <c r="A2352" s="2"/>
      <c r="B2352" s="293"/>
      <c r="C2352" s="292"/>
      <c r="D2352" s="292"/>
      <c r="E2352" s="292"/>
      <c r="F2352" s="292"/>
      <c r="G2352" s="292"/>
      <c r="H2352" s="292"/>
      <c r="I2352" s="292"/>
      <c r="J2352" s="292"/>
      <c r="K2352" s="292"/>
      <c r="L2352" s="292"/>
    </row>
    <row r="2353" spans="1:12">
      <c r="A2353" s="2"/>
      <c r="B2353" s="293"/>
      <c r="C2353" s="292"/>
      <c r="D2353" s="292"/>
      <c r="E2353" s="292"/>
      <c r="F2353" s="292"/>
      <c r="G2353" s="292"/>
      <c r="H2353" s="292"/>
      <c r="I2353" s="292"/>
      <c r="J2353" s="292"/>
      <c r="K2353" s="292"/>
      <c r="L2353" s="292"/>
    </row>
    <row r="2354" spans="1:12">
      <c r="A2354" s="2"/>
      <c r="B2354" s="293"/>
      <c r="C2354" s="292"/>
      <c r="D2354" s="292"/>
      <c r="E2354" s="292"/>
      <c r="F2354" s="292"/>
      <c r="G2354" s="292"/>
      <c r="H2354" s="292"/>
      <c r="I2354" s="292"/>
      <c r="J2354" s="292"/>
      <c r="K2354" s="292"/>
      <c r="L2354" s="292"/>
    </row>
    <row r="2355" spans="1:12">
      <c r="A2355" s="2"/>
      <c r="B2355" s="293"/>
      <c r="C2355" s="292"/>
      <c r="D2355" s="292"/>
      <c r="E2355" s="292"/>
      <c r="F2355" s="292"/>
      <c r="G2355" s="292"/>
      <c r="H2355" s="292"/>
      <c r="I2355" s="292"/>
      <c r="J2355" s="292"/>
      <c r="K2355" s="292"/>
      <c r="L2355" s="292"/>
    </row>
    <row r="2356" spans="1:12">
      <c r="A2356" s="2"/>
      <c r="B2356" s="293"/>
      <c r="C2356" s="292"/>
      <c r="D2356" s="292"/>
      <c r="E2356" s="292"/>
      <c r="F2356" s="292"/>
      <c r="G2356" s="292"/>
      <c r="H2356" s="292"/>
      <c r="I2356" s="292"/>
      <c r="J2356" s="292"/>
      <c r="K2356" s="292"/>
      <c r="L2356" s="292"/>
    </row>
    <row r="2357" spans="1:12">
      <c r="A2357" s="2"/>
      <c r="B2357" s="293"/>
      <c r="C2357" s="292"/>
      <c r="D2357" s="292"/>
      <c r="E2357" s="292"/>
      <c r="F2357" s="292"/>
      <c r="G2357" s="292"/>
      <c r="H2357" s="292"/>
      <c r="I2357" s="292"/>
      <c r="J2357" s="292"/>
      <c r="K2357" s="292"/>
      <c r="L2357" s="292"/>
    </row>
    <row r="2358" spans="1:12">
      <c r="A2358" s="2"/>
      <c r="B2358" s="293"/>
      <c r="C2358" s="292"/>
      <c r="D2358" s="292"/>
      <c r="E2358" s="292"/>
      <c r="F2358" s="292"/>
      <c r="G2358" s="292"/>
      <c r="H2358" s="292"/>
      <c r="I2358" s="292"/>
      <c r="J2358" s="292"/>
      <c r="K2358" s="292"/>
      <c r="L2358" s="292"/>
    </row>
    <row r="2359" spans="1:12">
      <c r="A2359" s="2"/>
      <c r="B2359" s="293"/>
      <c r="C2359" s="292"/>
      <c r="D2359" s="292"/>
      <c r="E2359" s="292"/>
      <c r="F2359" s="292"/>
      <c r="G2359" s="292"/>
      <c r="H2359" s="292"/>
      <c r="I2359" s="292"/>
      <c r="J2359" s="292"/>
      <c r="K2359" s="292"/>
      <c r="L2359" s="292"/>
    </row>
    <row r="2360" spans="1:12">
      <c r="A2360" s="2"/>
      <c r="B2360" s="293"/>
      <c r="C2360" s="292"/>
      <c r="D2360" s="292"/>
      <c r="E2360" s="292"/>
      <c r="F2360" s="292"/>
      <c r="G2360" s="292"/>
      <c r="H2360" s="292"/>
      <c r="I2360" s="292"/>
      <c r="J2360" s="292"/>
      <c r="K2360" s="292"/>
      <c r="L2360" s="292"/>
    </row>
    <row r="2361" spans="1:12">
      <c r="A2361" s="2"/>
      <c r="B2361" s="293"/>
      <c r="C2361" s="292"/>
      <c r="D2361" s="292"/>
      <c r="E2361" s="292"/>
      <c r="F2361" s="292"/>
      <c r="G2361" s="292"/>
      <c r="H2361" s="292"/>
      <c r="I2361" s="292"/>
      <c r="J2361" s="292"/>
      <c r="K2361" s="292"/>
      <c r="L2361" s="292"/>
    </row>
    <row r="2362" spans="1:12">
      <c r="A2362" s="2"/>
      <c r="B2362" s="293"/>
      <c r="C2362" s="292"/>
      <c r="D2362" s="292"/>
      <c r="E2362" s="292"/>
      <c r="F2362" s="292"/>
      <c r="G2362" s="292"/>
      <c r="H2362" s="292"/>
      <c r="I2362" s="292"/>
      <c r="J2362" s="292"/>
      <c r="K2362" s="292"/>
      <c r="L2362" s="292"/>
    </row>
    <row r="2363" spans="1:12">
      <c r="A2363" s="2"/>
      <c r="B2363" s="293"/>
      <c r="C2363" s="292"/>
      <c r="D2363" s="292"/>
      <c r="E2363" s="292"/>
      <c r="F2363" s="292"/>
      <c r="G2363" s="292"/>
      <c r="H2363" s="292"/>
      <c r="I2363" s="292"/>
      <c r="J2363" s="292"/>
      <c r="K2363" s="292"/>
      <c r="L2363" s="292"/>
    </row>
    <row r="2364" spans="1:12">
      <c r="A2364" s="2"/>
      <c r="B2364" s="293"/>
      <c r="C2364" s="292"/>
      <c r="D2364" s="292"/>
      <c r="E2364" s="292"/>
      <c r="F2364" s="292"/>
      <c r="G2364" s="292"/>
      <c r="H2364" s="292"/>
      <c r="I2364" s="292"/>
      <c r="J2364" s="292"/>
      <c r="K2364" s="292"/>
      <c r="L2364" s="292"/>
    </row>
    <row r="2365" spans="1:12">
      <c r="A2365" s="2"/>
      <c r="B2365" s="293"/>
      <c r="C2365" s="292"/>
      <c r="D2365" s="292"/>
      <c r="E2365" s="292"/>
      <c r="F2365" s="292"/>
      <c r="G2365" s="292"/>
      <c r="H2365" s="292"/>
      <c r="I2365" s="292"/>
      <c r="J2365" s="292"/>
      <c r="K2365" s="292"/>
      <c r="L2365" s="292"/>
    </row>
    <row r="2366" spans="1:12">
      <c r="A2366" s="2"/>
      <c r="B2366" s="293"/>
      <c r="C2366" s="292"/>
      <c r="D2366" s="292"/>
      <c r="E2366" s="292"/>
      <c r="F2366" s="292"/>
      <c r="G2366" s="292"/>
      <c r="H2366" s="292"/>
      <c r="I2366" s="292"/>
      <c r="J2366" s="292"/>
      <c r="K2366" s="292"/>
      <c r="L2366" s="292"/>
    </row>
    <row r="2367" spans="1:12">
      <c r="A2367" s="2"/>
      <c r="B2367" s="293"/>
      <c r="C2367" s="292"/>
      <c r="D2367" s="292"/>
      <c r="E2367" s="292"/>
      <c r="F2367" s="292"/>
      <c r="G2367" s="292"/>
      <c r="H2367" s="292"/>
      <c r="I2367" s="292"/>
      <c r="J2367" s="292"/>
      <c r="K2367" s="292"/>
      <c r="L2367" s="292"/>
    </row>
    <row r="2368" spans="1:12">
      <c r="A2368" s="2"/>
      <c r="B2368" s="293"/>
      <c r="C2368" s="292"/>
      <c r="D2368" s="292"/>
      <c r="E2368" s="292"/>
      <c r="F2368" s="292"/>
      <c r="G2368" s="292"/>
      <c r="H2368" s="292"/>
      <c r="I2368" s="292"/>
      <c r="J2368" s="292"/>
      <c r="K2368" s="292"/>
      <c r="L2368" s="292"/>
    </row>
    <row r="2369" spans="1:12">
      <c r="A2369" s="2"/>
      <c r="B2369" s="293"/>
      <c r="C2369" s="292"/>
      <c r="D2369" s="292"/>
      <c r="E2369" s="292"/>
      <c r="F2369" s="292"/>
      <c r="G2369" s="292"/>
      <c r="H2369" s="292"/>
      <c r="I2369" s="292"/>
      <c r="J2369" s="292"/>
      <c r="K2369" s="292"/>
      <c r="L2369" s="292"/>
    </row>
    <row r="2370" spans="1:12">
      <c r="A2370" s="2"/>
      <c r="B2370" s="293"/>
      <c r="C2370" s="292"/>
      <c r="D2370" s="292"/>
      <c r="E2370" s="292"/>
      <c r="F2370" s="292"/>
      <c r="G2370" s="292"/>
      <c r="H2370" s="292"/>
      <c r="I2370" s="292"/>
      <c r="J2370" s="292"/>
      <c r="K2370" s="292"/>
      <c r="L2370" s="292"/>
    </row>
    <row r="2371" spans="1:12">
      <c r="A2371" s="2"/>
      <c r="B2371" s="293"/>
      <c r="C2371" s="292"/>
      <c r="D2371" s="292"/>
      <c r="E2371" s="292"/>
      <c r="F2371" s="292"/>
      <c r="G2371" s="292"/>
      <c r="H2371" s="292"/>
      <c r="I2371" s="292"/>
      <c r="J2371" s="292"/>
      <c r="K2371" s="292"/>
      <c r="L2371" s="292"/>
    </row>
    <row r="2372" spans="1:12">
      <c r="A2372" s="2"/>
      <c r="B2372" s="293"/>
      <c r="C2372" s="292"/>
      <c r="D2372" s="292"/>
      <c r="E2372" s="292"/>
      <c r="F2372" s="292"/>
      <c r="G2372" s="292"/>
      <c r="H2372" s="292"/>
      <c r="I2372" s="292"/>
      <c r="J2372" s="292"/>
      <c r="K2372" s="292"/>
      <c r="L2372" s="292"/>
    </row>
    <row r="2373" spans="1:12">
      <c r="A2373" s="2"/>
      <c r="B2373" s="293"/>
      <c r="C2373" s="292"/>
      <c r="D2373" s="292"/>
      <c r="E2373" s="292"/>
      <c r="F2373" s="292"/>
      <c r="G2373" s="292"/>
      <c r="H2373" s="292"/>
      <c r="I2373" s="292"/>
      <c r="J2373" s="292"/>
      <c r="K2373" s="292"/>
      <c r="L2373" s="292"/>
    </row>
    <row r="2374" spans="1:12">
      <c r="A2374" s="2"/>
      <c r="B2374" s="293"/>
      <c r="C2374" s="292"/>
      <c r="D2374" s="292"/>
      <c r="E2374" s="292"/>
      <c r="F2374" s="292"/>
      <c r="G2374" s="292"/>
      <c r="H2374" s="292"/>
      <c r="I2374" s="292"/>
      <c r="J2374" s="292"/>
      <c r="K2374" s="292"/>
      <c r="L2374" s="292"/>
    </row>
    <row r="2375" spans="1:12">
      <c r="A2375" s="2"/>
      <c r="B2375" s="293"/>
      <c r="C2375" s="292"/>
      <c r="D2375" s="292"/>
      <c r="E2375" s="292"/>
      <c r="F2375" s="292"/>
      <c r="G2375" s="292"/>
      <c r="H2375" s="292"/>
      <c r="I2375" s="292"/>
      <c r="J2375" s="292"/>
      <c r="K2375" s="292"/>
      <c r="L2375" s="292"/>
    </row>
    <row r="2376" spans="1:12">
      <c r="A2376" s="2"/>
      <c r="B2376" s="293"/>
      <c r="C2376" s="292"/>
      <c r="D2376" s="292"/>
      <c r="E2376" s="292"/>
      <c r="F2376" s="292"/>
      <c r="G2376" s="292"/>
      <c r="H2376" s="292"/>
      <c r="I2376" s="292"/>
      <c r="J2376" s="292"/>
      <c r="K2376" s="292"/>
      <c r="L2376" s="292"/>
    </row>
    <row r="2377" spans="1:12">
      <c r="A2377" s="2"/>
      <c r="B2377" s="293"/>
      <c r="C2377" s="292"/>
      <c r="D2377" s="292"/>
      <c r="E2377" s="292"/>
      <c r="F2377" s="292"/>
      <c r="G2377" s="292"/>
      <c r="H2377" s="292"/>
      <c r="I2377" s="292"/>
      <c r="J2377" s="292"/>
      <c r="K2377" s="292"/>
      <c r="L2377" s="292"/>
    </row>
    <row r="2378" spans="1:12">
      <c r="A2378" s="2"/>
      <c r="B2378" s="293"/>
      <c r="C2378" s="292"/>
      <c r="D2378" s="292"/>
      <c r="E2378" s="292"/>
      <c r="F2378" s="292"/>
      <c r="G2378" s="292"/>
      <c r="H2378" s="292"/>
      <c r="I2378" s="292"/>
      <c r="J2378" s="292"/>
      <c r="K2378" s="292"/>
      <c r="L2378" s="292"/>
    </row>
    <row r="2379" spans="1:12">
      <c r="A2379" s="2"/>
      <c r="B2379" s="293"/>
      <c r="C2379" s="292"/>
      <c r="D2379" s="292"/>
      <c r="E2379" s="292"/>
      <c r="F2379" s="292"/>
      <c r="G2379" s="292"/>
      <c r="H2379" s="292"/>
      <c r="I2379" s="292"/>
      <c r="J2379" s="292"/>
      <c r="K2379" s="292"/>
      <c r="L2379" s="292"/>
    </row>
    <row r="2380" spans="1:12">
      <c r="A2380" s="2"/>
      <c r="B2380" s="293"/>
      <c r="C2380" s="292"/>
      <c r="D2380" s="292"/>
      <c r="E2380" s="292"/>
      <c r="F2380" s="292"/>
      <c r="G2380" s="292"/>
      <c r="H2380" s="292"/>
      <c r="I2380" s="292"/>
      <c r="J2380" s="292"/>
      <c r="K2380" s="292"/>
      <c r="L2380" s="292"/>
    </row>
    <row r="2381" spans="1:12">
      <c r="A2381" s="2"/>
      <c r="B2381" s="293"/>
      <c r="C2381" s="292"/>
      <c r="D2381" s="292"/>
      <c r="E2381" s="292"/>
      <c r="F2381" s="292"/>
      <c r="G2381" s="292"/>
      <c r="H2381" s="292"/>
      <c r="I2381" s="292"/>
      <c r="J2381" s="292"/>
      <c r="K2381" s="292"/>
      <c r="L2381" s="292"/>
    </row>
    <row r="2382" spans="1:12">
      <c r="A2382" s="2"/>
      <c r="B2382" s="293"/>
      <c r="C2382" s="292"/>
      <c r="D2382" s="292"/>
      <c r="E2382" s="292"/>
      <c r="F2382" s="292"/>
      <c r="G2382" s="292"/>
      <c r="H2382" s="292"/>
      <c r="I2382" s="292"/>
      <c r="J2382" s="292"/>
      <c r="K2382" s="292"/>
      <c r="L2382" s="292"/>
    </row>
    <row r="2383" spans="1:12">
      <c r="A2383" s="2"/>
      <c r="B2383" s="293"/>
      <c r="C2383" s="292"/>
      <c r="D2383" s="292"/>
      <c r="E2383" s="292"/>
      <c r="F2383" s="292"/>
      <c r="G2383" s="292"/>
      <c r="H2383" s="292"/>
      <c r="I2383" s="292"/>
      <c r="J2383" s="292"/>
      <c r="K2383" s="292"/>
      <c r="L2383" s="292"/>
    </row>
    <row r="2384" spans="1:12">
      <c r="A2384" s="2"/>
      <c r="B2384" s="293"/>
      <c r="C2384" s="292"/>
      <c r="D2384" s="292"/>
      <c r="E2384" s="292"/>
      <c r="F2384" s="292"/>
      <c r="G2384" s="292"/>
      <c r="H2384" s="292"/>
      <c r="I2384" s="292"/>
      <c r="J2384" s="292"/>
      <c r="K2384" s="292"/>
      <c r="L2384" s="292"/>
    </row>
    <row r="2385" spans="1:12">
      <c r="A2385" s="2"/>
      <c r="B2385" s="293"/>
      <c r="C2385" s="292"/>
      <c r="D2385" s="292"/>
      <c r="E2385" s="292"/>
      <c r="F2385" s="292"/>
      <c r="G2385" s="292"/>
      <c r="H2385" s="292"/>
      <c r="I2385" s="292"/>
      <c r="J2385" s="292"/>
      <c r="K2385" s="292"/>
      <c r="L2385" s="292"/>
    </row>
    <row r="2386" spans="1:12">
      <c r="A2386" s="2"/>
      <c r="B2386" s="293"/>
      <c r="C2386" s="292"/>
      <c r="D2386" s="292"/>
      <c r="E2386" s="292"/>
      <c r="F2386" s="292"/>
      <c r="G2386" s="292"/>
      <c r="H2386" s="292"/>
      <c r="I2386" s="292"/>
      <c r="J2386" s="292"/>
      <c r="K2386" s="292"/>
      <c r="L2386" s="292"/>
    </row>
    <row r="2387" spans="1:12">
      <c r="A2387" s="2"/>
      <c r="B2387" s="293"/>
      <c r="C2387" s="292"/>
      <c r="D2387" s="292"/>
      <c r="E2387" s="292"/>
      <c r="F2387" s="292"/>
      <c r="G2387" s="292"/>
      <c r="H2387" s="292"/>
      <c r="I2387" s="292"/>
      <c r="J2387" s="292"/>
      <c r="K2387" s="292"/>
      <c r="L2387" s="292"/>
    </row>
    <row r="2388" spans="1:12">
      <c r="A2388" s="2"/>
      <c r="B2388" s="293"/>
      <c r="C2388" s="292"/>
      <c r="D2388" s="292"/>
      <c r="E2388" s="292"/>
      <c r="F2388" s="292"/>
      <c r="G2388" s="292"/>
      <c r="H2388" s="292"/>
      <c r="I2388" s="292"/>
      <c r="J2388" s="292"/>
      <c r="K2388" s="292"/>
      <c r="L2388" s="292"/>
    </row>
    <row r="2389" spans="1:12">
      <c r="A2389" s="2"/>
      <c r="B2389" s="293"/>
      <c r="C2389" s="292"/>
      <c r="D2389" s="292"/>
      <c r="E2389" s="292"/>
      <c r="F2389" s="292"/>
      <c r="G2389" s="292"/>
      <c r="H2389" s="292"/>
      <c r="I2389" s="292"/>
      <c r="J2389" s="292"/>
      <c r="K2389" s="292"/>
      <c r="L2389" s="292"/>
    </row>
    <row r="2390" spans="1:12">
      <c r="A2390" s="2"/>
      <c r="B2390" s="293"/>
      <c r="C2390" s="292"/>
      <c r="D2390" s="292"/>
      <c r="E2390" s="292"/>
      <c r="F2390" s="292"/>
      <c r="G2390" s="292"/>
      <c r="H2390" s="292"/>
      <c r="I2390" s="292"/>
      <c r="J2390" s="292"/>
      <c r="K2390" s="292"/>
      <c r="L2390" s="292"/>
    </row>
    <row r="2391" spans="1:12">
      <c r="A2391" s="2"/>
      <c r="B2391" s="293"/>
      <c r="C2391" s="292"/>
      <c r="D2391" s="292"/>
      <c r="E2391" s="292"/>
      <c r="F2391" s="292"/>
      <c r="G2391" s="292"/>
      <c r="H2391" s="292"/>
      <c r="I2391" s="292"/>
      <c r="J2391" s="292"/>
      <c r="K2391" s="292"/>
      <c r="L2391" s="292"/>
    </row>
    <row r="2392" spans="1:12">
      <c r="A2392" s="2"/>
      <c r="B2392" s="293"/>
      <c r="C2392" s="292"/>
      <c r="D2392" s="292"/>
      <c r="E2392" s="292"/>
      <c r="F2392" s="292"/>
      <c r="G2392" s="292"/>
      <c r="H2392" s="292"/>
      <c r="I2392" s="292"/>
      <c r="J2392" s="292"/>
      <c r="K2392" s="292"/>
      <c r="L2392" s="292"/>
    </row>
    <row r="2393" spans="1:12">
      <c r="A2393" s="2"/>
      <c r="B2393" s="293"/>
      <c r="C2393" s="292"/>
      <c r="D2393" s="292"/>
      <c r="E2393" s="292"/>
      <c r="F2393" s="292"/>
      <c r="G2393" s="292"/>
      <c r="H2393" s="292"/>
      <c r="I2393" s="292"/>
      <c r="J2393" s="292"/>
      <c r="K2393" s="292"/>
      <c r="L2393" s="292"/>
    </row>
    <row r="2394" spans="1:12">
      <c r="A2394" s="2"/>
      <c r="B2394" s="293"/>
      <c r="C2394" s="292"/>
      <c r="D2394" s="292"/>
      <c r="E2394" s="292"/>
      <c r="F2394" s="292"/>
      <c r="G2394" s="292"/>
      <c r="H2394" s="292"/>
      <c r="I2394" s="292"/>
      <c r="J2394" s="292"/>
      <c r="K2394" s="292"/>
      <c r="L2394" s="292"/>
    </row>
    <row r="2395" spans="1:12">
      <c r="A2395" s="2"/>
      <c r="B2395" s="293"/>
      <c r="C2395" s="292"/>
      <c r="D2395" s="292"/>
      <c r="E2395" s="292"/>
      <c r="F2395" s="292"/>
      <c r="G2395" s="292"/>
      <c r="H2395" s="292"/>
      <c r="I2395" s="292"/>
      <c r="J2395" s="292"/>
      <c r="K2395" s="292"/>
      <c r="L2395" s="292"/>
    </row>
    <row r="2396" spans="1:12">
      <c r="A2396" s="2"/>
      <c r="B2396" s="293"/>
      <c r="C2396" s="292"/>
      <c r="D2396" s="292"/>
      <c r="E2396" s="292"/>
      <c r="F2396" s="292"/>
      <c r="G2396" s="292"/>
      <c r="H2396" s="292"/>
      <c r="I2396" s="292"/>
      <c r="J2396" s="292"/>
      <c r="K2396" s="292"/>
      <c r="L2396" s="292"/>
    </row>
    <row r="2397" spans="1:12">
      <c r="A2397" s="2"/>
      <c r="B2397" s="293"/>
      <c r="C2397" s="292"/>
      <c r="D2397" s="292"/>
      <c r="E2397" s="292"/>
      <c r="F2397" s="292"/>
      <c r="G2397" s="292"/>
      <c r="H2397" s="292"/>
      <c r="I2397" s="292"/>
      <c r="J2397" s="292"/>
      <c r="K2397" s="292"/>
      <c r="L2397" s="292"/>
    </row>
    <row r="2398" spans="1:12">
      <c r="A2398" s="2"/>
      <c r="B2398" s="293"/>
      <c r="C2398" s="292"/>
      <c r="D2398" s="292"/>
      <c r="E2398" s="292"/>
      <c r="F2398" s="292"/>
      <c r="G2398" s="292"/>
      <c r="H2398" s="292"/>
      <c r="I2398" s="292"/>
      <c r="J2398" s="292"/>
      <c r="K2398" s="292"/>
      <c r="L2398" s="292"/>
    </row>
    <row r="2399" spans="1:12">
      <c r="A2399" s="2"/>
      <c r="B2399" s="293"/>
      <c r="C2399" s="292"/>
      <c r="D2399" s="292"/>
      <c r="E2399" s="292"/>
      <c r="F2399" s="292"/>
      <c r="G2399" s="292"/>
      <c r="H2399" s="292"/>
      <c r="I2399" s="292"/>
      <c r="J2399" s="292"/>
    </row>
    <row r="2400" spans="1:12">
      <c r="A2400" s="2"/>
      <c r="B2400" s="293"/>
      <c r="C2400" s="292"/>
      <c r="D2400" s="292"/>
      <c r="E2400" s="292"/>
      <c r="F2400" s="292"/>
      <c r="G2400" s="292"/>
      <c r="H2400" s="292"/>
      <c r="I2400" s="292"/>
      <c r="J2400" s="292"/>
    </row>
    <row r="2401" spans="1:10">
      <c r="A2401" s="2"/>
      <c r="B2401" s="293"/>
      <c r="C2401" s="292"/>
      <c r="D2401" s="292"/>
      <c r="E2401" s="292"/>
      <c r="F2401" s="292"/>
      <c r="G2401" s="292"/>
      <c r="H2401" s="292"/>
      <c r="I2401" s="292"/>
      <c r="J2401" s="292"/>
    </row>
    <row r="2402" spans="1:10">
      <c r="A2402" s="2"/>
      <c r="B2402" s="293"/>
      <c r="C2402" s="292"/>
      <c r="D2402" s="292"/>
      <c r="E2402" s="292"/>
      <c r="F2402" s="292"/>
      <c r="G2402" s="292"/>
      <c r="H2402" s="292"/>
      <c r="I2402" s="292"/>
      <c r="J2402" s="292"/>
    </row>
    <row r="2403" spans="1:10">
      <c r="A2403" s="2"/>
      <c r="B2403" s="293"/>
      <c r="C2403" s="292"/>
      <c r="D2403" s="292"/>
      <c r="E2403" s="292"/>
      <c r="F2403" s="292"/>
      <c r="G2403" s="292"/>
      <c r="H2403" s="292"/>
      <c r="I2403" s="292"/>
      <c r="J2403" s="292"/>
    </row>
    <row r="2404" spans="1:10">
      <c r="A2404" s="2"/>
      <c r="B2404" s="293"/>
      <c r="C2404" s="292"/>
      <c r="D2404" s="292"/>
      <c r="E2404" s="292"/>
      <c r="F2404" s="292"/>
      <c r="G2404" s="292"/>
      <c r="H2404" s="292"/>
      <c r="I2404" s="292"/>
      <c r="J2404" s="292"/>
    </row>
    <row r="2405" spans="1:10">
      <c r="A2405" s="2"/>
      <c r="B2405" s="293"/>
      <c r="C2405" s="292"/>
      <c r="D2405" s="292"/>
      <c r="E2405" s="292"/>
      <c r="F2405" s="292"/>
      <c r="G2405" s="292"/>
      <c r="H2405" s="292"/>
      <c r="I2405" s="292"/>
      <c r="J2405" s="292"/>
    </row>
    <row r="2406" spans="1:10">
      <c r="A2406" s="2"/>
      <c r="B2406" s="293"/>
      <c r="C2406" s="292"/>
      <c r="D2406" s="292"/>
      <c r="E2406" s="292"/>
      <c r="F2406" s="292"/>
      <c r="G2406" s="292"/>
      <c r="H2406" s="292"/>
      <c r="I2406" s="292"/>
      <c r="J2406" s="292"/>
    </row>
    <row r="2407" spans="1:10">
      <c r="A2407" s="2"/>
      <c r="B2407" s="293"/>
      <c r="C2407" s="292"/>
      <c r="D2407" s="292"/>
      <c r="E2407" s="292"/>
      <c r="F2407" s="292"/>
      <c r="G2407" s="292"/>
      <c r="H2407" s="292"/>
      <c r="I2407" s="292"/>
      <c r="J2407" s="292"/>
    </row>
    <row r="2408" spans="1:10">
      <c r="A2408" s="2"/>
      <c r="B2408" s="293"/>
      <c r="C2408" s="292"/>
      <c r="D2408" s="292"/>
      <c r="E2408" s="292"/>
      <c r="F2408" s="292"/>
      <c r="G2408" s="292"/>
      <c r="H2408" s="292"/>
      <c r="I2408" s="292"/>
      <c r="J2408" s="292"/>
    </row>
    <row r="2409" spans="1:10">
      <c r="A2409" s="2"/>
      <c r="B2409" s="293"/>
      <c r="C2409" s="292"/>
      <c r="D2409" s="292"/>
      <c r="E2409" s="292"/>
      <c r="F2409" s="292"/>
      <c r="G2409" s="292"/>
      <c r="H2409" s="292"/>
      <c r="I2409" s="292"/>
      <c r="J2409" s="292"/>
    </row>
    <row r="2410" spans="1:10">
      <c r="A2410" s="2"/>
      <c r="B2410" s="293"/>
      <c r="C2410" s="292"/>
      <c r="D2410" s="292"/>
      <c r="E2410" s="292"/>
      <c r="F2410" s="292"/>
      <c r="G2410" s="292"/>
      <c r="H2410" s="292"/>
      <c r="I2410" s="292"/>
      <c r="J2410" s="292"/>
    </row>
    <row r="2411" spans="1:10">
      <c r="A2411" s="2"/>
      <c r="B2411" s="293"/>
      <c r="C2411" s="292"/>
      <c r="D2411" s="292"/>
      <c r="E2411" s="292"/>
      <c r="F2411" s="292"/>
      <c r="G2411" s="292"/>
      <c r="H2411" s="292"/>
      <c r="I2411" s="292"/>
      <c r="J2411" s="292"/>
    </row>
    <row r="2412" spans="1:10">
      <c r="A2412" s="2"/>
      <c r="B2412" s="293"/>
      <c r="C2412" s="292"/>
      <c r="D2412" s="292"/>
      <c r="E2412" s="292"/>
      <c r="F2412" s="292"/>
      <c r="G2412" s="292"/>
      <c r="H2412" s="292"/>
      <c r="I2412" s="292"/>
      <c r="J2412" s="292"/>
    </row>
    <row r="2413" spans="1:10">
      <c r="A2413" s="2"/>
      <c r="B2413" s="293"/>
      <c r="C2413" s="292"/>
      <c r="D2413" s="292"/>
      <c r="E2413" s="292"/>
      <c r="F2413" s="292"/>
      <c r="G2413" s="292"/>
      <c r="H2413" s="292"/>
      <c r="I2413" s="292"/>
      <c r="J2413" s="292"/>
    </row>
    <row r="2414" spans="1:10">
      <c r="A2414" s="2"/>
      <c r="B2414" s="293"/>
      <c r="C2414" s="292"/>
      <c r="D2414" s="292"/>
      <c r="E2414" s="292"/>
      <c r="F2414" s="292"/>
      <c r="G2414" s="292"/>
      <c r="H2414" s="292"/>
      <c r="I2414" s="292"/>
      <c r="J2414" s="292"/>
    </row>
    <row r="2415" spans="1:10">
      <c r="A2415" s="2"/>
      <c r="B2415" s="293"/>
      <c r="C2415" s="292"/>
      <c r="D2415" s="292"/>
      <c r="E2415" s="292"/>
      <c r="F2415" s="292"/>
      <c r="G2415" s="292"/>
      <c r="H2415" s="292"/>
      <c r="I2415" s="292"/>
      <c r="J2415" s="292"/>
    </row>
    <row r="2416" spans="1:10">
      <c r="A2416" s="2"/>
      <c r="B2416" s="293"/>
      <c r="C2416" s="292"/>
      <c r="D2416" s="292"/>
      <c r="E2416" s="292"/>
      <c r="F2416" s="292"/>
      <c r="G2416" s="292"/>
      <c r="H2416" s="292"/>
      <c r="I2416" s="292"/>
      <c r="J2416" s="292"/>
    </row>
    <row r="2417" spans="1:10">
      <c r="A2417" s="2"/>
      <c r="B2417" s="293"/>
      <c r="C2417" s="292"/>
      <c r="D2417" s="292"/>
      <c r="E2417" s="292"/>
      <c r="F2417" s="292"/>
      <c r="G2417" s="292"/>
      <c r="H2417" s="292"/>
      <c r="I2417" s="292"/>
      <c r="J2417" s="292"/>
    </row>
    <row r="2418" spans="1:10">
      <c r="A2418" s="2"/>
      <c r="B2418" s="293"/>
      <c r="C2418" s="292"/>
      <c r="D2418" s="292"/>
      <c r="E2418" s="292"/>
      <c r="F2418" s="292"/>
      <c r="G2418" s="292"/>
      <c r="H2418" s="292"/>
      <c r="I2418" s="292"/>
      <c r="J2418" s="292"/>
    </row>
    <row r="2419" spans="1:10">
      <c r="A2419" s="2"/>
      <c r="B2419" s="293"/>
      <c r="C2419" s="292"/>
      <c r="D2419" s="292"/>
      <c r="E2419" s="292"/>
      <c r="F2419" s="292"/>
      <c r="G2419" s="292"/>
      <c r="H2419" s="292"/>
      <c r="I2419" s="292"/>
      <c r="J2419" s="292"/>
    </row>
    <row r="2420" spans="1:10">
      <c r="A2420" s="2"/>
      <c r="B2420" s="293"/>
      <c r="C2420" s="292"/>
      <c r="D2420" s="292"/>
      <c r="E2420" s="292"/>
      <c r="F2420" s="292"/>
      <c r="G2420" s="292"/>
      <c r="H2420" s="292"/>
      <c r="I2420" s="292"/>
      <c r="J2420" s="292"/>
    </row>
    <row r="2421" spans="1:10">
      <c r="A2421" s="2"/>
      <c r="B2421" s="293"/>
      <c r="C2421" s="292"/>
      <c r="D2421" s="292"/>
      <c r="E2421" s="292"/>
      <c r="F2421" s="292"/>
      <c r="G2421" s="292"/>
      <c r="H2421" s="292"/>
      <c r="I2421" s="292"/>
      <c r="J2421" s="292"/>
    </row>
    <row r="2422" spans="1:10">
      <c r="A2422" s="2"/>
      <c r="B2422" s="293"/>
      <c r="C2422" s="292"/>
      <c r="D2422" s="292"/>
      <c r="E2422" s="292"/>
      <c r="F2422" s="292"/>
      <c r="G2422" s="292"/>
      <c r="H2422" s="292"/>
      <c r="I2422" s="292"/>
      <c r="J2422" s="292"/>
    </row>
    <row r="2423" spans="1:10">
      <c r="A2423" s="2"/>
      <c r="B2423" s="293"/>
      <c r="C2423" s="292"/>
      <c r="D2423" s="292"/>
      <c r="E2423" s="292"/>
      <c r="F2423" s="292"/>
      <c r="G2423" s="292"/>
      <c r="H2423" s="292"/>
      <c r="I2423" s="292"/>
      <c r="J2423" s="292"/>
    </row>
    <row r="2424" spans="1:10">
      <c r="A2424" s="2"/>
      <c r="B2424" s="293"/>
      <c r="C2424" s="292"/>
      <c r="D2424" s="292"/>
      <c r="E2424" s="292"/>
      <c r="F2424" s="292"/>
      <c r="G2424" s="292"/>
      <c r="H2424" s="292"/>
      <c r="I2424" s="292"/>
      <c r="J2424" s="292"/>
    </row>
    <row r="2425" spans="1:10">
      <c r="A2425" s="2"/>
      <c r="B2425" s="293"/>
      <c r="C2425" s="292"/>
      <c r="D2425" s="292"/>
      <c r="E2425" s="292"/>
      <c r="F2425" s="292"/>
      <c r="G2425" s="292"/>
      <c r="H2425" s="292"/>
      <c r="I2425" s="292"/>
      <c r="J2425" s="292"/>
    </row>
    <row r="2426" spans="1:10">
      <c r="A2426" s="2"/>
      <c r="B2426" s="293"/>
      <c r="C2426" s="292"/>
      <c r="D2426" s="292"/>
      <c r="E2426" s="292"/>
      <c r="F2426" s="292"/>
      <c r="G2426" s="292"/>
      <c r="H2426" s="292"/>
      <c r="I2426" s="292"/>
      <c r="J2426" s="292"/>
    </row>
    <row r="2427" spans="1:10">
      <c r="A2427" s="2"/>
      <c r="B2427" s="293"/>
      <c r="C2427" s="292"/>
      <c r="D2427" s="292"/>
      <c r="E2427" s="292"/>
      <c r="F2427" s="292"/>
      <c r="G2427" s="292"/>
      <c r="H2427" s="292"/>
      <c r="I2427" s="292"/>
      <c r="J2427" s="292"/>
    </row>
    <row r="2428" spans="1:10">
      <c r="A2428" s="2"/>
      <c r="B2428" s="293"/>
      <c r="C2428" s="292"/>
      <c r="D2428" s="292"/>
      <c r="E2428" s="292"/>
      <c r="F2428" s="292"/>
      <c r="G2428" s="292"/>
      <c r="H2428" s="292"/>
      <c r="I2428" s="292"/>
      <c r="J2428" s="292"/>
    </row>
    <row r="2429" spans="1:10">
      <c r="A2429" s="2"/>
      <c r="B2429" s="293"/>
      <c r="C2429" s="292"/>
      <c r="D2429" s="292"/>
      <c r="E2429" s="292"/>
      <c r="F2429" s="292"/>
      <c r="G2429" s="292"/>
      <c r="H2429" s="292"/>
      <c r="I2429" s="292"/>
      <c r="J2429" s="292"/>
    </row>
    <row r="2430" spans="1:10">
      <c r="A2430" s="2"/>
      <c r="B2430" s="293"/>
      <c r="C2430" s="292"/>
      <c r="D2430" s="292"/>
      <c r="E2430" s="292"/>
      <c r="F2430" s="292"/>
      <c r="G2430" s="292"/>
      <c r="H2430" s="292"/>
      <c r="I2430" s="292"/>
      <c r="J2430" s="292"/>
    </row>
    <row r="2431" spans="1:10">
      <c r="A2431" s="2"/>
      <c r="B2431" s="293"/>
      <c r="C2431" s="292"/>
      <c r="D2431" s="292"/>
      <c r="E2431" s="292"/>
      <c r="F2431" s="292"/>
      <c r="G2431" s="292"/>
      <c r="H2431" s="292"/>
      <c r="I2431" s="292"/>
      <c r="J2431" s="292"/>
    </row>
    <row r="2432" spans="1:10">
      <c r="A2432" s="2"/>
      <c r="B2432" s="293"/>
      <c r="C2432" s="292"/>
      <c r="D2432" s="292"/>
      <c r="E2432" s="292"/>
      <c r="F2432" s="292"/>
      <c r="G2432" s="292"/>
      <c r="H2432" s="292"/>
      <c r="I2432" s="292"/>
      <c r="J2432" s="292"/>
    </row>
    <row r="2433" spans="1:10">
      <c r="A2433" s="2"/>
      <c r="B2433" s="293"/>
      <c r="C2433" s="292"/>
      <c r="D2433" s="292"/>
      <c r="E2433" s="292"/>
      <c r="F2433" s="292"/>
      <c r="G2433" s="292"/>
      <c r="H2433" s="292"/>
      <c r="I2433" s="292"/>
      <c r="J2433" s="292"/>
    </row>
    <row r="2434" spans="1:10">
      <c r="C2434" s="292"/>
      <c r="D2434" s="292"/>
      <c r="F2434" s="292"/>
      <c r="G2434" s="292"/>
      <c r="H2434" s="292"/>
      <c r="I2434" s="292"/>
      <c r="J2434" s="292"/>
    </row>
  </sheetData>
  <dataConsolidate/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control shapeId="1028" r:id="rId4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"/>
  <dimension ref="A1:S60"/>
  <sheetViews>
    <sheetView zoomScale="145" zoomScaleNormal="145" workbookViewId="0">
      <pane ySplit="1" topLeftCell="A2" activePane="bottomLeft" state="frozen"/>
      <selection pane="bottomLeft" activeCell="Q15" sqref="Q15"/>
    </sheetView>
  </sheetViews>
  <sheetFormatPr defaultRowHeight="13.5"/>
  <sheetData>
    <row r="1" spans="1:19" ht="30" customHeight="1">
      <c r="A1" s="4"/>
      <c r="B1" s="56">
        <v>1</v>
      </c>
      <c r="C1" s="57">
        <v>1000</v>
      </c>
      <c r="G1" s="4" t="s">
        <v>603</v>
      </c>
    </row>
    <row r="3" spans="1:19">
      <c r="R3" s="4"/>
    </row>
    <row r="4" spans="1:19">
      <c r="R4" s="4"/>
    </row>
    <row r="6" spans="1:19">
      <c r="Q6" s="4"/>
    </row>
    <row r="10" spans="1:19">
      <c r="S10" s="4"/>
    </row>
    <row r="16" spans="1:19">
      <c r="O16" t="s">
        <v>230</v>
      </c>
      <c r="P16">
        <v>0.16700000000000001</v>
      </c>
    </row>
    <row r="18" spans="15:18">
      <c r="R18" s="4" t="s">
        <v>2</v>
      </c>
    </row>
    <row r="20" spans="15:18">
      <c r="R20" s="5" t="s">
        <v>7</v>
      </c>
    </row>
    <row r="21" spans="15:18">
      <c r="O21" t="s">
        <v>232</v>
      </c>
      <c r="P21">
        <v>0.75800000000000001</v>
      </c>
    </row>
    <row r="22" spans="15:18">
      <c r="R22" s="5" t="s">
        <v>1</v>
      </c>
    </row>
    <row r="24" spans="15:18">
      <c r="R24" s="5" t="s">
        <v>8</v>
      </c>
    </row>
    <row r="26" spans="15:18">
      <c r="R26" s="5" t="s">
        <v>9</v>
      </c>
    </row>
    <row r="35" spans="18:18">
      <c r="R35" s="4" t="s">
        <v>2</v>
      </c>
    </row>
    <row r="37" spans="18:18">
      <c r="R37" s="5" t="s">
        <v>7</v>
      </c>
    </row>
    <row r="39" spans="18:18">
      <c r="R39" s="5" t="s">
        <v>1</v>
      </c>
    </row>
    <row r="41" spans="18:18">
      <c r="R41" s="5" t="s">
        <v>8</v>
      </c>
    </row>
    <row r="43" spans="18:18">
      <c r="R43" s="5" t="s">
        <v>9</v>
      </c>
    </row>
    <row r="52" spans="18:18">
      <c r="R52" s="4" t="s">
        <v>2</v>
      </c>
    </row>
    <row r="54" spans="18:18">
      <c r="R54" s="5" t="s">
        <v>7</v>
      </c>
    </row>
    <row r="56" spans="18:18">
      <c r="R56" s="5" t="s">
        <v>1</v>
      </c>
    </row>
    <row r="58" spans="18:18">
      <c r="R58" s="5" t="s">
        <v>8</v>
      </c>
    </row>
    <row r="60" spans="18:18">
      <c r="R60" s="5" t="s">
        <v>9</v>
      </c>
    </row>
  </sheetData>
  <phoneticPr fontId="5" type="noConversion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"/>
  <dimension ref="B1:S61"/>
  <sheetViews>
    <sheetView zoomScale="145" zoomScaleNormal="145" workbookViewId="0">
      <selection activeCell="O18" sqref="O18"/>
    </sheetView>
  </sheetViews>
  <sheetFormatPr defaultRowHeight="13.5"/>
  <sheetData>
    <row r="1" spans="2:16" ht="30" customHeight="1">
      <c r="B1" s="7">
        <v>1</v>
      </c>
      <c r="C1" s="8">
        <v>1000</v>
      </c>
    </row>
    <row r="9" spans="2:16">
      <c r="J9" s="14">
        <v>43591.475370370368</v>
      </c>
    </row>
    <row r="16" spans="2:16">
      <c r="O16" t="s">
        <v>229</v>
      </c>
      <c r="P16">
        <v>0.126</v>
      </c>
    </row>
    <row r="19" spans="15:19">
      <c r="R19" s="4" t="s">
        <v>3</v>
      </c>
      <c r="S19" s="4" t="s">
        <v>10</v>
      </c>
    </row>
    <row r="21" spans="15:19">
      <c r="O21" t="s">
        <v>233</v>
      </c>
      <c r="P21">
        <v>0.98599999999999999</v>
      </c>
      <c r="R21" s="5" t="s">
        <v>5</v>
      </c>
      <c r="S21" s="5" t="s">
        <v>11</v>
      </c>
    </row>
    <row r="22" spans="15:19">
      <c r="R22" s="6"/>
    </row>
    <row r="23" spans="15:19">
      <c r="R23" s="5" t="s">
        <v>4</v>
      </c>
      <c r="S23" s="5" t="s">
        <v>5</v>
      </c>
    </row>
    <row r="24" spans="15:19">
      <c r="R24" s="6"/>
      <c r="S24" s="6"/>
    </row>
    <row r="25" spans="15:19">
      <c r="R25" s="5" t="s">
        <v>9</v>
      </c>
      <c r="S25" s="5" t="s">
        <v>4</v>
      </c>
    </row>
    <row r="26" spans="15:19">
      <c r="S26" s="6"/>
    </row>
    <row r="27" spans="15:19">
      <c r="S27" s="5" t="s">
        <v>9</v>
      </c>
    </row>
    <row r="36" spans="18:19">
      <c r="R36" s="4" t="s">
        <v>3</v>
      </c>
      <c r="S36" s="4" t="s">
        <v>10</v>
      </c>
    </row>
    <row r="38" spans="18:19">
      <c r="R38" s="5" t="s">
        <v>5</v>
      </c>
      <c r="S38" s="5" t="s">
        <v>11</v>
      </c>
    </row>
    <row r="39" spans="18:19">
      <c r="R39" s="6"/>
    </row>
    <row r="40" spans="18:19">
      <c r="R40" s="5" t="s">
        <v>4</v>
      </c>
      <c r="S40" s="5" t="s">
        <v>5</v>
      </c>
    </row>
    <row r="41" spans="18:19">
      <c r="R41" s="6"/>
      <c r="S41" s="6"/>
    </row>
    <row r="42" spans="18:19">
      <c r="R42" s="5" t="s">
        <v>9</v>
      </c>
      <c r="S42" s="5" t="s">
        <v>4</v>
      </c>
    </row>
    <row r="43" spans="18:19">
      <c r="S43" s="6"/>
    </row>
    <row r="44" spans="18:19">
      <c r="S44" s="5" t="s">
        <v>9</v>
      </c>
    </row>
    <row r="53" spans="18:19">
      <c r="R53" s="4" t="s">
        <v>3</v>
      </c>
      <c r="S53" s="4" t="s">
        <v>10</v>
      </c>
    </row>
    <row r="55" spans="18:19">
      <c r="R55" s="5" t="s">
        <v>5</v>
      </c>
      <c r="S55" s="5" t="s">
        <v>11</v>
      </c>
    </row>
    <row r="56" spans="18:19">
      <c r="R56" s="6"/>
    </row>
    <row r="57" spans="18:19">
      <c r="R57" s="5" t="s">
        <v>4</v>
      </c>
      <c r="S57" s="5" t="s">
        <v>5</v>
      </c>
    </row>
    <row r="58" spans="18:19">
      <c r="R58" s="6"/>
      <c r="S58" s="6"/>
    </row>
    <row r="59" spans="18:19">
      <c r="R59" s="5" t="s">
        <v>9</v>
      </c>
      <c r="S59" s="5" t="s">
        <v>4</v>
      </c>
    </row>
    <row r="60" spans="18:19">
      <c r="S60" s="6"/>
    </row>
    <row r="61" spans="18:19">
      <c r="S61" s="5" t="s">
        <v>9</v>
      </c>
    </row>
  </sheetData>
  <phoneticPr fontId="5" type="noConversion"/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"/>
  <dimension ref="B1:S57"/>
  <sheetViews>
    <sheetView topLeftCell="A15" zoomScale="115" zoomScaleNormal="115" workbookViewId="0">
      <selection activeCell="U14" sqref="U14"/>
    </sheetView>
  </sheetViews>
  <sheetFormatPr defaultRowHeight="13.5"/>
  <sheetData>
    <row r="1" spans="2:16" ht="30" customHeight="1">
      <c r="B1" s="7">
        <v>1</v>
      </c>
      <c r="C1" s="8">
        <v>10</v>
      </c>
    </row>
    <row r="16" spans="2:16">
      <c r="O16" t="s">
        <v>228</v>
      </c>
      <c r="P16">
        <v>3.3000000000000002E-2</v>
      </c>
    </row>
    <row r="19" spans="15:19">
      <c r="R19" s="4" t="s">
        <v>6</v>
      </c>
      <c r="S19" s="4" t="s">
        <v>12</v>
      </c>
    </row>
    <row r="21" spans="15:19">
      <c r="O21" t="s">
        <v>231</v>
      </c>
      <c r="P21">
        <v>4.4999999999999998E-2</v>
      </c>
      <c r="R21" s="5" t="s">
        <v>13</v>
      </c>
      <c r="S21" s="5" t="s">
        <v>7</v>
      </c>
    </row>
    <row r="22" spans="15:19">
      <c r="R22" s="6"/>
      <c r="S22" s="6"/>
    </row>
    <row r="23" spans="15:19">
      <c r="R23" s="5" t="s">
        <v>14</v>
      </c>
      <c r="S23" s="5" t="s">
        <v>8</v>
      </c>
    </row>
    <row r="36" spans="18:19">
      <c r="R36" s="4" t="s">
        <v>6</v>
      </c>
      <c r="S36" s="4" t="s">
        <v>12</v>
      </c>
    </row>
    <row r="38" spans="18:19">
      <c r="R38" s="5" t="s">
        <v>13</v>
      </c>
      <c r="S38" s="5" t="s">
        <v>7</v>
      </c>
    </row>
    <row r="39" spans="18:19">
      <c r="R39" s="6"/>
      <c r="S39" s="6"/>
    </row>
    <row r="40" spans="18:19">
      <c r="R40" s="5" t="s">
        <v>14</v>
      </c>
      <c r="S40" s="5" t="s">
        <v>8</v>
      </c>
    </row>
    <row r="53" spans="18:19">
      <c r="R53" s="4" t="s">
        <v>6</v>
      </c>
      <c r="S53" s="4" t="s">
        <v>12</v>
      </c>
    </row>
    <row r="55" spans="18:19">
      <c r="R55" s="5" t="s">
        <v>13</v>
      </c>
      <c r="S55" s="5" t="s">
        <v>7</v>
      </c>
    </row>
    <row r="56" spans="18:19">
      <c r="R56" s="6"/>
      <c r="S56" s="6"/>
    </row>
    <row r="57" spans="18:19">
      <c r="R57" s="5" t="s">
        <v>14</v>
      </c>
      <c r="S57" s="5" t="s">
        <v>8</v>
      </c>
    </row>
  </sheetData>
  <phoneticPr fontId="5" type="noConversion"/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/>
  <dimension ref="B1:P21"/>
  <sheetViews>
    <sheetView topLeftCell="A16" zoomScale="160" zoomScaleNormal="160" workbookViewId="0">
      <selection activeCell="O45" sqref="O45"/>
    </sheetView>
  </sheetViews>
  <sheetFormatPr defaultRowHeight="13.5"/>
  <sheetData>
    <row r="1" spans="2:16" ht="30" customHeight="1">
      <c r="B1" s="7">
        <v>1</v>
      </c>
      <c r="C1" s="8">
        <v>1000</v>
      </c>
    </row>
    <row r="16" spans="2:16">
      <c r="O16" t="s">
        <v>227</v>
      </c>
      <c r="P16">
        <v>3.1E-2</v>
      </c>
    </row>
    <row r="21" spans="15:16">
      <c r="O21" t="s">
        <v>234</v>
      </c>
      <c r="P21">
        <v>0.99399999999999999</v>
      </c>
    </row>
  </sheetData>
  <phoneticPr fontId="5" type="noConversion"/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9"/>
  <dimension ref="A1:AQ31"/>
  <sheetViews>
    <sheetView workbookViewId="0">
      <selection activeCell="J31" sqref="J31"/>
    </sheetView>
  </sheetViews>
  <sheetFormatPr defaultRowHeight="13.5"/>
  <cols>
    <col min="1" max="1" width="5.375" customWidth="1"/>
    <col min="2" max="2" width="4.75" customWidth="1"/>
    <col min="3" max="3" width="3.375" customWidth="1"/>
    <col min="4" max="43" width="6.625" customWidth="1"/>
  </cols>
  <sheetData>
    <row r="1" spans="1:43">
      <c r="A1" s="4" t="s">
        <v>701</v>
      </c>
      <c r="B1" s="4" t="s">
        <v>702</v>
      </c>
      <c r="C1" s="4" t="s">
        <v>703</v>
      </c>
      <c r="D1" s="4" t="s">
        <v>704</v>
      </c>
      <c r="E1" s="4" t="s">
        <v>705</v>
      </c>
      <c r="F1" s="4" t="s">
        <v>706</v>
      </c>
      <c r="G1" s="4" t="s">
        <v>707</v>
      </c>
      <c r="H1" s="4" t="s">
        <v>708</v>
      </c>
      <c r="I1" s="4" t="s">
        <v>709</v>
      </c>
      <c r="J1" s="4" t="s">
        <v>710</v>
      </c>
      <c r="K1" s="4" t="s">
        <v>711</v>
      </c>
      <c r="L1" s="4" t="s">
        <v>712</v>
      </c>
      <c r="M1" s="4" t="s">
        <v>713</v>
      </c>
      <c r="N1" s="4" t="s">
        <v>714</v>
      </c>
      <c r="O1" s="4" t="s">
        <v>715</v>
      </c>
      <c r="P1" s="4" t="s">
        <v>716</v>
      </c>
      <c r="Q1" s="4" t="s">
        <v>717</v>
      </c>
      <c r="R1" s="4" t="s">
        <v>718</v>
      </c>
      <c r="S1" s="4" t="s">
        <v>719</v>
      </c>
      <c r="T1" s="4" t="s">
        <v>720</v>
      </c>
      <c r="U1" s="4" t="s">
        <v>721</v>
      </c>
      <c r="V1" s="4" t="s">
        <v>722</v>
      </c>
      <c r="W1" s="4" t="s">
        <v>723</v>
      </c>
      <c r="X1" s="4" t="s">
        <v>724</v>
      </c>
      <c r="Y1" s="4" t="s">
        <v>725</v>
      </c>
      <c r="Z1" s="4" t="s">
        <v>726</v>
      </c>
      <c r="AA1" s="4" t="s">
        <v>727</v>
      </c>
      <c r="AB1" s="4" t="s">
        <v>728</v>
      </c>
      <c r="AC1" s="4" t="s">
        <v>729</v>
      </c>
      <c r="AD1" s="4" t="s">
        <v>730</v>
      </c>
      <c r="AE1" s="4" t="s">
        <v>731</v>
      </c>
      <c r="AF1" s="4" t="s">
        <v>732</v>
      </c>
      <c r="AG1" s="4" t="s">
        <v>733</v>
      </c>
      <c r="AH1" s="4" t="s">
        <v>734</v>
      </c>
      <c r="AI1" s="4" t="s">
        <v>735</v>
      </c>
      <c r="AJ1" s="4" t="s">
        <v>736</v>
      </c>
      <c r="AK1" s="4" t="s">
        <v>737</v>
      </c>
      <c r="AL1" s="4" t="s">
        <v>738</v>
      </c>
      <c r="AM1" s="4" t="s">
        <v>739</v>
      </c>
      <c r="AN1" s="4" t="s">
        <v>740</v>
      </c>
      <c r="AO1" s="4" t="s">
        <v>741</v>
      </c>
      <c r="AP1" s="4" t="s">
        <v>742</v>
      </c>
      <c r="AQ1" s="4" t="s">
        <v>743</v>
      </c>
    </row>
    <row r="2" spans="1:43">
      <c r="A2" s="286">
        <v>1E-3</v>
      </c>
      <c r="B2" s="287">
        <v>220</v>
      </c>
      <c r="C2" s="4" t="s">
        <v>47</v>
      </c>
    </row>
    <row r="3" spans="1:43">
      <c r="A3" s="286"/>
      <c r="B3" s="287">
        <v>220</v>
      </c>
      <c r="C3" s="4" t="s">
        <v>318</v>
      </c>
    </row>
    <row r="4" spans="1:43">
      <c r="A4" s="286"/>
      <c r="B4" s="287">
        <v>220</v>
      </c>
      <c r="C4" s="4" t="s">
        <v>319</v>
      </c>
    </row>
    <row r="5" spans="1:43">
      <c r="A5" s="286">
        <v>0.01</v>
      </c>
      <c r="B5" s="287">
        <v>220</v>
      </c>
      <c r="C5" s="4" t="s">
        <v>47</v>
      </c>
    </row>
    <row r="6" spans="1:43">
      <c r="A6" s="286"/>
      <c r="B6" s="287">
        <v>220</v>
      </c>
      <c r="C6" s="4" t="s">
        <v>318</v>
      </c>
    </row>
    <row r="7" spans="1:43">
      <c r="A7" s="286"/>
      <c r="B7" s="287">
        <v>220</v>
      </c>
      <c r="C7" s="4" t="s">
        <v>319</v>
      </c>
    </row>
    <row r="8" spans="1:43">
      <c r="A8" s="286">
        <v>0.1</v>
      </c>
      <c r="B8" s="287">
        <v>220</v>
      </c>
      <c r="C8" s="4" t="s">
        <v>47</v>
      </c>
    </row>
    <row r="9" spans="1:43">
      <c r="A9" s="286"/>
      <c r="B9" s="287">
        <v>220</v>
      </c>
      <c r="C9" s="4" t="s">
        <v>318</v>
      </c>
    </row>
    <row r="10" spans="1:43">
      <c r="A10" s="286"/>
      <c r="B10" s="287">
        <v>220</v>
      </c>
      <c r="C10" s="4" t="s">
        <v>319</v>
      </c>
    </row>
    <row r="11" spans="1:43">
      <c r="A11" s="286">
        <v>0.25</v>
      </c>
      <c r="B11" s="287">
        <v>220</v>
      </c>
      <c r="C11" s="4" t="s">
        <v>47</v>
      </c>
    </row>
    <row r="12" spans="1:43">
      <c r="A12" s="286"/>
      <c r="B12" s="287">
        <v>220</v>
      </c>
      <c r="C12" s="4" t="s">
        <v>318</v>
      </c>
    </row>
    <row r="13" spans="1:43">
      <c r="A13" s="286"/>
      <c r="B13" s="287">
        <v>220</v>
      </c>
      <c r="C13" s="4" t="s">
        <v>319</v>
      </c>
    </row>
    <row r="14" spans="1:43">
      <c r="A14" s="286">
        <v>1</v>
      </c>
      <c r="B14" s="287">
        <v>220</v>
      </c>
      <c r="C14" s="4" t="s">
        <v>47</v>
      </c>
    </row>
    <row r="15" spans="1:43">
      <c r="A15" s="286"/>
      <c r="B15" s="287">
        <v>220</v>
      </c>
      <c r="C15" s="4" t="s">
        <v>318</v>
      </c>
    </row>
    <row r="16" spans="1:43">
      <c r="A16" s="286"/>
      <c r="B16" s="287">
        <v>220</v>
      </c>
      <c r="C16" s="4" t="s">
        <v>319</v>
      </c>
    </row>
    <row r="17" spans="1:3">
      <c r="A17" s="286">
        <v>2.5</v>
      </c>
      <c r="B17" s="287">
        <v>220</v>
      </c>
      <c r="C17" s="4" t="s">
        <v>47</v>
      </c>
    </row>
    <row r="18" spans="1:3">
      <c r="A18" s="286"/>
      <c r="B18" s="287">
        <v>220</v>
      </c>
      <c r="C18" s="4" t="s">
        <v>318</v>
      </c>
    </row>
    <row r="19" spans="1:3">
      <c r="A19" s="286"/>
      <c r="B19" s="287">
        <v>220</v>
      </c>
      <c r="C19" s="4" t="s">
        <v>319</v>
      </c>
    </row>
    <row r="20" spans="1:3">
      <c r="A20" s="286">
        <v>5</v>
      </c>
      <c r="B20" s="287">
        <v>220</v>
      </c>
      <c r="C20" s="4" t="s">
        <v>47</v>
      </c>
    </row>
    <row r="21" spans="1:3">
      <c r="A21" s="286"/>
      <c r="B21" s="287">
        <v>220</v>
      </c>
      <c r="C21" s="4" t="s">
        <v>318</v>
      </c>
    </row>
    <row r="22" spans="1:3">
      <c r="A22" s="286"/>
      <c r="B22" s="287">
        <v>220</v>
      </c>
      <c r="C22" s="4" t="s">
        <v>319</v>
      </c>
    </row>
    <row r="23" spans="1:3">
      <c r="A23" s="286">
        <v>10</v>
      </c>
      <c r="B23" s="287">
        <v>220</v>
      </c>
      <c r="C23" s="4" t="s">
        <v>47</v>
      </c>
    </row>
    <row r="24" spans="1:3">
      <c r="A24" s="286"/>
      <c r="B24" s="287">
        <v>220</v>
      </c>
      <c r="C24" s="4" t="s">
        <v>318</v>
      </c>
    </row>
    <row r="25" spans="1:3">
      <c r="A25" s="286"/>
      <c r="B25" s="287">
        <v>220</v>
      </c>
      <c r="C25" s="4" t="s">
        <v>319</v>
      </c>
    </row>
    <row r="26" spans="1:3">
      <c r="A26" s="286">
        <v>25</v>
      </c>
      <c r="B26" s="287">
        <v>220</v>
      </c>
      <c r="C26" s="4" t="s">
        <v>47</v>
      </c>
    </row>
    <row r="27" spans="1:3">
      <c r="A27" s="286"/>
      <c r="B27" s="287">
        <v>220</v>
      </c>
      <c r="C27" s="4" t="s">
        <v>318</v>
      </c>
    </row>
    <row r="28" spans="1:3">
      <c r="A28" s="286"/>
      <c r="B28" s="287">
        <v>220</v>
      </c>
      <c r="C28" s="4" t="s">
        <v>319</v>
      </c>
    </row>
    <row r="29" spans="1:3">
      <c r="A29" s="286">
        <v>100</v>
      </c>
      <c r="B29" s="287">
        <v>220</v>
      </c>
      <c r="C29" s="4" t="s">
        <v>47</v>
      </c>
    </row>
    <row r="30" spans="1:3">
      <c r="A30" s="286"/>
      <c r="B30" s="287">
        <v>220</v>
      </c>
      <c r="C30" s="4" t="s">
        <v>318</v>
      </c>
    </row>
    <row r="31" spans="1:3">
      <c r="A31" s="286"/>
      <c r="B31" s="287">
        <v>220</v>
      </c>
      <c r="C31" s="4" t="s">
        <v>319</v>
      </c>
    </row>
  </sheetData>
  <phoneticPr fontId="3" type="noConversion"/>
  <pageMargins left="0.7" right="0.7" top="0.75" bottom="0.75" header="0.3" footer="0.3"/>
  <legacyDrawing r:id="rId1"/>
  <controls>
    <control shapeId="51201" r:id="rId2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"/>
  <dimension ref="A1:J20"/>
  <sheetViews>
    <sheetView workbookViewId="0">
      <selection activeCell="B23" sqref="B23"/>
    </sheetView>
  </sheetViews>
  <sheetFormatPr defaultRowHeight="13.5"/>
  <cols>
    <col min="1" max="4" width="15.625" customWidth="1"/>
    <col min="6" max="6" width="18" customWidth="1"/>
    <col min="7" max="7" width="10.5" bestFit="1" customWidth="1"/>
    <col min="8" max="8" width="11.625" bestFit="1" customWidth="1"/>
  </cols>
  <sheetData>
    <row r="1" spans="1:10">
      <c r="A1" s="4" t="s">
        <v>153</v>
      </c>
      <c r="B1" s="4" t="s">
        <v>144</v>
      </c>
      <c r="C1" s="4" t="s">
        <v>145</v>
      </c>
      <c r="D1" s="4" t="s">
        <v>146</v>
      </c>
      <c r="G1" s="4" t="s">
        <v>150</v>
      </c>
      <c r="H1" s="4" t="s">
        <v>151</v>
      </c>
      <c r="I1" s="4"/>
      <c r="J1" s="4"/>
    </row>
    <row r="2" spans="1:10">
      <c r="A2" s="4" t="s">
        <v>147</v>
      </c>
      <c r="B2" s="31">
        <v>215.59899999999999</v>
      </c>
      <c r="C2" s="10">
        <v>5.0860000000000003</v>
      </c>
      <c r="D2" s="10">
        <v>1.0988</v>
      </c>
      <c r="F2" s="4" t="s">
        <v>152</v>
      </c>
      <c r="G2" s="4">
        <v>220</v>
      </c>
      <c r="H2" s="4">
        <v>5</v>
      </c>
    </row>
    <row r="3" spans="1:10">
      <c r="A3" s="4" t="s">
        <v>148</v>
      </c>
      <c r="B3" s="31">
        <v>215.85400000000001</v>
      </c>
      <c r="C3" s="10">
        <v>5.1008199999999997</v>
      </c>
      <c r="D3" s="10">
        <v>0.99075000000000002</v>
      </c>
      <c r="F3" s="4" t="s">
        <v>552</v>
      </c>
      <c r="G3" s="67">
        <f>(G2-B2)/G2</f>
        <v>2.0004545454545501E-2</v>
      </c>
      <c r="H3" s="67">
        <f>(H2-C2)/H2</f>
        <v>-1.7200000000000059E-2</v>
      </c>
    </row>
    <row r="4" spans="1:10">
      <c r="A4" s="4" t="s">
        <v>149</v>
      </c>
      <c r="B4" s="31">
        <v>219.98599999999999</v>
      </c>
      <c r="C4" s="10">
        <v>5.0007000000000001</v>
      </c>
      <c r="D4" s="10">
        <v>7.1749999999999994E-2</v>
      </c>
      <c r="F4" s="4" t="s">
        <v>553</v>
      </c>
      <c r="G4" s="67">
        <f>(G2-B3)/G2</f>
        <v>1.8845454545454485E-2</v>
      </c>
      <c r="H4" s="67">
        <f>(H2-C3)/H2</f>
        <v>-2.0163999999999939E-2</v>
      </c>
    </row>
    <row r="5" spans="1:10">
      <c r="F5" s="4" t="s">
        <v>554</v>
      </c>
      <c r="G5" s="67">
        <f>(G2-B4)/G2</f>
        <v>6.3636363636409109E-5</v>
      </c>
      <c r="H5" s="67">
        <f>(H2-C4)/H2</f>
        <v>-1.4000000000002899E-4</v>
      </c>
    </row>
    <row r="6" spans="1:10">
      <c r="G6" s="67"/>
      <c r="H6" s="67"/>
    </row>
    <row r="7" spans="1:10">
      <c r="A7" s="4" t="s">
        <v>158</v>
      </c>
      <c r="G7" s="67"/>
      <c r="H7" s="67"/>
    </row>
    <row r="8" spans="1:10">
      <c r="A8" s="4" t="s">
        <v>159</v>
      </c>
      <c r="G8" s="4" t="s">
        <v>150</v>
      </c>
      <c r="H8" s="4" t="s">
        <v>151</v>
      </c>
    </row>
    <row r="9" spans="1:10">
      <c r="A9" s="4" t="s">
        <v>160</v>
      </c>
      <c r="F9" s="4" t="s">
        <v>555</v>
      </c>
      <c r="G9" s="67">
        <f>'158_data'!C77</f>
        <v>1.0185999870300293</v>
      </c>
      <c r="H9" s="67">
        <f>'158_data'!C66</f>
        <v>0.98280000686645508</v>
      </c>
    </row>
    <row r="10" spans="1:10">
      <c r="F10" s="4" t="s">
        <v>556</v>
      </c>
      <c r="G10" s="67">
        <f>'158_data'!D77</f>
        <v>1.0240000486373901</v>
      </c>
      <c r="H10" s="67">
        <f>'158_data'!D66</f>
        <v>0.98420000076293945</v>
      </c>
    </row>
    <row r="11" spans="1:10">
      <c r="F11" s="4" t="s">
        <v>557</v>
      </c>
      <c r="G11" s="67">
        <f>'158_data'!E77</f>
        <v>1.0029000043869019</v>
      </c>
      <c r="H11" s="67">
        <f>'158_data'!E66</f>
        <v>0.98019999265670776</v>
      </c>
    </row>
    <row r="12" spans="1:10">
      <c r="G12" s="4" t="s">
        <v>150</v>
      </c>
      <c r="H12" s="4" t="s">
        <v>151</v>
      </c>
    </row>
    <row r="13" spans="1:10">
      <c r="F13" s="66" t="s">
        <v>558</v>
      </c>
      <c r="G13" s="68">
        <f t="shared" ref="G13:H15" si="0">G3+G9</f>
        <v>1.0386045324845747</v>
      </c>
      <c r="H13" s="68">
        <f t="shared" si="0"/>
        <v>0.96560000686645497</v>
      </c>
    </row>
    <row r="14" spans="1:10">
      <c r="F14" s="66" t="s">
        <v>559</v>
      </c>
      <c r="G14" s="68">
        <f t="shared" si="0"/>
        <v>1.0428455031828445</v>
      </c>
      <c r="H14" s="68">
        <f t="shared" si="0"/>
        <v>0.96403600076293949</v>
      </c>
    </row>
    <row r="15" spans="1:10">
      <c r="F15" s="66" t="s">
        <v>560</v>
      </c>
      <c r="G15" s="68">
        <f t="shared" si="0"/>
        <v>1.0029636407505382</v>
      </c>
      <c r="H15" s="68">
        <f t="shared" si="0"/>
        <v>0.98005999265670773</v>
      </c>
    </row>
    <row r="16" spans="1:10">
      <c r="H16" s="52"/>
    </row>
    <row r="17" spans="6:8">
      <c r="F17" s="66" t="s">
        <v>604</v>
      </c>
      <c r="G17" s="4" t="s">
        <v>150</v>
      </c>
      <c r="H17" s="4" t="s">
        <v>151</v>
      </c>
    </row>
    <row r="18" spans="6:8">
      <c r="F18" s="66" t="s">
        <v>605</v>
      </c>
      <c r="G18" s="67">
        <f t="shared" ref="G18:H20" si="1">G9-G13</f>
        <v>-2.0004545454545442E-2</v>
      </c>
      <c r="H18" s="67">
        <f t="shared" si="1"/>
        <v>1.7200000000000104E-2</v>
      </c>
    </row>
    <row r="19" spans="6:8">
      <c r="F19" s="66" t="s">
        <v>606</v>
      </c>
      <c r="G19" s="67">
        <f t="shared" si="1"/>
        <v>-1.8845454545454388E-2</v>
      </c>
      <c r="H19" s="67">
        <f t="shared" si="1"/>
        <v>2.016399999999996E-2</v>
      </c>
    </row>
    <row r="20" spans="6:8">
      <c r="F20" s="66" t="s">
        <v>607</v>
      </c>
      <c r="G20" s="67">
        <f t="shared" si="1"/>
        <v>-6.3636363636376814E-5</v>
      </c>
      <c r="H20" s="67">
        <f t="shared" si="1"/>
        <v>1.4000000000002899E-4</v>
      </c>
    </row>
  </sheetData>
  <phoneticPr fontId="3" type="noConversion"/>
  <conditionalFormatting sqref="B2:B4">
    <cfRule type="colorScale" priority="4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C2:C4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D2:D4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3:H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9"/>
  <dimension ref="A1:T53"/>
  <sheetViews>
    <sheetView workbookViewId="0">
      <selection activeCell="Q5" sqref="Q5"/>
    </sheetView>
  </sheetViews>
  <sheetFormatPr defaultColWidth="9" defaultRowHeight="13.5"/>
  <cols>
    <col min="1" max="1" width="22" style="74" customWidth="1"/>
    <col min="2" max="2" width="6.5" style="74" customWidth="1"/>
    <col min="3" max="20" width="10.625" style="74" customWidth="1"/>
    <col min="21" max="16384" width="9" style="74"/>
  </cols>
  <sheetData>
    <row r="1" spans="1:20">
      <c r="A1" s="217" t="s">
        <v>685</v>
      </c>
      <c r="B1" s="89" t="s">
        <v>157</v>
      </c>
      <c r="C1" s="217" t="s">
        <v>686</v>
      </c>
      <c r="D1" s="210" t="s">
        <v>154</v>
      </c>
      <c r="E1" s="217" t="s">
        <v>688</v>
      </c>
      <c r="F1" s="210" t="s">
        <v>156</v>
      </c>
      <c r="G1" s="217" t="s">
        <v>690</v>
      </c>
      <c r="H1" s="210" t="s">
        <v>155</v>
      </c>
      <c r="I1" s="89" t="s">
        <v>681</v>
      </c>
      <c r="J1" s="89" t="s">
        <v>682</v>
      </c>
      <c r="K1" s="89" t="s">
        <v>683</v>
      </c>
      <c r="L1" s="217" t="s">
        <v>687</v>
      </c>
      <c r="M1" s="210" t="s">
        <v>675</v>
      </c>
      <c r="N1" s="217" t="s">
        <v>689</v>
      </c>
      <c r="O1" s="210" t="s">
        <v>676</v>
      </c>
      <c r="P1" s="217" t="s">
        <v>691</v>
      </c>
      <c r="Q1" s="210" t="s">
        <v>677</v>
      </c>
      <c r="R1" s="89" t="s">
        <v>678</v>
      </c>
      <c r="S1" s="89" t="s">
        <v>679</v>
      </c>
      <c r="T1" s="89" t="s">
        <v>680</v>
      </c>
    </row>
    <row r="2" spans="1:20">
      <c r="A2" s="216">
        <v>44225.676458333335</v>
      </c>
      <c r="B2" s="215">
        <v>1</v>
      </c>
      <c r="C2" s="228">
        <v>230.01499999999999</v>
      </c>
      <c r="D2" s="221">
        <v>230</v>
      </c>
      <c r="E2" s="229">
        <v>230.02</v>
      </c>
      <c r="F2" s="223">
        <f>D2</f>
        <v>230</v>
      </c>
      <c r="G2" s="230">
        <v>230.023</v>
      </c>
      <c r="H2" s="225">
        <f>D2</f>
        <v>230</v>
      </c>
      <c r="I2" s="226">
        <f>(C2-D$2)/D$2</f>
        <v>6.5217391304288515E-5</v>
      </c>
      <c r="J2" s="226">
        <f>(E2-F$2)/F$2</f>
        <v>8.695652173917492E-5</v>
      </c>
      <c r="K2" s="227">
        <f>(G2-H$2)/H$2</f>
        <v>9.99999999999832E-5</v>
      </c>
      <c r="L2" s="228">
        <v>25.027799999999999</v>
      </c>
      <c r="M2" s="221">
        <v>25</v>
      </c>
      <c r="N2" s="229">
        <v>25.0549</v>
      </c>
      <c r="O2" s="223">
        <v>25</v>
      </c>
      <c r="P2" s="230">
        <v>25.055299999999999</v>
      </c>
      <c r="Q2" s="225">
        <v>25</v>
      </c>
      <c r="R2" s="226">
        <f>(L2-M$2)/D$2</f>
        <v>1.2086956521738765E-4</v>
      </c>
      <c r="S2" s="226">
        <f>(N2-O$2)/F$2</f>
        <v>2.3869565217391283E-4</v>
      </c>
      <c r="T2" s="226">
        <f>(P2-Q$2)/H$2</f>
        <v>2.4043478260869138E-4</v>
      </c>
    </row>
    <row r="3" spans="1:20">
      <c r="A3" s="218">
        <v>44225.674583333333</v>
      </c>
      <c r="B3" s="215"/>
      <c r="C3" s="220">
        <v>230.01300000000001</v>
      </c>
      <c r="D3" s="223">
        <f>ROUND((D$2-C2)*$D$31+D2,4)</f>
        <v>229.9948</v>
      </c>
      <c r="E3" s="222">
        <v>230.01599999999999</v>
      </c>
      <c r="F3" s="223">
        <f>ROUND((F$2-E2)*$F$31+F2,4)</f>
        <v>229.99299999999999</v>
      </c>
      <c r="G3" s="224">
        <v>230.01300000000001</v>
      </c>
      <c r="H3" s="225">
        <f>ROUND((H$2-G2)*$H$31+H2,4)</f>
        <v>229.99199999999999</v>
      </c>
      <c r="I3" s="226">
        <f t="shared" ref="I3:I30" si="0">(C3-D$2)/D$2</f>
        <v>5.6521739130457519E-5</v>
      </c>
      <c r="J3" s="226">
        <f t="shared" ref="J3:J30" si="1">(E3-F$2)/F$2</f>
        <v>6.9565217391265798E-5</v>
      </c>
      <c r="K3" s="227">
        <f t="shared" ref="K3:K30" si="2">(G3-H$2)/H$2</f>
        <v>5.6521739130457519E-5</v>
      </c>
      <c r="L3" s="220">
        <v>25.0151</v>
      </c>
      <c r="M3" s="223">
        <f>ROUND('158_data'!$C$38+($M$2-L2)/$M$2*$M$31,4)</f>
        <v>-3.8899999999999997E-2</v>
      </c>
      <c r="N3" s="222">
        <v>25.039200000000001</v>
      </c>
      <c r="O3" s="223">
        <f>ROUND('158_data'!$D$38+($O$2-N2)/$O$2*$O$31,4)</f>
        <v>-7.6899999999999996E-2</v>
      </c>
      <c r="P3" s="224">
        <v>25.040600000000001</v>
      </c>
      <c r="Q3" s="225">
        <f>ROUND('158_data'!$E$38+($Q$2-P2)/$Q$2*$Q$31,4)</f>
        <v>-7.7399999999999997E-2</v>
      </c>
      <c r="R3" s="226">
        <f t="shared" ref="R3:R30" si="3">(L3-M$2)/D$2</f>
        <v>6.5652173913044936E-5</v>
      </c>
      <c r="S3" s="226">
        <f t="shared" ref="S3:S30" si="4">(N3-O$2)/F$2</f>
        <v>1.7043478260870006E-4</v>
      </c>
      <c r="T3" s="226">
        <f t="shared" ref="T3:T30" si="5">(P3-Q$2)/H$2</f>
        <v>1.7652173913044043E-4</v>
      </c>
    </row>
    <row r="4" spans="1:20">
      <c r="A4" s="218">
        <v>44225.674745370372</v>
      </c>
      <c r="B4" s="215"/>
      <c r="C4" s="220">
        <v>230.00200000000001</v>
      </c>
      <c r="D4" s="223">
        <f t="shared" ref="D4:D30" si="6">ROUND((D$2-C3)*$D$31+D3,4)</f>
        <v>229.99029999999999</v>
      </c>
      <c r="E4" s="222">
        <v>230.00899999999999</v>
      </c>
      <c r="F4" s="223">
        <f t="shared" ref="F4:F30" si="7">ROUND((F$2-E3)*$F$31+F3,4)</f>
        <v>229.98740000000001</v>
      </c>
      <c r="G4" s="224">
        <v>230.00899999999999</v>
      </c>
      <c r="H4" s="225">
        <f t="shared" ref="H4:H30" si="8">ROUND((H$2-G3)*$H$31+H3,4)</f>
        <v>229.98750000000001</v>
      </c>
      <c r="I4" s="226">
        <f t="shared" si="0"/>
        <v>8.6956521739545643E-6</v>
      </c>
      <c r="J4" s="226">
        <f t="shared" si="1"/>
        <v>3.913043478254839E-5</v>
      </c>
      <c r="K4" s="227">
        <f t="shared" si="2"/>
        <v>3.913043478254839E-5</v>
      </c>
      <c r="L4" s="220">
        <v>25.011700000000001</v>
      </c>
      <c r="M4" s="223">
        <f>ROUND('158_data'!$C$38+($M$2-L3)/$M$2*$M$31,4)</f>
        <v>-2.1100000000000001E-2</v>
      </c>
      <c r="N4" s="222">
        <v>25.029800000000002</v>
      </c>
      <c r="O4" s="223">
        <f>ROUND('158_data'!$D$38+($O$2-N3)/$O$2*$O$31,4)</f>
        <v>-5.4899999999999997E-2</v>
      </c>
      <c r="P4" s="224">
        <v>25.031199999999998</v>
      </c>
      <c r="Q4" s="225">
        <f>ROUND('158_data'!$E$38+($Q$2-P3)/$Q$2*$Q$31,4)</f>
        <v>-5.6800000000000003E-2</v>
      </c>
      <c r="R4" s="226">
        <f t="shared" si="3"/>
        <v>5.0869565217396321E-5</v>
      </c>
      <c r="S4" s="226">
        <f t="shared" si="4"/>
        <v>1.2956521739131133E-4</v>
      </c>
      <c r="T4" s="226">
        <f t="shared" si="5"/>
        <v>1.3565217391303626E-4</v>
      </c>
    </row>
    <row r="5" spans="1:20">
      <c r="A5" s="218">
        <v>44225.674907407411</v>
      </c>
      <c r="B5" s="215"/>
      <c r="C5" s="220">
        <v>230.00800000000001</v>
      </c>
      <c r="D5" s="223">
        <f t="shared" si="6"/>
        <v>229.9896</v>
      </c>
      <c r="E5" s="222">
        <v>230.001</v>
      </c>
      <c r="F5" s="223">
        <f t="shared" si="7"/>
        <v>229.98429999999999</v>
      </c>
      <c r="G5" s="224">
        <v>230.00700000000001</v>
      </c>
      <c r="H5" s="225">
        <f>ROUND((H$2-G4)*$H$31+H4,4)</f>
        <v>229.98439999999999</v>
      </c>
      <c r="I5" s="226">
        <f t="shared" si="0"/>
        <v>3.4782608695694685E-5</v>
      </c>
      <c r="J5" s="226">
        <f t="shared" si="1"/>
        <v>4.3478260869772821E-6</v>
      </c>
      <c r="K5" s="227">
        <f t="shared" si="2"/>
        <v>3.0434782608717401E-5</v>
      </c>
      <c r="L5" s="220">
        <v>25.007400000000001</v>
      </c>
      <c r="M5" s="223">
        <f>ROUND('158_data'!$C$38+($M$2-L4)/$M$2*$M$31,4)</f>
        <v>-1.6400000000000001E-2</v>
      </c>
      <c r="N5" s="222">
        <v>25.021899999999999</v>
      </c>
      <c r="O5" s="223">
        <f>ROUND('158_data'!$D$38+($O$2-N4)/$O$2*$O$31,4)</f>
        <v>-4.1700000000000001E-2</v>
      </c>
      <c r="P5" s="224">
        <v>25.021000000000001</v>
      </c>
      <c r="Q5" s="225">
        <f>ROUND('158_data'!$E$38+($Q$2-P4)/$Q$2*$Q$31,4)</f>
        <v>-4.3700000000000003E-2</v>
      </c>
      <c r="R5" s="226">
        <f t="shared" si="3"/>
        <v>3.2173913043480508E-5</v>
      </c>
      <c r="S5" s="226">
        <f t="shared" si="4"/>
        <v>9.5217391304342166E-5</v>
      </c>
      <c r="T5" s="226">
        <f t="shared" si="5"/>
        <v>9.1304347826090418E-5</v>
      </c>
    </row>
    <row r="6" spans="1:20">
      <c r="A6" s="218">
        <v>44225.675081018519</v>
      </c>
      <c r="B6" s="211"/>
      <c r="C6" s="220">
        <v>230.00800000000001</v>
      </c>
      <c r="D6" s="225">
        <f t="shared" si="6"/>
        <v>229.98679999999999</v>
      </c>
      <c r="E6" s="222">
        <v>230.00700000000001</v>
      </c>
      <c r="F6" s="225">
        <f t="shared" si="7"/>
        <v>229.98400000000001</v>
      </c>
      <c r="G6" s="224">
        <v>230.00399999999999</v>
      </c>
      <c r="H6" s="225">
        <f t="shared" si="8"/>
        <v>229.982</v>
      </c>
      <c r="I6" s="226">
        <f t="shared" si="0"/>
        <v>3.4782608695694685E-5</v>
      </c>
      <c r="J6" s="226">
        <f t="shared" si="1"/>
        <v>3.0434782608717401E-5</v>
      </c>
      <c r="K6" s="227">
        <f t="shared" si="2"/>
        <v>1.7391304347785557E-5</v>
      </c>
      <c r="L6" s="220">
        <v>25.005800000000001</v>
      </c>
      <c r="M6" s="225">
        <f>ROUND('158_data'!$C$38+($M$2-L5)/$M$2*$M$31,4)</f>
        <v>-1.04E-2</v>
      </c>
      <c r="N6" s="222">
        <v>25.016200000000001</v>
      </c>
      <c r="O6" s="225">
        <f>ROUND('158_data'!$D$38+($O$2-N5)/$O$2*$O$31,4)</f>
        <v>-3.0700000000000002E-2</v>
      </c>
      <c r="P6" s="224">
        <v>25.014600000000002</v>
      </c>
      <c r="Q6" s="225">
        <f>ROUND('158_data'!$E$38+($Q$2-P5)/$Q$2*$Q$31,4)</f>
        <v>-2.9399999999999999E-2</v>
      </c>
      <c r="R6" s="226">
        <f t="shared" si="3"/>
        <v>2.5217391304350843E-5</v>
      </c>
      <c r="S6" s="226">
        <f t="shared" si="4"/>
        <v>7.0434782608701406E-5</v>
      </c>
      <c r="T6" s="226">
        <f t="shared" si="5"/>
        <v>6.3478260869571744E-5</v>
      </c>
    </row>
    <row r="7" spans="1:20">
      <c r="A7" s="216">
        <v>44225.675196759257</v>
      </c>
      <c r="B7" s="211"/>
      <c r="C7" s="228">
        <v>230</v>
      </c>
      <c r="D7" s="225">
        <f t="shared" si="6"/>
        <v>229.98400000000001</v>
      </c>
      <c r="E7" s="229">
        <v>230</v>
      </c>
      <c r="F7" s="225">
        <f t="shared" si="7"/>
        <v>229.98159999999999</v>
      </c>
      <c r="G7" s="230">
        <v>229.99799999999999</v>
      </c>
      <c r="H7" s="225">
        <f t="shared" si="8"/>
        <v>229.98060000000001</v>
      </c>
      <c r="I7" s="226">
        <f t="shared" si="0"/>
        <v>0</v>
      </c>
      <c r="J7" s="226">
        <f t="shared" si="1"/>
        <v>0</v>
      </c>
      <c r="K7" s="227">
        <f t="shared" si="2"/>
        <v>-8.6956521739545643E-6</v>
      </c>
      <c r="L7" s="228">
        <v>25.004300000000001</v>
      </c>
      <c r="M7" s="225">
        <f>ROUND('158_data'!$C$38+($M$2-L6)/$M$2*$M$31,4)</f>
        <v>-8.0999999999999996E-3</v>
      </c>
      <c r="N7" s="229">
        <v>25.013500000000001</v>
      </c>
      <c r="O7" s="225">
        <f>ROUND('158_data'!$D$38+($O$2-N6)/$O$2*$O$31,4)</f>
        <v>-2.2700000000000001E-2</v>
      </c>
      <c r="P7" s="230">
        <v>25.012699999999999</v>
      </c>
      <c r="Q7" s="225">
        <f>ROUND('158_data'!$E$38+($Q$2-P6)/$Q$2*$Q$31,4)</f>
        <v>-2.0400000000000001E-2</v>
      </c>
      <c r="R7" s="226">
        <f t="shared" si="3"/>
        <v>1.869565217391581E-5</v>
      </c>
      <c r="S7" s="226">
        <f t="shared" si="4"/>
        <v>5.8695652173915268E-5</v>
      </c>
      <c r="T7" s="226">
        <f t="shared" si="5"/>
        <v>5.5217391304342712E-5</v>
      </c>
    </row>
    <row r="8" spans="1:20">
      <c r="A8" s="218">
        <v>44225.668506944443</v>
      </c>
      <c r="B8" s="211"/>
      <c r="C8" s="220">
        <v>230.001</v>
      </c>
      <c r="D8" s="225">
        <f t="shared" si="6"/>
        <v>229.98400000000001</v>
      </c>
      <c r="E8" s="222">
        <v>230.001</v>
      </c>
      <c r="F8" s="225">
        <f t="shared" si="7"/>
        <v>229.98159999999999</v>
      </c>
      <c r="G8" s="224">
        <v>230</v>
      </c>
      <c r="H8" s="225">
        <f t="shared" si="8"/>
        <v>229.9813</v>
      </c>
      <c r="I8" s="226">
        <f t="shared" si="0"/>
        <v>4.3478260869772821E-6</v>
      </c>
      <c r="J8" s="226">
        <f t="shared" si="1"/>
        <v>4.3478260869772821E-6</v>
      </c>
      <c r="K8" s="227">
        <f t="shared" si="2"/>
        <v>0</v>
      </c>
      <c r="L8" s="220">
        <v>70.001000000000005</v>
      </c>
      <c r="M8" s="225">
        <f>ROUND('158_data'!$C$38+($M$2-L7)/$M$2*$M$31,4)</f>
        <v>-6.0000000000000001E-3</v>
      </c>
      <c r="N8" s="222">
        <v>69.998099999999994</v>
      </c>
      <c r="O8" s="225">
        <f>ROUND('158_data'!$D$38+($O$2-N7)/$O$2*$O$31,4)</f>
        <v>-1.89E-2</v>
      </c>
      <c r="P8" s="224">
        <v>70.000900000000001</v>
      </c>
      <c r="Q8" s="225">
        <f>ROUND('158_data'!$E$38+($Q$2-P7)/$Q$2*$Q$31,4)</f>
        <v>-1.78E-2</v>
      </c>
      <c r="R8" s="226">
        <f t="shared" si="3"/>
        <v>0.19565652173913045</v>
      </c>
      <c r="S8" s="226">
        <f t="shared" si="4"/>
        <v>0.19564391304347822</v>
      </c>
      <c r="T8" s="226">
        <f t="shared" si="5"/>
        <v>0.19565608695652176</v>
      </c>
    </row>
    <row r="9" spans="1:20">
      <c r="A9" s="218">
        <v>44225.668680555558</v>
      </c>
      <c r="B9" s="211"/>
      <c r="C9" s="220">
        <v>229.99799999999999</v>
      </c>
      <c r="D9" s="225">
        <f t="shared" si="6"/>
        <v>229.9837</v>
      </c>
      <c r="E9" s="222">
        <v>229.994</v>
      </c>
      <c r="F9" s="225">
        <f t="shared" si="7"/>
        <v>229.9813</v>
      </c>
      <c r="G9" s="224">
        <v>230.00200000000001</v>
      </c>
      <c r="H9" s="225">
        <f t="shared" si="8"/>
        <v>229.9813</v>
      </c>
      <c r="I9" s="226">
        <f t="shared" si="0"/>
        <v>-8.6956521739545643E-6</v>
      </c>
      <c r="J9" s="226">
        <f t="shared" si="1"/>
        <v>-2.6086956521740117E-5</v>
      </c>
      <c r="K9" s="227">
        <f t="shared" si="2"/>
        <v>8.6956521739545643E-6</v>
      </c>
      <c r="L9" s="220">
        <v>70.000100000000003</v>
      </c>
      <c r="M9" s="225">
        <f>ROUND('158_data'!$C$38+($M$2-L8)/$M$2*$M$31,4)</f>
        <v>-63.001399999999997</v>
      </c>
      <c r="N9" s="222">
        <v>69.9983</v>
      </c>
      <c r="O9" s="225">
        <f>ROUND('158_data'!$D$38+($O$2-N8)/$O$2*$O$31,4)</f>
        <v>-62.997300000000003</v>
      </c>
      <c r="P9" s="224">
        <v>70.001000000000005</v>
      </c>
      <c r="Q9" s="225">
        <f>ROUND('158_data'!$E$38+($Q$2-P8)/$Q$2*$Q$31,4)</f>
        <v>-63.001300000000001</v>
      </c>
      <c r="R9" s="226">
        <f t="shared" si="3"/>
        <v>0.19565260869565218</v>
      </c>
      <c r="S9" s="226">
        <f t="shared" si="4"/>
        <v>0.19564478260869567</v>
      </c>
      <c r="T9" s="226">
        <f t="shared" si="5"/>
        <v>0.19565652173913045</v>
      </c>
    </row>
    <row r="10" spans="1:20">
      <c r="A10" s="218">
        <v>44225.668819444443</v>
      </c>
      <c r="B10" s="211"/>
      <c r="C10" s="220">
        <v>230.001</v>
      </c>
      <c r="D10" s="225">
        <f t="shared" si="6"/>
        <v>229.98439999999999</v>
      </c>
      <c r="E10" s="222">
        <v>230.001</v>
      </c>
      <c r="F10" s="225">
        <f t="shared" si="7"/>
        <v>229.98339999999999</v>
      </c>
      <c r="G10" s="224">
        <v>229.995</v>
      </c>
      <c r="H10" s="225">
        <f t="shared" si="8"/>
        <v>229.98060000000001</v>
      </c>
      <c r="I10" s="226">
        <f t="shared" si="0"/>
        <v>4.3478260869772821E-6</v>
      </c>
      <c r="J10" s="226">
        <f t="shared" si="1"/>
        <v>4.3478260869772821E-6</v>
      </c>
      <c r="K10" s="227">
        <f t="shared" si="2"/>
        <v>-2.1739130434762837E-5</v>
      </c>
      <c r="L10" s="220">
        <v>70.000299999999996</v>
      </c>
      <c r="M10" s="225">
        <f>ROUND('158_data'!$C$38+($M$2-L9)/$M$2*$M$31,4)</f>
        <v>-63.000100000000003</v>
      </c>
      <c r="N10" s="222">
        <v>69.9983</v>
      </c>
      <c r="O10" s="225">
        <f>ROUND('158_data'!$D$38+($O$2-N9)/$O$2*$O$31,4)</f>
        <v>-62.997599999999998</v>
      </c>
      <c r="P10" s="224">
        <v>70.000799999999998</v>
      </c>
      <c r="Q10" s="225">
        <f>ROUND('158_data'!$E$38+($Q$2-P9)/$Q$2*$Q$31,4)</f>
        <v>-63.001399999999997</v>
      </c>
      <c r="R10" s="226">
        <f t="shared" si="3"/>
        <v>0.19565347826086954</v>
      </c>
      <c r="S10" s="226">
        <f t="shared" si="4"/>
        <v>0.19564478260869567</v>
      </c>
      <c r="T10" s="226">
        <f t="shared" si="5"/>
        <v>0.19565565217391304</v>
      </c>
    </row>
    <row r="11" spans="1:20">
      <c r="A11" s="218">
        <v>44225.668958333335</v>
      </c>
      <c r="B11" s="211"/>
      <c r="C11" s="220">
        <v>229.99700000000001</v>
      </c>
      <c r="D11" s="225">
        <f t="shared" si="6"/>
        <v>229.98410000000001</v>
      </c>
      <c r="E11" s="222">
        <v>230.001</v>
      </c>
      <c r="F11" s="225">
        <f t="shared" si="7"/>
        <v>229.98310000000001</v>
      </c>
      <c r="G11" s="224">
        <v>229.99299999999999</v>
      </c>
      <c r="H11" s="225">
        <f t="shared" si="8"/>
        <v>229.98240000000001</v>
      </c>
      <c r="I11" s="226">
        <f t="shared" si="0"/>
        <v>-1.3043478260808273E-5</v>
      </c>
      <c r="J11" s="226">
        <f t="shared" si="1"/>
        <v>4.3478260869772821E-6</v>
      </c>
      <c r="K11" s="227">
        <f t="shared" si="2"/>
        <v>-3.0434782608717401E-5</v>
      </c>
      <c r="L11" s="220">
        <v>70.000500000000002</v>
      </c>
      <c r="M11" s="225">
        <f>ROUND('158_data'!$C$38+($M$2-L10)/$M$2*$M$31,4)</f>
        <v>-63.000399999999999</v>
      </c>
      <c r="N11" s="222">
        <v>69.997699999999995</v>
      </c>
      <c r="O11" s="225">
        <f>ROUND('158_data'!$D$38+($O$2-N10)/$O$2*$O$31,4)</f>
        <v>-62.997599999999998</v>
      </c>
      <c r="P11" s="224">
        <v>70.001099999999994</v>
      </c>
      <c r="Q11" s="225">
        <f>ROUND('158_data'!$E$38+($Q$2-P10)/$Q$2*$Q$31,4)</f>
        <v>-63.001100000000001</v>
      </c>
      <c r="R11" s="226">
        <f t="shared" si="3"/>
        <v>0.19565434782608696</v>
      </c>
      <c r="S11" s="226">
        <f t="shared" si="4"/>
        <v>0.19564217391304345</v>
      </c>
      <c r="T11" s="226">
        <f t="shared" si="5"/>
        <v>0.19565695652173912</v>
      </c>
    </row>
    <row r="12" spans="1:20">
      <c r="A12" s="218">
        <v>44225.669120370374</v>
      </c>
      <c r="B12" s="211"/>
      <c r="C12" s="220">
        <v>230.001</v>
      </c>
      <c r="D12" s="225">
        <f t="shared" si="6"/>
        <v>229.98519999999999</v>
      </c>
      <c r="E12" s="222">
        <v>230.001</v>
      </c>
      <c r="F12" s="225">
        <f t="shared" si="7"/>
        <v>229.9828</v>
      </c>
      <c r="G12" s="224">
        <v>230.00800000000001</v>
      </c>
      <c r="H12" s="225">
        <f t="shared" si="8"/>
        <v>229.98490000000001</v>
      </c>
      <c r="I12" s="226">
        <f t="shared" si="0"/>
        <v>4.3478260869772821E-6</v>
      </c>
      <c r="J12" s="226">
        <f t="shared" si="1"/>
        <v>4.3478260869772821E-6</v>
      </c>
      <c r="K12" s="227">
        <f t="shared" si="2"/>
        <v>3.4782608695694685E-5</v>
      </c>
      <c r="L12" s="220">
        <v>70.000100000000003</v>
      </c>
      <c r="M12" s="225">
        <f>ROUND('158_data'!$C$38+($M$2-L11)/$M$2*$M$31,4)</f>
        <v>-63.000700000000002</v>
      </c>
      <c r="N12" s="222">
        <v>69.998199999999997</v>
      </c>
      <c r="O12" s="225">
        <f>ROUND('158_data'!$D$38+($O$2-N11)/$O$2*$O$31,4)</f>
        <v>-62.9968</v>
      </c>
      <c r="P12" s="224">
        <v>70.000600000000006</v>
      </c>
      <c r="Q12" s="225">
        <f>ROUND('158_data'!$E$38+($Q$2-P11)/$Q$2*$Q$31,4)</f>
        <v>-63.0015</v>
      </c>
      <c r="R12" s="226">
        <f t="shared" si="3"/>
        <v>0.19565260869565218</v>
      </c>
      <c r="S12" s="226">
        <f t="shared" si="4"/>
        <v>0.19564434782608695</v>
      </c>
      <c r="T12" s="226">
        <f t="shared" si="5"/>
        <v>0.19565478260869568</v>
      </c>
    </row>
    <row r="13" spans="1:20">
      <c r="A13" s="218">
        <v>44225.669270833336</v>
      </c>
      <c r="B13" s="211"/>
      <c r="C13" s="220">
        <v>230.00299999999999</v>
      </c>
      <c r="D13" s="225">
        <f t="shared" si="6"/>
        <v>229.98490000000001</v>
      </c>
      <c r="E13" s="222">
        <v>230.00200000000001</v>
      </c>
      <c r="F13" s="225">
        <f t="shared" si="7"/>
        <v>229.98249999999999</v>
      </c>
      <c r="G13" s="224">
        <v>230.001</v>
      </c>
      <c r="H13" s="225">
        <f t="shared" si="8"/>
        <v>229.9821</v>
      </c>
      <c r="I13" s="226">
        <f t="shared" si="0"/>
        <v>1.3043478260808273E-5</v>
      </c>
      <c r="J13" s="226">
        <f t="shared" si="1"/>
        <v>8.6956521739545643E-6</v>
      </c>
      <c r="K13" s="227">
        <f t="shared" si="2"/>
        <v>4.3478260869772821E-6</v>
      </c>
      <c r="L13" s="220">
        <v>70.000200000000007</v>
      </c>
      <c r="M13" s="225">
        <f>ROUND('158_data'!$C$38+($M$2-L12)/$M$2*$M$31,4)</f>
        <v>-63.000100000000003</v>
      </c>
      <c r="N13" s="222">
        <v>69.9983</v>
      </c>
      <c r="O13" s="225">
        <f>ROUND('158_data'!$D$38+($O$2-N12)/$O$2*$O$31,4)</f>
        <v>-62.997500000000002</v>
      </c>
      <c r="P13" s="224">
        <v>70.000600000000006</v>
      </c>
      <c r="Q13" s="225">
        <f>ROUND('158_data'!$E$38+($Q$2-P12)/$Q$2*$Q$31,4)</f>
        <v>-63.000799999999998</v>
      </c>
      <c r="R13" s="226">
        <f t="shared" si="3"/>
        <v>0.1956530434782609</v>
      </c>
      <c r="S13" s="226">
        <f t="shared" si="4"/>
        <v>0.19564478260869567</v>
      </c>
      <c r="T13" s="226">
        <f t="shared" si="5"/>
        <v>0.19565478260869568</v>
      </c>
    </row>
    <row r="14" spans="1:20">
      <c r="A14" s="218">
        <v>44225.669386574074</v>
      </c>
      <c r="B14" s="211"/>
      <c r="C14" s="220">
        <v>229.994</v>
      </c>
      <c r="D14" s="225">
        <f t="shared" si="6"/>
        <v>229.98390000000001</v>
      </c>
      <c r="E14" s="222">
        <v>230</v>
      </c>
      <c r="F14" s="225">
        <f t="shared" si="7"/>
        <v>229.98179999999999</v>
      </c>
      <c r="G14" s="224">
        <v>229.99799999999999</v>
      </c>
      <c r="H14" s="225">
        <f t="shared" si="8"/>
        <v>229.98179999999999</v>
      </c>
      <c r="I14" s="226">
        <f t="shared" si="0"/>
        <v>-2.6086956521740117E-5</v>
      </c>
      <c r="J14" s="226">
        <f t="shared" si="1"/>
        <v>0</v>
      </c>
      <c r="K14" s="227">
        <f t="shared" si="2"/>
        <v>-8.6956521739545643E-6</v>
      </c>
      <c r="L14" s="220">
        <v>70.000399999999999</v>
      </c>
      <c r="M14" s="225">
        <f>ROUND('158_data'!$C$38+($M$2-L13)/$M$2*$M$31,4)</f>
        <v>-63.000300000000003</v>
      </c>
      <c r="N14" s="222">
        <v>69.997799999999998</v>
      </c>
      <c r="O14" s="225">
        <f>ROUND('158_data'!$D$38+($O$2-N13)/$O$2*$O$31,4)</f>
        <v>-62.997599999999998</v>
      </c>
      <c r="P14" s="224">
        <v>70.000600000000006</v>
      </c>
      <c r="Q14" s="225">
        <f>ROUND('158_data'!$E$38+($Q$2-P13)/$Q$2*$Q$31,4)</f>
        <v>-63.000799999999998</v>
      </c>
      <c r="R14" s="226">
        <f t="shared" si="3"/>
        <v>0.19565391304347826</v>
      </c>
      <c r="S14" s="226">
        <f t="shared" si="4"/>
        <v>0.19564260869565217</v>
      </c>
      <c r="T14" s="226">
        <f t="shared" si="5"/>
        <v>0.19565478260869568</v>
      </c>
    </row>
    <row r="15" spans="1:20">
      <c r="A15" s="218">
        <v>44225.669560185182</v>
      </c>
      <c r="B15" s="211"/>
      <c r="C15" s="220">
        <v>230</v>
      </c>
      <c r="D15" s="225">
        <f t="shared" si="6"/>
        <v>229.98599999999999</v>
      </c>
      <c r="E15" s="222">
        <v>229.99700000000001</v>
      </c>
      <c r="F15" s="225">
        <f t="shared" si="7"/>
        <v>229.98179999999999</v>
      </c>
      <c r="G15" s="224">
        <v>230</v>
      </c>
      <c r="H15" s="225">
        <f t="shared" si="8"/>
        <v>229.98249999999999</v>
      </c>
      <c r="I15" s="226">
        <f t="shared" si="0"/>
        <v>0</v>
      </c>
      <c r="J15" s="226">
        <f t="shared" si="1"/>
        <v>-1.3043478260808273E-5</v>
      </c>
      <c r="K15" s="227">
        <f t="shared" si="2"/>
        <v>0</v>
      </c>
      <c r="L15" s="220">
        <v>69.999899999999997</v>
      </c>
      <c r="M15" s="225">
        <f>ROUND('158_data'!$C$38+($M$2-L14)/$M$2*$M$31,4)</f>
        <v>-63.000599999999999</v>
      </c>
      <c r="N15" s="222">
        <v>69.997799999999998</v>
      </c>
      <c r="O15" s="225">
        <f>ROUND('158_data'!$D$38+($O$2-N14)/$O$2*$O$31,4)</f>
        <v>-62.996899999999997</v>
      </c>
      <c r="P15" s="224">
        <v>70.000900000000001</v>
      </c>
      <c r="Q15" s="225">
        <f>ROUND('158_data'!$E$38+($Q$2-P14)/$Q$2*$Q$31,4)</f>
        <v>-63.000799999999998</v>
      </c>
      <c r="R15" s="226">
        <f t="shared" si="3"/>
        <v>0.19565173913043477</v>
      </c>
      <c r="S15" s="226">
        <f t="shared" si="4"/>
        <v>0.19564260869565217</v>
      </c>
      <c r="T15" s="226">
        <f t="shared" si="5"/>
        <v>0.19565608695652176</v>
      </c>
    </row>
    <row r="16" spans="1:20">
      <c r="A16" s="218">
        <v>44225.669756944444</v>
      </c>
      <c r="B16" s="211"/>
      <c r="C16" s="220">
        <v>230.00200000000001</v>
      </c>
      <c r="D16" s="225">
        <f t="shared" si="6"/>
        <v>229.98599999999999</v>
      </c>
      <c r="E16" s="222">
        <v>230.006</v>
      </c>
      <c r="F16" s="225">
        <f t="shared" si="7"/>
        <v>229.9829</v>
      </c>
      <c r="G16" s="224">
        <v>230.00200000000001</v>
      </c>
      <c r="H16" s="225">
        <f t="shared" si="8"/>
        <v>229.98249999999999</v>
      </c>
      <c r="I16" s="226">
        <f t="shared" si="0"/>
        <v>8.6956521739545643E-6</v>
      </c>
      <c r="J16" s="226">
        <f t="shared" si="1"/>
        <v>2.6086956521740117E-5</v>
      </c>
      <c r="K16" s="227">
        <f t="shared" si="2"/>
        <v>8.6956521739545643E-6</v>
      </c>
      <c r="L16" s="220">
        <v>70.000100000000003</v>
      </c>
      <c r="M16" s="225">
        <f>ROUND('158_data'!$C$38+($M$2-L15)/$M$2*$M$31,4)</f>
        <v>-62.999899999999997</v>
      </c>
      <c r="N16" s="222">
        <v>69.998000000000005</v>
      </c>
      <c r="O16" s="225">
        <f>ROUND('158_data'!$D$38+($O$2-N15)/$O$2*$O$31,4)</f>
        <v>-62.996899999999997</v>
      </c>
      <c r="P16" s="224">
        <v>70.000100000000003</v>
      </c>
      <c r="Q16" s="225">
        <f>ROUND('158_data'!$E$38+($Q$2-P15)/$Q$2*$Q$31,4)</f>
        <v>-63.001300000000001</v>
      </c>
      <c r="R16" s="226">
        <f t="shared" si="3"/>
        <v>0.19565260869565218</v>
      </c>
      <c r="S16" s="226">
        <f t="shared" si="4"/>
        <v>0.19564347826086959</v>
      </c>
      <c r="T16" s="226">
        <f t="shared" si="5"/>
        <v>0.19565260869565218</v>
      </c>
    </row>
    <row r="17" spans="1:20">
      <c r="A17" s="218">
        <v>44225.669907407406</v>
      </c>
      <c r="B17" s="211"/>
      <c r="C17" s="220">
        <v>230</v>
      </c>
      <c r="D17" s="225">
        <f t="shared" si="6"/>
        <v>229.9853</v>
      </c>
      <c r="E17" s="222">
        <v>230.00299999999999</v>
      </c>
      <c r="F17" s="225">
        <f t="shared" si="7"/>
        <v>229.98079999999999</v>
      </c>
      <c r="G17" s="224">
        <v>229.994</v>
      </c>
      <c r="H17" s="225">
        <f t="shared" si="8"/>
        <v>229.98179999999999</v>
      </c>
      <c r="I17" s="226">
        <f t="shared" si="0"/>
        <v>0</v>
      </c>
      <c r="J17" s="226">
        <f t="shared" si="1"/>
        <v>1.3043478260808273E-5</v>
      </c>
      <c r="K17" s="227">
        <f t="shared" si="2"/>
        <v>-2.6086956521740117E-5</v>
      </c>
      <c r="L17" s="220">
        <v>70.000399999999999</v>
      </c>
      <c r="M17" s="225">
        <f>ROUND('158_data'!$C$38+($M$2-L16)/$M$2*$M$31,4)</f>
        <v>-63.000100000000003</v>
      </c>
      <c r="N17" s="222">
        <v>69.997600000000006</v>
      </c>
      <c r="O17" s="225">
        <f>ROUND('158_data'!$D$38+($O$2-N16)/$O$2*$O$31,4)</f>
        <v>-62.997199999999999</v>
      </c>
      <c r="P17" s="224">
        <v>70.000500000000002</v>
      </c>
      <c r="Q17" s="225">
        <f>ROUND('158_data'!$E$38+($Q$2-P16)/$Q$2*$Q$31,4)</f>
        <v>-63.000100000000003</v>
      </c>
      <c r="R17" s="226">
        <f t="shared" si="3"/>
        <v>0.19565391304347826</v>
      </c>
      <c r="S17" s="226">
        <f t="shared" si="4"/>
        <v>0.19564173913043481</v>
      </c>
      <c r="T17" s="226">
        <f t="shared" si="5"/>
        <v>0.19565434782608696</v>
      </c>
    </row>
    <row r="18" spans="1:20">
      <c r="A18" s="218">
        <v>44225.670023148145</v>
      </c>
      <c r="B18" s="211"/>
      <c r="C18" s="220">
        <v>230.00399999999999</v>
      </c>
      <c r="D18" s="225">
        <f t="shared" si="6"/>
        <v>229.9853</v>
      </c>
      <c r="E18" s="222">
        <v>229.999</v>
      </c>
      <c r="F18" s="225">
        <f t="shared" si="7"/>
        <v>229.97980000000001</v>
      </c>
      <c r="G18" s="224">
        <v>230.00399999999999</v>
      </c>
      <c r="H18" s="225">
        <f t="shared" si="8"/>
        <v>229.98390000000001</v>
      </c>
      <c r="I18" s="226">
        <f t="shared" si="0"/>
        <v>1.7391304347785557E-5</v>
      </c>
      <c r="J18" s="226">
        <f t="shared" si="1"/>
        <v>-4.3478260869772821E-6</v>
      </c>
      <c r="K18" s="227">
        <f t="shared" si="2"/>
        <v>1.7391304347785557E-5</v>
      </c>
      <c r="L18" s="220">
        <v>70.000200000000007</v>
      </c>
      <c r="M18" s="225">
        <f>ROUND('158_data'!$C$38+($M$2-L17)/$M$2*$M$31,4)</f>
        <v>-63.000599999999999</v>
      </c>
      <c r="N18" s="222">
        <v>69.997900000000001</v>
      </c>
      <c r="O18" s="225">
        <f>ROUND('158_data'!$D$38+($O$2-N17)/$O$2*$O$31,4)</f>
        <v>-62.996600000000001</v>
      </c>
      <c r="P18" s="224">
        <v>70.000200000000007</v>
      </c>
      <c r="Q18" s="225">
        <f>ROUND('158_data'!$E$38+($Q$2-P17)/$Q$2*$Q$31,4)</f>
        <v>-63.000700000000002</v>
      </c>
      <c r="R18" s="226">
        <f t="shared" si="3"/>
        <v>0.1956530434782609</v>
      </c>
      <c r="S18" s="226">
        <f t="shared" si="4"/>
        <v>0.19564304347826086</v>
      </c>
      <c r="T18" s="226">
        <f t="shared" si="5"/>
        <v>0.1956530434782609</v>
      </c>
    </row>
    <row r="19" spans="1:20">
      <c r="A19" s="218">
        <v>44225.670208333337</v>
      </c>
      <c r="B19" s="211"/>
      <c r="C19" s="220">
        <v>229.999</v>
      </c>
      <c r="D19" s="225">
        <f t="shared" si="6"/>
        <v>229.98390000000001</v>
      </c>
      <c r="E19" s="222">
        <v>230.001</v>
      </c>
      <c r="F19" s="225">
        <f t="shared" si="7"/>
        <v>229.9802</v>
      </c>
      <c r="G19" s="224">
        <v>230.00299999999999</v>
      </c>
      <c r="H19" s="225">
        <f t="shared" si="8"/>
        <v>229.98249999999999</v>
      </c>
      <c r="I19" s="226">
        <f t="shared" si="0"/>
        <v>-4.3478260869772821E-6</v>
      </c>
      <c r="J19" s="226">
        <f t="shared" si="1"/>
        <v>4.3478260869772821E-6</v>
      </c>
      <c r="K19" s="227">
        <f t="shared" si="2"/>
        <v>1.3043478260808273E-5</v>
      </c>
      <c r="L19" s="220">
        <v>69.999899999999997</v>
      </c>
      <c r="M19" s="225">
        <f>ROUND('158_data'!$C$38+($M$2-L18)/$M$2*$M$31,4)</f>
        <v>-63.000300000000003</v>
      </c>
      <c r="N19" s="222">
        <v>69.997799999999998</v>
      </c>
      <c r="O19" s="225">
        <f>ROUND('158_data'!$D$38+($O$2-N18)/$O$2*$O$31,4)</f>
        <v>-62.997100000000003</v>
      </c>
      <c r="P19" s="224">
        <v>70.000399999999999</v>
      </c>
      <c r="Q19" s="225">
        <f>ROUND('158_data'!$E$38+($Q$2-P18)/$Q$2*$Q$31,4)</f>
        <v>-63.000300000000003</v>
      </c>
      <c r="R19" s="226">
        <f t="shared" si="3"/>
        <v>0.19565173913043477</v>
      </c>
      <c r="S19" s="226">
        <f t="shared" si="4"/>
        <v>0.19564260869565217</v>
      </c>
      <c r="T19" s="226">
        <f t="shared" si="5"/>
        <v>0.19565391304347826</v>
      </c>
    </row>
    <row r="20" spans="1:20">
      <c r="A20" s="218">
        <v>44225.670358796298</v>
      </c>
      <c r="B20" s="211"/>
      <c r="C20" s="220">
        <v>230.00200000000001</v>
      </c>
      <c r="D20" s="225">
        <f t="shared" si="6"/>
        <v>229.98429999999999</v>
      </c>
      <c r="E20" s="222">
        <v>230</v>
      </c>
      <c r="F20" s="225">
        <f t="shared" si="7"/>
        <v>229.97989999999999</v>
      </c>
      <c r="G20" s="224">
        <v>229.999</v>
      </c>
      <c r="H20" s="225">
        <f t="shared" si="8"/>
        <v>229.98150000000001</v>
      </c>
      <c r="I20" s="226">
        <f t="shared" si="0"/>
        <v>8.6956521739545643E-6</v>
      </c>
      <c r="J20" s="226">
        <f t="shared" si="1"/>
        <v>0</v>
      </c>
      <c r="K20" s="227">
        <f t="shared" si="2"/>
        <v>-4.3478260869772821E-6</v>
      </c>
      <c r="L20" s="220">
        <v>70.000600000000006</v>
      </c>
      <c r="M20" s="225">
        <f>ROUND('158_data'!$C$38+($M$2-L19)/$M$2*$M$31,4)</f>
        <v>-62.999899999999997</v>
      </c>
      <c r="N20" s="222">
        <v>69.998000000000005</v>
      </c>
      <c r="O20" s="225">
        <f>ROUND('158_data'!$D$38+($O$2-N19)/$O$2*$O$31,4)</f>
        <v>-62.996899999999997</v>
      </c>
      <c r="P20" s="224">
        <v>70.000200000000007</v>
      </c>
      <c r="Q20" s="225">
        <f>ROUND('158_data'!$E$38+($Q$2-P19)/$Q$2*$Q$31,4)</f>
        <v>-63.000599999999999</v>
      </c>
      <c r="R20" s="226">
        <f t="shared" si="3"/>
        <v>0.19565478260869568</v>
      </c>
      <c r="S20" s="226">
        <f t="shared" si="4"/>
        <v>0.19564347826086959</v>
      </c>
      <c r="T20" s="226">
        <f t="shared" si="5"/>
        <v>0.1956530434782609</v>
      </c>
    </row>
    <row r="21" spans="1:20">
      <c r="A21" s="218">
        <v>44225.670520833337</v>
      </c>
      <c r="B21" s="211"/>
      <c r="C21" s="220">
        <v>229.99799999999999</v>
      </c>
      <c r="D21" s="225">
        <f t="shared" si="6"/>
        <v>229.9836</v>
      </c>
      <c r="E21" s="222">
        <v>230</v>
      </c>
      <c r="F21" s="225">
        <f t="shared" si="7"/>
        <v>229.97989999999999</v>
      </c>
      <c r="G21" s="224">
        <v>230.00200000000001</v>
      </c>
      <c r="H21" s="225">
        <f t="shared" si="8"/>
        <v>229.9819</v>
      </c>
      <c r="I21" s="226">
        <f t="shared" si="0"/>
        <v>-8.6956521739545643E-6</v>
      </c>
      <c r="J21" s="226">
        <f t="shared" si="1"/>
        <v>0</v>
      </c>
      <c r="K21" s="227">
        <f t="shared" si="2"/>
        <v>8.6956521739545643E-6</v>
      </c>
      <c r="L21" s="220">
        <v>70</v>
      </c>
      <c r="M21" s="225">
        <f>ROUND('158_data'!$C$38+($M$2-L20)/$M$2*$M$31,4)</f>
        <v>-63.000799999999998</v>
      </c>
      <c r="N21" s="222">
        <v>69.997799999999998</v>
      </c>
      <c r="O21" s="225">
        <f>ROUND('158_data'!$D$38+($O$2-N20)/$O$2*$O$31,4)</f>
        <v>-62.997199999999999</v>
      </c>
      <c r="P21" s="224">
        <v>70.000100000000003</v>
      </c>
      <c r="Q21" s="225">
        <f>ROUND('158_data'!$E$38+($Q$2-P20)/$Q$2*$Q$31,4)</f>
        <v>-63.000300000000003</v>
      </c>
      <c r="R21" s="226">
        <f t="shared" si="3"/>
        <v>0.19565217391304349</v>
      </c>
      <c r="S21" s="226">
        <f t="shared" si="4"/>
        <v>0.19564260869565217</v>
      </c>
      <c r="T21" s="226">
        <f t="shared" si="5"/>
        <v>0.19565260869565218</v>
      </c>
    </row>
    <row r="22" spans="1:20">
      <c r="A22" s="218">
        <v>44225.670659722222</v>
      </c>
      <c r="B22" s="211"/>
      <c r="C22" s="220">
        <v>229.99799999999999</v>
      </c>
      <c r="D22" s="225">
        <f t="shared" si="6"/>
        <v>229.98429999999999</v>
      </c>
      <c r="E22" s="222">
        <v>229.995</v>
      </c>
      <c r="F22" s="225">
        <f t="shared" si="7"/>
        <v>229.97989999999999</v>
      </c>
      <c r="G22" s="224">
        <v>229.994</v>
      </c>
      <c r="H22" s="225">
        <f t="shared" si="8"/>
        <v>229.9812</v>
      </c>
      <c r="I22" s="226">
        <f t="shared" si="0"/>
        <v>-8.6956521739545643E-6</v>
      </c>
      <c r="J22" s="226">
        <f t="shared" si="1"/>
        <v>-2.1739130434762837E-5</v>
      </c>
      <c r="K22" s="227">
        <f t="shared" si="2"/>
        <v>-2.6086956521740117E-5</v>
      </c>
      <c r="L22" s="220">
        <v>69.999300000000005</v>
      </c>
      <c r="M22" s="225">
        <f>ROUND('158_data'!$C$38+($M$2-L21)/$M$2*$M$31,4)</f>
        <v>-63</v>
      </c>
      <c r="N22" s="222">
        <v>69.997500000000002</v>
      </c>
      <c r="O22" s="225">
        <f>ROUND('158_data'!$D$38+($O$2-N21)/$O$2*$O$31,4)</f>
        <v>-62.996899999999997</v>
      </c>
      <c r="P22" s="224">
        <v>70.000699999999995</v>
      </c>
      <c r="Q22" s="225">
        <f>ROUND('158_data'!$E$38+($Q$2-P21)/$Q$2*$Q$31,4)</f>
        <v>-63.000100000000003</v>
      </c>
      <c r="R22" s="226">
        <f t="shared" si="3"/>
        <v>0.19564913043478263</v>
      </c>
      <c r="S22" s="226">
        <f t="shared" si="4"/>
        <v>0.19564130434782609</v>
      </c>
      <c r="T22" s="226">
        <f t="shared" si="5"/>
        <v>0.19565521739130431</v>
      </c>
    </row>
    <row r="23" spans="1:20">
      <c r="A23" s="218">
        <v>44225.670798611114</v>
      </c>
      <c r="B23" s="211"/>
      <c r="C23" s="220">
        <v>229.999</v>
      </c>
      <c r="D23" s="225">
        <f t="shared" si="6"/>
        <v>229.98500000000001</v>
      </c>
      <c r="E23" s="222">
        <v>229.99799999999999</v>
      </c>
      <c r="F23" s="225">
        <f t="shared" si="7"/>
        <v>229.98169999999999</v>
      </c>
      <c r="G23" s="224">
        <v>230.00299999999999</v>
      </c>
      <c r="H23" s="225">
        <f t="shared" si="8"/>
        <v>229.98330000000001</v>
      </c>
      <c r="I23" s="226">
        <f t="shared" si="0"/>
        <v>-4.3478260869772821E-6</v>
      </c>
      <c r="J23" s="226">
        <f t="shared" si="1"/>
        <v>-8.6956521739545643E-6</v>
      </c>
      <c r="K23" s="227">
        <f t="shared" si="2"/>
        <v>1.3043478260808273E-5</v>
      </c>
      <c r="L23" s="220">
        <v>69.999399999999994</v>
      </c>
      <c r="M23" s="225">
        <f>ROUND('158_data'!$C$38+($M$2-L22)/$M$2*$M$31,4)</f>
        <v>-62.999000000000002</v>
      </c>
      <c r="N23" s="222">
        <v>69.997799999999998</v>
      </c>
      <c r="O23" s="225">
        <f>ROUND('158_data'!$D$38+($O$2-N22)/$O$2*$O$31,4)</f>
        <v>-62.996499999999997</v>
      </c>
      <c r="P23" s="224">
        <v>70.000500000000002</v>
      </c>
      <c r="Q23" s="225">
        <f>ROUND('158_data'!$E$38+($Q$2-P22)/$Q$2*$Q$31,4)</f>
        <v>-63.000999999999998</v>
      </c>
      <c r="R23" s="226">
        <f t="shared" si="3"/>
        <v>0.19564956521739127</v>
      </c>
      <c r="S23" s="226">
        <f t="shared" si="4"/>
        <v>0.19564260869565217</v>
      </c>
      <c r="T23" s="226">
        <f t="shared" si="5"/>
        <v>0.19565434782608696</v>
      </c>
    </row>
    <row r="24" spans="1:20">
      <c r="A24" s="218">
        <v>44225.670995370368</v>
      </c>
      <c r="B24" s="211"/>
      <c r="C24" s="220">
        <v>229.99700000000001</v>
      </c>
      <c r="D24" s="225">
        <f t="shared" si="6"/>
        <v>229.9854</v>
      </c>
      <c r="E24" s="222">
        <v>229.99600000000001</v>
      </c>
      <c r="F24" s="225">
        <f t="shared" si="7"/>
        <v>229.98240000000001</v>
      </c>
      <c r="G24" s="224">
        <v>229.99600000000001</v>
      </c>
      <c r="H24" s="225">
        <f t="shared" si="8"/>
        <v>229.98230000000001</v>
      </c>
      <c r="I24" s="226">
        <f t="shared" si="0"/>
        <v>-1.3043478260808273E-5</v>
      </c>
      <c r="J24" s="226">
        <f t="shared" si="1"/>
        <v>-1.7391304347785557E-5</v>
      </c>
      <c r="K24" s="227">
        <f t="shared" si="2"/>
        <v>-1.7391304347785557E-5</v>
      </c>
      <c r="L24" s="220">
        <v>69.999799999999993</v>
      </c>
      <c r="M24" s="225">
        <f>ROUND('158_data'!$C$38+($M$2-L23)/$M$2*$M$31,4)</f>
        <v>-62.999200000000002</v>
      </c>
      <c r="N24" s="222">
        <v>69.997399999999999</v>
      </c>
      <c r="O24" s="225">
        <f>ROUND('158_data'!$D$38+($O$2-N23)/$O$2*$O$31,4)</f>
        <v>-62.996899999999997</v>
      </c>
      <c r="P24" s="224">
        <v>70.000299999999996</v>
      </c>
      <c r="Q24" s="225">
        <f>ROUND('158_data'!$E$38+($Q$2-P23)/$Q$2*$Q$31,4)</f>
        <v>-63.000700000000002</v>
      </c>
      <c r="R24" s="226">
        <f t="shared" si="3"/>
        <v>0.19565130434782607</v>
      </c>
      <c r="S24" s="226">
        <f t="shared" si="4"/>
        <v>0.1956408695652174</v>
      </c>
      <c r="T24" s="226">
        <f t="shared" si="5"/>
        <v>0.19565347826086954</v>
      </c>
    </row>
    <row r="25" spans="1:20">
      <c r="A25" s="218">
        <v>44225.67114583333</v>
      </c>
      <c r="B25" s="211"/>
      <c r="C25" s="220">
        <v>230.001</v>
      </c>
      <c r="D25" s="225">
        <f t="shared" si="6"/>
        <v>229.98650000000001</v>
      </c>
      <c r="E25" s="222">
        <v>230</v>
      </c>
      <c r="F25" s="225">
        <f t="shared" si="7"/>
        <v>229.9838</v>
      </c>
      <c r="G25" s="224">
        <v>230.00200000000001</v>
      </c>
      <c r="H25" s="225">
        <f t="shared" si="8"/>
        <v>229.9837</v>
      </c>
      <c r="I25" s="226">
        <f t="shared" si="0"/>
        <v>4.3478260869772821E-6</v>
      </c>
      <c r="J25" s="226">
        <f t="shared" si="1"/>
        <v>0</v>
      </c>
      <c r="K25" s="227">
        <f t="shared" si="2"/>
        <v>8.6956521739545643E-6</v>
      </c>
      <c r="L25" s="220">
        <v>70</v>
      </c>
      <c r="M25" s="225">
        <f>ROUND('158_data'!$C$38+($M$2-L24)/$M$2*$M$31,4)</f>
        <v>-62.999699999999997</v>
      </c>
      <c r="N25" s="222">
        <v>69.997900000000001</v>
      </c>
      <c r="O25" s="225">
        <f>ROUND('158_data'!$D$38+($O$2-N24)/$O$2*$O$31,4)</f>
        <v>-62.996400000000001</v>
      </c>
      <c r="P25" s="224">
        <v>69.999499999999998</v>
      </c>
      <c r="Q25" s="225">
        <f>ROUND('158_data'!$E$38+($Q$2-P24)/$Q$2*$Q$31,4)</f>
        <v>-63.000399999999999</v>
      </c>
      <c r="R25" s="226">
        <f t="shared" si="3"/>
        <v>0.19565217391304349</v>
      </c>
      <c r="S25" s="226">
        <f t="shared" si="4"/>
        <v>0.19564304347826086</v>
      </c>
      <c r="T25" s="226">
        <f t="shared" si="5"/>
        <v>0.19564999999999999</v>
      </c>
    </row>
    <row r="26" spans="1:20">
      <c r="A26" s="218">
        <v>44225.671307870369</v>
      </c>
      <c r="B26" s="211"/>
      <c r="C26" s="220">
        <v>230.00399999999999</v>
      </c>
      <c r="D26" s="225">
        <f t="shared" si="6"/>
        <v>229.9862</v>
      </c>
      <c r="E26" s="222">
        <v>230.00299999999999</v>
      </c>
      <c r="F26" s="225">
        <f t="shared" si="7"/>
        <v>229.9838</v>
      </c>
      <c r="G26" s="224">
        <v>229.99100000000001</v>
      </c>
      <c r="H26" s="225">
        <f t="shared" si="8"/>
        <v>229.983</v>
      </c>
      <c r="I26" s="226">
        <f t="shared" si="0"/>
        <v>1.7391304347785557E-5</v>
      </c>
      <c r="J26" s="226">
        <f t="shared" si="1"/>
        <v>1.3043478260808273E-5</v>
      </c>
      <c r="K26" s="227">
        <f t="shared" si="2"/>
        <v>-3.913043478254839E-5</v>
      </c>
      <c r="L26" s="220">
        <v>69.999799999999993</v>
      </c>
      <c r="M26" s="225">
        <f>ROUND('158_data'!$C$38+($M$2-L25)/$M$2*$M$31,4)</f>
        <v>-63</v>
      </c>
      <c r="N26" s="222">
        <v>69.997600000000006</v>
      </c>
      <c r="O26" s="225">
        <f>ROUND('158_data'!$D$38+($O$2-N25)/$O$2*$O$31,4)</f>
        <v>-62.997100000000003</v>
      </c>
      <c r="P26" s="224">
        <v>69.999899999999997</v>
      </c>
      <c r="Q26" s="225">
        <f>ROUND('158_data'!$E$38+($Q$2-P25)/$Q$2*$Q$31,4)</f>
        <v>-62.999299999999998</v>
      </c>
      <c r="R26" s="226">
        <f t="shared" si="3"/>
        <v>0.19565130434782607</v>
      </c>
      <c r="S26" s="226">
        <f t="shared" si="4"/>
        <v>0.19564173913043481</v>
      </c>
      <c r="T26" s="226">
        <f t="shared" si="5"/>
        <v>0.19565173913043477</v>
      </c>
    </row>
    <row r="27" spans="1:20">
      <c r="A27" s="218">
        <v>44225.671446759261</v>
      </c>
      <c r="B27" s="211"/>
      <c r="C27" s="220">
        <v>229.99199999999999</v>
      </c>
      <c r="D27" s="225">
        <f t="shared" si="6"/>
        <v>229.98480000000001</v>
      </c>
      <c r="E27" s="222">
        <v>229.999</v>
      </c>
      <c r="F27" s="225">
        <f t="shared" si="7"/>
        <v>229.9828</v>
      </c>
      <c r="G27" s="224">
        <v>229.99799999999999</v>
      </c>
      <c r="H27" s="225">
        <f t="shared" si="8"/>
        <v>229.9862</v>
      </c>
      <c r="I27" s="226">
        <f t="shared" si="0"/>
        <v>-3.4782608695694685E-5</v>
      </c>
      <c r="J27" s="226">
        <f t="shared" si="1"/>
        <v>-4.3478260869772821E-6</v>
      </c>
      <c r="K27" s="227">
        <f t="shared" si="2"/>
        <v>-8.6956521739545643E-6</v>
      </c>
      <c r="L27" s="220">
        <v>69.999700000000004</v>
      </c>
      <c r="M27" s="225">
        <f>ROUND('158_data'!$C$38+($M$2-L26)/$M$2*$M$31,4)</f>
        <v>-62.999699999999997</v>
      </c>
      <c r="N27" s="222">
        <v>69.997799999999998</v>
      </c>
      <c r="O27" s="225">
        <f>ROUND('158_data'!$D$38+($O$2-N26)/$O$2*$O$31,4)</f>
        <v>-62.996600000000001</v>
      </c>
      <c r="P27" s="224">
        <v>70.000100000000003</v>
      </c>
      <c r="Q27" s="225">
        <f>ROUND('158_data'!$E$38+($Q$2-P26)/$Q$2*$Q$31,4)</f>
        <v>-62.999899999999997</v>
      </c>
      <c r="R27" s="226">
        <f t="shared" si="3"/>
        <v>0.19565086956521741</v>
      </c>
      <c r="S27" s="226">
        <f t="shared" si="4"/>
        <v>0.19564260869565217</v>
      </c>
      <c r="T27" s="226">
        <f t="shared" si="5"/>
        <v>0.19565260869565218</v>
      </c>
    </row>
    <row r="28" spans="1:20">
      <c r="A28" s="218">
        <v>44225.6715625</v>
      </c>
      <c r="B28" s="211"/>
      <c r="C28" s="220">
        <v>230</v>
      </c>
      <c r="D28" s="225">
        <f t="shared" si="6"/>
        <v>229.98759999999999</v>
      </c>
      <c r="E28" s="222">
        <v>230.00200000000001</v>
      </c>
      <c r="F28" s="225">
        <f t="shared" si="7"/>
        <v>229.98320000000001</v>
      </c>
      <c r="G28" s="224">
        <v>230.00200000000001</v>
      </c>
      <c r="H28" s="225">
        <f t="shared" si="8"/>
        <v>229.98689999999999</v>
      </c>
      <c r="I28" s="226">
        <f t="shared" si="0"/>
        <v>0</v>
      </c>
      <c r="J28" s="226">
        <f t="shared" si="1"/>
        <v>8.6956521739545643E-6</v>
      </c>
      <c r="K28" s="227">
        <f t="shared" si="2"/>
        <v>8.6956521739545643E-6</v>
      </c>
      <c r="L28" s="220">
        <v>69.998599999999996</v>
      </c>
      <c r="M28" s="225">
        <f>ROUND('158_data'!$C$38+($M$2-L27)/$M$2*$M$31,4)</f>
        <v>-62.999600000000001</v>
      </c>
      <c r="N28" s="222">
        <v>69.997399999999999</v>
      </c>
      <c r="O28" s="225">
        <f>ROUND('158_data'!$D$38+($O$2-N27)/$O$2*$O$31,4)</f>
        <v>-62.996899999999997</v>
      </c>
      <c r="P28" s="224">
        <v>70.000100000000003</v>
      </c>
      <c r="Q28" s="225">
        <f>ROUND('158_data'!$E$38+($Q$2-P27)/$Q$2*$Q$31,4)</f>
        <v>-63.000100000000003</v>
      </c>
      <c r="R28" s="226">
        <f t="shared" si="3"/>
        <v>0.19564608695652172</v>
      </c>
      <c r="S28" s="226">
        <f t="shared" si="4"/>
        <v>0.1956408695652174</v>
      </c>
      <c r="T28" s="226">
        <f t="shared" si="5"/>
        <v>0.19565260869565218</v>
      </c>
    </row>
    <row r="29" spans="1:20">
      <c r="A29" s="218">
        <v>44225.671678240738</v>
      </c>
      <c r="B29" s="211"/>
      <c r="C29" s="220">
        <v>229.99</v>
      </c>
      <c r="D29" s="225">
        <f t="shared" si="6"/>
        <v>229.98759999999999</v>
      </c>
      <c r="E29" s="222">
        <v>230.001</v>
      </c>
      <c r="F29" s="225">
        <f t="shared" si="7"/>
        <v>229.98249999999999</v>
      </c>
      <c r="G29" s="224">
        <v>229.99600000000001</v>
      </c>
      <c r="H29" s="225">
        <f t="shared" si="8"/>
        <v>229.9862</v>
      </c>
      <c r="I29" s="226">
        <f t="shared" si="0"/>
        <v>-4.3478260869525674E-5</v>
      </c>
      <c r="J29" s="226">
        <f t="shared" si="1"/>
        <v>4.3478260869772821E-6</v>
      </c>
      <c r="K29" s="227">
        <f t="shared" si="2"/>
        <v>-1.7391304347785557E-5</v>
      </c>
      <c r="L29" s="220">
        <v>69.999399999999994</v>
      </c>
      <c r="M29" s="225">
        <f>ROUND('158_data'!$C$38+($M$2-L28)/$M$2*$M$31,4)</f>
        <v>-62.997999999999998</v>
      </c>
      <c r="N29" s="222">
        <v>69.997200000000007</v>
      </c>
      <c r="O29" s="225">
        <f>ROUND('158_data'!$D$38+($O$2-N28)/$O$2*$O$31,4)</f>
        <v>-62.996400000000001</v>
      </c>
      <c r="P29" s="224">
        <v>70.000299999999996</v>
      </c>
      <c r="Q29" s="225">
        <f>ROUND('158_data'!$E$38+($Q$2-P28)/$Q$2*$Q$31,4)</f>
        <v>-63.000100000000003</v>
      </c>
      <c r="R29" s="226">
        <f t="shared" si="3"/>
        <v>0.19564956521739127</v>
      </c>
      <c r="S29" s="226">
        <f t="shared" si="4"/>
        <v>0.19564000000000004</v>
      </c>
      <c r="T29" s="226">
        <f t="shared" si="5"/>
        <v>0.19565347826086954</v>
      </c>
    </row>
    <row r="30" spans="1:20">
      <c r="A30" s="216">
        <v>44225.671840277777</v>
      </c>
      <c r="B30" s="211"/>
      <c r="C30" s="228">
        <v>230.00200000000001</v>
      </c>
      <c r="D30" s="225">
        <f t="shared" si="6"/>
        <v>229.99109999999999</v>
      </c>
      <c r="E30" s="229">
        <v>229.999</v>
      </c>
      <c r="F30" s="225">
        <f t="shared" si="7"/>
        <v>229.98220000000001</v>
      </c>
      <c r="G30" s="230">
        <v>230</v>
      </c>
      <c r="H30" s="225">
        <f t="shared" si="8"/>
        <v>229.98759999999999</v>
      </c>
      <c r="I30" s="226">
        <f t="shared" si="0"/>
        <v>8.6956521739545643E-6</v>
      </c>
      <c r="J30" s="226">
        <f t="shared" si="1"/>
        <v>-4.3478260869772821E-6</v>
      </c>
      <c r="K30" s="227">
        <f t="shared" si="2"/>
        <v>0</v>
      </c>
      <c r="L30" s="228">
        <v>69.998900000000006</v>
      </c>
      <c r="M30" s="225">
        <f>ROUND('158_data'!$C$38+($M$2-L29)/$M$2*$M$31,4)</f>
        <v>-62.999200000000002</v>
      </c>
      <c r="N30" s="229">
        <v>69.997299999999996</v>
      </c>
      <c r="O30" s="225">
        <f>ROUND('158_data'!$D$38+($O$2-N29)/$O$2*$O$31,4)</f>
        <v>-62.996099999999998</v>
      </c>
      <c r="P30" s="230">
        <v>70.000100000000003</v>
      </c>
      <c r="Q30" s="225">
        <f>ROUND('158_data'!$E$38+($Q$2-P29)/$Q$2*$Q$31,4)</f>
        <v>-63.000399999999999</v>
      </c>
      <c r="R30" s="226">
        <f t="shared" si="3"/>
        <v>0.19564739130434786</v>
      </c>
      <c r="S30" s="226">
        <f t="shared" si="4"/>
        <v>0.19564043478260867</v>
      </c>
      <c r="T30" s="226">
        <f t="shared" si="5"/>
        <v>0.19565260869565218</v>
      </c>
    </row>
    <row r="31" spans="1:20">
      <c r="A31" s="74" t="str">
        <f>Com_status</f>
        <v>UC=250V &gt;&gt;&gt;&gt;&gt;</v>
      </c>
      <c r="B31" s="212" t="s">
        <v>684</v>
      </c>
      <c r="D31" s="213">
        <v>0.35</v>
      </c>
      <c r="E31" s="214"/>
      <c r="F31" s="213">
        <f>D31</f>
        <v>0.35</v>
      </c>
      <c r="G31" s="214"/>
      <c r="H31" s="213">
        <f>D31</f>
        <v>0.35</v>
      </c>
      <c r="I31" s="214"/>
      <c r="J31" s="214"/>
      <c r="K31" s="214"/>
      <c r="L31" s="214"/>
      <c r="M31" s="213">
        <v>35</v>
      </c>
      <c r="N31" s="214"/>
      <c r="O31" s="219">
        <f>M31</f>
        <v>35</v>
      </c>
      <c r="P31" s="214"/>
      <c r="Q31" s="213">
        <f>M31</f>
        <v>35</v>
      </c>
      <c r="R31" s="214"/>
      <c r="S31" s="214"/>
      <c r="T31" s="214"/>
    </row>
    <row r="51" spans="12:13">
      <c r="L51" s="365"/>
      <c r="M51" s="365"/>
    </row>
    <row r="52" spans="12:13">
      <c r="L52" s="365"/>
      <c r="M52" s="365"/>
    </row>
    <row r="53" spans="12:13">
      <c r="L53" s="365"/>
      <c r="M53" s="365"/>
    </row>
  </sheetData>
  <mergeCells count="1">
    <mergeCell ref="L51:M53"/>
  </mergeCells>
  <phoneticPr fontId="3" type="noConversion"/>
  <pageMargins left="0.7" right="0.7" top="0.75" bottom="0.75" header="0.3" footer="0.3"/>
  <drawing r:id="rId1"/>
  <legacyDrawing r:id="rId2"/>
  <controls>
    <control shapeId="34823" r:id="rId3" name="OptionButton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1"/>
  <dimension ref="A1:P82"/>
  <sheetViews>
    <sheetView workbookViewId="0">
      <selection activeCell="L9" sqref="L9"/>
    </sheetView>
  </sheetViews>
  <sheetFormatPr defaultRowHeight="13.5"/>
  <cols>
    <col min="1" max="1" width="15.125" style="287" customWidth="1"/>
    <col min="2" max="2" width="18.75" style="287" customWidth="1"/>
    <col min="3" max="3" width="14.875" style="287" customWidth="1"/>
    <col min="4" max="5" width="9" style="287"/>
    <col min="6" max="6" width="13.125" style="287" customWidth="1"/>
    <col min="7" max="7" width="19.875" style="287" customWidth="1"/>
    <col min="8" max="16384" width="9" style="287"/>
  </cols>
  <sheetData>
    <row r="1" spans="1:16" ht="14.25">
      <c r="A1" s="245" t="s">
        <v>236</v>
      </c>
      <c r="B1" s="288">
        <v>43684.437430555554</v>
      </c>
      <c r="C1" s="245" t="s">
        <v>237</v>
      </c>
      <c r="D1" s="245">
        <v>1</v>
      </c>
      <c r="E1" s="245"/>
      <c r="F1" s="245"/>
      <c r="G1" s="245"/>
      <c r="H1" s="245"/>
      <c r="I1" s="245"/>
    </row>
    <row r="2" spans="1:16" ht="14.25">
      <c r="A2" s="245" t="s">
        <v>238</v>
      </c>
      <c r="B2" s="288">
        <v>43684.449837962966</v>
      </c>
      <c r="C2" s="245" t="s">
        <v>239</v>
      </c>
      <c r="D2" s="287">
        <v>3</v>
      </c>
      <c r="E2" s="245"/>
      <c r="F2" s="245"/>
      <c r="G2" s="245"/>
      <c r="H2" s="245"/>
      <c r="I2" s="245"/>
    </row>
    <row r="3" spans="1:16" ht="14.25">
      <c r="A3" s="245" t="s">
        <v>245</v>
      </c>
      <c r="B3" s="288">
        <f>B2-B1</f>
        <v>1.2407407411956228E-2</v>
      </c>
      <c r="C3" s="245" t="s">
        <v>240</v>
      </c>
      <c r="D3" s="245"/>
      <c r="E3" s="245"/>
      <c r="F3" s="245"/>
      <c r="G3" s="245"/>
      <c r="H3" s="245"/>
      <c r="I3" s="245"/>
    </row>
    <row r="4" spans="1:16" ht="14.25">
      <c r="A4" s="245" t="s">
        <v>246</v>
      </c>
      <c r="B4" s="288">
        <v>2.4305555555555556E-3</v>
      </c>
      <c r="C4" s="245" t="s">
        <v>241</v>
      </c>
      <c r="D4" s="245">
        <f>SUM(D1:D3)</f>
        <v>4</v>
      </c>
      <c r="E4" s="245"/>
      <c r="F4" s="245"/>
      <c r="G4" s="245"/>
      <c r="H4" s="245"/>
      <c r="I4" s="245"/>
    </row>
    <row r="5" spans="1:16" ht="14.25">
      <c r="A5" s="245"/>
      <c r="B5" s="245"/>
      <c r="C5" s="245" t="s">
        <v>247</v>
      </c>
      <c r="D5" s="245"/>
      <c r="E5" s="245"/>
      <c r="F5" s="245"/>
      <c r="G5" s="245"/>
      <c r="H5" s="245"/>
      <c r="I5" s="245"/>
    </row>
    <row r="6" spans="1:16" ht="14.25">
      <c r="A6" s="245" t="s">
        <v>242</v>
      </c>
      <c r="B6" s="245">
        <v>100</v>
      </c>
      <c r="C6" s="245"/>
      <c r="D6" s="245"/>
      <c r="E6" s="245"/>
      <c r="F6" s="245"/>
      <c r="G6" s="245"/>
      <c r="H6" s="245"/>
      <c r="I6" s="245"/>
    </row>
    <row r="7" spans="1:16" ht="14.25">
      <c r="A7" s="245"/>
      <c r="B7" s="245"/>
      <c r="C7" s="245"/>
      <c r="D7" s="245"/>
      <c r="E7" s="245"/>
      <c r="F7" s="245"/>
      <c r="G7" s="245"/>
      <c r="H7" s="245"/>
      <c r="I7" s="245"/>
    </row>
    <row r="8" spans="1:16" ht="15" thickBot="1">
      <c r="A8" s="245"/>
      <c r="B8" s="245"/>
      <c r="C8" s="245"/>
      <c r="D8" s="245"/>
      <c r="E8" s="245"/>
      <c r="F8" s="245"/>
      <c r="G8" s="245"/>
      <c r="H8" s="245"/>
      <c r="I8" s="245"/>
    </row>
    <row r="9" spans="1:16" ht="24.95" customHeight="1" thickBot="1">
      <c r="A9" s="245" t="s">
        <v>243</v>
      </c>
      <c r="B9" s="366">
        <v>1</v>
      </c>
      <c r="C9" s="367"/>
      <c r="D9" s="367"/>
      <c r="E9" s="367"/>
      <c r="F9" s="367"/>
      <c r="G9" s="367"/>
      <c r="H9" s="367"/>
      <c r="I9" s="368"/>
    </row>
    <row r="10" spans="1:16" ht="24.95" customHeight="1" thickBot="1">
      <c r="A10" s="245" t="s">
        <v>244</v>
      </c>
      <c r="B10" s="366">
        <v>1</v>
      </c>
      <c r="C10" s="367"/>
      <c r="D10" s="367"/>
      <c r="E10" s="367"/>
      <c r="F10" s="367"/>
      <c r="G10" s="367"/>
      <c r="H10" s="367"/>
      <c r="I10" s="368"/>
    </row>
    <row r="12" spans="1:16" ht="14.25">
      <c r="A12" s="245" t="s">
        <v>259</v>
      </c>
      <c r="F12" s="289" t="s">
        <v>260</v>
      </c>
      <c r="K12" s="289" t="s">
        <v>261</v>
      </c>
      <c r="P12" s="289" t="s">
        <v>261</v>
      </c>
    </row>
    <row r="13" spans="1:16">
      <c r="A13" s="287">
        <v>1</v>
      </c>
    </row>
    <row r="14" spans="1:16" ht="14.25">
      <c r="A14" s="245" t="s">
        <v>236</v>
      </c>
      <c r="B14" s="288">
        <v>43683.363854166666</v>
      </c>
      <c r="C14" s="245" t="s">
        <v>237</v>
      </c>
      <c r="D14" s="245">
        <v>7</v>
      </c>
      <c r="F14" s="245" t="s">
        <v>236</v>
      </c>
      <c r="G14" s="288">
        <v>43683.55195601852</v>
      </c>
      <c r="H14" s="245" t="s">
        <v>237</v>
      </c>
      <c r="I14" s="245">
        <v>17</v>
      </c>
      <c r="K14" s="245" t="s">
        <v>236</v>
      </c>
      <c r="L14" s="288">
        <v>43683.639953703707</v>
      </c>
      <c r="M14" s="245" t="s">
        <v>237</v>
      </c>
      <c r="N14" s="245">
        <v>171</v>
      </c>
    </row>
    <row r="15" spans="1:16" ht="14.25">
      <c r="A15" s="245" t="s">
        <v>238</v>
      </c>
      <c r="B15" s="288">
        <v>43683.365486111114</v>
      </c>
      <c r="C15" s="245" t="s">
        <v>239</v>
      </c>
      <c r="D15" s="287">
        <v>1</v>
      </c>
      <c r="F15" s="245" t="s">
        <v>238</v>
      </c>
      <c r="G15" s="288">
        <v>43683.553738425922</v>
      </c>
      <c r="H15" s="245" t="s">
        <v>239</v>
      </c>
      <c r="I15" s="287">
        <v>1</v>
      </c>
      <c r="K15" s="245" t="s">
        <v>238</v>
      </c>
      <c r="L15" s="288">
        <v>43683.657337962963</v>
      </c>
      <c r="M15" s="245" t="s">
        <v>239</v>
      </c>
      <c r="N15" s="287">
        <v>7</v>
      </c>
    </row>
    <row r="16" spans="1:16" ht="14.25">
      <c r="A16" s="245" t="s">
        <v>245</v>
      </c>
      <c r="B16" s="288">
        <f>B15-B14</f>
        <v>1.6319444475811906E-3</v>
      </c>
      <c r="C16" s="245" t="s">
        <v>240</v>
      </c>
      <c r="D16" s="245"/>
      <c r="F16" s="245" t="s">
        <v>245</v>
      </c>
      <c r="G16" s="288">
        <f>G15-G14</f>
        <v>1.782407402060926E-3</v>
      </c>
      <c r="H16" s="245" t="s">
        <v>240</v>
      </c>
      <c r="I16" s="245"/>
      <c r="K16" s="245" t="s">
        <v>245</v>
      </c>
      <c r="L16" s="288">
        <f>L15-L14</f>
        <v>1.7384259255777579E-2</v>
      </c>
      <c r="M16" s="245" t="s">
        <v>240</v>
      </c>
      <c r="N16" s="245">
        <v>5</v>
      </c>
    </row>
    <row r="17" spans="1:14" ht="14.25">
      <c r="A17" s="245" t="s">
        <v>246</v>
      </c>
      <c r="B17" s="288">
        <v>2.4305555555555556E-3</v>
      </c>
      <c r="C17" s="245" t="s">
        <v>241</v>
      </c>
      <c r="D17" s="245">
        <f>SUM(D14:D16)</f>
        <v>8</v>
      </c>
      <c r="F17" s="245" t="s">
        <v>246</v>
      </c>
      <c r="G17" s="288">
        <v>2.4305555555555556E-3</v>
      </c>
      <c r="H17" s="245" t="s">
        <v>241</v>
      </c>
      <c r="I17" s="245">
        <f>SUM(I14:I16)</f>
        <v>18</v>
      </c>
      <c r="K17" s="245" t="s">
        <v>246</v>
      </c>
      <c r="L17" s="288">
        <v>2.4305555555555556E-3</v>
      </c>
      <c r="M17" s="245" t="s">
        <v>241</v>
      </c>
      <c r="N17" s="245">
        <f>SUM(N14:N16)</f>
        <v>183</v>
      </c>
    </row>
    <row r="18" spans="1:14" ht="14.25">
      <c r="A18" s="245"/>
      <c r="B18" s="245"/>
      <c r="C18" s="245" t="s">
        <v>247</v>
      </c>
      <c r="D18" s="245"/>
      <c r="F18" s="245"/>
      <c r="G18" s="245"/>
      <c r="H18" s="245" t="s">
        <v>247</v>
      </c>
      <c r="I18" s="245"/>
      <c r="K18" s="245"/>
      <c r="L18" s="245"/>
      <c r="M18" s="245" t="s">
        <v>247</v>
      </c>
      <c r="N18" s="245"/>
    </row>
    <row r="19" spans="1:14" ht="14.25">
      <c r="A19" s="245" t="s">
        <v>242</v>
      </c>
      <c r="B19" s="245">
        <v>10</v>
      </c>
      <c r="C19" s="245"/>
      <c r="D19" s="245"/>
      <c r="F19" s="245" t="s">
        <v>242</v>
      </c>
      <c r="G19" s="245">
        <v>10</v>
      </c>
      <c r="H19" s="245"/>
      <c r="I19" s="245"/>
      <c r="K19" s="245" t="s">
        <v>242</v>
      </c>
      <c r="L19" s="245">
        <v>100</v>
      </c>
      <c r="M19" s="245"/>
      <c r="N19" s="245" t="s">
        <v>263</v>
      </c>
    </row>
    <row r="20" spans="1:14">
      <c r="A20" s="287">
        <v>2</v>
      </c>
    </row>
    <row r="21" spans="1:14" ht="14.25">
      <c r="A21" s="245" t="s">
        <v>236</v>
      </c>
      <c r="B21" s="288">
        <v>43683.366226851853</v>
      </c>
      <c r="C21" s="245" t="s">
        <v>237</v>
      </c>
      <c r="D21" s="245">
        <v>10</v>
      </c>
      <c r="F21" s="245" t="s">
        <v>236</v>
      </c>
      <c r="G21" s="288">
        <v>43683.569456018522</v>
      </c>
      <c r="H21" s="245" t="s">
        <v>237</v>
      </c>
      <c r="I21" s="245">
        <v>16</v>
      </c>
      <c r="K21" s="245" t="s">
        <v>236</v>
      </c>
      <c r="L21" s="288">
        <v>43684.375462962962</v>
      </c>
      <c r="M21" s="245" t="s">
        <v>237</v>
      </c>
      <c r="N21" s="245">
        <v>4</v>
      </c>
    </row>
    <row r="22" spans="1:14" ht="14.25">
      <c r="A22" s="245" t="s">
        <v>238</v>
      </c>
      <c r="B22" s="288">
        <v>43683.367986111109</v>
      </c>
      <c r="C22" s="245" t="s">
        <v>239</v>
      </c>
      <c r="F22" s="245" t="s">
        <v>238</v>
      </c>
      <c r="G22" s="288">
        <v>43683.571122685185</v>
      </c>
      <c r="H22" s="245" t="s">
        <v>239</v>
      </c>
      <c r="K22" s="245" t="s">
        <v>238</v>
      </c>
      <c r="L22" s="288">
        <v>43684.388055555559</v>
      </c>
      <c r="M22" s="245" t="s">
        <v>239</v>
      </c>
      <c r="N22" s="287">
        <v>3</v>
      </c>
    </row>
    <row r="23" spans="1:14" ht="14.25">
      <c r="A23" s="245" t="s">
        <v>245</v>
      </c>
      <c r="B23" s="288">
        <f>B22-B21</f>
        <v>1.7592592557775788E-3</v>
      </c>
      <c r="C23" s="245" t="s">
        <v>240</v>
      </c>
      <c r="D23" s="245">
        <v>1</v>
      </c>
      <c r="F23" s="245" t="s">
        <v>245</v>
      </c>
      <c r="G23" s="288">
        <f>G22-G21</f>
        <v>1.6666666633682325E-3</v>
      </c>
      <c r="H23" s="245" t="s">
        <v>240</v>
      </c>
      <c r="I23" s="245"/>
      <c r="K23" s="245" t="s">
        <v>245</v>
      </c>
      <c r="L23" s="288">
        <f>L22-L21</f>
        <v>1.2592592596774921E-2</v>
      </c>
      <c r="M23" s="245" t="s">
        <v>240</v>
      </c>
      <c r="N23" s="245">
        <v>3</v>
      </c>
    </row>
    <row r="24" spans="1:14" ht="14.25">
      <c r="A24" s="245" t="s">
        <v>246</v>
      </c>
      <c r="B24" s="288">
        <v>2.4305555555555556E-3</v>
      </c>
      <c r="C24" s="245" t="s">
        <v>241</v>
      </c>
      <c r="D24" s="245">
        <f>SUM(D21:D23)</f>
        <v>11</v>
      </c>
      <c r="F24" s="245" t="s">
        <v>246</v>
      </c>
      <c r="G24" s="288">
        <v>2.4305555555555556E-3</v>
      </c>
      <c r="H24" s="245" t="s">
        <v>241</v>
      </c>
      <c r="I24" s="245">
        <f>SUM(I21:I23)</f>
        <v>16</v>
      </c>
      <c r="K24" s="245" t="s">
        <v>246</v>
      </c>
      <c r="L24" s="288">
        <v>2.4305555555555556E-3</v>
      </c>
      <c r="M24" s="245" t="s">
        <v>241</v>
      </c>
      <c r="N24" s="245">
        <f>SUM(N21:N23)</f>
        <v>10</v>
      </c>
    </row>
    <row r="25" spans="1:14" ht="14.25">
      <c r="A25" s="245"/>
      <c r="B25" s="245"/>
      <c r="C25" s="245" t="s">
        <v>247</v>
      </c>
      <c r="D25" s="245"/>
      <c r="F25" s="245"/>
      <c r="G25" s="245"/>
      <c r="H25" s="245" t="s">
        <v>247</v>
      </c>
      <c r="I25" s="245"/>
      <c r="K25" s="245"/>
      <c r="L25" s="245"/>
      <c r="M25" s="245" t="s">
        <v>247</v>
      </c>
      <c r="N25" s="245"/>
    </row>
    <row r="26" spans="1:14" ht="14.25">
      <c r="A26" s="245" t="s">
        <v>242</v>
      </c>
      <c r="B26" s="245">
        <v>10</v>
      </c>
      <c r="C26" s="245"/>
      <c r="D26" s="245"/>
      <c r="F26" s="245" t="s">
        <v>242</v>
      </c>
      <c r="G26" s="245">
        <v>10</v>
      </c>
      <c r="H26" s="245"/>
      <c r="I26" s="245"/>
      <c r="K26" s="245" t="s">
        <v>242</v>
      </c>
      <c r="L26" s="245">
        <v>100</v>
      </c>
      <c r="M26" s="245"/>
      <c r="N26" s="245" t="s">
        <v>262</v>
      </c>
    </row>
    <row r="27" spans="1:14">
      <c r="A27" s="287">
        <v>3</v>
      </c>
    </row>
    <row r="28" spans="1:14" ht="14.25">
      <c r="A28" s="245" t="s">
        <v>236</v>
      </c>
      <c r="B28" s="288">
        <v>43683.368275462963</v>
      </c>
      <c r="C28" s="245" t="s">
        <v>237</v>
      </c>
      <c r="D28" s="245">
        <v>8</v>
      </c>
      <c r="F28" s="245" t="s">
        <v>236</v>
      </c>
      <c r="G28" s="288">
        <v>43683.617361111108</v>
      </c>
      <c r="H28" s="245" t="s">
        <v>237</v>
      </c>
      <c r="I28" s="245">
        <v>20</v>
      </c>
      <c r="K28" s="245" t="s">
        <v>236</v>
      </c>
      <c r="L28" s="288">
        <v>43684.388611111113</v>
      </c>
      <c r="M28" s="245" t="s">
        <v>237</v>
      </c>
      <c r="N28" s="245">
        <v>3</v>
      </c>
    </row>
    <row r="29" spans="1:14" ht="14.25">
      <c r="A29" s="245" t="s">
        <v>238</v>
      </c>
      <c r="B29" s="288">
        <v>43683.370023148149</v>
      </c>
      <c r="C29" s="245" t="s">
        <v>239</v>
      </c>
      <c r="F29" s="245" t="s">
        <v>238</v>
      </c>
      <c r="G29" s="288">
        <v>43683.619270833333</v>
      </c>
      <c r="H29" s="245" t="s">
        <v>239</v>
      </c>
      <c r="K29" s="245" t="s">
        <v>238</v>
      </c>
      <c r="L29" s="288">
        <v>43684.400983796295</v>
      </c>
      <c r="M29" s="245" t="s">
        <v>239</v>
      </c>
      <c r="N29" s="287">
        <v>1</v>
      </c>
    </row>
    <row r="30" spans="1:14" ht="14.25">
      <c r="A30" s="245" t="s">
        <v>245</v>
      </c>
      <c r="B30" s="288">
        <f>B29-B28</f>
        <v>1.747685186273884E-3</v>
      </c>
      <c r="C30" s="245" t="s">
        <v>240</v>
      </c>
      <c r="D30" s="245">
        <v>1</v>
      </c>
      <c r="F30" s="245" t="s">
        <v>245</v>
      </c>
      <c r="G30" s="288">
        <f>G29-G28</f>
        <v>1.9097222248092294E-3</v>
      </c>
      <c r="H30" s="245" t="s">
        <v>240</v>
      </c>
      <c r="I30" s="245"/>
      <c r="K30" s="245" t="s">
        <v>245</v>
      </c>
      <c r="L30" s="288">
        <f>L29-L28</f>
        <v>1.2372685181617271E-2</v>
      </c>
      <c r="M30" s="245" t="s">
        <v>240</v>
      </c>
      <c r="N30" s="245"/>
    </row>
    <row r="31" spans="1:14" ht="14.25">
      <c r="A31" s="245" t="s">
        <v>246</v>
      </c>
      <c r="B31" s="288">
        <v>2.4305555555555556E-3</v>
      </c>
      <c r="C31" s="245" t="s">
        <v>241</v>
      </c>
      <c r="D31" s="245">
        <f>SUM(D28:D30)</f>
        <v>9</v>
      </c>
      <c r="F31" s="245" t="s">
        <v>246</v>
      </c>
      <c r="G31" s="288">
        <v>2.4305555555555556E-3</v>
      </c>
      <c r="H31" s="245" t="s">
        <v>241</v>
      </c>
      <c r="I31" s="245">
        <f>SUM(I28:I30)</f>
        <v>20</v>
      </c>
      <c r="K31" s="245" t="s">
        <v>246</v>
      </c>
      <c r="L31" s="288">
        <v>2.4305555555555556E-3</v>
      </c>
      <c r="M31" s="245" t="s">
        <v>241</v>
      </c>
      <c r="N31" s="245">
        <f>SUM(N28:N30)</f>
        <v>4</v>
      </c>
    </row>
    <row r="32" spans="1:14" ht="14.25">
      <c r="A32" s="245"/>
      <c r="B32" s="245"/>
      <c r="C32" s="245" t="s">
        <v>247</v>
      </c>
      <c r="D32" s="245"/>
      <c r="F32" s="245"/>
      <c r="G32" s="245"/>
      <c r="H32" s="245" t="s">
        <v>247</v>
      </c>
      <c r="I32" s="245"/>
      <c r="K32" s="245"/>
      <c r="L32" s="245"/>
      <c r="M32" s="245" t="s">
        <v>247</v>
      </c>
      <c r="N32" s="245"/>
    </row>
    <row r="33" spans="1:14" ht="14.25">
      <c r="A33" s="245" t="s">
        <v>242</v>
      </c>
      <c r="B33" s="245">
        <v>10</v>
      </c>
      <c r="C33" s="245"/>
      <c r="D33" s="245"/>
      <c r="F33" s="245" t="s">
        <v>242</v>
      </c>
      <c r="G33" s="245">
        <v>10</v>
      </c>
      <c r="H33" s="245"/>
      <c r="I33" s="245"/>
      <c r="K33" s="245" t="s">
        <v>242</v>
      </c>
      <c r="L33" s="245">
        <v>100</v>
      </c>
      <c r="M33" s="245"/>
      <c r="N33" s="245" t="s">
        <v>262</v>
      </c>
    </row>
    <row r="34" spans="1:14">
      <c r="A34" s="287">
        <v>4</v>
      </c>
    </row>
    <row r="35" spans="1:14" ht="14.25">
      <c r="A35" s="245" t="s">
        <v>236</v>
      </c>
      <c r="B35" s="288">
        <v>43683.370208333334</v>
      </c>
      <c r="C35" s="245" t="s">
        <v>237</v>
      </c>
      <c r="D35" s="245">
        <v>8</v>
      </c>
      <c r="F35" s="245" t="s">
        <v>236</v>
      </c>
      <c r="G35" s="288">
        <v>43683.619421296295</v>
      </c>
      <c r="H35" s="245" t="s">
        <v>237</v>
      </c>
      <c r="I35" s="245">
        <v>16</v>
      </c>
      <c r="K35" s="245" t="s">
        <v>236</v>
      </c>
      <c r="L35" s="288">
        <v>43684.406099537038</v>
      </c>
      <c r="M35" s="245" t="s">
        <v>237</v>
      </c>
      <c r="N35" s="245"/>
    </row>
    <row r="36" spans="1:14" ht="14.25">
      <c r="A36" s="245" t="s">
        <v>238</v>
      </c>
      <c r="B36" s="288">
        <v>43683.371898148151</v>
      </c>
      <c r="C36" s="245" t="s">
        <v>239</v>
      </c>
      <c r="F36" s="245" t="s">
        <v>238</v>
      </c>
      <c r="G36" s="288">
        <v>43683.621203703704</v>
      </c>
      <c r="H36" s="245" t="s">
        <v>239</v>
      </c>
      <c r="I36" s="287">
        <v>2</v>
      </c>
      <c r="K36" s="245" t="s">
        <v>238</v>
      </c>
      <c r="L36" s="288">
        <v>43684.418402777781</v>
      </c>
      <c r="M36" s="245" t="s">
        <v>239</v>
      </c>
    </row>
    <row r="37" spans="1:14" ht="14.25">
      <c r="A37" s="245" t="s">
        <v>245</v>
      </c>
      <c r="B37" s="288">
        <f>B36-B35</f>
        <v>1.6898148169275373E-3</v>
      </c>
      <c r="C37" s="245" t="s">
        <v>240</v>
      </c>
      <c r="D37" s="245">
        <v>2</v>
      </c>
      <c r="F37" s="245" t="s">
        <v>245</v>
      </c>
      <c r="G37" s="288">
        <f>G36-G35</f>
        <v>1.7824074093368836E-3</v>
      </c>
      <c r="H37" s="245" t="s">
        <v>240</v>
      </c>
      <c r="I37" s="245">
        <v>1</v>
      </c>
      <c r="K37" s="245" t="s">
        <v>245</v>
      </c>
      <c r="L37" s="288">
        <f>L36-L35</f>
        <v>1.230324074276723E-2</v>
      </c>
      <c r="M37" s="245" t="s">
        <v>240</v>
      </c>
      <c r="N37" s="245">
        <v>4</v>
      </c>
    </row>
    <row r="38" spans="1:14" ht="14.25">
      <c r="A38" s="245" t="s">
        <v>246</v>
      </c>
      <c r="B38" s="288">
        <v>2.4305555555555556E-3</v>
      </c>
      <c r="C38" s="245" t="s">
        <v>241</v>
      </c>
      <c r="D38" s="245">
        <f>SUM(D35:D37)</f>
        <v>10</v>
      </c>
      <c r="F38" s="245" t="s">
        <v>246</v>
      </c>
      <c r="G38" s="288">
        <v>2.4305555555555556E-3</v>
      </c>
      <c r="H38" s="245" t="s">
        <v>241</v>
      </c>
      <c r="I38" s="245">
        <f>SUM(I35:I37)</f>
        <v>19</v>
      </c>
      <c r="K38" s="245" t="s">
        <v>246</v>
      </c>
      <c r="L38" s="288">
        <v>2.4305555555555556E-3</v>
      </c>
      <c r="M38" s="245" t="s">
        <v>241</v>
      </c>
      <c r="N38" s="245">
        <f>SUM(N35:N37)</f>
        <v>4</v>
      </c>
    </row>
    <row r="39" spans="1:14" ht="14.25">
      <c r="A39" s="245"/>
      <c r="B39" s="245"/>
      <c r="C39" s="245" t="s">
        <v>247</v>
      </c>
      <c r="D39" s="245"/>
      <c r="F39" s="245"/>
      <c r="G39" s="245"/>
      <c r="H39" s="245" t="s">
        <v>247</v>
      </c>
      <c r="I39" s="245"/>
      <c r="K39" s="245"/>
      <c r="L39" s="245"/>
      <c r="M39" s="245" t="s">
        <v>247</v>
      </c>
      <c r="N39" s="245"/>
    </row>
    <row r="40" spans="1:14" ht="14.25">
      <c r="A40" s="245" t="s">
        <v>242</v>
      </c>
      <c r="B40" s="245">
        <v>10</v>
      </c>
      <c r="C40" s="245"/>
      <c r="D40" s="245"/>
      <c r="F40" s="245" t="s">
        <v>242</v>
      </c>
      <c r="G40" s="245">
        <v>10</v>
      </c>
      <c r="H40" s="245"/>
      <c r="I40" s="245"/>
      <c r="K40" s="245" t="s">
        <v>242</v>
      </c>
      <c r="L40" s="245">
        <v>100</v>
      </c>
      <c r="M40" s="245"/>
      <c r="N40" s="245" t="s">
        <v>264</v>
      </c>
    </row>
    <row r="41" spans="1:14">
      <c r="A41" s="287">
        <v>5</v>
      </c>
    </row>
    <row r="42" spans="1:14" ht="14.25">
      <c r="A42" s="245" t="s">
        <v>236</v>
      </c>
      <c r="B42" s="288">
        <v>43683.372743055559</v>
      </c>
      <c r="C42" s="245" t="s">
        <v>237</v>
      </c>
      <c r="D42" s="245">
        <v>10</v>
      </c>
      <c r="F42" s="245" t="s">
        <v>236</v>
      </c>
      <c r="G42" s="288">
        <v>43683.621342592596</v>
      </c>
      <c r="H42" s="245" t="s">
        <v>237</v>
      </c>
      <c r="I42" s="245">
        <v>10</v>
      </c>
      <c r="K42" s="245" t="s">
        <v>236</v>
      </c>
      <c r="L42" s="288">
        <v>43684.406099537038</v>
      </c>
      <c r="M42" s="245" t="s">
        <v>237</v>
      </c>
      <c r="N42" s="245"/>
    </row>
    <row r="43" spans="1:14" ht="14.25">
      <c r="A43" s="245" t="s">
        <v>238</v>
      </c>
      <c r="B43" s="288">
        <v>43683.374594907407</v>
      </c>
      <c r="C43" s="245" t="s">
        <v>239</v>
      </c>
      <c r="D43" s="287">
        <v>2</v>
      </c>
      <c r="F43" s="245" t="s">
        <v>238</v>
      </c>
      <c r="G43" s="288">
        <v>43683.622928240744</v>
      </c>
      <c r="H43" s="245" t="s">
        <v>239</v>
      </c>
      <c r="K43" s="245" t="s">
        <v>238</v>
      </c>
      <c r="L43" s="288">
        <v>43684.418402777781</v>
      </c>
      <c r="M43" s="245" t="s">
        <v>239</v>
      </c>
    </row>
    <row r="44" spans="1:14" ht="14.25">
      <c r="A44" s="245" t="s">
        <v>245</v>
      </c>
      <c r="B44" s="288">
        <f>B43-B42</f>
        <v>1.8518518481869251E-3</v>
      </c>
      <c r="C44" s="245" t="s">
        <v>240</v>
      </c>
      <c r="D44" s="245">
        <v>2</v>
      </c>
      <c r="F44" s="245" t="s">
        <v>245</v>
      </c>
      <c r="G44" s="288">
        <f>G43-G42</f>
        <v>1.5856481477385387E-3</v>
      </c>
      <c r="H44" s="245" t="s">
        <v>240</v>
      </c>
      <c r="I44" s="245"/>
      <c r="K44" s="245" t="s">
        <v>245</v>
      </c>
      <c r="L44" s="288">
        <f>L43-L42</f>
        <v>1.230324074276723E-2</v>
      </c>
      <c r="M44" s="245" t="s">
        <v>240</v>
      </c>
      <c r="N44" s="245">
        <v>4</v>
      </c>
    </row>
    <row r="45" spans="1:14" ht="14.25">
      <c r="A45" s="245" t="s">
        <v>246</v>
      </c>
      <c r="B45" s="288">
        <v>2.4305555555555556E-3</v>
      </c>
      <c r="C45" s="245" t="s">
        <v>241</v>
      </c>
      <c r="D45" s="245">
        <f>SUM(D42:D44)</f>
        <v>14</v>
      </c>
      <c r="F45" s="245" t="s">
        <v>246</v>
      </c>
      <c r="G45" s="288">
        <v>2.4305555555555556E-3</v>
      </c>
      <c r="H45" s="245" t="s">
        <v>241</v>
      </c>
      <c r="I45" s="245">
        <f>SUM(I42:I44)</f>
        <v>10</v>
      </c>
      <c r="K45" s="245" t="s">
        <v>246</v>
      </c>
      <c r="L45" s="288">
        <v>2.4305555555555556E-3</v>
      </c>
      <c r="M45" s="245" t="s">
        <v>241</v>
      </c>
      <c r="N45" s="245">
        <f>SUM(N42:N44)</f>
        <v>4</v>
      </c>
    </row>
    <row r="46" spans="1:14" ht="14.25">
      <c r="A46" s="245"/>
      <c r="B46" s="245"/>
      <c r="C46" s="245" t="s">
        <v>247</v>
      </c>
      <c r="D46" s="245"/>
      <c r="F46" s="245"/>
      <c r="G46" s="245"/>
      <c r="H46" s="245" t="s">
        <v>247</v>
      </c>
      <c r="I46" s="245"/>
      <c r="K46" s="245"/>
      <c r="L46" s="245"/>
      <c r="M46" s="245" t="s">
        <v>247</v>
      </c>
      <c r="N46" s="245"/>
    </row>
    <row r="47" spans="1:14" ht="14.25">
      <c r="A47" s="245" t="s">
        <v>242</v>
      </c>
      <c r="B47" s="245">
        <v>10</v>
      </c>
      <c r="C47" s="245"/>
      <c r="D47" s="245"/>
      <c r="F47" s="245" t="s">
        <v>242</v>
      </c>
      <c r="G47" s="245">
        <v>10</v>
      </c>
      <c r="H47" s="245"/>
      <c r="I47" s="245"/>
      <c r="K47" s="245" t="s">
        <v>242</v>
      </c>
      <c r="L47" s="245">
        <v>100</v>
      </c>
      <c r="M47" s="245"/>
      <c r="N47" s="245" t="s">
        <v>264</v>
      </c>
    </row>
    <row r="48" spans="1:14">
      <c r="A48" s="287">
        <v>6</v>
      </c>
    </row>
    <row r="49" spans="1:14" ht="14.25">
      <c r="A49" s="245" t="s">
        <v>236</v>
      </c>
      <c r="B49" s="288">
        <v>43683.376076388886</v>
      </c>
      <c r="C49" s="245" t="s">
        <v>237</v>
      </c>
      <c r="D49" s="245">
        <v>8</v>
      </c>
      <c r="F49" s="245" t="s">
        <v>236</v>
      </c>
      <c r="G49" s="288">
        <v>43683.623414351852</v>
      </c>
      <c r="H49" s="245" t="s">
        <v>237</v>
      </c>
      <c r="I49" s="245">
        <v>12</v>
      </c>
      <c r="K49" s="245" t="s">
        <v>236</v>
      </c>
      <c r="L49" s="288">
        <v>43684.424456018518</v>
      </c>
      <c r="M49" s="245" t="s">
        <v>237</v>
      </c>
      <c r="N49" s="245">
        <v>2</v>
      </c>
    </row>
    <row r="50" spans="1:14" ht="14.25">
      <c r="A50" s="245" t="s">
        <v>238</v>
      </c>
      <c r="B50" s="288">
        <v>43683.377789351849</v>
      </c>
      <c r="C50" s="245" t="s">
        <v>239</v>
      </c>
      <c r="F50" s="245" t="s">
        <v>238</v>
      </c>
      <c r="G50" s="288">
        <v>43683.625023148146</v>
      </c>
      <c r="H50" s="245" t="s">
        <v>239</v>
      </c>
      <c r="I50" s="287">
        <v>2</v>
      </c>
      <c r="K50" s="245" t="s">
        <v>238</v>
      </c>
      <c r="L50" s="288">
        <v>43684.436689814815</v>
      </c>
      <c r="M50" s="245" t="s">
        <v>239</v>
      </c>
    </row>
    <row r="51" spans="1:14" ht="14.25">
      <c r="A51" s="245" t="s">
        <v>245</v>
      </c>
      <c r="B51" s="288">
        <f>B50-B49</f>
        <v>1.7129629632108845E-3</v>
      </c>
      <c r="C51" s="245" t="s">
        <v>240</v>
      </c>
      <c r="D51" s="245">
        <v>1</v>
      </c>
      <c r="F51" s="245" t="s">
        <v>245</v>
      </c>
      <c r="G51" s="288">
        <f>G50-G49</f>
        <v>1.6087962940218858E-3</v>
      </c>
      <c r="H51" s="245" t="s">
        <v>240</v>
      </c>
      <c r="I51" s="245"/>
      <c r="K51" s="245" t="s">
        <v>245</v>
      </c>
      <c r="L51" s="288">
        <f>L50-L49</f>
        <v>1.2233796296641231E-2</v>
      </c>
      <c r="M51" s="245" t="s">
        <v>240</v>
      </c>
      <c r="N51" s="245">
        <v>1</v>
      </c>
    </row>
    <row r="52" spans="1:14" ht="14.25">
      <c r="A52" s="245" t="s">
        <v>246</v>
      </c>
      <c r="B52" s="288">
        <v>2.4305555555555556E-3</v>
      </c>
      <c r="C52" s="245" t="s">
        <v>241</v>
      </c>
      <c r="D52" s="245">
        <f>SUM(D49:D51)</f>
        <v>9</v>
      </c>
      <c r="F52" s="245" t="s">
        <v>246</v>
      </c>
      <c r="G52" s="288">
        <v>2.4305555555555556E-3</v>
      </c>
      <c r="H52" s="245" t="s">
        <v>241</v>
      </c>
      <c r="I52" s="245">
        <f>SUM(I49:I51)</f>
        <v>14</v>
      </c>
      <c r="K52" s="245" t="s">
        <v>246</v>
      </c>
      <c r="L52" s="288">
        <v>2.4305555555555556E-3</v>
      </c>
      <c r="M52" s="245" t="s">
        <v>241</v>
      </c>
      <c r="N52" s="245">
        <f>SUM(N49:N51)</f>
        <v>3</v>
      </c>
    </row>
    <row r="53" spans="1:14" ht="14.25">
      <c r="A53" s="245"/>
      <c r="B53" s="245"/>
      <c r="C53" s="245" t="s">
        <v>247</v>
      </c>
      <c r="D53" s="245"/>
      <c r="F53" s="245"/>
      <c r="G53" s="245"/>
      <c r="H53" s="245" t="s">
        <v>247</v>
      </c>
      <c r="I53" s="245"/>
      <c r="K53" s="245"/>
      <c r="L53" s="245"/>
      <c r="M53" s="245" t="s">
        <v>247</v>
      </c>
      <c r="N53" s="245"/>
    </row>
    <row r="54" spans="1:14" ht="14.25">
      <c r="A54" s="245" t="s">
        <v>242</v>
      </c>
      <c r="B54" s="245">
        <v>10</v>
      </c>
      <c r="C54" s="245"/>
      <c r="D54" s="245"/>
      <c r="F54" s="245" t="s">
        <v>242</v>
      </c>
      <c r="G54" s="245">
        <v>10</v>
      </c>
      <c r="H54" s="245"/>
      <c r="I54" s="245"/>
      <c r="K54" s="245" t="s">
        <v>242</v>
      </c>
      <c r="L54" s="245">
        <v>100</v>
      </c>
      <c r="M54" s="245"/>
      <c r="N54" s="245" t="s">
        <v>264</v>
      </c>
    </row>
    <row r="55" spans="1:14">
      <c r="A55" s="287">
        <v>7</v>
      </c>
    </row>
    <row r="56" spans="1:14" ht="14.25">
      <c r="A56" s="245" t="s">
        <v>236</v>
      </c>
      <c r="B56" s="288">
        <v>43683.378067129626</v>
      </c>
      <c r="C56" s="245" t="s">
        <v>237</v>
      </c>
      <c r="D56" s="245">
        <v>10</v>
      </c>
      <c r="F56" s="245" t="s">
        <v>236</v>
      </c>
      <c r="G56" s="288">
        <v>43683.625300925924</v>
      </c>
      <c r="H56" s="245" t="s">
        <v>237</v>
      </c>
      <c r="I56" s="245">
        <v>15</v>
      </c>
      <c r="K56" s="245" t="s">
        <v>236</v>
      </c>
      <c r="L56" s="288">
        <v>43684.437430555554</v>
      </c>
      <c r="M56" s="245" t="s">
        <v>237</v>
      </c>
      <c r="N56" s="245">
        <v>1</v>
      </c>
    </row>
    <row r="57" spans="1:14" ht="14.25">
      <c r="A57" s="245" t="s">
        <v>238</v>
      </c>
      <c r="B57" s="288">
        <v>43683.379814814813</v>
      </c>
      <c r="C57" s="245" t="s">
        <v>239</v>
      </c>
      <c r="F57" s="245" t="s">
        <v>238</v>
      </c>
      <c r="G57" s="288">
        <v>43683.627083333333</v>
      </c>
      <c r="H57" s="245" t="s">
        <v>239</v>
      </c>
      <c r="I57" s="287">
        <v>2</v>
      </c>
      <c r="K57" s="245" t="s">
        <v>238</v>
      </c>
      <c r="L57" s="288">
        <v>43684.449837962966</v>
      </c>
      <c r="M57" s="245" t="s">
        <v>239</v>
      </c>
      <c r="N57" s="287">
        <v>3</v>
      </c>
    </row>
    <row r="58" spans="1:14" ht="14.25">
      <c r="A58" s="245" t="s">
        <v>245</v>
      </c>
      <c r="B58" s="288">
        <f>B57-B56</f>
        <v>1.747685186273884E-3</v>
      </c>
      <c r="C58" s="245" t="s">
        <v>240</v>
      </c>
      <c r="D58" s="245"/>
      <c r="F58" s="245" t="s">
        <v>245</v>
      </c>
      <c r="G58" s="288">
        <f>G57-G56</f>
        <v>1.7824074093368836E-3</v>
      </c>
      <c r="H58" s="245" t="s">
        <v>240</v>
      </c>
      <c r="I58" s="245">
        <v>1</v>
      </c>
      <c r="K58" s="245" t="s">
        <v>245</v>
      </c>
      <c r="L58" s="288">
        <f>L57-L56</f>
        <v>1.2407407411956228E-2</v>
      </c>
      <c r="M58" s="245" t="s">
        <v>240</v>
      </c>
      <c r="N58" s="245"/>
    </row>
    <row r="59" spans="1:14" ht="14.25">
      <c r="A59" s="245" t="s">
        <v>246</v>
      </c>
      <c r="B59" s="288">
        <v>2.4305555555555556E-3</v>
      </c>
      <c r="C59" s="245" t="s">
        <v>241</v>
      </c>
      <c r="D59" s="245">
        <f>SUM(D56:D58)</f>
        <v>10</v>
      </c>
      <c r="F59" s="245" t="s">
        <v>246</v>
      </c>
      <c r="G59" s="288">
        <v>2.4305555555555556E-3</v>
      </c>
      <c r="H59" s="245" t="s">
        <v>241</v>
      </c>
      <c r="I59" s="245">
        <f>SUM(I56:I58)</f>
        <v>18</v>
      </c>
      <c r="K59" s="245" t="s">
        <v>246</v>
      </c>
      <c r="L59" s="288">
        <v>2.4305555555555556E-3</v>
      </c>
      <c r="M59" s="245" t="s">
        <v>241</v>
      </c>
      <c r="N59" s="245">
        <f>SUM(N56:N58)</f>
        <v>4</v>
      </c>
    </row>
    <row r="60" spans="1:14" ht="14.25">
      <c r="A60" s="245"/>
      <c r="B60" s="245"/>
      <c r="C60" s="245" t="s">
        <v>247</v>
      </c>
      <c r="D60" s="245"/>
      <c r="F60" s="245"/>
      <c r="G60" s="245"/>
      <c r="H60" s="245" t="s">
        <v>247</v>
      </c>
      <c r="I60" s="245"/>
      <c r="K60" s="245"/>
      <c r="L60" s="245"/>
      <c r="M60" s="245" t="s">
        <v>247</v>
      </c>
      <c r="N60" s="245"/>
    </row>
    <row r="61" spans="1:14" ht="14.25">
      <c r="A61" s="245" t="s">
        <v>242</v>
      </c>
      <c r="B61" s="245">
        <v>10</v>
      </c>
      <c r="C61" s="245"/>
      <c r="D61" s="245"/>
      <c r="F61" s="245" t="s">
        <v>242</v>
      </c>
      <c r="G61" s="245">
        <v>10</v>
      </c>
      <c r="H61" s="245"/>
      <c r="I61" s="245"/>
      <c r="K61" s="245" t="s">
        <v>242</v>
      </c>
      <c r="L61" s="245">
        <v>100</v>
      </c>
      <c r="M61" s="245"/>
      <c r="N61" s="245" t="s">
        <v>262</v>
      </c>
    </row>
    <row r="62" spans="1:14">
      <c r="A62" s="287">
        <v>8</v>
      </c>
    </row>
    <row r="63" spans="1:14" ht="14.25">
      <c r="A63" s="245" t="s">
        <v>236</v>
      </c>
      <c r="B63" s="288">
        <v>43683.38003472222</v>
      </c>
      <c r="C63" s="245" t="s">
        <v>237</v>
      </c>
      <c r="D63" s="245">
        <v>17</v>
      </c>
      <c r="F63" s="245" t="s">
        <v>236</v>
      </c>
      <c r="G63" s="288">
        <v>43683.631886574076</v>
      </c>
      <c r="H63" s="245" t="s">
        <v>237</v>
      </c>
      <c r="I63" s="245">
        <v>18</v>
      </c>
    </row>
    <row r="64" spans="1:14" ht="14.25">
      <c r="A64" s="245" t="s">
        <v>238</v>
      </c>
      <c r="B64" s="288">
        <v>43683.381967592592</v>
      </c>
      <c r="C64" s="245" t="s">
        <v>239</v>
      </c>
      <c r="F64" s="245" t="s">
        <v>238</v>
      </c>
      <c r="G64" s="288">
        <v>43683.633599537039</v>
      </c>
      <c r="H64" s="245" t="s">
        <v>239</v>
      </c>
    </row>
    <row r="65" spans="1:9" ht="14.25">
      <c r="A65" s="245" t="s">
        <v>245</v>
      </c>
      <c r="B65" s="288">
        <f>B64-B63</f>
        <v>1.9328703710925765E-3</v>
      </c>
      <c r="C65" s="245" t="s">
        <v>240</v>
      </c>
      <c r="D65" s="245">
        <v>2</v>
      </c>
      <c r="F65" s="245" t="s">
        <v>245</v>
      </c>
      <c r="G65" s="288">
        <f>G64-G63</f>
        <v>1.7129629632108845E-3</v>
      </c>
      <c r="H65" s="245" t="s">
        <v>240</v>
      </c>
      <c r="I65" s="245"/>
    </row>
    <row r="66" spans="1:9" ht="14.25">
      <c r="A66" s="245" t="s">
        <v>246</v>
      </c>
      <c r="B66" s="288">
        <v>2.4305555555555556E-3</v>
      </c>
      <c r="C66" s="245" t="s">
        <v>241</v>
      </c>
      <c r="D66" s="245">
        <f>SUM(D63:D65)</f>
        <v>19</v>
      </c>
      <c r="F66" s="245" t="s">
        <v>246</v>
      </c>
      <c r="G66" s="288">
        <v>2.4305555555555556E-3</v>
      </c>
      <c r="H66" s="245" t="s">
        <v>241</v>
      </c>
      <c r="I66" s="245">
        <f>SUM(I63:I65)</f>
        <v>18</v>
      </c>
    </row>
    <row r="67" spans="1:9" ht="14.25">
      <c r="A67" s="245"/>
      <c r="B67" s="245"/>
      <c r="C67" s="245" t="s">
        <v>247</v>
      </c>
      <c r="D67" s="245"/>
      <c r="F67" s="245"/>
      <c r="G67" s="245"/>
      <c r="H67" s="245" t="s">
        <v>247</v>
      </c>
      <c r="I67" s="245"/>
    </row>
    <row r="68" spans="1:9" ht="14.25">
      <c r="A68" s="245" t="s">
        <v>242</v>
      </c>
      <c r="B68" s="245">
        <v>10</v>
      </c>
      <c r="C68" s="245"/>
      <c r="D68" s="245"/>
      <c r="F68" s="245" t="s">
        <v>242</v>
      </c>
      <c r="G68" s="245">
        <v>10</v>
      </c>
      <c r="H68" s="245"/>
      <c r="I68" s="245"/>
    </row>
    <row r="69" spans="1:9">
      <c r="A69" s="287">
        <v>9</v>
      </c>
    </row>
    <row r="70" spans="1:9" ht="14.25">
      <c r="A70" s="245" t="s">
        <v>236</v>
      </c>
      <c r="B70" s="288">
        <v>43683.382465277777</v>
      </c>
      <c r="C70" s="245" t="s">
        <v>237</v>
      </c>
      <c r="D70" s="245">
        <v>14</v>
      </c>
      <c r="F70" s="245" t="s">
        <v>236</v>
      </c>
      <c r="G70" s="288">
        <v>43683.634386574071</v>
      </c>
      <c r="H70" s="245" t="s">
        <v>237</v>
      </c>
      <c r="I70" s="245">
        <v>18</v>
      </c>
    </row>
    <row r="71" spans="1:9" ht="14.25">
      <c r="A71" s="245" t="s">
        <v>238</v>
      </c>
      <c r="B71" s="288">
        <v>43683.384247685186</v>
      </c>
      <c r="C71" s="245" t="s">
        <v>239</v>
      </c>
      <c r="F71" s="245" t="s">
        <v>238</v>
      </c>
      <c r="G71" s="288">
        <v>43683.636145833334</v>
      </c>
      <c r="H71" s="245" t="s">
        <v>239</v>
      </c>
    </row>
    <row r="72" spans="1:9" ht="14.25">
      <c r="A72" s="245" t="s">
        <v>245</v>
      </c>
      <c r="B72" s="288">
        <f>B71-B70</f>
        <v>1.7824074093368836E-3</v>
      </c>
      <c r="C72" s="245" t="s">
        <v>240</v>
      </c>
      <c r="D72" s="245"/>
      <c r="F72" s="245" t="s">
        <v>245</v>
      </c>
      <c r="G72" s="288">
        <f>G71-G70</f>
        <v>1.7592592630535364E-3</v>
      </c>
      <c r="H72" s="245" t="s">
        <v>240</v>
      </c>
      <c r="I72" s="245">
        <v>1</v>
      </c>
    </row>
    <row r="73" spans="1:9" ht="14.25">
      <c r="A73" s="245" t="s">
        <v>246</v>
      </c>
      <c r="B73" s="288">
        <v>2.4305555555555556E-3</v>
      </c>
      <c r="C73" s="245" t="s">
        <v>241</v>
      </c>
      <c r="D73" s="245">
        <f>SUM(D70:D72)</f>
        <v>14</v>
      </c>
      <c r="F73" s="245" t="s">
        <v>246</v>
      </c>
      <c r="G73" s="288">
        <v>2.4305555555555556E-3</v>
      </c>
      <c r="H73" s="245" t="s">
        <v>241</v>
      </c>
      <c r="I73" s="245">
        <f>SUM(I70:I72)</f>
        <v>19</v>
      </c>
    </row>
    <row r="74" spans="1:9" ht="14.25">
      <c r="A74" s="245"/>
      <c r="B74" s="245"/>
      <c r="C74" s="245" t="s">
        <v>247</v>
      </c>
      <c r="D74" s="245"/>
      <c r="F74" s="245"/>
      <c r="G74" s="245"/>
      <c r="H74" s="245" t="s">
        <v>247</v>
      </c>
      <c r="I74" s="245"/>
    </row>
    <row r="75" spans="1:9" ht="14.25">
      <c r="A75" s="245" t="s">
        <v>242</v>
      </c>
      <c r="B75" s="245">
        <v>10</v>
      </c>
      <c r="C75" s="245"/>
      <c r="D75" s="245"/>
      <c r="F75" s="245" t="s">
        <v>242</v>
      </c>
      <c r="G75" s="245">
        <v>10</v>
      </c>
      <c r="H75" s="245"/>
      <c r="I75" s="245"/>
    </row>
    <row r="76" spans="1:9">
      <c r="A76" s="287">
        <v>10</v>
      </c>
    </row>
    <row r="77" spans="1:9" ht="14.25">
      <c r="A77" s="245" t="s">
        <v>236</v>
      </c>
      <c r="B77" s="288">
        <v>43683.384502314817</v>
      </c>
      <c r="C77" s="245" t="s">
        <v>237</v>
      </c>
      <c r="D77" s="245">
        <v>6</v>
      </c>
      <c r="F77" s="245" t="s">
        <v>236</v>
      </c>
      <c r="G77" s="288">
        <v>43683.636307870373</v>
      </c>
      <c r="H77" s="245" t="s">
        <v>237</v>
      </c>
      <c r="I77" s="245">
        <v>13</v>
      </c>
    </row>
    <row r="78" spans="1:9" ht="14.25">
      <c r="A78" s="245" t="s">
        <v>238</v>
      </c>
      <c r="B78" s="288">
        <v>43683.386087962965</v>
      </c>
      <c r="C78" s="245" t="s">
        <v>239</v>
      </c>
      <c r="F78" s="245" t="s">
        <v>238</v>
      </c>
      <c r="G78" s="288">
        <v>43683.638032407405</v>
      </c>
      <c r="H78" s="245" t="s">
        <v>239</v>
      </c>
    </row>
    <row r="79" spans="1:9" ht="14.25">
      <c r="A79" s="245" t="s">
        <v>245</v>
      </c>
      <c r="B79" s="288">
        <f>B78-B77</f>
        <v>1.5856481477385387E-3</v>
      </c>
      <c r="C79" s="245" t="s">
        <v>240</v>
      </c>
      <c r="D79" s="245"/>
      <c r="F79" s="245" t="s">
        <v>245</v>
      </c>
      <c r="G79" s="288">
        <f>G78-G77</f>
        <v>1.7245370327145793E-3</v>
      </c>
      <c r="H79" s="245" t="s">
        <v>240</v>
      </c>
      <c r="I79" s="245">
        <v>1</v>
      </c>
    </row>
    <row r="80" spans="1:9" ht="14.25">
      <c r="A80" s="245" t="s">
        <v>246</v>
      </c>
      <c r="B80" s="288">
        <v>2.4305555555555556E-3</v>
      </c>
      <c r="C80" s="245" t="s">
        <v>241</v>
      </c>
      <c r="D80" s="245">
        <f>SUM(D77:D79)</f>
        <v>6</v>
      </c>
      <c r="F80" s="245" t="s">
        <v>246</v>
      </c>
      <c r="G80" s="288">
        <v>2.4305555555555556E-3</v>
      </c>
      <c r="H80" s="245" t="s">
        <v>241</v>
      </c>
      <c r="I80" s="245">
        <f>SUM(I77:I79)</f>
        <v>14</v>
      </c>
    </row>
    <row r="81" spans="1:9" ht="14.25">
      <c r="A81" s="245"/>
      <c r="B81" s="245"/>
      <c r="C81" s="245" t="s">
        <v>247</v>
      </c>
      <c r="D81" s="245"/>
      <c r="F81" s="245"/>
      <c r="G81" s="245"/>
      <c r="H81" s="245" t="s">
        <v>247</v>
      </c>
      <c r="I81" s="245"/>
    </row>
    <row r="82" spans="1:9" ht="14.25">
      <c r="A82" s="245" t="s">
        <v>242</v>
      </c>
      <c r="B82" s="245">
        <v>10</v>
      </c>
      <c r="C82" s="245"/>
      <c r="D82" s="245"/>
      <c r="F82" s="245" t="s">
        <v>242</v>
      </c>
      <c r="G82" s="245">
        <v>10</v>
      </c>
      <c r="H82" s="245"/>
      <c r="I82" s="245"/>
    </row>
  </sheetData>
  <mergeCells count="2">
    <mergeCell ref="B9:I9"/>
    <mergeCell ref="B10:I10"/>
  </mergeCells>
  <phoneticPr fontId="3" type="noConversion"/>
  <conditionalFormatting sqref="B9">
    <cfRule type="dataBar" priority="3">
      <dataBar>
        <cfvo type="num" val="0"/>
        <cfvo type="num" val="1"/>
        <color rgb="FF638EC6"/>
      </dataBar>
    </cfRule>
  </conditionalFormatting>
  <conditionalFormatting sqref="B10">
    <cfRule type="dataBar" priority="1">
      <dataBar>
        <cfvo type="num" val="0"/>
        <cfvo type="num" val="1"/>
        <color rgb="FF92D050"/>
      </dataBar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4"/>
  <dimension ref="A1:U89"/>
  <sheetViews>
    <sheetView tabSelected="1" workbookViewId="0">
      <selection activeCell="L35" sqref="L35"/>
    </sheetView>
  </sheetViews>
  <sheetFormatPr defaultRowHeight="13.5"/>
  <cols>
    <col min="1" max="11" width="10.625" customWidth="1"/>
    <col min="12" max="12" width="14.125" customWidth="1"/>
    <col min="13" max="20" width="10.625" customWidth="1"/>
  </cols>
  <sheetData>
    <row r="1" spans="1:20" ht="16.5">
      <c r="A1" s="30" t="s">
        <v>594</v>
      </c>
      <c r="B1" s="375" t="s">
        <v>575</v>
      </c>
      <c r="C1" s="375"/>
      <c r="D1" s="375"/>
      <c r="E1" s="375" t="s">
        <v>576</v>
      </c>
      <c r="F1" s="375"/>
      <c r="G1" s="375"/>
      <c r="H1" s="73" t="s">
        <v>601</v>
      </c>
      <c r="N1" s="30" t="s">
        <v>599</v>
      </c>
      <c r="O1" s="375" t="s">
        <v>575</v>
      </c>
      <c r="P1" s="375"/>
      <c r="Q1" s="375"/>
      <c r="R1" s="375" t="s">
        <v>576</v>
      </c>
      <c r="S1" s="375"/>
      <c r="T1" s="375"/>
    </row>
    <row r="2" spans="1:20" ht="14.25">
      <c r="A2" s="30" t="s">
        <v>577</v>
      </c>
      <c r="B2" s="30" t="s">
        <v>578</v>
      </c>
      <c r="C2" s="30" t="s">
        <v>579</v>
      </c>
      <c r="D2" s="30" t="s">
        <v>580</v>
      </c>
      <c r="E2" s="30" t="s">
        <v>578</v>
      </c>
      <c r="F2" s="30" t="s">
        <v>579</v>
      </c>
      <c r="G2" s="30" t="s">
        <v>580</v>
      </c>
      <c r="H2" s="30" t="s">
        <v>602</v>
      </c>
      <c r="K2" s="69" t="s">
        <v>584</v>
      </c>
      <c r="N2" s="30" t="s">
        <v>577</v>
      </c>
      <c r="O2" s="30" t="s">
        <v>47</v>
      </c>
      <c r="P2" s="30" t="s">
        <v>49</v>
      </c>
      <c r="Q2" s="30" t="s">
        <v>51</v>
      </c>
      <c r="R2" s="30" t="s">
        <v>47</v>
      </c>
      <c r="S2" s="30" t="s">
        <v>49</v>
      </c>
      <c r="T2" s="30" t="s">
        <v>51</v>
      </c>
    </row>
    <row r="3" spans="1:20" ht="14.25">
      <c r="A3" s="30" t="s">
        <v>581</v>
      </c>
      <c r="B3" s="244">
        <v>3</v>
      </c>
      <c r="C3" s="244">
        <v>3</v>
      </c>
      <c r="D3" s="244">
        <v>3</v>
      </c>
      <c r="E3" s="244">
        <v>4</v>
      </c>
      <c r="F3" s="244">
        <v>3</v>
      </c>
      <c r="G3" s="244">
        <v>3</v>
      </c>
      <c r="H3" s="257">
        <v>4</v>
      </c>
      <c r="I3" s="29" t="s">
        <v>596</v>
      </c>
      <c r="K3" s="245">
        <v>1</v>
      </c>
      <c r="L3" s="29" t="s">
        <v>590</v>
      </c>
      <c r="M3" s="4" t="s">
        <v>589</v>
      </c>
      <c r="N3" s="30" t="s">
        <v>581</v>
      </c>
      <c r="O3" s="244">
        <v>1</v>
      </c>
      <c r="P3" s="244">
        <v>1</v>
      </c>
      <c r="Q3" s="244">
        <v>1</v>
      </c>
      <c r="R3" s="244">
        <v>1</v>
      </c>
      <c r="S3" s="244">
        <v>1</v>
      </c>
      <c r="T3" s="244">
        <v>1</v>
      </c>
    </row>
    <row r="4" spans="1:20" ht="14.25">
      <c r="A4" s="30" t="s">
        <v>582</v>
      </c>
      <c r="B4" s="244">
        <v>10</v>
      </c>
      <c r="C4" s="244">
        <v>10</v>
      </c>
      <c r="D4" s="244">
        <v>10</v>
      </c>
      <c r="E4" s="244">
        <v>20</v>
      </c>
      <c r="F4" s="244">
        <v>10</v>
      </c>
      <c r="G4" s="244">
        <v>10</v>
      </c>
      <c r="H4" s="257">
        <v>3</v>
      </c>
      <c r="I4" s="29" t="s">
        <v>597</v>
      </c>
      <c r="K4" s="245">
        <v>2</v>
      </c>
      <c r="L4" s="72" t="s">
        <v>591</v>
      </c>
      <c r="M4" s="4" t="s">
        <v>586</v>
      </c>
      <c r="N4" s="30" t="s">
        <v>582</v>
      </c>
      <c r="O4" s="244">
        <v>0</v>
      </c>
      <c r="P4" s="244">
        <v>0</v>
      </c>
      <c r="Q4" s="244">
        <v>0</v>
      </c>
      <c r="R4" s="244">
        <v>0</v>
      </c>
      <c r="S4" s="244">
        <v>0</v>
      </c>
      <c r="T4" s="244">
        <v>0</v>
      </c>
    </row>
    <row r="5" spans="1:20" ht="14.25">
      <c r="A5" s="30" t="s">
        <v>583</v>
      </c>
      <c r="B5" s="244">
        <v>0</v>
      </c>
      <c r="C5" s="244">
        <v>0</v>
      </c>
      <c r="D5" s="244">
        <v>0</v>
      </c>
      <c r="E5" s="244">
        <v>0</v>
      </c>
      <c r="F5" s="244">
        <v>0</v>
      </c>
      <c r="G5" s="244">
        <v>0</v>
      </c>
      <c r="H5" s="257">
        <v>2</v>
      </c>
      <c r="I5" s="29" t="s">
        <v>598</v>
      </c>
      <c r="K5" s="245">
        <v>3</v>
      </c>
      <c r="L5" s="29" t="s">
        <v>592</v>
      </c>
      <c r="M5" s="4" t="s">
        <v>588</v>
      </c>
      <c r="N5" s="30" t="s">
        <v>583</v>
      </c>
      <c r="O5" s="244">
        <v>0</v>
      </c>
      <c r="P5" s="244">
        <v>0</v>
      </c>
      <c r="Q5" s="244">
        <v>0</v>
      </c>
      <c r="R5" s="244">
        <v>0</v>
      </c>
      <c r="S5" s="244">
        <v>0</v>
      </c>
      <c r="T5" s="244">
        <v>0</v>
      </c>
    </row>
    <row r="6" spans="1:20" ht="14.25">
      <c r="A6" s="70" t="s">
        <v>585</v>
      </c>
      <c r="B6" s="244">
        <v>1</v>
      </c>
      <c r="C6" s="244">
        <v>1</v>
      </c>
      <c r="D6" s="244">
        <v>1</v>
      </c>
      <c r="E6" s="244">
        <v>1</v>
      </c>
      <c r="F6" s="244">
        <v>1</v>
      </c>
      <c r="G6" s="244">
        <v>1</v>
      </c>
      <c r="H6" s="257">
        <v>1</v>
      </c>
      <c r="I6" s="29" t="s">
        <v>600</v>
      </c>
      <c r="K6" s="245">
        <v>4</v>
      </c>
      <c r="L6" s="29" t="s">
        <v>593</v>
      </c>
      <c r="M6" s="4" t="s">
        <v>587</v>
      </c>
      <c r="N6" s="70" t="s">
        <v>584</v>
      </c>
      <c r="O6" s="244">
        <v>1</v>
      </c>
      <c r="P6" s="244">
        <v>1</v>
      </c>
      <c r="Q6" s="244">
        <v>1</v>
      </c>
      <c r="R6" s="244">
        <v>1</v>
      </c>
      <c r="S6" s="244">
        <v>1</v>
      </c>
      <c r="T6" s="244">
        <v>1</v>
      </c>
    </row>
    <row r="7" spans="1:20">
      <c r="A7" s="4"/>
    </row>
    <row r="8" spans="1:20">
      <c r="A8" s="4"/>
    </row>
    <row r="9" spans="1:20" ht="14.25">
      <c r="I9" s="29"/>
    </row>
    <row r="10" spans="1:20" ht="14.25">
      <c r="I10" s="29"/>
    </row>
    <row r="11" spans="1:20" ht="14.25">
      <c r="I11" s="29"/>
    </row>
    <row r="12" spans="1:20" ht="14.25">
      <c r="I12" s="29"/>
    </row>
    <row r="13" spans="1:20" ht="14.25">
      <c r="I13" s="29"/>
    </row>
    <row r="14" spans="1:20" ht="14.25">
      <c r="I14" s="29"/>
    </row>
    <row r="26" spans="1:13" ht="14.25">
      <c r="M26" s="29" t="s">
        <v>1916</v>
      </c>
    </row>
    <row r="27" spans="1:13" ht="14.25">
      <c r="M27" s="29" t="s">
        <v>1917</v>
      </c>
    </row>
    <row r="28" spans="1:13" ht="14.25">
      <c r="A28" s="30" t="s">
        <v>595</v>
      </c>
      <c r="B28" s="375" t="s">
        <v>575</v>
      </c>
      <c r="C28" s="375"/>
      <c r="D28" s="375"/>
      <c r="E28" s="375" t="s">
        <v>576</v>
      </c>
      <c r="F28" s="375"/>
      <c r="G28" s="375"/>
      <c r="M28" s="29" t="s">
        <v>1918</v>
      </c>
    </row>
    <row r="29" spans="1:13" ht="14.25">
      <c r="A29" s="30" t="s">
        <v>577</v>
      </c>
      <c r="B29" s="30" t="s">
        <v>578</v>
      </c>
      <c r="C29" s="30" t="s">
        <v>579</v>
      </c>
      <c r="D29" s="30" t="s">
        <v>580</v>
      </c>
      <c r="E29" s="30" t="s">
        <v>578</v>
      </c>
      <c r="F29" s="30" t="s">
        <v>579</v>
      </c>
      <c r="G29" s="30" t="s">
        <v>580</v>
      </c>
      <c r="M29" s="29" t="s">
        <v>1919</v>
      </c>
    </row>
    <row r="30" spans="1:13" ht="14.25">
      <c r="A30" s="30" t="s">
        <v>581</v>
      </c>
      <c r="B30" s="244">
        <f>'158_data'!C73</f>
        <v>1</v>
      </c>
      <c r="C30" s="244">
        <f>'158_data'!D73</f>
        <v>1</v>
      </c>
      <c r="D30" s="244">
        <f>'158_data'!E73</f>
        <v>1</v>
      </c>
      <c r="E30" s="244">
        <f>'158_data'!C63</f>
        <v>1</v>
      </c>
      <c r="F30" s="244">
        <f>'158_data'!D63</f>
        <v>1</v>
      </c>
      <c r="G30" s="244">
        <f>'158_data'!E63</f>
        <v>1</v>
      </c>
      <c r="M30" s="29" t="s">
        <v>1920</v>
      </c>
    </row>
    <row r="31" spans="1:13" ht="14.25">
      <c r="A31" s="30" t="s">
        <v>582</v>
      </c>
      <c r="B31" s="244">
        <f>'158_data'!C72</f>
        <v>0</v>
      </c>
      <c r="C31" s="244">
        <f>'158_data'!D72</f>
        <v>0</v>
      </c>
      <c r="D31" s="244">
        <f>'158_data'!E72</f>
        <v>0</v>
      </c>
      <c r="E31" s="244">
        <f>'158_data'!C62</f>
        <v>0</v>
      </c>
      <c r="F31" s="244">
        <f>'158_data'!D62</f>
        <v>0</v>
      </c>
      <c r="G31" s="244">
        <f>'158_data'!E62</f>
        <v>0</v>
      </c>
      <c r="M31" s="29" t="s">
        <v>1921</v>
      </c>
    </row>
    <row r="32" spans="1:13" ht="14.25">
      <c r="A32" s="30" t="s">
        <v>583</v>
      </c>
      <c r="B32" s="244">
        <f>'158_data'!C74</f>
        <v>0</v>
      </c>
      <c r="C32" s="244">
        <f>'158_data'!D74</f>
        <v>0</v>
      </c>
      <c r="D32" s="244">
        <f>'158_data'!E74</f>
        <v>0</v>
      </c>
      <c r="E32" s="244">
        <f>'158_data'!C64</f>
        <v>0</v>
      </c>
      <c r="F32" s="244">
        <f>'158_data'!D64</f>
        <v>0</v>
      </c>
      <c r="G32" s="244">
        <f>'158_data'!E64</f>
        <v>0</v>
      </c>
      <c r="M32" s="29"/>
    </row>
    <row r="33" spans="1:21" ht="14.25">
      <c r="A33" s="70" t="s">
        <v>585</v>
      </c>
      <c r="B33" s="244">
        <f>'158_data'!C71</f>
        <v>1</v>
      </c>
      <c r="C33" s="244">
        <f>'158_data'!D71</f>
        <v>1</v>
      </c>
      <c r="D33" s="244">
        <f>'158_data'!E71</f>
        <v>1</v>
      </c>
      <c r="E33" s="244">
        <f>'158_data'!C61</f>
        <v>1</v>
      </c>
      <c r="F33" s="244">
        <f>'158_data'!D61</f>
        <v>1</v>
      </c>
      <c r="G33" s="244">
        <f>'158_data'!E61</f>
        <v>1</v>
      </c>
    </row>
    <row r="39" spans="1:21" ht="15" thickBot="1">
      <c r="A39" s="29"/>
      <c r="B39" s="374" t="s">
        <v>1843</v>
      </c>
      <c r="C39" s="374"/>
      <c r="D39" s="374"/>
      <c r="E39" s="374"/>
      <c r="F39" s="374"/>
      <c r="G39" s="374"/>
      <c r="H39" s="374"/>
      <c r="I39" s="374"/>
      <c r="J39" s="374"/>
    </row>
    <row r="40" spans="1:21" ht="14.25">
      <c r="A40" s="245"/>
      <c r="B40" s="371" t="s">
        <v>1844</v>
      </c>
      <c r="C40" s="372"/>
      <c r="D40" s="373"/>
      <c r="E40" s="371" t="s">
        <v>1815</v>
      </c>
      <c r="F40" s="372"/>
      <c r="G40" s="373"/>
      <c r="H40" s="371" t="s">
        <v>1816</v>
      </c>
      <c r="I40" s="372"/>
      <c r="J40" s="373"/>
      <c r="M40" s="369" t="s">
        <v>1908</v>
      </c>
      <c r="N40" s="369"/>
      <c r="O40" s="369"/>
      <c r="P40" s="369" t="s">
        <v>1909</v>
      </c>
      <c r="Q40" s="369"/>
      <c r="R40" s="369"/>
      <c r="S40" s="369" t="s">
        <v>1910</v>
      </c>
      <c r="T40" s="369"/>
      <c r="U40" s="369"/>
    </row>
    <row r="41" spans="1:21" ht="14.25">
      <c r="A41" s="245"/>
      <c r="B41" s="246" t="s">
        <v>1845</v>
      </c>
      <c r="C41" s="247" t="s">
        <v>1842</v>
      </c>
      <c r="D41" s="179" t="s">
        <v>583</v>
      </c>
      <c r="E41" s="246" t="s">
        <v>1845</v>
      </c>
      <c r="F41" s="247" t="s">
        <v>1842</v>
      </c>
      <c r="G41" s="179" t="s">
        <v>583</v>
      </c>
      <c r="H41" s="246" t="s">
        <v>1845</v>
      </c>
      <c r="I41" s="247" t="s">
        <v>1842</v>
      </c>
      <c r="J41" s="179" t="s">
        <v>583</v>
      </c>
      <c r="M41" s="314" t="s">
        <v>1911</v>
      </c>
      <c r="N41" s="314" t="s">
        <v>1912</v>
      </c>
      <c r="O41" s="314" t="s">
        <v>1913</v>
      </c>
      <c r="P41" s="314" t="s">
        <v>1911</v>
      </c>
      <c r="Q41" s="314" t="s">
        <v>1912</v>
      </c>
      <c r="R41" s="314" t="s">
        <v>1913</v>
      </c>
      <c r="S41" s="314" t="s">
        <v>1911</v>
      </c>
      <c r="T41" s="314" t="s">
        <v>1912</v>
      </c>
      <c r="U41" s="314" t="s">
        <v>1913</v>
      </c>
    </row>
    <row r="42" spans="1:21" ht="14.25">
      <c r="A42" s="245">
        <v>1</v>
      </c>
      <c r="B42" s="305">
        <v>1</v>
      </c>
      <c r="C42" s="306">
        <v>100</v>
      </c>
      <c r="D42" s="307">
        <v>0</v>
      </c>
      <c r="E42" s="305">
        <v>1</v>
      </c>
      <c r="F42" s="306">
        <v>100</v>
      </c>
      <c r="G42" s="307">
        <v>0</v>
      </c>
      <c r="H42" s="248">
        <v>1</v>
      </c>
      <c r="I42" s="249">
        <v>100</v>
      </c>
      <c r="J42" s="250">
        <v>0</v>
      </c>
      <c r="M42" s="321"/>
      <c r="N42" s="321"/>
      <c r="O42" s="321"/>
      <c r="P42" s="321"/>
      <c r="Q42" s="321"/>
      <c r="R42" s="321"/>
      <c r="S42" s="320"/>
      <c r="T42" s="320"/>
      <c r="U42" s="320"/>
    </row>
    <row r="43" spans="1:21" ht="14.25">
      <c r="A43" s="245">
        <v>2</v>
      </c>
      <c r="B43" s="308">
        <v>10</v>
      </c>
      <c r="C43" s="309">
        <v>10</v>
      </c>
      <c r="D43" s="310">
        <v>180</v>
      </c>
      <c r="E43" s="308">
        <v>10</v>
      </c>
      <c r="F43" s="309">
        <v>10</v>
      </c>
      <c r="G43" s="310">
        <v>180</v>
      </c>
      <c r="H43" s="251">
        <v>10</v>
      </c>
      <c r="I43" s="252">
        <v>10</v>
      </c>
      <c r="J43" s="253">
        <v>180</v>
      </c>
      <c r="M43" s="321"/>
      <c r="N43" s="321"/>
      <c r="O43" s="321"/>
      <c r="P43" s="317"/>
      <c r="Q43" s="317"/>
      <c r="R43" s="317"/>
      <c r="S43" s="317"/>
      <c r="T43" s="317"/>
      <c r="U43" s="317"/>
    </row>
    <row r="44" spans="1:21" ht="14.25">
      <c r="A44" s="245">
        <v>3</v>
      </c>
      <c r="B44" s="308">
        <v>5</v>
      </c>
      <c r="C44" s="309">
        <v>10</v>
      </c>
      <c r="D44" s="310">
        <v>0</v>
      </c>
      <c r="E44" s="251">
        <v>0</v>
      </c>
      <c r="F44" s="252">
        <v>0</v>
      </c>
      <c r="G44" s="253">
        <v>0</v>
      </c>
      <c r="H44" s="251">
        <v>0</v>
      </c>
      <c r="I44" s="252">
        <v>0</v>
      </c>
      <c r="J44" s="253">
        <v>0</v>
      </c>
      <c r="M44" s="321"/>
      <c r="N44" s="321"/>
      <c r="O44" s="321"/>
      <c r="P44" s="317"/>
      <c r="Q44" s="317"/>
      <c r="R44" s="317"/>
      <c r="S44" s="317"/>
      <c r="T44" s="317"/>
      <c r="U44" s="317"/>
    </row>
    <row r="45" spans="1:21" ht="14.25">
      <c r="A45" s="245">
        <v>4</v>
      </c>
      <c r="B45" s="308">
        <v>0</v>
      </c>
      <c r="C45" s="309">
        <v>0</v>
      </c>
      <c r="D45" s="310">
        <v>0</v>
      </c>
      <c r="E45" s="251">
        <v>0</v>
      </c>
      <c r="F45" s="252">
        <v>0</v>
      </c>
      <c r="G45" s="253">
        <v>0</v>
      </c>
      <c r="H45" s="251">
        <v>0</v>
      </c>
      <c r="I45" s="252">
        <v>0</v>
      </c>
      <c r="J45" s="253">
        <v>0</v>
      </c>
      <c r="M45" s="321"/>
      <c r="N45" s="321"/>
      <c r="O45" s="321"/>
      <c r="P45" s="317"/>
      <c r="Q45" s="317"/>
      <c r="R45" s="317"/>
      <c r="S45" s="317"/>
      <c r="T45" s="317"/>
      <c r="U45" s="317"/>
    </row>
    <row r="46" spans="1:21" ht="14.25">
      <c r="A46" s="245">
        <v>5</v>
      </c>
      <c r="B46" s="308">
        <v>0</v>
      </c>
      <c r="C46" s="309">
        <v>0</v>
      </c>
      <c r="D46" s="310">
        <v>0</v>
      </c>
      <c r="E46" s="251">
        <v>0</v>
      </c>
      <c r="F46" s="252">
        <v>0</v>
      </c>
      <c r="G46" s="253">
        <v>0</v>
      </c>
      <c r="H46" s="251">
        <v>0</v>
      </c>
      <c r="I46" s="252">
        <v>0</v>
      </c>
      <c r="J46" s="253">
        <v>0</v>
      </c>
      <c r="M46" s="321"/>
      <c r="N46" s="321"/>
      <c r="O46" s="321"/>
      <c r="P46" s="317"/>
      <c r="Q46" s="317"/>
      <c r="R46" s="317"/>
      <c r="S46" s="317"/>
      <c r="T46" s="317"/>
      <c r="U46" s="317"/>
    </row>
    <row r="47" spans="1:21" ht="14.25">
      <c r="A47" s="245">
        <v>6</v>
      </c>
      <c r="B47" s="308">
        <v>0</v>
      </c>
      <c r="C47" s="309">
        <v>0</v>
      </c>
      <c r="D47" s="310">
        <v>0</v>
      </c>
      <c r="E47" s="251">
        <v>0</v>
      </c>
      <c r="F47" s="252">
        <v>0</v>
      </c>
      <c r="G47" s="253">
        <v>0</v>
      </c>
      <c r="H47" s="251">
        <v>0</v>
      </c>
      <c r="I47" s="252">
        <v>0</v>
      </c>
      <c r="J47" s="253">
        <v>0</v>
      </c>
      <c r="M47" s="321"/>
      <c r="N47" s="321"/>
      <c r="O47" s="321"/>
      <c r="P47" s="317"/>
      <c r="Q47" s="317"/>
      <c r="R47" s="317"/>
      <c r="S47" s="317"/>
      <c r="T47" s="317"/>
      <c r="U47" s="317"/>
    </row>
    <row r="48" spans="1:21" ht="14.25">
      <c r="A48" s="245">
        <v>7</v>
      </c>
      <c r="B48" s="308">
        <v>0</v>
      </c>
      <c r="C48" s="309">
        <v>0</v>
      </c>
      <c r="D48" s="310">
        <v>0</v>
      </c>
      <c r="E48" s="251">
        <v>0</v>
      </c>
      <c r="F48" s="252">
        <v>0</v>
      </c>
      <c r="G48" s="253">
        <v>0</v>
      </c>
      <c r="H48" s="251">
        <v>0</v>
      </c>
      <c r="I48" s="252">
        <v>0</v>
      </c>
      <c r="J48" s="253">
        <v>0</v>
      </c>
      <c r="M48" s="321"/>
      <c r="N48" s="321"/>
      <c r="O48" s="321"/>
      <c r="P48" s="317"/>
      <c r="Q48" s="317"/>
      <c r="R48" s="317"/>
      <c r="S48" s="317"/>
      <c r="T48" s="317"/>
      <c r="U48" s="317"/>
    </row>
    <row r="49" spans="1:21" ht="14.25">
      <c r="A49" s="245">
        <v>8</v>
      </c>
      <c r="B49" s="308">
        <v>0</v>
      </c>
      <c r="C49" s="309">
        <v>0</v>
      </c>
      <c r="D49" s="310">
        <v>0</v>
      </c>
      <c r="E49" s="251">
        <v>0</v>
      </c>
      <c r="F49" s="252">
        <v>0</v>
      </c>
      <c r="G49" s="253">
        <v>0</v>
      </c>
      <c r="H49" s="251">
        <v>0</v>
      </c>
      <c r="I49" s="252">
        <v>0</v>
      </c>
      <c r="J49" s="253">
        <v>0</v>
      </c>
      <c r="M49" s="321"/>
      <c r="N49" s="321"/>
      <c r="O49" s="321"/>
      <c r="P49" s="317"/>
      <c r="Q49" s="317"/>
      <c r="R49" s="317"/>
      <c r="S49" s="317"/>
      <c r="T49" s="317"/>
      <c r="U49" s="317"/>
    </row>
    <row r="50" spans="1:21" ht="14.25">
      <c r="A50" s="245">
        <v>9</v>
      </c>
      <c r="B50" s="308">
        <v>0</v>
      </c>
      <c r="C50" s="309">
        <v>0</v>
      </c>
      <c r="D50" s="310">
        <v>0</v>
      </c>
      <c r="E50" s="251">
        <v>0</v>
      </c>
      <c r="F50" s="252">
        <v>0</v>
      </c>
      <c r="G50" s="253">
        <v>0</v>
      </c>
      <c r="H50" s="251">
        <v>0</v>
      </c>
      <c r="I50" s="252">
        <v>0</v>
      </c>
      <c r="J50" s="253">
        <v>0</v>
      </c>
      <c r="M50" s="321"/>
      <c r="N50" s="321"/>
      <c r="O50" s="321"/>
      <c r="P50" s="317"/>
      <c r="Q50" s="317"/>
      <c r="R50" s="317"/>
      <c r="S50" s="317"/>
      <c r="T50" s="317"/>
      <c r="U50" s="317"/>
    </row>
    <row r="51" spans="1:21" ht="14.25">
      <c r="A51" s="245">
        <v>10</v>
      </c>
      <c r="B51" s="308">
        <v>0</v>
      </c>
      <c r="C51" s="309">
        <v>0</v>
      </c>
      <c r="D51" s="310">
        <v>0</v>
      </c>
      <c r="E51" s="251">
        <v>0</v>
      </c>
      <c r="F51" s="252">
        <v>0</v>
      </c>
      <c r="G51" s="253">
        <v>0</v>
      </c>
      <c r="H51" s="251">
        <v>0</v>
      </c>
      <c r="I51" s="252">
        <v>0</v>
      </c>
      <c r="J51" s="253">
        <v>0</v>
      </c>
      <c r="M51" s="321"/>
      <c r="N51" s="321"/>
      <c r="O51" s="321"/>
      <c r="P51" s="317"/>
      <c r="Q51" s="317"/>
      <c r="R51" s="317"/>
      <c r="S51" s="317"/>
      <c r="T51" s="317"/>
      <c r="U51" s="317"/>
    </row>
    <row r="52" spans="1:21" ht="14.25">
      <c r="A52" s="245">
        <v>11</v>
      </c>
      <c r="B52" s="308">
        <v>0</v>
      </c>
      <c r="C52" s="309">
        <v>0</v>
      </c>
      <c r="D52" s="310">
        <v>0</v>
      </c>
      <c r="E52" s="251">
        <v>0</v>
      </c>
      <c r="F52" s="252">
        <v>0</v>
      </c>
      <c r="G52" s="253">
        <v>0</v>
      </c>
      <c r="H52" s="251">
        <v>0</v>
      </c>
      <c r="I52" s="252">
        <v>0</v>
      </c>
      <c r="J52" s="253">
        <v>0</v>
      </c>
      <c r="M52" s="321"/>
      <c r="N52" s="321"/>
      <c r="O52" s="321"/>
      <c r="P52" s="317"/>
      <c r="Q52" s="317"/>
      <c r="R52" s="317"/>
      <c r="S52" s="317"/>
      <c r="T52" s="317"/>
      <c r="U52" s="317"/>
    </row>
    <row r="53" spans="1:21" ht="14.25">
      <c r="A53" s="245">
        <v>12</v>
      </c>
      <c r="B53" s="308">
        <v>0</v>
      </c>
      <c r="C53" s="309">
        <v>0</v>
      </c>
      <c r="D53" s="310">
        <v>0</v>
      </c>
      <c r="E53" s="251">
        <v>0</v>
      </c>
      <c r="F53" s="252">
        <v>0</v>
      </c>
      <c r="G53" s="253">
        <v>0</v>
      </c>
      <c r="H53" s="251">
        <v>0</v>
      </c>
      <c r="I53" s="252">
        <v>0</v>
      </c>
      <c r="J53" s="253">
        <v>0</v>
      </c>
      <c r="M53" s="321"/>
      <c r="N53" s="321"/>
      <c r="O53" s="321"/>
      <c r="P53" s="317"/>
      <c r="Q53" s="317"/>
      <c r="R53" s="317"/>
      <c r="S53" s="317"/>
      <c r="T53" s="317"/>
      <c r="U53" s="317"/>
    </row>
    <row r="54" spans="1:21" ht="14.25">
      <c r="A54" s="245">
        <v>13</v>
      </c>
      <c r="B54" s="308">
        <v>0</v>
      </c>
      <c r="C54" s="309">
        <v>0</v>
      </c>
      <c r="D54" s="310">
        <v>0</v>
      </c>
      <c r="E54" s="251">
        <v>0</v>
      </c>
      <c r="F54" s="252">
        <v>0</v>
      </c>
      <c r="G54" s="253">
        <v>0</v>
      </c>
      <c r="H54" s="251">
        <v>0</v>
      </c>
      <c r="I54" s="252">
        <v>0</v>
      </c>
      <c r="J54" s="253">
        <v>0</v>
      </c>
      <c r="M54" s="321"/>
      <c r="N54" s="321"/>
      <c r="O54" s="321"/>
      <c r="P54" s="317"/>
      <c r="Q54" s="317"/>
      <c r="R54" s="317"/>
      <c r="S54" s="317"/>
      <c r="T54" s="317"/>
      <c r="U54" s="317"/>
    </row>
    <row r="55" spans="1:21" ht="14.25">
      <c r="A55" s="245">
        <v>14</v>
      </c>
      <c r="B55" s="308">
        <v>0</v>
      </c>
      <c r="C55" s="309">
        <v>0</v>
      </c>
      <c r="D55" s="310">
        <v>0</v>
      </c>
      <c r="E55" s="251">
        <v>0</v>
      </c>
      <c r="F55" s="252">
        <v>0</v>
      </c>
      <c r="G55" s="253">
        <v>0</v>
      </c>
      <c r="H55" s="251">
        <v>0</v>
      </c>
      <c r="I55" s="252">
        <v>0</v>
      </c>
      <c r="J55" s="253">
        <v>0</v>
      </c>
      <c r="M55" s="321"/>
      <c r="N55" s="321"/>
      <c r="O55" s="321"/>
      <c r="P55" s="317"/>
      <c r="Q55" s="317"/>
      <c r="R55" s="317"/>
      <c r="S55" s="317"/>
      <c r="T55" s="317"/>
      <c r="U55" s="317"/>
    </row>
    <row r="56" spans="1:21" ht="14.25">
      <c r="A56" s="245">
        <v>15</v>
      </c>
      <c r="B56" s="308">
        <v>0</v>
      </c>
      <c r="C56" s="309">
        <v>0</v>
      </c>
      <c r="D56" s="310">
        <v>0</v>
      </c>
      <c r="E56" s="251">
        <v>0</v>
      </c>
      <c r="F56" s="252">
        <v>0</v>
      </c>
      <c r="G56" s="253">
        <v>0</v>
      </c>
      <c r="H56" s="251">
        <v>0</v>
      </c>
      <c r="I56" s="252">
        <v>0</v>
      </c>
      <c r="J56" s="253">
        <v>0</v>
      </c>
      <c r="M56" s="321"/>
      <c r="N56" s="321"/>
      <c r="O56" s="321"/>
      <c r="P56" s="317"/>
      <c r="Q56" s="317"/>
      <c r="R56" s="317"/>
      <c r="S56" s="317"/>
      <c r="T56" s="317"/>
      <c r="U56" s="317"/>
    </row>
    <row r="57" spans="1:21" ht="14.25">
      <c r="A57" s="245">
        <v>16</v>
      </c>
      <c r="B57" s="308">
        <v>0</v>
      </c>
      <c r="C57" s="309">
        <v>0</v>
      </c>
      <c r="D57" s="310">
        <v>0</v>
      </c>
      <c r="E57" s="251">
        <v>0</v>
      </c>
      <c r="F57" s="252">
        <v>0</v>
      </c>
      <c r="G57" s="253">
        <v>0</v>
      </c>
      <c r="H57" s="251">
        <v>0</v>
      </c>
      <c r="I57" s="252">
        <v>0</v>
      </c>
      <c r="J57" s="253">
        <v>0</v>
      </c>
      <c r="M57" s="321"/>
      <c r="N57" s="321"/>
      <c r="O57" s="321"/>
      <c r="P57" s="317"/>
      <c r="Q57" s="317"/>
      <c r="R57" s="317"/>
      <c r="S57" s="317"/>
      <c r="T57" s="317"/>
      <c r="U57" s="317"/>
    </row>
    <row r="58" spans="1:21" ht="14.25">
      <c r="A58" s="245">
        <v>17</v>
      </c>
      <c r="B58" s="308">
        <v>0</v>
      </c>
      <c r="C58" s="309">
        <v>0</v>
      </c>
      <c r="D58" s="310">
        <v>0</v>
      </c>
      <c r="E58" s="251">
        <v>0</v>
      </c>
      <c r="F58" s="252">
        <v>0</v>
      </c>
      <c r="G58" s="253">
        <v>0</v>
      </c>
      <c r="H58" s="251">
        <v>0</v>
      </c>
      <c r="I58" s="252">
        <v>0</v>
      </c>
      <c r="J58" s="253">
        <v>0</v>
      </c>
      <c r="M58" s="321"/>
      <c r="N58" s="321"/>
      <c r="O58" s="321"/>
      <c r="P58" s="317"/>
      <c r="Q58" s="317"/>
      <c r="R58" s="317"/>
      <c r="S58" s="317"/>
      <c r="T58" s="317"/>
      <c r="U58" s="317"/>
    </row>
    <row r="59" spans="1:21" ht="14.25">
      <c r="A59" s="245">
        <v>18</v>
      </c>
      <c r="B59" s="308">
        <v>0</v>
      </c>
      <c r="C59" s="309">
        <v>0</v>
      </c>
      <c r="D59" s="310">
        <v>0</v>
      </c>
      <c r="E59" s="251">
        <v>0</v>
      </c>
      <c r="F59" s="252">
        <v>0</v>
      </c>
      <c r="G59" s="253">
        <v>0</v>
      </c>
      <c r="H59" s="251">
        <v>0</v>
      </c>
      <c r="I59" s="252">
        <v>0</v>
      </c>
      <c r="J59" s="253">
        <v>0</v>
      </c>
      <c r="M59" s="321"/>
      <c r="N59" s="321"/>
      <c r="O59" s="321"/>
      <c r="P59" s="317"/>
      <c r="Q59" s="317"/>
      <c r="R59" s="317"/>
      <c r="S59" s="317"/>
      <c r="T59" s="317"/>
      <c r="U59" s="317"/>
    </row>
    <row r="60" spans="1:21" ht="14.25">
      <c r="A60" s="245">
        <v>19</v>
      </c>
      <c r="B60" s="308">
        <v>0</v>
      </c>
      <c r="C60" s="309">
        <v>0</v>
      </c>
      <c r="D60" s="310">
        <v>0</v>
      </c>
      <c r="E60" s="251">
        <v>0</v>
      </c>
      <c r="F60" s="252">
        <v>0</v>
      </c>
      <c r="G60" s="253">
        <v>0</v>
      </c>
      <c r="H60" s="251">
        <v>0</v>
      </c>
      <c r="I60" s="252">
        <v>0</v>
      </c>
      <c r="J60" s="253">
        <v>0</v>
      </c>
      <c r="M60" s="321"/>
      <c r="N60" s="321"/>
      <c r="O60" s="321"/>
      <c r="P60" s="317"/>
      <c r="Q60" s="317"/>
      <c r="R60" s="317"/>
      <c r="S60" s="317"/>
      <c r="T60" s="317"/>
      <c r="U60" s="317"/>
    </row>
    <row r="61" spans="1:21" ht="14.25">
      <c r="A61" s="245">
        <v>20</v>
      </c>
      <c r="B61" s="308">
        <v>0</v>
      </c>
      <c r="C61" s="309">
        <v>0</v>
      </c>
      <c r="D61" s="310">
        <v>0</v>
      </c>
      <c r="E61" s="251">
        <v>0</v>
      </c>
      <c r="F61" s="252">
        <v>0</v>
      </c>
      <c r="G61" s="253">
        <v>0</v>
      </c>
      <c r="H61" s="251">
        <v>0</v>
      </c>
      <c r="I61" s="252">
        <v>0</v>
      </c>
      <c r="J61" s="253">
        <v>0</v>
      </c>
      <c r="M61" s="321"/>
      <c r="N61" s="321"/>
      <c r="O61" s="321"/>
      <c r="P61" s="317"/>
      <c r="Q61" s="317"/>
      <c r="R61" s="317"/>
      <c r="S61" s="317"/>
      <c r="T61" s="317"/>
      <c r="U61" s="317"/>
    </row>
    <row r="62" spans="1:21" ht="15" thickBot="1">
      <c r="A62" s="245">
        <v>21</v>
      </c>
      <c r="B62" s="311">
        <v>0</v>
      </c>
      <c r="C62" s="312">
        <v>0</v>
      </c>
      <c r="D62" s="313">
        <v>0</v>
      </c>
      <c r="E62" s="254">
        <v>0</v>
      </c>
      <c r="F62" s="255">
        <v>0</v>
      </c>
      <c r="G62" s="256">
        <v>0</v>
      </c>
      <c r="H62" s="254">
        <v>0</v>
      </c>
      <c r="I62" s="255">
        <v>0</v>
      </c>
      <c r="J62" s="256">
        <v>0</v>
      </c>
      <c r="M62" s="321"/>
      <c r="N62" s="321"/>
      <c r="O62" s="321"/>
      <c r="P62" s="317"/>
      <c r="Q62" s="317"/>
      <c r="R62" s="317"/>
      <c r="S62" s="317"/>
      <c r="T62" s="317"/>
      <c r="U62" s="317"/>
    </row>
    <row r="63" spans="1:21" ht="15" thickBot="1">
      <c r="A63" s="29"/>
      <c r="B63" s="29"/>
      <c r="C63" s="29"/>
      <c r="D63" s="29"/>
      <c r="E63" s="29"/>
      <c r="F63" s="29"/>
      <c r="G63" s="29"/>
      <c r="H63" s="29"/>
      <c r="I63" s="29"/>
      <c r="J63" s="29"/>
      <c r="M63" s="318"/>
      <c r="N63" s="318"/>
      <c r="O63" s="318"/>
      <c r="P63" s="318"/>
      <c r="Q63" s="318"/>
      <c r="R63" s="318"/>
      <c r="S63" s="318"/>
      <c r="T63" s="318"/>
      <c r="U63" s="318"/>
    </row>
    <row r="64" spans="1:21" ht="14.25">
      <c r="A64" s="29"/>
      <c r="B64" s="371" t="s">
        <v>1817</v>
      </c>
      <c r="C64" s="372"/>
      <c r="D64" s="373"/>
      <c r="E64" s="371" t="s">
        <v>1818</v>
      </c>
      <c r="F64" s="372"/>
      <c r="G64" s="373"/>
      <c r="H64" s="371" t="s">
        <v>697</v>
      </c>
      <c r="I64" s="372"/>
      <c r="J64" s="373"/>
      <c r="M64" s="370"/>
      <c r="N64" s="370"/>
      <c r="O64" s="370"/>
      <c r="P64" s="370"/>
      <c r="Q64" s="370"/>
      <c r="R64" s="370"/>
      <c r="S64" s="370"/>
      <c r="T64" s="370"/>
      <c r="U64" s="370"/>
    </row>
    <row r="65" spans="1:21" ht="14.25">
      <c r="A65" s="29"/>
      <c r="B65" s="246" t="s">
        <v>1845</v>
      </c>
      <c r="C65" s="247" t="s">
        <v>1842</v>
      </c>
      <c r="D65" s="179" t="s">
        <v>583</v>
      </c>
      <c r="E65" s="246" t="s">
        <v>1845</v>
      </c>
      <c r="F65" s="247" t="s">
        <v>1842</v>
      </c>
      <c r="G65" s="179" t="s">
        <v>583</v>
      </c>
      <c r="H65" s="246" t="s">
        <v>1845</v>
      </c>
      <c r="I65" s="247" t="s">
        <v>1842</v>
      </c>
      <c r="J65" s="179" t="s">
        <v>583</v>
      </c>
      <c r="M65" s="319"/>
      <c r="N65" s="319"/>
      <c r="O65" s="319"/>
      <c r="P65" s="319"/>
      <c r="Q65" s="319"/>
      <c r="R65" s="319"/>
      <c r="S65" s="319"/>
      <c r="T65" s="319"/>
      <c r="U65" s="319"/>
    </row>
    <row r="66" spans="1:21" ht="14.25">
      <c r="A66" s="245">
        <v>1</v>
      </c>
      <c r="B66" s="248">
        <v>1</v>
      </c>
      <c r="C66" s="249">
        <v>100</v>
      </c>
      <c r="D66" s="250">
        <v>0</v>
      </c>
      <c r="E66" s="248">
        <v>1</v>
      </c>
      <c r="F66" s="249">
        <v>100</v>
      </c>
      <c r="G66" s="250">
        <v>0</v>
      </c>
      <c r="H66" s="248">
        <v>1</v>
      </c>
      <c r="I66" s="249">
        <v>100</v>
      </c>
      <c r="J66" s="250">
        <v>0</v>
      </c>
      <c r="M66" s="315">
        <v>1</v>
      </c>
      <c r="N66" s="315">
        <v>100</v>
      </c>
      <c r="O66" s="315">
        <v>0</v>
      </c>
      <c r="P66" s="320"/>
      <c r="Q66" s="320"/>
      <c r="R66" s="320"/>
      <c r="S66" s="320"/>
      <c r="T66" s="320"/>
      <c r="U66" s="320"/>
    </row>
    <row r="67" spans="1:21" ht="14.25">
      <c r="A67" s="245">
        <v>2</v>
      </c>
      <c r="B67" s="251">
        <v>10</v>
      </c>
      <c r="C67" s="252">
        <v>100</v>
      </c>
      <c r="D67" s="253">
        <v>0</v>
      </c>
      <c r="E67" s="251">
        <v>10</v>
      </c>
      <c r="F67" s="252">
        <v>10</v>
      </c>
      <c r="G67" s="253">
        <v>180</v>
      </c>
      <c r="H67" s="251">
        <v>10</v>
      </c>
      <c r="I67" s="252">
        <v>10</v>
      </c>
      <c r="J67" s="253">
        <v>180</v>
      </c>
      <c r="M67" s="316">
        <v>0</v>
      </c>
      <c r="N67" s="316">
        <v>0</v>
      </c>
      <c r="O67" s="316">
        <v>0</v>
      </c>
      <c r="P67" s="320"/>
      <c r="Q67" s="320"/>
      <c r="R67" s="320"/>
      <c r="S67" s="320"/>
      <c r="T67" s="320"/>
      <c r="U67" s="320"/>
    </row>
    <row r="68" spans="1:21" ht="14.25">
      <c r="A68" s="245">
        <v>3</v>
      </c>
      <c r="B68" s="251">
        <v>0</v>
      </c>
      <c r="C68" s="252">
        <v>0</v>
      </c>
      <c r="D68" s="253">
        <v>0</v>
      </c>
      <c r="E68" s="251">
        <v>0</v>
      </c>
      <c r="F68" s="252">
        <v>0</v>
      </c>
      <c r="G68" s="253">
        <v>0</v>
      </c>
      <c r="H68" s="251">
        <v>0</v>
      </c>
      <c r="I68" s="252">
        <v>0</v>
      </c>
      <c r="J68" s="253">
        <v>0</v>
      </c>
      <c r="M68" s="316">
        <v>0</v>
      </c>
      <c r="N68" s="316">
        <v>0</v>
      </c>
      <c r="O68" s="316">
        <v>0</v>
      </c>
      <c r="P68" s="320"/>
      <c r="Q68" s="320"/>
      <c r="R68" s="320"/>
      <c r="S68" s="320"/>
      <c r="T68" s="320"/>
      <c r="U68" s="320"/>
    </row>
    <row r="69" spans="1:21" ht="14.25">
      <c r="A69" s="245">
        <v>4</v>
      </c>
      <c r="B69" s="251">
        <v>0</v>
      </c>
      <c r="C69" s="252">
        <v>0</v>
      </c>
      <c r="D69" s="253">
        <v>0</v>
      </c>
      <c r="E69" s="251">
        <v>0</v>
      </c>
      <c r="F69" s="252">
        <v>0</v>
      </c>
      <c r="G69" s="253">
        <v>0</v>
      </c>
      <c r="H69" s="251">
        <v>0</v>
      </c>
      <c r="I69" s="252">
        <v>0</v>
      </c>
      <c r="J69" s="253">
        <v>0</v>
      </c>
      <c r="M69" s="316">
        <v>0</v>
      </c>
      <c r="N69" s="316">
        <v>0</v>
      </c>
      <c r="O69" s="316">
        <v>0</v>
      </c>
      <c r="P69" s="320"/>
      <c r="Q69" s="320"/>
      <c r="R69" s="320"/>
      <c r="S69" s="320"/>
      <c r="T69" s="320"/>
      <c r="U69" s="320"/>
    </row>
    <row r="70" spans="1:21" ht="14.25">
      <c r="A70" s="245">
        <v>5</v>
      </c>
      <c r="B70" s="251">
        <v>0</v>
      </c>
      <c r="C70" s="252">
        <v>0</v>
      </c>
      <c r="D70" s="253">
        <v>0</v>
      </c>
      <c r="E70" s="251">
        <v>0</v>
      </c>
      <c r="F70" s="252">
        <v>0</v>
      </c>
      <c r="G70" s="253">
        <v>0</v>
      </c>
      <c r="H70" s="251">
        <v>0</v>
      </c>
      <c r="I70" s="252">
        <v>0</v>
      </c>
      <c r="J70" s="253">
        <v>0</v>
      </c>
      <c r="M70" s="316">
        <v>0</v>
      </c>
      <c r="N70" s="316">
        <v>0</v>
      </c>
      <c r="O70" s="316">
        <v>0</v>
      </c>
      <c r="P70" s="320"/>
      <c r="Q70" s="320"/>
      <c r="R70" s="320"/>
      <c r="S70" s="320"/>
      <c r="T70" s="320"/>
      <c r="U70" s="320"/>
    </row>
    <row r="71" spans="1:21" ht="14.25">
      <c r="A71" s="245">
        <v>6</v>
      </c>
      <c r="B71" s="251">
        <v>0</v>
      </c>
      <c r="C71" s="252">
        <v>0</v>
      </c>
      <c r="D71" s="253">
        <v>0</v>
      </c>
      <c r="E71" s="251">
        <v>0</v>
      </c>
      <c r="F71" s="252">
        <v>0</v>
      </c>
      <c r="G71" s="253">
        <v>0</v>
      </c>
      <c r="H71" s="251">
        <v>0</v>
      </c>
      <c r="I71" s="252">
        <v>0</v>
      </c>
      <c r="J71" s="253">
        <v>0</v>
      </c>
      <c r="M71" s="316">
        <v>0</v>
      </c>
      <c r="N71" s="316">
        <v>0</v>
      </c>
      <c r="O71" s="316">
        <v>0</v>
      </c>
      <c r="P71" s="320"/>
      <c r="Q71" s="320"/>
      <c r="R71" s="320"/>
      <c r="S71" s="320"/>
      <c r="T71" s="320"/>
      <c r="U71" s="320"/>
    </row>
    <row r="72" spans="1:21" ht="14.25">
      <c r="A72" s="245">
        <v>7</v>
      </c>
      <c r="B72" s="251">
        <v>0</v>
      </c>
      <c r="C72" s="252">
        <v>0</v>
      </c>
      <c r="D72" s="253">
        <v>0</v>
      </c>
      <c r="E72" s="251">
        <v>0</v>
      </c>
      <c r="F72" s="252">
        <v>0</v>
      </c>
      <c r="G72" s="253">
        <v>0</v>
      </c>
      <c r="H72" s="251">
        <v>0</v>
      </c>
      <c r="I72" s="252">
        <v>0</v>
      </c>
      <c r="J72" s="253">
        <v>0</v>
      </c>
      <c r="M72" s="316">
        <v>0</v>
      </c>
      <c r="N72" s="316">
        <v>0</v>
      </c>
      <c r="O72" s="316">
        <v>0</v>
      </c>
      <c r="P72" s="320"/>
      <c r="Q72" s="320"/>
      <c r="R72" s="320"/>
      <c r="S72" s="320"/>
      <c r="T72" s="320"/>
      <c r="U72" s="320"/>
    </row>
    <row r="73" spans="1:21" ht="14.25">
      <c r="A73" s="245">
        <v>8</v>
      </c>
      <c r="B73" s="251">
        <v>0</v>
      </c>
      <c r="C73" s="252">
        <v>0</v>
      </c>
      <c r="D73" s="253">
        <v>0</v>
      </c>
      <c r="E73" s="251">
        <v>0</v>
      </c>
      <c r="F73" s="252">
        <v>0</v>
      </c>
      <c r="G73" s="253">
        <v>0</v>
      </c>
      <c r="H73" s="251">
        <v>0</v>
      </c>
      <c r="I73" s="252">
        <v>0</v>
      </c>
      <c r="J73" s="253">
        <v>0</v>
      </c>
      <c r="M73" s="316">
        <v>0</v>
      </c>
      <c r="N73" s="316">
        <v>0</v>
      </c>
      <c r="O73" s="316">
        <v>0</v>
      </c>
      <c r="P73" s="320"/>
      <c r="Q73" s="320"/>
      <c r="R73" s="320"/>
      <c r="S73" s="320"/>
      <c r="T73" s="320"/>
      <c r="U73" s="320"/>
    </row>
    <row r="74" spans="1:21" ht="14.25">
      <c r="A74" s="245">
        <v>9</v>
      </c>
      <c r="B74" s="251">
        <v>0</v>
      </c>
      <c r="C74" s="252">
        <v>0</v>
      </c>
      <c r="D74" s="253">
        <v>0</v>
      </c>
      <c r="E74" s="251">
        <v>0</v>
      </c>
      <c r="F74" s="252">
        <v>0</v>
      </c>
      <c r="G74" s="253">
        <v>0</v>
      </c>
      <c r="H74" s="251">
        <v>0</v>
      </c>
      <c r="I74" s="252">
        <v>0</v>
      </c>
      <c r="J74" s="253">
        <v>0</v>
      </c>
      <c r="M74" s="316">
        <v>0</v>
      </c>
      <c r="N74" s="316">
        <v>0</v>
      </c>
      <c r="O74" s="316">
        <v>0</v>
      </c>
      <c r="P74" s="320"/>
      <c r="Q74" s="320"/>
      <c r="R74" s="320"/>
      <c r="S74" s="320"/>
      <c r="T74" s="320"/>
      <c r="U74" s="320"/>
    </row>
    <row r="75" spans="1:21" ht="14.25">
      <c r="A75" s="245">
        <v>10</v>
      </c>
      <c r="B75" s="251">
        <v>0</v>
      </c>
      <c r="C75" s="252">
        <v>0</v>
      </c>
      <c r="D75" s="253">
        <v>0</v>
      </c>
      <c r="E75" s="251">
        <v>0</v>
      </c>
      <c r="F75" s="252">
        <v>0</v>
      </c>
      <c r="G75" s="253">
        <v>0</v>
      </c>
      <c r="H75" s="251">
        <v>0</v>
      </c>
      <c r="I75" s="252">
        <v>0</v>
      </c>
      <c r="J75" s="253">
        <v>0</v>
      </c>
      <c r="M75" s="316">
        <v>0</v>
      </c>
      <c r="N75" s="316">
        <v>0</v>
      </c>
      <c r="O75" s="316">
        <v>0</v>
      </c>
      <c r="P75" s="320"/>
      <c r="Q75" s="320"/>
      <c r="R75" s="320"/>
      <c r="S75" s="320"/>
      <c r="T75" s="320"/>
      <c r="U75" s="320"/>
    </row>
    <row r="76" spans="1:21" ht="14.25">
      <c r="A76" s="245">
        <v>11</v>
      </c>
      <c r="B76" s="251">
        <v>0</v>
      </c>
      <c r="C76" s="252">
        <v>0</v>
      </c>
      <c r="D76" s="253">
        <v>0</v>
      </c>
      <c r="E76" s="251">
        <v>0</v>
      </c>
      <c r="F76" s="252">
        <v>0</v>
      </c>
      <c r="G76" s="253">
        <v>0</v>
      </c>
      <c r="H76" s="251">
        <v>0</v>
      </c>
      <c r="I76" s="252">
        <v>0</v>
      </c>
      <c r="J76" s="253">
        <v>0</v>
      </c>
      <c r="M76" s="316">
        <v>0</v>
      </c>
      <c r="N76" s="316">
        <v>0</v>
      </c>
      <c r="O76" s="316">
        <v>0</v>
      </c>
      <c r="P76" s="320"/>
      <c r="Q76" s="320"/>
      <c r="R76" s="320"/>
      <c r="S76" s="320"/>
      <c r="T76" s="320"/>
      <c r="U76" s="320"/>
    </row>
    <row r="77" spans="1:21" ht="14.25">
      <c r="A77" s="245">
        <v>12</v>
      </c>
      <c r="B77" s="251">
        <v>0</v>
      </c>
      <c r="C77" s="252">
        <v>0</v>
      </c>
      <c r="D77" s="253">
        <v>0</v>
      </c>
      <c r="E77" s="251">
        <v>0</v>
      </c>
      <c r="F77" s="252">
        <v>0</v>
      </c>
      <c r="G77" s="253">
        <v>0</v>
      </c>
      <c r="H77" s="251">
        <v>0</v>
      </c>
      <c r="I77" s="252">
        <v>0</v>
      </c>
      <c r="J77" s="253">
        <v>0</v>
      </c>
      <c r="M77" s="316">
        <v>0</v>
      </c>
      <c r="N77" s="316">
        <v>0</v>
      </c>
      <c r="O77" s="316">
        <v>0</v>
      </c>
      <c r="P77" s="320"/>
      <c r="Q77" s="320"/>
      <c r="R77" s="320"/>
      <c r="S77" s="320"/>
      <c r="T77" s="320"/>
      <c r="U77" s="320"/>
    </row>
    <row r="78" spans="1:21" ht="14.25">
      <c r="A78" s="245">
        <v>13</v>
      </c>
      <c r="B78" s="251">
        <v>0</v>
      </c>
      <c r="C78" s="252">
        <v>0</v>
      </c>
      <c r="D78" s="253">
        <v>0</v>
      </c>
      <c r="E78" s="251">
        <v>0</v>
      </c>
      <c r="F78" s="252">
        <v>0</v>
      </c>
      <c r="G78" s="253">
        <v>0</v>
      </c>
      <c r="H78" s="251">
        <v>0</v>
      </c>
      <c r="I78" s="252">
        <v>0</v>
      </c>
      <c r="J78" s="253">
        <v>0</v>
      </c>
      <c r="M78" s="316">
        <v>0</v>
      </c>
      <c r="N78" s="316">
        <v>0</v>
      </c>
      <c r="O78" s="316">
        <v>0</v>
      </c>
      <c r="P78" s="320"/>
      <c r="Q78" s="320"/>
      <c r="R78" s="320"/>
      <c r="S78" s="320"/>
      <c r="T78" s="320"/>
      <c r="U78" s="320"/>
    </row>
    <row r="79" spans="1:21" ht="14.25">
      <c r="A79" s="245">
        <v>14</v>
      </c>
      <c r="B79" s="251">
        <v>0</v>
      </c>
      <c r="C79" s="252">
        <v>0</v>
      </c>
      <c r="D79" s="253">
        <v>0</v>
      </c>
      <c r="E79" s="251">
        <v>0</v>
      </c>
      <c r="F79" s="252">
        <v>0</v>
      </c>
      <c r="G79" s="253">
        <v>0</v>
      </c>
      <c r="H79" s="251">
        <v>0</v>
      </c>
      <c r="I79" s="252">
        <v>0</v>
      </c>
      <c r="J79" s="253">
        <v>0</v>
      </c>
      <c r="M79" s="316">
        <v>0</v>
      </c>
      <c r="N79" s="316">
        <v>0</v>
      </c>
      <c r="O79" s="316">
        <v>0</v>
      </c>
      <c r="P79" s="320"/>
      <c r="Q79" s="320"/>
      <c r="R79" s="320"/>
      <c r="S79" s="320"/>
      <c r="T79" s="320"/>
      <c r="U79" s="320"/>
    </row>
    <row r="80" spans="1:21" ht="14.25">
      <c r="A80" s="245">
        <v>15</v>
      </c>
      <c r="B80" s="251">
        <v>0</v>
      </c>
      <c r="C80" s="252">
        <v>0</v>
      </c>
      <c r="D80" s="253">
        <v>0</v>
      </c>
      <c r="E80" s="251">
        <v>0</v>
      </c>
      <c r="F80" s="252">
        <v>0</v>
      </c>
      <c r="G80" s="253">
        <v>0</v>
      </c>
      <c r="H80" s="251">
        <v>0</v>
      </c>
      <c r="I80" s="252">
        <v>0</v>
      </c>
      <c r="J80" s="253">
        <v>0</v>
      </c>
      <c r="M80" s="316">
        <v>0</v>
      </c>
      <c r="N80" s="316">
        <v>0</v>
      </c>
      <c r="O80" s="316">
        <v>0</v>
      </c>
      <c r="P80" s="320"/>
      <c r="Q80" s="320"/>
      <c r="R80" s="320"/>
      <c r="S80" s="320"/>
      <c r="T80" s="320"/>
      <c r="U80" s="320"/>
    </row>
    <row r="81" spans="1:21" ht="14.25">
      <c r="A81" s="245">
        <v>16</v>
      </c>
      <c r="B81" s="251">
        <v>0</v>
      </c>
      <c r="C81" s="252">
        <v>0</v>
      </c>
      <c r="D81" s="253">
        <v>0</v>
      </c>
      <c r="E81" s="251">
        <v>0</v>
      </c>
      <c r="F81" s="252">
        <v>0</v>
      </c>
      <c r="G81" s="253">
        <v>0</v>
      </c>
      <c r="H81" s="251">
        <v>0</v>
      </c>
      <c r="I81" s="252">
        <v>0</v>
      </c>
      <c r="J81" s="253">
        <v>0</v>
      </c>
      <c r="M81" s="316">
        <v>0</v>
      </c>
      <c r="N81" s="316">
        <v>0</v>
      </c>
      <c r="O81" s="316">
        <v>0</v>
      </c>
      <c r="P81" s="320"/>
      <c r="Q81" s="320"/>
      <c r="R81" s="320"/>
      <c r="S81" s="320"/>
      <c r="T81" s="320"/>
      <c r="U81" s="320"/>
    </row>
    <row r="82" spans="1:21" ht="14.25">
      <c r="A82" s="245">
        <v>17</v>
      </c>
      <c r="B82" s="251">
        <v>0</v>
      </c>
      <c r="C82" s="252">
        <v>0</v>
      </c>
      <c r="D82" s="253">
        <v>0</v>
      </c>
      <c r="E82" s="251">
        <v>0</v>
      </c>
      <c r="F82" s="252">
        <v>0</v>
      </c>
      <c r="G82" s="253">
        <v>0</v>
      </c>
      <c r="H82" s="251">
        <v>0</v>
      </c>
      <c r="I82" s="252">
        <v>0</v>
      </c>
      <c r="J82" s="253">
        <v>0</v>
      </c>
      <c r="M82" s="316">
        <v>0</v>
      </c>
      <c r="N82" s="316">
        <v>0</v>
      </c>
      <c r="O82" s="316">
        <v>0</v>
      </c>
      <c r="P82" s="320"/>
      <c r="Q82" s="320"/>
      <c r="R82" s="320"/>
      <c r="S82" s="320"/>
      <c r="T82" s="320"/>
      <c r="U82" s="320"/>
    </row>
    <row r="83" spans="1:21" ht="14.25">
      <c r="A83" s="245">
        <v>18</v>
      </c>
      <c r="B83" s="251">
        <v>0</v>
      </c>
      <c r="C83" s="252">
        <v>0</v>
      </c>
      <c r="D83" s="253">
        <v>0</v>
      </c>
      <c r="E83" s="251">
        <v>0</v>
      </c>
      <c r="F83" s="252">
        <v>0</v>
      </c>
      <c r="G83" s="253">
        <v>0</v>
      </c>
      <c r="H83" s="251">
        <v>0</v>
      </c>
      <c r="I83" s="252">
        <v>0</v>
      </c>
      <c r="J83" s="253">
        <v>0</v>
      </c>
      <c r="M83" s="316">
        <v>0</v>
      </c>
      <c r="N83" s="316">
        <v>0</v>
      </c>
      <c r="O83" s="316">
        <v>0</v>
      </c>
      <c r="P83" s="320"/>
      <c r="Q83" s="320"/>
      <c r="R83" s="320"/>
      <c r="S83" s="320"/>
      <c r="T83" s="320"/>
      <c r="U83" s="320"/>
    </row>
    <row r="84" spans="1:21" ht="14.25">
      <c r="A84" s="245">
        <v>19</v>
      </c>
      <c r="B84" s="251">
        <v>0</v>
      </c>
      <c r="C84" s="252">
        <v>0</v>
      </c>
      <c r="D84" s="253">
        <v>0</v>
      </c>
      <c r="E84" s="251">
        <v>0</v>
      </c>
      <c r="F84" s="252">
        <v>0</v>
      </c>
      <c r="G84" s="253">
        <v>0</v>
      </c>
      <c r="H84" s="251">
        <v>0</v>
      </c>
      <c r="I84" s="252">
        <v>0</v>
      </c>
      <c r="J84" s="253">
        <v>0</v>
      </c>
      <c r="M84" s="316">
        <v>0</v>
      </c>
      <c r="N84" s="316">
        <v>0</v>
      </c>
      <c r="O84" s="316">
        <v>0</v>
      </c>
      <c r="P84" s="320"/>
      <c r="Q84" s="320"/>
      <c r="R84" s="320"/>
      <c r="S84" s="320"/>
      <c r="T84" s="320"/>
      <c r="U84" s="320"/>
    </row>
    <row r="85" spans="1:21" ht="14.25">
      <c r="A85" s="245">
        <v>20</v>
      </c>
      <c r="B85" s="251">
        <v>0</v>
      </c>
      <c r="C85" s="252">
        <v>0</v>
      </c>
      <c r="D85" s="253">
        <v>0</v>
      </c>
      <c r="E85" s="251">
        <v>0</v>
      </c>
      <c r="F85" s="252">
        <v>0</v>
      </c>
      <c r="G85" s="253">
        <v>0</v>
      </c>
      <c r="H85" s="251">
        <v>0</v>
      </c>
      <c r="I85" s="252">
        <v>0</v>
      </c>
      <c r="J85" s="253">
        <v>0</v>
      </c>
      <c r="M85" s="316">
        <v>0</v>
      </c>
      <c r="N85" s="316">
        <v>0</v>
      </c>
      <c r="O85" s="316">
        <v>0</v>
      </c>
      <c r="P85" s="320"/>
      <c r="Q85" s="320"/>
      <c r="R85" s="320"/>
      <c r="S85" s="320"/>
      <c r="T85" s="320"/>
      <c r="U85" s="320"/>
    </row>
    <row r="86" spans="1:21" ht="15" thickBot="1">
      <c r="A86" s="245">
        <v>21</v>
      </c>
      <c r="B86" s="254">
        <v>0</v>
      </c>
      <c r="C86" s="255">
        <v>0</v>
      </c>
      <c r="D86" s="256">
        <v>0</v>
      </c>
      <c r="E86" s="254">
        <v>0</v>
      </c>
      <c r="F86" s="255">
        <v>0</v>
      </c>
      <c r="G86" s="256">
        <v>0</v>
      </c>
      <c r="H86" s="254">
        <v>0</v>
      </c>
      <c r="I86" s="255">
        <v>0</v>
      </c>
      <c r="J86" s="256">
        <v>0</v>
      </c>
      <c r="M86" s="316">
        <v>0</v>
      </c>
      <c r="N86" s="316">
        <v>0</v>
      </c>
      <c r="O86" s="316">
        <v>0</v>
      </c>
      <c r="P86" s="320"/>
      <c r="Q86" s="320"/>
      <c r="R86" s="320"/>
      <c r="S86" s="320"/>
      <c r="T86" s="320"/>
      <c r="U86" s="320"/>
    </row>
    <row r="87" spans="1:21">
      <c r="M87" s="3"/>
      <c r="N87" s="3"/>
      <c r="O87" s="3"/>
      <c r="P87" s="3"/>
      <c r="Q87" s="3"/>
      <c r="R87" s="3"/>
      <c r="S87" s="3"/>
      <c r="T87" s="3"/>
      <c r="U87" s="3"/>
    </row>
    <row r="88" spans="1:21">
      <c r="M88" s="3"/>
      <c r="N88" s="3"/>
      <c r="O88" s="3"/>
      <c r="P88" s="3"/>
      <c r="Q88" s="3"/>
      <c r="R88" s="3"/>
      <c r="S88" s="3"/>
      <c r="T88" s="3"/>
      <c r="U88" s="3"/>
    </row>
    <row r="89" spans="1:21">
      <c r="M89" s="3"/>
      <c r="N89" s="3"/>
      <c r="O89" s="3"/>
      <c r="P89" s="3"/>
      <c r="Q89" s="3"/>
      <c r="R89" s="3"/>
      <c r="S89" s="3"/>
      <c r="T89" s="3"/>
      <c r="U89" s="3"/>
    </row>
  </sheetData>
  <mergeCells count="19">
    <mergeCell ref="R1:T1"/>
    <mergeCell ref="B1:D1"/>
    <mergeCell ref="E1:G1"/>
    <mergeCell ref="B28:D28"/>
    <mergeCell ref="E28:G28"/>
    <mergeCell ref="O1:Q1"/>
    <mergeCell ref="B64:D64"/>
    <mergeCell ref="E64:G64"/>
    <mergeCell ref="H64:J64"/>
    <mergeCell ref="B39:J39"/>
    <mergeCell ref="B40:D40"/>
    <mergeCell ref="E40:G40"/>
    <mergeCell ref="H40:J40"/>
    <mergeCell ref="M40:O40"/>
    <mergeCell ref="P40:R40"/>
    <mergeCell ref="S40:U40"/>
    <mergeCell ref="M64:O64"/>
    <mergeCell ref="P64:R64"/>
    <mergeCell ref="S64:U6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control shapeId="47133" r:id="rId4" name="CommandButton18"/>
    <control shapeId="47132" r:id="rId5" name="CommandButton17"/>
    <control shapeId="47131" r:id="rId6" name="CommandButton16"/>
    <control shapeId="47130" r:id="rId7" name="CommandButton15"/>
    <control shapeId="47129" r:id="rId8" name="CommandButton14"/>
    <control shapeId="47128" r:id="rId9" name="CommandButton13"/>
    <control shapeId="47127" r:id="rId10" name="CommandButton12"/>
    <control shapeId="47118" r:id="rId11" name="CommandButton9"/>
    <control shapeId="47116" r:id="rId12" name="CommandButton8"/>
    <control shapeId="47115" r:id="rId13" name="CommandButton7"/>
    <control shapeId="47111" r:id="rId14" name="CommandButton6"/>
    <control shapeId="47110" r:id="rId15" name="CommandButton5"/>
    <control shapeId="47109" r:id="rId16" name="CommandButton4"/>
    <control shapeId="47108" r:id="rId17" name="CommandButton3"/>
    <control shapeId="47107" r:id="rId18" name="CommandButton2"/>
    <control shapeId="47106" r:id="rId19" name="CommandButton1"/>
    <control shapeId="47121" r:id="rId20" name="CommandButton10"/>
    <control shapeId="47122" r:id="rId21" name="CommandButton11"/>
    <control shapeId="47134" r:id="rId22" name="CommandButton19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2"/>
  <dimension ref="A1:AD101"/>
  <sheetViews>
    <sheetView workbookViewId="0">
      <selection activeCell="J25" sqref="J25"/>
    </sheetView>
  </sheetViews>
  <sheetFormatPr defaultRowHeight="13.5"/>
  <cols>
    <col min="2" max="2" width="21.625" bestFit="1" customWidth="1"/>
    <col min="3" max="30" width="9" style="287"/>
  </cols>
  <sheetData>
    <row r="1" spans="1:30" s="3" customFormat="1">
      <c r="A1" s="13" t="s">
        <v>143</v>
      </c>
      <c r="B1" s="9" t="s">
        <v>142</v>
      </c>
      <c r="C1" s="291" t="s">
        <v>650</v>
      </c>
      <c r="D1" s="291" t="s">
        <v>624</v>
      </c>
      <c r="E1" s="291" t="s">
        <v>625</v>
      </c>
      <c r="F1" s="291" t="s">
        <v>646</v>
      </c>
      <c r="G1" s="291" t="s">
        <v>647</v>
      </c>
      <c r="H1" s="291" t="s">
        <v>626</v>
      </c>
      <c r="I1" s="291" t="s">
        <v>627</v>
      </c>
      <c r="J1" s="291" t="s">
        <v>628</v>
      </c>
      <c r="K1" s="291" t="s">
        <v>648</v>
      </c>
      <c r="L1" s="291" t="s">
        <v>651</v>
      </c>
      <c r="M1" s="291" t="s">
        <v>652</v>
      </c>
      <c r="N1" s="291" t="s">
        <v>653</v>
      </c>
      <c r="O1" s="291" t="s">
        <v>199</v>
      </c>
      <c r="P1" s="291" t="s">
        <v>200</v>
      </c>
      <c r="Q1" s="291" t="s">
        <v>201</v>
      </c>
      <c r="R1" s="291" t="s">
        <v>202</v>
      </c>
      <c r="S1" s="291" t="s">
        <v>203</v>
      </c>
      <c r="T1" s="291" t="s">
        <v>204</v>
      </c>
      <c r="U1" s="291" t="s">
        <v>205</v>
      </c>
      <c r="V1" s="291" t="s">
        <v>206</v>
      </c>
      <c r="W1" s="291" t="s">
        <v>207</v>
      </c>
      <c r="X1" s="291" t="s">
        <v>208</v>
      </c>
      <c r="Y1" s="291" t="s">
        <v>209</v>
      </c>
      <c r="Z1" s="291" t="s">
        <v>210</v>
      </c>
      <c r="AA1" s="291" t="s">
        <v>211</v>
      </c>
      <c r="AB1" s="291" t="s">
        <v>212</v>
      </c>
      <c r="AC1" s="291" t="s">
        <v>213</v>
      </c>
      <c r="AD1" s="292" t="s">
        <v>0</v>
      </c>
    </row>
    <row r="2" spans="1:30">
      <c r="B2" s="168">
        <v>44224.384832256947</v>
      </c>
      <c r="C2" s="287">
        <v>6.6669999999999993E-2</v>
      </c>
      <c r="D2" s="287">
        <v>5.5530000000000003E-2</v>
      </c>
      <c r="E2" s="287">
        <v>6.4769999999999994E-2</v>
      </c>
      <c r="F2" s="287">
        <v>10.010199999999999</v>
      </c>
      <c r="G2" s="287">
        <v>9.9861900000000006</v>
      </c>
      <c r="H2" s="287">
        <v>10.0166</v>
      </c>
      <c r="I2" s="287">
        <v>89.155199999999994</v>
      </c>
      <c r="J2" s="287">
        <v>83.106200000000001</v>
      </c>
      <c r="K2" s="287">
        <v>96.498999999999995</v>
      </c>
      <c r="L2" s="287">
        <v>9.8399999999999998E-3</v>
      </c>
      <c r="M2" s="287">
        <v>6.6559999999999994E-2</v>
      </c>
      <c r="N2" s="287">
        <v>-7.3400000000000007E-2</v>
      </c>
      <c r="O2" s="287">
        <v>0.66739999999999999</v>
      </c>
      <c r="P2" s="287">
        <v>0.55056000000000005</v>
      </c>
      <c r="Q2" s="287">
        <v>0.64466000000000001</v>
      </c>
      <c r="R2" s="287">
        <v>1.474E-2</v>
      </c>
      <c r="S2" s="287">
        <v>0.12002</v>
      </c>
      <c r="T2" s="287">
        <v>-0.11310000000000001</v>
      </c>
      <c r="U2" s="287">
        <v>0</v>
      </c>
      <c r="V2" s="287">
        <v>89.899000000000001</v>
      </c>
      <c r="W2" s="287">
        <v>93.541899999999998</v>
      </c>
      <c r="X2" s="287">
        <v>2.3500000000000001E-3</v>
      </c>
      <c r="Y2" s="287">
        <v>2.9199999999999999E-3</v>
      </c>
      <c r="Z2" s="287">
        <v>3.9699999999999996E-3</v>
      </c>
      <c r="AA2" s="287">
        <v>1.23E-3</v>
      </c>
      <c r="AB2" s="287">
        <v>1.25E-3</v>
      </c>
      <c r="AC2" s="287">
        <v>1.3600000000000001E-3</v>
      </c>
      <c r="AD2" s="287">
        <v>50.000999999999998</v>
      </c>
    </row>
    <row r="3" spans="1:30">
      <c r="B3" s="168">
        <v>44224.384867025467</v>
      </c>
      <c r="C3" s="287">
        <v>6.4860000000000001E-2</v>
      </c>
      <c r="D3" s="287">
        <v>5.654E-2</v>
      </c>
      <c r="E3" s="287">
        <v>6.4829999999999999E-2</v>
      </c>
      <c r="F3" s="287">
        <v>10.010199999999999</v>
      </c>
      <c r="G3" s="287">
        <v>9.9861900000000006</v>
      </c>
      <c r="H3" s="287">
        <v>10.016500000000001</v>
      </c>
      <c r="I3" s="287">
        <v>85.772300000000001</v>
      </c>
      <c r="J3" s="287">
        <v>80.502099999999999</v>
      </c>
      <c r="K3" s="287">
        <v>93.044799999999995</v>
      </c>
      <c r="L3" s="287">
        <v>4.786E-2</v>
      </c>
      <c r="M3" s="287">
        <v>9.3179999999999999E-2</v>
      </c>
      <c r="N3" s="287">
        <v>-3.44E-2</v>
      </c>
      <c r="O3" s="287">
        <v>0.64754</v>
      </c>
      <c r="P3" s="287">
        <v>0.55694999999999995</v>
      </c>
      <c r="Q3" s="287">
        <v>0.64849000000000001</v>
      </c>
      <c r="R3" s="287">
        <v>7.3719999999999994E-2</v>
      </c>
      <c r="S3" s="287">
        <v>0.16500999999999999</v>
      </c>
      <c r="T3" s="287">
        <v>-5.3100000000000001E-2</v>
      </c>
      <c r="U3" s="287">
        <v>0</v>
      </c>
      <c r="V3" s="287">
        <v>271.56599999999997</v>
      </c>
      <c r="W3" s="287">
        <v>92.680700000000002</v>
      </c>
      <c r="X3" s="287">
        <v>4.5300000000000002E-3</v>
      </c>
      <c r="Y3" s="287">
        <v>3.65E-3</v>
      </c>
      <c r="Z3" s="287">
        <v>3.0500000000000002E-3</v>
      </c>
      <c r="AA3" s="287">
        <v>1.24E-3</v>
      </c>
      <c r="AB3" s="287">
        <v>1.2600000000000001E-3</v>
      </c>
      <c r="AC3" s="287">
        <v>1.3500000000000001E-3</v>
      </c>
      <c r="AD3" s="287">
        <v>50.000999999999998</v>
      </c>
    </row>
    <row r="4" spans="1:30">
      <c r="B4" s="168">
        <v>44224.384901886573</v>
      </c>
      <c r="C4" s="287">
        <v>6.447E-2</v>
      </c>
      <c r="D4" s="287">
        <v>5.3749999999999999E-2</v>
      </c>
      <c r="E4" s="287">
        <v>6.5809999999999994E-2</v>
      </c>
      <c r="F4" s="287">
        <v>10.010199999999999</v>
      </c>
      <c r="G4" s="287">
        <v>9.9862699999999993</v>
      </c>
      <c r="H4" s="287">
        <v>10.016500000000001</v>
      </c>
      <c r="I4" s="287">
        <v>85.974199999999996</v>
      </c>
      <c r="J4" s="287">
        <v>79.588499999999996</v>
      </c>
      <c r="K4" s="287">
        <v>90.706599999999995</v>
      </c>
      <c r="L4" s="287">
        <v>4.53E-2</v>
      </c>
      <c r="M4" s="287">
        <v>9.7009999999999999E-2</v>
      </c>
      <c r="N4" s="287">
        <v>-8.0999999999999996E-3</v>
      </c>
      <c r="O4" s="287">
        <v>0.64378000000000002</v>
      </c>
      <c r="P4" s="287">
        <v>0.52797000000000005</v>
      </c>
      <c r="Q4" s="287">
        <v>0.65915000000000001</v>
      </c>
      <c r="R4" s="287">
        <v>7.0199999999999999E-2</v>
      </c>
      <c r="S4" s="287">
        <v>0.18071000000000001</v>
      </c>
      <c r="T4" s="287">
        <v>-1.23E-2</v>
      </c>
      <c r="U4" s="287">
        <v>0</v>
      </c>
      <c r="V4" s="287">
        <v>92.082300000000004</v>
      </c>
      <c r="W4" s="287">
        <v>93.091399999999993</v>
      </c>
      <c r="X4" s="287">
        <v>2.47E-3</v>
      </c>
      <c r="Y4" s="287">
        <v>2.64E-3</v>
      </c>
      <c r="Z4" s="287">
        <v>3.8700000000000002E-3</v>
      </c>
      <c r="AA4" s="287">
        <v>1.24E-3</v>
      </c>
      <c r="AB4" s="287">
        <v>1.2899999999999999E-3</v>
      </c>
      <c r="AC4" s="287">
        <v>1.34E-3</v>
      </c>
      <c r="AD4" s="287">
        <v>50.000999999999998</v>
      </c>
    </row>
    <row r="5" spans="1:30">
      <c r="B5" s="168">
        <v>44224.384936921299</v>
      </c>
      <c r="C5" s="287">
        <v>6.3799999999999996E-2</v>
      </c>
      <c r="D5" s="287">
        <v>5.314E-2</v>
      </c>
      <c r="E5" s="287">
        <v>6.3570000000000002E-2</v>
      </c>
      <c r="F5" s="287">
        <v>10.010199999999999</v>
      </c>
      <c r="G5" s="287">
        <v>9.9863300000000006</v>
      </c>
      <c r="H5" s="287">
        <v>10.016500000000001</v>
      </c>
      <c r="I5" s="287">
        <v>84.0946</v>
      </c>
      <c r="J5" s="287">
        <v>280.06299999999999</v>
      </c>
      <c r="K5" s="287">
        <v>86.760499999999993</v>
      </c>
      <c r="L5" s="287">
        <v>6.5710000000000005E-2</v>
      </c>
      <c r="M5" s="287">
        <v>9.2730000000000007E-2</v>
      </c>
      <c r="N5" s="287">
        <v>3.5979999999999998E-2</v>
      </c>
      <c r="O5" s="287">
        <v>0.63534000000000002</v>
      </c>
      <c r="P5" s="287">
        <v>-0.52249999999999996</v>
      </c>
      <c r="Q5" s="287">
        <v>0.63575000000000004</v>
      </c>
      <c r="R5" s="287">
        <v>0.10288</v>
      </c>
      <c r="S5" s="287">
        <v>0.17473</v>
      </c>
      <c r="T5" s="287">
        <v>5.6500000000000002E-2</v>
      </c>
      <c r="U5" s="287">
        <v>0</v>
      </c>
      <c r="V5" s="287">
        <v>270.995</v>
      </c>
      <c r="W5" s="287">
        <v>273.3</v>
      </c>
      <c r="X5" s="287">
        <v>4.1900000000000001E-3</v>
      </c>
      <c r="Y5" s="287">
        <v>2.99E-3</v>
      </c>
      <c r="Z5" s="287">
        <v>1.4499999999999999E-3</v>
      </c>
      <c r="AA5" s="287">
        <v>1.24E-3</v>
      </c>
      <c r="AB5" s="287">
        <v>1.2700000000000001E-3</v>
      </c>
      <c r="AC5" s="287">
        <v>1.3500000000000001E-3</v>
      </c>
      <c r="AD5" s="287">
        <v>50.000999999999998</v>
      </c>
    </row>
    <row r="6" spans="1:30">
      <c r="B6" s="168">
        <v>44224.384972916669</v>
      </c>
      <c r="C6" s="287">
        <v>6.5680000000000002E-2</v>
      </c>
      <c r="D6" s="287">
        <v>5.2740000000000002E-2</v>
      </c>
      <c r="E6" s="287">
        <v>6.5799999999999997E-2</v>
      </c>
      <c r="F6" s="287">
        <v>10.010199999999999</v>
      </c>
      <c r="G6" s="287">
        <v>9.9863599999999995</v>
      </c>
      <c r="H6" s="287">
        <v>10.016500000000001</v>
      </c>
      <c r="I6" s="287">
        <v>85.317999999999998</v>
      </c>
      <c r="J6" s="287">
        <v>276.108</v>
      </c>
      <c r="K6" s="287">
        <v>82.097300000000004</v>
      </c>
      <c r="L6" s="287">
        <v>5.3670000000000002E-2</v>
      </c>
      <c r="M6" s="287">
        <v>5.604E-2</v>
      </c>
      <c r="N6" s="287">
        <v>8.8020000000000001E-2</v>
      </c>
      <c r="O6" s="287">
        <v>0.65537000000000001</v>
      </c>
      <c r="P6" s="287">
        <v>-0.52359999999999995</v>
      </c>
      <c r="Q6" s="287">
        <v>0.63414000000000004</v>
      </c>
      <c r="R6" s="287">
        <v>8.1619999999999998E-2</v>
      </c>
      <c r="S6" s="287">
        <v>0.10639999999999999</v>
      </c>
      <c r="T6" s="287">
        <v>0.13749</v>
      </c>
      <c r="U6" s="287">
        <v>0</v>
      </c>
      <c r="V6" s="287">
        <v>270.58999999999997</v>
      </c>
      <c r="W6" s="287">
        <v>273.108</v>
      </c>
      <c r="X6" s="287">
        <v>2.9499999999999999E-3</v>
      </c>
      <c r="Y6" s="287">
        <v>1.7600000000000001E-3</v>
      </c>
      <c r="Z6" s="287">
        <v>2.8E-3</v>
      </c>
      <c r="AA6" s="287">
        <v>1.2600000000000001E-3</v>
      </c>
      <c r="AB6" s="287">
        <v>1.2099999999999999E-3</v>
      </c>
      <c r="AC6" s="287">
        <v>1.32E-3</v>
      </c>
      <c r="AD6" s="287">
        <v>50.000999999999998</v>
      </c>
    </row>
    <row r="7" spans="1:30">
      <c r="B7" s="168">
        <v>44224.385008495374</v>
      </c>
      <c r="C7" s="287">
        <v>6.3880000000000006E-2</v>
      </c>
      <c r="D7" s="287">
        <v>5.484E-2</v>
      </c>
      <c r="E7" s="287">
        <v>6.5930000000000002E-2</v>
      </c>
      <c r="F7" s="287">
        <v>10.010199999999999</v>
      </c>
      <c r="G7" s="287">
        <v>9.9863499999999998</v>
      </c>
      <c r="H7" s="287">
        <v>10.0166</v>
      </c>
      <c r="I7" s="287">
        <v>274.64699999999999</v>
      </c>
      <c r="J7" s="287">
        <v>268.84699999999998</v>
      </c>
      <c r="K7" s="287">
        <v>81.7774</v>
      </c>
      <c r="L7" s="287">
        <v>5.1810000000000002E-2</v>
      </c>
      <c r="M7" s="287">
        <v>-1.0999999999999999E-2</v>
      </c>
      <c r="N7" s="287">
        <v>9.4439999999999996E-2</v>
      </c>
      <c r="O7" s="287">
        <v>-0.63739999999999997</v>
      </c>
      <c r="P7" s="287">
        <v>-0.54759999999999998</v>
      </c>
      <c r="Q7" s="287">
        <v>0.65361000000000002</v>
      </c>
      <c r="R7" s="287">
        <v>8.1009999999999999E-2</v>
      </c>
      <c r="S7" s="287">
        <v>-2.01E-2</v>
      </c>
      <c r="T7" s="287">
        <v>0.14301</v>
      </c>
      <c r="U7" s="287">
        <v>0</v>
      </c>
      <c r="V7" s="287">
        <v>270.96199999999999</v>
      </c>
      <c r="W7" s="287">
        <v>273.33600000000001</v>
      </c>
      <c r="X7" s="287">
        <v>2.8800000000000002E-3</v>
      </c>
      <c r="Y7" s="287">
        <v>1.9300000000000001E-3</v>
      </c>
      <c r="Z7" s="287">
        <v>2.8400000000000001E-3</v>
      </c>
      <c r="AA7" s="287">
        <v>1.2600000000000001E-3</v>
      </c>
      <c r="AB7" s="287">
        <v>1.1900000000000001E-3</v>
      </c>
      <c r="AC7" s="287">
        <v>1.2899999999999999E-3</v>
      </c>
      <c r="AD7" s="287">
        <v>50.000999999999998</v>
      </c>
    </row>
    <row r="8" spans="1:30">
      <c r="B8" s="168">
        <v>44224.385044525465</v>
      </c>
      <c r="C8" s="287">
        <v>6.4170000000000005E-2</v>
      </c>
      <c r="D8" s="287">
        <v>5.4239999999999997E-2</v>
      </c>
      <c r="E8" s="287">
        <v>6.5189999999999998E-2</v>
      </c>
      <c r="F8" s="287">
        <v>10.010199999999999</v>
      </c>
      <c r="G8" s="287">
        <v>9.9863300000000006</v>
      </c>
      <c r="H8" s="287">
        <v>10.0166</v>
      </c>
      <c r="I8" s="287">
        <v>87.196399999999997</v>
      </c>
      <c r="J8" s="287">
        <v>93.143100000000004</v>
      </c>
      <c r="K8" s="287">
        <v>274.25700000000001</v>
      </c>
      <c r="L8" s="287">
        <v>3.1419999999999997E-2</v>
      </c>
      <c r="M8" s="287">
        <v>-2.9700000000000001E-2</v>
      </c>
      <c r="N8" s="287">
        <v>4.8469999999999999E-2</v>
      </c>
      <c r="O8" s="287">
        <v>0.64165000000000005</v>
      </c>
      <c r="P8" s="287">
        <v>0.54093000000000002</v>
      </c>
      <c r="Q8" s="287">
        <v>-0.65110000000000001</v>
      </c>
      <c r="R8" s="287">
        <v>4.8910000000000002E-2</v>
      </c>
      <c r="S8" s="287">
        <v>-5.4800000000000001E-2</v>
      </c>
      <c r="T8" s="287">
        <v>7.4230000000000004E-2</v>
      </c>
      <c r="U8" s="287">
        <v>0</v>
      </c>
      <c r="V8" s="287">
        <v>91.757300000000001</v>
      </c>
      <c r="W8" s="287">
        <v>272.99200000000002</v>
      </c>
      <c r="X8" s="287">
        <v>4.5700000000000003E-3</v>
      </c>
      <c r="Y8" s="287">
        <v>2.0699999999999998E-3</v>
      </c>
      <c r="Z8" s="287">
        <v>1.81E-3</v>
      </c>
      <c r="AA8" s="287">
        <v>1.23E-3</v>
      </c>
      <c r="AB8" s="287">
        <v>1.2099999999999999E-3</v>
      </c>
      <c r="AC8" s="287">
        <v>1.32E-3</v>
      </c>
      <c r="AD8" s="287">
        <v>50.000999999999998</v>
      </c>
    </row>
    <row r="9" spans="1:30">
      <c r="B9" s="168">
        <v>44224.385079525462</v>
      </c>
      <c r="C9" s="287">
        <v>6.6559999999999994E-2</v>
      </c>
      <c r="D9" s="287">
        <v>5.5899999999999998E-2</v>
      </c>
      <c r="E9" s="287">
        <v>6.6430000000000003E-2</v>
      </c>
      <c r="F9" s="287">
        <v>10.010199999999999</v>
      </c>
      <c r="G9" s="287">
        <v>9.9862699999999993</v>
      </c>
      <c r="H9" s="287">
        <v>10.0166</v>
      </c>
      <c r="I9" s="287">
        <v>86.350899999999996</v>
      </c>
      <c r="J9" s="287">
        <v>92.496099999999998</v>
      </c>
      <c r="K9" s="287">
        <v>271.90800000000002</v>
      </c>
      <c r="L9" s="287">
        <v>4.24E-2</v>
      </c>
      <c r="M9" s="287">
        <v>-2.4299999999999999E-2</v>
      </c>
      <c r="N9" s="287">
        <v>2.2159999999999999E-2</v>
      </c>
      <c r="O9" s="287">
        <v>0.66493000000000002</v>
      </c>
      <c r="P9" s="287">
        <v>0.55776999999999999</v>
      </c>
      <c r="Q9" s="287">
        <v>-0.66500000000000004</v>
      </c>
      <c r="R9" s="287">
        <v>6.3640000000000002E-2</v>
      </c>
      <c r="S9" s="287">
        <v>-4.3499999999999997E-2</v>
      </c>
      <c r="T9" s="287">
        <v>3.3300000000000003E-2</v>
      </c>
      <c r="U9" s="287">
        <v>0</v>
      </c>
      <c r="V9" s="287">
        <v>91.028999999999996</v>
      </c>
      <c r="W9" s="287">
        <v>92.174000000000007</v>
      </c>
      <c r="X9" s="287">
        <v>2.5999999999999999E-3</v>
      </c>
      <c r="Y9" s="287">
        <v>2.7899999999999999E-3</v>
      </c>
      <c r="Z9" s="287">
        <v>2.3999999999999998E-3</v>
      </c>
      <c r="AA9" s="287">
        <v>1.23E-3</v>
      </c>
      <c r="AB9" s="287">
        <v>1.2700000000000001E-3</v>
      </c>
      <c r="AC9" s="287">
        <v>1.3600000000000001E-3</v>
      </c>
      <c r="AD9" s="287">
        <v>50.000999999999998</v>
      </c>
    </row>
    <row r="10" spans="1:30">
      <c r="B10" s="168">
        <v>44224.38511560185</v>
      </c>
      <c r="C10" s="287">
        <v>6.3920000000000005E-2</v>
      </c>
      <c r="D10" s="287">
        <v>5.4359999999999999E-2</v>
      </c>
      <c r="E10" s="287">
        <v>6.4600000000000005E-2</v>
      </c>
      <c r="F10" s="287">
        <v>10.010199999999999</v>
      </c>
      <c r="G10" s="287">
        <v>9.9862199999999994</v>
      </c>
      <c r="H10" s="287">
        <v>10.0166</v>
      </c>
      <c r="I10" s="287">
        <v>86.895200000000003</v>
      </c>
      <c r="J10" s="287">
        <v>91.735600000000005</v>
      </c>
      <c r="K10" s="287">
        <v>270.03699999999998</v>
      </c>
      <c r="L10" s="287">
        <v>3.4660000000000003E-2</v>
      </c>
      <c r="M10" s="287">
        <v>-1.6400000000000001E-2</v>
      </c>
      <c r="N10" s="287">
        <v>4.2000000000000002E-4</v>
      </c>
      <c r="O10" s="287">
        <v>0.63900000000000001</v>
      </c>
      <c r="P10" s="287">
        <v>0.54269000000000001</v>
      </c>
      <c r="Q10" s="287">
        <v>-0.64710000000000001</v>
      </c>
      <c r="R10" s="287">
        <v>5.416E-2</v>
      </c>
      <c r="S10" s="287">
        <v>-3.0200000000000001E-2</v>
      </c>
      <c r="T10" s="287">
        <v>6.4999999999999997E-4</v>
      </c>
      <c r="U10" s="287">
        <v>0</v>
      </c>
      <c r="V10" s="287">
        <v>271.32100000000003</v>
      </c>
      <c r="W10" s="287">
        <v>91.677800000000005</v>
      </c>
      <c r="X10" s="287">
        <v>2.2799999999999999E-3</v>
      </c>
      <c r="Y10" s="287">
        <v>2.7899999999999999E-3</v>
      </c>
      <c r="Z10" s="287">
        <v>1.73E-3</v>
      </c>
      <c r="AA10" s="287">
        <v>1.24E-3</v>
      </c>
      <c r="AB10" s="287">
        <v>1.2700000000000001E-3</v>
      </c>
      <c r="AC10" s="287">
        <v>1.3500000000000001E-3</v>
      </c>
      <c r="AD10" s="287">
        <v>50.000999999999998</v>
      </c>
    </row>
    <row r="11" spans="1:30">
      <c r="B11" s="168">
        <v>44224.385151134258</v>
      </c>
      <c r="C11" s="287">
        <v>6.5299999999999997E-2</v>
      </c>
      <c r="D11" s="287">
        <v>5.3969999999999997E-2</v>
      </c>
      <c r="E11" s="287">
        <v>6.5320000000000003E-2</v>
      </c>
      <c r="F11" s="287">
        <v>10.010199999999999</v>
      </c>
      <c r="G11" s="287">
        <v>9.9861699999999995</v>
      </c>
      <c r="H11" s="287">
        <v>10.0166</v>
      </c>
      <c r="I11" s="287">
        <v>86.538200000000003</v>
      </c>
      <c r="J11" s="287">
        <v>90.699799999999996</v>
      </c>
      <c r="K11" s="287">
        <v>266.964</v>
      </c>
      <c r="L11" s="287">
        <v>3.9469999999999998E-2</v>
      </c>
      <c r="M11" s="287">
        <v>-6.4999999999999997E-3</v>
      </c>
      <c r="N11" s="287">
        <v>-3.4599999999999999E-2</v>
      </c>
      <c r="O11" s="287">
        <v>0.65249999999999997</v>
      </c>
      <c r="P11" s="287">
        <v>0.53893999999999997</v>
      </c>
      <c r="Q11" s="287">
        <v>-0.65329999999999999</v>
      </c>
      <c r="R11" s="287">
        <v>6.0380000000000003E-2</v>
      </c>
      <c r="S11" s="287">
        <v>-1.2200000000000001E-2</v>
      </c>
      <c r="T11" s="287">
        <v>-5.2900000000000003E-2</v>
      </c>
      <c r="U11" s="287">
        <v>0</v>
      </c>
      <c r="V11" s="287">
        <v>90.027500000000003</v>
      </c>
      <c r="W11" s="287">
        <v>93.486599999999996</v>
      </c>
      <c r="X11" s="287">
        <v>3.5200000000000001E-3</v>
      </c>
      <c r="Y11" s="287">
        <v>3.16E-3</v>
      </c>
      <c r="Z11" s="287">
        <v>4.3299999999999996E-3</v>
      </c>
      <c r="AA11" s="287">
        <v>1.24E-3</v>
      </c>
      <c r="AB11" s="287">
        <v>1.24E-3</v>
      </c>
      <c r="AC11" s="287">
        <v>1.31E-3</v>
      </c>
      <c r="AD11" s="287">
        <v>50.000999999999998</v>
      </c>
    </row>
    <row r="12" spans="1:30">
      <c r="B12" s="168">
        <v>44224.385186493055</v>
      </c>
      <c r="C12" s="287">
        <v>6.5850000000000006E-2</v>
      </c>
      <c r="D12" s="287">
        <v>5.4469999999999998E-2</v>
      </c>
      <c r="E12" s="287">
        <v>6.4399999999999999E-2</v>
      </c>
      <c r="F12" s="287">
        <v>10.010199999999999</v>
      </c>
      <c r="G12" s="287">
        <v>9.9861500000000003</v>
      </c>
      <c r="H12" s="287">
        <v>10.0166</v>
      </c>
      <c r="I12" s="287">
        <v>87.479500000000002</v>
      </c>
      <c r="J12" s="287">
        <v>87.511099999999999</v>
      </c>
      <c r="K12" s="287">
        <v>267.27499999999998</v>
      </c>
      <c r="L12" s="287">
        <v>2.8989999999999998E-2</v>
      </c>
      <c r="M12" s="287">
        <v>2.3619999999999999E-2</v>
      </c>
      <c r="N12" s="287">
        <v>-3.0599999999999999E-2</v>
      </c>
      <c r="O12" s="287">
        <v>0.65861999999999998</v>
      </c>
      <c r="P12" s="287">
        <v>0.54346000000000005</v>
      </c>
      <c r="Q12" s="287">
        <v>-0.64429999999999998</v>
      </c>
      <c r="R12" s="287">
        <v>4.3970000000000002E-2</v>
      </c>
      <c r="S12" s="287">
        <v>4.342E-2</v>
      </c>
      <c r="T12" s="287">
        <v>-4.7500000000000001E-2</v>
      </c>
      <c r="U12" s="287">
        <v>0</v>
      </c>
      <c r="V12" s="287">
        <v>92.7256</v>
      </c>
      <c r="W12" s="287">
        <v>93.481200000000001</v>
      </c>
      <c r="X12" s="287">
        <v>4.3299999999999996E-3</v>
      </c>
      <c r="Y12" s="287">
        <v>2.3900000000000002E-3</v>
      </c>
      <c r="Z12" s="287">
        <v>3.2100000000000002E-3</v>
      </c>
      <c r="AA12" s="287">
        <v>1.23E-3</v>
      </c>
      <c r="AB12" s="287">
        <v>1.2199999999999999E-3</v>
      </c>
      <c r="AC12" s="287">
        <v>1.2999999999999999E-3</v>
      </c>
      <c r="AD12" s="287">
        <v>50.000999999999998</v>
      </c>
    </row>
    <row r="13" spans="1:30">
      <c r="B13" s="168">
        <v>44224.385318645836</v>
      </c>
      <c r="C13" s="287">
        <v>6.6100000000000006E-2</v>
      </c>
      <c r="D13" s="287">
        <v>5.2449999999999997E-2</v>
      </c>
      <c r="E13" s="287">
        <v>6.4189999999999997E-2</v>
      </c>
      <c r="F13" s="287">
        <v>10.010199999999999</v>
      </c>
      <c r="G13" s="287">
        <v>9.9861299999999993</v>
      </c>
      <c r="H13" s="287">
        <v>10.0166</v>
      </c>
      <c r="I13" s="287">
        <v>86.276300000000006</v>
      </c>
      <c r="J13" s="287">
        <v>93.310100000000006</v>
      </c>
      <c r="K13" s="287">
        <v>274.20999999999998</v>
      </c>
      <c r="L13" s="287">
        <v>4.2970000000000001E-2</v>
      </c>
      <c r="M13" s="287">
        <v>-3.0200000000000001E-2</v>
      </c>
      <c r="N13" s="287">
        <v>4.7199999999999999E-2</v>
      </c>
      <c r="O13" s="287">
        <v>0.66029000000000004</v>
      </c>
      <c r="P13" s="287">
        <v>0.52290999999999999</v>
      </c>
      <c r="Q13" s="287">
        <v>-0.64119999999999999</v>
      </c>
      <c r="R13" s="287">
        <v>6.4939999999999998E-2</v>
      </c>
      <c r="S13" s="287">
        <v>-5.7700000000000001E-2</v>
      </c>
      <c r="T13" s="287">
        <v>7.3410000000000003E-2</v>
      </c>
      <c r="U13" s="287">
        <v>0</v>
      </c>
      <c r="V13" s="287">
        <v>90.692800000000005</v>
      </c>
      <c r="W13" s="287">
        <v>92.608599999999996</v>
      </c>
      <c r="X13" s="287">
        <v>2.1099999999999999E-3</v>
      </c>
      <c r="Y13" s="287">
        <v>3.6700000000000001E-3</v>
      </c>
      <c r="Z13" s="287">
        <v>2.5300000000000001E-3</v>
      </c>
      <c r="AA13" s="287">
        <v>1.2199999999999999E-3</v>
      </c>
      <c r="AB13" s="287">
        <v>1.2199999999999999E-3</v>
      </c>
      <c r="AC13" s="287">
        <v>1.3600000000000001E-3</v>
      </c>
      <c r="AD13" s="287">
        <v>50.000999999999998</v>
      </c>
    </row>
    <row r="14" spans="1:30">
      <c r="B14" s="168"/>
    </row>
    <row r="15" spans="1:30">
      <c r="B15" s="168"/>
    </row>
    <row r="16" spans="1:30">
      <c r="B16" s="168"/>
    </row>
    <row r="17" spans="2:2">
      <c r="B17" s="168"/>
    </row>
    <row r="18" spans="2:2">
      <c r="B18" s="168"/>
    </row>
    <row r="19" spans="2:2">
      <c r="B19" s="168"/>
    </row>
    <row r="20" spans="2:2">
      <c r="B20" s="168"/>
    </row>
    <row r="21" spans="2:2">
      <c r="B21" s="168"/>
    </row>
    <row r="22" spans="2:2">
      <c r="B22" s="168"/>
    </row>
    <row r="23" spans="2:2">
      <c r="B23" s="168"/>
    </row>
    <row r="24" spans="2:2">
      <c r="B24" s="168"/>
    </row>
    <row r="25" spans="2:2">
      <c r="B25" s="168"/>
    </row>
    <row r="26" spans="2:2">
      <c r="B26" s="168"/>
    </row>
    <row r="27" spans="2:2">
      <c r="B27" s="168"/>
    </row>
    <row r="28" spans="2:2">
      <c r="B28" s="168"/>
    </row>
    <row r="29" spans="2:2">
      <c r="B29" s="168"/>
    </row>
    <row r="30" spans="2:2">
      <c r="B30" s="168"/>
    </row>
    <row r="31" spans="2:2">
      <c r="B31" s="168"/>
    </row>
    <row r="32" spans="2:2">
      <c r="B32" s="168"/>
    </row>
    <row r="33" spans="2:2">
      <c r="B33" s="168"/>
    </row>
    <row r="34" spans="2:2">
      <c r="B34" s="168"/>
    </row>
    <row r="35" spans="2:2">
      <c r="B35" s="168"/>
    </row>
    <row r="36" spans="2:2">
      <c r="B36" s="168"/>
    </row>
    <row r="37" spans="2:2">
      <c r="B37" s="168"/>
    </row>
    <row r="38" spans="2:2">
      <c r="B38" s="168"/>
    </row>
    <row r="39" spans="2:2">
      <c r="B39" s="168"/>
    </row>
    <row r="40" spans="2:2">
      <c r="B40" s="168"/>
    </row>
    <row r="41" spans="2:2">
      <c r="B41" s="168"/>
    </row>
    <row r="42" spans="2:2">
      <c r="B42" s="168"/>
    </row>
    <row r="43" spans="2:2">
      <c r="B43" s="168"/>
    </row>
    <row r="44" spans="2:2">
      <c r="B44" s="168"/>
    </row>
    <row r="45" spans="2:2">
      <c r="B45" s="168"/>
    </row>
    <row r="46" spans="2:2">
      <c r="B46" s="168"/>
    </row>
    <row r="47" spans="2:2">
      <c r="B47" s="168"/>
    </row>
    <row r="48" spans="2:2">
      <c r="B48" s="168"/>
    </row>
    <row r="49" spans="2:2">
      <c r="B49" s="168"/>
    </row>
    <row r="50" spans="2:2">
      <c r="B50" s="168"/>
    </row>
    <row r="51" spans="2:2">
      <c r="B51" s="168"/>
    </row>
    <row r="52" spans="2:2">
      <c r="B52" s="168"/>
    </row>
    <row r="53" spans="2:2">
      <c r="B53" s="168"/>
    </row>
    <row r="54" spans="2:2">
      <c r="B54" s="168"/>
    </row>
    <row r="55" spans="2:2">
      <c r="B55" s="168"/>
    </row>
    <row r="56" spans="2:2">
      <c r="B56" s="168"/>
    </row>
    <row r="57" spans="2:2">
      <c r="B57" s="168"/>
    </row>
    <row r="58" spans="2:2">
      <c r="B58" s="168"/>
    </row>
    <row r="59" spans="2:2">
      <c r="B59" s="168"/>
    </row>
    <row r="60" spans="2:2">
      <c r="B60" s="168"/>
    </row>
    <row r="61" spans="2:2">
      <c r="B61" s="168"/>
    </row>
    <row r="62" spans="2:2">
      <c r="B62" s="168"/>
    </row>
    <row r="63" spans="2:2">
      <c r="B63" s="168"/>
    </row>
    <row r="64" spans="2:2">
      <c r="B64" s="168"/>
    </row>
    <row r="65" spans="2:2">
      <c r="B65" s="168"/>
    </row>
    <row r="66" spans="2:2">
      <c r="B66" s="168"/>
    </row>
    <row r="67" spans="2:2">
      <c r="B67" s="168"/>
    </row>
    <row r="68" spans="2:2">
      <c r="B68" s="168"/>
    </row>
    <row r="69" spans="2:2">
      <c r="B69" s="168"/>
    </row>
    <row r="70" spans="2:2">
      <c r="B70" s="168"/>
    </row>
    <row r="71" spans="2:2">
      <c r="B71" s="168"/>
    </row>
    <row r="72" spans="2:2">
      <c r="B72" s="168"/>
    </row>
    <row r="73" spans="2:2">
      <c r="B73" s="168"/>
    </row>
    <row r="74" spans="2:2">
      <c r="B74" s="168"/>
    </row>
    <row r="75" spans="2:2">
      <c r="B75" s="168"/>
    </row>
    <row r="76" spans="2:2">
      <c r="B76" s="168"/>
    </row>
    <row r="77" spans="2:2">
      <c r="B77" s="168"/>
    </row>
    <row r="78" spans="2:2">
      <c r="B78" s="168"/>
    </row>
    <row r="79" spans="2:2">
      <c r="B79" s="168"/>
    </row>
    <row r="80" spans="2:2">
      <c r="B80" s="168"/>
    </row>
    <row r="81" spans="2:2">
      <c r="B81" s="168"/>
    </row>
    <row r="82" spans="2:2">
      <c r="B82" s="168"/>
    </row>
    <row r="83" spans="2:2">
      <c r="B83" s="168"/>
    </row>
    <row r="84" spans="2:2">
      <c r="B84" s="168"/>
    </row>
    <row r="85" spans="2:2">
      <c r="B85" s="168"/>
    </row>
    <row r="86" spans="2:2">
      <c r="B86" s="168"/>
    </row>
    <row r="87" spans="2:2">
      <c r="B87" s="168"/>
    </row>
    <row r="88" spans="2:2">
      <c r="B88" s="168"/>
    </row>
    <row r="89" spans="2:2">
      <c r="B89" s="168"/>
    </row>
    <row r="90" spans="2:2">
      <c r="B90" s="168"/>
    </row>
    <row r="91" spans="2:2">
      <c r="B91" s="168"/>
    </row>
    <row r="92" spans="2:2">
      <c r="B92" s="168"/>
    </row>
    <row r="93" spans="2:2">
      <c r="B93" s="168"/>
    </row>
    <row r="94" spans="2:2">
      <c r="B94" s="168"/>
    </row>
    <row r="95" spans="2:2">
      <c r="B95" s="168"/>
    </row>
    <row r="96" spans="2:2">
      <c r="B96" s="168"/>
    </row>
    <row r="97" spans="2:2">
      <c r="B97" s="168"/>
    </row>
    <row r="98" spans="2:2">
      <c r="B98" s="168"/>
    </row>
    <row r="99" spans="2:2">
      <c r="B99" s="168"/>
    </row>
    <row r="100" spans="2:2">
      <c r="B100" s="168"/>
    </row>
    <row r="101" spans="2:2">
      <c r="B101" s="168"/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6"/>
  <dimension ref="A1:AD101"/>
  <sheetViews>
    <sheetView workbookViewId="0">
      <selection activeCell="L2" sqref="L2"/>
    </sheetView>
  </sheetViews>
  <sheetFormatPr defaultRowHeight="13.5"/>
  <cols>
    <col min="2" max="2" width="21.625" bestFit="1" customWidth="1"/>
  </cols>
  <sheetData>
    <row r="1" spans="1:30" s="3" customFormat="1">
      <c r="A1" s="13" t="s">
        <v>143</v>
      </c>
      <c r="B1" s="9" t="s">
        <v>142</v>
      </c>
      <c r="C1" s="36" t="s">
        <v>622</v>
      </c>
      <c r="D1" s="36" t="s">
        <v>629</v>
      </c>
      <c r="E1" s="36" t="s">
        <v>630</v>
      </c>
      <c r="F1" s="36" t="s">
        <v>631</v>
      </c>
      <c r="G1" s="36" t="s">
        <v>649</v>
      </c>
      <c r="H1" s="36" t="s">
        <v>632</v>
      </c>
      <c r="I1" s="36" t="s">
        <v>633</v>
      </c>
      <c r="J1" s="36" t="s">
        <v>634</v>
      </c>
      <c r="K1" s="36" t="s">
        <v>635</v>
      </c>
      <c r="L1" s="36" t="s">
        <v>654</v>
      </c>
      <c r="M1" s="36" t="s">
        <v>655</v>
      </c>
      <c r="N1" s="36" t="s">
        <v>656</v>
      </c>
      <c r="O1" s="36" t="s">
        <v>199</v>
      </c>
      <c r="P1" s="36" t="s">
        <v>200</v>
      </c>
      <c r="Q1" s="36" t="s">
        <v>201</v>
      </c>
      <c r="R1" s="36" t="s">
        <v>202</v>
      </c>
      <c r="S1" s="36" t="s">
        <v>203</v>
      </c>
      <c r="T1" s="36" t="s">
        <v>204</v>
      </c>
      <c r="U1" s="36" t="s">
        <v>205</v>
      </c>
      <c r="V1" s="36" t="s">
        <v>206</v>
      </c>
      <c r="W1" s="36" t="s">
        <v>207</v>
      </c>
      <c r="X1" s="36" t="s">
        <v>208</v>
      </c>
      <c r="Y1" s="36" t="s">
        <v>209</v>
      </c>
      <c r="Z1" s="36" t="s">
        <v>210</v>
      </c>
      <c r="AA1" s="36" t="s">
        <v>211</v>
      </c>
      <c r="AB1" s="36" t="s">
        <v>212</v>
      </c>
      <c r="AC1" s="36" t="s">
        <v>213</v>
      </c>
      <c r="AD1" s="35" t="s">
        <v>0</v>
      </c>
    </row>
    <row r="2" spans="1:30">
      <c r="B2" s="32">
        <v>44224.384849618058</v>
      </c>
      <c r="C2">
        <v>6.4860000000000001E-2</v>
      </c>
      <c r="D2">
        <v>5.654E-2</v>
      </c>
      <c r="E2">
        <v>6.4829999999999999E-2</v>
      </c>
      <c r="F2">
        <v>10.010199999999999</v>
      </c>
      <c r="G2">
        <v>9.9861900000000006</v>
      </c>
      <c r="H2">
        <v>10.016500000000001</v>
      </c>
      <c r="I2">
        <v>85.772300000000001</v>
      </c>
      <c r="J2">
        <v>80.502099999999999</v>
      </c>
      <c r="K2">
        <v>93.044799999999995</v>
      </c>
      <c r="L2">
        <v>4.786E-2</v>
      </c>
      <c r="M2">
        <v>9.3179999999999999E-2</v>
      </c>
      <c r="N2">
        <v>-3.44E-2</v>
      </c>
      <c r="O2">
        <v>0.64754</v>
      </c>
      <c r="P2">
        <v>0.55694999999999995</v>
      </c>
      <c r="Q2">
        <v>0.64849000000000001</v>
      </c>
      <c r="R2">
        <v>7.3719999999999994E-2</v>
      </c>
      <c r="S2">
        <v>0.16500999999999999</v>
      </c>
      <c r="T2">
        <v>-5.3100000000000001E-2</v>
      </c>
      <c r="U2">
        <v>0</v>
      </c>
      <c r="V2">
        <v>271.56599999999997</v>
      </c>
      <c r="W2">
        <v>92.680700000000002</v>
      </c>
      <c r="X2">
        <v>4.5300000000000002E-3</v>
      </c>
      <c r="Y2">
        <v>3.65E-3</v>
      </c>
      <c r="Z2">
        <v>3.0500000000000002E-3</v>
      </c>
      <c r="AA2">
        <v>1.24E-3</v>
      </c>
      <c r="AB2">
        <v>1.2600000000000001E-3</v>
      </c>
      <c r="AC2">
        <v>1.3500000000000001E-3</v>
      </c>
      <c r="AD2">
        <v>50.000999999999998</v>
      </c>
    </row>
    <row r="3" spans="1:30">
      <c r="B3" s="32">
        <v>44224.384884571758</v>
      </c>
      <c r="C3">
        <v>6.447E-2</v>
      </c>
      <c r="D3">
        <v>5.3749999999999999E-2</v>
      </c>
      <c r="E3">
        <v>6.5809999999999994E-2</v>
      </c>
      <c r="F3">
        <v>10.010199999999999</v>
      </c>
      <c r="G3">
        <v>9.9862699999999993</v>
      </c>
      <c r="H3">
        <v>10.016500000000001</v>
      </c>
      <c r="I3">
        <v>85.974199999999996</v>
      </c>
      <c r="J3">
        <v>79.588499999999996</v>
      </c>
      <c r="K3">
        <v>90.706599999999995</v>
      </c>
      <c r="L3">
        <v>4.53E-2</v>
      </c>
      <c r="M3">
        <v>9.7009999999999999E-2</v>
      </c>
      <c r="N3">
        <v>-8.0999999999999996E-3</v>
      </c>
      <c r="O3">
        <v>0.64378000000000002</v>
      </c>
      <c r="P3">
        <v>0.52797000000000005</v>
      </c>
      <c r="Q3">
        <v>0.65915000000000001</v>
      </c>
      <c r="R3">
        <v>7.0199999999999999E-2</v>
      </c>
      <c r="S3">
        <v>0.18071000000000001</v>
      </c>
      <c r="T3">
        <v>-1.23E-2</v>
      </c>
      <c r="U3">
        <v>0</v>
      </c>
      <c r="V3">
        <v>92.082300000000004</v>
      </c>
      <c r="W3">
        <v>93.091399999999993</v>
      </c>
      <c r="X3">
        <v>2.47E-3</v>
      </c>
      <c r="Y3">
        <v>2.64E-3</v>
      </c>
      <c r="Z3">
        <v>3.8700000000000002E-3</v>
      </c>
      <c r="AA3">
        <v>1.24E-3</v>
      </c>
      <c r="AB3">
        <v>1.2899999999999999E-3</v>
      </c>
      <c r="AC3">
        <v>1.34E-3</v>
      </c>
      <c r="AD3">
        <v>50.000999999999998</v>
      </c>
    </row>
    <row r="4" spans="1:30">
      <c r="B4" s="32">
        <v>44224.384919340278</v>
      </c>
      <c r="C4">
        <v>6.3799999999999996E-2</v>
      </c>
      <c r="D4">
        <v>5.314E-2</v>
      </c>
      <c r="E4">
        <v>6.3570000000000002E-2</v>
      </c>
      <c r="F4">
        <v>10.010199999999999</v>
      </c>
      <c r="G4">
        <v>9.9863300000000006</v>
      </c>
      <c r="H4">
        <v>10.016500000000001</v>
      </c>
      <c r="I4">
        <v>84.0946</v>
      </c>
      <c r="J4">
        <v>280.06299999999999</v>
      </c>
      <c r="K4">
        <v>86.760499999999993</v>
      </c>
      <c r="L4">
        <v>6.5710000000000005E-2</v>
      </c>
      <c r="M4">
        <v>9.2730000000000007E-2</v>
      </c>
      <c r="N4">
        <v>3.5979999999999998E-2</v>
      </c>
      <c r="O4">
        <v>0.63534000000000002</v>
      </c>
      <c r="P4">
        <v>-0.52249999999999996</v>
      </c>
      <c r="Q4">
        <v>0.63575000000000004</v>
      </c>
      <c r="R4">
        <v>0.10288</v>
      </c>
      <c r="S4">
        <v>0.17473</v>
      </c>
      <c r="T4">
        <v>5.6500000000000002E-2</v>
      </c>
      <c r="U4">
        <v>0</v>
      </c>
      <c r="V4">
        <v>270.995</v>
      </c>
      <c r="W4">
        <v>273.3</v>
      </c>
      <c r="X4">
        <v>4.1900000000000001E-3</v>
      </c>
      <c r="Y4">
        <v>2.99E-3</v>
      </c>
      <c r="Z4">
        <v>1.4499999999999999E-3</v>
      </c>
      <c r="AA4">
        <v>1.24E-3</v>
      </c>
      <c r="AB4">
        <v>1.2700000000000001E-3</v>
      </c>
      <c r="AC4">
        <v>1.3500000000000001E-3</v>
      </c>
      <c r="AD4">
        <v>50.000999999999998</v>
      </c>
    </row>
    <row r="5" spans="1:30">
      <c r="B5" s="32">
        <v>44224.384955601854</v>
      </c>
      <c r="C5">
        <v>6.5680000000000002E-2</v>
      </c>
      <c r="D5">
        <v>5.2740000000000002E-2</v>
      </c>
      <c r="E5">
        <v>6.5799999999999997E-2</v>
      </c>
      <c r="F5">
        <v>10.010199999999999</v>
      </c>
      <c r="G5">
        <v>9.9863599999999995</v>
      </c>
      <c r="H5">
        <v>10.016500000000001</v>
      </c>
      <c r="I5">
        <v>85.317999999999998</v>
      </c>
      <c r="J5">
        <v>276.108</v>
      </c>
      <c r="K5">
        <v>83.257800000000003</v>
      </c>
      <c r="L5">
        <v>5.3670000000000002E-2</v>
      </c>
      <c r="M5">
        <v>5.604E-2</v>
      </c>
      <c r="N5">
        <v>7.7380000000000004E-2</v>
      </c>
      <c r="O5">
        <v>0.65537000000000001</v>
      </c>
      <c r="P5">
        <v>-0.52359999999999995</v>
      </c>
      <c r="Q5">
        <v>0.65458000000000005</v>
      </c>
      <c r="R5">
        <v>8.1619999999999998E-2</v>
      </c>
      <c r="S5">
        <v>0.10639999999999999</v>
      </c>
      <c r="T5">
        <v>0.1174</v>
      </c>
      <c r="U5">
        <v>0</v>
      </c>
      <c r="V5">
        <v>270.58999999999997</v>
      </c>
      <c r="W5">
        <v>273.471</v>
      </c>
      <c r="X5">
        <v>2.9499999999999999E-3</v>
      </c>
      <c r="Y5">
        <v>1.7600000000000001E-3</v>
      </c>
      <c r="Z5">
        <v>1.9E-3</v>
      </c>
      <c r="AA5">
        <v>1.2600000000000001E-3</v>
      </c>
      <c r="AB5">
        <v>1.2099999999999999E-3</v>
      </c>
      <c r="AC5">
        <v>1.32E-3</v>
      </c>
      <c r="AD5">
        <v>50.000999999999998</v>
      </c>
    </row>
    <row r="6" spans="1:30">
      <c r="B6" s="32">
        <v>44224.384990636572</v>
      </c>
      <c r="C6">
        <v>6.5439999999999998E-2</v>
      </c>
      <c r="D6">
        <v>5.357E-2</v>
      </c>
      <c r="E6">
        <v>6.3909999999999995E-2</v>
      </c>
      <c r="F6">
        <v>10.010199999999999</v>
      </c>
      <c r="G6">
        <v>9.9863700000000009</v>
      </c>
      <c r="H6">
        <v>10.016500000000001</v>
      </c>
      <c r="I6">
        <v>84.333299999999994</v>
      </c>
      <c r="J6">
        <v>272.49400000000003</v>
      </c>
      <c r="K6">
        <v>82.097300000000004</v>
      </c>
      <c r="L6">
        <v>6.4689999999999998E-2</v>
      </c>
      <c r="M6">
        <v>2.3279999999999999E-2</v>
      </c>
      <c r="N6">
        <v>8.8020000000000001E-2</v>
      </c>
      <c r="O6">
        <v>0.65193999999999996</v>
      </c>
      <c r="P6">
        <v>-0.53439999999999999</v>
      </c>
      <c r="Q6">
        <v>0.63414000000000004</v>
      </c>
      <c r="R6">
        <v>9.8739999999999994E-2</v>
      </c>
      <c r="S6">
        <v>4.3520000000000003E-2</v>
      </c>
      <c r="T6">
        <v>0.13749</v>
      </c>
      <c r="U6">
        <v>0</v>
      </c>
      <c r="V6">
        <v>91.507499999999993</v>
      </c>
      <c r="W6">
        <v>273.108</v>
      </c>
      <c r="X6">
        <v>3.0200000000000001E-3</v>
      </c>
      <c r="Y6">
        <v>3.5899999999999999E-3</v>
      </c>
      <c r="Z6">
        <v>2.8E-3</v>
      </c>
      <c r="AA6">
        <v>1.2700000000000001E-3</v>
      </c>
      <c r="AB6">
        <v>1.17E-3</v>
      </c>
      <c r="AC6">
        <v>1.32E-3</v>
      </c>
      <c r="AD6">
        <v>50.000999999999998</v>
      </c>
    </row>
    <row r="7" spans="1:30">
      <c r="B7" s="32">
        <v>44224.38502616898</v>
      </c>
      <c r="C7">
        <v>6.3880000000000006E-2</v>
      </c>
      <c r="D7">
        <v>5.484E-2</v>
      </c>
      <c r="E7">
        <v>6.5930000000000002E-2</v>
      </c>
      <c r="F7">
        <v>10.010199999999999</v>
      </c>
      <c r="G7">
        <v>9.9863499999999998</v>
      </c>
      <c r="H7">
        <v>10.0166</v>
      </c>
      <c r="I7">
        <v>274.64699999999999</v>
      </c>
      <c r="J7">
        <v>268.84699999999998</v>
      </c>
      <c r="K7">
        <v>81.7774</v>
      </c>
      <c r="L7">
        <v>5.1810000000000002E-2</v>
      </c>
      <c r="M7">
        <v>-1.0999999999999999E-2</v>
      </c>
      <c r="N7">
        <v>9.4439999999999996E-2</v>
      </c>
      <c r="O7">
        <v>-0.63739999999999997</v>
      </c>
      <c r="P7">
        <v>-0.54759999999999998</v>
      </c>
      <c r="Q7">
        <v>0.65361000000000002</v>
      </c>
      <c r="R7">
        <v>8.1009999999999999E-2</v>
      </c>
      <c r="S7">
        <v>-2.01E-2</v>
      </c>
      <c r="T7">
        <v>0.14301</v>
      </c>
      <c r="U7">
        <v>0</v>
      </c>
      <c r="V7">
        <v>270.96199999999999</v>
      </c>
      <c r="W7">
        <v>273.33600000000001</v>
      </c>
      <c r="X7">
        <v>2.8800000000000002E-3</v>
      </c>
      <c r="Y7">
        <v>1.9300000000000001E-3</v>
      </c>
      <c r="Z7">
        <v>2.8400000000000001E-3</v>
      </c>
      <c r="AA7">
        <v>1.2600000000000001E-3</v>
      </c>
      <c r="AB7">
        <v>1.1900000000000001E-3</v>
      </c>
      <c r="AC7">
        <v>1.2899999999999999E-3</v>
      </c>
      <c r="AD7">
        <v>50.000999999999998</v>
      </c>
    </row>
    <row r="8" spans="1:30">
      <c r="B8" s="32">
        <v>44224.38506197917</v>
      </c>
      <c r="C8">
        <v>6.4170000000000005E-2</v>
      </c>
      <c r="D8">
        <v>5.4239999999999997E-2</v>
      </c>
      <c r="E8">
        <v>6.5189999999999998E-2</v>
      </c>
      <c r="F8">
        <v>10.010199999999999</v>
      </c>
      <c r="G8">
        <v>9.9863300000000006</v>
      </c>
      <c r="H8">
        <v>10.0166</v>
      </c>
      <c r="I8">
        <v>87.196399999999997</v>
      </c>
      <c r="J8">
        <v>93.143100000000004</v>
      </c>
      <c r="K8">
        <v>274.25700000000001</v>
      </c>
      <c r="L8">
        <v>3.1419999999999997E-2</v>
      </c>
      <c r="M8">
        <v>-2.9700000000000001E-2</v>
      </c>
      <c r="N8">
        <v>4.8469999999999999E-2</v>
      </c>
      <c r="O8">
        <v>0.64165000000000005</v>
      </c>
      <c r="P8">
        <v>0.54093000000000002</v>
      </c>
      <c r="Q8">
        <v>-0.65110000000000001</v>
      </c>
      <c r="R8">
        <v>4.8910000000000002E-2</v>
      </c>
      <c r="S8">
        <v>-5.4800000000000001E-2</v>
      </c>
      <c r="T8">
        <v>7.4230000000000004E-2</v>
      </c>
      <c r="U8">
        <v>0</v>
      </c>
      <c r="V8">
        <v>91.757300000000001</v>
      </c>
      <c r="W8">
        <v>272.99200000000002</v>
      </c>
      <c r="X8">
        <v>4.5700000000000003E-3</v>
      </c>
      <c r="Y8">
        <v>2.0699999999999998E-3</v>
      </c>
      <c r="Z8">
        <v>1.81E-3</v>
      </c>
      <c r="AA8">
        <v>1.23E-3</v>
      </c>
      <c r="AB8">
        <v>1.2099999999999999E-3</v>
      </c>
      <c r="AC8">
        <v>1.32E-3</v>
      </c>
      <c r="AD8">
        <v>50.000999999999998</v>
      </c>
    </row>
    <row r="9" spans="1:30">
      <c r="B9" s="32">
        <v>44224.385097696759</v>
      </c>
      <c r="C9">
        <v>6.6559999999999994E-2</v>
      </c>
      <c r="D9">
        <v>5.5899999999999998E-2</v>
      </c>
      <c r="E9">
        <v>6.6430000000000003E-2</v>
      </c>
      <c r="F9">
        <v>10.010199999999999</v>
      </c>
      <c r="G9">
        <v>9.9862699999999993</v>
      </c>
      <c r="H9">
        <v>10.0166</v>
      </c>
      <c r="I9">
        <v>86.350899999999996</v>
      </c>
      <c r="J9">
        <v>92.496099999999998</v>
      </c>
      <c r="K9">
        <v>271.90800000000002</v>
      </c>
      <c r="L9">
        <v>4.24E-2</v>
      </c>
      <c r="M9">
        <v>-2.4299999999999999E-2</v>
      </c>
      <c r="N9">
        <v>2.2159999999999999E-2</v>
      </c>
      <c r="O9">
        <v>0.66493000000000002</v>
      </c>
      <c r="P9">
        <v>0.55776999999999999</v>
      </c>
      <c r="Q9">
        <v>-0.66500000000000004</v>
      </c>
      <c r="R9">
        <v>6.3640000000000002E-2</v>
      </c>
      <c r="S9">
        <v>-4.3499999999999997E-2</v>
      </c>
      <c r="T9">
        <v>3.3300000000000003E-2</v>
      </c>
      <c r="U9">
        <v>0</v>
      </c>
      <c r="V9">
        <v>91.028999999999996</v>
      </c>
      <c r="W9">
        <v>92.174000000000007</v>
      </c>
      <c r="X9">
        <v>2.5999999999999999E-3</v>
      </c>
      <c r="Y9">
        <v>2.7899999999999999E-3</v>
      </c>
      <c r="Z9">
        <v>2.3999999999999998E-3</v>
      </c>
      <c r="AA9">
        <v>1.23E-3</v>
      </c>
      <c r="AB9">
        <v>1.2700000000000001E-3</v>
      </c>
      <c r="AC9">
        <v>1.3600000000000001E-3</v>
      </c>
      <c r="AD9">
        <v>50.000999999999998</v>
      </c>
    </row>
    <row r="10" spans="1:30">
      <c r="B10" s="32">
        <v>44224.38513318287</v>
      </c>
      <c r="C10">
        <v>6.3920000000000005E-2</v>
      </c>
      <c r="D10">
        <v>5.4359999999999999E-2</v>
      </c>
      <c r="E10">
        <v>6.4600000000000005E-2</v>
      </c>
      <c r="F10">
        <v>10.010199999999999</v>
      </c>
      <c r="G10">
        <v>9.9862199999999994</v>
      </c>
      <c r="H10">
        <v>10.0166</v>
      </c>
      <c r="I10">
        <v>86.895200000000003</v>
      </c>
      <c r="J10">
        <v>91.735600000000005</v>
      </c>
      <c r="K10">
        <v>270.03699999999998</v>
      </c>
      <c r="L10">
        <v>3.4660000000000003E-2</v>
      </c>
      <c r="M10">
        <v>-1.6400000000000001E-2</v>
      </c>
      <c r="N10">
        <v>4.2000000000000002E-4</v>
      </c>
      <c r="O10">
        <v>0.63900000000000001</v>
      </c>
      <c r="P10">
        <v>0.54269000000000001</v>
      </c>
      <c r="Q10">
        <v>-0.64710000000000001</v>
      </c>
      <c r="R10">
        <v>5.416E-2</v>
      </c>
      <c r="S10">
        <v>-3.0200000000000001E-2</v>
      </c>
      <c r="T10">
        <v>6.4999999999999997E-4</v>
      </c>
      <c r="U10">
        <v>0</v>
      </c>
      <c r="V10">
        <v>271.32100000000003</v>
      </c>
      <c r="W10">
        <v>91.677800000000005</v>
      </c>
      <c r="X10">
        <v>2.2799999999999999E-3</v>
      </c>
      <c r="Y10">
        <v>2.7899999999999999E-3</v>
      </c>
      <c r="Z10">
        <v>1.73E-3</v>
      </c>
      <c r="AA10">
        <v>1.24E-3</v>
      </c>
      <c r="AB10">
        <v>1.2700000000000001E-3</v>
      </c>
      <c r="AC10">
        <v>1.3500000000000001E-3</v>
      </c>
      <c r="AD10">
        <v>50.000999999999998</v>
      </c>
    </row>
    <row r="11" spans="1:30">
      <c r="B11" s="32">
        <v>44224.385168449073</v>
      </c>
      <c r="C11">
        <v>6.5850000000000006E-2</v>
      </c>
      <c r="D11">
        <v>5.4469999999999998E-2</v>
      </c>
      <c r="E11">
        <v>6.4399999999999999E-2</v>
      </c>
      <c r="F11">
        <v>10.010199999999999</v>
      </c>
      <c r="G11">
        <v>9.9861500000000003</v>
      </c>
      <c r="H11">
        <v>10.0166</v>
      </c>
      <c r="I11">
        <v>87.479500000000002</v>
      </c>
      <c r="J11">
        <v>87.511099999999999</v>
      </c>
      <c r="K11">
        <v>267.27499999999998</v>
      </c>
      <c r="L11">
        <v>2.8989999999999998E-2</v>
      </c>
      <c r="M11">
        <v>2.3619999999999999E-2</v>
      </c>
      <c r="N11">
        <v>-3.0599999999999999E-2</v>
      </c>
      <c r="O11">
        <v>0.65861999999999998</v>
      </c>
      <c r="P11">
        <v>0.54346000000000005</v>
      </c>
      <c r="Q11">
        <v>-0.64429999999999998</v>
      </c>
      <c r="R11">
        <v>4.3970000000000002E-2</v>
      </c>
      <c r="S11">
        <v>4.342E-2</v>
      </c>
      <c r="T11">
        <v>-4.7500000000000001E-2</v>
      </c>
      <c r="U11">
        <v>0</v>
      </c>
      <c r="V11">
        <v>92.7256</v>
      </c>
      <c r="W11">
        <v>93.481200000000001</v>
      </c>
      <c r="X11">
        <v>4.3299999999999996E-3</v>
      </c>
      <c r="Y11">
        <v>2.3900000000000002E-3</v>
      </c>
      <c r="Z11">
        <v>3.2100000000000002E-3</v>
      </c>
      <c r="AA11">
        <v>1.23E-3</v>
      </c>
      <c r="AB11">
        <v>1.2199999999999999E-3</v>
      </c>
      <c r="AC11">
        <v>1.2999999999999999E-3</v>
      </c>
      <c r="AD11">
        <v>50.000999999999998</v>
      </c>
    </row>
    <row r="12" spans="1:30">
      <c r="B12" s="32">
        <v>44224.385204756945</v>
      </c>
      <c r="C12">
        <v>6.2530000000000002E-2</v>
      </c>
      <c r="D12">
        <v>5.4940000000000003E-2</v>
      </c>
      <c r="E12">
        <v>6.5320000000000003E-2</v>
      </c>
      <c r="F12">
        <v>10.010199999999999</v>
      </c>
      <c r="G12">
        <v>9.9861400000000007</v>
      </c>
      <c r="H12">
        <v>10.0166</v>
      </c>
      <c r="I12">
        <v>87.363799999999998</v>
      </c>
      <c r="J12">
        <v>89.998000000000005</v>
      </c>
      <c r="K12">
        <v>266.029</v>
      </c>
      <c r="L12">
        <v>2.879E-2</v>
      </c>
      <c r="M12">
        <v>1.0000000000000001E-5</v>
      </c>
      <c r="N12">
        <v>-4.53E-2</v>
      </c>
      <c r="O12">
        <v>0.62531000000000003</v>
      </c>
      <c r="P12">
        <v>0.54867999999999995</v>
      </c>
      <c r="Q12">
        <v>-0.65269999999999995</v>
      </c>
      <c r="R12">
        <v>4.5990000000000003E-2</v>
      </c>
      <c r="S12">
        <v>3.0000000000000001E-5</v>
      </c>
      <c r="T12">
        <v>-6.9199999999999998E-2</v>
      </c>
      <c r="U12">
        <v>0</v>
      </c>
      <c r="V12">
        <v>91.196100000000001</v>
      </c>
      <c r="W12">
        <v>92.528599999999997</v>
      </c>
      <c r="X12">
        <v>3.29E-3</v>
      </c>
      <c r="Y12">
        <v>3.2499999999999999E-3</v>
      </c>
      <c r="Z12">
        <v>2.8E-3</v>
      </c>
      <c r="AA12">
        <v>1.2199999999999999E-3</v>
      </c>
      <c r="AB12">
        <v>1.2099999999999999E-3</v>
      </c>
      <c r="AC12">
        <v>1.2999999999999999E-3</v>
      </c>
      <c r="AD12">
        <v>50.000999999999998</v>
      </c>
    </row>
    <row r="13" spans="1:30">
      <c r="B13" s="32">
        <v>44224.385336458334</v>
      </c>
      <c r="C13">
        <v>6.4759999999999998E-2</v>
      </c>
      <c r="D13">
        <v>5.518E-2</v>
      </c>
      <c r="E13">
        <v>6.522E-2</v>
      </c>
      <c r="F13">
        <v>10.010199999999999</v>
      </c>
      <c r="G13">
        <v>9.9861699999999995</v>
      </c>
      <c r="H13">
        <v>10.0166</v>
      </c>
      <c r="I13">
        <v>85.516800000000003</v>
      </c>
      <c r="J13">
        <v>267.59399999999999</v>
      </c>
      <c r="K13">
        <v>274.74700000000001</v>
      </c>
      <c r="L13">
        <v>5.0680000000000003E-2</v>
      </c>
      <c r="M13">
        <v>-2.3099999999999999E-2</v>
      </c>
      <c r="N13">
        <v>5.4059999999999997E-2</v>
      </c>
      <c r="O13">
        <v>0.64637</v>
      </c>
      <c r="P13">
        <v>-0.55049999999999999</v>
      </c>
      <c r="Q13">
        <v>-0.65100000000000002</v>
      </c>
      <c r="R13">
        <v>7.8159999999999993E-2</v>
      </c>
      <c r="S13">
        <v>-4.19E-2</v>
      </c>
      <c r="T13">
        <v>8.276E-2</v>
      </c>
      <c r="U13">
        <v>0</v>
      </c>
      <c r="V13">
        <v>90.903499999999994</v>
      </c>
      <c r="W13">
        <v>272.90100000000001</v>
      </c>
      <c r="X13">
        <v>3.7399999999999998E-3</v>
      </c>
      <c r="Y13">
        <v>2.31E-3</v>
      </c>
      <c r="Z13">
        <v>2.32E-3</v>
      </c>
      <c r="AA13">
        <v>1.25E-3</v>
      </c>
      <c r="AB13">
        <v>1.2199999999999999E-3</v>
      </c>
      <c r="AC13">
        <v>1.32E-3</v>
      </c>
      <c r="AD13">
        <v>50.000999999999998</v>
      </c>
    </row>
    <row r="14" spans="1:30">
      <c r="B14" s="32"/>
    </row>
    <row r="15" spans="1:30">
      <c r="B15" s="32"/>
    </row>
    <row r="16" spans="1:30">
      <c r="B16" s="32"/>
    </row>
    <row r="17" spans="2:2">
      <c r="B17" s="32"/>
    </row>
    <row r="18" spans="2:2">
      <c r="B18" s="32"/>
    </row>
    <row r="19" spans="2:2">
      <c r="B19" s="32"/>
    </row>
    <row r="20" spans="2:2">
      <c r="B20" s="32"/>
    </row>
    <row r="21" spans="2:2">
      <c r="B21" s="32"/>
    </row>
    <row r="22" spans="2:2">
      <c r="B22" s="32"/>
    </row>
    <row r="23" spans="2:2">
      <c r="B23" s="32"/>
    </row>
    <row r="24" spans="2:2">
      <c r="B24" s="32"/>
    </row>
    <row r="25" spans="2:2">
      <c r="B25" s="32"/>
    </row>
    <row r="26" spans="2:2">
      <c r="B26" s="32"/>
    </row>
    <row r="27" spans="2:2">
      <c r="B27" s="32"/>
    </row>
    <row r="28" spans="2:2">
      <c r="B28" s="32"/>
    </row>
    <row r="29" spans="2:2">
      <c r="B29" s="32"/>
    </row>
    <row r="30" spans="2:2">
      <c r="B30" s="32"/>
    </row>
    <row r="31" spans="2:2">
      <c r="B31" s="32"/>
    </row>
    <row r="32" spans="2:2">
      <c r="B32" s="32"/>
    </row>
    <row r="33" spans="2:2">
      <c r="B33" s="32"/>
    </row>
    <row r="34" spans="2:2">
      <c r="B34" s="32"/>
    </row>
    <row r="35" spans="2:2">
      <c r="B35" s="32"/>
    </row>
    <row r="36" spans="2:2">
      <c r="B36" s="32"/>
    </row>
    <row r="37" spans="2:2">
      <c r="B37" s="32"/>
    </row>
    <row r="38" spans="2:2">
      <c r="B38" s="32"/>
    </row>
    <row r="39" spans="2:2">
      <c r="B39" s="32"/>
    </row>
    <row r="40" spans="2:2">
      <c r="B40" s="32"/>
    </row>
    <row r="41" spans="2:2">
      <c r="B41" s="32"/>
    </row>
    <row r="42" spans="2:2">
      <c r="B42" s="32"/>
    </row>
    <row r="43" spans="2:2">
      <c r="B43" s="32"/>
    </row>
    <row r="44" spans="2:2">
      <c r="B44" s="32"/>
    </row>
    <row r="45" spans="2:2">
      <c r="B45" s="32"/>
    </row>
    <row r="46" spans="2:2">
      <c r="B46" s="32"/>
    </row>
    <row r="47" spans="2:2">
      <c r="B47" s="32"/>
    </row>
    <row r="48" spans="2:2">
      <c r="B48" s="32"/>
    </row>
    <row r="49" spans="2:2">
      <c r="B49" s="32"/>
    </row>
    <row r="50" spans="2:2">
      <c r="B50" s="32"/>
    </row>
    <row r="51" spans="2:2">
      <c r="B51" s="32"/>
    </row>
    <row r="52" spans="2:2">
      <c r="B52" s="32"/>
    </row>
    <row r="53" spans="2:2">
      <c r="B53" s="32"/>
    </row>
    <row r="54" spans="2:2">
      <c r="B54" s="32"/>
    </row>
    <row r="55" spans="2:2">
      <c r="B55" s="32"/>
    </row>
    <row r="56" spans="2:2">
      <c r="B56" s="32"/>
    </row>
    <row r="57" spans="2:2">
      <c r="B57" s="32"/>
    </row>
    <row r="58" spans="2:2">
      <c r="B58" s="32"/>
    </row>
    <row r="59" spans="2:2">
      <c r="B59" s="32"/>
    </row>
    <row r="60" spans="2:2">
      <c r="B60" s="32"/>
    </row>
    <row r="61" spans="2:2">
      <c r="B61" s="32"/>
    </row>
    <row r="62" spans="2:2">
      <c r="B62" s="32"/>
    </row>
    <row r="63" spans="2:2">
      <c r="B63" s="32"/>
    </row>
    <row r="64" spans="2:2">
      <c r="B64" s="32"/>
    </row>
    <row r="65" spans="2:2">
      <c r="B65" s="32"/>
    </row>
    <row r="66" spans="2:2">
      <c r="B66" s="32"/>
    </row>
    <row r="67" spans="2:2">
      <c r="B67" s="32"/>
    </row>
    <row r="68" spans="2:2">
      <c r="B68" s="32"/>
    </row>
    <row r="69" spans="2:2">
      <c r="B69" s="32"/>
    </row>
    <row r="70" spans="2:2">
      <c r="B70" s="32"/>
    </row>
    <row r="71" spans="2:2">
      <c r="B71" s="32"/>
    </row>
    <row r="72" spans="2:2">
      <c r="B72" s="32"/>
    </row>
    <row r="73" spans="2:2">
      <c r="B73" s="32"/>
    </row>
    <row r="74" spans="2:2">
      <c r="B74" s="32"/>
    </row>
    <row r="75" spans="2:2">
      <c r="B75" s="32"/>
    </row>
    <row r="76" spans="2:2">
      <c r="B76" s="32"/>
    </row>
    <row r="77" spans="2:2">
      <c r="B77" s="32"/>
    </row>
    <row r="78" spans="2:2">
      <c r="B78" s="32"/>
    </row>
    <row r="79" spans="2:2">
      <c r="B79" s="32"/>
    </row>
    <row r="80" spans="2:2">
      <c r="B80" s="32"/>
    </row>
    <row r="81" spans="2:2">
      <c r="B81" s="32"/>
    </row>
    <row r="82" spans="2:2">
      <c r="B82" s="32"/>
    </row>
    <row r="83" spans="2:2">
      <c r="B83" s="32"/>
    </row>
    <row r="84" spans="2:2">
      <c r="B84" s="32"/>
    </row>
    <row r="85" spans="2:2">
      <c r="B85" s="32"/>
    </row>
    <row r="86" spans="2:2">
      <c r="B86" s="32"/>
    </row>
    <row r="87" spans="2:2">
      <c r="B87" s="32"/>
    </row>
    <row r="88" spans="2:2">
      <c r="B88" s="32"/>
    </row>
    <row r="89" spans="2:2">
      <c r="B89" s="32"/>
    </row>
    <row r="90" spans="2:2">
      <c r="B90" s="32"/>
    </row>
    <row r="91" spans="2:2">
      <c r="B91" s="32"/>
    </row>
    <row r="92" spans="2:2">
      <c r="B92" s="32"/>
    </row>
    <row r="93" spans="2:2">
      <c r="B93" s="32"/>
    </row>
    <row r="94" spans="2:2">
      <c r="B94" s="32"/>
    </row>
    <row r="95" spans="2:2">
      <c r="B95" s="32"/>
    </row>
    <row r="96" spans="2:2">
      <c r="B96" s="32"/>
    </row>
    <row r="97" spans="2:2">
      <c r="B97" s="32"/>
    </row>
    <row r="98" spans="2:2">
      <c r="B98" s="32"/>
    </row>
    <row r="99" spans="2:2">
      <c r="B99" s="32"/>
    </row>
    <row r="100" spans="2:2">
      <c r="B100" s="32"/>
    </row>
    <row r="101" spans="2:2">
      <c r="B101" s="32"/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L102"/>
  <sheetViews>
    <sheetView topLeftCell="A46" workbookViewId="0">
      <selection activeCell="Q33" sqref="Q33"/>
    </sheetView>
  </sheetViews>
  <sheetFormatPr defaultRowHeight="13.5"/>
  <cols>
    <col min="1" max="1" width="9" customWidth="1"/>
    <col min="10" max="10" width="11" customWidth="1"/>
  </cols>
  <sheetData>
    <row r="1" spans="1:12">
      <c r="A1" s="169" t="s">
        <v>623</v>
      </c>
      <c r="B1" s="169" t="s">
        <v>636</v>
      </c>
      <c r="C1" s="169" t="s">
        <v>637</v>
      </c>
      <c r="D1" s="169" t="s">
        <v>638</v>
      </c>
      <c r="E1" s="169" t="s">
        <v>639</v>
      </c>
      <c r="F1" s="169" t="s">
        <v>640</v>
      </c>
      <c r="G1" s="169" t="s">
        <v>641</v>
      </c>
      <c r="H1" s="169" t="s">
        <v>642</v>
      </c>
      <c r="I1" s="169" t="s">
        <v>643</v>
      </c>
      <c r="J1" s="169" t="s">
        <v>657</v>
      </c>
      <c r="K1" s="169" t="s">
        <v>658</v>
      </c>
      <c r="L1" s="169" t="s">
        <v>659</v>
      </c>
    </row>
    <row r="2" spans="1:12">
      <c r="A2" s="170">
        <f>(RSM!C2-PSU!C2)/RSM!C2*1000000</f>
        <v>-27906.259636139253</v>
      </c>
      <c r="B2" s="170">
        <f>(RSM!D2-PSU!D2)/RSM!D2*1000000</f>
        <v>17863.459497700693</v>
      </c>
      <c r="C2" s="170">
        <f>(RSM!E2-PSU!E2)/RSM!E2*1000000</f>
        <v>925.49745488206838</v>
      </c>
      <c r="D2" s="170">
        <f>(RSM!F2-PSU!F2)/RSM!F2*1000000</f>
        <v>0</v>
      </c>
      <c r="E2" s="170">
        <f>(RSM!G2-PSU!G2)/RSM!G2*1000000</f>
        <v>0</v>
      </c>
      <c r="F2" s="170">
        <f>(RSM!H2-PSU!H2)/RSM!H2*1000000</f>
        <v>-9.9835271801294798</v>
      </c>
      <c r="G2" s="33">
        <f>(RSM!I2-PSU!I2)</f>
        <v>-3.3828999999999922</v>
      </c>
      <c r="H2" s="33">
        <f>(RSM!J2-PSU!J2)</f>
        <v>-2.6041000000000025</v>
      </c>
      <c r="I2" s="33">
        <f>(RSM!K2-PSU!K2)</f>
        <v>-3.4542000000000002</v>
      </c>
      <c r="J2" s="170">
        <f>(RSM!L2-PSU!L2)/RSM!L2*1000000</f>
        <v>794400.33430839947</v>
      </c>
      <c r="K2" s="170">
        <f>(RSM!M2-PSU!M2)/RSM!M2*1000000</f>
        <v>285683.62309508485</v>
      </c>
      <c r="L2" s="170">
        <f>(RSM!N2-PSU!N2)/RSM!N2*1000000</f>
        <v>-1133720.9302325584</v>
      </c>
    </row>
    <row r="3" spans="1:12">
      <c r="A3" s="170">
        <f>(RSM!C3-PSU!C3)/RSM!C3*1000000</f>
        <v>-6049.3252675663325</v>
      </c>
      <c r="B3" s="170">
        <f>(RSM!D3-PSU!D3)/RSM!D3*1000000</f>
        <v>-51906.97674418606</v>
      </c>
      <c r="C3" s="170">
        <f>(RSM!E3-PSU!E3)/RSM!E3*1000000</f>
        <v>14891.353897583876</v>
      </c>
      <c r="D3" s="170">
        <f>(RSM!F3-PSU!F3)/RSM!F3*1000000</f>
        <v>0</v>
      </c>
      <c r="E3" s="170">
        <f>(RSM!G3-PSU!G3)/RSM!G3*1000000</f>
        <v>8.0109991016413282</v>
      </c>
      <c r="F3" s="170">
        <f>(RSM!H3-PSU!H3)/RSM!H3*1000000</f>
        <v>0</v>
      </c>
      <c r="G3" s="33">
        <f>(RSM!I3-PSU!I3)</f>
        <v>0.20189999999999486</v>
      </c>
      <c r="H3" s="33">
        <f>(RSM!J3-PSU!J3)</f>
        <v>-0.91360000000000241</v>
      </c>
      <c r="I3" s="33">
        <f>(RSM!K3-PSU!K3)</f>
        <v>-2.3382000000000005</v>
      </c>
      <c r="J3" s="170">
        <f>(RSM!L3-PSU!L3)/RSM!L3*1000000</f>
        <v>-56512.141280353193</v>
      </c>
      <c r="K3" s="170">
        <f>(RSM!M3-PSU!M3)/RSM!M3*1000000</f>
        <v>39480.46593134728</v>
      </c>
      <c r="L3" s="170">
        <f>(RSM!N3-PSU!N3)/RSM!N3*1000000</f>
        <v>-3246913.5802469137</v>
      </c>
    </row>
    <row r="4" spans="1:12">
      <c r="A4" s="170">
        <f>(RSM!C4-PSU!C4)/RSM!C4*1000000</f>
        <v>-10501.567398119185</v>
      </c>
      <c r="B4" s="170">
        <f>(RSM!D4-PSU!D4)/RSM!D4*1000000</f>
        <v>-11479.111780203228</v>
      </c>
      <c r="C4" s="170">
        <f>(RSM!E4-PSU!E4)/RSM!E4*1000000</f>
        <v>-35236.74689318848</v>
      </c>
      <c r="D4" s="170">
        <f>(RSM!F4-PSU!F4)/RSM!F4*1000000</f>
        <v>0</v>
      </c>
      <c r="E4" s="170">
        <f>(RSM!G4-PSU!G4)/RSM!G4*1000000</f>
        <v>6.008213227610268</v>
      </c>
      <c r="F4" s="170">
        <f>(RSM!H4-PSU!H4)/RSM!H4*1000000</f>
        <v>0</v>
      </c>
      <c r="G4" s="33">
        <f>(RSM!I4-PSU!I4)</f>
        <v>-1.8795999999999964</v>
      </c>
      <c r="H4" s="33">
        <f>(RSM!J4-PSU!J4)</f>
        <v>200.47449999999998</v>
      </c>
      <c r="I4" s="33">
        <f>(RSM!K4-PSU!K4)</f>
        <v>-3.9461000000000013</v>
      </c>
      <c r="J4" s="170">
        <f>(RSM!L4-PSU!L4)/RSM!L4*1000000</f>
        <v>310607.21351392491</v>
      </c>
      <c r="K4" s="170">
        <f>(RSM!M4-PSU!M4)/RSM!M4*1000000</f>
        <v>-46155.505230238239</v>
      </c>
      <c r="L4" s="170">
        <f>(RSM!N4-PSU!N4)/RSM!N4*1000000</f>
        <v>1225125.069483046</v>
      </c>
    </row>
    <row r="5" spans="1:12">
      <c r="A5" s="170">
        <f>(RSM!C5-PSU!C5)/RSM!C5*1000000</f>
        <v>28623.62971985394</v>
      </c>
      <c r="B5" s="170">
        <f>(RSM!D5-PSU!D5)/RSM!D5*1000000</f>
        <v>-7584.3761850587325</v>
      </c>
      <c r="C5" s="170">
        <f>(RSM!E5-PSU!E5)/RSM!E5*1000000</f>
        <v>33890.577507598726</v>
      </c>
      <c r="D5" s="170">
        <f>(RSM!F5-PSU!F5)/RSM!F5*1000000</f>
        <v>0</v>
      </c>
      <c r="E5" s="170">
        <f>(RSM!G5-PSU!G5)/RSM!G5*1000000</f>
        <v>3.0040975889978201</v>
      </c>
      <c r="F5" s="170">
        <f>(RSM!H5-PSU!H5)/RSM!H5*1000000</f>
        <v>0</v>
      </c>
      <c r="G5" s="33">
        <f>(RSM!I5-PSU!I5)</f>
        <v>1.223399999999998</v>
      </c>
      <c r="H5" s="33">
        <f>(RSM!J5-PSU!J5)</f>
        <v>-3.9549999999999841</v>
      </c>
      <c r="I5" s="33">
        <f>(RSM!K5-PSU!K5)</f>
        <v>-3.5026999999999902</v>
      </c>
      <c r="J5" s="170">
        <f>(RSM!L5-PSU!L5)/RSM!L5*1000000</f>
        <v>-224333.8923048258</v>
      </c>
      <c r="K5" s="170">
        <f>(RSM!M5-PSU!M5)/RSM!M5*1000000</f>
        <v>-654710.92077087809</v>
      </c>
      <c r="L5" s="170">
        <f>(RSM!N5-PSU!N5)/RSM!N5*1000000</f>
        <v>535021.96950116311</v>
      </c>
    </row>
    <row r="6" spans="1:12">
      <c r="A6" s="170">
        <f>(RSM!C6-PSU!C6)/RSM!C6*1000000</f>
        <v>-3667.4816625917497</v>
      </c>
      <c r="B6" s="170">
        <f>(RSM!D6-PSU!D6)/RSM!D6*1000000</f>
        <v>15493.746499906616</v>
      </c>
      <c r="C6" s="170">
        <f>(RSM!E6-PSU!E6)/RSM!E6*1000000</f>
        <v>-29572.83680175251</v>
      </c>
      <c r="D6" s="170">
        <f>(RSM!F6-PSU!F6)/RSM!F6*1000000</f>
        <v>0</v>
      </c>
      <c r="E6" s="170">
        <f>(RSM!G6-PSU!G6)/RSM!G6*1000000</f>
        <v>1.0013648604445637</v>
      </c>
      <c r="F6" s="170">
        <f>(RSM!H6-PSU!H6)/RSM!H6*1000000</f>
        <v>0</v>
      </c>
      <c r="G6" s="33">
        <f>(RSM!I6-PSU!I6)</f>
        <v>-0.98470000000000368</v>
      </c>
      <c r="H6" s="33">
        <f>(RSM!J6-PSU!J6)</f>
        <v>-3.6139999999999759</v>
      </c>
      <c r="I6" s="33">
        <f>(RSM!K6-PSU!K6)</f>
        <v>0</v>
      </c>
      <c r="J6" s="170">
        <f>(RSM!L6-PSU!L6)/RSM!L6*1000000</f>
        <v>170350.90431287672</v>
      </c>
      <c r="K6" s="170">
        <f>(RSM!M6-PSU!M6)/RSM!M6*1000000</f>
        <v>-1407216.4948453608</v>
      </c>
      <c r="L6" s="170">
        <f>(RSM!N6-PSU!N6)/RSM!N6*1000000</f>
        <v>0</v>
      </c>
    </row>
    <row r="7" spans="1:12">
      <c r="A7" s="170">
        <f>(RSM!C7-PSU!C7)/RSM!C7*1000000</f>
        <v>0</v>
      </c>
      <c r="B7" s="170">
        <f>(RSM!D7-PSU!D7)/RSM!D7*1000000</f>
        <v>0</v>
      </c>
      <c r="C7" s="170">
        <f>(RSM!E7-PSU!E7)/RSM!E7*1000000</f>
        <v>0</v>
      </c>
      <c r="D7" s="170">
        <f>(RSM!F7-PSU!F7)/RSM!F7*1000000</f>
        <v>0</v>
      </c>
      <c r="E7" s="170">
        <f>(RSM!G7-PSU!G7)/RSM!G7*1000000</f>
        <v>0</v>
      </c>
      <c r="F7" s="170">
        <f>(RSM!H7-PSU!H7)/RSM!H7*1000000</f>
        <v>0</v>
      </c>
      <c r="G7" s="33">
        <f>(RSM!I7-PSU!I7)</f>
        <v>0</v>
      </c>
      <c r="H7" s="33">
        <f>(RSM!J7-PSU!J7)</f>
        <v>0</v>
      </c>
      <c r="I7" s="33">
        <f>(RSM!K7-PSU!K7)</f>
        <v>0</v>
      </c>
      <c r="J7" s="170">
        <f>(RSM!L7-PSU!L7)/RSM!L7*1000000</f>
        <v>0</v>
      </c>
      <c r="K7" s="170">
        <f>(RSM!M7-PSU!M7)/RSM!M7*1000000</f>
        <v>0</v>
      </c>
      <c r="L7" s="170">
        <f>(RSM!N7-PSU!N7)/RSM!N7*1000000</f>
        <v>0</v>
      </c>
    </row>
    <row r="8" spans="1:12">
      <c r="A8" s="170">
        <f>(RSM!C8-PSU!C8)/RSM!C8*1000000</f>
        <v>0</v>
      </c>
      <c r="B8" s="170">
        <f>(RSM!D8-PSU!D8)/RSM!D8*1000000</f>
        <v>0</v>
      </c>
      <c r="C8" s="170">
        <f>(RSM!E8-PSU!E8)/RSM!E8*1000000</f>
        <v>0</v>
      </c>
      <c r="D8" s="170">
        <f>(RSM!F8-PSU!F8)/RSM!F8*1000000</f>
        <v>0</v>
      </c>
      <c r="E8" s="170">
        <f>(RSM!G8-PSU!G8)/RSM!G8*1000000</f>
        <v>0</v>
      </c>
      <c r="F8" s="170">
        <f>(RSM!H8-PSU!H8)/RSM!H8*1000000</f>
        <v>0</v>
      </c>
      <c r="G8" s="33">
        <f>(RSM!I8-PSU!I8)</f>
        <v>0</v>
      </c>
      <c r="H8" s="33">
        <f>(RSM!J8-PSU!J8)</f>
        <v>0</v>
      </c>
      <c r="I8" s="33">
        <f>(RSM!K8-PSU!K8)</f>
        <v>0</v>
      </c>
      <c r="J8" s="170">
        <f>(RSM!L8-PSU!L8)/RSM!L8*1000000</f>
        <v>0</v>
      </c>
      <c r="K8" s="170">
        <f>(RSM!M8-PSU!M8)/RSM!M8*1000000</f>
        <v>0</v>
      </c>
      <c r="L8" s="170">
        <f>(RSM!N8-PSU!N8)/RSM!N8*1000000</f>
        <v>0</v>
      </c>
    </row>
    <row r="9" spans="1:12">
      <c r="A9" s="170">
        <f>(RSM!C9-PSU!C9)/RSM!C9*1000000</f>
        <v>0</v>
      </c>
      <c r="B9" s="170">
        <f>(RSM!D9-PSU!D9)/RSM!D9*1000000</f>
        <v>0</v>
      </c>
      <c r="C9" s="170">
        <f>(RSM!E9-PSU!E9)/RSM!E9*1000000</f>
        <v>0</v>
      </c>
      <c r="D9" s="170">
        <f>(RSM!F9-PSU!F9)/RSM!F9*1000000</f>
        <v>0</v>
      </c>
      <c r="E9" s="170">
        <f>(RSM!G9-PSU!G9)/RSM!G9*1000000</f>
        <v>0</v>
      </c>
      <c r="F9" s="170">
        <f>(RSM!H9-PSU!H9)/RSM!H9*1000000</f>
        <v>0</v>
      </c>
      <c r="G9" s="33">
        <f>(RSM!I9-PSU!I9)</f>
        <v>0</v>
      </c>
      <c r="H9" s="33">
        <f>(RSM!J9-PSU!J9)</f>
        <v>0</v>
      </c>
      <c r="I9" s="33">
        <f>(RSM!K9-PSU!K9)</f>
        <v>0</v>
      </c>
      <c r="J9" s="170">
        <f>(RSM!L9-PSU!L9)/RSM!L9*1000000</f>
        <v>0</v>
      </c>
      <c r="K9" s="170">
        <f>(RSM!M9-PSU!M9)/RSM!M9*1000000</f>
        <v>0</v>
      </c>
      <c r="L9" s="170">
        <f>(RSM!N9-PSU!N9)/RSM!N9*1000000</f>
        <v>0</v>
      </c>
    </row>
    <row r="10" spans="1:12">
      <c r="A10" s="170">
        <f>(RSM!C10-PSU!C10)/RSM!C10*1000000</f>
        <v>0</v>
      </c>
      <c r="B10" s="170">
        <f>(RSM!D10-PSU!D10)/RSM!D10*1000000</f>
        <v>0</v>
      </c>
      <c r="C10" s="170">
        <f>(RSM!E10-PSU!E10)/RSM!E10*1000000</f>
        <v>0</v>
      </c>
      <c r="D10" s="170">
        <f>(RSM!F10-PSU!F10)/RSM!F10*1000000</f>
        <v>0</v>
      </c>
      <c r="E10" s="170">
        <f>(RSM!G10-PSU!G10)/RSM!G10*1000000</f>
        <v>0</v>
      </c>
      <c r="F10" s="170">
        <f>(RSM!H10-PSU!H10)/RSM!H10*1000000</f>
        <v>0</v>
      </c>
      <c r="G10" s="33">
        <f>(RSM!I10-PSU!I10)</f>
        <v>0</v>
      </c>
      <c r="H10" s="33">
        <f>(RSM!J10-PSU!J10)</f>
        <v>0</v>
      </c>
      <c r="I10" s="33">
        <f>(RSM!K10-PSU!K10)</f>
        <v>0</v>
      </c>
      <c r="J10" s="170">
        <f>(RSM!L10-PSU!L10)/RSM!L10*1000000</f>
        <v>0</v>
      </c>
      <c r="K10" s="170">
        <f>(RSM!M10-PSU!M10)/RSM!M10*1000000</f>
        <v>0</v>
      </c>
      <c r="L10" s="170">
        <f>(RSM!N10-PSU!N10)/RSM!N10*1000000</f>
        <v>0</v>
      </c>
    </row>
    <row r="11" spans="1:12">
      <c r="A11" s="170">
        <f>(RSM!C11-PSU!C11)/RSM!C11*1000000</f>
        <v>8352.315869400285</v>
      </c>
      <c r="B11" s="170">
        <f>(RSM!D11-PSU!D11)/RSM!D11*1000000</f>
        <v>9179.3647879566815</v>
      </c>
      <c r="C11" s="170">
        <f>(RSM!E11-PSU!E11)/RSM!E11*1000000</f>
        <v>-14285.714285714352</v>
      </c>
      <c r="D11" s="170">
        <f>(RSM!F11-PSU!F11)/RSM!F11*1000000</f>
        <v>0</v>
      </c>
      <c r="E11" s="170">
        <f>(RSM!G11-PSU!G11)/RSM!G11*1000000</f>
        <v>-2.0027738416950318</v>
      </c>
      <c r="F11" s="170">
        <f>(RSM!H11-PSU!H11)/RSM!H11*1000000</f>
        <v>0</v>
      </c>
      <c r="G11" s="33">
        <f>(RSM!I11-PSU!I11)</f>
        <v>0.94129999999999825</v>
      </c>
      <c r="H11" s="33">
        <f>(RSM!J11-PSU!J11)</f>
        <v>-3.1886999999999972</v>
      </c>
      <c r="I11" s="33">
        <f>(RSM!K11-PSU!K11)</f>
        <v>0.31099999999997863</v>
      </c>
      <c r="J11" s="170">
        <f>(RSM!L11-PSU!L11)/RSM!L11*1000000</f>
        <v>-361503.96688513283</v>
      </c>
      <c r="K11" s="170">
        <f>(RSM!M11-PSU!M11)/RSM!M11*1000000</f>
        <v>1275190.516511431</v>
      </c>
      <c r="L11" s="170">
        <f>(RSM!N11-PSU!N11)/RSM!N11*1000000</f>
        <v>-130718.95424836602</v>
      </c>
    </row>
    <row r="12" spans="1:12">
      <c r="A12" s="170">
        <f>(RSM!C12-PSU!C12)/RSM!C12*1000000</f>
        <v>-53094.514632976221</v>
      </c>
      <c r="B12" s="170">
        <f>(RSM!D12-PSU!D12)/RSM!D12*1000000</f>
        <v>8554.7870404078094</v>
      </c>
      <c r="C12" s="170">
        <f>(RSM!E12-PSU!E12)/RSM!E12*1000000</f>
        <v>14084.507042253585</v>
      </c>
      <c r="D12" s="170">
        <f>(RSM!F12-PSU!F12)/RSM!F12*1000000</f>
        <v>0</v>
      </c>
      <c r="E12" s="170">
        <f>(RSM!G12-PSU!G12)/RSM!G12*1000000</f>
        <v>-1.0013879236242855</v>
      </c>
      <c r="F12" s="170">
        <f>(RSM!H12-PSU!H12)/RSM!H12*1000000</f>
        <v>0</v>
      </c>
      <c r="G12" s="33">
        <f>(RSM!I12-PSU!I12)</f>
        <v>-0.11570000000000391</v>
      </c>
      <c r="H12" s="33">
        <f>(RSM!J12-PSU!J12)</f>
        <v>2.4869000000000057</v>
      </c>
      <c r="I12" s="33">
        <f>(RSM!K12-PSU!K12)</f>
        <v>-1.2459999999999809</v>
      </c>
      <c r="J12" s="170">
        <f>(RSM!L12-PSU!L12)/RSM!L12*1000000</f>
        <v>-6946.8565474122543</v>
      </c>
      <c r="K12" s="170">
        <f>(RSM!M12-PSU!M12)/RSM!M12*1000000</f>
        <v>-2360999999.9999995</v>
      </c>
      <c r="L12" s="170">
        <f>(RSM!N12-PSU!N12)/RSM!N12*1000000</f>
        <v>324503.31125827821</v>
      </c>
    </row>
    <row r="13" spans="1:12">
      <c r="A13" s="170">
        <f>(RSM!C13-PSU!C13)/RSM!C13*1000000</f>
        <v>-20691.785052501666</v>
      </c>
      <c r="B13" s="170">
        <f>(RSM!D13-PSU!D13)/RSM!D13*1000000</f>
        <v>49474.44726350133</v>
      </c>
      <c r="C13" s="170">
        <f>(RSM!E13-PSU!E13)/RSM!E13*1000000</f>
        <v>15792.701625268372</v>
      </c>
      <c r="D13" s="170">
        <f>(RSM!F13-PSU!F13)/RSM!F13*1000000</f>
        <v>0</v>
      </c>
      <c r="E13" s="170">
        <f>(RSM!G13-PSU!G13)/RSM!G13*1000000</f>
        <v>4.0055396613778909</v>
      </c>
      <c r="F13" s="170">
        <f>(RSM!H13-PSU!H13)/RSM!H13*1000000</f>
        <v>0</v>
      </c>
      <c r="G13" s="33">
        <f>(RSM!I13-PSU!I13)</f>
        <v>-0.75950000000000273</v>
      </c>
      <c r="H13" s="33">
        <f>(RSM!J13-PSU!J13)</f>
        <v>174.28389999999999</v>
      </c>
      <c r="I13" s="33">
        <f>(RSM!K13-PSU!K13)</f>
        <v>0.53700000000003456</v>
      </c>
      <c r="J13" s="170">
        <f>(RSM!L13-PSU!L13)/RSM!L13*1000000</f>
        <v>152131.01815311765</v>
      </c>
      <c r="K13" s="170">
        <f>(RSM!M13-PSU!M13)/RSM!M13*1000000</f>
        <v>-307359.30735930742</v>
      </c>
      <c r="L13" s="170">
        <f>(RSM!N13-PSU!N13)/RSM!N13*1000000</f>
        <v>126896.04143544206</v>
      </c>
    </row>
    <row r="14" spans="1:12">
      <c r="A14" s="170" t="e">
        <f>(RSM!C14-PSU!C14)/RSM!C14*1000000</f>
        <v>#DIV/0!</v>
      </c>
      <c r="B14" s="170" t="e">
        <f>(RSM!D14-PSU!D14)/RSM!D14*1000000</f>
        <v>#DIV/0!</v>
      </c>
      <c r="C14" s="170" t="e">
        <f>(RSM!E14-PSU!E14)/RSM!E14*1000000</f>
        <v>#DIV/0!</v>
      </c>
      <c r="D14" s="170" t="e">
        <f>(RSM!F14-PSU!F14)/RSM!F14*1000000</f>
        <v>#DIV/0!</v>
      </c>
      <c r="E14" s="170" t="e">
        <f>(RSM!G14-PSU!G14)/RSM!G14*1000000</f>
        <v>#DIV/0!</v>
      </c>
      <c r="F14" s="170" t="e">
        <f>(RSM!H14-PSU!H14)/RSM!H14*1000000</f>
        <v>#DIV/0!</v>
      </c>
      <c r="G14" s="33">
        <f>(RSM!I14-PSU!I14)</f>
        <v>0</v>
      </c>
      <c r="H14" s="33">
        <f>(RSM!J14-PSU!J14)</f>
        <v>0</v>
      </c>
      <c r="I14" s="33">
        <f>(RSM!K14-PSU!K14)</f>
        <v>0</v>
      </c>
      <c r="J14" s="170" t="e">
        <f>(RSM!L14-PSU!L14)/RSM!L14*1000000</f>
        <v>#DIV/0!</v>
      </c>
      <c r="K14" s="170" t="e">
        <f>(RSM!M14-PSU!M14)/RSM!M14*1000000</f>
        <v>#DIV/0!</v>
      </c>
      <c r="L14" s="170" t="e">
        <f>(RSM!N14-PSU!N14)/RSM!N14*1000000</f>
        <v>#DIV/0!</v>
      </c>
    </row>
    <row r="15" spans="1:12">
      <c r="A15" s="170" t="e">
        <f>(RSM!C15-PSU!C15)/RSM!C15*1000000</f>
        <v>#DIV/0!</v>
      </c>
      <c r="B15" s="170" t="e">
        <f>(RSM!D15-PSU!D15)/RSM!D15*1000000</f>
        <v>#DIV/0!</v>
      </c>
      <c r="C15" s="170" t="e">
        <f>(RSM!E15-PSU!E15)/RSM!E15*1000000</f>
        <v>#DIV/0!</v>
      </c>
      <c r="D15" s="170" t="e">
        <f>(RSM!F15-PSU!F15)/RSM!F15*1000000</f>
        <v>#DIV/0!</v>
      </c>
      <c r="E15" s="170" t="e">
        <f>(RSM!G15-PSU!G15)/RSM!G15*1000000</f>
        <v>#DIV/0!</v>
      </c>
      <c r="F15" s="170" t="e">
        <f>(RSM!H15-PSU!H15)/RSM!H15*1000000</f>
        <v>#DIV/0!</v>
      </c>
      <c r="G15" s="33">
        <f>(RSM!I15-PSU!I15)</f>
        <v>0</v>
      </c>
      <c r="H15" s="33">
        <f>(RSM!J15-PSU!J15)</f>
        <v>0</v>
      </c>
      <c r="I15" s="33">
        <f>(RSM!K15-PSU!K15)</f>
        <v>0</v>
      </c>
      <c r="J15" s="170" t="e">
        <f>(RSM!L15-PSU!L15)/RSM!L15*1000000</f>
        <v>#DIV/0!</v>
      </c>
      <c r="K15" s="170" t="e">
        <f>(RSM!M15-PSU!M15)/RSM!M15*1000000</f>
        <v>#DIV/0!</v>
      </c>
      <c r="L15" s="170" t="e">
        <f>(RSM!N15-PSU!N15)/RSM!N15*1000000</f>
        <v>#DIV/0!</v>
      </c>
    </row>
    <row r="16" spans="1:12">
      <c r="A16" s="170" t="e">
        <f>(RSM!C16-PSU!C16)/RSM!C16*1000000</f>
        <v>#DIV/0!</v>
      </c>
      <c r="B16" s="170" t="e">
        <f>(RSM!D16-PSU!D16)/RSM!D16*1000000</f>
        <v>#DIV/0!</v>
      </c>
      <c r="C16" s="170" t="e">
        <f>(RSM!E16-PSU!E16)/RSM!E16*1000000</f>
        <v>#DIV/0!</v>
      </c>
      <c r="D16" s="170" t="e">
        <f>(RSM!F16-PSU!F16)/RSM!F16*1000000</f>
        <v>#DIV/0!</v>
      </c>
      <c r="E16" s="170" t="e">
        <f>(RSM!G16-PSU!G16)/RSM!G16*1000000</f>
        <v>#DIV/0!</v>
      </c>
      <c r="F16" s="170" t="e">
        <f>(RSM!H16-PSU!H16)/RSM!H16*1000000</f>
        <v>#DIV/0!</v>
      </c>
      <c r="G16" s="33">
        <f>(RSM!I16-PSU!I16)</f>
        <v>0</v>
      </c>
      <c r="H16" s="33">
        <f>(RSM!J16-PSU!J16)</f>
        <v>0</v>
      </c>
      <c r="I16" s="33">
        <f>(RSM!K16-PSU!K16)</f>
        <v>0</v>
      </c>
      <c r="J16" s="170" t="e">
        <f>(RSM!L16-PSU!L16)/RSM!L16*1000000</f>
        <v>#DIV/0!</v>
      </c>
      <c r="K16" s="170" t="e">
        <f>(RSM!M16-PSU!M16)/RSM!M16*1000000</f>
        <v>#DIV/0!</v>
      </c>
      <c r="L16" s="170" t="e">
        <f>(RSM!N16-PSU!N16)/RSM!N16*1000000</f>
        <v>#DIV/0!</v>
      </c>
    </row>
    <row r="17" spans="1:12">
      <c r="A17" s="170" t="e">
        <f>(RSM!C17-PSU!C17)/RSM!C17*1000000</f>
        <v>#DIV/0!</v>
      </c>
      <c r="B17" s="170" t="e">
        <f>(RSM!D17-PSU!D17)/RSM!D17*1000000</f>
        <v>#DIV/0!</v>
      </c>
      <c r="C17" s="170" t="e">
        <f>(RSM!E17-PSU!E17)/RSM!E17*1000000</f>
        <v>#DIV/0!</v>
      </c>
      <c r="D17" s="170" t="e">
        <f>(RSM!F17-PSU!F17)/RSM!F17*1000000</f>
        <v>#DIV/0!</v>
      </c>
      <c r="E17" s="170" t="e">
        <f>(RSM!G17-PSU!G17)/RSM!G17*1000000</f>
        <v>#DIV/0!</v>
      </c>
      <c r="F17" s="170" t="e">
        <f>(RSM!H17-PSU!H17)/RSM!H17*1000000</f>
        <v>#DIV/0!</v>
      </c>
      <c r="G17" s="33">
        <f>(RSM!I17-PSU!I17)</f>
        <v>0</v>
      </c>
      <c r="H17" s="33">
        <f>(RSM!J17-PSU!J17)</f>
        <v>0</v>
      </c>
      <c r="I17" s="33">
        <f>(RSM!K17-PSU!K17)</f>
        <v>0</v>
      </c>
      <c r="J17" s="170" t="e">
        <f>(RSM!L17-PSU!L17)/RSM!L17*1000000</f>
        <v>#DIV/0!</v>
      </c>
      <c r="K17" s="170" t="e">
        <f>(RSM!M17-PSU!M17)/RSM!M17*1000000</f>
        <v>#DIV/0!</v>
      </c>
      <c r="L17" s="170" t="e">
        <f>(RSM!N17-PSU!N17)/RSM!N17*1000000</f>
        <v>#DIV/0!</v>
      </c>
    </row>
    <row r="18" spans="1:12">
      <c r="A18" s="170" t="e">
        <f>(RSM!C18-PSU!C18)/RSM!C18*1000000</f>
        <v>#DIV/0!</v>
      </c>
      <c r="B18" s="170" t="e">
        <f>(RSM!D18-PSU!D18)/RSM!D18*1000000</f>
        <v>#DIV/0!</v>
      </c>
      <c r="C18" s="170" t="e">
        <f>(RSM!E18-PSU!E18)/RSM!E18*1000000</f>
        <v>#DIV/0!</v>
      </c>
      <c r="D18" s="170" t="e">
        <f>(RSM!F18-PSU!F18)/RSM!F18*1000000</f>
        <v>#DIV/0!</v>
      </c>
      <c r="E18" s="170" t="e">
        <f>(RSM!G18-PSU!G18)/RSM!G18*1000000</f>
        <v>#DIV/0!</v>
      </c>
      <c r="F18" s="170" t="e">
        <f>(RSM!H18-PSU!H18)/RSM!H18*1000000</f>
        <v>#DIV/0!</v>
      </c>
      <c r="G18" s="33">
        <f>(RSM!I18-PSU!I18)</f>
        <v>0</v>
      </c>
      <c r="H18" s="33">
        <f>(RSM!J18-PSU!J18)</f>
        <v>0</v>
      </c>
      <c r="I18" s="33">
        <f>(RSM!K18-PSU!K18)</f>
        <v>0</v>
      </c>
      <c r="J18" s="170" t="e">
        <f>(RSM!L18-PSU!L18)/RSM!L18*1000000</f>
        <v>#DIV/0!</v>
      </c>
      <c r="K18" s="170" t="e">
        <f>(RSM!M18-PSU!M18)/RSM!M18*1000000</f>
        <v>#DIV/0!</v>
      </c>
      <c r="L18" s="170" t="e">
        <f>(RSM!N18-PSU!N18)/RSM!N18*1000000</f>
        <v>#DIV/0!</v>
      </c>
    </row>
    <row r="19" spans="1:12">
      <c r="A19" s="170" t="e">
        <f>(RSM!C19-PSU!C19)/RSM!C19*1000000</f>
        <v>#DIV/0!</v>
      </c>
      <c r="B19" s="170" t="e">
        <f>(RSM!D19-PSU!D19)/RSM!D19*1000000</f>
        <v>#DIV/0!</v>
      </c>
      <c r="C19" s="170" t="e">
        <f>(RSM!E19-PSU!E19)/RSM!E19*1000000</f>
        <v>#DIV/0!</v>
      </c>
      <c r="D19" s="170" t="e">
        <f>(RSM!F19-PSU!F19)/RSM!F19*1000000</f>
        <v>#DIV/0!</v>
      </c>
      <c r="E19" s="170" t="e">
        <f>(RSM!G19-PSU!G19)/RSM!G19*1000000</f>
        <v>#DIV/0!</v>
      </c>
      <c r="F19" s="170" t="e">
        <f>(RSM!H19-PSU!H19)/RSM!H19*1000000</f>
        <v>#DIV/0!</v>
      </c>
      <c r="G19" s="33">
        <f>(RSM!I19-PSU!I19)</f>
        <v>0</v>
      </c>
      <c r="H19" s="33">
        <f>(RSM!J19-PSU!J19)</f>
        <v>0</v>
      </c>
      <c r="I19" s="33">
        <f>(RSM!K19-PSU!K19)</f>
        <v>0</v>
      </c>
      <c r="J19" s="170" t="e">
        <f>(RSM!L19-PSU!L19)/RSM!L19*1000000</f>
        <v>#DIV/0!</v>
      </c>
      <c r="K19" s="170" t="e">
        <f>(RSM!M19-PSU!M19)/RSM!M19*1000000</f>
        <v>#DIV/0!</v>
      </c>
      <c r="L19" s="170" t="e">
        <f>(RSM!N19-PSU!N19)/RSM!N19*1000000</f>
        <v>#DIV/0!</v>
      </c>
    </row>
    <row r="20" spans="1:12">
      <c r="A20" s="170" t="e">
        <f>(RSM!C20-PSU!C20)/RSM!C20*1000000</f>
        <v>#DIV/0!</v>
      </c>
      <c r="B20" s="170" t="e">
        <f>(RSM!D20-PSU!D20)/RSM!D20*1000000</f>
        <v>#DIV/0!</v>
      </c>
      <c r="C20" s="170" t="e">
        <f>(RSM!E20-PSU!E20)/RSM!E20*1000000</f>
        <v>#DIV/0!</v>
      </c>
      <c r="D20" s="170" t="e">
        <f>(RSM!F20-PSU!F20)/RSM!F20*1000000</f>
        <v>#DIV/0!</v>
      </c>
      <c r="E20" s="170" t="e">
        <f>(RSM!G20-PSU!G20)/RSM!G20*1000000</f>
        <v>#DIV/0!</v>
      </c>
      <c r="F20" s="170" t="e">
        <f>(RSM!H20-PSU!H20)/RSM!H20*1000000</f>
        <v>#DIV/0!</v>
      </c>
      <c r="G20" s="33">
        <f>(RSM!I20-PSU!I20)</f>
        <v>0</v>
      </c>
      <c r="H20" s="33">
        <f>(RSM!J20-PSU!J20)</f>
        <v>0</v>
      </c>
      <c r="I20" s="33">
        <f>(RSM!K20-PSU!K20)</f>
        <v>0</v>
      </c>
      <c r="J20" s="170" t="e">
        <f>(RSM!L20-PSU!L20)/RSM!L20*1000000</f>
        <v>#DIV/0!</v>
      </c>
      <c r="K20" s="170" t="e">
        <f>(RSM!M20-PSU!M20)/RSM!M20*1000000</f>
        <v>#DIV/0!</v>
      </c>
      <c r="L20" s="170" t="e">
        <f>(RSM!N20-PSU!N20)/RSM!N20*1000000</f>
        <v>#DIV/0!</v>
      </c>
    </row>
    <row r="21" spans="1:12">
      <c r="A21" s="170" t="e">
        <f>(RSM!C21-PSU!C21)/RSM!C21*1000000</f>
        <v>#DIV/0!</v>
      </c>
      <c r="B21" s="170" t="e">
        <f>(RSM!D21-PSU!D21)/RSM!D21*1000000</f>
        <v>#DIV/0!</v>
      </c>
      <c r="C21" s="170" t="e">
        <f>(RSM!E21-PSU!E21)/RSM!E21*1000000</f>
        <v>#DIV/0!</v>
      </c>
      <c r="D21" s="170" t="e">
        <f>(RSM!F21-PSU!F21)/RSM!F21*1000000</f>
        <v>#DIV/0!</v>
      </c>
      <c r="E21" s="170" t="e">
        <f>(RSM!G21-PSU!G21)/RSM!G21*1000000</f>
        <v>#DIV/0!</v>
      </c>
      <c r="F21" s="170" t="e">
        <f>(RSM!H21-PSU!H21)/RSM!H21*1000000</f>
        <v>#DIV/0!</v>
      </c>
      <c r="G21" s="33">
        <f>(RSM!I21-PSU!I21)</f>
        <v>0</v>
      </c>
      <c r="H21" s="33">
        <f>(RSM!J21-PSU!J21)</f>
        <v>0</v>
      </c>
      <c r="I21" s="33">
        <f>(RSM!K21-PSU!K21)</f>
        <v>0</v>
      </c>
      <c r="J21" s="170" t="e">
        <f>(RSM!L21-PSU!L21)/RSM!L21*1000000</f>
        <v>#DIV/0!</v>
      </c>
      <c r="K21" s="170" t="e">
        <f>(RSM!M21-PSU!M21)/RSM!M21*1000000</f>
        <v>#DIV/0!</v>
      </c>
      <c r="L21" s="170" t="e">
        <f>(RSM!N21-PSU!N21)/RSM!N21*1000000</f>
        <v>#DIV/0!</v>
      </c>
    </row>
    <row r="22" spans="1:12">
      <c r="A22" s="170" t="e">
        <f>(RSM!C22-PSU!C22)/RSM!C22*1000000</f>
        <v>#DIV/0!</v>
      </c>
      <c r="B22" s="170" t="e">
        <f>(RSM!D22-PSU!D22)/RSM!D22*1000000</f>
        <v>#DIV/0!</v>
      </c>
      <c r="C22" s="170" t="e">
        <f>(RSM!E22-PSU!E22)/RSM!E22*1000000</f>
        <v>#DIV/0!</v>
      </c>
      <c r="D22" s="170" t="e">
        <f>(RSM!F22-PSU!F22)/RSM!F22*1000000</f>
        <v>#DIV/0!</v>
      </c>
      <c r="E22" s="170" t="e">
        <f>(RSM!G22-PSU!G22)/RSM!G22*1000000</f>
        <v>#DIV/0!</v>
      </c>
      <c r="F22" s="170" t="e">
        <f>(RSM!H22-PSU!H22)/RSM!H22*1000000</f>
        <v>#DIV/0!</v>
      </c>
      <c r="G22" s="33">
        <f>(RSM!I22-PSU!I22)</f>
        <v>0</v>
      </c>
      <c r="H22" s="33">
        <f>(RSM!J22-PSU!J22)</f>
        <v>0</v>
      </c>
      <c r="I22" s="33">
        <f>(RSM!K22-PSU!K22)</f>
        <v>0</v>
      </c>
      <c r="J22" s="170" t="e">
        <f>(RSM!L22-PSU!L22)/RSM!L22*1000000</f>
        <v>#DIV/0!</v>
      </c>
      <c r="K22" s="170" t="e">
        <f>(RSM!M22-PSU!M22)/RSM!M22*1000000</f>
        <v>#DIV/0!</v>
      </c>
      <c r="L22" s="170" t="e">
        <f>(RSM!N22-PSU!N22)/RSM!N22*1000000</f>
        <v>#DIV/0!</v>
      </c>
    </row>
    <row r="23" spans="1:12">
      <c r="A23" s="170" t="e">
        <f>(RSM!C23-PSU!C23)/RSM!C23*1000000</f>
        <v>#DIV/0!</v>
      </c>
      <c r="B23" s="170" t="e">
        <f>(RSM!D23-PSU!D23)/RSM!D23*1000000</f>
        <v>#DIV/0!</v>
      </c>
      <c r="C23" s="170" t="e">
        <f>(RSM!E23-PSU!E23)/RSM!E23*1000000</f>
        <v>#DIV/0!</v>
      </c>
      <c r="D23" s="170" t="e">
        <f>(RSM!F23-PSU!F23)/RSM!F23*1000000</f>
        <v>#DIV/0!</v>
      </c>
      <c r="E23" s="170" t="e">
        <f>(RSM!G23-PSU!G23)/RSM!G23*1000000</f>
        <v>#DIV/0!</v>
      </c>
      <c r="F23" s="170" t="e">
        <f>(RSM!H23-PSU!H23)/RSM!H23*1000000</f>
        <v>#DIV/0!</v>
      </c>
      <c r="G23" s="33">
        <f>(RSM!I23-PSU!I23)</f>
        <v>0</v>
      </c>
      <c r="H23" s="33">
        <f>(RSM!J23-PSU!J23)</f>
        <v>0</v>
      </c>
      <c r="I23" s="33">
        <f>(RSM!K23-PSU!K23)</f>
        <v>0</v>
      </c>
      <c r="J23" s="170" t="e">
        <f>(RSM!L23-PSU!L23)/RSM!L23*1000000</f>
        <v>#DIV/0!</v>
      </c>
      <c r="K23" s="170" t="e">
        <f>(RSM!M23-PSU!M23)/RSM!M23*1000000</f>
        <v>#DIV/0!</v>
      </c>
      <c r="L23" s="170" t="e">
        <f>(RSM!N23-PSU!N23)/RSM!N23*1000000</f>
        <v>#DIV/0!</v>
      </c>
    </row>
    <row r="24" spans="1:12">
      <c r="A24" s="170" t="e">
        <f>(RSM!C24-PSU!C24)/RSM!C24*1000000</f>
        <v>#DIV/0!</v>
      </c>
      <c r="B24" s="170" t="e">
        <f>(RSM!D24-PSU!D24)/RSM!D24*1000000</f>
        <v>#DIV/0!</v>
      </c>
      <c r="C24" s="170" t="e">
        <f>(RSM!E24-PSU!E24)/RSM!E24*1000000</f>
        <v>#DIV/0!</v>
      </c>
      <c r="D24" s="170" t="e">
        <f>(RSM!F24-PSU!F24)/RSM!F24*1000000</f>
        <v>#DIV/0!</v>
      </c>
      <c r="E24" s="170" t="e">
        <f>(RSM!G24-PSU!G24)/RSM!G24*1000000</f>
        <v>#DIV/0!</v>
      </c>
      <c r="F24" s="170" t="e">
        <f>(RSM!H24-PSU!H24)/RSM!H24*1000000</f>
        <v>#DIV/0!</v>
      </c>
      <c r="G24" s="33">
        <f>(RSM!I24-PSU!I24)</f>
        <v>0</v>
      </c>
      <c r="H24" s="33">
        <f>(RSM!J24-PSU!J24)</f>
        <v>0</v>
      </c>
      <c r="I24" s="33">
        <f>(RSM!K24-PSU!K24)</f>
        <v>0</v>
      </c>
      <c r="J24" s="170" t="e">
        <f>(RSM!L24-PSU!L24)/RSM!L24*1000000</f>
        <v>#DIV/0!</v>
      </c>
      <c r="K24" s="170" t="e">
        <f>(RSM!M24-PSU!M24)/RSM!M24*1000000</f>
        <v>#DIV/0!</v>
      </c>
      <c r="L24" s="170" t="e">
        <f>(RSM!N24-PSU!N24)/RSM!N24*1000000</f>
        <v>#DIV/0!</v>
      </c>
    </row>
    <row r="25" spans="1:12">
      <c r="A25" s="170" t="e">
        <f>(RSM!C25-PSU!C25)/RSM!C25*1000000</f>
        <v>#DIV/0!</v>
      </c>
      <c r="B25" s="170" t="e">
        <f>(RSM!D25-PSU!D25)/RSM!D25*1000000</f>
        <v>#DIV/0!</v>
      </c>
      <c r="C25" s="170" t="e">
        <f>(RSM!E25-PSU!E25)/RSM!E25*1000000</f>
        <v>#DIV/0!</v>
      </c>
      <c r="D25" s="170" t="e">
        <f>(RSM!F25-PSU!F25)/RSM!F25*1000000</f>
        <v>#DIV/0!</v>
      </c>
      <c r="E25" s="170" t="e">
        <f>(RSM!G25-PSU!G25)/RSM!G25*1000000</f>
        <v>#DIV/0!</v>
      </c>
      <c r="F25" s="170" t="e">
        <f>(RSM!H25-PSU!H25)/RSM!H25*1000000</f>
        <v>#DIV/0!</v>
      </c>
      <c r="G25" s="33">
        <f>(RSM!I25-PSU!I25)</f>
        <v>0</v>
      </c>
      <c r="H25" s="33">
        <f>(RSM!J25-PSU!J25)</f>
        <v>0</v>
      </c>
      <c r="I25" s="33">
        <f>(RSM!K25-PSU!K25)</f>
        <v>0</v>
      </c>
      <c r="J25" s="170" t="e">
        <f>(RSM!L25-PSU!L25)/RSM!L25*1000000</f>
        <v>#DIV/0!</v>
      </c>
      <c r="K25" s="170" t="e">
        <f>(RSM!M25-PSU!M25)/RSM!M25*1000000</f>
        <v>#DIV/0!</v>
      </c>
      <c r="L25" s="170" t="e">
        <f>(RSM!N25-PSU!N25)/RSM!N25*1000000</f>
        <v>#DIV/0!</v>
      </c>
    </row>
    <row r="26" spans="1:12">
      <c r="A26" s="170" t="e">
        <f>(RSM!C26-PSU!C26)/RSM!C26*1000000</f>
        <v>#DIV/0!</v>
      </c>
      <c r="B26" s="170" t="e">
        <f>(RSM!D26-PSU!D26)/RSM!D26*1000000</f>
        <v>#DIV/0!</v>
      </c>
      <c r="C26" s="170" t="e">
        <f>(RSM!E26-PSU!E26)/RSM!E26*1000000</f>
        <v>#DIV/0!</v>
      </c>
      <c r="D26" s="170" t="e">
        <f>(RSM!F26-PSU!F26)/RSM!F26*1000000</f>
        <v>#DIV/0!</v>
      </c>
      <c r="E26" s="170" t="e">
        <f>(RSM!G26-PSU!G26)/RSM!G26*1000000</f>
        <v>#DIV/0!</v>
      </c>
      <c r="F26" s="170" t="e">
        <f>(RSM!H26-PSU!H26)/RSM!H26*1000000</f>
        <v>#DIV/0!</v>
      </c>
      <c r="G26" s="33">
        <f>(RSM!I26-PSU!I26)</f>
        <v>0</v>
      </c>
      <c r="H26" s="33">
        <f>(RSM!J26-PSU!J26)</f>
        <v>0</v>
      </c>
      <c r="I26" s="33">
        <f>(RSM!K26-PSU!K26)</f>
        <v>0</v>
      </c>
      <c r="J26" s="170" t="e">
        <f>(RSM!L26-PSU!L26)/RSM!L26*1000000</f>
        <v>#DIV/0!</v>
      </c>
      <c r="K26" s="170" t="e">
        <f>(RSM!M26-PSU!M26)/RSM!M26*1000000</f>
        <v>#DIV/0!</v>
      </c>
      <c r="L26" s="170" t="e">
        <f>(RSM!N26-PSU!N26)/RSM!N26*1000000</f>
        <v>#DIV/0!</v>
      </c>
    </row>
    <row r="27" spans="1:12">
      <c r="A27" s="170" t="e">
        <f>(RSM!C27-PSU!C27)/RSM!C27*1000000</f>
        <v>#DIV/0!</v>
      </c>
      <c r="B27" s="170" t="e">
        <f>(RSM!D27-PSU!D27)/RSM!D27*1000000</f>
        <v>#DIV/0!</v>
      </c>
      <c r="C27" s="170" t="e">
        <f>(RSM!E27-PSU!E27)/RSM!E27*1000000</f>
        <v>#DIV/0!</v>
      </c>
      <c r="D27" s="170" t="e">
        <f>(RSM!F27-PSU!F27)/RSM!F27*1000000</f>
        <v>#DIV/0!</v>
      </c>
      <c r="E27" s="170" t="e">
        <f>(RSM!G27-PSU!G27)/RSM!G27*1000000</f>
        <v>#DIV/0!</v>
      </c>
      <c r="F27" s="170" t="e">
        <f>(RSM!H27-PSU!H27)/RSM!H27*1000000</f>
        <v>#DIV/0!</v>
      </c>
      <c r="G27" s="33">
        <f>(RSM!I27-PSU!I27)</f>
        <v>0</v>
      </c>
      <c r="H27" s="33">
        <f>(RSM!J27-PSU!J27)</f>
        <v>0</v>
      </c>
      <c r="I27" s="33">
        <f>(RSM!K27-PSU!K27)</f>
        <v>0</v>
      </c>
      <c r="J27" s="170" t="e">
        <f>(RSM!L27-PSU!L27)/RSM!L27*1000000</f>
        <v>#DIV/0!</v>
      </c>
      <c r="K27" s="170" t="e">
        <f>(RSM!M27-PSU!M27)/RSM!M27*1000000</f>
        <v>#DIV/0!</v>
      </c>
      <c r="L27" s="170" t="e">
        <f>(RSM!N27-PSU!N27)/RSM!N27*1000000</f>
        <v>#DIV/0!</v>
      </c>
    </row>
    <row r="28" spans="1:12">
      <c r="A28" s="170" t="e">
        <f>(RSM!C28-PSU!C28)/RSM!C28*1000000</f>
        <v>#DIV/0!</v>
      </c>
      <c r="B28" s="170" t="e">
        <f>(RSM!D28-PSU!D28)/RSM!D28*1000000</f>
        <v>#DIV/0!</v>
      </c>
      <c r="C28" s="170" t="e">
        <f>(RSM!E28-PSU!E28)/RSM!E28*1000000</f>
        <v>#DIV/0!</v>
      </c>
      <c r="D28" s="170" t="e">
        <f>(RSM!F28-PSU!F28)/RSM!F28*1000000</f>
        <v>#DIV/0!</v>
      </c>
      <c r="E28" s="170" t="e">
        <f>(RSM!G28-PSU!G28)/RSM!G28*1000000</f>
        <v>#DIV/0!</v>
      </c>
      <c r="F28" s="170" t="e">
        <f>(RSM!H28-PSU!H28)/RSM!H28*1000000</f>
        <v>#DIV/0!</v>
      </c>
      <c r="G28" s="33">
        <f>(RSM!I28-PSU!I28)</f>
        <v>0</v>
      </c>
      <c r="H28" s="33">
        <f>(RSM!J28-PSU!J28)</f>
        <v>0</v>
      </c>
      <c r="I28" s="33">
        <f>(RSM!K28-PSU!K28)</f>
        <v>0</v>
      </c>
      <c r="J28" s="170" t="e">
        <f>(RSM!L28-PSU!L28)/RSM!L28*1000000</f>
        <v>#DIV/0!</v>
      </c>
      <c r="K28" s="170" t="e">
        <f>(RSM!M28-PSU!M28)/RSM!M28*1000000</f>
        <v>#DIV/0!</v>
      </c>
      <c r="L28" s="170" t="e">
        <f>(RSM!N28-PSU!N28)/RSM!N28*1000000</f>
        <v>#DIV/0!</v>
      </c>
    </row>
    <row r="29" spans="1:12">
      <c r="A29" s="170" t="e">
        <f>(RSM!C29-PSU!C29)/RSM!C29*1000000</f>
        <v>#DIV/0!</v>
      </c>
      <c r="B29" s="170" t="e">
        <f>(RSM!D29-PSU!D29)/RSM!D29*1000000</f>
        <v>#DIV/0!</v>
      </c>
      <c r="C29" s="170" t="e">
        <f>(RSM!E29-PSU!E29)/RSM!E29*1000000</f>
        <v>#DIV/0!</v>
      </c>
      <c r="D29" s="170" t="e">
        <f>(RSM!F29-PSU!F29)/RSM!F29*1000000</f>
        <v>#DIV/0!</v>
      </c>
      <c r="E29" s="170" t="e">
        <f>(RSM!G29-PSU!G29)/RSM!G29*1000000</f>
        <v>#DIV/0!</v>
      </c>
      <c r="F29" s="170" t="e">
        <f>(RSM!H29-PSU!H29)/RSM!H29*1000000</f>
        <v>#DIV/0!</v>
      </c>
      <c r="G29" s="33">
        <f>(RSM!I29-PSU!I29)</f>
        <v>0</v>
      </c>
      <c r="H29" s="33">
        <f>(RSM!J29-PSU!J29)</f>
        <v>0</v>
      </c>
      <c r="I29" s="33">
        <f>(RSM!K29-PSU!K29)</f>
        <v>0</v>
      </c>
      <c r="J29" s="170" t="e">
        <f>(RSM!L29-PSU!L29)/RSM!L29*1000000</f>
        <v>#DIV/0!</v>
      </c>
      <c r="K29" s="170" t="e">
        <f>(RSM!M29-PSU!M29)/RSM!M29*1000000</f>
        <v>#DIV/0!</v>
      </c>
      <c r="L29" s="170" t="e">
        <f>(RSM!N29-PSU!N29)/RSM!N29*1000000</f>
        <v>#DIV/0!</v>
      </c>
    </row>
    <row r="30" spans="1:12">
      <c r="A30" s="170" t="e">
        <f>(RSM!C30-PSU!C30)/RSM!C30*1000000</f>
        <v>#DIV/0!</v>
      </c>
      <c r="B30" s="170" t="e">
        <f>(RSM!D30-PSU!D30)/RSM!D30*1000000</f>
        <v>#DIV/0!</v>
      </c>
      <c r="C30" s="170" t="e">
        <f>(RSM!E30-PSU!E30)/RSM!E30*1000000</f>
        <v>#DIV/0!</v>
      </c>
      <c r="D30" s="170" t="e">
        <f>(RSM!F30-PSU!F30)/RSM!F30*1000000</f>
        <v>#DIV/0!</v>
      </c>
      <c r="E30" s="170" t="e">
        <f>(RSM!G30-PSU!G30)/RSM!G30*1000000</f>
        <v>#DIV/0!</v>
      </c>
      <c r="F30" s="170" t="e">
        <f>(RSM!H30-PSU!H30)/RSM!H30*1000000</f>
        <v>#DIV/0!</v>
      </c>
      <c r="G30" s="33">
        <f>(RSM!I30-PSU!I30)</f>
        <v>0</v>
      </c>
      <c r="H30" s="33">
        <f>(RSM!J30-PSU!J30)</f>
        <v>0</v>
      </c>
      <c r="I30" s="33">
        <f>(RSM!K30-PSU!K30)</f>
        <v>0</v>
      </c>
      <c r="J30" s="170" t="e">
        <f>(RSM!L30-PSU!L30)/RSM!L30*1000000</f>
        <v>#DIV/0!</v>
      </c>
      <c r="K30" s="170" t="e">
        <f>(RSM!M30-PSU!M30)/RSM!M30*1000000</f>
        <v>#DIV/0!</v>
      </c>
      <c r="L30" s="170" t="e">
        <f>(RSM!N30-PSU!N30)/RSM!N30*1000000</f>
        <v>#DIV/0!</v>
      </c>
    </row>
    <row r="31" spans="1:12">
      <c r="A31" s="170" t="e">
        <f>(RSM!C31-PSU!C31)/RSM!C31*1000000</f>
        <v>#DIV/0!</v>
      </c>
      <c r="B31" s="170" t="e">
        <f>(RSM!D31-PSU!D31)/RSM!D31*1000000</f>
        <v>#DIV/0!</v>
      </c>
      <c r="C31" s="170" t="e">
        <f>(RSM!E31-PSU!E31)/RSM!E31*1000000</f>
        <v>#DIV/0!</v>
      </c>
      <c r="D31" s="170" t="e">
        <f>(RSM!F31-PSU!F31)/RSM!F31*1000000</f>
        <v>#DIV/0!</v>
      </c>
      <c r="E31" s="170" t="e">
        <f>(RSM!G31-PSU!G31)/RSM!G31*1000000</f>
        <v>#DIV/0!</v>
      </c>
      <c r="F31" s="170" t="e">
        <f>(RSM!H31-PSU!H31)/RSM!H31*1000000</f>
        <v>#DIV/0!</v>
      </c>
      <c r="G31" s="33">
        <f>(RSM!I31-PSU!I31)</f>
        <v>0</v>
      </c>
      <c r="H31" s="33">
        <f>(RSM!J31-PSU!J31)</f>
        <v>0</v>
      </c>
      <c r="I31" s="33">
        <f>(RSM!K31-PSU!K31)</f>
        <v>0</v>
      </c>
      <c r="J31" s="170" t="e">
        <f>(RSM!L31-PSU!L31)/RSM!L31*1000000</f>
        <v>#DIV/0!</v>
      </c>
      <c r="K31" s="170" t="e">
        <f>(RSM!M31-PSU!M31)/RSM!M31*1000000</f>
        <v>#DIV/0!</v>
      </c>
      <c r="L31" s="170" t="e">
        <f>(RSM!N31-PSU!N31)/RSM!N31*1000000</f>
        <v>#DIV/0!</v>
      </c>
    </row>
    <row r="32" spans="1:12">
      <c r="A32" s="170" t="e">
        <f>(RSM!C32-PSU!C32)/RSM!C32*1000000</f>
        <v>#DIV/0!</v>
      </c>
      <c r="B32" s="170" t="e">
        <f>(RSM!D32-PSU!D32)/RSM!D32*1000000</f>
        <v>#DIV/0!</v>
      </c>
      <c r="C32" s="170" t="e">
        <f>(RSM!E32-PSU!E32)/RSM!E32*1000000</f>
        <v>#DIV/0!</v>
      </c>
      <c r="D32" s="170" t="e">
        <f>(RSM!F32-PSU!F32)/RSM!F32*1000000</f>
        <v>#DIV/0!</v>
      </c>
      <c r="E32" s="170" t="e">
        <f>(RSM!G32-PSU!G32)/RSM!G32*1000000</f>
        <v>#DIV/0!</v>
      </c>
      <c r="F32" s="170" t="e">
        <f>(RSM!H32-PSU!H32)/RSM!H32*1000000</f>
        <v>#DIV/0!</v>
      </c>
      <c r="G32" s="33">
        <f>(RSM!I32-PSU!I32)</f>
        <v>0</v>
      </c>
      <c r="H32" s="33">
        <f>(RSM!J32-PSU!J32)</f>
        <v>0</v>
      </c>
      <c r="I32" s="33">
        <f>(RSM!K32-PSU!K32)</f>
        <v>0</v>
      </c>
      <c r="J32" s="170" t="e">
        <f>(RSM!L32-PSU!L32)/RSM!L32*1000000</f>
        <v>#DIV/0!</v>
      </c>
      <c r="K32" s="170" t="e">
        <f>(RSM!M32-PSU!M32)/RSM!M32*1000000</f>
        <v>#DIV/0!</v>
      </c>
      <c r="L32" s="170" t="e">
        <f>(RSM!N32-PSU!N32)/RSM!N32*1000000</f>
        <v>#DIV/0!</v>
      </c>
    </row>
    <row r="33" spans="1:12">
      <c r="A33" s="170" t="e">
        <f>(RSM!C33-PSU!C33)/RSM!C33*1000000</f>
        <v>#DIV/0!</v>
      </c>
      <c r="B33" s="170" t="e">
        <f>(RSM!D33-PSU!D33)/RSM!D33*1000000</f>
        <v>#DIV/0!</v>
      </c>
      <c r="C33" s="170" t="e">
        <f>(RSM!E33-PSU!E33)/RSM!E33*1000000</f>
        <v>#DIV/0!</v>
      </c>
      <c r="D33" s="170" t="e">
        <f>(RSM!F33-PSU!F33)/RSM!F33*1000000</f>
        <v>#DIV/0!</v>
      </c>
      <c r="E33" s="170" t="e">
        <f>(RSM!G33-PSU!G33)/RSM!G33*1000000</f>
        <v>#DIV/0!</v>
      </c>
      <c r="F33" s="170" t="e">
        <f>(RSM!H33-PSU!H33)/RSM!H33*1000000</f>
        <v>#DIV/0!</v>
      </c>
      <c r="G33" s="33">
        <f>(RSM!I33-PSU!I33)</f>
        <v>0</v>
      </c>
      <c r="H33" s="33">
        <f>(RSM!J33-PSU!J33)</f>
        <v>0</v>
      </c>
      <c r="I33" s="33">
        <f>(RSM!K33-PSU!K33)</f>
        <v>0</v>
      </c>
      <c r="J33" s="170" t="e">
        <f>(RSM!L33-PSU!L33)/RSM!L33*1000000</f>
        <v>#DIV/0!</v>
      </c>
      <c r="K33" s="170" t="e">
        <f>(RSM!M33-PSU!M33)/RSM!M33*1000000</f>
        <v>#DIV/0!</v>
      </c>
      <c r="L33" s="170" t="e">
        <f>(RSM!N33-PSU!N33)/RSM!N33*1000000</f>
        <v>#DIV/0!</v>
      </c>
    </row>
    <row r="34" spans="1:12">
      <c r="A34" s="170" t="e">
        <f>(RSM!C34-PSU!C34)/RSM!C34*1000000</f>
        <v>#DIV/0!</v>
      </c>
      <c r="B34" s="170" t="e">
        <f>(RSM!D34-PSU!D34)/RSM!D34*1000000</f>
        <v>#DIV/0!</v>
      </c>
      <c r="C34" s="170" t="e">
        <f>(RSM!E34-PSU!E34)/RSM!E34*1000000</f>
        <v>#DIV/0!</v>
      </c>
      <c r="D34" s="170" t="e">
        <f>(RSM!F34-PSU!F34)/RSM!F34*1000000</f>
        <v>#DIV/0!</v>
      </c>
      <c r="E34" s="170" t="e">
        <f>(RSM!G34-PSU!G34)/RSM!G34*1000000</f>
        <v>#DIV/0!</v>
      </c>
      <c r="F34" s="170" t="e">
        <f>(RSM!H34-PSU!H34)/RSM!H34*1000000</f>
        <v>#DIV/0!</v>
      </c>
      <c r="G34" s="33">
        <f>(RSM!I34-PSU!I34)</f>
        <v>0</v>
      </c>
      <c r="H34" s="33">
        <f>(RSM!J34-PSU!J34)</f>
        <v>0</v>
      </c>
      <c r="I34" s="33">
        <f>(RSM!K34-PSU!K34)</f>
        <v>0</v>
      </c>
      <c r="J34" s="170" t="e">
        <f>(RSM!L34-PSU!L34)/RSM!L34*1000000</f>
        <v>#DIV/0!</v>
      </c>
      <c r="K34" s="170" t="e">
        <f>(RSM!M34-PSU!M34)/RSM!M34*1000000</f>
        <v>#DIV/0!</v>
      </c>
      <c r="L34" s="170" t="e">
        <f>(RSM!N34-PSU!N34)/RSM!N34*1000000</f>
        <v>#DIV/0!</v>
      </c>
    </row>
    <row r="35" spans="1:12">
      <c r="A35" s="170" t="e">
        <f>(RSM!C35-PSU!C35)/RSM!C35*1000000</f>
        <v>#DIV/0!</v>
      </c>
      <c r="B35" s="170" t="e">
        <f>(RSM!D35-PSU!D35)/RSM!D35*1000000</f>
        <v>#DIV/0!</v>
      </c>
      <c r="C35" s="170" t="e">
        <f>(RSM!E35-PSU!E35)/RSM!E35*1000000</f>
        <v>#DIV/0!</v>
      </c>
      <c r="D35" s="170" t="e">
        <f>(RSM!F35-PSU!F35)/RSM!F35*1000000</f>
        <v>#DIV/0!</v>
      </c>
      <c r="E35" s="170" t="e">
        <f>(RSM!G35-PSU!G35)/RSM!G35*1000000</f>
        <v>#DIV/0!</v>
      </c>
      <c r="F35" s="170" t="e">
        <f>(RSM!H35-PSU!H35)/RSM!H35*1000000</f>
        <v>#DIV/0!</v>
      </c>
      <c r="G35" s="33">
        <f>(RSM!I35-PSU!I35)</f>
        <v>0</v>
      </c>
      <c r="H35" s="33">
        <f>(RSM!J35-PSU!J35)</f>
        <v>0</v>
      </c>
      <c r="I35" s="33">
        <f>(RSM!K35-PSU!K35)</f>
        <v>0</v>
      </c>
      <c r="J35" s="170" t="e">
        <f>(RSM!L35-PSU!L35)/RSM!L35*1000000</f>
        <v>#DIV/0!</v>
      </c>
      <c r="K35" s="170" t="e">
        <f>(RSM!M35-PSU!M35)/RSM!M35*1000000</f>
        <v>#DIV/0!</v>
      </c>
      <c r="L35" s="170" t="e">
        <f>(RSM!N35-PSU!N35)/RSM!N35*1000000</f>
        <v>#DIV/0!</v>
      </c>
    </row>
    <row r="36" spans="1:12">
      <c r="A36" s="170" t="e">
        <f>(RSM!C36-PSU!C36)/RSM!C36*1000000</f>
        <v>#DIV/0!</v>
      </c>
      <c r="B36" s="170" t="e">
        <f>(RSM!D36-PSU!D36)/RSM!D36*1000000</f>
        <v>#DIV/0!</v>
      </c>
      <c r="C36" s="170" t="e">
        <f>(RSM!E36-PSU!E36)/RSM!E36*1000000</f>
        <v>#DIV/0!</v>
      </c>
      <c r="D36" s="170" t="e">
        <f>(RSM!F36-PSU!F36)/RSM!F36*1000000</f>
        <v>#DIV/0!</v>
      </c>
      <c r="E36" s="170" t="e">
        <f>(RSM!G36-PSU!G36)/RSM!G36*1000000</f>
        <v>#DIV/0!</v>
      </c>
      <c r="F36" s="170" t="e">
        <f>(RSM!H36-PSU!H36)/RSM!H36*1000000</f>
        <v>#DIV/0!</v>
      </c>
      <c r="G36" s="33">
        <f>(RSM!I36-PSU!I36)</f>
        <v>0</v>
      </c>
      <c r="H36" s="33">
        <f>(RSM!J36-PSU!J36)</f>
        <v>0</v>
      </c>
      <c r="I36" s="33">
        <f>(RSM!K36-PSU!K36)</f>
        <v>0</v>
      </c>
      <c r="J36" s="170" t="e">
        <f>(RSM!L36-PSU!L36)/RSM!L36*1000000</f>
        <v>#DIV/0!</v>
      </c>
      <c r="K36" s="170" t="e">
        <f>(RSM!M36-PSU!M36)/RSM!M36*1000000</f>
        <v>#DIV/0!</v>
      </c>
      <c r="L36" s="170" t="e">
        <f>(RSM!N36-PSU!N36)/RSM!N36*1000000</f>
        <v>#DIV/0!</v>
      </c>
    </row>
    <row r="37" spans="1:12">
      <c r="A37" s="170" t="e">
        <f>(RSM!C37-PSU!C37)/RSM!C37*1000000</f>
        <v>#DIV/0!</v>
      </c>
      <c r="B37" s="170" t="e">
        <f>(RSM!D37-PSU!D37)/RSM!D37*1000000</f>
        <v>#DIV/0!</v>
      </c>
      <c r="C37" s="170" t="e">
        <f>(RSM!E37-PSU!E37)/RSM!E37*1000000</f>
        <v>#DIV/0!</v>
      </c>
      <c r="D37" s="170" t="e">
        <f>(RSM!F37-PSU!F37)/RSM!F37*1000000</f>
        <v>#DIV/0!</v>
      </c>
      <c r="E37" s="170" t="e">
        <f>(RSM!G37-PSU!G37)/RSM!G37*1000000</f>
        <v>#DIV/0!</v>
      </c>
      <c r="F37" s="170" t="e">
        <f>(RSM!H37-PSU!H37)/RSM!H37*1000000</f>
        <v>#DIV/0!</v>
      </c>
      <c r="G37" s="33">
        <f>(RSM!I37-PSU!I37)</f>
        <v>0</v>
      </c>
      <c r="H37" s="33">
        <f>(RSM!J37-PSU!J37)</f>
        <v>0</v>
      </c>
      <c r="I37" s="33">
        <f>(RSM!K37-PSU!K37)</f>
        <v>0</v>
      </c>
      <c r="J37" s="170" t="e">
        <f>(RSM!L37-PSU!L37)/RSM!L37*1000000</f>
        <v>#DIV/0!</v>
      </c>
      <c r="K37" s="170" t="e">
        <f>(RSM!M37-PSU!M37)/RSM!M37*1000000</f>
        <v>#DIV/0!</v>
      </c>
      <c r="L37" s="170" t="e">
        <f>(RSM!N37-PSU!N37)/RSM!N37*1000000</f>
        <v>#DIV/0!</v>
      </c>
    </row>
    <row r="38" spans="1:12">
      <c r="A38" s="170" t="e">
        <f>(RSM!C38-PSU!C38)/RSM!C38*1000000</f>
        <v>#DIV/0!</v>
      </c>
      <c r="B38" s="170" t="e">
        <f>(RSM!D38-PSU!D38)/RSM!D38*1000000</f>
        <v>#DIV/0!</v>
      </c>
      <c r="C38" s="170" t="e">
        <f>(RSM!E38-PSU!E38)/RSM!E38*1000000</f>
        <v>#DIV/0!</v>
      </c>
      <c r="D38" s="170" t="e">
        <f>(RSM!F38-PSU!F38)/RSM!F38*1000000</f>
        <v>#DIV/0!</v>
      </c>
      <c r="E38" s="170" t="e">
        <f>(RSM!G38-PSU!G38)/RSM!G38*1000000</f>
        <v>#DIV/0!</v>
      </c>
      <c r="F38" s="170" t="e">
        <f>(RSM!H38-PSU!H38)/RSM!H38*1000000</f>
        <v>#DIV/0!</v>
      </c>
      <c r="G38" s="33">
        <f>(RSM!I38-PSU!I38)</f>
        <v>0</v>
      </c>
      <c r="H38" s="33">
        <f>(RSM!J38-PSU!J38)</f>
        <v>0</v>
      </c>
      <c r="I38" s="33">
        <f>(RSM!K38-PSU!K38)</f>
        <v>0</v>
      </c>
      <c r="J38" s="170" t="e">
        <f>(RSM!L38-PSU!L38)/RSM!L38*1000000</f>
        <v>#DIV/0!</v>
      </c>
      <c r="K38" s="170" t="e">
        <f>(RSM!M38-PSU!M38)/RSM!M38*1000000</f>
        <v>#DIV/0!</v>
      </c>
      <c r="L38" s="170" t="e">
        <f>(RSM!N38-PSU!N38)/RSM!N38*1000000</f>
        <v>#DIV/0!</v>
      </c>
    </row>
    <row r="39" spans="1:12">
      <c r="A39" s="170" t="e">
        <f>(RSM!C39-PSU!C39)/RSM!C39*1000000</f>
        <v>#DIV/0!</v>
      </c>
      <c r="B39" s="170" t="e">
        <f>(RSM!D39-PSU!D39)/RSM!D39*1000000</f>
        <v>#DIV/0!</v>
      </c>
      <c r="C39" s="170" t="e">
        <f>(RSM!E39-PSU!E39)/RSM!E39*1000000</f>
        <v>#DIV/0!</v>
      </c>
      <c r="D39" s="170" t="e">
        <f>(RSM!F39-PSU!F39)/RSM!F39*1000000</f>
        <v>#DIV/0!</v>
      </c>
      <c r="E39" s="170" t="e">
        <f>(RSM!G39-PSU!G39)/RSM!G39*1000000</f>
        <v>#DIV/0!</v>
      </c>
      <c r="F39" s="170" t="e">
        <f>(RSM!H39-PSU!H39)/RSM!H39*1000000</f>
        <v>#DIV/0!</v>
      </c>
      <c r="G39" s="33">
        <f>(RSM!I39-PSU!I39)</f>
        <v>0</v>
      </c>
      <c r="H39" s="33">
        <f>(RSM!J39-PSU!J39)</f>
        <v>0</v>
      </c>
      <c r="I39" s="33">
        <f>(RSM!K39-PSU!K39)</f>
        <v>0</v>
      </c>
      <c r="J39" s="170" t="e">
        <f>(RSM!L39-PSU!L39)/RSM!L39*1000000</f>
        <v>#DIV/0!</v>
      </c>
      <c r="K39" s="170" t="e">
        <f>(RSM!M39-PSU!M39)/RSM!M39*1000000</f>
        <v>#DIV/0!</v>
      </c>
      <c r="L39" s="170" t="e">
        <f>(RSM!N39-PSU!N39)/RSM!N39*1000000</f>
        <v>#DIV/0!</v>
      </c>
    </row>
    <row r="40" spans="1:12">
      <c r="A40" s="170" t="e">
        <f>(RSM!C40-PSU!C40)/RSM!C40*1000000</f>
        <v>#DIV/0!</v>
      </c>
      <c r="B40" s="170" t="e">
        <f>(RSM!D40-PSU!D40)/RSM!D40*1000000</f>
        <v>#DIV/0!</v>
      </c>
      <c r="C40" s="170" t="e">
        <f>(RSM!E40-PSU!E40)/RSM!E40*1000000</f>
        <v>#DIV/0!</v>
      </c>
      <c r="D40" s="170" t="e">
        <f>(RSM!F40-PSU!F40)/RSM!F40*1000000</f>
        <v>#DIV/0!</v>
      </c>
      <c r="E40" s="170" t="e">
        <f>(RSM!G40-PSU!G40)/RSM!G40*1000000</f>
        <v>#DIV/0!</v>
      </c>
      <c r="F40" s="170" t="e">
        <f>(RSM!H40-PSU!H40)/RSM!H40*1000000</f>
        <v>#DIV/0!</v>
      </c>
      <c r="G40" s="33">
        <f>(RSM!I40-PSU!I40)</f>
        <v>0</v>
      </c>
      <c r="H40" s="33">
        <f>(RSM!J40-PSU!J40)</f>
        <v>0</v>
      </c>
      <c r="I40" s="33">
        <f>(RSM!K40-PSU!K40)</f>
        <v>0</v>
      </c>
      <c r="J40" s="170" t="e">
        <f>(RSM!L40-PSU!L40)/RSM!L40*1000000</f>
        <v>#DIV/0!</v>
      </c>
      <c r="K40" s="170" t="e">
        <f>(RSM!M40-PSU!M40)/RSM!M40*1000000</f>
        <v>#DIV/0!</v>
      </c>
      <c r="L40" s="170" t="e">
        <f>(RSM!N40-PSU!N40)/RSM!N40*1000000</f>
        <v>#DIV/0!</v>
      </c>
    </row>
    <row r="41" spans="1:12">
      <c r="A41" s="170" t="e">
        <f>(RSM!C41-PSU!C41)/RSM!C41*1000000</f>
        <v>#DIV/0!</v>
      </c>
      <c r="B41" s="170" t="e">
        <f>(RSM!D41-PSU!D41)/RSM!D41*1000000</f>
        <v>#DIV/0!</v>
      </c>
      <c r="C41" s="170" t="e">
        <f>(RSM!E41-PSU!E41)/RSM!E41*1000000</f>
        <v>#DIV/0!</v>
      </c>
      <c r="D41" s="170" t="e">
        <f>(RSM!F41-PSU!F41)/RSM!F41*1000000</f>
        <v>#DIV/0!</v>
      </c>
      <c r="E41" s="170" t="e">
        <f>(RSM!G41-PSU!G41)/RSM!G41*1000000</f>
        <v>#DIV/0!</v>
      </c>
      <c r="F41" s="170" t="e">
        <f>(RSM!H41-PSU!H41)/RSM!H41*1000000</f>
        <v>#DIV/0!</v>
      </c>
      <c r="G41" s="33">
        <f>(RSM!I41-PSU!I41)</f>
        <v>0</v>
      </c>
      <c r="H41" s="33">
        <f>(RSM!J41-PSU!J41)</f>
        <v>0</v>
      </c>
      <c r="I41" s="33">
        <f>(RSM!K41-PSU!K41)</f>
        <v>0</v>
      </c>
      <c r="J41" s="170" t="e">
        <f>(RSM!L41-PSU!L41)/RSM!L41*1000000</f>
        <v>#DIV/0!</v>
      </c>
      <c r="K41" s="170" t="e">
        <f>(RSM!M41-PSU!M41)/RSM!M41*1000000</f>
        <v>#DIV/0!</v>
      </c>
      <c r="L41" s="170" t="e">
        <f>(RSM!N41-PSU!N41)/RSM!N41*1000000</f>
        <v>#DIV/0!</v>
      </c>
    </row>
    <row r="42" spans="1:12">
      <c r="A42" s="170" t="e">
        <f>(RSM!C42-PSU!C42)/RSM!C42*1000000</f>
        <v>#DIV/0!</v>
      </c>
      <c r="B42" s="170" t="e">
        <f>(RSM!D42-PSU!D42)/RSM!D42*1000000</f>
        <v>#DIV/0!</v>
      </c>
      <c r="C42" s="170" t="e">
        <f>(RSM!E42-PSU!E42)/RSM!E42*1000000</f>
        <v>#DIV/0!</v>
      </c>
      <c r="D42" s="170" t="e">
        <f>(RSM!F42-PSU!F42)/RSM!F42*1000000</f>
        <v>#DIV/0!</v>
      </c>
      <c r="E42" s="170" t="e">
        <f>(RSM!G42-PSU!G42)/RSM!G42*1000000</f>
        <v>#DIV/0!</v>
      </c>
      <c r="F42" s="170" t="e">
        <f>(RSM!H42-PSU!H42)/RSM!H42*1000000</f>
        <v>#DIV/0!</v>
      </c>
      <c r="G42" s="33">
        <f>(RSM!I42-PSU!I42)</f>
        <v>0</v>
      </c>
      <c r="H42" s="33">
        <f>(RSM!J42-PSU!J42)</f>
        <v>0</v>
      </c>
      <c r="I42" s="33">
        <f>(RSM!K42-PSU!K42)</f>
        <v>0</v>
      </c>
      <c r="J42" s="170" t="e">
        <f>(RSM!L42-PSU!L42)/RSM!L42*1000000</f>
        <v>#DIV/0!</v>
      </c>
      <c r="K42" s="170" t="e">
        <f>(RSM!M42-PSU!M42)/RSM!M42*1000000</f>
        <v>#DIV/0!</v>
      </c>
      <c r="L42" s="170" t="e">
        <f>(RSM!N42-PSU!N42)/RSM!N42*1000000</f>
        <v>#DIV/0!</v>
      </c>
    </row>
    <row r="43" spans="1:12">
      <c r="A43" s="170" t="e">
        <f>(RSM!C43-PSU!C43)/RSM!C43*1000000</f>
        <v>#DIV/0!</v>
      </c>
      <c r="B43" s="170" t="e">
        <f>(RSM!D43-PSU!D43)/RSM!D43*1000000</f>
        <v>#DIV/0!</v>
      </c>
      <c r="C43" s="170" t="e">
        <f>(RSM!E43-PSU!E43)/RSM!E43*1000000</f>
        <v>#DIV/0!</v>
      </c>
      <c r="D43" s="170" t="e">
        <f>(RSM!F43-PSU!F43)/RSM!F43*1000000</f>
        <v>#DIV/0!</v>
      </c>
      <c r="E43" s="170" t="e">
        <f>(RSM!G43-PSU!G43)/RSM!G43*1000000</f>
        <v>#DIV/0!</v>
      </c>
      <c r="F43" s="170" t="e">
        <f>(RSM!H43-PSU!H43)/RSM!H43*1000000</f>
        <v>#DIV/0!</v>
      </c>
      <c r="G43" s="33">
        <f>(RSM!I43-PSU!I43)</f>
        <v>0</v>
      </c>
      <c r="H43" s="33">
        <f>(RSM!J43-PSU!J43)</f>
        <v>0</v>
      </c>
      <c r="I43" s="33">
        <f>(RSM!K43-PSU!K43)</f>
        <v>0</v>
      </c>
      <c r="J43" s="170" t="e">
        <f>(RSM!L43-PSU!L43)/RSM!L43*1000000</f>
        <v>#DIV/0!</v>
      </c>
      <c r="K43" s="170" t="e">
        <f>(RSM!M43-PSU!M43)/RSM!M43*1000000</f>
        <v>#DIV/0!</v>
      </c>
      <c r="L43" s="170" t="e">
        <f>(RSM!N43-PSU!N43)/RSM!N43*1000000</f>
        <v>#DIV/0!</v>
      </c>
    </row>
    <row r="44" spans="1:12">
      <c r="A44" s="170" t="e">
        <f>(RSM!C44-PSU!C44)/RSM!C44*1000000</f>
        <v>#DIV/0!</v>
      </c>
      <c r="B44" s="170" t="e">
        <f>(RSM!D44-PSU!D44)/RSM!D44*1000000</f>
        <v>#DIV/0!</v>
      </c>
      <c r="C44" s="170" t="e">
        <f>(RSM!E44-PSU!E44)/RSM!E44*1000000</f>
        <v>#DIV/0!</v>
      </c>
      <c r="D44" s="170" t="e">
        <f>(RSM!F44-PSU!F44)/RSM!F44*1000000</f>
        <v>#DIV/0!</v>
      </c>
      <c r="E44" s="170" t="e">
        <f>(RSM!G44-PSU!G44)/RSM!G44*1000000</f>
        <v>#DIV/0!</v>
      </c>
      <c r="F44" s="170" t="e">
        <f>(RSM!H44-PSU!H44)/RSM!H44*1000000</f>
        <v>#DIV/0!</v>
      </c>
      <c r="G44" s="33">
        <f>(RSM!I44-PSU!I44)</f>
        <v>0</v>
      </c>
      <c r="H44" s="33">
        <f>(RSM!J44-PSU!J44)</f>
        <v>0</v>
      </c>
      <c r="I44" s="33">
        <f>(RSM!K44-PSU!K44)</f>
        <v>0</v>
      </c>
      <c r="J44" s="170" t="e">
        <f>(RSM!L44-PSU!L44)/RSM!L44*1000000</f>
        <v>#DIV/0!</v>
      </c>
      <c r="K44" s="170" t="e">
        <f>(RSM!M44-PSU!M44)/RSM!M44*1000000</f>
        <v>#DIV/0!</v>
      </c>
      <c r="L44" s="170" t="e">
        <f>(RSM!N44-PSU!N44)/RSM!N44*1000000</f>
        <v>#DIV/0!</v>
      </c>
    </row>
    <row r="45" spans="1:12">
      <c r="A45" s="170" t="e">
        <f>(RSM!C45-PSU!C45)/RSM!C45*1000000</f>
        <v>#DIV/0!</v>
      </c>
      <c r="B45" s="170" t="e">
        <f>(RSM!D45-PSU!D45)/RSM!D45*1000000</f>
        <v>#DIV/0!</v>
      </c>
      <c r="C45" s="170" t="e">
        <f>(RSM!E45-PSU!E45)/RSM!E45*1000000</f>
        <v>#DIV/0!</v>
      </c>
      <c r="D45" s="170" t="e">
        <f>(RSM!F45-PSU!F45)/RSM!F45*1000000</f>
        <v>#DIV/0!</v>
      </c>
      <c r="E45" s="170" t="e">
        <f>(RSM!G45-PSU!G45)/RSM!G45*1000000</f>
        <v>#DIV/0!</v>
      </c>
      <c r="F45" s="170" t="e">
        <f>(RSM!H45-PSU!H45)/RSM!H45*1000000</f>
        <v>#DIV/0!</v>
      </c>
      <c r="G45" s="33">
        <f>(RSM!I45-PSU!I45)</f>
        <v>0</v>
      </c>
      <c r="H45" s="33">
        <f>(RSM!J45-PSU!J45)</f>
        <v>0</v>
      </c>
      <c r="I45" s="33">
        <f>(RSM!K45-PSU!K45)</f>
        <v>0</v>
      </c>
      <c r="J45" s="170" t="e">
        <f>(RSM!L45-PSU!L45)/RSM!L45*1000000</f>
        <v>#DIV/0!</v>
      </c>
      <c r="K45" s="170" t="e">
        <f>(RSM!M45-PSU!M45)/RSM!M45*1000000</f>
        <v>#DIV/0!</v>
      </c>
      <c r="L45" s="170" t="e">
        <f>(RSM!N45-PSU!N45)/RSM!N45*1000000</f>
        <v>#DIV/0!</v>
      </c>
    </row>
    <row r="46" spans="1:12">
      <c r="A46" s="170" t="e">
        <f>(RSM!C46-PSU!C46)/RSM!C46*1000000</f>
        <v>#DIV/0!</v>
      </c>
      <c r="B46" s="170" t="e">
        <f>(RSM!D46-PSU!D46)/RSM!D46*1000000</f>
        <v>#DIV/0!</v>
      </c>
      <c r="C46" s="170" t="e">
        <f>(RSM!E46-PSU!E46)/RSM!E46*1000000</f>
        <v>#DIV/0!</v>
      </c>
      <c r="D46" s="170" t="e">
        <f>(RSM!F46-PSU!F46)/RSM!F46*1000000</f>
        <v>#DIV/0!</v>
      </c>
      <c r="E46" s="170" t="e">
        <f>(RSM!G46-PSU!G46)/RSM!G46*1000000</f>
        <v>#DIV/0!</v>
      </c>
      <c r="F46" s="170" t="e">
        <f>(RSM!H46-PSU!H46)/RSM!H46*1000000</f>
        <v>#DIV/0!</v>
      </c>
      <c r="G46" s="33">
        <f>(RSM!I46-PSU!I46)</f>
        <v>0</v>
      </c>
      <c r="H46" s="33">
        <f>(RSM!J46-PSU!J46)</f>
        <v>0</v>
      </c>
      <c r="I46" s="33">
        <f>(RSM!K46-PSU!K46)</f>
        <v>0</v>
      </c>
      <c r="J46" s="170" t="e">
        <f>(RSM!L46-PSU!L46)/RSM!L46*1000000</f>
        <v>#DIV/0!</v>
      </c>
      <c r="K46" s="170" t="e">
        <f>(RSM!M46-PSU!M46)/RSM!M46*1000000</f>
        <v>#DIV/0!</v>
      </c>
      <c r="L46" s="170" t="e">
        <f>(RSM!N46-PSU!N46)/RSM!N46*1000000</f>
        <v>#DIV/0!</v>
      </c>
    </row>
    <row r="47" spans="1:12">
      <c r="A47" s="170" t="e">
        <f>(RSM!C47-PSU!C47)/RSM!C47*1000000</f>
        <v>#DIV/0!</v>
      </c>
      <c r="B47" s="170" t="e">
        <f>(RSM!D47-PSU!D47)/RSM!D47*1000000</f>
        <v>#DIV/0!</v>
      </c>
      <c r="C47" s="170" t="e">
        <f>(RSM!E47-PSU!E47)/RSM!E47*1000000</f>
        <v>#DIV/0!</v>
      </c>
      <c r="D47" s="170" t="e">
        <f>(RSM!F47-PSU!F47)/RSM!F47*1000000</f>
        <v>#DIV/0!</v>
      </c>
      <c r="E47" s="170" t="e">
        <f>(RSM!G47-PSU!G47)/RSM!G47*1000000</f>
        <v>#DIV/0!</v>
      </c>
      <c r="F47" s="170" t="e">
        <f>(RSM!H47-PSU!H47)/RSM!H47*1000000</f>
        <v>#DIV/0!</v>
      </c>
      <c r="G47" s="33">
        <f>(RSM!I47-PSU!I47)</f>
        <v>0</v>
      </c>
      <c r="H47" s="33">
        <f>(RSM!J47-PSU!J47)</f>
        <v>0</v>
      </c>
      <c r="I47" s="33">
        <f>(RSM!K47-PSU!K47)</f>
        <v>0</v>
      </c>
      <c r="J47" s="170" t="e">
        <f>(RSM!L47-PSU!L47)/RSM!L47*1000000</f>
        <v>#DIV/0!</v>
      </c>
      <c r="K47" s="170" t="e">
        <f>(RSM!M47-PSU!M47)/RSM!M47*1000000</f>
        <v>#DIV/0!</v>
      </c>
      <c r="L47" s="170" t="e">
        <f>(RSM!N47-PSU!N47)/RSM!N47*1000000</f>
        <v>#DIV/0!</v>
      </c>
    </row>
    <row r="48" spans="1:12">
      <c r="A48" s="170" t="e">
        <f>(RSM!C48-PSU!C48)/RSM!C48*1000000</f>
        <v>#DIV/0!</v>
      </c>
      <c r="B48" s="170" t="e">
        <f>(RSM!D48-PSU!D48)/RSM!D48*1000000</f>
        <v>#DIV/0!</v>
      </c>
      <c r="C48" s="170" t="e">
        <f>(RSM!E48-PSU!E48)/RSM!E48*1000000</f>
        <v>#DIV/0!</v>
      </c>
      <c r="D48" s="170" t="e">
        <f>(RSM!F48-PSU!F48)/RSM!F48*1000000</f>
        <v>#DIV/0!</v>
      </c>
      <c r="E48" s="170" t="e">
        <f>(RSM!G48-PSU!G48)/RSM!G48*1000000</f>
        <v>#DIV/0!</v>
      </c>
      <c r="F48" s="170" t="e">
        <f>(RSM!H48-PSU!H48)/RSM!H48*1000000</f>
        <v>#DIV/0!</v>
      </c>
      <c r="G48" s="33">
        <f>(RSM!I48-PSU!I48)</f>
        <v>0</v>
      </c>
      <c r="H48" s="33">
        <f>(RSM!J48-PSU!J48)</f>
        <v>0</v>
      </c>
      <c r="I48" s="33">
        <f>(RSM!K48-PSU!K48)</f>
        <v>0</v>
      </c>
      <c r="J48" s="170" t="e">
        <f>(RSM!L48-PSU!L48)/RSM!L48*1000000</f>
        <v>#DIV/0!</v>
      </c>
      <c r="K48" s="170" t="e">
        <f>(RSM!M48-PSU!M48)/RSM!M48*1000000</f>
        <v>#DIV/0!</v>
      </c>
      <c r="L48" s="170" t="e">
        <f>(RSM!N48-PSU!N48)/RSM!N48*1000000</f>
        <v>#DIV/0!</v>
      </c>
    </row>
    <row r="49" spans="1:12">
      <c r="A49" s="170" t="e">
        <f>(RSM!C49-PSU!C49)/RSM!C49*1000000</f>
        <v>#DIV/0!</v>
      </c>
      <c r="B49" s="170" t="e">
        <f>(RSM!D49-PSU!D49)/RSM!D49*1000000</f>
        <v>#DIV/0!</v>
      </c>
      <c r="C49" s="170" t="e">
        <f>(RSM!E49-PSU!E49)/RSM!E49*1000000</f>
        <v>#DIV/0!</v>
      </c>
      <c r="D49" s="170" t="e">
        <f>(RSM!F49-PSU!F49)/RSM!F49*1000000</f>
        <v>#DIV/0!</v>
      </c>
      <c r="E49" s="170" t="e">
        <f>(RSM!G49-PSU!G49)/RSM!G49*1000000</f>
        <v>#DIV/0!</v>
      </c>
      <c r="F49" s="170" t="e">
        <f>(RSM!H49-PSU!H49)/RSM!H49*1000000</f>
        <v>#DIV/0!</v>
      </c>
      <c r="G49" s="33">
        <f>(RSM!I49-PSU!I49)</f>
        <v>0</v>
      </c>
      <c r="H49" s="33">
        <f>(RSM!J49-PSU!J49)</f>
        <v>0</v>
      </c>
      <c r="I49" s="33">
        <f>(RSM!K49-PSU!K49)</f>
        <v>0</v>
      </c>
      <c r="J49" s="170" t="e">
        <f>(RSM!L49-PSU!L49)/RSM!L49*1000000</f>
        <v>#DIV/0!</v>
      </c>
      <c r="K49" s="170" t="e">
        <f>(RSM!M49-PSU!M49)/RSM!M49*1000000</f>
        <v>#DIV/0!</v>
      </c>
      <c r="L49" s="170" t="e">
        <f>(RSM!N49-PSU!N49)/RSM!N49*1000000</f>
        <v>#DIV/0!</v>
      </c>
    </row>
    <row r="50" spans="1:12">
      <c r="A50" s="170" t="e">
        <f>(RSM!C50-PSU!C50)/RSM!C50*1000000</f>
        <v>#DIV/0!</v>
      </c>
      <c r="B50" s="170" t="e">
        <f>(RSM!D50-PSU!D50)/RSM!D50*1000000</f>
        <v>#DIV/0!</v>
      </c>
      <c r="C50" s="170" t="e">
        <f>(RSM!E50-PSU!E50)/RSM!E50*1000000</f>
        <v>#DIV/0!</v>
      </c>
      <c r="D50" s="170" t="e">
        <f>(RSM!F50-PSU!F50)/RSM!F50*1000000</f>
        <v>#DIV/0!</v>
      </c>
      <c r="E50" s="170" t="e">
        <f>(RSM!G50-PSU!G50)/RSM!G50*1000000</f>
        <v>#DIV/0!</v>
      </c>
      <c r="F50" s="170" t="e">
        <f>(RSM!H50-PSU!H50)/RSM!H50*1000000</f>
        <v>#DIV/0!</v>
      </c>
      <c r="G50" s="33">
        <f>(RSM!I50-PSU!I50)</f>
        <v>0</v>
      </c>
      <c r="H50" s="33">
        <f>(RSM!J50-PSU!J50)</f>
        <v>0</v>
      </c>
      <c r="I50" s="33">
        <f>(RSM!K50-PSU!K50)</f>
        <v>0</v>
      </c>
      <c r="J50" s="170" t="e">
        <f>(RSM!L50-PSU!L50)/RSM!L50*1000000</f>
        <v>#DIV/0!</v>
      </c>
      <c r="K50" s="170" t="e">
        <f>(RSM!M50-PSU!M50)/RSM!M50*1000000</f>
        <v>#DIV/0!</v>
      </c>
      <c r="L50" s="170" t="e">
        <f>(RSM!N50-PSU!N50)/RSM!N50*1000000</f>
        <v>#DIV/0!</v>
      </c>
    </row>
    <row r="51" spans="1:12">
      <c r="A51" s="170" t="e">
        <f>(RSM!C51-PSU!C51)/RSM!C51*1000000</f>
        <v>#DIV/0!</v>
      </c>
      <c r="B51" s="170" t="e">
        <f>(RSM!D51-PSU!D51)/RSM!D51*1000000</f>
        <v>#DIV/0!</v>
      </c>
      <c r="C51" s="170" t="e">
        <f>(RSM!E51-PSU!E51)/RSM!E51*1000000</f>
        <v>#DIV/0!</v>
      </c>
      <c r="D51" s="170" t="e">
        <f>(RSM!F51-PSU!F51)/RSM!F51*1000000</f>
        <v>#DIV/0!</v>
      </c>
      <c r="E51" s="170" t="e">
        <f>(RSM!G51-PSU!G51)/RSM!G51*1000000</f>
        <v>#DIV/0!</v>
      </c>
      <c r="F51" s="170" t="e">
        <f>(RSM!H51-PSU!H51)/RSM!H51*1000000</f>
        <v>#DIV/0!</v>
      </c>
      <c r="G51" s="33">
        <f>(RSM!I51-PSU!I51)</f>
        <v>0</v>
      </c>
      <c r="H51" s="33">
        <f>(RSM!J51-PSU!J51)</f>
        <v>0</v>
      </c>
      <c r="I51" s="33">
        <f>(RSM!K51-PSU!K51)</f>
        <v>0</v>
      </c>
      <c r="J51" s="170" t="e">
        <f>(RSM!L51-PSU!L51)/RSM!L51*1000000</f>
        <v>#DIV/0!</v>
      </c>
      <c r="K51" s="170" t="e">
        <f>(RSM!M51-PSU!M51)/RSM!M51*1000000</f>
        <v>#DIV/0!</v>
      </c>
      <c r="L51" s="170" t="e">
        <f>(RSM!N51-PSU!N51)/RSM!N51*1000000</f>
        <v>#DIV/0!</v>
      </c>
    </row>
    <row r="52" spans="1:12">
      <c r="A52" s="170" t="e">
        <f>(RSM!C52-PSU!C52)/RSM!C52*1000000</f>
        <v>#DIV/0!</v>
      </c>
      <c r="B52" s="170" t="e">
        <f>(RSM!D52-PSU!D52)/RSM!D52*1000000</f>
        <v>#DIV/0!</v>
      </c>
      <c r="C52" s="170" t="e">
        <f>(RSM!E52-PSU!E52)/RSM!E52*1000000</f>
        <v>#DIV/0!</v>
      </c>
      <c r="D52" s="170" t="e">
        <f>(RSM!F52-PSU!F52)/RSM!F52*1000000</f>
        <v>#DIV/0!</v>
      </c>
      <c r="E52" s="170" t="e">
        <f>(RSM!G52-PSU!G52)/RSM!G52*1000000</f>
        <v>#DIV/0!</v>
      </c>
      <c r="F52" s="170" t="e">
        <f>(RSM!H52-PSU!H52)/RSM!H52*1000000</f>
        <v>#DIV/0!</v>
      </c>
      <c r="G52" s="33">
        <f>(RSM!I52-PSU!I52)</f>
        <v>0</v>
      </c>
      <c r="H52" s="33">
        <f>(RSM!J52-PSU!J52)</f>
        <v>0</v>
      </c>
      <c r="I52" s="33">
        <f>(RSM!K52-PSU!K52)</f>
        <v>0</v>
      </c>
      <c r="J52" s="170" t="e">
        <f>(RSM!L52-PSU!L52)/RSM!L52*1000000</f>
        <v>#DIV/0!</v>
      </c>
      <c r="K52" s="170" t="e">
        <f>(RSM!M52-PSU!M52)/RSM!M52*1000000</f>
        <v>#DIV/0!</v>
      </c>
      <c r="L52" s="170" t="e">
        <f>(RSM!N52-PSU!N52)/RSM!N52*1000000</f>
        <v>#DIV/0!</v>
      </c>
    </row>
    <row r="53" spans="1:12">
      <c r="A53" s="170" t="e">
        <f>(RSM!C53-PSU!C53)/RSM!C53*1000000</f>
        <v>#DIV/0!</v>
      </c>
      <c r="B53" s="170" t="e">
        <f>(RSM!D53-PSU!D53)/RSM!D53*1000000</f>
        <v>#DIV/0!</v>
      </c>
      <c r="C53" s="170" t="e">
        <f>(RSM!E53-PSU!E53)/RSM!E53*1000000</f>
        <v>#DIV/0!</v>
      </c>
      <c r="D53" s="170" t="e">
        <f>(RSM!F53-PSU!F53)/RSM!F53*1000000</f>
        <v>#DIV/0!</v>
      </c>
      <c r="E53" s="170" t="e">
        <f>(RSM!G53-PSU!G53)/RSM!G53*1000000</f>
        <v>#DIV/0!</v>
      </c>
      <c r="F53" s="170" t="e">
        <f>(RSM!H53-PSU!H53)/RSM!H53*1000000</f>
        <v>#DIV/0!</v>
      </c>
      <c r="G53" s="33">
        <f>(RSM!I53-PSU!I53)</f>
        <v>0</v>
      </c>
      <c r="H53" s="33">
        <f>(RSM!J53-PSU!J53)</f>
        <v>0</v>
      </c>
      <c r="I53" s="33">
        <f>(RSM!K53-PSU!K53)</f>
        <v>0</v>
      </c>
      <c r="J53" s="170" t="e">
        <f>(RSM!L53-PSU!L53)/RSM!L53*1000000</f>
        <v>#DIV/0!</v>
      </c>
      <c r="K53" s="170" t="e">
        <f>(RSM!M53-PSU!M53)/RSM!M53*1000000</f>
        <v>#DIV/0!</v>
      </c>
      <c r="L53" s="170" t="e">
        <f>(RSM!N53-PSU!N53)/RSM!N53*1000000</f>
        <v>#DIV/0!</v>
      </c>
    </row>
    <row r="54" spans="1:12">
      <c r="A54" s="170" t="e">
        <f>(RSM!C54-PSU!C54)/RSM!C54*1000000</f>
        <v>#DIV/0!</v>
      </c>
      <c r="B54" s="170" t="e">
        <f>(RSM!D54-PSU!D54)/RSM!D54*1000000</f>
        <v>#DIV/0!</v>
      </c>
      <c r="C54" s="170" t="e">
        <f>(RSM!E54-PSU!E54)/RSM!E54*1000000</f>
        <v>#DIV/0!</v>
      </c>
      <c r="D54" s="170" t="e">
        <f>(RSM!F54-PSU!F54)/RSM!F54*1000000</f>
        <v>#DIV/0!</v>
      </c>
      <c r="E54" s="170" t="e">
        <f>(RSM!G54-PSU!G54)/RSM!G54*1000000</f>
        <v>#DIV/0!</v>
      </c>
      <c r="F54" s="170" t="e">
        <f>(RSM!H54-PSU!H54)/RSM!H54*1000000</f>
        <v>#DIV/0!</v>
      </c>
      <c r="G54" s="33">
        <f>(RSM!I54-PSU!I54)</f>
        <v>0</v>
      </c>
      <c r="H54" s="33">
        <f>(RSM!J54-PSU!J54)</f>
        <v>0</v>
      </c>
      <c r="I54" s="33">
        <f>(RSM!K54-PSU!K54)</f>
        <v>0</v>
      </c>
      <c r="J54" s="170" t="e">
        <f>(RSM!L54-PSU!L54)/RSM!L54*1000000</f>
        <v>#DIV/0!</v>
      </c>
      <c r="K54" s="170" t="e">
        <f>(RSM!M54-PSU!M54)/RSM!M54*1000000</f>
        <v>#DIV/0!</v>
      </c>
      <c r="L54" s="170" t="e">
        <f>(RSM!N54-PSU!N54)/RSM!N54*1000000</f>
        <v>#DIV/0!</v>
      </c>
    </row>
    <row r="55" spans="1:12">
      <c r="A55" s="170" t="e">
        <f>(RSM!C55-PSU!C55)/RSM!C55*1000000</f>
        <v>#DIV/0!</v>
      </c>
      <c r="B55" s="170" t="e">
        <f>(RSM!D55-PSU!D55)/RSM!D55*1000000</f>
        <v>#DIV/0!</v>
      </c>
      <c r="C55" s="170" t="e">
        <f>(RSM!E55-PSU!E55)/RSM!E55*1000000</f>
        <v>#DIV/0!</v>
      </c>
      <c r="D55" s="170" t="e">
        <f>(RSM!F55-PSU!F55)/RSM!F55*1000000</f>
        <v>#DIV/0!</v>
      </c>
      <c r="E55" s="170" t="e">
        <f>(RSM!G55-PSU!G55)/RSM!G55*1000000</f>
        <v>#DIV/0!</v>
      </c>
      <c r="F55" s="170" t="e">
        <f>(RSM!H55-PSU!H55)/RSM!H55*1000000</f>
        <v>#DIV/0!</v>
      </c>
      <c r="G55" s="33">
        <f>(RSM!I55-PSU!I55)</f>
        <v>0</v>
      </c>
      <c r="H55" s="33">
        <f>(RSM!J55-PSU!J55)</f>
        <v>0</v>
      </c>
      <c r="I55" s="33">
        <f>(RSM!K55-PSU!K55)</f>
        <v>0</v>
      </c>
      <c r="J55" s="170" t="e">
        <f>(RSM!L55-PSU!L55)/RSM!L55*1000000</f>
        <v>#DIV/0!</v>
      </c>
      <c r="K55" s="170" t="e">
        <f>(RSM!M55-PSU!M55)/RSM!M55*1000000</f>
        <v>#DIV/0!</v>
      </c>
      <c r="L55" s="170" t="e">
        <f>(RSM!N55-PSU!N55)/RSM!N55*1000000</f>
        <v>#DIV/0!</v>
      </c>
    </row>
    <row r="56" spans="1:12">
      <c r="A56" s="170" t="e">
        <f>(RSM!C56-PSU!C56)/RSM!C56*1000000</f>
        <v>#DIV/0!</v>
      </c>
      <c r="B56" s="170" t="e">
        <f>(RSM!D56-PSU!D56)/RSM!D56*1000000</f>
        <v>#DIV/0!</v>
      </c>
      <c r="C56" s="170" t="e">
        <f>(RSM!E56-PSU!E56)/RSM!E56*1000000</f>
        <v>#DIV/0!</v>
      </c>
      <c r="D56" s="170" t="e">
        <f>(RSM!F56-PSU!F56)/RSM!F56*1000000</f>
        <v>#DIV/0!</v>
      </c>
      <c r="E56" s="170" t="e">
        <f>(RSM!G56-PSU!G56)/RSM!G56*1000000</f>
        <v>#DIV/0!</v>
      </c>
      <c r="F56" s="170" t="e">
        <f>(RSM!H56-PSU!H56)/RSM!H56*1000000</f>
        <v>#DIV/0!</v>
      </c>
      <c r="G56" s="33">
        <f>(RSM!I56-PSU!I56)</f>
        <v>0</v>
      </c>
      <c r="H56" s="33">
        <f>(RSM!J56-PSU!J56)</f>
        <v>0</v>
      </c>
      <c r="I56" s="33">
        <f>(RSM!K56-PSU!K56)</f>
        <v>0</v>
      </c>
      <c r="J56" s="170" t="e">
        <f>(RSM!L56-PSU!L56)/RSM!L56*1000000</f>
        <v>#DIV/0!</v>
      </c>
      <c r="K56" s="170" t="e">
        <f>(RSM!M56-PSU!M56)/RSM!M56*1000000</f>
        <v>#DIV/0!</v>
      </c>
      <c r="L56" s="170" t="e">
        <f>(RSM!N56-PSU!N56)/RSM!N56*1000000</f>
        <v>#DIV/0!</v>
      </c>
    </row>
    <row r="57" spans="1:12">
      <c r="A57" s="170" t="e">
        <f>(RSM!C57-PSU!C57)/RSM!C57*1000000</f>
        <v>#DIV/0!</v>
      </c>
      <c r="B57" s="170" t="e">
        <f>(RSM!D57-PSU!D57)/RSM!D57*1000000</f>
        <v>#DIV/0!</v>
      </c>
      <c r="C57" s="170" t="e">
        <f>(RSM!E57-PSU!E57)/RSM!E57*1000000</f>
        <v>#DIV/0!</v>
      </c>
      <c r="D57" s="170" t="e">
        <f>(RSM!F57-PSU!F57)/RSM!F57*1000000</f>
        <v>#DIV/0!</v>
      </c>
      <c r="E57" s="170" t="e">
        <f>(RSM!G57-PSU!G57)/RSM!G57*1000000</f>
        <v>#DIV/0!</v>
      </c>
      <c r="F57" s="170" t="e">
        <f>(RSM!H57-PSU!H57)/RSM!H57*1000000</f>
        <v>#DIV/0!</v>
      </c>
      <c r="G57" s="33">
        <f>(RSM!I57-PSU!I57)</f>
        <v>0</v>
      </c>
      <c r="H57" s="33">
        <f>(RSM!J57-PSU!J57)</f>
        <v>0</v>
      </c>
      <c r="I57" s="33">
        <f>(RSM!K57-PSU!K57)</f>
        <v>0</v>
      </c>
      <c r="J57" s="170" t="e">
        <f>(RSM!L57-PSU!L57)/RSM!L57*1000000</f>
        <v>#DIV/0!</v>
      </c>
      <c r="K57" s="170" t="e">
        <f>(RSM!M57-PSU!M57)/RSM!M57*1000000</f>
        <v>#DIV/0!</v>
      </c>
      <c r="L57" s="170" t="e">
        <f>(RSM!N57-PSU!N57)/RSM!N57*1000000</f>
        <v>#DIV/0!</v>
      </c>
    </row>
    <row r="58" spans="1:12">
      <c r="A58" s="170" t="e">
        <f>(RSM!C58-PSU!C58)/RSM!C58*1000000</f>
        <v>#DIV/0!</v>
      </c>
      <c r="B58" s="170" t="e">
        <f>(RSM!D58-PSU!D58)/RSM!D58*1000000</f>
        <v>#DIV/0!</v>
      </c>
      <c r="C58" s="170" t="e">
        <f>(RSM!E58-PSU!E58)/RSM!E58*1000000</f>
        <v>#DIV/0!</v>
      </c>
      <c r="D58" s="170" t="e">
        <f>(RSM!F58-PSU!F58)/RSM!F58*1000000</f>
        <v>#DIV/0!</v>
      </c>
      <c r="E58" s="170" t="e">
        <f>(RSM!G58-PSU!G58)/RSM!G58*1000000</f>
        <v>#DIV/0!</v>
      </c>
      <c r="F58" s="170" t="e">
        <f>(RSM!H58-PSU!H58)/RSM!H58*1000000</f>
        <v>#DIV/0!</v>
      </c>
      <c r="G58" s="33">
        <f>(RSM!I58-PSU!I58)</f>
        <v>0</v>
      </c>
      <c r="H58" s="33">
        <f>(RSM!J58-PSU!J58)</f>
        <v>0</v>
      </c>
      <c r="I58" s="33">
        <f>(RSM!K58-PSU!K58)</f>
        <v>0</v>
      </c>
      <c r="J58" s="170" t="e">
        <f>(RSM!L58-PSU!L58)/RSM!L58*1000000</f>
        <v>#DIV/0!</v>
      </c>
      <c r="K58" s="170" t="e">
        <f>(RSM!M58-PSU!M58)/RSM!M58*1000000</f>
        <v>#DIV/0!</v>
      </c>
      <c r="L58" s="170" t="e">
        <f>(RSM!N58-PSU!N58)/RSM!N58*1000000</f>
        <v>#DIV/0!</v>
      </c>
    </row>
    <row r="59" spans="1:12">
      <c r="A59" s="170" t="e">
        <f>(RSM!C59-PSU!C59)/RSM!C59*1000000</f>
        <v>#DIV/0!</v>
      </c>
      <c r="B59" s="170" t="e">
        <f>(RSM!D59-PSU!D59)/RSM!D59*1000000</f>
        <v>#DIV/0!</v>
      </c>
      <c r="C59" s="170" t="e">
        <f>(RSM!E59-PSU!E59)/RSM!E59*1000000</f>
        <v>#DIV/0!</v>
      </c>
      <c r="D59" s="170" t="e">
        <f>(RSM!F59-PSU!F59)/RSM!F59*1000000</f>
        <v>#DIV/0!</v>
      </c>
      <c r="E59" s="170" t="e">
        <f>(RSM!G59-PSU!G59)/RSM!G59*1000000</f>
        <v>#DIV/0!</v>
      </c>
      <c r="F59" s="170" t="e">
        <f>(RSM!H59-PSU!H59)/RSM!H59*1000000</f>
        <v>#DIV/0!</v>
      </c>
      <c r="G59" s="33">
        <f>(RSM!I59-PSU!I59)</f>
        <v>0</v>
      </c>
      <c r="H59" s="33">
        <f>(RSM!J59-PSU!J59)</f>
        <v>0</v>
      </c>
      <c r="I59" s="33">
        <f>(RSM!K59-PSU!K59)</f>
        <v>0</v>
      </c>
      <c r="J59" s="170" t="e">
        <f>(RSM!L59-PSU!L59)/RSM!L59*1000000</f>
        <v>#DIV/0!</v>
      </c>
      <c r="K59" s="170" t="e">
        <f>(RSM!M59-PSU!M59)/RSM!M59*1000000</f>
        <v>#DIV/0!</v>
      </c>
      <c r="L59" s="170" t="e">
        <f>(RSM!N59-PSU!N59)/RSM!N59*1000000</f>
        <v>#DIV/0!</v>
      </c>
    </row>
    <row r="60" spans="1:12">
      <c r="A60" s="170" t="e">
        <f>(RSM!C60-PSU!C60)/RSM!C60*1000000</f>
        <v>#DIV/0!</v>
      </c>
      <c r="B60" s="170" t="e">
        <f>(RSM!D60-PSU!D60)/RSM!D60*1000000</f>
        <v>#DIV/0!</v>
      </c>
      <c r="C60" s="170" t="e">
        <f>(RSM!E60-PSU!E60)/RSM!E60*1000000</f>
        <v>#DIV/0!</v>
      </c>
      <c r="D60" s="170" t="e">
        <f>(RSM!F60-PSU!F60)/RSM!F60*1000000</f>
        <v>#DIV/0!</v>
      </c>
      <c r="E60" s="170" t="e">
        <f>(RSM!G60-PSU!G60)/RSM!G60*1000000</f>
        <v>#DIV/0!</v>
      </c>
      <c r="F60" s="170" t="e">
        <f>(RSM!H60-PSU!H60)/RSM!H60*1000000</f>
        <v>#DIV/0!</v>
      </c>
      <c r="G60" s="33">
        <f>(RSM!I60-PSU!I60)</f>
        <v>0</v>
      </c>
      <c r="H60" s="33">
        <f>(RSM!J60-PSU!J60)</f>
        <v>0</v>
      </c>
      <c r="I60" s="33">
        <f>(RSM!K60-PSU!K60)</f>
        <v>0</v>
      </c>
      <c r="J60" s="170" t="e">
        <f>(RSM!L60-PSU!L60)/RSM!L60*1000000</f>
        <v>#DIV/0!</v>
      </c>
      <c r="K60" s="170" t="e">
        <f>(RSM!M60-PSU!M60)/RSM!M60*1000000</f>
        <v>#DIV/0!</v>
      </c>
      <c r="L60" s="170" t="e">
        <f>(RSM!N60-PSU!N60)/RSM!N60*1000000</f>
        <v>#DIV/0!</v>
      </c>
    </row>
    <row r="61" spans="1:12">
      <c r="A61" s="170" t="e">
        <f>(RSM!C61-PSU!C61)/RSM!C61*1000000</f>
        <v>#DIV/0!</v>
      </c>
      <c r="B61" s="170" t="e">
        <f>(RSM!D61-PSU!D61)/RSM!D61*1000000</f>
        <v>#DIV/0!</v>
      </c>
      <c r="C61" s="170" t="e">
        <f>(RSM!E61-PSU!E61)/RSM!E61*1000000</f>
        <v>#DIV/0!</v>
      </c>
      <c r="D61" s="170" t="e">
        <f>(RSM!F61-PSU!F61)/RSM!F61*1000000</f>
        <v>#DIV/0!</v>
      </c>
      <c r="E61" s="170" t="e">
        <f>(RSM!G61-PSU!G61)/RSM!G61*1000000</f>
        <v>#DIV/0!</v>
      </c>
      <c r="F61" s="170" t="e">
        <f>(RSM!H61-PSU!H61)/RSM!H61*1000000</f>
        <v>#DIV/0!</v>
      </c>
      <c r="G61" s="33">
        <f>(RSM!I61-PSU!I61)</f>
        <v>0</v>
      </c>
      <c r="H61" s="33">
        <f>(RSM!J61-PSU!J61)</f>
        <v>0</v>
      </c>
      <c r="I61" s="33">
        <f>(RSM!K61-PSU!K61)</f>
        <v>0</v>
      </c>
      <c r="J61" s="170" t="e">
        <f>(RSM!L61-PSU!L61)/RSM!L61*1000000</f>
        <v>#DIV/0!</v>
      </c>
      <c r="K61" s="170" t="e">
        <f>(RSM!M61-PSU!M61)/RSM!M61*1000000</f>
        <v>#DIV/0!</v>
      </c>
      <c r="L61" s="170" t="e">
        <f>(RSM!N61-PSU!N61)/RSM!N61*1000000</f>
        <v>#DIV/0!</v>
      </c>
    </row>
    <row r="62" spans="1:12">
      <c r="A62" s="170" t="e">
        <f>(RSM!C62-PSU!C62)/RSM!C62*1000000</f>
        <v>#DIV/0!</v>
      </c>
      <c r="B62" s="170" t="e">
        <f>(RSM!D62-PSU!D62)/RSM!D62*1000000</f>
        <v>#DIV/0!</v>
      </c>
      <c r="C62" s="170" t="e">
        <f>(RSM!E62-PSU!E62)/RSM!E62*1000000</f>
        <v>#DIV/0!</v>
      </c>
      <c r="D62" s="170" t="e">
        <f>(RSM!F62-PSU!F62)/RSM!F62*1000000</f>
        <v>#DIV/0!</v>
      </c>
      <c r="E62" s="170" t="e">
        <f>(RSM!G62-PSU!G62)/RSM!G62*1000000</f>
        <v>#DIV/0!</v>
      </c>
      <c r="F62" s="170" t="e">
        <f>(RSM!H62-PSU!H62)/RSM!H62*1000000</f>
        <v>#DIV/0!</v>
      </c>
      <c r="G62" s="33">
        <f>(RSM!I62-PSU!I62)</f>
        <v>0</v>
      </c>
      <c r="H62" s="33">
        <f>(RSM!J62-PSU!J62)</f>
        <v>0</v>
      </c>
      <c r="I62" s="33">
        <f>(RSM!K62-PSU!K62)</f>
        <v>0</v>
      </c>
      <c r="J62" s="170" t="e">
        <f>(RSM!L62-PSU!L62)/RSM!L62*1000000</f>
        <v>#DIV/0!</v>
      </c>
      <c r="K62" s="170" t="e">
        <f>(RSM!M62-PSU!M62)/RSM!M62*1000000</f>
        <v>#DIV/0!</v>
      </c>
      <c r="L62" s="170" t="e">
        <f>(RSM!N62-PSU!N62)/RSM!N62*1000000</f>
        <v>#DIV/0!</v>
      </c>
    </row>
    <row r="63" spans="1:12">
      <c r="A63" s="170" t="e">
        <f>(RSM!C63-PSU!C63)/RSM!C63*1000000</f>
        <v>#DIV/0!</v>
      </c>
      <c r="B63" s="170" t="e">
        <f>(RSM!D63-PSU!D63)/RSM!D63*1000000</f>
        <v>#DIV/0!</v>
      </c>
      <c r="C63" s="170" t="e">
        <f>(RSM!E63-PSU!E63)/RSM!E63*1000000</f>
        <v>#DIV/0!</v>
      </c>
      <c r="D63" s="170" t="e">
        <f>(RSM!F63-PSU!F63)/RSM!F63*1000000</f>
        <v>#DIV/0!</v>
      </c>
      <c r="E63" s="170" t="e">
        <f>(RSM!G63-PSU!G63)/RSM!G63*1000000</f>
        <v>#DIV/0!</v>
      </c>
      <c r="F63" s="170" t="e">
        <f>(RSM!H63-PSU!H63)/RSM!H63*1000000</f>
        <v>#DIV/0!</v>
      </c>
      <c r="G63" s="33">
        <f>(RSM!I63-PSU!I63)</f>
        <v>0</v>
      </c>
      <c r="H63" s="33">
        <f>(RSM!J63-PSU!J63)</f>
        <v>0</v>
      </c>
      <c r="I63" s="33">
        <f>(RSM!K63-PSU!K63)</f>
        <v>0</v>
      </c>
      <c r="J63" s="170" t="e">
        <f>(RSM!L63-PSU!L63)/RSM!L63*1000000</f>
        <v>#DIV/0!</v>
      </c>
      <c r="K63" s="170" t="e">
        <f>(RSM!M63-PSU!M63)/RSM!M63*1000000</f>
        <v>#DIV/0!</v>
      </c>
      <c r="L63" s="170" t="e">
        <f>(RSM!N63-PSU!N63)/RSM!N63*1000000</f>
        <v>#DIV/0!</v>
      </c>
    </row>
    <row r="64" spans="1:12">
      <c r="A64" s="170" t="e">
        <f>(RSM!C64-PSU!C64)/RSM!C64*1000000</f>
        <v>#DIV/0!</v>
      </c>
      <c r="B64" s="170" t="e">
        <f>(RSM!D64-PSU!D64)/RSM!D64*1000000</f>
        <v>#DIV/0!</v>
      </c>
      <c r="C64" s="170" t="e">
        <f>(RSM!E64-PSU!E64)/RSM!E64*1000000</f>
        <v>#DIV/0!</v>
      </c>
      <c r="D64" s="170" t="e">
        <f>(RSM!F64-PSU!F64)/RSM!F64*1000000</f>
        <v>#DIV/0!</v>
      </c>
      <c r="E64" s="170" t="e">
        <f>(RSM!G64-PSU!G64)/RSM!G64*1000000</f>
        <v>#DIV/0!</v>
      </c>
      <c r="F64" s="170" t="e">
        <f>(RSM!H64-PSU!H64)/RSM!H64*1000000</f>
        <v>#DIV/0!</v>
      </c>
      <c r="G64" s="33">
        <f>(RSM!I64-PSU!I64)</f>
        <v>0</v>
      </c>
      <c r="H64" s="33">
        <f>(RSM!J64-PSU!J64)</f>
        <v>0</v>
      </c>
      <c r="I64" s="33">
        <f>(RSM!K64-PSU!K64)</f>
        <v>0</v>
      </c>
      <c r="J64" s="170" t="e">
        <f>(RSM!L64-PSU!L64)/RSM!L64*1000000</f>
        <v>#DIV/0!</v>
      </c>
      <c r="K64" s="170" t="e">
        <f>(RSM!M64-PSU!M64)/RSM!M64*1000000</f>
        <v>#DIV/0!</v>
      </c>
      <c r="L64" s="170" t="e">
        <f>(RSM!N64-PSU!N64)/RSM!N64*1000000</f>
        <v>#DIV/0!</v>
      </c>
    </row>
    <row r="65" spans="1:12">
      <c r="A65" s="170" t="e">
        <f>(RSM!C65-PSU!C65)/RSM!C65*1000000</f>
        <v>#DIV/0!</v>
      </c>
      <c r="B65" s="170" t="e">
        <f>(RSM!D65-PSU!D65)/RSM!D65*1000000</f>
        <v>#DIV/0!</v>
      </c>
      <c r="C65" s="170" t="e">
        <f>(RSM!E65-PSU!E65)/RSM!E65*1000000</f>
        <v>#DIV/0!</v>
      </c>
      <c r="D65" s="170" t="e">
        <f>(RSM!F65-PSU!F65)/RSM!F65*1000000</f>
        <v>#DIV/0!</v>
      </c>
      <c r="E65" s="170" t="e">
        <f>(RSM!G65-PSU!G65)/RSM!G65*1000000</f>
        <v>#DIV/0!</v>
      </c>
      <c r="F65" s="170" t="e">
        <f>(RSM!H65-PSU!H65)/RSM!H65*1000000</f>
        <v>#DIV/0!</v>
      </c>
      <c r="G65" s="33">
        <f>(RSM!I65-PSU!I65)</f>
        <v>0</v>
      </c>
      <c r="H65" s="33">
        <f>(RSM!J65-PSU!J65)</f>
        <v>0</v>
      </c>
      <c r="I65" s="33">
        <f>(RSM!K65-PSU!K65)</f>
        <v>0</v>
      </c>
      <c r="J65" s="170" t="e">
        <f>(RSM!L65-PSU!L65)/RSM!L65*1000000</f>
        <v>#DIV/0!</v>
      </c>
      <c r="K65" s="170" t="e">
        <f>(RSM!M65-PSU!M65)/RSM!M65*1000000</f>
        <v>#DIV/0!</v>
      </c>
      <c r="L65" s="170" t="e">
        <f>(RSM!N65-PSU!N65)/RSM!N65*1000000</f>
        <v>#DIV/0!</v>
      </c>
    </row>
    <row r="66" spans="1:12">
      <c r="A66" s="170" t="e">
        <f>(RSM!C66-PSU!C66)/RSM!C66*1000000</f>
        <v>#DIV/0!</v>
      </c>
      <c r="B66" s="170" t="e">
        <f>(RSM!D66-PSU!D66)/RSM!D66*1000000</f>
        <v>#DIV/0!</v>
      </c>
      <c r="C66" s="170" t="e">
        <f>(RSM!E66-PSU!E66)/RSM!E66*1000000</f>
        <v>#DIV/0!</v>
      </c>
      <c r="D66" s="170" t="e">
        <f>(RSM!F66-PSU!F66)/RSM!F66*1000000</f>
        <v>#DIV/0!</v>
      </c>
      <c r="E66" s="170" t="e">
        <f>(RSM!G66-PSU!G66)/RSM!G66*1000000</f>
        <v>#DIV/0!</v>
      </c>
      <c r="F66" s="170" t="e">
        <f>(RSM!H66-PSU!H66)/RSM!H66*1000000</f>
        <v>#DIV/0!</v>
      </c>
      <c r="G66" s="33">
        <f>(RSM!I66-PSU!I66)</f>
        <v>0</v>
      </c>
      <c r="H66" s="33">
        <f>(RSM!J66-PSU!J66)</f>
        <v>0</v>
      </c>
      <c r="I66" s="33">
        <f>(RSM!K66-PSU!K66)</f>
        <v>0</v>
      </c>
      <c r="J66" s="170" t="e">
        <f>(RSM!L66-PSU!L66)/RSM!L66*1000000</f>
        <v>#DIV/0!</v>
      </c>
      <c r="K66" s="170" t="e">
        <f>(RSM!M66-PSU!M66)/RSM!M66*1000000</f>
        <v>#DIV/0!</v>
      </c>
      <c r="L66" s="170" t="e">
        <f>(RSM!N66-PSU!N66)/RSM!N66*1000000</f>
        <v>#DIV/0!</v>
      </c>
    </row>
    <row r="67" spans="1:12">
      <c r="A67" s="170" t="e">
        <f>(RSM!C67-PSU!C67)/RSM!C67*1000000</f>
        <v>#DIV/0!</v>
      </c>
      <c r="B67" s="170" t="e">
        <f>(RSM!D67-PSU!D67)/RSM!D67*1000000</f>
        <v>#DIV/0!</v>
      </c>
      <c r="C67" s="170" t="e">
        <f>(RSM!E67-PSU!E67)/RSM!E67*1000000</f>
        <v>#DIV/0!</v>
      </c>
      <c r="D67" s="170" t="e">
        <f>(RSM!F67-PSU!F67)/RSM!F67*1000000</f>
        <v>#DIV/0!</v>
      </c>
      <c r="E67" s="170" t="e">
        <f>(RSM!G67-PSU!G67)/RSM!G67*1000000</f>
        <v>#DIV/0!</v>
      </c>
      <c r="F67" s="170" t="e">
        <f>(RSM!H67-PSU!H67)/RSM!H67*1000000</f>
        <v>#DIV/0!</v>
      </c>
      <c r="G67" s="33">
        <f>(RSM!I67-PSU!I67)</f>
        <v>0</v>
      </c>
      <c r="H67" s="33">
        <f>(RSM!J67-PSU!J67)</f>
        <v>0</v>
      </c>
      <c r="I67" s="33">
        <f>(RSM!K67-PSU!K67)</f>
        <v>0</v>
      </c>
      <c r="J67" s="170" t="e">
        <f>(RSM!L67-PSU!L67)/RSM!L67*1000000</f>
        <v>#DIV/0!</v>
      </c>
      <c r="K67" s="170" t="e">
        <f>(RSM!M67-PSU!M67)/RSM!M67*1000000</f>
        <v>#DIV/0!</v>
      </c>
      <c r="L67" s="170" t="e">
        <f>(RSM!N67-PSU!N67)/RSM!N67*1000000</f>
        <v>#DIV/0!</v>
      </c>
    </row>
    <row r="68" spans="1:12">
      <c r="A68" s="170" t="e">
        <f>(RSM!C68-PSU!C68)/RSM!C68*1000000</f>
        <v>#DIV/0!</v>
      </c>
      <c r="B68" s="170" t="e">
        <f>(RSM!D68-PSU!D68)/RSM!D68*1000000</f>
        <v>#DIV/0!</v>
      </c>
      <c r="C68" s="170" t="e">
        <f>(RSM!E68-PSU!E68)/RSM!E68*1000000</f>
        <v>#DIV/0!</v>
      </c>
      <c r="D68" s="170" t="e">
        <f>(RSM!F68-PSU!F68)/RSM!F68*1000000</f>
        <v>#DIV/0!</v>
      </c>
      <c r="E68" s="170" t="e">
        <f>(RSM!G68-PSU!G68)/RSM!G68*1000000</f>
        <v>#DIV/0!</v>
      </c>
      <c r="F68" s="170" t="e">
        <f>(RSM!H68-PSU!H68)/RSM!H68*1000000</f>
        <v>#DIV/0!</v>
      </c>
      <c r="G68" s="33">
        <f>(RSM!I68-PSU!I68)</f>
        <v>0</v>
      </c>
      <c r="H68" s="33">
        <f>(RSM!J68-PSU!J68)</f>
        <v>0</v>
      </c>
      <c r="I68" s="33">
        <f>(RSM!K68-PSU!K68)</f>
        <v>0</v>
      </c>
      <c r="J68" s="170" t="e">
        <f>(RSM!L68-PSU!L68)/RSM!L68*1000000</f>
        <v>#DIV/0!</v>
      </c>
      <c r="K68" s="170" t="e">
        <f>(RSM!M68-PSU!M68)/RSM!M68*1000000</f>
        <v>#DIV/0!</v>
      </c>
      <c r="L68" s="170" t="e">
        <f>(RSM!N68-PSU!N68)/RSM!N68*1000000</f>
        <v>#DIV/0!</v>
      </c>
    </row>
    <row r="69" spans="1:12">
      <c r="A69" s="170" t="e">
        <f>(RSM!C69-PSU!C69)/RSM!C69*1000000</f>
        <v>#DIV/0!</v>
      </c>
      <c r="B69" s="170" t="e">
        <f>(RSM!D69-PSU!D69)/RSM!D69*1000000</f>
        <v>#DIV/0!</v>
      </c>
      <c r="C69" s="170" t="e">
        <f>(RSM!E69-PSU!E69)/RSM!E69*1000000</f>
        <v>#DIV/0!</v>
      </c>
      <c r="D69" s="170" t="e">
        <f>(RSM!F69-PSU!F69)/RSM!F69*1000000</f>
        <v>#DIV/0!</v>
      </c>
      <c r="E69" s="170" t="e">
        <f>(RSM!G69-PSU!G69)/RSM!G69*1000000</f>
        <v>#DIV/0!</v>
      </c>
      <c r="F69" s="170" t="e">
        <f>(RSM!H69-PSU!H69)/RSM!H69*1000000</f>
        <v>#DIV/0!</v>
      </c>
      <c r="G69" s="33">
        <f>(RSM!I69-PSU!I69)</f>
        <v>0</v>
      </c>
      <c r="H69" s="33">
        <f>(RSM!J69-PSU!J69)</f>
        <v>0</v>
      </c>
      <c r="I69" s="33">
        <f>(RSM!K69-PSU!K69)</f>
        <v>0</v>
      </c>
      <c r="J69" s="170" t="e">
        <f>(RSM!L69-PSU!L69)/RSM!L69*1000000</f>
        <v>#DIV/0!</v>
      </c>
      <c r="K69" s="170" t="e">
        <f>(RSM!M69-PSU!M69)/RSM!M69*1000000</f>
        <v>#DIV/0!</v>
      </c>
      <c r="L69" s="170" t="e">
        <f>(RSM!N69-PSU!N69)/RSM!N69*1000000</f>
        <v>#DIV/0!</v>
      </c>
    </row>
    <row r="70" spans="1:12">
      <c r="A70" s="170" t="e">
        <f>(RSM!C70-PSU!C70)/RSM!C70*1000000</f>
        <v>#DIV/0!</v>
      </c>
      <c r="B70" s="170" t="e">
        <f>(RSM!D70-PSU!D70)/RSM!D70*1000000</f>
        <v>#DIV/0!</v>
      </c>
      <c r="C70" s="170" t="e">
        <f>(RSM!E70-PSU!E70)/RSM!E70*1000000</f>
        <v>#DIV/0!</v>
      </c>
      <c r="D70" s="170" t="e">
        <f>(RSM!F70-PSU!F70)/RSM!F70*1000000</f>
        <v>#DIV/0!</v>
      </c>
      <c r="E70" s="170" t="e">
        <f>(RSM!G70-PSU!G70)/RSM!G70*1000000</f>
        <v>#DIV/0!</v>
      </c>
      <c r="F70" s="170" t="e">
        <f>(RSM!H70-PSU!H70)/RSM!H70*1000000</f>
        <v>#DIV/0!</v>
      </c>
      <c r="G70" s="33">
        <f>(RSM!I70-PSU!I70)</f>
        <v>0</v>
      </c>
      <c r="H70" s="33">
        <f>(RSM!J70-PSU!J70)</f>
        <v>0</v>
      </c>
      <c r="I70" s="33">
        <f>(RSM!K70-PSU!K70)</f>
        <v>0</v>
      </c>
      <c r="J70" s="170" t="e">
        <f>(RSM!L70-PSU!L70)/RSM!L70*1000000</f>
        <v>#DIV/0!</v>
      </c>
      <c r="K70" s="170" t="e">
        <f>(RSM!M70-PSU!M70)/RSM!M70*1000000</f>
        <v>#DIV/0!</v>
      </c>
      <c r="L70" s="170" t="e">
        <f>(RSM!N70-PSU!N70)/RSM!N70*1000000</f>
        <v>#DIV/0!</v>
      </c>
    </row>
    <row r="71" spans="1:12">
      <c r="A71" s="170" t="e">
        <f>(RSM!C71-PSU!C71)/RSM!C71*1000000</f>
        <v>#DIV/0!</v>
      </c>
      <c r="B71" s="170" t="e">
        <f>(RSM!D71-PSU!D71)/RSM!D71*1000000</f>
        <v>#DIV/0!</v>
      </c>
      <c r="C71" s="170" t="e">
        <f>(RSM!E71-PSU!E71)/RSM!E71*1000000</f>
        <v>#DIV/0!</v>
      </c>
      <c r="D71" s="170" t="e">
        <f>(RSM!F71-PSU!F71)/RSM!F71*1000000</f>
        <v>#DIV/0!</v>
      </c>
      <c r="E71" s="170" t="e">
        <f>(RSM!G71-PSU!G71)/RSM!G71*1000000</f>
        <v>#DIV/0!</v>
      </c>
      <c r="F71" s="170" t="e">
        <f>(RSM!H71-PSU!H71)/RSM!H71*1000000</f>
        <v>#DIV/0!</v>
      </c>
      <c r="G71" s="33">
        <f>(RSM!I71-PSU!I71)</f>
        <v>0</v>
      </c>
      <c r="H71" s="33">
        <f>(RSM!J71-PSU!J71)</f>
        <v>0</v>
      </c>
      <c r="I71" s="33">
        <f>(RSM!K71-PSU!K71)</f>
        <v>0</v>
      </c>
      <c r="J71" s="170" t="e">
        <f>(RSM!L71-PSU!L71)/RSM!L71*1000000</f>
        <v>#DIV/0!</v>
      </c>
      <c r="K71" s="170" t="e">
        <f>(RSM!M71-PSU!M71)/RSM!M71*1000000</f>
        <v>#DIV/0!</v>
      </c>
      <c r="L71" s="170" t="e">
        <f>(RSM!N71-PSU!N71)/RSM!N71*1000000</f>
        <v>#DIV/0!</v>
      </c>
    </row>
    <row r="72" spans="1:12">
      <c r="A72" s="170" t="e">
        <f>(RSM!C72-PSU!C72)/RSM!C72*1000000</f>
        <v>#DIV/0!</v>
      </c>
      <c r="B72" s="170" t="e">
        <f>(RSM!D72-PSU!D72)/RSM!D72*1000000</f>
        <v>#DIV/0!</v>
      </c>
      <c r="C72" s="170" t="e">
        <f>(RSM!E72-PSU!E72)/RSM!E72*1000000</f>
        <v>#DIV/0!</v>
      </c>
      <c r="D72" s="170" t="e">
        <f>(RSM!F72-PSU!F72)/RSM!F72*1000000</f>
        <v>#DIV/0!</v>
      </c>
      <c r="E72" s="170" t="e">
        <f>(RSM!G72-PSU!G72)/RSM!G72*1000000</f>
        <v>#DIV/0!</v>
      </c>
      <c r="F72" s="170" t="e">
        <f>(RSM!H72-PSU!H72)/RSM!H72*1000000</f>
        <v>#DIV/0!</v>
      </c>
      <c r="G72" s="33">
        <f>(RSM!I72-PSU!I72)</f>
        <v>0</v>
      </c>
      <c r="H72" s="33">
        <f>(RSM!J72-PSU!J72)</f>
        <v>0</v>
      </c>
      <c r="I72" s="33">
        <f>(RSM!K72-PSU!K72)</f>
        <v>0</v>
      </c>
      <c r="J72" s="170" t="e">
        <f>(RSM!L72-PSU!L72)/RSM!L72*1000000</f>
        <v>#DIV/0!</v>
      </c>
      <c r="K72" s="170" t="e">
        <f>(RSM!M72-PSU!M72)/RSM!M72*1000000</f>
        <v>#DIV/0!</v>
      </c>
      <c r="L72" s="170" t="e">
        <f>(RSM!N72-PSU!N72)/RSM!N72*1000000</f>
        <v>#DIV/0!</v>
      </c>
    </row>
    <row r="73" spans="1:12">
      <c r="A73" s="170" t="e">
        <f>(RSM!C73-PSU!C73)/RSM!C73*1000000</f>
        <v>#DIV/0!</v>
      </c>
      <c r="B73" s="170" t="e">
        <f>(RSM!D73-PSU!D73)/RSM!D73*1000000</f>
        <v>#DIV/0!</v>
      </c>
      <c r="C73" s="170" t="e">
        <f>(RSM!E73-PSU!E73)/RSM!E73*1000000</f>
        <v>#DIV/0!</v>
      </c>
      <c r="D73" s="170" t="e">
        <f>(RSM!F73-PSU!F73)/RSM!F73*1000000</f>
        <v>#DIV/0!</v>
      </c>
      <c r="E73" s="170" t="e">
        <f>(RSM!G73-PSU!G73)/RSM!G73*1000000</f>
        <v>#DIV/0!</v>
      </c>
      <c r="F73" s="170" t="e">
        <f>(RSM!H73-PSU!H73)/RSM!H73*1000000</f>
        <v>#DIV/0!</v>
      </c>
      <c r="G73" s="33">
        <f>(RSM!I73-PSU!I73)</f>
        <v>0</v>
      </c>
      <c r="H73" s="33">
        <f>(RSM!J73-PSU!J73)</f>
        <v>0</v>
      </c>
      <c r="I73" s="33">
        <f>(RSM!K73-PSU!K73)</f>
        <v>0</v>
      </c>
      <c r="J73" s="170" t="e">
        <f>(RSM!L73-PSU!L73)/RSM!L73*1000000</f>
        <v>#DIV/0!</v>
      </c>
      <c r="K73" s="170" t="e">
        <f>(RSM!M73-PSU!M73)/RSM!M73*1000000</f>
        <v>#DIV/0!</v>
      </c>
      <c r="L73" s="170" t="e">
        <f>(RSM!N73-PSU!N73)/RSM!N73*1000000</f>
        <v>#DIV/0!</v>
      </c>
    </row>
    <row r="74" spans="1:12">
      <c r="A74" s="170" t="e">
        <f>(RSM!C74-PSU!C74)/RSM!C74*1000000</f>
        <v>#DIV/0!</v>
      </c>
      <c r="B74" s="170" t="e">
        <f>(RSM!D74-PSU!D74)/RSM!D74*1000000</f>
        <v>#DIV/0!</v>
      </c>
      <c r="C74" s="170" t="e">
        <f>(RSM!E74-PSU!E74)/RSM!E74*1000000</f>
        <v>#DIV/0!</v>
      </c>
      <c r="D74" s="170" t="e">
        <f>(RSM!F74-PSU!F74)/RSM!F74*1000000</f>
        <v>#DIV/0!</v>
      </c>
      <c r="E74" s="170" t="e">
        <f>(RSM!G74-PSU!G74)/RSM!G74*1000000</f>
        <v>#DIV/0!</v>
      </c>
      <c r="F74" s="170" t="e">
        <f>(RSM!H74-PSU!H74)/RSM!H74*1000000</f>
        <v>#DIV/0!</v>
      </c>
      <c r="G74" s="33">
        <f>(RSM!I74-PSU!I74)</f>
        <v>0</v>
      </c>
      <c r="H74" s="33">
        <f>(RSM!J74-PSU!J74)</f>
        <v>0</v>
      </c>
      <c r="I74" s="33">
        <f>(RSM!K74-PSU!K74)</f>
        <v>0</v>
      </c>
      <c r="J74" s="170" t="e">
        <f>(RSM!L74-PSU!L74)/RSM!L74*1000000</f>
        <v>#DIV/0!</v>
      </c>
      <c r="K74" s="170" t="e">
        <f>(RSM!M74-PSU!M74)/RSM!M74*1000000</f>
        <v>#DIV/0!</v>
      </c>
      <c r="L74" s="170" t="e">
        <f>(RSM!N74-PSU!N74)/RSM!N74*1000000</f>
        <v>#DIV/0!</v>
      </c>
    </row>
    <row r="75" spans="1:12">
      <c r="A75" s="170" t="e">
        <f>(RSM!C75-PSU!C75)/RSM!C75*1000000</f>
        <v>#DIV/0!</v>
      </c>
      <c r="B75" s="170" t="e">
        <f>(RSM!D75-PSU!D75)/RSM!D75*1000000</f>
        <v>#DIV/0!</v>
      </c>
      <c r="C75" s="170" t="e">
        <f>(RSM!E75-PSU!E75)/RSM!E75*1000000</f>
        <v>#DIV/0!</v>
      </c>
      <c r="D75" s="170" t="e">
        <f>(RSM!F75-PSU!F75)/RSM!F75*1000000</f>
        <v>#DIV/0!</v>
      </c>
      <c r="E75" s="170" t="e">
        <f>(RSM!G75-PSU!G75)/RSM!G75*1000000</f>
        <v>#DIV/0!</v>
      </c>
      <c r="F75" s="170" t="e">
        <f>(RSM!H75-PSU!H75)/RSM!H75*1000000</f>
        <v>#DIV/0!</v>
      </c>
      <c r="G75" s="33">
        <f>(RSM!I75-PSU!I75)</f>
        <v>0</v>
      </c>
      <c r="H75" s="33">
        <f>(RSM!J75-PSU!J75)</f>
        <v>0</v>
      </c>
      <c r="I75" s="33">
        <f>(RSM!K75-PSU!K75)</f>
        <v>0</v>
      </c>
      <c r="J75" s="170" t="e">
        <f>(RSM!L75-PSU!L75)/RSM!L75*1000000</f>
        <v>#DIV/0!</v>
      </c>
      <c r="K75" s="170" t="e">
        <f>(RSM!M75-PSU!M75)/RSM!M75*1000000</f>
        <v>#DIV/0!</v>
      </c>
      <c r="L75" s="170" t="e">
        <f>(RSM!N75-PSU!N75)/RSM!N75*1000000</f>
        <v>#DIV/0!</v>
      </c>
    </row>
    <row r="76" spans="1:12">
      <c r="A76" s="170" t="e">
        <f>(RSM!C76-PSU!C76)/RSM!C76*1000000</f>
        <v>#DIV/0!</v>
      </c>
      <c r="B76" s="170" t="e">
        <f>(RSM!D76-PSU!D76)/RSM!D76*1000000</f>
        <v>#DIV/0!</v>
      </c>
      <c r="C76" s="170" t="e">
        <f>(RSM!E76-PSU!E76)/RSM!E76*1000000</f>
        <v>#DIV/0!</v>
      </c>
      <c r="D76" s="170" t="e">
        <f>(RSM!F76-PSU!F76)/RSM!F76*1000000</f>
        <v>#DIV/0!</v>
      </c>
      <c r="E76" s="170" t="e">
        <f>(RSM!G76-PSU!G76)/RSM!G76*1000000</f>
        <v>#DIV/0!</v>
      </c>
      <c r="F76" s="170" t="e">
        <f>(RSM!H76-PSU!H76)/RSM!H76*1000000</f>
        <v>#DIV/0!</v>
      </c>
      <c r="G76" s="33">
        <f>(RSM!I76-PSU!I76)</f>
        <v>0</v>
      </c>
      <c r="H76" s="33">
        <f>(RSM!J76-PSU!J76)</f>
        <v>0</v>
      </c>
      <c r="I76" s="33">
        <f>(RSM!K76-PSU!K76)</f>
        <v>0</v>
      </c>
      <c r="J76" s="170" t="e">
        <f>(RSM!L76-PSU!L76)/RSM!L76*1000000</f>
        <v>#DIV/0!</v>
      </c>
      <c r="K76" s="170" t="e">
        <f>(RSM!M76-PSU!M76)/RSM!M76*1000000</f>
        <v>#DIV/0!</v>
      </c>
      <c r="L76" s="170" t="e">
        <f>(RSM!N76-PSU!N76)/RSM!N76*1000000</f>
        <v>#DIV/0!</v>
      </c>
    </row>
    <row r="77" spans="1:12">
      <c r="A77" s="170" t="e">
        <f>(RSM!C77-PSU!C77)/RSM!C77*1000000</f>
        <v>#DIV/0!</v>
      </c>
      <c r="B77" s="170" t="e">
        <f>(RSM!D77-PSU!D77)/RSM!D77*1000000</f>
        <v>#DIV/0!</v>
      </c>
      <c r="C77" s="170" t="e">
        <f>(RSM!E77-PSU!E77)/RSM!E77*1000000</f>
        <v>#DIV/0!</v>
      </c>
      <c r="D77" s="170" t="e">
        <f>(RSM!F77-PSU!F77)/RSM!F77*1000000</f>
        <v>#DIV/0!</v>
      </c>
      <c r="E77" s="170" t="e">
        <f>(RSM!G77-PSU!G77)/RSM!G77*1000000</f>
        <v>#DIV/0!</v>
      </c>
      <c r="F77" s="170" t="e">
        <f>(RSM!H77-PSU!H77)/RSM!H77*1000000</f>
        <v>#DIV/0!</v>
      </c>
      <c r="G77" s="33">
        <f>(RSM!I77-PSU!I77)</f>
        <v>0</v>
      </c>
      <c r="H77" s="33">
        <f>(RSM!J77-PSU!J77)</f>
        <v>0</v>
      </c>
      <c r="I77" s="33">
        <f>(RSM!K77-PSU!K77)</f>
        <v>0</v>
      </c>
      <c r="J77" s="170" t="e">
        <f>(RSM!L77-PSU!L77)/RSM!L77*1000000</f>
        <v>#DIV/0!</v>
      </c>
      <c r="K77" s="170" t="e">
        <f>(RSM!M77-PSU!M77)/RSM!M77*1000000</f>
        <v>#DIV/0!</v>
      </c>
      <c r="L77" s="170" t="e">
        <f>(RSM!N77-PSU!N77)/RSM!N77*1000000</f>
        <v>#DIV/0!</v>
      </c>
    </row>
    <row r="78" spans="1:12">
      <c r="A78" s="170" t="e">
        <f>(RSM!C78-PSU!C78)/RSM!C78*1000000</f>
        <v>#DIV/0!</v>
      </c>
      <c r="B78" s="170" t="e">
        <f>(RSM!D78-PSU!D78)/RSM!D78*1000000</f>
        <v>#DIV/0!</v>
      </c>
      <c r="C78" s="170" t="e">
        <f>(RSM!E78-PSU!E78)/RSM!E78*1000000</f>
        <v>#DIV/0!</v>
      </c>
      <c r="D78" s="170" t="e">
        <f>(RSM!F78-PSU!F78)/RSM!F78*1000000</f>
        <v>#DIV/0!</v>
      </c>
      <c r="E78" s="170" t="e">
        <f>(RSM!G78-PSU!G78)/RSM!G78*1000000</f>
        <v>#DIV/0!</v>
      </c>
      <c r="F78" s="170" t="e">
        <f>(RSM!H78-PSU!H78)/RSM!H78*1000000</f>
        <v>#DIV/0!</v>
      </c>
      <c r="G78" s="33">
        <f>(RSM!I78-PSU!I78)</f>
        <v>0</v>
      </c>
      <c r="H78" s="33">
        <f>(RSM!J78-PSU!J78)</f>
        <v>0</v>
      </c>
      <c r="I78" s="33">
        <f>(RSM!K78-PSU!K78)</f>
        <v>0</v>
      </c>
      <c r="J78" s="170" t="e">
        <f>(RSM!L78-PSU!L78)/RSM!L78*1000000</f>
        <v>#DIV/0!</v>
      </c>
      <c r="K78" s="170" t="e">
        <f>(RSM!M78-PSU!M78)/RSM!M78*1000000</f>
        <v>#DIV/0!</v>
      </c>
      <c r="L78" s="170" t="e">
        <f>(RSM!N78-PSU!N78)/RSM!N78*1000000</f>
        <v>#DIV/0!</v>
      </c>
    </row>
    <row r="79" spans="1:12">
      <c r="A79" s="170" t="e">
        <f>(RSM!C79-PSU!C79)/RSM!C79*1000000</f>
        <v>#DIV/0!</v>
      </c>
      <c r="B79" s="170" t="e">
        <f>(RSM!D79-PSU!D79)/RSM!D79*1000000</f>
        <v>#DIV/0!</v>
      </c>
      <c r="C79" s="170" t="e">
        <f>(RSM!E79-PSU!E79)/RSM!E79*1000000</f>
        <v>#DIV/0!</v>
      </c>
      <c r="D79" s="170" t="e">
        <f>(RSM!F79-PSU!F79)/RSM!F79*1000000</f>
        <v>#DIV/0!</v>
      </c>
      <c r="E79" s="170" t="e">
        <f>(RSM!G79-PSU!G79)/RSM!G79*1000000</f>
        <v>#DIV/0!</v>
      </c>
      <c r="F79" s="170" t="e">
        <f>(RSM!H79-PSU!H79)/RSM!H79*1000000</f>
        <v>#DIV/0!</v>
      </c>
      <c r="G79" s="33">
        <f>(RSM!I79-PSU!I79)</f>
        <v>0</v>
      </c>
      <c r="H79" s="33">
        <f>(RSM!J79-PSU!J79)</f>
        <v>0</v>
      </c>
      <c r="I79" s="33">
        <f>(RSM!K79-PSU!K79)</f>
        <v>0</v>
      </c>
      <c r="J79" s="170" t="e">
        <f>(RSM!L79-PSU!L79)/RSM!L79*1000000</f>
        <v>#DIV/0!</v>
      </c>
      <c r="K79" s="170" t="e">
        <f>(RSM!M79-PSU!M79)/RSM!M79*1000000</f>
        <v>#DIV/0!</v>
      </c>
      <c r="L79" s="170" t="e">
        <f>(RSM!N79-PSU!N79)/RSM!N79*1000000</f>
        <v>#DIV/0!</v>
      </c>
    </row>
    <row r="80" spans="1:12">
      <c r="A80" s="170" t="e">
        <f>(RSM!C80-PSU!C80)/RSM!C80*1000000</f>
        <v>#DIV/0!</v>
      </c>
      <c r="B80" s="170" t="e">
        <f>(RSM!D80-PSU!D80)/RSM!D80*1000000</f>
        <v>#DIV/0!</v>
      </c>
      <c r="C80" s="170" t="e">
        <f>(RSM!E80-PSU!E80)/RSM!E80*1000000</f>
        <v>#DIV/0!</v>
      </c>
      <c r="D80" s="170" t="e">
        <f>(RSM!F80-PSU!F80)/RSM!F80*1000000</f>
        <v>#DIV/0!</v>
      </c>
      <c r="E80" s="170" t="e">
        <f>(RSM!G80-PSU!G80)/RSM!G80*1000000</f>
        <v>#DIV/0!</v>
      </c>
      <c r="F80" s="170" t="e">
        <f>(RSM!H80-PSU!H80)/RSM!H80*1000000</f>
        <v>#DIV/0!</v>
      </c>
      <c r="G80" s="33">
        <f>(RSM!I80-PSU!I80)</f>
        <v>0</v>
      </c>
      <c r="H80" s="33">
        <f>(RSM!J80-PSU!J80)</f>
        <v>0</v>
      </c>
      <c r="I80" s="33">
        <f>(RSM!K80-PSU!K80)</f>
        <v>0</v>
      </c>
      <c r="J80" s="170" t="e">
        <f>(RSM!L80-PSU!L80)/RSM!L80*1000000</f>
        <v>#DIV/0!</v>
      </c>
      <c r="K80" s="170" t="e">
        <f>(RSM!M80-PSU!M80)/RSM!M80*1000000</f>
        <v>#DIV/0!</v>
      </c>
      <c r="L80" s="170" t="e">
        <f>(RSM!N80-PSU!N80)/RSM!N80*1000000</f>
        <v>#DIV/0!</v>
      </c>
    </row>
    <row r="81" spans="1:12">
      <c r="A81" s="170" t="e">
        <f>(RSM!C81-PSU!C81)/RSM!C81*1000000</f>
        <v>#DIV/0!</v>
      </c>
      <c r="B81" s="170" t="e">
        <f>(RSM!D81-PSU!D81)/RSM!D81*1000000</f>
        <v>#DIV/0!</v>
      </c>
      <c r="C81" s="170" t="e">
        <f>(RSM!E81-PSU!E81)/RSM!E81*1000000</f>
        <v>#DIV/0!</v>
      </c>
      <c r="D81" s="170" t="e">
        <f>(RSM!F81-PSU!F81)/RSM!F81*1000000</f>
        <v>#DIV/0!</v>
      </c>
      <c r="E81" s="170" t="e">
        <f>(RSM!G81-PSU!G81)/RSM!G81*1000000</f>
        <v>#DIV/0!</v>
      </c>
      <c r="F81" s="170" t="e">
        <f>(RSM!H81-PSU!H81)/RSM!H81*1000000</f>
        <v>#DIV/0!</v>
      </c>
      <c r="G81" s="33">
        <f>(RSM!I81-PSU!I81)</f>
        <v>0</v>
      </c>
      <c r="H81" s="33">
        <f>(RSM!J81-PSU!J81)</f>
        <v>0</v>
      </c>
      <c r="I81" s="33">
        <f>(RSM!K81-PSU!K81)</f>
        <v>0</v>
      </c>
      <c r="J81" s="170" t="e">
        <f>(RSM!L81-PSU!L81)/RSM!L81*1000000</f>
        <v>#DIV/0!</v>
      </c>
      <c r="K81" s="170" t="e">
        <f>(RSM!M81-PSU!M81)/RSM!M81*1000000</f>
        <v>#DIV/0!</v>
      </c>
      <c r="L81" s="170" t="e">
        <f>(RSM!N81-PSU!N81)/RSM!N81*1000000</f>
        <v>#DIV/0!</v>
      </c>
    </row>
    <row r="82" spans="1:12">
      <c r="A82" s="170" t="e">
        <f>(RSM!C82-PSU!C82)/RSM!C82*1000000</f>
        <v>#DIV/0!</v>
      </c>
      <c r="B82" s="170" t="e">
        <f>(RSM!D82-PSU!D82)/RSM!D82*1000000</f>
        <v>#DIV/0!</v>
      </c>
      <c r="C82" s="170" t="e">
        <f>(RSM!E82-PSU!E82)/RSM!E82*1000000</f>
        <v>#DIV/0!</v>
      </c>
      <c r="D82" s="170" t="e">
        <f>(RSM!F82-PSU!F82)/RSM!F82*1000000</f>
        <v>#DIV/0!</v>
      </c>
      <c r="E82" s="170" t="e">
        <f>(RSM!G82-PSU!G82)/RSM!G82*1000000</f>
        <v>#DIV/0!</v>
      </c>
      <c r="F82" s="170" t="e">
        <f>(RSM!H82-PSU!H82)/RSM!H82*1000000</f>
        <v>#DIV/0!</v>
      </c>
      <c r="G82" s="33">
        <f>(RSM!I82-PSU!I82)</f>
        <v>0</v>
      </c>
      <c r="H82" s="33">
        <f>(RSM!J82-PSU!J82)</f>
        <v>0</v>
      </c>
      <c r="I82" s="33">
        <f>(RSM!K82-PSU!K82)</f>
        <v>0</v>
      </c>
      <c r="J82" s="170" t="e">
        <f>(RSM!L82-PSU!L82)/RSM!L82*1000000</f>
        <v>#DIV/0!</v>
      </c>
      <c r="K82" s="170" t="e">
        <f>(RSM!M82-PSU!M82)/RSM!M82*1000000</f>
        <v>#DIV/0!</v>
      </c>
      <c r="L82" s="170" t="e">
        <f>(RSM!N82-PSU!N82)/RSM!N82*1000000</f>
        <v>#DIV/0!</v>
      </c>
    </row>
    <row r="83" spans="1:12">
      <c r="A83" s="170" t="e">
        <f>(RSM!C83-PSU!C83)/RSM!C83*1000000</f>
        <v>#DIV/0!</v>
      </c>
      <c r="B83" s="170" t="e">
        <f>(RSM!D83-PSU!D83)/RSM!D83*1000000</f>
        <v>#DIV/0!</v>
      </c>
      <c r="C83" s="170" t="e">
        <f>(RSM!E83-PSU!E83)/RSM!E83*1000000</f>
        <v>#DIV/0!</v>
      </c>
      <c r="D83" s="170" t="e">
        <f>(RSM!F83-PSU!F83)/RSM!F83*1000000</f>
        <v>#DIV/0!</v>
      </c>
      <c r="E83" s="170" t="e">
        <f>(RSM!G83-PSU!G83)/RSM!G83*1000000</f>
        <v>#DIV/0!</v>
      </c>
      <c r="F83" s="170" t="e">
        <f>(RSM!H83-PSU!H83)/RSM!H83*1000000</f>
        <v>#DIV/0!</v>
      </c>
      <c r="G83" s="33">
        <f>(RSM!I83-PSU!I83)</f>
        <v>0</v>
      </c>
      <c r="H83" s="33">
        <f>(RSM!J83-PSU!J83)</f>
        <v>0</v>
      </c>
      <c r="I83" s="33">
        <f>(RSM!K83-PSU!K83)</f>
        <v>0</v>
      </c>
      <c r="J83" s="170" t="e">
        <f>(RSM!L83-PSU!L83)/RSM!L83*1000000</f>
        <v>#DIV/0!</v>
      </c>
      <c r="K83" s="170" t="e">
        <f>(RSM!M83-PSU!M83)/RSM!M83*1000000</f>
        <v>#DIV/0!</v>
      </c>
      <c r="L83" s="170" t="e">
        <f>(RSM!N83-PSU!N83)/RSM!N83*1000000</f>
        <v>#DIV/0!</v>
      </c>
    </row>
    <row r="84" spans="1:12">
      <c r="A84" s="170" t="e">
        <f>(RSM!C84-PSU!C84)/RSM!C84*1000000</f>
        <v>#DIV/0!</v>
      </c>
      <c r="B84" s="170" t="e">
        <f>(RSM!D84-PSU!D84)/RSM!D84*1000000</f>
        <v>#DIV/0!</v>
      </c>
      <c r="C84" s="170" t="e">
        <f>(RSM!E84-PSU!E84)/RSM!E84*1000000</f>
        <v>#DIV/0!</v>
      </c>
      <c r="D84" s="170" t="e">
        <f>(RSM!F84-PSU!F84)/RSM!F84*1000000</f>
        <v>#DIV/0!</v>
      </c>
      <c r="E84" s="170" t="e">
        <f>(RSM!G84-PSU!G84)/RSM!G84*1000000</f>
        <v>#DIV/0!</v>
      </c>
      <c r="F84" s="170" t="e">
        <f>(RSM!H84-PSU!H84)/RSM!H84*1000000</f>
        <v>#DIV/0!</v>
      </c>
      <c r="G84" s="33">
        <f>(RSM!I84-PSU!I84)</f>
        <v>0</v>
      </c>
      <c r="H84" s="33">
        <f>(RSM!J84-PSU!J84)</f>
        <v>0</v>
      </c>
      <c r="I84" s="33">
        <f>(RSM!K84-PSU!K84)</f>
        <v>0</v>
      </c>
      <c r="J84" s="170" t="e">
        <f>(RSM!L84-PSU!L84)/RSM!L84*1000000</f>
        <v>#DIV/0!</v>
      </c>
      <c r="K84" s="170" t="e">
        <f>(RSM!M84-PSU!M84)/RSM!M84*1000000</f>
        <v>#DIV/0!</v>
      </c>
      <c r="L84" s="170" t="e">
        <f>(RSM!N84-PSU!N84)/RSM!N84*1000000</f>
        <v>#DIV/0!</v>
      </c>
    </row>
    <row r="85" spans="1:12">
      <c r="A85" s="170" t="e">
        <f>(RSM!C85-PSU!C85)/RSM!C85*1000000</f>
        <v>#DIV/0!</v>
      </c>
      <c r="B85" s="170" t="e">
        <f>(RSM!D85-PSU!D85)/RSM!D85*1000000</f>
        <v>#DIV/0!</v>
      </c>
      <c r="C85" s="170" t="e">
        <f>(RSM!E85-PSU!E85)/RSM!E85*1000000</f>
        <v>#DIV/0!</v>
      </c>
      <c r="D85" s="170" t="e">
        <f>(RSM!F85-PSU!F85)/RSM!F85*1000000</f>
        <v>#DIV/0!</v>
      </c>
      <c r="E85" s="170" t="e">
        <f>(RSM!G85-PSU!G85)/RSM!G85*1000000</f>
        <v>#DIV/0!</v>
      </c>
      <c r="F85" s="170" t="e">
        <f>(RSM!H85-PSU!H85)/RSM!H85*1000000</f>
        <v>#DIV/0!</v>
      </c>
      <c r="G85" s="33">
        <f>(RSM!I85-PSU!I85)</f>
        <v>0</v>
      </c>
      <c r="H85" s="33">
        <f>(RSM!J85-PSU!J85)</f>
        <v>0</v>
      </c>
      <c r="I85" s="33">
        <f>(RSM!K85-PSU!K85)</f>
        <v>0</v>
      </c>
      <c r="J85" s="170" t="e">
        <f>(RSM!L85-PSU!L85)/RSM!L85*1000000</f>
        <v>#DIV/0!</v>
      </c>
      <c r="K85" s="170" t="e">
        <f>(RSM!M85-PSU!M85)/RSM!M85*1000000</f>
        <v>#DIV/0!</v>
      </c>
      <c r="L85" s="170" t="e">
        <f>(RSM!N85-PSU!N85)/RSM!N85*1000000</f>
        <v>#DIV/0!</v>
      </c>
    </row>
    <row r="86" spans="1:12">
      <c r="A86" s="170" t="e">
        <f>(RSM!C86-PSU!C86)/RSM!C86*1000000</f>
        <v>#DIV/0!</v>
      </c>
      <c r="B86" s="170" t="e">
        <f>(RSM!D86-PSU!D86)/RSM!D86*1000000</f>
        <v>#DIV/0!</v>
      </c>
      <c r="C86" s="170" t="e">
        <f>(RSM!E86-PSU!E86)/RSM!E86*1000000</f>
        <v>#DIV/0!</v>
      </c>
      <c r="D86" s="170" t="e">
        <f>(RSM!F86-PSU!F86)/RSM!F86*1000000</f>
        <v>#DIV/0!</v>
      </c>
      <c r="E86" s="170" t="e">
        <f>(RSM!G86-PSU!G86)/RSM!G86*1000000</f>
        <v>#DIV/0!</v>
      </c>
      <c r="F86" s="170" t="e">
        <f>(RSM!H86-PSU!H86)/RSM!H86*1000000</f>
        <v>#DIV/0!</v>
      </c>
      <c r="G86" s="33">
        <f>(RSM!I86-PSU!I86)</f>
        <v>0</v>
      </c>
      <c r="H86" s="33">
        <f>(RSM!J86-PSU!J86)</f>
        <v>0</v>
      </c>
      <c r="I86" s="33">
        <f>(RSM!K86-PSU!K86)</f>
        <v>0</v>
      </c>
      <c r="J86" s="170" t="e">
        <f>(RSM!L86-PSU!L86)/RSM!L86*1000000</f>
        <v>#DIV/0!</v>
      </c>
      <c r="K86" s="170" t="e">
        <f>(RSM!M86-PSU!M86)/RSM!M86*1000000</f>
        <v>#DIV/0!</v>
      </c>
      <c r="L86" s="170" t="e">
        <f>(RSM!N86-PSU!N86)/RSM!N86*1000000</f>
        <v>#DIV/0!</v>
      </c>
    </row>
    <row r="87" spans="1:12">
      <c r="A87" s="170" t="e">
        <f>(RSM!C87-PSU!C87)/RSM!C87*1000000</f>
        <v>#DIV/0!</v>
      </c>
      <c r="B87" s="170" t="e">
        <f>(RSM!D87-PSU!D87)/RSM!D87*1000000</f>
        <v>#DIV/0!</v>
      </c>
      <c r="C87" s="170" t="e">
        <f>(RSM!E87-PSU!E87)/RSM!E87*1000000</f>
        <v>#DIV/0!</v>
      </c>
      <c r="D87" s="170" t="e">
        <f>(RSM!F87-PSU!F87)/RSM!F87*1000000</f>
        <v>#DIV/0!</v>
      </c>
      <c r="E87" s="170" t="e">
        <f>(RSM!G87-PSU!G87)/RSM!G87*1000000</f>
        <v>#DIV/0!</v>
      </c>
      <c r="F87" s="170" t="e">
        <f>(RSM!H87-PSU!H87)/RSM!H87*1000000</f>
        <v>#DIV/0!</v>
      </c>
      <c r="G87" s="33">
        <f>(RSM!I87-PSU!I87)</f>
        <v>0</v>
      </c>
      <c r="H87" s="33">
        <f>(RSM!J87-PSU!J87)</f>
        <v>0</v>
      </c>
      <c r="I87" s="33">
        <f>(RSM!K87-PSU!K87)</f>
        <v>0</v>
      </c>
      <c r="J87" s="170" t="e">
        <f>(RSM!L87-PSU!L87)/RSM!L87*1000000</f>
        <v>#DIV/0!</v>
      </c>
      <c r="K87" s="170" t="e">
        <f>(RSM!M87-PSU!M87)/RSM!M87*1000000</f>
        <v>#DIV/0!</v>
      </c>
      <c r="L87" s="170" t="e">
        <f>(RSM!N87-PSU!N87)/RSM!N87*1000000</f>
        <v>#DIV/0!</v>
      </c>
    </row>
    <row r="88" spans="1:12">
      <c r="A88" s="170" t="e">
        <f>(RSM!C88-PSU!C88)/RSM!C88*1000000</f>
        <v>#DIV/0!</v>
      </c>
      <c r="B88" s="170" t="e">
        <f>(RSM!D88-PSU!D88)/RSM!D88*1000000</f>
        <v>#DIV/0!</v>
      </c>
      <c r="C88" s="170" t="e">
        <f>(RSM!E88-PSU!E88)/RSM!E88*1000000</f>
        <v>#DIV/0!</v>
      </c>
      <c r="D88" s="170" t="e">
        <f>(RSM!F88-PSU!F88)/RSM!F88*1000000</f>
        <v>#DIV/0!</v>
      </c>
      <c r="E88" s="170" t="e">
        <f>(RSM!G88-PSU!G88)/RSM!G88*1000000</f>
        <v>#DIV/0!</v>
      </c>
      <c r="F88" s="170" t="e">
        <f>(RSM!H88-PSU!H88)/RSM!H88*1000000</f>
        <v>#DIV/0!</v>
      </c>
      <c r="G88" s="33">
        <f>(RSM!I88-PSU!I88)</f>
        <v>0</v>
      </c>
      <c r="H88" s="33">
        <f>(RSM!J88-PSU!J88)</f>
        <v>0</v>
      </c>
      <c r="I88" s="33">
        <f>(RSM!K88-PSU!K88)</f>
        <v>0</v>
      </c>
      <c r="J88" s="170" t="e">
        <f>(RSM!L88-PSU!L88)/RSM!L88*1000000</f>
        <v>#DIV/0!</v>
      </c>
      <c r="K88" s="170" t="e">
        <f>(RSM!M88-PSU!M88)/RSM!M88*1000000</f>
        <v>#DIV/0!</v>
      </c>
      <c r="L88" s="170" t="e">
        <f>(RSM!N88-PSU!N88)/RSM!N88*1000000</f>
        <v>#DIV/0!</v>
      </c>
    </row>
    <row r="89" spans="1:12">
      <c r="A89" s="170" t="e">
        <f>(RSM!C89-PSU!C89)/RSM!C89*1000000</f>
        <v>#DIV/0!</v>
      </c>
      <c r="B89" s="170" t="e">
        <f>(RSM!D89-PSU!D89)/RSM!D89*1000000</f>
        <v>#DIV/0!</v>
      </c>
      <c r="C89" s="170" t="e">
        <f>(RSM!E89-PSU!E89)/RSM!E89*1000000</f>
        <v>#DIV/0!</v>
      </c>
      <c r="D89" s="170" t="e">
        <f>(RSM!F89-PSU!F89)/RSM!F89*1000000</f>
        <v>#DIV/0!</v>
      </c>
      <c r="E89" s="170" t="e">
        <f>(RSM!G89-PSU!G89)/RSM!G89*1000000</f>
        <v>#DIV/0!</v>
      </c>
      <c r="F89" s="170" t="e">
        <f>(RSM!H89-PSU!H89)/RSM!H89*1000000</f>
        <v>#DIV/0!</v>
      </c>
      <c r="G89" s="33">
        <f>(RSM!I89-PSU!I89)</f>
        <v>0</v>
      </c>
      <c r="H89" s="33">
        <f>(RSM!J89-PSU!J89)</f>
        <v>0</v>
      </c>
      <c r="I89" s="33">
        <f>(RSM!K89-PSU!K89)</f>
        <v>0</v>
      </c>
      <c r="J89" s="170" t="e">
        <f>(RSM!L89-PSU!L89)/RSM!L89*1000000</f>
        <v>#DIV/0!</v>
      </c>
      <c r="K89" s="170" t="e">
        <f>(RSM!M89-PSU!M89)/RSM!M89*1000000</f>
        <v>#DIV/0!</v>
      </c>
      <c r="L89" s="170" t="e">
        <f>(RSM!N89-PSU!N89)/RSM!N89*1000000</f>
        <v>#DIV/0!</v>
      </c>
    </row>
    <row r="90" spans="1:12">
      <c r="A90" s="170" t="e">
        <f>(RSM!C90-PSU!C90)/RSM!C90*1000000</f>
        <v>#DIV/0!</v>
      </c>
      <c r="B90" s="170" t="e">
        <f>(RSM!D90-PSU!D90)/RSM!D90*1000000</f>
        <v>#DIV/0!</v>
      </c>
      <c r="C90" s="170" t="e">
        <f>(RSM!E90-PSU!E90)/RSM!E90*1000000</f>
        <v>#DIV/0!</v>
      </c>
      <c r="D90" s="170" t="e">
        <f>(RSM!F90-PSU!F90)/RSM!F90*1000000</f>
        <v>#DIV/0!</v>
      </c>
      <c r="E90" s="170" t="e">
        <f>(RSM!G90-PSU!G90)/RSM!G90*1000000</f>
        <v>#DIV/0!</v>
      </c>
      <c r="F90" s="170" t="e">
        <f>(RSM!H90-PSU!H90)/RSM!H90*1000000</f>
        <v>#DIV/0!</v>
      </c>
      <c r="G90" s="33">
        <f>(RSM!I90-PSU!I90)</f>
        <v>0</v>
      </c>
      <c r="H90" s="33">
        <f>(RSM!J90-PSU!J90)</f>
        <v>0</v>
      </c>
      <c r="I90" s="33">
        <f>(RSM!K90-PSU!K90)</f>
        <v>0</v>
      </c>
      <c r="J90" s="170" t="e">
        <f>(RSM!L90-PSU!L90)/RSM!L90*1000000</f>
        <v>#DIV/0!</v>
      </c>
      <c r="K90" s="170" t="e">
        <f>(RSM!M90-PSU!M90)/RSM!M90*1000000</f>
        <v>#DIV/0!</v>
      </c>
      <c r="L90" s="170" t="e">
        <f>(RSM!N90-PSU!N90)/RSM!N90*1000000</f>
        <v>#DIV/0!</v>
      </c>
    </row>
    <row r="91" spans="1:12">
      <c r="A91" s="170" t="e">
        <f>(RSM!C91-PSU!C91)/RSM!C91*1000000</f>
        <v>#DIV/0!</v>
      </c>
      <c r="B91" s="170" t="e">
        <f>(RSM!D91-PSU!D91)/RSM!D91*1000000</f>
        <v>#DIV/0!</v>
      </c>
      <c r="C91" s="170" t="e">
        <f>(RSM!E91-PSU!E91)/RSM!E91*1000000</f>
        <v>#DIV/0!</v>
      </c>
      <c r="D91" s="170" t="e">
        <f>(RSM!F91-PSU!F91)/RSM!F91*1000000</f>
        <v>#DIV/0!</v>
      </c>
      <c r="E91" s="170" t="e">
        <f>(RSM!G91-PSU!G91)/RSM!G91*1000000</f>
        <v>#DIV/0!</v>
      </c>
      <c r="F91" s="170" t="e">
        <f>(RSM!H91-PSU!H91)/RSM!H91*1000000</f>
        <v>#DIV/0!</v>
      </c>
      <c r="G91" s="33">
        <f>(RSM!I91-PSU!I91)</f>
        <v>0</v>
      </c>
      <c r="H91" s="33">
        <f>(RSM!J91-PSU!J91)</f>
        <v>0</v>
      </c>
      <c r="I91" s="33">
        <f>(RSM!K91-PSU!K91)</f>
        <v>0</v>
      </c>
      <c r="J91" s="170" t="e">
        <f>(RSM!L91-PSU!L91)/RSM!L91*1000000</f>
        <v>#DIV/0!</v>
      </c>
      <c r="K91" s="170" t="e">
        <f>(RSM!M91-PSU!M91)/RSM!M91*1000000</f>
        <v>#DIV/0!</v>
      </c>
      <c r="L91" s="170" t="e">
        <f>(RSM!N91-PSU!N91)/RSM!N91*1000000</f>
        <v>#DIV/0!</v>
      </c>
    </row>
    <row r="92" spans="1:12">
      <c r="A92" s="170" t="e">
        <f>(RSM!C92-PSU!C92)/RSM!C92*1000000</f>
        <v>#DIV/0!</v>
      </c>
      <c r="B92" s="170" t="e">
        <f>(RSM!D92-PSU!D92)/RSM!D92*1000000</f>
        <v>#DIV/0!</v>
      </c>
      <c r="C92" s="170" t="e">
        <f>(RSM!E92-PSU!E92)/RSM!E92*1000000</f>
        <v>#DIV/0!</v>
      </c>
      <c r="D92" s="170" t="e">
        <f>(RSM!F92-PSU!F92)/RSM!F92*1000000</f>
        <v>#DIV/0!</v>
      </c>
      <c r="E92" s="170" t="e">
        <f>(RSM!G92-PSU!G92)/RSM!G92*1000000</f>
        <v>#DIV/0!</v>
      </c>
      <c r="F92" s="170" t="e">
        <f>(RSM!H92-PSU!H92)/RSM!H92*1000000</f>
        <v>#DIV/0!</v>
      </c>
      <c r="G92" s="33">
        <f>(RSM!I92-PSU!I92)</f>
        <v>0</v>
      </c>
      <c r="H92" s="33">
        <f>(RSM!J92-PSU!J92)</f>
        <v>0</v>
      </c>
      <c r="I92" s="33">
        <f>(RSM!K92-PSU!K92)</f>
        <v>0</v>
      </c>
      <c r="J92" s="170" t="e">
        <f>(RSM!L92-PSU!L92)/RSM!L92*1000000</f>
        <v>#DIV/0!</v>
      </c>
      <c r="K92" s="170" t="e">
        <f>(RSM!M92-PSU!M92)/RSM!M92*1000000</f>
        <v>#DIV/0!</v>
      </c>
      <c r="L92" s="170" t="e">
        <f>(RSM!N92-PSU!N92)/RSM!N92*1000000</f>
        <v>#DIV/0!</v>
      </c>
    </row>
    <row r="93" spans="1:12">
      <c r="A93" s="170" t="e">
        <f>(RSM!C93-PSU!C93)/RSM!C93*1000000</f>
        <v>#DIV/0!</v>
      </c>
      <c r="B93" s="170" t="e">
        <f>(RSM!D93-PSU!D93)/RSM!D93*1000000</f>
        <v>#DIV/0!</v>
      </c>
      <c r="C93" s="170" t="e">
        <f>(RSM!E93-PSU!E93)/RSM!E93*1000000</f>
        <v>#DIV/0!</v>
      </c>
      <c r="D93" s="170" t="e">
        <f>(RSM!F93-PSU!F93)/RSM!F93*1000000</f>
        <v>#DIV/0!</v>
      </c>
      <c r="E93" s="170" t="e">
        <f>(RSM!G93-PSU!G93)/RSM!G93*1000000</f>
        <v>#DIV/0!</v>
      </c>
      <c r="F93" s="170" t="e">
        <f>(RSM!H93-PSU!H93)/RSM!H93*1000000</f>
        <v>#DIV/0!</v>
      </c>
      <c r="G93" s="33">
        <f>(RSM!I93-PSU!I93)</f>
        <v>0</v>
      </c>
      <c r="H93" s="33">
        <f>(RSM!J93-PSU!J93)</f>
        <v>0</v>
      </c>
      <c r="I93" s="33">
        <f>(RSM!K93-PSU!K93)</f>
        <v>0</v>
      </c>
      <c r="J93" s="170" t="e">
        <f>(RSM!L93-PSU!L93)/RSM!L93*1000000</f>
        <v>#DIV/0!</v>
      </c>
      <c r="K93" s="170" t="e">
        <f>(RSM!M93-PSU!M93)/RSM!M93*1000000</f>
        <v>#DIV/0!</v>
      </c>
      <c r="L93" s="170" t="e">
        <f>(RSM!N93-PSU!N93)/RSM!N93*1000000</f>
        <v>#DIV/0!</v>
      </c>
    </row>
    <row r="94" spans="1:12">
      <c r="A94" s="170" t="e">
        <f>(RSM!C94-PSU!C94)/RSM!C94*1000000</f>
        <v>#DIV/0!</v>
      </c>
      <c r="B94" s="170" t="e">
        <f>(RSM!D94-PSU!D94)/RSM!D94*1000000</f>
        <v>#DIV/0!</v>
      </c>
      <c r="C94" s="170" t="e">
        <f>(RSM!E94-PSU!E94)/RSM!E94*1000000</f>
        <v>#DIV/0!</v>
      </c>
      <c r="D94" s="170" t="e">
        <f>(RSM!F94-PSU!F94)/RSM!F94*1000000</f>
        <v>#DIV/0!</v>
      </c>
      <c r="E94" s="170" t="e">
        <f>(RSM!G94-PSU!G94)/RSM!G94*1000000</f>
        <v>#DIV/0!</v>
      </c>
      <c r="F94" s="170" t="e">
        <f>(RSM!H94-PSU!H94)/RSM!H94*1000000</f>
        <v>#DIV/0!</v>
      </c>
      <c r="G94" s="33">
        <f>(RSM!I94-PSU!I94)</f>
        <v>0</v>
      </c>
      <c r="H94" s="33">
        <f>(RSM!J94-PSU!J94)</f>
        <v>0</v>
      </c>
      <c r="I94" s="33">
        <f>(RSM!K94-PSU!K94)</f>
        <v>0</v>
      </c>
      <c r="J94" s="170" t="e">
        <f>(RSM!L94-PSU!L94)/RSM!L94*1000000</f>
        <v>#DIV/0!</v>
      </c>
      <c r="K94" s="170" t="e">
        <f>(RSM!M94-PSU!M94)/RSM!M94*1000000</f>
        <v>#DIV/0!</v>
      </c>
      <c r="L94" s="170" t="e">
        <f>(RSM!N94-PSU!N94)/RSM!N94*1000000</f>
        <v>#DIV/0!</v>
      </c>
    </row>
    <row r="95" spans="1:12">
      <c r="A95" s="170" t="e">
        <f>(RSM!C95-PSU!C95)/RSM!C95*1000000</f>
        <v>#DIV/0!</v>
      </c>
      <c r="B95" s="170" t="e">
        <f>(RSM!D95-PSU!D95)/RSM!D95*1000000</f>
        <v>#DIV/0!</v>
      </c>
      <c r="C95" s="170" t="e">
        <f>(RSM!E95-PSU!E95)/RSM!E95*1000000</f>
        <v>#DIV/0!</v>
      </c>
      <c r="D95" s="170" t="e">
        <f>(RSM!F95-PSU!F95)/RSM!F95*1000000</f>
        <v>#DIV/0!</v>
      </c>
      <c r="E95" s="170" t="e">
        <f>(RSM!G95-PSU!G95)/RSM!G95*1000000</f>
        <v>#DIV/0!</v>
      </c>
      <c r="F95" s="170" t="e">
        <f>(RSM!H95-PSU!H95)/RSM!H95*1000000</f>
        <v>#DIV/0!</v>
      </c>
      <c r="G95" s="33">
        <f>(RSM!I95-PSU!I95)</f>
        <v>0</v>
      </c>
      <c r="H95" s="33">
        <f>(RSM!J95-PSU!J95)</f>
        <v>0</v>
      </c>
      <c r="I95" s="33">
        <f>(RSM!K95-PSU!K95)</f>
        <v>0</v>
      </c>
      <c r="J95" s="170" t="e">
        <f>(RSM!L95-PSU!L95)/RSM!L95*1000000</f>
        <v>#DIV/0!</v>
      </c>
      <c r="K95" s="170" t="e">
        <f>(RSM!M95-PSU!M95)/RSM!M95*1000000</f>
        <v>#DIV/0!</v>
      </c>
      <c r="L95" s="170" t="e">
        <f>(RSM!N95-PSU!N95)/RSM!N95*1000000</f>
        <v>#DIV/0!</v>
      </c>
    </row>
    <row r="96" spans="1:12">
      <c r="A96" s="170" t="e">
        <f>(RSM!C96-PSU!C96)/RSM!C96*1000000</f>
        <v>#DIV/0!</v>
      </c>
      <c r="B96" s="170" t="e">
        <f>(RSM!D96-PSU!D96)/RSM!D96*1000000</f>
        <v>#DIV/0!</v>
      </c>
      <c r="C96" s="170" t="e">
        <f>(RSM!E96-PSU!E96)/RSM!E96*1000000</f>
        <v>#DIV/0!</v>
      </c>
      <c r="D96" s="170" t="e">
        <f>(RSM!F96-PSU!F96)/RSM!F96*1000000</f>
        <v>#DIV/0!</v>
      </c>
      <c r="E96" s="170" t="e">
        <f>(RSM!G96-PSU!G96)/RSM!G96*1000000</f>
        <v>#DIV/0!</v>
      </c>
      <c r="F96" s="170" t="e">
        <f>(RSM!H96-PSU!H96)/RSM!H96*1000000</f>
        <v>#DIV/0!</v>
      </c>
      <c r="G96" s="33">
        <f>(RSM!I96-PSU!I96)</f>
        <v>0</v>
      </c>
      <c r="H96" s="33">
        <f>(RSM!J96-PSU!J96)</f>
        <v>0</v>
      </c>
      <c r="I96" s="33">
        <f>(RSM!K96-PSU!K96)</f>
        <v>0</v>
      </c>
      <c r="J96" s="170" t="e">
        <f>(RSM!L96-PSU!L96)/RSM!L96*1000000</f>
        <v>#DIV/0!</v>
      </c>
      <c r="K96" s="170" t="e">
        <f>(RSM!M96-PSU!M96)/RSM!M96*1000000</f>
        <v>#DIV/0!</v>
      </c>
      <c r="L96" s="170" t="e">
        <f>(RSM!N96-PSU!N96)/RSM!N96*1000000</f>
        <v>#DIV/0!</v>
      </c>
    </row>
    <row r="97" spans="1:12">
      <c r="A97" s="170" t="e">
        <f>(RSM!C97-PSU!C97)/RSM!C97*1000000</f>
        <v>#DIV/0!</v>
      </c>
      <c r="B97" s="170" t="e">
        <f>(RSM!D97-PSU!D97)/RSM!D97*1000000</f>
        <v>#DIV/0!</v>
      </c>
      <c r="C97" s="170" t="e">
        <f>(RSM!E97-PSU!E97)/RSM!E97*1000000</f>
        <v>#DIV/0!</v>
      </c>
      <c r="D97" s="170" t="e">
        <f>(RSM!F97-PSU!F97)/RSM!F97*1000000</f>
        <v>#DIV/0!</v>
      </c>
      <c r="E97" s="170" t="e">
        <f>(RSM!G97-PSU!G97)/RSM!G97*1000000</f>
        <v>#DIV/0!</v>
      </c>
      <c r="F97" s="170" t="e">
        <f>(RSM!H97-PSU!H97)/RSM!H97*1000000</f>
        <v>#DIV/0!</v>
      </c>
      <c r="G97" s="33">
        <f>(RSM!I97-PSU!I97)</f>
        <v>0</v>
      </c>
      <c r="H97" s="33">
        <f>(RSM!J97-PSU!J97)</f>
        <v>0</v>
      </c>
      <c r="I97" s="33">
        <f>(RSM!K97-PSU!K97)</f>
        <v>0</v>
      </c>
      <c r="J97" s="170" t="e">
        <f>(RSM!L97-PSU!L97)/RSM!L97*1000000</f>
        <v>#DIV/0!</v>
      </c>
      <c r="K97" s="170" t="e">
        <f>(RSM!M97-PSU!M97)/RSM!M97*1000000</f>
        <v>#DIV/0!</v>
      </c>
      <c r="L97" s="170" t="e">
        <f>(RSM!N97-PSU!N97)/RSM!N97*1000000</f>
        <v>#DIV/0!</v>
      </c>
    </row>
    <row r="98" spans="1:12">
      <c r="A98" s="170" t="e">
        <f>(RSM!C98-PSU!C98)/RSM!C98*1000000</f>
        <v>#DIV/0!</v>
      </c>
      <c r="B98" s="170" t="e">
        <f>(RSM!D98-PSU!D98)/RSM!D98*1000000</f>
        <v>#DIV/0!</v>
      </c>
      <c r="C98" s="170" t="e">
        <f>(RSM!E98-PSU!E98)/RSM!E98*1000000</f>
        <v>#DIV/0!</v>
      </c>
      <c r="D98" s="170" t="e">
        <f>(RSM!F98-PSU!F98)/RSM!F98*1000000</f>
        <v>#DIV/0!</v>
      </c>
      <c r="E98" s="170" t="e">
        <f>(RSM!G98-PSU!G98)/RSM!G98*1000000</f>
        <v>#DIV/0!</v>
      </c>
      <c r="F98" s="170" t="e">
        <f>(RSM!H98-PSU!H98)/RSM!H98*1000000</f>
        <v>#DIV/0!</v>
      </c>
      <c r="G98" s="33">
        <f>(RSM!I98-PSU!I98)</f>
        <v>0</v>
      </c>
      <c r="H98" s="33">
        <f>(RSM!J98-PSU!J98)</f>
        <v>0</v>
      </c>
      <c r="I98" s="33">
        <f>(RSM!K98-PSU!K98)</f>
        <v>0</v>
      </c>
      <c r="J98" s="170" t="e">
        <f>(RSM!L98-PSU!L98)/RSM!L98*1000000</f>
        <v>#DIV/0!</v>
      </c>
      <c r="K98" s="170" t="e">
        <f>(RSM!M98-PSU!M98)/RSM!M98*1000000</f>
        <v>#DIV/0!</v>
      </c>
      <c r="L98" s="170" t="e">
        <f>(RSM!N98-PSU!N98)/RSM!N98*1000000</f>
        <v>#DIV/0!</v>
      </c>
    </row>
    <row r="99" spans="1:12">
      <c r="A99" s="170" t="e">
        <f>(RSM!C99-PSU!C99)/RSM!C99*1000000</f>
        <v>#DIV/0!</v>
      </c>
      <c r="B99" s="170" t="e">
        <f>(RSM!D99-PSU!D99)/RSM!D99*1000000</f>
        <v>#DIV/0!</v>
      </c>
      <c r="C99" s="170" t="e">
        <f>(RSM!E99-PSU!E99)/RSM!E99*1000000</f>
        <v>#DIV/0!</v>
      </c>
      <c r="D99" s="170" t="e">
        <f>(RSM!F99-PSU!F99)/RSM!F99*1000000</f>
        <v>#DIV/0!</v>
      </c>
      <c r="E99" s="170" t="e">
        <f>(RSM!G99-PSU!G99)/RSM!G99*1000000</f>
        <v>#DIV/0!</v>
      </c>
      <c r="F99" s="170" t="e">
        <f>(RSM!H99-PSU!H99)/RSM!H99*1000000</f>
        <v>#DIV/0!</v>
      </c>
      <c r="G99" s="33">
        <f>(RSM!I99-PSU!I99)</f>
        <v>0</v>
      </c>
      <c r="H99" s="33">
        <f>(RSM!J99-PSU!J99)</f>
        <v>0</v>
      </c>
      <c r="I99" s="33">
        <f>(RSM!K99-PSU!K99)</f>
        <v>0</v>
      </c>
      <c r="J99" s="170" t="e">
        <f>(RSM!L99-PSU!L99)/RSM!L99*1000000</f>
        <v>#DIV/0!</v>
      </c>
      <c r="K99" s="170" t="e">
        <f>(RSM!M99-PSU!M99)/RSM!M99*1000000</f>
        <v>#DIV/0!</v>
      </c>
      <c r="L99" s="170" t="e">
        <f>(RSM!N99-PSU!N99)/RSM!N99*1000000</f>
        <v>#DIV/0!</v>
      </c>
    </row>
    <row r="100" spans="1:12">
      <c r="A100" s="170" t="e">
        <f>(RSM!C100-PSU!C100)/RSM!C100*1000000</f>
        <v>#DIV/0!</v>
      </c>
      <c r="B100" s="170" t="e">
        <f>(RSM!D100-PSU!D100)/RSM!D100*1000000</f>
        <v>#DIV/0!</v>
      </c>
      <c r="C100" s="170" t="e">
        <f>(RSM!E100-PSU!E100)/RSM!E100*1000000</f>
        <v>#DIV/0!</v>
      </c>
      <c r="D100" s="170" t="e">
        <f>(RSM!F100-PSU!F100)/RSM!F100*1000000</f>
        <v>#DIV/0!</v>
      </c>
      <c r="E100" s="170" t="e">
        <f>(RSM!G100-PSU!G100)/RSM!G100*1000000</f>
        <v>#DIV/0!</v>
      </c>
      <c r="F100" s="170" t="e">
        <f>(RSM!H100-PSU!H100)/RSM!H100*1000000</f>
        <v>#DIV/0!</v>
      </c>
      <c r="G100" s="33">
        <f>(RSM!I100-PSU!I100)</f>
        <v>0</v>
      </c>
      <c r="H100" s="33">
        <f>(RSM!J100-PSU!J100)</f>
        <v>0</v>
      </c>
      <c r="I100" s="33">
        <f>(RSM!K100-PSU!K100)</f>
        <v>0</v>
      </c>
      <c r="J100" s="170" t="e">
        <f>(RSM!L100-PSU!L100)/RSM!L100*1000000</f>
        <v>#DIV/0!</v>
      </c>
      <c r="K100" s="170" t="e">
        <f>(RSM!M100-PSU!M100)/RSM!M100*1000000</f>
        <v>#DIV/0!</v>
      </c>
      <c r="L100" s="170" t="e">
        <f>(RSM!N100-PSU!N100)/RSM!N100*1000000</f>
        <v>#DIV/0!</v>
      </c>
    </row>
    <row r="101" spans="1:12">
      <c r="A101" s="170" t="e">
        <f>(RSM!C101-PSU!C101)/RSM!C101*1000000</f>
        <v>#DIV/0!</v>
      </c>
      <c r="B101" s="170" t="e">
        <f>(RSM!D101-PSU!D101)/RSM!D101*1000000</f>
        <v>#DIV/0!</v>
      </c>
      <c r="C101" s="170" t="e">
        <f>(RSM!E101-PSU!E101)/RSM!E101*1000000</f>
        <v>#DIV/0!</v>
      </c>
      <c r="D101" s="170" t="e">
        <f>(RSM!F101-PSU!F101)/RSM!F101*1000000</f>
        <v>#DIV/0!</v>
      </c>
      <c r="E101" s="170" t="e">
        <f>(RSM!G101-PSU!G101)/RSM!G101*1000000</f>
        <v>#DIV/0!</v>
      </c>
      <c r="F101" s="170" t="e">
        <f>(RSM!H101-PSU!H101)/RSM!H101*1000000</f>
        <v>#DIV/0!</v>
      </c>
      <c r="G101" s="33">
        <f>(RSM!I101-PSU!I101)</f>
        <v>0</v>
      </c>
      <c r="H101" s="33">
        <f>(RSM!J101-PSU!J101)</f>
        <v>0</v>
      </c>
      <c r="I101" s="33">
        <f>(RSM!K101-PSU!K101)</f>
        <v>0</v>
      </c>
      <c r="J101" s="170" t="e">
        <f>(RSM!L101-PSU!L101)/RSM!L101*1000000</f>
        <v>#DIV/0!</v>
      </c>
      <c r="K101" s="170" t="e">
        <f>(RSM!M101-PSU!M101)/RSM!M101*1000000</f>
        <v>#DIV/0!</v>
      </c>
      <c r="L101" s="170" t="e">
        <f>(RSM!N101-PSU!N101)/RSM!N101*1000000</f>
        <v>#DIV/0!</v>
      </c>
    </row>
    <row r="102" spans="1:12">
      <c r="B102" s="170"/>
      <c r="C102" s="170"/>
      <c r="J102" s="170"/>
      <c r="K102" s="170"/>
      <c r="L102" s="170"/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5"/>
  <dimension ref="K64:M69"/>
  <sheetViews>
    <sheetView topLeftCell="A10" zoomScale="70" zoomScaleNormal="70" workbookViewId="0">
      <selection activeCell="O74" sqref="O74"/>
    </sheetView>
  </sheetViews>
  <sheetFormatPr defaultRowHeight="13.5"/>
  <sheetData>
    <row r="64" spans="11:13">
      <c r="K64" s="376" t="s">
        <v>644</v>
      </c>
      <c r="L64" s="377"/>
      <c r="M64" s="380">
        <v>2</v>
      </c>
    </row>
    <row r="65" spans="11:13">
      <c r="K65" s="377"/>
      <c r="L65" s="377"/>
      <c r="M65" s="380"/>
    </row>
    <row r="66" spans="11:13">
      <c r="K66" s="377"/>
      <c r="L66" s="377"/>
      <c r="M66" s="380"/>
    </row>
    <row r="67" spans="11:13">
      <c r="K67" s="378" t="s">
        <v>645</v>
      </c>
      <c r="L67" s="379"/>
      <c r="M67" s="380">
        <v>2</v>
      </c>
    </row>
    <row r="68" spans="11:13">
      <c r="K68" s="379"/>
      <c r="L68" s="379"/>
      <c r="M68" s="380"/>
    </row>
    <row r="69" spans="11:13">
      <c r="K69" s="379"/>
      <c r="L69" s="379"/>
      <c r="M69" s="380"/>
    </row>
  </sheetData>
  <mergeCells count="4">
    <mergeCell ref="K64:L66"/>
    <mergeCell ref="K67:L69"/>
    <mergeCell ref="M64:M66"/>
    <mergeCell ref="M67:M69"/>
  </mergeCells>
  <phoneticPr fontId="3" type="noConversion"/>
  <pageMargins left="0.7" right="0.7" top="0.75" bottom="0.75" header="0.3" footer="0.3"/>
  <drawing r:id="rId1"/>
  <legacyDrawing r:id="rId2"/>
  <controls>
    <control shapeId="48146" r:id="rId3" name="TextBox3"/>
    <control shapeId="48145" r:id="rId4" name="TextBox2"/>
    <control shapeId="48144" r:id="rId5" name="TextBox1"/>
    <control shapeId="48142" r:id="rId6" name="OptionButton4"/>
    <control shapeId="48141" r:id="rId7" name="OptionButton3"/>
    <control shapeId="48140" r:id="rId8" name="OptionButton2"/>
    <control shapeId="48130" r:id="rId9" name="CommandButton2"/>
    <control shapeId="48138" r:id="rId10" name="OptionButton1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A1:L22"/>
  <sheetViews>
    <sheetView zoomScale="145" zoomScaleNormal="145" workbookViewId="0">
      <selection activeCell="B12" sqref="B12"/>
    </sheetView>
  </sheetViews>
  <sheetFormatPr defaultRowHeight="13.5"/>
  <cols>
    <col min="2" max="2" width="9.625" bestFit="1" customWidth="1"/>
    <col min="3" max="14" width="10.625" customWidth="1"/>
  </cols>
  <sheetData>
    <row r="1" spans="1:12" ht="14.25">
      <c r="B1" s="84" t="s">
        <v>608</v>
      </c>
      <c r="C1" s="84" t="s">
        <v>660</v>
      </c>
      <c r="D1" s="84" t="s">
        <v>215</v>
      </c>
      <c r="E1" s="84" t="s">
        <v>216</v>
      </c>
      <c r="F1" s="84" t="s">
        <v>218</v>
      </c>
      <c r="G1" s="84" t="s">
        <v>219</v>
      </c>
      <c r="H1" s="84" t="s">
        <v>217</v>
      </c>
      <c r="I1" s="84" t="s">
        <v>226</v>
      </c>
      <c r="J1" s="84" t="s">
        <v>223</v>
      </c>
      <c r="K1" s="84" t="s">
        <v>224</v>
      </c>
    </row>
    <row r="2" spans="1:12" ht="24.95" customHeight="1">
      <c r="A2" s="5" t="s">
        <v>47</v>
      </c>
      <c r="B2" s="173">
        <f>Source!B9</f>
        <v>249.916</v>
      </c>
      <c r="C2" s="174">
        <f>Source!C9*$C$11</f>
        <v>5.0053200000000002</v>
      </c>
      <c r="D2" s="175">
        <f>Source!D9</f>
        <v>1</v>
      </c>
      <c r="E2" s="174">
        <f>Source!E9</f>
        <v>359.97800000000001</v>
      </c>
      <c r="F2" s="173">
        <f>Source!H9*$C$11</f>
        <v>1250.9100000000001</v>
      </c>
      <c r="G2" s="173">
        <f>Source!I9*$C$11</f>
        <v>-0.46939999999999998</v>
      </c>
      <c r="H2" s="173">
        <f>Source!F9</f>
        <v>119.91</v>
      </c>
      <c r="I2" s="6">
        <f>Source!G9</f>
        <v>49.997999999999998</v>
      </c>
      <c r="J2" s="37">
        <f>Source!J9</f>
        <v>3.363E-2</v>
      </c>
      <c r="K2" s="37">
        <f>Source!K9</f>
        <v>3.9300000000000003E-3</v>
      </c>
    </row>
    <row r="3" spans="1:12" ht="24.95" customHeight="1">
      <c r="A3" s="5" t="s">
        <v>318</v>
      </c>
      <c r="B3" s="173">
        <f>Source!B10</f>
        <v>249.898</v>
      </c>
      <c r="C3" s="174">
        <f>Source!C10*$C$11</f>
        <v>4.9988799999999998</v>
      </c>
      <c r="D3" s="175">
        <f>Source!D10</f>
        <v>1</v>
      </c>
      <c r="E3" s="174">
        <f>Source!E10</f>
        <v>359.99</v>
      </c>
      <c r="F3" s="173">
        <f>Source!H10*$C$11</f>
        <v>1249.21</v>
      </c>
      <c r="G3" s="173">
        <f>Source!I10*$C$11</f>
        <v>-0.21379999999999999</v>
      </c>
      <c r="H3" s="173">
        <f>Source!F10</f>
        <v>120.25</v>
      </c>
      <c r="I3" s="6">
        <f>Source!G10</f>
        <v>49.997999999999998</v>
      </c>
      <c r="J3" s="37">
        <f>Source!J10</f>
        <v>3.6769999999999997E-2</v>
      </c>
      <c r="K3" s="37">
        <f>Source!K10</f>
        <v>2.4499999999999999E-3</v>
      </c>
    </row>
    <row r="4" spans="1:12" ht="24.95" customHeight="1">
      <c r="A4" s="5" t="s">
        <v>319</v>
      </c>
      <c r="B4" s="173">
        <f>Source!B11</f>
        <v>249.87700000000001</v>
      </c>
      <c r="C4" s="174">
        <f>Source!C11*$C$11</f>
        <v>5.00197</v>
      </c>
      <c r="D4" s="175">
        <f>Source!D11</f>
        <v>0.86624999999999996</v>
      </c>
      <c r="E4" s="174">
        <f>Source!E11</f>
        <v>330.02600000000001</v>
      </c>
      <c r="F4" s="173">
        <f>Source!H11*$C$11</f>
        <v>1082.71</v>
      </c>
      <c r="G4" s="173">
        <f>Source!I11*$C$11</f>
        <v>-624.44000000000005</v>
      </c>
      <c r="H4" s="173">
        <f>Source!F11</f>
        <v>119.839</v>
      </c>
      <c r="I4" s="6">
        <f>Source!G11</f>
        <v>49.997999999999998</v>
      </c>
      <c r="J4" s="37">
        <f>Source!J11</f>
        <v>3.6740000000000002E-2</v>
      </c>
      <c r="K4" s="37">
        <f>Source!K11</f>
        <v>3.2699999999999999E-3</v>
      </c>
    </row>
    <row r="5" spans="1:12" ht="14.25" thickBot="1"/>
    <row r="6" spans="1:12" ht="14.25">
      <c r="F6" s="176" t="s">
        <v>142</v>
      </c>
    </row>
    <row r="7" spans="1:12">
      <c r="F7" s="172">
        <f>Source!L9</f>
        <v>0.56145833333333328</v>
      </c>
    </row>
    <row r="11" spans="1:12">
      <c r="B11" s="4" t="s">
        <v>661</v>
      </c>
      <c r="C11">
        <v>1</v>
      </c>
    </row>
    <row r="13" spans="1:12">
      <c r="B13">
        <v>1</v>
      </c>
      <c r="C13">
        <v>2</v>
      </c>
      <c r="D13">
        <v>3</v>
      </c>
      <c r="E13">
        <v>4</v>
      </c>
      <c r="F13">
        <v>5</v>
      </c>
      <c r="G13">
        <v>6</v>
      </c>
      <c r="H13">
        <v>7</v>
      </c>
      <c r="I13">
        <v>8</v>
      </c>
      <c r="J13">
        <v>9</v>
      </c>
      <c r="K13">
        <v>10</v>
      </c>
      <c r="L13" s="11" t="s">
        <v>744</v>
      </c>
    </row>
    <row r="14" spans="1:12">
      <c r="A14" s="4" t="s">
        <v>692</v>
      </c>
      <c r="B14">
        <v>220.083</v>
      </c>
      <c r="C14">
        <v>220.083</v>
      </c>
      <c r="D14">
        <v>220.084</v>
      </c>
      <c r="E14">
        <v>220.08600000000001</v>
      </c>
      <c r="F14">
        <v>220.08699999999999</v>
      </c>
      <c r="G14">
        <v>220.08799999999999</v>
      </c>
      <c r="H14">
        <v>220.08799999999999</v>
      </c>
      <c r="I14">
        <v>220.089</v>
      </c>
      <c r="J14">
        <v>220.089</v>
      </c>
      <c r="K14">
        <v>220.09</v>
      </c>
      <c r="L14" s="231">
        <f>STDEV(B14:K14)</f>
        <v>2.5841396591077151E-3</v>
      </c>
    </row>
    <row r="15" spans="1:12">
      <c r="A15" s="4" t="s">
        <v>693</v>
      </c>
      <c r="B15">
        <v>220.45500000000001</v>
      </c>
      <c r="C15">
        <v>220.45500000000001</v>
      </c>
      <c r="D15">
        <v>220.45599999999999</v>
      </c>
      <c r="E15">
        <v>220.45599999999999</v>
      </c>
      <c r="F15">
        <v>220.45500000000001</v>
      </c>
      <c r="G15">
        <v>220.45400000000001</v>
      </c>
      <c r="H15">
        <v>220.45400000000001</v>
      </c>
      <c r="I15">
        <v>220.45400000000001</v>
      </c>
      <c r="J15">
        <v>220.45400000000001</v>
      </c>
      <c r="K15">
        <v>220.45500000000001</v>
      </c>
      <c r="L15" s="231">
        <f t="shared" ref="L15:L22" si="0">STDEV(B15:K15)</f>
        <v>7.8881063774077363E-4</v>
      </c>
    </row>
    <row r="16" spans="1:12">
      <c r="A16" s="4" t="s">
        <v>694</v>
      </c>
      <c r="B16">
        <v>220.03399999999999</v>
      </c>
      <c r="C16">
        <v>220.03399999999999</v>
      </c>
      <c r="D16">
        <v>220.03399999999999</v>
      </c>
      <c r="E16">
        <v>220.03299999999999</v>
      </c>
      <c r="F16">
        <v>220.03299999999999</v>
      </c>
      <c r="G16">
        <v>220.03399999999999</v>
      </c>
      <c r="H16">
        <v>220.03399999999999</v>
      </c>
      <c r="I16">
        <v>220.03299999999999</v>
      </c>
      <c r="J16">
        <v>220.03399999999999</v>
      </c>
      <c r="K16">
        <v>220.03399999999999</v>
      </c>
      <c r="L16" s="231">
        <f t="shared" si="0"/>
        <v>4.8304589154195445E-4</v>
      </c>
    </row>
    <row r="17" spans="1:12">
      <c r="A17" s="4" t="s">
        <v>695</v>
      </c>
      <c r="B17">
        <v>10.005599999999999</v>
      </c>
      <c r="C17">
        <v>10.005599999999999</v>
      </c>
      <c r="D17">
        <v>10.0055</v>
      </c>
      <c r="E17">
        <v>10.0054</v>
      </c>
      <c r="F17">
        <v>10.0054</v>
      </c>
      <c r="G17">
        <v>10.0054</v>
      </c>
      <c r="H17">
        <v>10.0054</v>
      </c>
      <c r="I17">
        <v>10.0053</v>
      </c>
      <c r="J17">
        <v>10.0053</v>
      </c>
      <c r="K17">
        <v>10.0053</v>
      </c>
      <c r="L17" s="231">
        <f t="shared" si="0"/>
        <v>1.1352924243924475E-4</v>
      </c>
    </row>
    <row r="18" spans="1:12">
      <c r="A18" s="4" t="s">
        <v>696</v>
      </c>
      <c r="B18">
        <v>10.010199999999999</v>
      </c>
      <c r="C18">
        <v>10.010199999999999</v>
      </c>
      <c r="D18">
        <v>10.010300000000001</v>
      </c>
      <c r="E18">
        <v>10.0107</v>
      </c>
      <c r="F18">
        <v>10.0107</v>
      </c>
      <c r="G18">
        <v>10.0108</v>
      </c>
      <c r="H18">
        <v>10.0108</v>
      </c>
      <c r="I18">
        <v>10.010899999999999</v>
      </c>
      <c r="J18">
        <v>10.0108</v>
      </c>
      <c r="K18">
        <v>10.010899999999999</v>
      </c>
      <c r="L18" s="231">
        <f t="shared" si="0"/>
        <v>2.8303906287132377E-4</v>
      </c>
    </row>
    <row r="19" spans="1:12">
      <c r="A19" s="4" t="s">
        <v>697</v>
      </c>
      <c r="B19">
        <v>10.0213</v>
      </c>
      <c r="C19">
        <v>10.0213</v>
      </c>
      <c r="D19">
        <v>10.0213</v>
      </c>
      <c r="E19">
        <v>10.0213</v>
      </c>
      <c r="F19">
        <v>10.0212</v>
      </c>
      <c r="G19">
        <v>10.021100000000001</v>
      </c>
      <c r="H19">
        <v>10.021100000000001</v>
      </c>
      <c r="I19">
        <v>10.021100000000001</v>
      </c>
      <c r="J19">
        <v>10.021100000000001</v>
      </c>
      <c r="K19">
        <v>10.021000000000001</v>
      </c>
      <c r="L19" s="231">
        <f t="shared" si="0"/>
        <v>1.1352924243924476E-4</v>
      </c>
    </row>
    <row r="20" spans="1:12">
      <c r="A20" s="4" t="s">
        <v>698</v>
      </c>
      <c r="B20">
        <v>1.5881700000000001</v>
      </c>
      <c r="C20">
        <v>1.5881700000000001</v>
      </c>
      <c r="D20">
        <v>1.58775</v>
      </c>
      <c r="E20">
        <v>1.5882799999999999</v>
      </c>
      <c r="F20">
        <v>1.5889899999999999</v>
      </c>
      <c r="G20">
        <v>1.5894200000000001</v>
      </c>
      <c r="H20">
        <v>1.59006</v>
      </c>
      <c r="I20">
        <v>1.5908500000000001</v>
      </c>
      <c r="J20">
        <v>1.591</v>
      </c>
      <c r="K20">
        <v>1.59127</v>
      </c>
      <c r="L20" s="231">
        <f t="shared" si="0"/>
        <v>1.3235491007976316E-3</v>
      </c>
    </row>
    <row r="21" spans="1:12">
      <c r="A21" s="4" t="s">
        <v>699</v>
      </c>
      <c r="B21">
        <v>2.52929</v>
      </c>
      <c r="C21">
        <v>2.52929</v>
      </c>
      <c r="D21">
        <v>2.5293700000000001</v>
      </c>
      <c r="E21">
        <v>2.5290400000000002</v>
      </c>
      <c r="F21">
        <v>2.5290599999999999</v>
      </c>
      <c r="G21">
        <v>2.5284200000000001</v>
      </c>
      <c r="H21">
        <v>2.5285099999999998</v>
      </c>
      <c r="I21">
        <v>2.52799</v>
      </c>
      <c r="J21">
        <v>2.5281400000000001</v>
      </c>
      <c r="K21">
        <v>2.52833</v>
      </c>
      <c r="L21" s="231">
        <f t="shared" si="0"/>
        <v>5.2068757960564769E-4</v>
      </c>
    </row>
    <row r="22" spans="1:12">
      <c r="A22" s="4" t="s">
        <v>700</v>
      </c>
      <c r="B22">
        <v>1.3356399999999999</v>
      </c>
      <c r="C22">
        <v>1.3356399999999999</v>
      </c>
      <c r="D22">
        <v>1.3349299999999999</v>
      </c>
      <c r="E22">
        <v>1.3350200000000001</v>
      </c>
      <c r="F22">
        <v>1.3343700000000001</v>
      </c>
      <c r="G22">
        <v>1.3341400000000001</v>
      </c>
      <c r="H22">
        <v>1.3343700000000001</v>
      </c>
      <c r="I22">
        <v>1.33423</v>
      </c>
      <c r="J22">
        <v>1.3342799999999999</v>
      </c>
      <c r="K22">
        <v>1.3342499999999999</v>
      </c>
      <c r="L22" s="231">
        <f t="shared" si="0"/>
        <v>5.8233342873494011E-4</v>
      </c>
    </row>
  </sheetData>
  <phoneticPr fontId="3" type="noConversion"/>
  <pageMargins left="0.7" right="0.7" top="0.75" bottom="0.75" header="0.3" footer="0.3"/>
  <pageSetup paperSize="9" orientation="portrait" r:id="rId1"/>
  <legacyDrawing r:id="rId2"/>
  <controls>
    <control shapeId="49153" r:id="rId3" name="OptionButton1"/>
    <control shapeId="49154" r:id="rId4" name="OptionButton2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7"/>
  <dimension ref="A1:BC142"/>
  <sheetViews>
    <sheetView zoomScale="115" zoomScaleNormal="115" workbookViewId="0">
      <pane ySplit="1" topLeftCell="A2" activePane="bottomLeft" state="frozen"/>
      <selection pane="bottomLeft" activeCell="AO144" sqref="AO144"/>
    </sheetView>
  </sheetViews>
  <sheetFormatPr defaultColWidth="9" defaultRowHeight="14.25"/>
  <cols>
    <col min="1" max="1" width="19" style="29" customWidth="1"/>
    <col min="2" max="8" width="9" style="29"/>
    <col min="9" max="9" width="9" style="29" customWidth="1"/>
    <col min="10" max="14" width="9" style="29"/>
    <col min="15" max="15" width="9" style="29" customWidth="1"/>
    <col min="16" max="53" width="9" style="29"/>
    <col min="54" max="54" width="9.875" style="29" customWidth="1"/>
    <col min="55" max="55" width="9.25" style="29" bestFit="1" customWidth="1"/>
    <col min="56" max="16384" width="9" style="29"/>
  </cols>
  <sheetData>
    <row r="1" spans="1:55" ht="52.5" customHeight="1">
      <c r="A1" s="381">
        <v>44223.657083333332</v>
      </c>
      <c r="B1" s="381"/>
      <c r="C1" s="381"/>
      <c r="D1" s="204" t="s">
        <v>674</v>
      </c>
      <c r="F1" s="202"/>
      <c r="H1" s="204"/>
      <c r="I1" s="204"/>
      <c r="J1" s="204"/>
      <c r="K1" s="202"/>
      <c r="L1" s="205" t="s">
        <v>667</v>
      </c>
      <c r="M1" s="203">
        <v>50</v>
      </c>
      <c r="N1" s="202" t="s">
        <v>668</v>
      </c>
      <c r="O1" s="202">
        <v>5</v>
      </c>
    </row>
    <row r="2" spans="1:55" ht="15" thickBot="1">
      <c r="B2" s="177"/>
      <c r="C2" s="29">
        <v>1</v>
      </c>
      <c r="D2" s="29">
        <v>2</v>
      </c>
      <c r="E2" s="29">
        <v>3</v>
      </c>
      <c r="F2" s="29">
        <v>4</v>
      </c>
      <c r="G2" s="29">
        <v>5</v>
      </c>
      <c r="H2" s="29">
        <v>6</v>
      </c>
      <c r="I2" s="29">
        <v>7</v>
      </c>
      <c r="J2" s="29">
        <v>8</v>
      </c>
      <c r="K2" s="29">
        <v>9</v>
      </c>
      <c r="L2" s="29">
        <v>10</v>
      </c>
      <c r="M2" s="29">
        <v>11</v>
      </c>
      <c r="N2" s="29">
        <v>12</v>
      </c>
      <c r="O2" s="29">
        <v>13</v>
      </c>
      <c r="P2" s="29">
        <v>14</v>
      </c>
      <c r="Q2" s="29">
        <v>15</v>
      </c>
      <c r="R2" s="29">
        <v>16</v>
      </c>
      <c r="S2" s="29">
        <v>17</v>
      </c>
      <c r="T2" s="29">
        <v>18</v>
      </c>
      <c r="U2" s="29">
        <v>19</v>
      </c>
      <c r="V2" s="29">
        <v>20</v>
      </c>
      <c r="W2" s="29">
        <v>21</v>
      </c>
      <c r="X2" s="29">
        <v>22</v>
      </c>
      <c r="Y2" s="29">
        <v>23</v>
      </c>
      <c r="Z2" s="29">
        <v>24</v>
      </c>
      <c r="AA2" s="29">
        <v>25</v>
      </c>
      <c r="AB2" s="29">
        <v>26</v>
      </c>
      <c r="AC2" s="29">
        <v>27</v>
      </c>
      <c r="AD2" s="29">
        <v>28</v>
      </c>
      <c r="AE2" s="29">
        <v>29</v>
      </c>
      <c r="AF2" s="29">
        <v>30</v>
      </c>
      <c r="AG2" s="29">
        <v>31</v>
      </c>
      <c r="AH2" s="29">
        <v>32</v>
      </c>
      <c r="AI2" s="29">
        <v>33</v>
      </c>
      <c r="AJ2" s="29">
        <v>34</v>
      </c>
      <c r="AK2" s="29">
        <v>35</v>
      </c>
      <c r="AL2" s="29">
        <v>36</v>
      </c>
      <c r="AM2" s="29">
        <v>37</v>
      </c>
      <c r="AN2" s="29">
        <v>38</v>
      </c>
      <c r="AO2" s="29">
        <v>39</v>
      </c>
      <c r="AP2" s="29">
        <v>40</v>
      </c>
      <c r="AQ2" s="29">
        <v>41</v>
      </c>
      <c r="AR2" s="29">
        <v>42</v>
      </c>
      <c r="AS2" s="29">
        <v>43</v>
      </c>
      <c r="AT2" s="29">
        <v>44</v>
      </c>
      <c r="AU2" s="29">
        <v>45</v>
      </c>
      <c r="AV2" s="29">
        <v>46</v>
      </c>
      <c r="AW2" s="29">
        <v>47</v>
      </c>
      <c r="AX2" s="29">
        <v>48</v>
      </c>
      <c r="AY2" s="29">
        <v>49</v>
      </c>
      <c r="AZ2" s="29">
        <v>50</v>
      </c>
      <c r="BA2" s="4" t="s">
        <v>670</v>
      </c>
      <c r="BB2" s="4" t="s">
        <v>671</v>
      </c>
      <c r="BC2" s="4" t="s">
        <v>672</v>
      </c>
    </row>
    <row r="3" spans="1:55">
      <c r="A3" s="189"/>
      <c r="B3" s="187" t="s">
        <v>662</v>
      </c>
      <c r="C3" s="188">
        <v>240.03800000000001</v>
      </c>
      <c r="D3" s="188">
        <v>240.03800000000001</v>
      </c>
      <c r="E3" s="188">
        <v>240.03800000000001</v>
      </c>
      <c r="F3" s="188">
        <v>240.03899999999999</v>
      </c>
      <c r="G3" s="188">
        <v>240.03800000000001</v>
      </c>
      <c r="H3" s="188">
        <v>240.03700000000001</v>
      </c>
      <c r="I3" s="188">
        <v>240.03700000000001</v>
      </c>
      <c r="J3" s="188">
        <v>240.03700000000001</v>
      </c>
      <c r="K3" s="188">
        <v>240.035</v>
      </c>
      <c r="L3" s="188">
        <v>240.035</v>
      </c>
      <c r="M3" s="194">
        <v>240.035</v>
      </c>
      <c r="N3" s="194">
        <v>240.035</v>
      </c>
      <c r="O3" s="194">
        <v>240.036</v>
      </c>
      <c r="P3" s="194">
        <v>240.03700000000001</v>
      </c>
      <c r="Q3" s="194">
        <v>240.03800000000001</v>
      </c>
      <c r="R3" s="194">
        <v>240.03800000000001</v>
      </c>
      <c r="S3" s="194">
        <v>240.04</v>
      </c>
      <c r="T3" s="194">
        <v>240.041</v>
      </c>
      <c r="U3" s="194">
        <v>240.042</v>
      </c>
      <c r="V3" s="194">
        <v>240.04300000000001</v>
      </c>
      <c r="W3" s="194">
        <v>240.04400000000001</v>
      </c>
      <c r="X3" s="194">
        <v>240.04300000000001</v>
      </c>
      <c r="Y3" s="194">
        <v>240.04300000000001</v>
      </c>
      <c r="Z3" s="194">
        <v>240.042</v>
      </c>
      <c r="AA3" s="194">
        <v>240.042</v>
      </c>
      <c r="AB3" s="194">
        <v>240.04</v>
      </c>
      <c r="AC3" s="194">
        <v>240.041</v>
      </c>
      <c r="AD3" s="194">
        <v>240.04</v>
      </c>
      <c r="AE3" s="194">
        <v>240.03899999999999</v>
      </c>
      <c r="AF3" s="194">
        <v>240.04</v>
      </c>
      <c r="AG3" s="194">
        <v>240.03899999999999</v>
      </c>
      <c r="AH3" s="194">
        <v>240.03899999999999</v>
      </c>
      <c r="AI3" s="194">
        <v>240.04</v>
      </c>
      <c r="AJ3" s="194">
        <v>240.041</v>
      </c>
      <c r="AK3" s="194">
        <v>240.041</v>
      </c>
      <c r="AL3" s="194">
        <v>240.041</v>
      </c>
      <c r="AM3" s="194">
        <v>240.041</v>
      </c>
      <c r="AN3" s="194">
        <v>240.041</v>
      </c>
      <c r="AO3" s="194">
        <v>240.041</v>
      </c>
      <c r="AP3" s="194">
        <v>240.04300000000001</v>
      </c>
      <c r="AQ3" s="194">
        <v>240.04300000000001</v>
      </c>
      <c r="AR3" s="194">
        <v>240.042</v>
      </c>
      <c r="AS3" s="194">
        <v>240.041</v>
      </c>
      <c r="AT3" s="194">
        <v>240.042</v>
      </c>
      <c r="AU3" s="194">
        <v>240.041</v>
      </c>
      <c r="AV3" s="194">
        <v>240.04</v>
      </c>
      <c r="AW3" s="194">
        <v>240.04</v>
      </c>
      <c r="AX3" s="194">
        <v>240.03899999999999</v>
      </c>
      <c r="AY3" s="192">
        <v>240.04</v>
      </c>
      <c r="AZ3" s="178">
        <v>240.041</v>
      </c>
      <c r="BA3" s="29">
        <f>STDEV(C3:AZ3)</f>
        <v>2.3457299460068336E-3</v>
      </c>
      <c r="BB3" s="29">
        <f>MAX(C3:AZ3)-MIN(C3:AZ3)</f>
        <v>9.0000000000145519E-3</v>
      </c>
      <c r="BC3" s="206">
        <f>(AZ3-A5)/A5</f>
        <v>1.7083333333332008E-4</v>
      </c>
    </row>
    <row r="4" spans="1:55">
      <c r="A4" s="189"/>
      <c r="B4" s="190"/>
      <c r="C4" s="191">
        <v>7.4610099999999999</v>
      </c>
      <c r="D4" s="191">
        <v>7.1571499999999997</v>
      </c>
      <c r="E4" s="191">
        <v>6.5993300000000001</v>
      </c>
      <c r="F4" s="191">
        <v>6.5993300000000001</v>
      </c>
      <c r="G4" s="191">
        <v>6.32186</v>
      </c>
      <c r="H4" s="191">
        <v>5.8753799999999998</v>
      </c>
      <c r="I4" s="191">
        <v>5.72187</v>
      </c>
      <c r="J4" s="191">
        <v>5.6307499999999999</v>
      </c>
      <c r="K4" s="191">
        <v>5.59178</v>
      </c>
      <c r="L4" s="191">
        <v>5.5644600000000004</v>
      </c>
      <c r="M4" s="195">
        <v>5.54514</v>
      </c>
      <c r="N4" s="195">
        <v>5.5437399999999997</v>
      </c>
      <c r="O4" s="195">
        <v>5.5535500000000004</v>
      </c>
      <c r="P4" s="195">
        <v>5.5995999999999997</v>
      </c>
      <c r="Q4" s="195">
        <v>5.5995999999999997</v>
      </c>
      <c r="R4" s="195">
        <v>5.8095100000000004</v>
      </c>
      <c r="S4" s="195">
        <v>6.38706</v>
      </c>
      <c r="T4" s="195">
        <v>7.1059400000000004</v>
      </c>
      <c r="U4" s="195">
        <v>7.1059400000000004</v>
      </c>
      <c r="V4" s="195">
        <v>7.3108399999999998</v>
      </c>
      <c r="W4" s="195">
        <v>7.3108399999999998</v>
      </c>
      <c r="X4" s="195">
        <v>8.0807199999999995</v>
      </c>
      <c r="Y4" s="195">
        <v>7.2607799999999996</v>
      </c>
      <c r="Z4" s="195">
        <v>7.2607799999999996</v>
      </c>
      <c r="AA4" s="195">
        <v>6.6063700000000001</v>
      </c>
      <c r="AB4" s="195">
        <v>6.0392999999999999</v>
      </c>
      <c r="AC4" s="195">
        <v>5.7200699999999998</v>
      </c>
      <c r="AD4" s="195">
        <v>5.5586799999999998</v>
      </c>
      <c r="AE4" s="195">
        <v>5.4842500000000003</v>
      </c>
      <c r="AF4" s="195">
        <v>5.4489700000000001</v>
      </c>
      <c r="AG4" s="195">
        <v>5.4716699999999996</v>
      </c>
      <c r="AH4" s="195">
        <v>5.52</v>
      </c>
      <c r="AI4" s="195">
        <v>5.52</v>
      </c>
      <c r="AJ4" s="195">
        <v>5.5849500000000001</v>
      </c>
      <c r="AK4" s="195">
        <v>5.6832099999999999</v>
      </c>
      <c r="AL4" s="195">
        <v>5.7871199999999998</v>
      </c>
      <c r="AM4" s="195">
        <v>5.89588</v>
      </c>
      <c r="AN4" s="195">
        <v>6.0878800000000002</v>
      </c>
      <c r="AO4" s="195">
        <v>6.0805899999999999</v>
      </c>
      <c r="AP4" s="195">
        <v>6.0805899999999999</v>
      </c>
      <c r="AQ4" s="195">
        <v>6.2433800000000002</v>
      </c>
      <c r="AR4" s="195">
        <v>5.9848699999999999</v>
      </c>
      <c r="AS4" s="195">
        <v>5.7863800000000003</v>
      </c>
      <c r="AT4" s="195">
        <v>5.6358699999999997</v>
      </c>
      <c r="AU4" s="195">
        <v>5.5635399999999997</v>
      </c>
      <c r="AV4" s="195">
        <v>5.5021599999999999</v>
      </c>
      <c r="AW4" s="195">
        <v>5.4599099999999998</v>
      </c>
      <c r="AX4" s="195">
        <v>5.4533899999999997</v>
      </c>
      <c r="AY4" s="193">
        <v>5.4533899999999997</v>
      </c>
      <c r="AZ4" s="179">
        <v>5.4616600000000002</v>
      </c>
    </row>
    <row r="5" spans="1:55">
      <c r="A5" s="189">
        <v>240</v>
      </c>
      <c r="B5" s="190"/>
      <c r="C5" s="191">
        <v>5.2516699999999998</v>
      </c>
      <c r="D5" s="191">
        <v>5.1608299999999998</v>
      </c>
      <c r="E5" s="191">
        <v>5.0762200000000002</v>
      </c>
      <c r="F5" s="191">
        <v>4.9914199999999997</v>
      </c>
      <c r="G5" s="191">
        <v>4.9144199999999998</v>
      </c>
      <c r="H5" s="191">
        <v>4.8382199999999997</v>
      </c>
      <c r="I5" s="191">
        <v>4.78491</v>
      </c>
      <c r="J5" s="191">
        <v>4.7415099999999999</v>
      </c>
      <c r="K5" s="191">
        <v>4.7081799999999996</v>
      </c>
      <c r="L5" s="191">
        <v>4.69163</v>
      </c>
      <c r="M5" s="195">
        <v>4.6744700000000003</v>
      </c>
      <c r="N5" s="195">
        <v>4.6704699999999999</v>
      </c>
      <c r="O5" s="195">
        <v>4.6704699999999999</v>
      </c>
      <c r="P5" s="195">
        <v>4.7007500000000002</v>
      </c>
      <c r="Q5" s="195">
        <v>4.7508699999999999</v>
      </c>
      <c r="R5" s="195">
        <v>4.8545400000000001</v>
      </c>
      <c r="S5" s="195">
        <v>5.0126999999999997</v>
      </c>
      <c r="T5" s="195">
        <v>5.1819600000000001</v>
      </c>
      <c r="U5" s="195">
        <v>5.3135899999999996</v>
      </c>
      <c r="V5" s="195">
        <v>5.3883400000000004</v>
      </c>
      <c r="W5" s="195">
        <v>5.3875299999999999</v>
      </c>
      <c r="X5" s="195">
        <v>5.3274400000000002</v>
      </c>
      <c r="Y5" s="195">
        <v>5.2176900000000002</v>
      </c>
      <c r="Z5" s="195">
        <v>5.0728499999999999</v>
      </c>
      <c r="AA5" s="195">
        <v>5.0728499999999999</v>
      </c>
      <c r="AB5" s="195">
        <v>4.9334800000000003</v>
      </c>
      <c r="AC5" s="195">
        <v>4.7998799999999999</v>
      </c>
      <c r="AD5" s="195">
        <v>4.6975100000000003</v>
      </c>
      <c r="AE5" s="195">
        <v>4.633</v>
      </c>
      <c r="AF5" s="195">
        <v>4.6006400000000003</v>
      </c>
      <c r="AG5" s="195">
        <v>4.6146599999999998</v>
      </c>
      <c r="AH5" s="195">
        <v>4.6572800000000001</v>
      </c>
      <c r="AI5" s="195">
        <v>4.7111700000000001</v>
      </c>
      <c r="AJ5" s="195">
        <v>4.7680100000000003</v>
      </c>
      <c r="AK5" s="195">
        <v>4.8198699999999999</v>
      </c>
      <c r="AL5" s="195">
        <v>4.8536599999999996</v>
      </c>
      <c r="AM5" s="195">
        <v>4.8536599999999996</v>
      </c>
      <c r="AN5" s="195">
        <v>4.8794300000000002</v>
      </c>
      <c r="AO5" s="195">
        <v>4.9034599999999999</v>
      </c>
      <c r="AP5" s="195">
        <v>4.9098199999999999</v>
      </c>
      <c r="AQ5" s="195">
        <v>4.89581</v>
      </c>
      <c r="AR5" s="195">
        <v>4.8561399999999999</v>
      </c>
      <c r="AS5" s="195">
        <v>4.7995400000000004</v>
      </c>
      <c r="AT5" s="195">
        <v>4.74397</v>
      </c>
      <c r="AU5" s="195">
        <v>4.6855200000000004</v>
      </c>
      <c r="AV5" s="195">
        <v>4.6330499999999999</v>
      </c>
      <c r="AW5" s="195">
        <v>4.60623</v>
      </c>
      <c r="AX5" s="195">
        <v>4.5995499999999998</v>
      </c>
      <c r="AY5" s="193">
        <v>4.5995499999999998</v>
      </c>
      <c r="AZ5" s="179">
        <v>4.61721</v>
      </c>
    </row>
    <row r="6" spans="1:55">
      <c r="A6" s="189">
        <v>1E-3</v>
      </c>
      <c r="B6" s="190" t="s">
        <v>663</v>
      </c>
      <c r="C6" s="191">
        <v>1E-3</v>
      </c>
      <c r="D6" s="191">
        <v>1E-3</v>
      </c>
      <c r="E6" s="191">
        <v>1E-3</v>
      </c>
      <c r="F6" s="191">
        <v>1E-3</v>
      </c>
      <c r="G6" s="191">
        <v>1E-3</v>
      </c>
      <c r="H6" s="191">
        <v>1E-3</v>
      </c>
      <c r="I6" s="191">
        <v>1E-3</v>
      </c>
      <c r="J6" s="191">
        <v>1E-3</v>
      </c>
      <c r="K6" s="191">
        <v>1E-3</v>
      </c>
      <c r="L6" s="191">
        <v>1E-3</v>
      </c>
      <c r="M6" s="195">
        <v>1E-3</v>
      </c>
      <c r="N6" s="195">
        <v>1E-3</v>
      </c>
      <c r="O6" s="195">
        <v>1E-3</v>
      </c>
      <c r="P6" s="195">
        <v>1E-3</v>
      </c>
      <c r="Q6" s="195">
        <v>1E-3</v>
      </c>
      <c r="R6" s="195">
        <v>1E-3</v>
      </c>
      <c r="S6" s="195">
        <v>1E-3</v>
      </c>
      <c r="T6" s="195">
        <v>1E-3</v>
      </c>
      <c r="U6" s="195">
        <v>1E-3</v>
      </c>
      <c r="V6" s="195">
        <v>1E-3</v>
      </c>
      <c r="W6" s="195">
        <v>1E-3</v>
      </c>
      <c r="X6" s="195">
        <v>1E-3</v>
      </c>
      <c r="Y6" s="195">
        <v>1E-3</v>
      </c>
      <c r="Z6" s="195">
        <v>1E-3</v>
      </c>
      <c r="AA6" s="195">
        <v>1E-3</v>
      </c>
      <c r="AB6" s="195">
        <v>1E-3</v>
      </c>
      <c r="AC6" s="195">
        <v>1E-3</v>
      </c>
      <c r="AD6" s="195">
        <v>1E-3</v>
      </c>
      <c r="AE6" s="195">
        <v>1E-3</v>
      </c>
      <c r="AF6" s="195">
        <v>1E-3</v>
      </c>
      <c r="AG6" s="195">
        <v>1E-3</v>
      </c>
      <c r="AH6" s="195">
        <v>1E-3</v>
      </c>
      <c r="AI6" s="195">
        <v>1E-3</v>
      </c>
      <c r="AJ6" s="195">
        <v>1E-3</v>
      </c>
      <c r="AK6" s="195">
        <v>1E-3</v>
      </c>
      <c r="AL6" s="195">
        <v>1E-3</v>
      </c>
      <c r="AM6" s="195">
        <v>1E-3</v>
      </c>
      <c r="AN6" s="195">
        <v>1E-3</v>
      </c>
      <c r="AO6" s="195">
        <v>1E-3</v>
      </c>
      <c r="AP6" s="195">
        <v>1E-3</v>
      </c>
      <c r="AQ6" s="195">
        <v>1E-3</v>
      </c>
      <c r="AR6" s="195">
        <v>1E-3</v>
      </c>
      <c r="AS6" s="195">
        <v>1E-3</v>
      </c>
      <c r="AT6" s="195">
        <v>1E-3</v>
      </c>
      <c r="AU6" s="195">
        <v>1E-3</v>
      </c>
      <c r="AV6" s="195">
        <v>1E-3</v>
      </c>
      <c r="AW6" s="195">
        <v>1E-3</v>
      </c>
      <c r="AX6" s="195">
        <v>1E-3</v>
      </c>
      <c r="AY6" s="193">
        <v>1E-3</v>
      </c>
      <c r="AZ6" s="179">
        <v>1E-3</v>
      </c>
      <c r="BA6" s="29">
        <f t="shared" ref="BA6:BA76" si="0">STDEV(C6:AZ6)</f>
        <v>6.5712575000716032E-19</v>
      </c>
      <c r="BB6" s="29">
        <f>MAX(C6:AZ6)-MIN(C6:AZ6)</f>
        <v>0</v>
      </c>
      <c r="BC6" s="206">
        <f>(AZ6-A6)/A6</f>
        <v>0</v>
      </c>
    </row>
    <row r="7" spans="1:55">
      <c r="A7" s="189">
        <v>0</v>
      </c>
      <c r="B7" s="190"/>
      <c r="C7" s="191">
        <v>0</v>
      </c>
      <c r="D7" s="191">
        <v>0</v>
      </c>
      <c r="E7" s="191">
        <v>0</v>
      </c>
      <c r="F7" s="191">
        <v>0</v>
      </c>
      <c r="G7" s="191">
        <v>0</v>
      </c>
      <c r="H7" s="191">
        <v>0</v>
      </c>
      <c r="I7" s="191">
        <v>0</v>
      </c>
      <c r="J7" s="191">
        <v>0</v>
      </c>
      <c r="K7" s="191">
        <v>0</v>
      </c>
      <c r="L7" s="191">
        <v>0</v>
      </c>
      <c r="M7" s="195">
        <v>0</v>
      </c>
      <c r="N7" s="195">
        <v>0</v>
      </c>
      <c r="O7" s="195">
        <v>0</v>
      </c>
      <c r="P7" s="195">
        <v>0</v>
      </c>
      <c r="Q7" s="195">
        <v>0</v>
      </c>
      <c r="R7" s="195">
        <v>0</v>
      </c>
      <c r="S7" s="195">
        <v>0</v>
      </c>
      <c r="T7" s="195">
        <v>0</v>
      </c>
      <c r="U7" s="195">
        <v>0</v>
      </c>
      <c r="V7" s="195">
        <v>0</v>
      </c>
      <c r="W7" s="195">
        <v>0</v>
      </c>
      <c r="X7" s="195">
        <v>0</v>
      </c>
      <c r="Y7" s="195">
        <v>0</v>
      </c>
      <c r="Z7" s="195">
        <v>0</v>
      </c>
      <c r="AA7" s="195">
        <v>0</v>
      </c>
      <c r="AB7" s="195">
        <v>0</v>
      </c>
      <c r="AC7" s="195">
        <v>0</v>
      </c>
      <c r="AD7" s="195">
        <v>0</v>
      </c>
      <c r="AE7" s="195">
        <v>0</v>
      </c>
      <c r="AF7" s="195">
        <v>0</v>
      </c>
      <c r="AG7" s="195">
        <v>0</v>
      </c>
      <c r="AH7" s="195">
        <v>0</v>
      </c>
      <c r="AI7" s="195">
        <v>0</v>
      </c>
      <c r="AJ7" s="195">
        <v>0</v>
      </c>
      <c r="AK7" s="195">
        <v>0</v>
      </c>
      <c r="AL7" s="195">
        <v>0</v>
      </c>
      <c r="AM7" s="195">
        <v>0</v>
      </c>
      <c r="AN7" s="195">
        <v>0</v>
      </c>
      <c r="AO7" s="195">
        <v>0</v>
      </c>
      <c r="AP7" s="195">
        <v>0</v>
      </c>
      <c r="AQ7" s="195">
        <v>0</v>
      </c>
      <c r="AR7" s="195">
        <v>0</v>
      </c>
      <c r="AS7" s="195">
        <v>0</v>
      </c>
      <c r="AT7" s="195">
        <v>0</v>
      </c>
      <c r="AU7" s="195">
        <v>0</v>
      </c>
      <c r="AV7" s="195">
        <v>0</v>
      </c>
      <c r="AW7" s="195">
        <v>0</v>
      </c>
      <c r="AX7" s="195">
        <v>0</v>
      </c>
      <c r="AY7" s="193">
        <v>0</v>
      </c>
      <c r="AZ7" s="179">
        <v>0</v>
      </c>
    </row>
    <row r="8" spans="1:55">
      <c r="A8" s="189">
        <v>50</v>
      </c>
      <c r="B8" s="190"/>
      <c r="C8" s="191">
        <v>0</v>
      </c>
      <c r="D8" s="191">
        <v>0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0</v>
      </c>
      <c r="M8" s="195">
        <v>0</v>
      </c>
      <c r="N8" s="195">
        <v>0</v>
      </c>
      <c r="O8" s="195">
        <v>0</v>
      </c>
      <c r="P8" s="195">
        <v>0</v>
      </c>
      <c r="Q8" s="195">
        <v>0</v>
      </c>
      <c r="R8" s="195">
        <v>0</v>
      </c>
      <c r="S8" s="195">
        <v>0</v>
      </c>
      <c r="T8" s="195">
        <v>0</v>
      </c>
      <c r="U8" s="195">
        <v>0</v>
      </c>
      <c r="V8" s="195">
        <v>0</v>
      </c>
      <c r="W8" s="195">
        <v>0</v>
      </c>
      <c r="X8" s="195">
        <v>0</v>
      </c>
      <c r="Y8" s="195">
        <v>0</v>
      </c>
      <c r="Z8" s="195">
        <v>0</v>
      </c>
      <c r="AA8" s="195">
        <v>0</v>
      </c>
      <c r="AB8" s="195">
        <v>0</v>
      </c>
      <c r="AC8" s="195">
        <v>0</v>
      </c>
      <c r="AD8" s="195">
        <v>0</v>
      </c>
      <c r="AE8" s="195">
        <v>0</v>
      </c>
      <c r="AF8" s="195">
        <v>0</v>
      </c>
      <c r="AG8" s="195">
        <v>0</v>
      </c>
      <c r="AH8" s="195">
        <v>0</v>
      </c>
      <c r="AI8" s="195">
        <v>0</v>
      </c>
      <c r="AJ8" s="195">
        <v>0</v>
      </c>
      <c r="AK8" s="195">
        <v>0</v>
      </c>
      <c r="AL8" s="195">
        <v>0</v>
      </c>
      <c r="AM8" s="195">
        <v>0</v>
      </c>
      <c r="AN8" s="195">
        <v>0</v>
      </c>
      <c r="AO8" s="195">
        <v>0</v>
      </c>
      <c r="AP8" s="195">
        <v>0</v>
      </c>
      <c r="AQ8" s="195">
        <v>0</v>
      </c>
      <c r="AR8" s="195">
        <v>0</v>
      </c>
      <c r="AS8" s="195">
        <v>0</v>
      </c>
      <c r="AT8" s="195">
        <v>0</v>
      </c>
      <c r="AU8" s="195">
        <v>0</v>
      </c>
      <c r="AV8" s="195">
        <v>0</v>
      </c>
      <c r="AW8" s="195">
        <v>0</v>
      </c>
      <c r="AX8" s="195">
        <v>0</v>
      </c>
      <c r="AY8" s="193">
        <v>0</v>
      </c>
      <c r="AZ8" s="179">
        <v>0</v>
      </c>
    </row>
    <row r="9" spans="1:55">
      <c r="A9" s="200">
        <v>44223.510428240741</v>
      </c>
      <c r="B9" s="190" t="s">
        <v>664</v>
      </c>
      <c r="C9" s="191">
        <v>0.2099</v>
      </c>
      <c r="D9" s="191">
        <v>0.21218000000000001</v>
      </c>
      <c r="E9" s="191">
        <v>0.21407000000000001</v>
      </c>
      <c r="F9" s="191">
        <v>0.21534</v>
      </c>
      <c r="G9" s="191">
        <v>0.21795</v>
      </c>
      <c r="H9" s="191">
        <v>0.22065000000000001</v>
      </c>
      <c r="I9" s="191">
        <v>0.22316</v>
      </c>
      <c r="J9" s="191">
        <v>0.22474</v>
      </c>
      <c r="K9" s="191">
        <v>0.22622</v>
      </c>
      <c r="L9" s="191">
        <v>0.22691</v>
      </c>
      <c r="M9" s="195">
        <v>0.22691</v>
      </c>
      <c r="N9" s="195">
        <v>0.22670999999999999</v>
      </c>
      <c r="O9" s="195">
        <v>0.22613</v>
      </c>
      <c r="P9" s="195">
        <v>0.22506999999999999</v>
      </c>
      <c r="Q9" s="195">
        <v>0.22373999999999999</v>
      </c>
      <c r="R9" s="195">
        <v>0.22167000000000001</v>
      </c>
      <c r="S9" s="195">
        <v>0.21732000000000001</v>
      </c>
      <c r="T9" s="195">
        <v>0.21188000000000001</v>
      </c>
      <c r="U9" s="195">
        <v>0.20796000000000001</v>
      </c>
      <c r="V9" s="195">
        <v>0.20629</v>
      </c>
      <c r="W9" s="195">
        <v>0.20855000000000001</v>
      </c>
      <c r="X9" s="195">
        <v>0.21110000000000001</v>
      </c>
      <c r="Y9" s="195">
        <v>0.21110000000000001</v>
      </c>
      <c r="Z9" s="195">
        <v>0.21548</v>
      </c>
      <c r="AA9" s="195">
        <v>0.21873000000000001</v>
      </c>
      <c r="AB9" s="195">
        <v>0.22298000000000001</v>
      </c>
      <c r="AC9" s="195">
        <v>0.22661000000000001</v>
      </c>
      <c r="AD9" s="195">
        <v>0.22955</v>
      </c>
      <c r="AE9" s="195">
        <v>0.23036000000000001</v>
      </c>
      <c r="AF9" s="195">
        <v>0.22988</v>
      </c>
      <c r="AG9" s="195">
        <v>0.22831000000000001</v>
      </c>
      <c r="AH9" s="195">
        <v>0.22647999999999999</v>
      </c>
      <c r="AI9" s="195">
        <v>0.22511</v>
      </c>
      <c r="AJ9" s="195">
        <v>0.22362000000000001</v>
      </c>
      <c r="AK9" s="195">
        <v>0.22362000000000001</v>
      </c>
      <c r="AL9" s="195">
        <v>0.22239</v>
      </c>
      <c r="AM9" s="195">
        <v>0.22081999999999999</v>
      </c>
      <c r="AN9" s="195">
        <v>0.21937999999999999</v>
      </c>
      <c r="AO9" s="195">
        <v>0.21825</v>
      </c>
      <c r="AP9" s="195">
        <v>0.21767</v>
      </c>
      <c r="AQ9" s="195">
        <v>0.21764</v>
      </c>
      <c r="AR9" s="195">
        <v>0.21919</v>
      </c>
      <c r="AS9" s="195">
        <v>0.22206999999999999</v>
      </c>
      <c r="AT9" s="195">
        <v>0.22428000000000001</v>
      </c>
      <c r="AU9" s="195">
        <v>0.22577</v>
      </c>
      <c r="AV9" s="195">
        <v>0.22792999999999999</v>
      </c>
      <c r="AW9" s="195">
        <v>0.22792999999999999</v>
      </c>
      <c r="AX9" s="195">
        <v>0.22872000000000001</v>
      </c>
      <c r="AY9" s="193">
        <v>0.22947999999999999</v>
      </c>
      <c r="AZ9" s="179">
        <v>0.22985</v>
      </c>
      <c r="BA9" s="29">
        <f t="shared" si="0"/>
        <v>6.5786228476352512E-3</v>
      </c>
      <c r="BB9" s="29">
        <f>MAX(C9:AZ9)-MIN(C9:AZ9)</f>
        <v>2.4070000000000008E-2</v>
      </c>
      <c r="BC9" s="206"/>
    </row>
    <row r="10" spans="1:55">
      <c r="A10" s="201">
        <v>0.51042824074074067</v>
      </c>
      <c r="B10" s="190"/>
      <c r="C10" s="191">
        <v>162.12200000000001</v>
      </c>
      <c r="D10" s="191">
        <v>162.62700000000001</v>
      </c>
      <c r="E10" s="191">
        <v>162.262</v>
      </c>
      <c r="F10" s="191">
        <v>162.262</v>
      </c>
      <c r="G10" s="191">
        <v>161.279</v>
      </c>
      <c r="H10" s="191">
        <v>160.03299999999999</v>
      </c>
      <c r="I10" s="191">
        <v>158.958</v>
      </c>
      <c r="J10" s="191">
        <v>157.65299999999999</v>
      </c>
      <c r="K10" s="191">
        <v>156.77600000000001</v>
      </c>
      <c r="L10" s="191">
        <v>156.048</v>
      </c>
      <c r="M10" s="195">
        <v>155.59200000000001</v>
      </c>
      <c r="N10" s="195">
        <v>155.39400000000001</v>
      </c>
      <c r="O10" s="195">
        <v>155.78399999999999</v>
      </c>
      <c r="P10" s="195">
        <v>157.06100000000001</v>
      </c>
      <c r="Q10" s="195">
        <v>157.06100000000001</v>
      </c>
      <c r="R10" s="195">
        <v>159.23599999999999</v>
      </c>
      <c r="S10" s="195">
        <v>161.46600000000001</v>
      </c>
      <c r="T10" s="195">
        <v>162.43199999999999</v>
      </c>
      <c r="U10" s="195">
        <v>162.43199999999999</v>
      </c>
      <c r="V10" s="195">
        <v>159.988</v>
      </c>
      <c r="W10" s="195">
        <v>159.988</v>
      </c>
      <c r="X10" s="195">
        <v>153.97499999999999</v>
      </c>
      <c r="Y10" s="195">
        <v>147.768</v>
      </c>
      <c r="Z10" s="195">
        <v>147.768</v>
      </c>
      <c r="AA10" s="195">
        <v>144.55500000000001</v>
      </c>
      <c r="AB10" s="195">
        <v>143.71600000000001</v>
      </c>
      <c r="AC10" s="195">
        <v>144.44</v>
      </c>
      <c r="AD10" s="195">
        <v>145.73400000000001</v>
      </c>
      <c r="AE10" s="195">
        <v>147.68799999999999</v>
      </c>
      <c r="AF10" s="195">
        <v>149.94</v>
      </c>
      <c r="AG10" s="195">
        <v>152.47800000000001</v>
      </c>
      <c r="AH10" s="195">
        <v>154.88300000000001</v>
      </c>
      <c r="AI10" s="195">
        <v>154.88300000000001</v>
      </c>
      <c r="AJ10" s="195">
        <v>156.9</v>
      </c>
      <c r="AK10" s="195">
        <v>158.333</v>
      </c>
      <c r="AL10" s="195">
        <v>159.32400000000001</v>
      </c>
      <c r="AM10" s="195">
        <v>160.101</v>
      </c>
      <c r="AN10" s="195">
        <v>160.529</v>
      </c>
      <c r="AO10" s="195">
        <v>160.749</v>
      </c>
      <c r="AP10" s="195">
        <v>160.749</v>
      </c>
      <c r="AQ10" s="195">
        <v>160.78399999999999</v>
      </c>
      <c r="AR10" s="195">
        <v>160.226</v>
      </c>
      <c r="AS10" s="195">
        <v>159.21</v>
      </c>
      <c r="AT10" s="195">
        <v>157.97</v>
      </c>
      <c r="AU10" s="195">
        <v>156.16</v>
      </c>
      <c r="AV10" s="195">
        <v>154.07</v>
      </c>
      <c r="AW10" s="195">
        <v>152.00200000000001</v>
      </c>
      <c r="AX10" s="195">
        <v>150.05600000000001</v>
      </c>
      <c r="AY10" s="193">
        <v>150.05600000000001</v>
      </c>
      <c r="AZ10" s="179">
        <v>148.54599999999999</v>
      </c>
    </row>
    <row r="11" spans="1:55">
      <c r="A11" s="201">
        <v>0.51162037037037034</v>
      </c>
      <c r="B11" s="190"/>
      <c r="C11" s="191">
        <v>-70.412000000000006</v>
      </c>
      <c r="D11" s="191">
        <v>-78.096000000000004</v>
      </c>
      <c r="E11" s="191">
        <v>-87.561000000000007</v>
      </c>
      <c r="F11" s="191">
        <v>-99.134</v>
      </c>
      <c r="G11" s="191">
        <v>-112.63</v>
      </c>
      <c r="H11" s="191">
        <v>-132.82</v>
      </c>
      <c r="I11" s="191">
        <v>-148.83000000000001</v>
      </c>
      <c r="J11" s="191">
        <v>-157.38</v>
      </c>
      <c r="K11" s="191">
        <v>-170.12</v>
      </c>
      <c r="L11" s="191">
        <v>176.72800000000001</v>
      </c>
      <c r="M11" s="195">
        <v>175.61600000000001</v>
      </c>
      <c r="N11" s="195">
        <v>-178.45</v>
      </c>
      <c r="O11" s="195">
        <v>-178.45</v>
      </c>
      <c r="P11" s="195">
        <v>-171.13</v>
      </c>
      <c r="Q11" s="195">
        <v>-157.85</v>
      </c>
      <c r="R11" s="195">
        <v>-131.34</v>
      </c>
      <c r="S11" s="195">
        <v>-101.66</v>
      </c>
      <c r="T11" s="195">
        <v>-79.081999999999994</v>
      </c>
      <c r="U11" s="195">
        <v>-64.034999999999997</v>
      </c>
      <c r="V11" s="195">
        <v>-53.874000000000002</v>
      </c>
      <c r="W11" s="195">
        <v>-44.143999999999998</v>
      </c>
      <c r="X11" s="195">
        <v>-34.817999999999998</v>
      </c>
      <c r="Y11" s="195">
        <v>-25.52</v>
      </c>
      <c r="Z11" s="195">
        <v>-13.201000000000001</v>
      </c>
      <c r="AA11" s="195">
        <v>-13.201000000000001</v>
      </c>
      <c r="AB11" s="195">
        <v>-0.1729</v>
      </c>
      <c r="AC11" s="195">
        <v>27.224</v>
      </c>
      <c r="AD11" s="195">
        <v>71.238100000000003</v>
      </c>
      <c r="AE11" s="195">
        <v>109.65300000000001</v>
      </c>
      <c r="AF11" s="195">
        <v>129.64599999999999</v>
      </c>
      <c r="AG11" s="195">
        <v>154.471</v>
      </c>
      <c r="AH11" s="195">
        <v>172.501</v>
      </c>
      <c r="AI11" s="195">
        <v>-170.83</v>
      </c>
      <c r="AJ11" s="195">
        <v>-154.54</v>
      </c>
      <c r="AK11" s="195">
        <v>-137.47999999999999</v>
      </c>
      <c r="AL11" s="195">
        <v>-128.07</v>
      </c>
      <c r="AM11" s="195">
        <v>-128.07</v>
      </c>
      <c r="AN11" s="195">
        <v>-119.91</v>
      </c>
      <c r="AO11" s="195">
        <v>-116.44</v>
      </c>
      <c r="AP11" s="195">
        <v>-116.9</v>
      </c>
      <c r="AQ11" s="195">
        <v>-118.68</v>
      </c>
      <c r="AR11" s="195">
        <v>-130.03</v>
      </c>
      <c r="AS11" s="195">
        <v>-148.06</v>
      </c>
      <c r="AT11" s="195">
        <v>-169.18</v>
      </c>
      <c r="AU11" s="195">
        <v>171.97300000000001</v>
      </c>
      <c r="AV11" s="195">
        <v>156.57400000000001</v>
      </c>
      <c r="AW11" s="195">
        <v>142.11099999999999</v>
      </c>
      <c r="AX11" s="195">
        <v>130.267</v>
      </c>
      <c r="AY11" s="193">
        <v>130.267</v>
      </c>
      <c r="AZ11" s="179">
        <v>114.919</v>
      </c>
    </row>
    <row r="12" spans="1:55" ht="15" thickBot="1">
      <c r="A12" s="201">
        <f>A11-A10</f>
        <v>1.192129629629668E-3</v>
      </c>
      <c r="B12" s="196" t="s">
        <v>666</v>
      </c>
      <c r="C12" s="197">
        <v>50</v>
      </c>
      <c r="D12" s="197">
        <v>50</v>
      </c>
      <c r="E12" s="197">
        <v>50</v>
      </c>
      <c r="F12" s="197">
        <v>50</v>
      </c>
      <c r="G12" s="197">
        <v>50</v>
      </c>
      <c r="H12" s="197">
        <v>50</v>
      </c>
      <c r="I12" s="197">
        <v>50</v>
      </c>
      <c r="J12" s="197">
        <v>50</v>
      </c>
      <c r="K12" s="197">
        <v>50</v>
      </c>
      <c r="L12" s="197">
        <v>50</v>
      </c>
      <c r="M12" s="199">
        <v>50</v>
      </c>
      <c r="N12" s="199">
        <v>50</v>
      </c>
      <c r="O12" s="199">
        <v>50</v>
      </c>
      <c r="P12" s="199">
        <v>50</v>
      </c>
      <c r="Q12" s="199">
        <v>50</v>
      </c>
      <c r="R12" s="199">
        <v>50</v>
      </c>
      <c r="S12" s="199">
        <v>50</v>
      </c>
      <c r="T12" s="199">
        <v>50</v>
      </c>
      <c r="U12" s="199">
        <v>50</v>
      </c>
      <c r="V12" s="199">
        <v>50</v>
      </c>
      <c r="W12" s="199">
        <v>50</v>
      </c>
      <c r="X12" s="199">
        <v>50</v>
      </c>
      <c r="Y12" s="199">
        <v>50</v>
      </c>
      <c r="Z12" s="199">
        <v>50</v>
      </c>
      <c r="AA12" s="199">
        <v>50</v>
      </c>
      <c r="AB12" s="199">
        <v>50</v>
      </c>
      <c r="AC12" s="199">
        <v>50</v>
      </c>
      <c r="AD12" s="199">
        <v>50</v>
      </c>
      <c r="AE12" s="199">
        <v>50</v>
      </c>
      <c r="AF12" s="199">
        <v>50</v>
      </c>
      <c r="AG12" s="199">
        <v>50</v>
      </c>
      <c r="AH12" s="199">
        <v>50</v>
      </c>
      <c r="AI12" s="199">
        <v>50</v>
      </c>
      <c r="AJ12" s="199">
        <v>50</v>
      </c>
      <c r="AK12" s="199">
        <v>50</v>
      </c>
      <c r="AL12" s="199">
        <v>50</v>
      </c>
      <c r="AM12" s="199">
        <v>50</v>
      </c>
      <c r="AN12" s="199">
        <v>50</v>
      </c>
      <c r="AO12" s="199">
        <v>50</v>
      </c>
      <c r="AP12" s="199">
        <v>50</v>
      </c>
      <c r="AQ12" s="199">
        <v>50</v>
      </c>
      <c r="AR12" s="199">
        <v>50</v>
      </c>
      <c r="AS12" s="199">
        <v>50</v>
      </c>
      <c r="AT12" s="199">
        <v>50</v>
      </c>
      <c r="AU12" s="199">
        <v>50</v>
      </c>
      <c r="AV12" s="199">
        <v>50</v>
      </c>
      <c r="AW12" s="199">
        <v>50</v>
      </c>
      <c r="AX12" s="199">
        <v>50</v>
      </c>
      <c r="AY12" s="198">
        <v>50</v>
      </c>
      <c r="AZ12" s="180">
        <v>50</v>
      </c>
    </row>
    <row r="13" spans="1:55">
      <c r="A13" s="189"/>
      <c r="B13" s="187" t="s">
        <v>662</v>
      </c>
      <c r="C13" s="188">
        <v>240.04599999999999</v>
      </c>
      <c r="D13" s="188">
        <v>240.04499999999999</v>
      </c>
      <c r="E13" s="188">
        <v>240.047</v>
      </c>
      <c r="F13" s="188">
        <v>240.04499999999999</v>
      </c>
      <c r="G13" s="188">
        <v>240.04499999999999</v>
      </c>
      <c r="H13" s="188">
        <v>240.04599999999999</v>
      </c>
      <c r="I13" s="188">
        <v>240.04499999999999</v>
      </c>
      <c r="J13" s="188">
        <v>240.04400000000001</v>
      </c>
      <c r="K13" s="188">
        <v>240.04400000000001</v>
      </c>
      <c r="L13" s="188">
        <v>240.04400000000001</v>
      </c>
      <c r="M13" s="194">
        <v>240.04400000000001</v>
      </c>
      <c r="N13" s="194">
        <v>240.04499999999999</v>
      </c>
      <c r="O13" s="194">
        <v>240.04499999999999</v>
      </c>
      <c r="P13" s="194">
        <v>240.04499999999999</v>
      </c>
      <c r="Q13" s="194">
        <v>240.047</v>
      </c>
      <c r="R13" s="194">
        <v>240.04599999999999</v>
      </c>
      <c r="S13" s="194">
        <v>240.04599999999999</v>
      </c>
      <c r="T13" s="194">
        <v>240.04599999999999</v>
      </c>
      <c r="U13" s="194">
        <v>240.04499999999999</v>
      </c>
      <c r="V13" s="194">
        <v>240.04400000000001</v>
      </c>
      <c r="W13" s="194">
        <v>240.04400000000001</v>
      </c>
      <c r="X13" s="194">
        <v>240.04300000000001</v>
      </c>
      <c r="Y13" s="194">
        <v>240.04300000000001</v>
      </c>
      <c r="Z13" s="194">
        <v>240.042</v>
      </c>
      <c r="AA13" s="194">
        <v>240.041</v>
      </c>
      <c r="AB13" s="194">
        <v>240.042</v>
      </c>
      <c r="AC13" s="194">
        <v>240.04300000000001</v>
      </c>
      <c r="AD13" s="194">
        <v>240.04400000000001</v>
      </c>
      <c r="AE13" s="194">
        <v>240.04599999999999</v>
      </c>
      <c r="AF13" s="194">
        <v>240.04599999999999</v>
      </c>
      <c r="AG13" s="194">
        <v>240.047</v>
      </c>
      <c r="AH13" s="194">
        <v>240.04599999999999</v>
      </c>
      <c r="AI13" s="194">
        <v>240.04599999999999</v>
      </c>
      <c r="AJ13" s="194">
        <v>240.04499999999999</v>
      </c>
      <c r="AK13" s="194">
        <v>240.04499999999999</v>
      </c>
      <c r="AL13" s="194">
        <v>240.04599999999999</v>
      </c>
      <c r="AM13" s="194">
        <v>240.04400000000001</v>
      </c>
      <c r="AN13" s="194">
        <v>240.04400000000001</v>
      </c>
      <c r="AO13" s="194">
        <v>240.04400000000001</v>
      </c>
      <c r="AP13" s="194">
        <v>240.04400000000001</v>
      </c>
      <c r="AQ13" s="194">
        <v>240.04300000000001</v>
      </c>
      <c r="AR13" s="194">
        <v>240.041</v>
      </c>
      <c r="AS13" s="194">
        <v>240.042</v>
      </c>
      <c r="AT13" s="194">
        <v>240.04300000000001</v>
      </c>
      <c r="AU13" s="194">
        <v>240.04400000000001</v>
      </c>
      <c r="AV13" s="194">
        <v>240.04499999999999</v>
      </c>
      <c r="AW13" s="194">
        <v>240.04499999999999</v>
      </c>
      <c r="AX13" s="194">
        <v>240.04599999999999</v>
      </c>
      <c r="AY13" s="192">
        <v>240.047</v>
      </c>
      <c r="AZ13" s="178">
        <v>240.047</v>
      </c>
      <c r="BA13" s="29">
        <f>STDEV(C13:AZ13)</f>
        <v>1.535431867714951E-3</v>
      </c>
      <c r="BB13" s="29">
        <f>MAX(C13:AZ13)-MIN(C13:AZ13)</f>
        <v>6.0000000000002274E-3</v>
      </c>
      <c r="BC13" s="206">
        <f>(AZ13-A15)/A15</f>
        <v>1.9583333333332101E-4</v>
      </c>
    </row>
    <row r="14" spans="1:55">
      <c r="A14" s="189"/>
      <c r="B14" s="190"/>
      <c r="C14" s="191">
        <v>8.0119199999999999</v>
      </c>
      <c r="D14" s="191">
        <v>7.4737299999999998</v>
      </c>
      <c r="E14" s="191">
        <v>7.4737299999999998</v>
      </c>
      <c r="F14" s="191">
        <v>7.4098600000000001</v>
      </c>
      <c r="G14" s="191">
        <v>7.0899900000000002</v>
      </c>
      <c r="H14" s="191">
        <v>7.0899900000000002</v>
      </c>
      <c r="I14" s="191">
        <v>6.5570399999999998</v>
      </c>
      <c r="J14" s="191">
        <v>6.6196900000000003</v>
      </c>
      <c r="K14" s="191">
        <v>6.5198600000000004</v>
      </c>
      <c r="L14" s="191">
        <v>6.5198600000000004</v>
      </c>
      <c r="M14" s="195">
        <v>6.6149899999999997</v>
      </c>
      <c r="N14" s="195">
        <v>6.6144600000000002</v>
      </c>
      <c r="O14" s="195">
        <v>6.6144600000000002</v>
      </c>
      <c r="P14" s="195">
        <v>7.2449399999999997</v>
      </c>
      <c r="Q14" s="195">
        <v>7.3437599999999996</v>
      </c>
      <c r="R14" s="195">
        <v>7.3437599999999996</v>
      </c>
      <c r="S14" s="195">
        <v>8.0268599999999992</v>
      </c>
      <c r="T14" s="195">
        <v>8.0268599999999992</v>
      </c>
      <c r="U14" s="195">
        <v>7.3330299999999999</v>
      </c>
      <c r="V14" s="195">
        <v>6.6364900000000002</v>
      </c>
      <c r="W14" s="195">
        <v>5.91716</v>
      </c>
      <c r="X14" s="195">
        <v>5.6335699999999997</v>
      </c>
      <c r="Y14" s="195">
        <v>5.48508</v>
      </c>
      <c r="Z14" s="195">
        <v>5.4520299999999997</v>
      </c>
      <c r="AA14" s="195">
        <v>5.5125099999999998</v>
      </c>
      <c r="AB14" s="195">
        <v>5.5125099999999998</v>
      </c>
      <c r="AC14" s="195">
        <v>5.6611000000000002</v>
      </c>
      <c r="AD14" s="195">
        <v>6.2404099999999998</v>
      </c>
      <c r="AE14" s="195">
        <v>7.0788200000000003</v>
      </c>
      <c r="AF14" s="195">
        <v>7.0788200000000003</v>
      </c>
      <c r="AG14" s="195">
        <v>7.3270900000000001</v>
      </c>
      <c r="AH14" s="195">
        <v>7.3270900000000001</v>
      </c>
      <c r="AI14" s="195">
        <v>7.9174300000000004</v>
      </c>
      <c r="AJ14" s="195">
        <v>7.40883</v>
      </c>
      <c r="AK14" s="195">
        <v>7.40883</v>
      </c>
      <c r="AL14" s="195">
        <v>6.8255600000000003</v>
      </c>
      <c r="AM14" s="195">
        <v>5.9707100000000004</v>
      </c>
      <c r="AN14" s="195">
        <v>5.69651</v>
      </c>
      <c r="AO14" s="195">
        <v>5.53165</v>
      </c>
      <c r="AP14" s="195">
        <v>5.4633700000000003</v>
      </c>
      <c r="AQ14" s="195">
        <v>5.4546700000000001</v>
      </c>
      <c r="AR14" s="195">
        <v>5.4844499999999998</v>
      </c>
      <c r="AS14" s="195">
        <v>5.5381299999999998</v>
      </c>
      <c r="AT14" s="195">
        <v>5.6207799999999999</v>
      </c>
      <c r="AU14" s="195">
        <v>5.6207799999999999</v>
      </c>
      <c r="AV14" s="195">
        <v>5.83195</v>
      </c>
      <c r="AW14" s="195">
        <v>6.2675000000000001</v>
      </c>
      <c r="AX14" s="195">
        <v>6.6317500000000003</v>
      </c>
      <c r="AY14" s="193">
        <v>6.6317500000000003</v>
      </c>
      <c r="AZ14" s="179">
        <v>6.6808300000000003</v>
      </c>
    </row>
    <row r="15" spans="1:55">
      <c r="A15" s="189">
        <v>240</v>
      </c>
      <c r="B15" s="190"/>
      <c r="C15" s="191">
        <v>5.3943700000000003</v>
      </c>
      <c r="D15" s="191">
        <v>5.3783099999999999</v>
      </c>
      <c r="E15" s="191">
        <v>5.3147700000000002</v>
      </c>
      <c r="F15" s="191">
        <v>5.2263700000000002</v>
      </c>
      <c r="G15" s="191">
        <v>5.1324500000000004</v>
      </c>
      <c r="H15" s="191">
        <v>5.05518</v>
      </c>
      <c r="I15" s="191">
        <v>5.0044300000000002</v>
      </c>
      <c r="J15" s="191">
        <v>4.9807800000000002</v>
      </c>
      <c r="K15" s="191">
        <v>4.9878999999999998</v>
      </c>
      <c r="L15" s="191">
        <v>5.0207300000000004</v>
      </c>
      <c r="M15" s="195">
        <v>5.0207300000000004</v>
      </c>
      <c r="N15" s="195">
        <v>5.0665399999999998</v>
      </c>
      <c r="O15" s="195">
        <v>5.1478599999999997</v>
      </c>
      <c r="P15" s="195">
        <v>5.2512600000000003</v>
      </c>
      <c r="Q15" s="195">
        <v>5.3427899999999999</v>
      </c>
      <c r="R15" s="195">
        <v>5.3896100000000002</v>
      </c>
      <c r="S15" s="195">
        <v>5.3731400000000002</v>
      </c>
      <c r="T15" s="195">
        <v>5.2795500000000004</v>
      </c>
      <c r="U15" s="195">
        <v>5.1468699999999998</v>
      </c>
      <c r="V15" s="195">
        <v>4.98407</v>
      </c>
      <c r="W15" s="195">
        <v>4.8068200000000001</v>
      </c>
      <c r="X15" s="195">
        <v>4.6775500000000001</v>
      </c>
      <c r="Y15" s="195">
        <v>4.6775500000000001</v>
      </c>
      <c r="Z15" s="195">
        <v>4.6079100000000004</v>
      </c>
      <c r="AA15" s="195">
        <v>4.6189900000000002</v>
      </c>
      <c r="AB15" s="195">
        <v>4.6957199999999997</v>
      </c>
      <c r="AC15" s="195">
        <v>4.8271899999999999</v>
      </c>
      <c r="AD15" s="195">
        <v>4.9978899999999999</v>
      </c>
      <c r="AE15" s="195">
        <v>5.1704100000000004</v>
      </c>
      <c r="AF15" s="195">
        <v>5.3003299999999998</v>
      </c>
      <c r="AG15" s="195">
        <v>5.3773400000000002</v>
      </c>
      <c r="AH15" s="195">
        <v>5.3893000000000004</v>
      </c>
      <c r="AI15" s="195">
        <v>5.3314500000000002</v>
      </c>
      <c r="AJ15" s="195">
        <v>5.2177300000000004</v>
      </c>
      <c r="AK15" s="195">
        <v>5.2177300000000004</v>
      </c>
      <c r="AL15" s="195">
        <v>5.0692700000000004</v>
      </c>
      <c r="AM15" s="195">
        <v>4.9078600000000003</v>
      </c>
      <c r="AN15" s="195">
        <v>4.7658800000000001</v>
      </c>
      <c r="AO15" s="195">
        <v>4.6625899999999998</v>
      </c>
      <c r="AP15" s="195">
        <v>4.6169900000000004</v>
      </c>
      <c r="AQ15" s="195">
        <v>4.6048600000000004</v>
      </c>
      <c r="AR15" s="195">
        <v>4.6290399999999998</v>
      </c>
      <c r="AS15" s="195">
        <v>4.6788699999999999</v>
      </c>
      <c r="AT15" s="195">
        <v>4.7438500000000001</v>
      </c>
      <c r="AU15" s="195">
        <v>4.8344500000000004</v>
      </c>
      <c r="AV15" s="195">
        <v>4.9189499999999997</v>
      </c>
      <c r="AW15" s="195">
        <v>5.0044700000000004</v>
      </c>
      <c r="AX15" s="195">
        <v>5.0044700000000004</v>
      </c>
      <c r="AY15" s="193">
        <v>5.0693599999999996</v>
      </c>
      <c r="AZ15" s="179">
        <v>5.1005599999999998</v>
      </c>
    </row>
    <row r="16" spans="1:55">
      <c r="A16" s="189">
        <v>0.01</v>
      </c>
      <c r="B16" s="190" t="s">
        <v>663</v>
      </c>
      <c r="C16" s="191">
        <v>0.01</v>
      </c>
      <c r="D16" s="191">
        <v>0.01</v>
      </c>
      <c r="E16" s="191">
        <v>0.01</v>
      </c>
      <c r="F16" s="191">
        <v>0.01</v>
      </c>
      <c r="G16" s="191">
        <v>0.01</v>
      </c>
      <c r="H16" s="191">
        <v>0.01</v>
      </c>
      <c r="I16" s="191">
        <v>0.01</v>
      </c>
      <c r="J16" s="191">
        <v>0.01</v>
      </c>
      <c r="K16" s="191">
        <v>0.01</v>
      </c>
      <c r="L16" s="191">
        <v>0.01</v>
      </c>
      <c r="M16" s="195">
        <v>0.01</v>
      </c>
      <c r="N16" s="195">
        <v>0.01</v>
      </c>
      <c r="O16" s="195">
        <v>0.01</v>
      </c>
      <c r="P16" s="195">
        <v>0.01</v>
      </c>
      <c r="Q16" s="195">
        <v>0.01</v>
      </c>
      <c r="R16" s="195">
        <v>0.01</v>
      </c>
      <c r="S16" s="195">
        <v>0.01</v>
      </c>
      <c r="T16" s="195">
        <v>0.01</v>
      </c>
      <c r="U16" s="195">
        <v>0.01</v>
      </c>
      <c r="V16" s="195">
        <v>0.01</v>
      </c>
      <c r="W16" s="195">
        <v>0.01</v>
      </c>
      <c r="X16" s="195">
        <v>0.01</v>
      </c>
      <c r="Y16" s="195">
        <v>0.01</v>
      </c>
      <c r="Z16" s="195">
        <v>0.01</v>
      </c>
      <c r="AA16" s="195">
        <v>0.01</v>
      </c>
      <c r="AB16" s="195">
        <v>0.01</v>
      </c>
      <c r="AC16" s="195">
        <v>0.01</v>
      </c>
      <c r="AD16" s="195">
        <v>0.01</v>
      </c>
      <c r="AE16" s="195">
        <v>0.01</v>
      </c>
      <c r="AF16" s="195">
        <v>0.01</v>
      </c>
      <c r="AG16" s="195">
        <v>0.01</v>
      </c>
      <c r="AH16" s="195">
        <v>0.01</v>
      </c>
      <c r="AI16" s="195">
        <v>0.01</v>
      </c>
      <c r="AJ16" s="195">
        <v>0.01</v>
      </c>
      <c r="AK16" s="195">
        <v>0.01</v>
      </c>
      <c r="AL16" s="195">
        <v>0.01</v>
      </c>
      <c r="AM16" s="195">
        <v>0.01</v>
      </c>
      <c r="AN16" s="195">
        <v>0.01</v>
      </c>
      <c r="AO16" s="195">
        <v>0.01</v>
      </c>
      <c r="AP16" s="195">
        <v>0.01</v>
      </c>
      <c r="AQ16" s="195">
        <v>0.01</v>
      </c>
      <c r="AR16" s="195">
        <v>0.01</v>
      </c>
      <c r="AS16" s="195">
        <v>0.01</v>
      </c>
      <c r="AT16" s="195">
        <v>0.01</v>
      </c>
      <c r="AU16" s="195">
        <v>0.01</v>
      </c>
      <c r="AV16" s="195">
        <v>0.01</v>
      </c>
      <c r="AW16" s="195">
        <v>0.01</v>
      </c>
      <c r="AX16" s="195">
        <v>0.01</v>
      </c>
      <c r="AY16" s="193">
        <v>0.01</v>
      </c>
      <c r="AZ16" s="179">
        <v>0.01</v>
      </c>
      <c r="BA16" s="29">
        <f t="shared" si="0"/>
        <v>3.5046706667048553E-18</v>
      </c>
      <c r="BB16" s="29">
        <f>MAX(C16:AZ16)-MIN(C16:AZ16)</f>
        <v>0</v>
      </c>
      <c r="BC16" s="206">
        <f>(AZ16-A16)/A16</f>
        <v>0</v>
      </c>
    </row>
    <row r="17" spans="1:55">
      <c r="A17" s="189">
        <v>0</v>
      </c>
      <c r="B17" s="190"/>
      <c r="C17" s="191">
        <v>0</v>
      </c>
      <c r="D17" s="191">
        <v>0</v>
      </c>
      <c r="E17" s="191">
        <v>0</v>
      </c>
      <c r="F17" s="191">
        <v>0</v>
      </c>
      <c r="G17" s="191">
        <v>0</v>
      </c>
      <c r="H17" s="191">
        <v>0</v>
      </c>
      <c r="I17" s="191">
        <v>0</v>
      </c>
      <c r="J17" s="191">
        <v>0</v>
      </c>
      <c r="K17" s="191">
        <v>0</v>
      </c>
      <c r="L17" s="191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0</v>
      </c>
      <c r="T17" s="195">
        <v>0</v>
      </c>
      <c r="U17" s="195">
        <v>0</v>
      </c>
      <c r="V17" s="195">
        <v>0</v>
      </c>
      <c r="W17" s="195">
        <v>0</v>
      </c>
      <c r="X17" s="195">
        <v>0</v>
      </c>
      <c r="Y17" s="195">
        <v>0</v>
      </c>
      <c r="Z17" s="195">
        <v>0</v>
      </c>
      <c r="AA17" s="195">
        <v>0</v>
      </c>
      <c r="AB17" s="195">
        <v>0</v>
      </c>
      <c r="AC17" s="195">
        <v>0</v>
      </c>
      <c r="AD17" s="195">
        <v>0</v>
      </c>
      <c r="AE17" s="195">
        <v>0</v>
      </c>
      <c r="AF17" s="195">
        <v>0</v>
      </c>
      <c r="AG17" s="195">
        <v>0</v>
      </c>
      <c r="AH17" s="195">
        <v>0</v>
      </c>
      <c r="AI17" s="195">
        <v>0</v>
      </c>
      <c r="AJ17" s="195">
        <v>0</v>
      </c>
      <c r="AK17" s="195">
        <v>0</v>
      </c>
      <c r="AL17" s="195">
        <v>0</v>
      </c>
      <c r="AM17" s="195">
        <v>0</v>
      </c>
      <c r="AN17" s="195">
        <v>0</v>
      </c>
      <c r="AO17" s="195">
        <v>0</v>
      </c>
      <c r="AP17" s="195">
        <v>0</v>
      </c>
      <c r="AQ17" s="195">
        <v>0</v>
      </c>
      <c r="AR17" s="195">
        <v>0</v>
      </c>
      <c r="AS17" s="195">
        <v>0</v>
      </c>
      <c r="AT17" s="195">
        <v>0</v>
      </c>
      <c r="AU17" s="195">
        <v>0</v>
      </c>
      <c r="AV17" s="195">
        <v>0</v>
      </c>
      <c r="AW17" s="195">
        <v>0</v>
      </c>
      <c r="AX17" s="195">
        <v>0</v>
      </c>
      <c r="AY17" s="193">
        <v>0</v>
      </c>
      <c r="AZ17" s="179">
        <v>0</v>
      </c>
    </row>
    <row r="18" spans="1:55">
      <c r="A18" s="189">
        <v>50</v>
      </c>
      <c r="B18" s="190"/>
      <c r="C18" s="191">
        <v>0</v>
      </c>
      <c r="D18" s="191">
        <v>0</v>
      </c>
      <c r="E18" s="191">
        <v>0</v>
      </c>
      <c r="F18" s="191">
        <v>0</v>
      </c>
      <c r="G18" s="191">
        <v>0</v>
      </c>
      <c r="H18" s="191">
        <v>0</v>
      </c>
      <c r="I18" s="191">
        <v>0</v>
      </c>
      <c r="J18" s="191">
        <v>0</v>
      </c>
      <c r="K18" s="191">
        <v>0</v>
      </c>
      <c r="L18" s="191">
        <v>0</v>
      </c>
      <c r="M18" s="195">
        <v>0</v>
      </c>
      <c r="N18" s="195">
        <v>0</v>
      </c>
      <c r="O18" s="195">
        <v>0</v>
      </c>
      <c r="P18" s="195">
        <v>0</v>
      </c>
      <c r="Q18" s="195">
        <v>0</v>
      </c>
      <c r="R18" s="195">
        <v>0</v>
      </c>
      <c r="S18" s="195">
        <v>0</v>
      </c>
      <c r="T18" s="195">
        <v>0</v>
      </c>
      <c r="U18" s="195">
        <v>0</v>
      </c>
      <c r="V18" s="195">
        <v>0</v>
      </c>
      <c r="W18" s="195">
        <v>0</v>
      </c>
      <c r="X18" s="195">
        <v>0</v>
      </c>
      <c r="Y18" s="195">
        <v>0</v>
      </c>
      <c r="Z18" s="195">
        <v>0</v>
      </c>
      <c r="AA18" s="195">
        <v>0</v>
      </c>
      <c r="AB18" s="195">
        <v>0</v>
      </c>
      <c r="AC18" s="195">
        <v>0</v>
      </c>
      <c r="AD18" s="195">
        <v>0</v>
      </c>
      <c r="AE18" s="195">
        <v>0</v>
      </c>
      <c r="AF18" s="195">
        <v>0</v>
      </c>
      <c r="AG18" s="195">
        <v>0</v>
      </c>
      <c r="AH18" s="195">
        <v>0</v>
      </c>
      <c r="AI18" s="195">
        <v>0</v>
      </c>
      <c r="AJ18" s="195">
        <v>0</v>
      </c>
      <c r="AK18" s="195">
        <v>0</v>
      </c>
      <c r="AL18" s="195">
        <v>0</v>
      </c>
      <c r="AM18" s="195">
        <v>0</v>
      </c>
      <c r="AN18" s="195">
        <v>0</v>
      </c>
      <c r="AO18" s="195">
        <v>0</v>
      </c>
      <c r="AP18" s="195">
        <v>0</v>
      </c>
      <c r="AQ18" s="195">
        <v>0</v>
      </c>
      <c r="AR18" s="195">
        <v>0</v>
      </c>
      <c r="AS18" s="195">
        <v>0</v>
      </c>
      <c r="AT18" s="195">
        <v>0</v>
      </c>
      <c r="AU18" s="195">
        <v>0</v>
      </c>
      <c r="AV18" s="195">
        <v>0</v>
      </c>
      <c r="AW18" s="195">
        <v>0</v>
      </c>
      <c r="AX18" s="195">
        <v>0</v>
      </c>
      <c r="AY18" s="193">
        <v>0</v>
      </c>
      <c r="AZ18" s="179">
        <v>0</v>
      </c>
    </row>
    <row r="19" spans="1:55">
      <c r="A19" s="200">
        <v>44223.511863425927</v>
      </c>
      <c r="B19" s="190" t="s">
        <v>664</v>
      </c>
      <c r="C19" s="191">
        <v>0.12185</v>
      </c>
      <c r="D19" s="191">
        <v>0.12217</v>
      </c>
      <c r="E19" s="191">
        <v>0.12222</v>
      </c>
      <c r="F19" s="191">
        <v>0.12246</v>
      </c>
      <c r="G19" s="191">
        <v>0.12252</v>
      </c>
      <c r="H19" s="191">
        <v>0.12314</v>
      </c>
      <c r="I19" s="191">
        <v>0.12372</v>
      </c>
      <c r="J19" s="191">
        <v>0.12414</v>
      </c>
      <c r="K19" s="191">
        <v>0.12422</v>
      </c>
      <c r="L19" s="191">
        <v>0.12422</v>
      </c>
      <c r="M19" s="195">
        <v>0.12403</v>
      </c>
      <c r="N19" s="195">
        <v>0.12372</v>
      </c>
      <c r="O19" s="195">
        <v>0.12322</v>
      </c>
      <c r="P19" s="195">
        <v>0.12262000000000001</v>
      </c>
      <c r="Q19" s="195">
        <v>0.12231</v>
      </c>
      <c r="R19" s="195">
        <v>0.12204</v>
      </c>
      <c r="S19" s="195">
        <v>0.12238</v>
      </c>
      <c r="T19" s="195">
        <v>0.12264</v>
      </c>
      <c r="U19" s="195">
        <v>0.12275999999999999</v>
      </c>
      <c r="V19" s="195">
        <v>0.12352</v>
      </c>
      <c r="W19" s="195">
        <v>0.12447</v>
      </c>
      <c r="X19" s="195">
        <v>0.12518000000000001</v>
      </c>
      <c r="Y19" s="195">
        <v>0.12518000000000001</v>
      </c>
      <c r="Z19" s="195">
        <v>0.12531999999999999</v>
      </c>
      <c r="AA19" s="195">
        <v>0.12515999999999999</v>
      </c>
      <c r="AB19" s="195">
        <v>0.12518000000000001</v>
      </c>
      <c r="AC19" s="195">
        <v>0.12496</v>
      </c>
      <c r="AD19" s="195">
        <v>0.12449</v>
      </c>
      <c r="AE19" s="195">
        <v>0.1231</v>
      </c>
      <c r="AF19" s="195">
        <v>0.12218999999999999</v>
      </c>
      <c r="AG19" s="195">
        <v>0.12175</v>
      </c>
      <c r="AH19" s="195">
        <v>0.12188</v>
      </c>
      <c r="AI19" s="195">
        <v>0.12243999999999999</v>
      </c>
      <c r="AJ19" s="195">
        <v>0.12274</v>
      </c>
      <c r="AK19" s="195">
        <v>0.12274</v>
      </c>
      <c r="AL19" s="195">
        <v>0.12315</v>
      </c>
      <c r="AM19" s="195">
        <v>0.12402000000000001</v>
      </c>
      <c r="AN19" s="195">
        <v>0.12486</v>
      </c>
      <c r="AO19" s="195">
        <v>0.12537999999999999</v>
      </c>
      <c r="AP19" s="195">
        <v>0.12539</v>
      </c>
      <c r="AQ19" s="195">
        <v>0.12533</v>
      </c>
      <c r="AR19" s="195">
        <v>0.12556</v>
      </c>
      <c r="AS19" s="195">
        <v>0.12528</v>
      </c>
      <c r="AT19" s="195">
        <v>0.12537999999999999</v>
      </c>
      <c r="AU19" s="195">
        <v>0.12506</v>
      </c>
      <c r="AV19" s="195">
        <v>0.12466000000000001</v>
      </c>
      <c r="AW19" s="195">
        <v>0.12466000000000001</v>
      </c>
      <c r="AX19" s="195">
        <v>0.12411</v>
      </c>
      <c r="AY19" s="193">
        <v>0.12364</v>
      </c>
      <c r="AZ19" s="179">
        <v>0.12336</v>
      </c>
      <c r="BA19" s="29">
        <f t="shared" si="0"/>
        <v>1.2123833164979015E-3</v>
      </c>
      <c r="BB19" s="29">
        <f>MAX(C19:AZ19)-MIN(C19:AZ19)</f>
        <v>3.8100000000000078E-3</v>
      </c>
    </row>
    <row r="20" spans="1:55">
      <c r="A20" s="201">
        <v>0.51186342592592593</v>
      </c>
      <c r="B20" s="190"/>
      <c r="C20" s="191">
        <v>153.70699999999999</v>
      </c>
      <c r="D20" s="191">
        <v>158.82300000000001</v>
      </c>
      <c r="E20" s="191">
        <v>158.82300000000001</v>
      </c>
      <c r="F20" s="191">
        <v>162.072</v>
      </c>
      <c r="G20" s="191">
        <v>162.69</v>
      </c>
      <c r="H20" s="191">
        <v>162.69</v>
      </c>
      <c r="I20" s="191">
        <v>162.31</v>
      </c>
      <c r="J20" s="191">
        <v>161.88800000000001</v>
      </c>
      <c r="K20" s="191">
        <v>161.85599999999999</v>
      </c>
      <c r="L20" s="191">
        <v>161.85599999999999</v>
      </c>
      <c r="M20" s="195">
        <v>161.999</v>
      </c>
      <c r="N20" s="195">
        <v>162.65799999999999</v>
      </c>
      <c r="O20" s="195">
        <v>162.65799999999999</v>
      </c>
      <c r="P20" s="195">
        <v>162.77500000000001</v>
      </c>
      <c r="Q20" s="195">
        <v>160.72900000000001</v>
      </c>
      <c r="R20" s="195">
        <v>160.72900000000001</v>
      </c>
      <c r="S20" s="195">
        <v>154.88</v>
      </c>
      <c r="T20" s="195">
        <v>154.88</v>
      </c>
      <c r="U20" s="195">
        <v>148.14400000000001</v>
      </c>
      <c r="V20" s="195">
        <v>144.488</v>
      </c>
      <c r="W20" s="195">
        <v>143.70699999999999</v>
      </c>
      <c r="X20" s="195">
        <v>144.899</v>
      </c>
      <c r="Y20" s="195">
        <v>147.68700000000001</v>
      </c>
      <c r="Z20" s="195">
        <v>150.851</v>
      </c>
      <c r="AA20" s="195">
        <v>154.21</v>
      </c>
      <c r="AB20" s="195">
        <v>154.21</v>
      </c>
      <c r="AC20" s="195">
        <v>157.76900000000001</v>
      </c>
      <c r="AD20" s="195">
        <v>161.011</v>
      </c>
      <c r="AE20" s="195">
        <v>162.49</v>
      </c>
      <c r="AF20" s="195">
        <v>162.49</v>
      </c>
      <c r="AG20" s="195">
        <v>160.68299999999999</v>
      </c>
      <c r="AH20" s="195">
        <v>160.68299999999999</v>
      </c>
      <c r="AI20" s="195">
        <v>155.434</v>
      </c>
      <c r="AJ20" s="195">
        <v>148.81200000000001</v>
      </c>
      <c r="AK20" s="195">
        <v>148.81200000000001</v>
      </c>
      <c r="AL20" s="195">
        <v>144.77500000000001</v>
      </c>
      <c r="AM20" s="195">
        <v>143.749</v>
      </c>
      <c r="AN20" s="195">
        <v>144.56299999999999</v>
      </c>
      <c r="AO20" s="195">
        <v>146.292</v>
      </c>
      <c r="AP20" s="195">
        <v>148.58199999999999</v>
      </c>
      <c r="AQ20" s="195">
        <v>151.05099999999999</v>
      </c>
      <c r="AR20" s="195">
        <v>153.10300000000001</v>
      </c>
      <c r="AS20" s="195">
        <v>155.441</v>
      </c>
      <c r="AT20" s="195">
        <v>157.49100000000001</v>
      </c>
      <c r="AU20" s="195">
        <v>157.49100000000001</v>
      </c>
      <c r="AV20" s="195">
        <v>159.363</v>
      </c>
      <c r="AW20" s="195">
        <v>161.018</v>
      </c>
      <c r="AX20" s="195">
        <v>162.084</v>
      </c>
      <c r="AY20" s="193">
        <v>162.084</v>
      </c>
      <c r="AZ20" s="179">
        <v>162.255</v>
      </c>
    </row>
    <row r="21" spans="1:55">
      <c r="A21" s="201">
        <v>0.51305555555555549</v>
      </c>
      <c r="B21" s="190"/>
      <c r="C21" s="191">
        <v>-47.609000000000002</v>
      </c>
      <c r="D21" s="191">
        <v>-55.29</v>
      </c>
      <c r="E21" s="191">
        <v>-63.664000000000001</v>
      </c>
      <c r="F21" s="191">
        <v>-72.358000000000004</v>
      </c>
      <c r="G21" s="191">
        <v>-83.013000000000005</v>
      </c>
      <c r="H21" s="191">
        <v>-97.010999999999996</v>
      </c>
      <c r="I21" s="191">
        <v>-103.88</v>
      </c>
      <c r="J21" s="191">
        <v>-107.94</v>
      </c>
      <c r="K21" s="191">
        <v>-103.17</v>
      </c>
      <c r="L21" s="191">
        <v>-102.04</v>
      </c>
      <c r="M21" s="195">
        <v>-102.04</v>
      </c>
      <c r="N21" s="195">
        <v>-92.608999999999995</v>
      </c>
      <c r="O21" s="195">
        <v>-79.587999999999994</v>
      </c>
      <c r="P21" s="195">
        <v>-70.747</v>
      </c>
      <c r="Q21" s="195">
        <v>-61.670999999999999</v>
      </c>
      <c r="R21" s="195">
        <v>-50.774999999999999</v>
      </c>
      <c r="S21" s="195">
        <v>-42.212000000000003</v>
      </c>
      <c r="T21" s="195">
        <v>-32.914999999999999</v>
      </c>
      <c r="U21" s="195">
        <v>-21.489000000000001</v>
      </c>
      <c r="V21" s="195">
        <v>-3.7401</v>
      </c>
      <c r="W21" s="195">
        <v>28.636399999999998</v>
      </c>
      <c r="X21" s="195">
        <v>85.575500000000005</v>
      </c>
      <c r="Y21" s="195">
        <v>85.575500000000005</v>
      </c>
      <c r="Z21" s="195">
        <v>121.45099999999999</v>
      </c>
      <c r="AA21" s="195">
        <v>146.39500000000001</v>
      </c>
      <c r="AB21" s="195">
        <v>176.702</v>
      </c>
      <c r="AC21" s="195">
        <v>-136.72</v>
      </c>
      <c r="AD21" s="195">
        <v>-104.92</v>
      </c>
      <c r="AE21" s="195">
        <v>-79.503</v>
      </c>
      <c r="AF21" s="195">
        <v>-64.718000000000004</v>
      </c>
      <c r="AG21" s="195">
        <v>-54.508000000000003</v>
      </c>
      <c r="AH21" s="195">
        <v>-46.173999999999999</v>
      </c>
      <c r="AI21" s="195">
        <v>-36.317</v>
      </c>
      <c r="AJ21" s="195">
        <v>-28.009</v>
      </c>
      <c r="AK21" s="195">
        <v>-28.009</v>
      </c>
      <c r="AL21" s="195">
        <v>-15.938000000000001</v>
      </c>
      <c r="AM21" s="195">
        <v>2.0743399999999999</v>
      </c>
      <c r="AN21" s="195">
        <v>41.878</v>
      </c>
      <c r="AO21" s="195">
        <v>89.471500000000006</v>
      </c>
      <c r="AP21" s="195">
        <v>120.196</v>
      </c>
      <c r="AQ21" s="195">
        <v>135.88999999999999</v>
      </c>
      <c r="AR21" s="195">
        <v>153.40899999999999</v>
      </c>
      <c r="AS21" s="195">
        <v>170.839</v>
      </c>
      <c r="AT21" s="195">
        <v>-168.52</v>
      </c>
      <c r="AU21" s="195">
        <v>-135.28</v>
      </c>
      <c r="AV21" s="195">
        <v>-116.35</v>
      </c>
      <c r="AW21" s="195">
        <v>-101.97</v>
      </c>
      <c r="AX21" s="195">
        <v>-101.97</v>
      </c>
      <c r="AY21" s="193">
        <v>-90.828000000000003</v>
      </c>
      <c r="AZ21" s="179">
        <v>-87.778999999999996</v>
      </c>
    </row>
    <row r="22" spans="1:55" ht="15" thickBot="1">
      <c r="A22" s="201">
        <f>A21-A20</f>
        <v>1.1921296296295569E-3</v>
      </c>
      <c r="B22" s="196" t="s">
        <v>666</v>
      </c>
      <c r="C22" s="197">
        <v>50</v>
      </c>
      <c r="D22" s="197">
        <v>50</v>
      </c>
      <c r="E22" s="197">
        <v>50</v>
      </c>
      <c r="F22" s="197">
        <v>50</v>
      </c>
      <c r="G22" s="197">
        <v>50</v>
      </c>
      <c r="H22" s="197">
        <v>50</v>
      </c>
      <c r="I22" s="197">
        <v>50</v>
      </c>
      <c r="J22" s="197">
        <v>50</v>
      </c>
      <c r="K22" s="197">
        <v>50</v>
      </c>
      <c r="L22" s="197">
        <v>50</v>
      </c>
      <c r="M22" s="199">
        <v>50</v>
      </c>
      <c r="N22" s="199">
        <v>50</v>
      </c>
      <c r="O22" s="199">
        <v>50</v>
      </c>
      <c r="P22" s="199">
        <v>50</v>
      </c>
      <c r="Q22" s="199">
        <v>50</v>
      </c>
      <c r="R22" s="199">
        <v>50</v>
      </c>
      <c r="S22" s="199">
        <v>50</v>
      </c>
      <c r="T22" s="199">
        <v>50</v>
      </c>
      <c r="U22" s="199">
        <v>50</v>
      </c>
      <c r="V22" s="199">
        <v>50</v>
      </c>
      <c r="W22" s="199">
        <v>50</v>
      </c>
      <c r="X22" s="199">
        <v>50</v>
      </c>
      <c r="Y22" s="199">
        <v>50</v>
      </c>
      <c r="Z22" s="199">
        <v>50</v>
      </c>
      <c r="AA22" s="199">
        <v>50</v>
      </c>
      <c r="AB22" s="199">
        <v>50</v>
      </c>
      <c r="AC22" s="199">
        <v>50</v>
      </c>
      <c r="AD22" s="199">
        <v>50</v>
      </c>
      <c r="AE22" s="199">
        <v>50</v>
      </c>
      <c r="AF22" s="199">
        <v>50</v>
      </c>
      <c r="AG22" s="199">
        <v>50</v>
      </c>
      <c r="AH22" s="199">
        <v>50</v>
      </c>
      <c r="AI22" s="199">
        <v>50</v>
      </c>
      <c r="AJ22" s="199">
        <v>50</v>
      </c>
      <c r="AK22" s="199">
        <v>50</v>
      </c>
      <c r="AL22" s="199">
        <v>50</v>
      </c>
      <c r="AM22" s="199">
        <v>50</v>
      </c>
      <c r="AN22" s="199">
        <v>50</v>
      </c>
      <c r="AO22" s="199">
        <v>50</v>
      </c>
      <c r="AP22" s="199">
        <v>50</v>
      </c>
      <c r="AQ22" s="199">
        <v>50</v>
      </c>
      <c r="AR22" s="199">
        <v>50</v>
      </c>
      <c r="AS22" s="199">
        <v>50</v>
      </c>
      <c r="AT22" s="199">
        <v>50</v>
      </c>
      <c r="AU22" s="199">
        <v>50</v>
      </c>
      <c r="AV22" s="199">
        <v>50</v>
      </c>
      <c r="AW22" s="199">
        <v>50</v>
      </c>
      <c r="AX22" s="199">
        <v>50</v>
      </c>
      <c r="AY22" s="198">
        <v>50</v>
      </c>
      <c r="AZ22" s="180">
        <v>50</v>
      </c>
    </row>
    <row r="23" spans="1:55">
      <c r="A23" s="189"/>
      <c r="B23" s="187" t="s">
        <v>662</v>
      </c>
      <c r="C23" s="188">
        <v>240.03899999999999</v>
      </c>
      <c r="D23" s="188">
        <v>240.03800000000001</v>
      </c>
      <c r="E23" s="188">
        <v>240.03899999999999</v>
      </c>
      <c r="F23" s="188">
        <v>240.03800000000001</v>
      </c>
      <c r="G23" s="188">
        <v>240.03899999999999</v>
      </c>
      <c r="H23" s="188">
        <v>240.03899999999999</v>
      </c>
      <c r="I23" s="188">
        <v>240.03899999999999</v>
      </c>
      <c r="J23" s="188">
        <v>240.03800000000001</v>
      </c>
      <c r="K23" s="188">
        <v>240.03899999999999</v>
      </c>
      <c r="L23" s="188">
        <v>240.04</v>
      </c>
      <c r="M23" s="194">
        <v>240.04</v>
      </c>
      <c r="N23" s="194">
        <v>240.04</v>
      </c>
      <c r="O23" s="194">
        <v>240.04</v>
      </c>
      <c r="P23" s="194">
        <v>240.041</v>
      </c>
      <c r="Q23" s="194">
        <v>240.042</v>
      </c>
      <c r="R23" s="194">
        <v>240.041</v>
      </c>
      <c r="S23" s="194">
        <v>240.041</v>
      </c>
      <c r="T23" s="194">
        <v>240.04</v>
      </c>
      <c r="U23" s="194">
        <v>240.04</v>
      </c>
      <c r="V23" s="194">
        <v>240.04</v>
      </c>
      <c r="W23" s="194">
        <v>240.04</v>
      </c>
      <c r="X23" s="194">
        <v>240.03899999999999</v>
      </c>
      <c r="Y23" s="194">
        <v>240.03899999999999</v>
      </c>
      <c r="Z23" s="194">
        <v>240.03899999999999</v>
      </c>
      <c r="AA23" s="194">
        <v>240.03800000000001</v>
      </c>
      <c r="AB23" s="194">
        <v>240.03700000000001</v>
      </c>
      <c r="AC23" s="194">
        <v>240.036</v>
      </c>
      <c r="AD23" s="194">
        <v>240.036</v>
      </c>
      <c r="AE23" s="194">
        <v>240.03700000000001</v>
      </c>
      <c r="AF23" s="194">
        <v>240.03800000000001</v>
      </c>
      <c r="AG23" s="194">
        <v>240.04</v>
      </c>
      <c r="AH23" s="194">
        <v>240.04</v>
      </c>
      <c r="AI23" s="194">
        <v>240.041</v>
      </c>
      <c r="AJ23" s="194">
        <v>240.04</v>
      </c>
      <c r="AK23" s="194">
        <v>240.04</v>
      </c>
      <c r="AL23" s="194">
        <v>240.04</v>
      </c>
      <c r="AM23" s="194">
        <v>240.03899999999999</v>
      </c>
      <c r="AN23" s="194">
        <v>240.03899999999999</v>
      </c>
      <c r="AO23" s="194">
        <v>240.03800000000001</v>
      </c>
      <c r="AP23" s="194">
        <v>240.03700000000001</v>
      </c>
      <c r="AQ23" s="194">
        <v>240.03700000000001</v>
      </c>
      <c r="AR23" s="194">
        <v>240.036</v>
      </c>
      <c r="AS23" s="194">
        <v>240.035</v>
      </c>
      <c r="AT23" s="194">
        <v>240.03399999999999</v>
      </c>
      <c r="AU23" s="194">
        <v>240.036</v>
      </c>
      <c r="AV23" s="194">
        <v>240.03700000000001</v>
      </c>
      <c r="AW23" s="194">
        <v>240.03800000000001</v>
      </c>
      <c r="AX23" s="194">
        <v>240.03800000000001</v>
      </c>
      <c r="AY23" s="192">
        <v>240.03899999999999</v>
      </c>
      <c r="AZ23" s="178">
        <v>240.03899999999999</v>
      </c>
      <c r="BA23" s="29">
        <f>STDEV(C23:AZ23)</f>
        <v>1.6812288994165134E-3</v>
      </c>
      <c r="BB23" s="29">
        <f>MAX(C23:AZ23)-MIN(C23:AZ23)</f>
        <v>8.0000000000097771E-3</v>
      </c>
      <c r="BC23" s="206">
        <f>(AZ23-A25)/A25</f>
        <v>1.6249999999994695E-4</v>
      </c>
    </row>
    <row r="24" spans="1:55">
      <c r="A24" s="189"/>
      <c r="B24" s="190"/>
      <c r="C24" s="191">
        <v>7.3414099999999998</v>
      </c>
      <c r="D24" s="191">
        <v>7.3414099999999998</v>
      </c>
      <c r="E24" s="191">
        <v>6.9896500000000001</v>
      </c>
      <c r="F24" s="191">
        <v>6.71556</v>
      </c>
      <c r="G24" s="191">
        <v>6.71556</v>
      </c>
      <c r="H24" s="191">
        <v>6.6179300000000003</v>
      </c>
      <c r="I24" s="191">
        <v>6.6835599999999999</v>
      </c>
      <c r="J24" s="191">
        <v>6.6560899999999998</v>
      </c>
      <c r="K24" s="191">
        <v>6.6560899999999998</v>
      </c>
      <c r="L24" s="191">
        <v>6.7033300000000002</v>
      </c>
      <c r="M24" s="195">
        <v>6.8490700000000002</v>
      </c>
      <c r="N24" s="195">
        <v>6.8490700000000002</v>
      </c>
      <c r="O24" s="195">
        <v>7.31325</v>
      </c>
      <c r="P24" s="195">
        <v>7.4711499999999997</v>
      </c>
      <c r="Q24" s="195">
        <v>7.4711499999999997</v>
      </c>
      <c r="R24" s="195">
        <v>7.3506799999999997</v>
      </c>
      <c r="S24" s="195">
        <v>7.3506799999999997</v>
      </c>
      <c r="T24" s="195">
        <v>7.95749</v>
      </c>
      <c r="U24" s="195">
        <v>7.4855400000000003</v>
      </c>
      <c r="V24" s="195">
        <v>7.4855400000000003</v>
      </c>
      <c r="W24" s="195">
        <v>7.0166899999999996</v>
      </c>
      <c r="X24" s="195">
        <v>6.1796300000000004</v>
      </c>
      <c r="Y24" s="195">
        <v>5.7775600000000003</v>
      </c>
      <c r="Z24" s="195">
        <v>5.5977600000000001</v>
      </c>
      <c r="AA24" s="195">
        <v>5.4918100000000001</v>
      </c>
      <c r="AB24" s="195">
        <v>5.4544600000000001</v>
      </c>
      <c r="AC24" s="195">
        <v>5.4780100000000003</v>
      </c>
      <c r="AD24" s="195">
        <v>5.5722199999999997</v>
      </c>
      <c r="AE24" s="195">
        <v>5.5722199999999997</v>
      </c>
      <c r="AF24" s="195">
        <v>5.8292000000000002</v>
      </c>
      <c r="AG24" s="195">
        <v>6.4614900000000004</v>
      </c>
      <c r="AH24" s="195">
        <v>7.1748900000000004</v>
      </c>
      <c r="AI24" s="195">
        <v>7.1748900000000004</v>
      </c>
      <c r="AJ24" s="195">
        <v>7.5504600000000002</v>
      </c>
      <c r="AK24" s="195">
        <v>7.5504600000000002</v>
      </c>
      <c r="AL24" s="195">
        <v>7.8676399999999997</v>
      </c>
      <c r="AM24" s="195">
        <v>7.1460999999999997</v>
      </c>
      <c r="AN24" s="195">
        <v>7.1460999999999997</v>
      </c>
      <c r="AO24" s="195">
        <v>6.3874199999999997</v>
      </c>
      <c r="AP24" s="195">
        <v>5.9586300000000003</v>
      </c>
      <c r="AQ24" s="195">
        <v>5.6228699999999998</v>
      </c>
      <c r="AR24" s="195">
        <v>5.4815899999999997</v>
      </c>
      <c r="AS24" s="195">
        <v>5.4522300000000001</v>
      </c>
      <c r="AT24" s="195">
        <v>5.5177800000000001</v>
      </c>
      <c r="AU24" s="195">
        <v>5.6044299999999998</v>
      </c>
      <c r="AV24" s="195">
        <v>6.0247999999999999</v>
      </c>
      <c r="AW24" s="195">
        <v>6.0247999999999999</v>
      </c>
      <c r="AX24" s="195">
        <v>6.38157</v>
      </c>
      <c r="AY24" s="193">
        <v>7.1185</v>
      </c>
      <c r="AZ24" s="179">
        <v>7.1185</v>
      </c>
    </row>
    <row r="25" spans="1:55">
      <c r="A25" s="189">
        <v>240</v>
      </c>
      <c r="B25" s="190"/>
      <c r="C25" s="191">
        <v>5.2241299999999997</v>
      </c>
      <c r="D25" s="191">
        <v>5.1818799999999996</v>
      </c>
      <c r="E25" s="191">
        <v>5.1392899999999999</v>
      </c>
      <c r="F25" s="191">
        <v>5.0968799999999996</v>
      </c>
      <c r="G25" s="191">
        <v>5.0647700000000002</v>
      </c>
      <c r="H25" s="191">
        <v>5.0405199999999999</v>
      </c>
      <c r="I25" s="191">
        <v>5.04305</v>
      </c>
      <c r="J25" s="191">
        <v>5.0506200000000003</v>
      </c>
      <c r="K25" s="191">
        <v>5.0822099999999999</v>
      </c>
      <c r="L25" s="191">
        <v>5.0822099999999999</v>
      </c>
      <c r="M25" s="195">
        <v>5.1250099999999996</v>
      </c>
      <c r="N25" s="195">
        <v>5.1758699999999997</v>
      </c>
      <c r="O25" s="195">
        <v>5.2399899999999997</v>
      </c>
      <c r="P25" s="195">
        <v>5.3017899999999996</v>
      </c>
      <c r="Q25" s="195">
        <v>5.3550300000000002</v>
      </c>
      <c r="R25" s="195">
        <v>5.4062099999999997</v>
      </c>
      <c r="S25" s="195">
        <v>5.3977000000000004</v>
      </c>
      <c r="T25" s="195">
        <v>5.3577899999999996</v>
      </c>
      <c r="U25" s="195">
        <v>5.2841199999999997</v>
      </c>
      <c r="V25" s="195">
        <v>5.1685100000000004</v>
      </c>
      <c r="W25" s="195">
        <v>5.0265399999999998</v>
      </c>
      <c r="X25" s="195">
        <v>4.8750499999999999</v>
      </c>
      <c r="Y25" s="195">
        <v>4.8750499999999999</v>
      </c>
      <c r="Z25" s="195">
        <v>4.7433199999999998</v>
      </c>
      <c r="AA25" s="195">
        <v>4.6526100000000001</v>
      </c>
      <c r="AB25" s="195">
        <v>4.6117800000000004</v>
      </c>
      <c r="AC25" s="195">
        <v>4.6176399999999997</v>
      </c>
      <c r="AD25" s="195">
        <v>4.6747500000000004</v>
      </c>
      <c r="AE25" s="195">
        <v>4.7923999999999998</v>
      </c>
      <c r="AF25" s="195">
        <v>4.9386599999999996</v>
      </c>
      <c r="AG25" s="195">
        <v>5.1039899999999996</v>
      </c>
      <c r="AH25" s="195">
        <v>5.24885</v>
      </c>
      <c r="AI25" s="195">
        <v>5.3536299999999999</v>
      </c>
      <c r="AJ25" s="195">
        <v>5.39933</v>
      </c>
      <c r="AK25" s="195">
        <v>5.39933</v>
      </c>
      <c r="AL25" s="195">
        <v>5.3591199999999999</v>
      </c>
      <c r="AM25" s="195">
        <v>5.2629599999999996</v>
      </c>
      <c r="AN25" s="195">
        <v>5.1180899999999996</v>
      </c>
      <c r="AO25" s="195">
        <v>4.9686199999999996</v>
      </c>
      <c r="AP25" s="195">
        <v>4.8145800000000003</v>
      </c>
      <c r="AQ25" s="195">
        <v>4.68126</v>
      </c>
      <c r="AR25" s="195">
        <v>4.6171800000000003</v>
      </c>
      <c r="AS25" s="195">
        <v>4.6100099999999999</v>
      </c>
      <c r="AT25" s="195">
        <v>4.6670199999999999</v>
      </c>
      <c r="AU25" s="195">
        <v>4.7623899999999999</v>
      </c>
      <c r="AV25" s="195">
        <v>4.8795599999999997</v>
      </c>
      <c r="AW25" s="195">
        <v>4.8795599999999997</v>
      </c>
      <c r="AX25" s="195">
        <v>5.0115600000000002</v>
      </c>
      <c r="AY25" s="193">
        <v>5.1285499999999997</v>
      </c>
      <c r="AZ25" s="179">
        <v>5.24437</v>
      </c>
    </row>
    <row r="26" spans="1:55">
      <c r="A26" s="189">
        <v>0.1</v>
      </c>
      <c r="B26" s="190" t="s">
        <v>663</v>
      </c>
      <c r="C26" s="191">
        <v>0.1</v>
      </c>
      <c r="D26" s="191">
        <v>0.1</v>
      </c>
      <c r="E26" s="191">
        <v>0.1</v>
      </c>
      <c r="F26" s="191">
        <v>0.1</v>
      </c>
      <c r="G26" s="191">
        <v>0.1</v>
      </c>
      <c r="H26" s="191">
        <v>0.1</v>
      </c>
      <c r="I26" s="191">
        <v>0.1</v>
      </c>
      <c r="J26" s="191">
        <v>0.1</v>
      </c>
      <c r="K26" s="191">
        <v>0.1</v>
      </c>
      <c r="L26" s="191">
        <v>0.1</v>
      </c>
      <c r="M26" s="195">
        <v>0.1</v>
      </c>
      <c r="N26" s="195">
        <v>0.1</v>
      </c>
      <c r="O26" s="195">
        <v>0.1</v>
      </c>
      <c r="P26" s="195">
        <v>0.1</v>
      </c>
      <c r="Q26" s="195">
        <v>0.1</v>
      </c>
      <c r="R26" s="195">
        <v>0.1</v>
      </c>
      <c r="S26" s="195">
        <v>0.1</v>
      </c>
      <c r="T26" s="195">
        <v>0.1</v>
      </c>
      <c r="U26" s="195">
        <v>0.1</v>
      </c>
      <c r="V26" s="195">
        <v>0.1</v>
      </c>
      <c r="W26" s="195">
        <v>0.1</v>
      </c>
      <c r="X26" s="195">
        <v>0.1</v>
      </c>
      <c r="Y26" s="195">
        <v>0.1</v>
      </c>
      <c r="Z26" s="195">
        <v>0.1</v>
      </c>
      <c r="AA26" s="195">
        <v>0.1</v>
      </c>
      <c r="AB26" s="195">
        <v>0.1</v>
      </c>
      <c r="AC26" s="195">
        <v>0.1</v>
      </c>
      <c r="AD26" s="195">
        <v>0.1</v>
      </c>
      <c r="AE26" s="195">
        <v>0.1</v>
      </c>
      <c r="AF26" s="195">
        <v>0.1</v>
      </c>
      <c r="AG26" s="195">
        <v>0.1</v>
      </c>
      <c r="AH26" s="195">
        <v>0.1</v>
      </c>
      <c r="AI26" s="195">
        <v>0.1</v>
      </c>
      <c r="AJ26" s="195">
        <v>0.1</v>
      </c>
      <c r="AK26" s="195">
        <v>0.1</v>
      </c>
      <c r="AL26" s="195">
        <v>0.1</v>
      </c>
      <c r="AM26" s="195">
        <v>0.1</v>
      </c>
      <c r="AN26" s="195">
        <v>0.1</v>
      </c>
      <c r="AO26" s="195">
        <v>0.1</v>
      </c>
      <c r="AP26" s="195">
        <v>0.1</v>
      </c>
      <c r="AQ26" s="195">
        <v>0.1</v>
      </c>
      <c r="AR26" s="195">
        <v>0.1</v>
      </c>
      <c r="AS26" s="195">
        <v>0.1</v>
      </c>
      <c r="AT26" s="195">
        <v>0.1</v>
      </c>
      <c r="AU26" s="195">
        <v>0.1</v>
      </c>
      <c r="AV26" s="195">
        <v>0.1</v>
      </c>
      <c r="AW26" s="195">
        <v>0.1</v>
      </c>
      <c r="AX26" s="195">
        <v>0.1</v>
      </c>
      <c r="AY26" s="193">
        <v>0.1</v>
      </c>
      <c r="AZ26" s="179">
        <v>0.1</v>
      </c>
      <c r="BA26" s="29">
        <f t="shared" si="0"/>
        <v>4.205604800045826E-17</v>
      </c>
      <c r="BB26" s="29">
        <f>MAX(C26:AZ26)-MIN(C26:AZ26)</f>
        <v>0</v>
      </c>
      <c r="BC26" s="206">
        <f>(AZ26-A26)/A26</f>
        <v>0</v>
      </c>
    </row>
    <row r="27" spans="1:55">
      <c r="A27" s="189">
        <v>0</v>
      </c>
      <c r="B27" s="190"/>
      <c r="C27" s="191">
        <v>0</v>
      </c>
      <c r="D27" s="191">
        <v>0</v>
      </c>
      <c r="E27" s="191">
        <v>0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5">
        <v>0</v>
      </c>
      <c r="N27" s="195">
        <v>0</v>
      </c>
      <c r="O27" s="195">
        <v>0</v>
      </c>
      <c r="P27" s="195">
        <v>0</v>
      </c>
      <c r="Q27" s="195">
        <v>0</v>
      </c>
      <c r="R27" s="195">
        <v>0</v>
      </c>
      <c r="S27" s="195">
        <v>0</v>
      </c>
      <c r="T27" s="195">
        <v>0</v>
      </c>
      <c r="U27" s="195">
        <v>0</v>
      </c>
      <c r="V27" s="195">
        <v>0</v>
      </c>
      <c r="W27" s="195">
        <v>0</v>
      </c>
      <c r="X27" s="195">
        <v>0</v>
      </c>
      <c r="Y27" s="195">
        <v>0</v>
      </c>
      <c r="Z27" s="195">
        <v>0</v>
      </c>
      <c r="AA27" s="195">
        <v>0</v>
      </c>
      <c r="AB27" s="195">
        <v>0</v>
      </c>
      <c r="AC27" s="195">
        <v>0</v>
      </c>
      <c r="AD27" s="195">
        <v>0</v>
      </c>
      <c r="AE27" s="195">
        <v>0</v>
      </c>
      <c r="AF27" s="195">
        <v>0</v>
      </c>
      <c r="AG27" s="195">
        <v>0</v>
      </c>
      <c r="AH27" s="195">
        <v>0</v>
      </c>
      <c r="AI27" s="195">
        <v>0</v>
      </c>
      <c r="AJ27" s="195">
        <v>0</v>
      </c>
      <c r="AK27" s="195">
        <v>0</v>
      </c>
      <c r="AL27" s="195">
        <v>0</v>
      </c>
      <c r="AM27" s="195">
        <v>0</v>
      </c>
      <c r="AN27" s="195">
        <v>0</v>
      </c>
      <c r="AO27" s="195">
        <v>0</v>
      </c>
      <c r="AP27" s="195">
        <v>0</v>
      </c>
      <c r="AQ27" s="195">
        <v>0</v>
      </c>
      <c r="AR27" s="195">
        <v>0</v>
      </c>
      <c r="AS27" s="195">
        <v>0</v>
      </c>
      <c r="AT27" s="195">
        <v>0</v>
      </c>
      <c r="AU27" s="195">
        <v>0</v>
      </c>
      <c r="AV27" s="195">
        <v>0</v>
      </c>
      <c r="AW27" s="195">
        <v>0</v>
      </c>
      <c r="AX27" s="195">
        <v>0</v>
      </c>
      <c r="AY27" s="193">
        <v>0</v>
      </c>
      <c r="AZ27" s="179">
        <v>0</v>
      </c>
    </row>
    <row r="28" spans="1:55">
      <c r="A28" s="189">
        <v>50</v>
      </c>
      <c r="B28" s="190"/>
      <c r="C28" s="191">
        <v>0</v>
      </c>
      <c r="D28" s="191">
        <v>0</v>
      </c>
      <c r="E28" s="191">
        <v>0</v>
      </c>
      <c r="F28" s="191">
        <v>0</v>
      </c>
      <c r="G28" s="191">
        <v>0</v>
      </c>
      <c r="H28" s="191">
        <v>0</v>
      </c>
      <c r="I28" s="191">
        <v>0</v>
      </c>
      <c r="J28" s="191">
        <v>0</v>
      </c>
      <c r="K28" s="191">
        <v>0</v>
      </c>
      <c r="L28" s="191">
        <v>0</v>
      </c>
      <c r="M28" s="195">
        <v>0</v>
      </c>
      <c r="N28" s="195">
        <v>0</v>
      </c>
      <c r="O28" s="195">
        <v>0</v>
      </c>
      <c r="P28" s="195">
        <v>0</v>
      </c>
      <c r="Q28" s="195">
        <v>0</v>
      </c>
      <c r="R28" s="195">
        <v>0</v>
      </c>
      <c r="S28" s="195">
        <v>0</v>
      </c>
      <c r="T28" s="195">
        <v>0</v>
      </c>
      <c r="U28" s="195">
        <v>0</v>
      </c>
      <c r="V28" s="195">
        <v>0</v>
      </c>
      <c r="W28" s="195">
        <v>0</v>
      </c>
      <c r="X28" s="195">
        <v>0</v>
      </c>
      <c r="Y28" s="195">
        <v>0</v>
      </c>
      <c r="Z28" s="195">
        <v>0</v>
      </c>
      <c r="AA28" s="195">
        <v>0</v>
      </c>
      <c r="AB28" s="195">
        <v>0</v>
      </c>
      <c r="AC28" s="195">
        <v>0</v>
      </c>
      <c r="AD28" s="195">
        <v>0</v>
      </c>
      <c r="AE28" s="195">
        <v>0</v>
      </c>
      <c r="AF28" s="195">
        <v>0</v>
      </c>
      <c r="AG28" s="195">
        <v>0</v>
      </c>
      <c r="AH28" s="195">
        <v>0</v>
      </c>
      <c r="AI28" s="195">
        <v>0</v>
      </c>
      <c r="AJ28" s="195">
        <v>0</v>
      </c>
      <c r="AK28" s="195">
        <v>0</v>
      </c>
      <c r="AL28" s="195">
        <v>0</v>
      </c>
      <c r="AM28" s="195">
        <v>0</v>
      </c>
      <c r="AN28" s="195">
        <v>0</v>
      </c>
      <c r="AO28" s="195">
        <v>0</v>
      </c>
      <c r="AP28" s="195">
        <v>0</v>
      </c>
      <c r="AQ28" s="195">
        <v>0</v>
      </c>
      <c r="AR28" s="195">
        <v>0</v>
      </c>
      <c r="AS28" s="195">
        <v>0</v>
      </c>
      <c r="AT28" s="195">
        <v>0</v>
      </c>
      <c r="AU28" s="195">
        <v>0</v>
      </c>
      <c r="AV28" s="195">
        <v>0</v>
      </c>
      <c r="AW28" s="195">
        <v>0</v>
      </c>
      <c r="AX28" s="195">
        <v>0</v>
      </c>
      <c r="AY28" s="193">
        <v>0</v>
      </c>
      <c r="AZ28" s="179">
        <v>0</v>
      </c>
    </row>
    <row r="29" spans="1:55">
      <c r="A29" s="200">
        <v>44223.513472222221</v>
      </c>
      <c r="B29" s="190" t="s">
        <v>664</v>
      </c>
      <c r="C29" s="191">
        <v>0.1132</v>
      </c>
      <c r="D29" s="191">
        <v>0.11342000000000001</v>
      </c>
      <c r="E29" s="191">
        <v>0.11361</v>
      </c>
      <c r="F29" s="191">
        <v>0.11377</v>
      </c>
      <c r="G29" s="191">
        <v>0.11382</v>
      </c>
      <c r="H29" s="191">
        <v>0.11393</v>
      </c>
      <c r="I29" s="191">
        <v>0.11398999999999999</v>
      </c>
      <c r="J29" s="191">
        <v>0.1139</v>
      </c>
      <c r="K29" s="191">
        <v>0.11385000000000001</v>
      </c>
      <c r="L29" s="191">
        <v>0.11362</v>
      </c>
      <c r="M29" s="195">
        <v>0.11362</v>
      </c>
      <c r="N29" s="195">
        <v>0.11353000000000001</v>
      </c>
      <c r="O29" s="195">
        <v>0.11343</v>
      </c>
      <c r="P29" s="195">
        <v>0.11330999999999999</v>
      </c>
      <c r="Q29" s="195">
        <v>0.11321000000000001</v>
      </c>
      <c r="R29" s="195">
        <v>0.11315</v>
      </c>
      <c r="S29" s="195">
        <v>0.1133</v>
      </c>
      <c r="T29" s="195">
        <v>0.11341</v>
      </c>
      <c r="U29" s="195">
        <v>0.11339</v>
      </c>
      <c r="V29" s="195">
        <v>0.11323</v>
      </c>
      <c r="W29" s="195">
        <v>0.11316</v>
      </c>
      <c r="X29" s="195">
        <v>0.11368</v>
      </c>
      <c r="Y29" s="195">
        <v>0.11416999999999999</v>
      </c>
      <c r="Z29" s="195">
        <v>0.11416999999999999</v>
      </c>
      <c r="AA29" s="195">
        <v>0.11443</v>
      </c>
      <c r="AB29" s="195">
        <v>0.11441999999999999</v>
      </c>
      <c r="AC29" s="195">
        <v>0.11441999999999999</v>
      </c>
      <c r="AD29" s="195">
        <v>0.11455</v>
      </c>
      <c r="AE29" s="195">
        <v>0.1147</v>
      </c>
      <c r="AF29" s="195">
        <v>0.11475</v>
      </c>
      <c r="AG29" s="195">
        <v>0.11434</v>
      </c>
      <c r="AH29" s="195">
        <v>0.11378000000000001</v>
      </c>
      <c r="AI29" s="195">
        <v>0.11341</v>
      </c>
      <c r="AJ29" s="195">
        <v>0.11362999999999999</v>
      </c>
      <c r="AK29" s="195">
        <v>0.11382</v>
      </c>
      <c r="AL29" s="195">
        <v>0.11382</v>
      </c>
      <c r="AM29" s="195">
        <v>0.11364</v>
      </c>
      <c r="AN29" s="195">
        <v>0.11351</v>
      </c>
      <c r="AO29" s="195">
        <v>0.11355</v>
      </c>
      <c r="AP29" s="195">
        <v>0.11414000000000001</v>
      </c>
      <c r="AQ29" s="195">
        <v>0.11464000000000001</v>
      </c>
      <c r="AR29" s="195">
        <v>0.11455</v>
      </c>
      <c r="AS29" s="195">
        <v>0.11439000000000001</v>
      </c>
      <c r="AT29" s="195">
        <v>0.11475</v>
      </c>
      <c r="AU29" s="195">
        <v>0.11513</v>
      </c>
      <c r="AV29" s="195">
        <v>0.11509999999999999</v>
      </c>
      <c r="AW29" s="195">
        <v>0.11488</v>
      </c>
      <c r="AX29" s="195">
        <v>0.11488</v>
      </c>
      <c r="AY29" s="193">
        <v>0.11425</v>
      </c>
      <c r="AZ29" s="179">
        <v>0.11386</v>
      </c>
      <c r="BA29" s="29">
        <f t="shared" si="0"/>
        <v>5.5631106406398153E-4</v>
      </c>
      <c r="BB29" s="29">
        <f>MAX(C29:AZ29)-MIN(C29:AZ29)</f>
        <v>1.9799999999999957E-3</v>
      </c>
    </row>
    <row r="30" spans="1:55">
      <c r="A30" s="201">
        <v>0.51347222222222222</v>
      </c>
      <c r="B30" s="190"/>
      <c r="C30" s="191">
        <v>162.483</v>
      </c>
      <c r="D30" s="191">
        <v>162.483</v>
      </c>
      <c r="E30" s="191">
        <v>162.54400000000001</v>
      </c>
      <c r="F30" s="191">
        <v>162.452</v>
      </c>
      <c r="G30" s="191">
        <v>162.452</v>
      </c>
      <c r="H30" s="191">
        <v>162.30699999999999</v>
      </c>
      <c r="I30" s="191">
        <v>162.179</v>
      </c>
      <c r="J30" s="191">
        <v>162.08000000000001</v>
      </c>
      <c r="K30" s="191">
        <v>162.08000000000001</v>
      </c>
      <c r="L30" s="191">
        <v>162.477</v>
      </c>
      <c r="M30" s="195">
        <v>162.536</v>
      </c>
      <c r="N30" s="195">
        <v>162.536</v>
      </c>
      <c r="O30" s="195">
        <v>162.66300000000001</v>
      </c>
      <c r="P30" s="195">
        <v>161.63900000000001</v>
      </c>
      <c r="Q30" s="195">
        <v>161.63900000000001</v>
      </c>
      <c r="R30" s="195">
        <v>159.12200000000001</v>
      </c>
      <c r="S30" s="195">
        <v>159.12200000000001</v>
      </c>
      <c r="T30" s="195">
        <v>154.846</v>
      </c>
      <c r="U30" s="195">
        <v>149.54900000000001</v>
      </c>
      <c r="V30" s="195">
        <v>149.54900000000001</v>
      </c>
      <c r="W30" s="195">
        <v>145.68100000000001</v>
      </c>
      <c r="X30" s="195">
        <v>143.80600000000001</v>
      </c>
      <c r="Y30" s="195">
        <v>144.11600000000001</v>
      </c>
      <c r="Z30" s="195">
        <v>145.31299999999999</v>
      </c>
      <c r="AA30" s="195">
        <v>147.36199999999999</v>
      </c>
      <c r="AB30" s="195">
        <v>150.07</v>
      </c>
      <c r="AC30" s="195">
        <v>153.001</v>
      </c>
      <c r="AD30" s="195">
        <v>155.98400000000001</v>
      </c>
      <c r="AE30" s="195">
        <v>155.98400000000001</v>
      </c>
      <c r="AF30" s="195">
        <v>159.14699999999999</v>
      </c>
      <c r="AG30" s="195">
        <v>161.768</v>
      </c>
      <c r="AH30" s="195">
        <v>162.29300000000001</v>
      </c>
      <c r="AI30" s="195">
        <v>162.29300000000001</v>
      </c>
      <c r="AJ30" s="195">
        <v>159.61199999999999</v>
      </c>
      <c r="AK30" s="195">
        <v>159.61199999999999</v>
      </c>
      <c r="AL30" s="195">
        <v>152.94800000000001</v>
      </c>
      <c r="AM30" s="195">
        <v>146.834</v>
      </c>
      <c r="AN30" s="195">
        <v>146.834</v>
      </c>
      <c r="AO30" s="195">
        <v>144.23599999999999</v>
      </c>
      <c r="AP30" s="195">
        <v>143.846</v>
      </c>
      <c r="AQ30" s="195">
        <v>145.31200000000001</v>
      </c>
      <c r="AR30" s="195">
        <v>147.68</v>
      </c>
      <c r="AS30" s="195">
        <v>150.81200000000001</v>
      </c>
      <c r="AT30" s="195">
        <v>154</v>
      </c>
      <c r="AU30" s="195">
        <v>157.05500000000001</v>
      </c>
      <c r="AV30" s="195">
        <v>159.52699999999999</v>
      </c>
      <c r="AW30" s="195">
        <v>159.52699999999999</v>
      </c>
      <c r="AX30" s="195">
        <v>161.59</v>
      </c>
      <c r="AY30" s="193">
        <v>162.625</v>
      </c>
      <c r="AZ30" s="179">
        <v>162.625</v>
      </c>
    </row>
    <row r="31" spans="1:55">
      <c r="A31" s="201">
        <v>0.51465277777777774</v>
      </c>
      <c r="B31" s="190"/>
      <c r="C31" s="191">
        <v>-76.465999999999994</v>
      </c>
      <c r="D31" s="191">
        <v>-78.117999999999995</v>
      </c>
      <c r="E31" s="191">
        <v>-82</v>
      </c>
      <c r="F31" s="191">
        <v>-88.25</v>
      </c>
      <c r="G31" s="191">
        <v>-92.947999999999993</v>
      </c>
      <c r="H31" s="191">
        <v>-98.516000000000005</v>
      </c>
      <c r="I31" s="191">
        <v>-99.894999999999996</v>
      </c>
      <c r="J31" s="191">
        <v>-97.153999999999996</v>
      </c>
      <c r="K31" s="191">
        <v>-92.203000000000003</v>
      </c>
      <c r="L31" s="191">
        <v>-92.203000000000003</v>
      </c>
      <c r="M31" s="195">
        <v>-86.634</v>
      </c>
      <c r="N31" s="195">
        <v>-79.745000000000005</v>
      </c>
      <c r="O31" s="195">
        <v>-73.600999999999999</v>
      </c>
      <c r="P31" s="195">
        <v>-65.587999999999994</v>
      </c>
      <c r="Q31" s="195">
        <v>-59.597999999999999</v>
      </c>
      <c r="R31" s="195">
        <v>-53.884</v>
      </c>
      <c r="S31" s="195">
        <v>-47.615000000000002</v>
      </c>
      <c r="T31" s="195">
        <v>-40.265999999999998</v>
      </c>
      <c r="U31" s="195">
        <v>-32.247999999999998</v>
      </c>
      <c r="V31" s="195">
        <v>-22.390999999999998</v>
      </c>
      <c r="W31" s="195">
        <v>-8.8117999999999999</v>
      </c>
      <c r="X31" s="195">
        <v>10.426500000000001</v>
      </c>
      <c r="Y31" s="195">
        <v>10.426500000000001</v>
      </c>
      <c r="Z31" s="195">
        <v>50.737400000000001</v>
      </c>
      <c r="AA31" s="195">
        <v>93.757099999999994</v>
      </c>
      <c r="AB31" s="195">
        <v>123.727</v>
      </c>
      <c r="AC31" s="195">
        <v>148.05000000000001</v>
      </c>
      <c r="AD31" s="195">
        <v>176.22</v>
      </c>
      <c r="AE31" s="195">
        <v>-145.94</v>
      </c>
      <c r="AF31" s="195">
        <v>-111.1</v>
      </c>
      <c r="AG31" s="195">
        <v>-87.182000000000002</v>
      </c>
      <c r="AH31" s="195">
        <v>-71.561000000000007</v>
      </c>
      <c r="AI31" s="195">
        <v>-60.402999999999999</v>
      </c>
      <c r="AJ31" s="195">
        <v>-50.164000000000001</v>
      </c>
      <c r="AK31" s="195">
        <v>-50.164000000000001</v>
      </c>
      <c r="AL31" s="195">
        <v>-41.311999999999998</v>
      </c>
      <c r="AM31" s="195">
        <v>-31.789000000000001</v>
      </c>
      <c r="AN31" s="195">
        <v>-19.936</v>
      </c>
      <c r="AO31" s="195">
        <v>-5.4436</v>
      </c>
      <c r="AP31" s="195">
        <v>26.3202</v>
      </c>
      <c r="AQ31" s="195">
        <v>78.672700000000006</v>
      </c>
      <c r="AR31" s="195">
        <v>118.264</v>
      </c>
      <c r="AS31" s="195">
        <v>146.85900000000001</v>
      </c>
      <c r="AT31" s="195">
        <v>171.07</v>
      </c>
      <c r="AU31" s="195">
        <v>-158.24</v>
      </c>
      <c r="AV31" s="195">
        <v>-125.66</v>
      </c>
      <c r="AW31" s="195">
        <v>-125.66</v>
      </c>
      <c r="AX31" s="195">
        <v>-104.15</v>
      </c>
      <c r="AY31" s="193">
        <v>-86.16</v>
      </c>
      <c r="AZ31" s="179">
        <v>-72.061000000000007</v>
      </c>
    </row>
    <row r="32" spans="1:55" ht="15" thickBot="1">
      <c r="A32" s="201">
        <f>A31-A30</f>
        <v>1.1805555555555181E-3</v>
      </c>
      <c r="B32" s="196" t="s">
        <v>666</v>
      </c>
      <c r="C32" s="197">
        <v>50</v>
      </c>
      <c r="D32" s="197">
        <v>50</v>
      </c>
      <c r="E32" s="197">
        <v>50</v>
      </c>
      <c r="F32" s="197">
        <v>50</v>
      </c>
      <c r="G32" s="197">
        <v>50</v>
      </c>
      <c r="H32" s="197">
        <v>50</v>
      </c>
      <c r="I32" s="197">
        <v>50</v>
      </c>
      <c r="J32" s="197">
        <v>50</v>
      </c>
      <c r="K32" s="197">
        <v>50</v>
      </c>
      <c r="L32" s="197">
        <v>50</v>
      </c>
      <c r="M32" s="199">
        <v>50</v>
      </c>
      <c r="N32" s="199">
        <v>50</v>
      </c>
      <c r="O32" s="199">
        <v>50</v>
      </c>
      <c r="P32" s="199">
        <v>50</v>
      </c>
      <c r="Q32" s="199">
        <v>50</v>
      </c>
      <c r="R32" s="199">
        <v>50</v>
      </c>
      <c r="S32" s="199">
        <v>50</v>
      </c>
      <c r="T32" s="199">
        <v>50</v>
      </c>
      <c r="U32" s="199">
        <v>50</v>
      </c>
      <c r="V32" s="199">
        <v>50</v>
      </c>
      <c r="W32" s="199">
        <v>50</v>
      </c>
      <c r="X32" s="199">
        <v>50</v>
      </c>
      <c r="Y32" s="199">
        <v>50</v>
      </c>
      <c r="Z32" s="199">
        <v>50</v>
      </c>
      <c r="AA32" s="199">
        <v>50</v>
      </c>
      <c r="AB32" s="199">
        <v>50</v>
      </c>
      <c r="AC32" s="199">
        <v>50</v>
      </c>
      <c r="AD32" s="199">
        <v>50</v>
      </c>
      <c r="AE32" s="199">
        <v>50</v>
      </c>
      <c r="AF32" s="199">
        <v>50</v>
      </c>
      <c r="AG32" s="199">
        <v>50</v>
      </c>
      <c r="AH32" s="199">
        <v>50</v>
      </c>
      <c r="AI32" s="199">
        <v>50</v>
      </c>
      <c r="AJ32" s="199">
        <v>50</v>
      </c>
      <c r="AK32" s="199">
        <v>50</v>
      </c>
      <c r="AL32" s="199">
        <v>50</v>
      </c>
      <c r="AM32" s="199">
        <v>50</v>
      </c>
      <c r="AN32" s="199">
        <v>50</v>
      </c>
      <c r="AO32" s="199">
        <v>50</v>
      </c>
      <c r="AP32" s="199">
        <v>50</v>
      </c>
      <c r="AQ32" s="199">
        <v>50</v>
      </c>
      <c r="AR32" s="199">
        <v>50</v>
      </c>
      <c r="AS32" s="199">
        <v>50</v>
      </c>
      <c r="AT32" s="199">
        <v>50</v>
      </c>
      <c r="AU32" s="199">
        <v>50</v>
      </c>
      <c r="AV32" s="199">
        <v>50</v>
      </c>
      <c r="AW32" s="199">
        <v>50</v>
      </c>
      <c r="AX32" s="199">
        <v>50</v>
      </c>
      <c r="AY32" s="198">
        <v>50</v>
      </c>
      <c r="AZ32" s="180">
        <v>50</v>
      </c>
    </row>
    <row r="33" spans="1:55">
      <c r="A33" s="189"/>
      <c r="B33" s="187" t="s">
        <v>662</v>
      </c>
      <c r="C33" s="188">
        <v>240.041</v>
      </c>
      <c r="D33" s="188">
        <v>240.041</v>
      </c>
      <c r="E33" s="188">
        <v>240.042</v>
      </c>
      <c r="F33" s="188">
        <v>240.042</v>
      </c>
      <c r="G33" s="188">
        <v>240.042</v>
      </c>
      <c r="H33" s="188">
        <v>240.042</v>
      </c>
      <c r="I33" s="188">
        <v>240.042</v>
      </c>
      <c r="J33" s="188">
        <v>240.042</v>
      </c>
      <c r="K33" s="188">
        <v>240.041</v>
      </c>
      <c r="L33" s="188">
        <v>240.03899999999999</v>
      </c>
      <c r="M33" s="194">
        <v>240.03800000000001</v>
      </c>
      <c r="N33" s="194">
        <v>240.03700000000001</v>
      </c>
      <c r="O33" s="194">
        <v>240.03700000000001</v>
      </c>
      <c r="P33" s="194">
        <v>240.03700000000001</v>
      </c>
      <c r="Q33" s="194">
        <v>240.036</v>
      </c>
      <c r="R33" s="194">
        <v>240.03700000000001</v>
      </c>
      <c r="S33" s="194">
        <v>240.03899999999999</v>
      </c>
      <c r="T33" s="194">
        <v>240.041</v>
      </c>
      <c r="U33" s="194">
        <v>240.042</v>
      </c>
      <c r="V33" s="194">
        <v>240.04300000000001</v>
      </c>
      <c r="W33" s="194">
        <v>240.04300000000001</v>
      </c>
      <c r="X33" s="194">
        <v>240.04300000000001</v>
      </c>
      <c r="Y33" s="194">
        <v>240.04300000000001</v>
      </c>
      <c r="Z33" s="194">
        <v>240.042</v>
      </c>
      <c r="AA33" s="194">
        <v>240.04300000000001</v>
      </c>
      <c r="AB33" s="194">
        <v>240.04300000000001</v>
      </c>
      <c r="AC33" s="194">
        <v>240.042</v>
      </c>
      <c r="AD33" s="194">
        <v>240.03899999999999</v>
      </c>
      <c r="AE33" s="194">
        <v>240.03800000000001</v>
      </c>
      <c r="AF33" s="194">
        <v>240.03700000000001</v>
      </c>
      <c r="AG33" s="194">
        <v>240.03700000000001</v>
      </c>
      <c r="AH33" s="194">
        <v>240.036</v>
      </c>
      <c r="AI33" s="194">
        <v>240.036</v>
      </c>
      <c r="AJ33" s="194">
        <v>240.03800000000001</v>
      </c>
      <c r="AK33" s="194">
        <v>240.03899999999999</v>
      </c>
      <c r="AL33" s="194">
        <v>240.041</v>
      </c>
      <c r="AM33" s="194">
        <v>240.042</v>
      </c>
      <c r="AN33" s="194">
        <v>240.04300000000001</v>
      </c>
      <c r="AO33" s="194">
        <v>240.04300000000001</v>
      </c>
      <c r="AP33" s="194">
        <v>240.04400000000001</v>
      </c>
      <c r="AQ33" s="194">
        <v>240.04300000000001</v>
      </c>
      <c r="AR33" s="194">
        <v>240.04300000000001</v>
      </c>
      <c r="AS33" s="194">
        <v>240.042</v>
      </c>
      <c r="AT33" s="194">
        <v>240.042</v>
      </c>
      <c r="AU33" s="194">
        <v>240.042</v>
      </c>
      <c r="AV33" s="194">
        <v>240.04</v>
      </c>
      <c r="AW33" s="194">
        <v>240.03899999999999</v>
      </c>
      <c r="AX33" s="194">
        <v>240.03800000000001</v>
      </c>
      <c r="AY33" s="192">
        <v>240.03800000000001</v>
      </c>
      <c r="AZ33" s="178">
        <v>240.036</v>
      </c>
      <c r="BA33" s="29">
        <f>STDEV(C33:AZ33)</f>
        <v>2.4779846979485834E-3</v>
      </c>
      <c r="BB33" s="29">
        <f>MAX(C33:AZ33)-MIN(C33:AZ33)</f>
        <v>8.0000000000097771E-3</v>
      </c>
      <c r="BC33" s="206">
        <f>(AZ33-A35)/A35</f>
        <v>1.5000000000000568E-4</v>
      </c>
    </row>
    <row r="34" spans="1:55">
      <c r="A34" s="189"/>
      <c r="B34" s="190"/>
      <c r="C34" s="191">
        <v>7.2126700000000001</v>
      </c>
      <c r="D34" s="191">
        <v>7.2126700000000001</v>
      </c>
      <c r="E34" s="191">
        <v>7.49038</v>
      </c>
      <c r="F34" s="191">
        <v>7.5986900000000004</v>
      </c>
      <c r="G34" s="191">
        <v>7.5986900000000004</v>
      </c>
      <c r="H34" s="191">
        <v>7.32219</v>
      </c>
      <c r="I34" s="191">
        <v>7.3071000000000002</v>
      </c>
      <c r="J34" s="191">
        <v>7.3071000000000002</v>
      </c>
      <c r="K34" s="191">
        <v>6.9530099999999999</v>
      </c>
      <c r="L34" s="191">
        <v>6.2413100000000004</v>
      </c>
      <c r="M34" s="195">
        <v>5.7447800000000004</v>
      </c>
      <c r="N34" s="195">
        <v>5.5279100000000003</v>
      </c>
      <c r="O34" s="195">
        <v>5.4631499999999997</v>
      </c>
      <c r="P34" s="195">
        <v>5.4631499999999997</v>
      </c>
      <c r="Q34" s="195">
        <v>5.4797700000000003</v>
      </c>
      <c r="R34" s="195">
        <v>5.5828199999999999</v>
      </c>
      <c r="S34" s="195">
        <v>5.9743399999999998</v>
      </c>
      <c r="T34" s="195">
        <v>6.7391199999999998</v>
      </c>
      <c r="U34" s="195">
        <v>6.7391199999999998</v>
      </c>
      <c r="V34" s="195">
        <v>7.3415999999999997</v>
      </c>
      <c r="W34" s="195">
        <v>7.3675600000000001</v>
      </c>
      <c r="X34" s="195">
        <v>7.3675600000000001</v>
      </c>
      <c r="Y34" s="195">
        <v>7.9405799999999997</v>
      </c>
      <c r="Z34" s="195">
        <v>7.9405799999999997</v>
      </c>
      <c r="AA34" s="195">
        <v>7.31914</v>
      </c>
      <c r="AB34" s="195">
        <v>6.8139099999999999</v>
      </c>
      <c r="AC34" s="195">
        <v>6.1036400000000004</v>
      </c>
      <c r="AD34" s="195">
        <v>5.7730600000000001</v>
      </c>
      <c r="AE34" s="195">
        <v>5.7730600000000001</v>
      </c>
      <c r="AF34" s="195">
        <v>5.5566300000000002</v>
      </c>
      <c r="AG34" s="195">
        <v>5.4813200000000002</v>
      </c>
      <c r="AH34" s="195">
        <v>5.4562799999999996</v>
      </c>
      <c r="AI34" s="195">
        <v>5.4935200000000002</v>
      </c>
      <c r="AJ34" s="195">
        <v>5.5918700000000001</v>
      </c>
      <c r="AK34" s="195">
        <v>5.9496599999999997</v>
      </c>
      <c r="AL34" s="195">
        <v>6.62826</v>
      </c>
      <c r="AM34" s="195">
        <v>6.62826</v>
      </c>
      <c r="AN34" s="195">
        <v>7.3448700000000002</v>
      </c>
      <c r="AO34" s="195">
        <v>7.3448700000000002</v>
      </c>
      <c r="AP34" s="195">
        <v>7.3232100000000004</v>
      </c>
      <c r="AQ34" s="195">
        <v>7.7883800000000001</v>
      </c>
      <c r="AR34" s="195">
        <v>7.7883800000000001</v>
      </c>
      <c r="AS34" s="195">
        <v>7.7675700000000001</v>
      </c>
      <c r="AT34" s="195">
        <v>7.1507300000000003</v>
      </c>
      <c r="AU34" s="195">
        <v>7.1507300000000003</v>
      </c>
      <c r="AV34" s="195">
        <v>6.4881000000000002</v>
      </c>
      <c r="AW34" s="195">
        <v>5.8366499999999997</v>
      </c>
      <c r="AX34" s="195">
        <v>5.6139999999999999</v>
      </c>
      <c r="AY34" s="193">
        <v>5.4834500000000004</v>
      </c>
      <c r="AZ34" s="179">
        <v>5.46143</v>
      </c>
    </row>
    <row r="35" spans="1:55">
      <c r="A35" s="189">
        <v>240</v>
      </c>
      <c r="B35" s="190"/>
      <c r="C35" s="191">
        <v>5.2618499999999999</v>
      </c>
      <c r="D35" s="191">
        <v>5.3084899999999999</v>
      </c>
      <c r="E35" s="191">
        <v>5.3332800000000002</v>
      </c>
      <c r="F35" s="191">
        <v>5.3389800000000003</v>
      </c>
      <c r="G35" s="191">
        <v>5.3400699999999999</v>
      </c>
      <c r="H35" s="191">
        <v>5.3131599999999999</v>
      </c>
      <c r="I35" s="191">
        <v>5.27515</v>
      </c>
      <c r="J35" s="191">
        <v>5.1921600000000003</v>
      </c>
      <c r="K35" s="191">
        <v>5.0811000000000002</v>
      </c>
      <c r="L35" s="191">
        <v>4.9212800000000003</v>
      </c>
      <c r="M35" s="195">
        <v>4.7573499999999997</v>
      </c>
      <c r="N35" s="195">
        <v>4.6399100000000004</v>
      </c>
      <c r="O35" s="195">
        <v>4.6399100000000004</v>
      </c>
      <c r="P35" s="195">
        <v>4.6067200000000001</v>
      </c>
      <c r="Q35" s="195">
        <v>4.6515000000000004</v>
      </c>
      <c r="R35" s="195">
        <v>4.7532100000000002</v>
      </c>
      <c r="S35" s="195">
        <v>4.9030300000000002</v>
      </c>
      <c r="T35" s="195">
        <v>5.0636000000000001</v>
      </c>
      <c r="U35" s="195">
        <v>5.1983499999999996</v>
      </c>
      <c r="V35" s="195">
        <v>5.3082399999999996</v>
      </c>
      <c r="W35" s="195">
        <v>5.3785499999999997</v>
      </c>
      <c r="X35" s="195">
        <v>5.39079</v>
      </c>
      <c r="Y35" s="195">
        <v>5.3460900000000002</v>
      </c>
      <c r="Z35" s="195">
        <v>5.2556599999999998</v>
      </c>
      <c r="AA35" s="195">
        <v>5.2556599999999998</v>
      </c>
      <c r="AB35" s="195">
        <v>5.1313700000000004</v>
      </c>
      <c r="AC35" s="195">
        <v>4.9920099999999996</v>
      </c>
      <c r="AD35" s="195">
        <v>4.8528700000000002</v>
      </c>
      <c r="AE35" s="195">
        <v>4.7374999999999998</v>
      </c>
      <c r="AF35" s="195">
        <v>4.65083</v>
      </c>
      <c r="AG35" s="195">
        <v>4.6097700000000001</v>
      </c>
      <c r="AH35" s="195">
        <v>4.6175899999999999</v>
      </c>
      <c r="AI35" s="195">
        <v>4.6809500000000002</v>
      </c>
      <c r="AJ35" s="195">
        <v>4.78308</v>
      </c>
      <c r="AK35" s="195">
        <v>4.9188599999999996</v>
      </c>
      <c r="AL35" s="195">
        <v>5.07125</v>
      </c>
      <c r="AM35" s="195">
        <v>5.07125</v>
      </c>
      <c r="AN35" s="195">
        <v>5.2004700000000001</v>
      </c>
      <c r="AO35" s="195">
        <v>5.3073800000000002</v>
      </c>
      <c r="AP35" s="195">
        <v>5.3851699999999996</v>
      </c>
      <c r="AQ35" s="195">
        <v>5.3963799999999997</v>
      </c>
      <c r="AR35" s="195">
        <v>5.3710899999999997</v>
      </c>
      <c r="AS35" s="195">
        <v>5.3187499999999996</v>
      </c>
      <c r="AT35" s="195">
        <v>5.2227199999999998</v>
      </c>
      <c r="AU35" s="195">
        <v>5.0919800000000004</v>
      </c>
      <c r="AV35" s="195">
        <v>4.9298799999999998</v>
      </c>
      <c r="AW35" s="195">
        <v>4.7765500000000003</v>
      </c>
      <c r="AX35" s="195">
        <v>4.6547900000000002</v>
      </c>
      <c r="AY35" s="193">
        <v>4.6547900000000002</v>
      </c>
      <c r="AZ35" s="179">
        <v>4.6079299999999996</v>
      </c>
    </row>
    <row r="36" spans="1:55">
      <c r="A36" s="189">
        <v>1</v>
      </c>
      <c r="B36" s="190" t="s">
        <v>663</v>
      </c>
      <c r="C36" s="191">
        <v>1.0000100000000001</v>
      </c>
      <c r="D36" s="191">
        <v>1.0000100000000001</v>
      </c>
      <c r="E36" s="191">
        <v>1.0000100000000001</v>
      </c>
      <c r="F36" s="191">
        <v>1.0000100000000001</v>
      </c>
      <c r="G36" s="191">
        <v>1.0000100000000001</v>
      </c>
      <c r="H36" s="191">
        <v>1.0000100000000001</v>
      </c>
      <c r="I36" s="191">
        <v>1.0000100000000001</v>
      </c>
      <c r="J36" s="191">
        <v>1.0000100000000001</v>
      </c>
      <c r="K36" s="191">
        <v>1.0000100000000001</v>
      </c>
      <c r="L36" s="191">
        <v>1.0000199999999999</v>
      </c>
      <c r="M36" s="195">
        <v>1.0000199999999999</v>
      </c>
      <c r="N36" s="195">
        <v>1.0000100000000001</v>
      </c>
      <c r="O36" s="195">
        <v>1.0000100000000001</v>
      </c>
      <c r="P36" s="195">
        <v>1.0000100000000001</v>
      </c>
      <c r="Q36" s="195">
        <v>1.0000100000000001</v>
      </c>
      <c r="R36" s="195">
        <v>1.0000100000000001</v>
      </c>
      <c r="S36" s="195">
        <v>1.0000100000000001</v>
      </c>
      <c r="T36" s="195">
        <v>1.0000100000000001</v>
      </c>
      <c r="U36" s="195">
        <v>1.0000100000000001</v>
      </c>
      <c r="V36" s="195">
        <v>1.0000100000000001</v>
      </c>
      <c r="W36" s="195">
        <v>1.0000100000000001</v>
      </c>
      <c r="X36" s="195">
        <v>1.0000100000000001</v>
      </c>
      <c r="Y36" s="195">
        <v>1.0000100000000001</v>
      </c>
      <c r="Z36" s="195">
        <v>1.0000199999999999</v>
      </c>
      <c r="AA36" s="195">
        <v>1.0000199999999999</v>
      </c>
      <c r="AB36" s="195">
        <v>1.0000199999999999</v>
      </c>
      <c r="AC36" s="195">
        <v>1.0000199999999999</v>
      </c>
      <c r="AD36" s="195">
        <v>1.0000100000000001</v>
      </c>
      <c r="AE36" s="195">
        <v>1.0000100000000001</v>
      </c>
      <c r="AF36" s="195">
        <v>1.0000199999999999</v>
      </c>
      <c r="AG36" s="195">
        <v>1.0000199999999999</v>
      </c>
      <c r="AH36" s="195">
        <v>1.0000100000000001</v>
      </c>
      <c r="AI36" s="195">
        <v>1.0000100000000001</v>
      </c>
      <c r="AJ36" s="195">
        <v>1.0000100000000001</v>
      </c>
      <c r="AK36" s="195">
        <v>1</v>
      </c>
      <c r="AL36" s="195">
        <v>1</v>
      </c>
      <c r="AM36" s="195">
        <v>1</v>
      </c>
      <c r="AN36" s="195">
        <v>1.0000100000000001</v>
      </c>
      <c r="AO36" s="195">
        <v>1.0000100000000001</v>
      </c>
      <c r="AP36" s="195">
        <v>1.0000199999999999</v>
      </c>
      <c r="AQ36" s="195">
        <v>1.0000100000000001</v>
      </c>
      <c r="AR36" s="195">
        <v>1.0000100000000001</v>
      </c>
      <c r="AS36" s="195">
        <v>1.0000100000000001</v>
      </c>
      <c r="AT36" s="195">
        <v>1.0000100000000001</v>
      </c>
      <c r="AU36" s="195">
        <v>1.0000100000000001</v>
      </c>
      <c r="AV36" s="195">
        <v>1.0000100000000001</v>
      </c>
      <c r="AW36" s="195">
        <v>1.0000199999999999</v>
      </c>
      <c r="AX36" s="195">
        <v>1.0000100000000001</v>
      </c>
      <c r="AY36" s="193">
        <v>1.0000100000000001</v>
      </c>
      <c r="AZ36" s="179">
        <v>1.0000100000000001</v>
      </c>
      <c r="BA36" s="29">
        <f t="shared" si="0"/>
        <v>4.9528388066279671E-6</v>
      </c>
      <c r="BB36" s="29">
        <f>MAX(C36:AZ36)-MIN(C36:AZ36)</f>
        <v>1.9999999999908979E-5</v>
      </c>
      <c r="BC36" s="206">
        <f>(AZ36-A36)/A36</f>
        <v>1.0000000000065512E-5</v>
      </c>
    </row>
    <row r="37" spans="1:55">
      <c r="A37" s="189">
        <v>0</v>
      </c>
      <c r="B37" s="190"/>
      <c r="C37" s="191">
        <v>0</v>
      </c>
      <c r="D37" s="191">
        <v>0</v>
      </c>
      <c r="E37" s="191">
        <v>0</v>
      </c>
      <c r="F37" s="191">
        <v>0</v>
      </c>
      <c r="G37" s="191">
        <v>0</v>
      </c>
      <c r="H37" s="191">
        <v>0</v>
      </c>
      <c r="I37" s="191">
        <v>0</v>
      </c>
      <c r="J37" s="191">
        <v>0</v>
      </c>
      <c r="K37" s="191">
        <v>0</v>
      </c>
      <c r="L37" s="191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0</v>
      </c>
      <c r="T37" s="195">
        <v>0</v>
      </c>
      <c r="U37" s="195">
        <v>0</v>
      </c>
      <c r="V37" s="195">
        <v>0</v>
      </c>
      <c r="W37" s="195">
        <v>0</v>
      </c>
      <c r="X37" s="195">
        <v>0</v>
      </c>
      <c r="Y37" s="195">
        <v>0</v>
      </c>
      <c r="Z37" s="195">
        <v>0</v>
      </c>
      <c r="AA37" s="195">
        <v>0</v>
      </c>
      <c r="AB37" s="195">
        <v>0</v>
      </c>
      <c r="AC37" s="195">
        <v>0</v>
      </c>
      <c r="AD37" s="195">
        <v>0</v>
      </c>
      <c r="AE37" s="195">
        <v>0</v>
      </c>
      <c r="AF37" s="195">
        <v>0</v>
      </c>
      <c r="AG37" s="195">
        <v>0</v>
      </c>
      <c r="AH37" s="195">
        <v>0</v>
      </c>
      <c r="AI37" s="195">
        <v>0</v>
      </c>
      <c r="AJ37" s="195">
        <v>0</v>
      </c>
      <c r="AK37" s="195">
        <v>0</v>
      </c>
      <c r="AL37" s="195">
        <v>0</v>
      </c>
      <c r="AM37" s="195">
        <v>0</v>
      </c>
      <c r="AN37" s="195">
        <v>0</v>
      </c>
      <c r="AO37" s="195">
        <v>0</v>
      </c>
      <c r="AP37" s="195">
        <v>0</v>
      </c>
      <c r="AQ37" s="195">
        <v>0</v>
      </c>
      <c r="AR37" s="195">
        <v>0</v>
      </c>
      <c r="AS37" s="195">
        <v>0</v>
      </c>
      <c r="AT37" s="195">
        <v>0</v>
      </c>
      <c r="AU37" s="195">
        <v>0</v>
      </c>
      <c r="AV37" s="195">
        <v>0</v>
      </c>
      <c r="AW37" s="195">
        <v>0</v>
      </c>
      <c r="AX37" s="195">
        <v>0</v>
      </c>
      <c r="AY37" s="193">
        <v>0</v>
      </c>
      <c r="AZ37" s="179">
        <v>0</v>
      </c>
    </row>
    <row r="38" spans="1:55">
      <c r="A38" s="189">
        <v>50</v>
      </c>
      <c r="B38" s="190"/>
      <c r="C38" s="191">
        <v>0</v>
      </c>
      <c r="D38" s="191">
        <v>0</v>
      </c>
      <c r="E38" s="191">
        <v>0</v>
      </c>
      <c r="F38" s="191">
        <v>0</v>
      </c>
      <c r="G38" s="191">
        <v>0</v>
      </c>
      <c r="H38" s="191">
        <v>0</v>
      </c>
      <c r="I38" s="191">
        <v>0</v>
      </c>
      <c r="J38" s="191">
        <v>0</v>
      </c>
      <c r="K38" s="191">
        <v>0</v>
      </c>
      <c r="L38" s="191">
        <v>0</v>
      </c>
      <c r="M38" s="195">
        <v>0</v>
      </c>
      <c r="N38" s="195">
        <v>0</v>
      </c>
      <c r="O38" s="195">
        <v>0</v>
      </c>
      <c r="P38" s="195">
        <v>0</v>
      </c>
      <c r="Q38" s="195">
        <v>0</v>
      </c>
      <c r="R38" s="195">
        <v>0</v>
      </c>
      <c r="S38" s="195">
        <v>0</v>
      </c>
      <c r="T38" s="195">
        <v>0</v>
      </c>
      <c r="U38" s="195">
        <v>0</v>
      </c>
      <c r="V38" s="195">
        <v>0</v>
      </c>
      <c r="W38" s="195">
        <v>0</v>
      </c>
      <c r="X38" s="195">
        <v>0</v>
      </c>
      <c r="Y38" s="195">
        <v>0</v>
      </c>
      <c r="Z38" s="195">
        <v>0</v>
      </c>
      <c r="AA38" s="195">
        <v>0</v>
      </c>
      <c r="AB38" s="195">
        <v>0</v>
      </c>
      <c r="AC38" s="195">
        <v>0</v>
      </c>
      <c r="AD38" s="195">
        <v>0</v>
      </c>
      <c r="AE38" s="195">
        <v>0</v>
      </c>
      <c r="AF38" s="195">
        <v>0</v>
      </c>
      <c r="AG38" s="195">
        <v>0</v>
      </c>
      <c r="AH38" s="195">
        <v>0</v>
      </c>
      <c r="AI38" s="195">
        <v>0</v>
      </c>
      <c r="AJ38" s="195">
        <v>0</v>
      </c>
      <c r="AK38" s="195">
        <v>0</v>
      </c>
      <c r="AL38" s="195">
        <v>0</v>
      </c>
      <c r="AM38" s="195">
        <v>0</v>
      </c>
      <c r="AN38" s="195">
        <v>0</v>
      </c>
      <c r="AO38" s="195">
        <v>0</v>
      </c>
      <c r="AP38" s="195">
        <v>0</v>
      </c>
      <c r="AQ38" s="195">
        <v>0</v>
      </c>
      <c r="AR38" s="195">
        <v>0</v>
      </c>
      <c r="AS38" s="195">
        <v>0</v>
      </c>
      <c r="AT38" s="195">
        <v>0</v>
      </c>
      <c r="AU38" s="195">
        <v>0</v>
      </c>
      <c r="AV38" s="195">
        <v>0</v>
      </c>
      <c r="AW38" s="195">
        <v>0</v>
      </c>
      <c r="AX38" s="195">
        <v>0</v>
      </c>
      <c r="AY38" s="193">
        <v>0</v>
      </c>
      <c r="AZ38" s="179">
        <v>0</v>
      </c>
    </row>
    <row r="39" spans="1:55">
      <c r="A39" s="200">
        <v>44223.515740740739</v>
      </c>
      <c r="B39" s="190" t="s">
        <v>664</v>
      </c>
      <c r="C39" s="191">
        <v>0.11463</v>
      </c>
      <c r="D39" s="191">
        <v>0.11463</v>
      </c>
      <c r="E39" s="191">
        <v>0.11505</v>
      </c>
      <c r="F39" s="191">
        <v>0.11518</v>
      </c>
      <c r="G39" s="191">
        <v>0.11572</v>
      </c>
      <c r="H39" s="191">
        <v>0.11562</v>
      </c>
      <c r="I39" s="191">
        <v>0.11552</v>
      </c>
      <c r="J39" s="191">
        <v>0.11551</v>
      </c>
      <c r="K39" s="191">
        <v>0.11534</v>
      </c>
      <c r="L39" s="191">
        <v>0.11570999999999999</v>
      </c>
      <c r="M39" s="195">
        <v>0.11548</v>
      </c>
      <c r="N39" s="195">
        <v>0.11595</v>
      </c>
      <c r="O39" s="195">
        <v>0.11588</v>
      </c>
      <c r="P39" s="195">
        <v>0.11588</v>
      </c>
      <c r="Q39" s="195">
        <v>0.11622</v>
      </c>
      <c r="R39" s="195">
        <v>0.11685</v>
      </c>
      <c r="S39" s="195">
        <v>0.11695</v>
      </c>
      <c r="T39" s="195">
        <v>0.1162</v>
      </c>
      <c r="U39" s="195">
        <v>0.11597</v>
      </c>
      <c r="V39" s="195">
        <v>0.11544</v>
      </c>
      <c r="W39" s="195">
        <v>0.11529</v>
      </c>
      <c r="X39" s="195">
        <v>0.11541999999999999</v>
      </c>
      <c r="Y39" s="195">
        <v>0.11523</v>
      </c>
      <c r="Z39" s="195">
        <v>0.11524</v>
      </c>
      <c r="AA39" s="195">
        <v>0.11505</v>
      </c>
      <c r="AB39" s="195">
        <v>0.11505</v>
      </c>
      <c r="AC39" s="195">
        <v>0.11516999999999999</v>
      </c>
      <c r="AD39" s="195">
        <v>0.11544</v>
      </c>
      <c r="AE39" s="195">
        <v>0.11570999999999999</v>
      </c>
      <c r="AF39" s="195">
        <v>0.11647</v>
      </c>
      <c r="AG39" s="195">
        <v>0.11620999999999999</v>
      </c>
      <c r="AH39" s="195">
        <v>0.11613999999999999</v>
      </c>
      <c r="AI39" s="195">
        <v>0.1164</v>
      </c>
      <c r="AJ39" s="195">
        <v>0.11688</v>
      </c>
      <c r="AK39" s="195">
        <v>0.11704000000000001</v>
      </c>
      <c r="AL39" s="195">
        <v>0.11684</v>
      </c>
      <c r="AM39" s="195">
        <v>0.11619</v>
      </c>
      <c r="AN39" s="195">
        <v>0.11627999999999999</v>
      </c>
      <c r="AO39" s="195">
        <v>0.11627999999999999</v>
      </c>
      <c r="AP39" s="195">
        <v>0.11587</v>
      </c>
      <c r="AQ39" s="195">
        <v>0.11545999999999999</v>
      </c>
      <c r="AR39" s="195">
        <v>0.11551</v>
      </c>
      <c r="AS39" s="195">
        <v>0.1153</v>
      </c>
      <c r="AT39" s="195">
        <v>0.11527999999999999</v>
      </c>
      <c r="AU39" s="195">
        <v>0.11479</v>
      </c>
      <c r="AV39" s="195">
        <v>0.11509</v>
      </c>
      <c r="AW39" s="195">
        <v>0.11552999999999999</v>
      </c>
      <c r="AX39" s="195">
        <v>0.1159</v>
      </c>
      <c r="AY39" s="193">
        <v>0.11615</v>
      </c>
      <c r="AZ39" s="179">
        <v>0.11627999999999999</v>
      </c>
      <c r="BA39" s="29">
        <f t="shared" si="0"/>
        <v>6.041933735593776E-4</v>
      </c>
      <c r="BB39" s="29">
        <f>MAX(C39:AZ39)-MIN(C39:AZ39)</f>
        <v>2.4100000000000094E-3</v>
      </c>
    </row>
    <row r="40" spans="1:55">
      <c r="A40" s="201">
        <v>0.51574074074074072</v>
      </c>
      <c r="B40" s="190"/>
      <c r="C40" s="191">
        <v>147.87700000000001</v>
      </c>
      <c r="D40" s="191">
        <v>147.87700000000001</v>
      </c>
      <c r="E40" s="191">
        <v>149.91300000000001</v>
      </c>
      <c r="F40" s="191">
        <v>150.726</v>
      </c>
      <c r="G40" s="191">
        <v>150.726</v>
      </c>
      <c r="H40" s="191">
        <v>149.852</v>
      </c>
      <c r="I40" s="191">
        <v>148.001</v>
      </c>
      <c r="J40" s="191">
        <v>148.001</v>
      </c>
      <c r="K40" s="191">
        <v>145.55699999999999</v>
      </c>
      <c r="L40" s="191">
        <v>143.98699999999999</v>
      </c>
      <c r="M40" s="195">
        <v>144.476</v>
      </c>
      <c r="N40" s="195">
        <v>146.34899999999999</v>
      </c>
      <c r="O40" s="195">
        <v>149.62700000000001</v>
      </c>
      <c r="P40" s="195">
        <v>149.62700000000001</v>
      </c>
      <c r="Q40" s="195">
        <v>153.05000000000001</v>
      </c>
      <c r="R40" s="195">
        <v>156.59</v>
      </c>
      <c r="S40" s="195">
        <v>159.702</v>
      </c>
      <c r="T40" s="195">
        <v>162.048</v>
      </c>
      <c r="U40" s="195">
        <v>162.048</v>
      </c>
      <c r="V40" s="195">
        <v>162.059</v>
      </c>
      <c r="W40" s="195">
        <v>159.291</v>
      </c>
      <c r="X40" s="195">
        <v>159.291</v>
      </c>
      <c r="Y40" s="195">
        <v>154.006</v>
      </c>
      <c r="Z40" s="195">
        <v>154.006</v>
      </c>
      <c r="AA40" s="195">
        <v>148.10300000000001</v>
      </c>
      <c r="AB40" s="195">
        <v>144.97999999999999</v>
      </c>
      <c r="AC40" s="195">
        <v>143.95099999999999</v>
      </c>
      <c r="AD40" s="195">
        <v>144.452</v>
      </c>
      <c r="AE40" s="195">
        <v>144.452</v>
      </c>
      <c r="AF40" s="195">
        <v>145.89500000000001</v>
      </c>
      <c r="AG40" s="195">
        <v>148.09100000000001</v>
      </c>
      <c r="AH40" s="195">
        <v>150.73500000000001</v>
      </c>
      <c r="AI40" s="195">
        <v>153.67500000000001</v>
      </c>
      <c r="AJ40" s="195">
        <v>156.607</v>
      </c>
      <c r="AK40" s="195">
        <v>159.44399999999999</v>
      </c>
      <c r="AL40" s="195">
        <v>161.84299999999999</v>
      </c>
      <c r="AM40" s="195">
        <v>161.84299999999999</v>
      </c>
      <c r="AN40" s="195">
        <v>162.47300000000001</v>
      </c>
      <c r="AO40" s="195">
        <v>162.47300000000001</v>
      </c>
      <c r="AP40" s="195">
        <v>160.65</v>
      </c>
      <c r="AQ40" s="195">
        <v>156.548</v>
      </c>
      <c r="AR40" s="195">
        <v>156.548</v>
      </c>
      <c r="AS40" s="195">
        <v>151.352</v>
      </c>
      <c r="AT40" s="195">
        <v>146.953</v>
      </c>
      <c r="AU40" s="195">
        <v>146.953</v>
      </c>
      <c r="AV40" s="195">
        <v>144.43199999999999</v>
      </c>
      <c r="AW40" s="195">
        <v>143.952</v>
      </c>
      <c r="AX40" s="195">
        <v>145.09100000000001</v>
      </c>
      <c r="AY40" s="193">
        <v>147.77799999999999</v>
      </c>
      <c r="AZ40" s="179">
        <v>151.154</v>
      </c>
    </row>
    <row r="41" spans="1:55">
      <c r="A41" s="201">
        <v>0.51693287037037039</v>
      </c>
      <c r="B41" s="190"/>
      <c r="C41" s="191">
        <v>-34.381</v>
      </c>
      <c r="D41" s="191">
        <v>-38.198999999999998</v>
      </c>
      <c r="E41" s="191">
        <v>-40.116999999999997</v>
      </c>
      <c r="F41" s="191">
        <v>-41.582999999999998</v>
      </c>
      <c r="G41" s="191">
        <v>-40.616</v>
      </c>
      <c r="H41" s="191">
        <v>-38.203000000000003</v>
      </c>
      <c r="I41" s="191">
        <v>-34.948</v>
      </c>
      <c r="J41" s="191">
        <v>-28.055</v>
      </c>
      <c r="K41" s="191">
        <v>-20.335000000000001</v>
      </c>
      <c r="L41" s="191">
        <v>-2.4319999999999999</v>
      </c>
      <c r="M41" s="195">
        <v>46.289200000000001</v>
      </c>
      <c r="N41" s="195">
        <v>109.91</v>
      </c>
      <c r="O41" s="195">
        <v>109.91</v>
      </c>
      <c r="P41" s="195">
        <v>144.529</v>
      </c>
      <c r="Q41" s="195">
        <v>171.63200000000001</v>
      </c>
      <c r="R41" s="195">
        <v>-154.22999999999999</v>
      </c>
      <c r="S41" s="195">
        <v>-117.04</v>
      </c>
      <c r="T41" s="195">
        <v>-93.308999999999997</v>
      </c>
      <c r="U41" s="195">
        <v>-76.31</v>
      </c>
      <c r="V41" s="195">
        <v>-65.992000000000004</v>
      </c>
      <c r="W41" s="195">
        <v>-56.920999999999999</v>
      </c>
      <c r="X41" s="195">
        <v>-48.140999999999998</v>
      </c>
      <c r="Y41" s="195">
        <v>-41.234000000000002</v>
      </c>
      <c r="Z41" s="195">
        <v>-33.491</v>
      </c>
      <c r="AA41" s="195">
        <v>-33.491</v>
      </c>
      <c r="AB41" s="195">
        <v>-24.783999999999999</v>
      </c>
      <c r="AC41" s="195">
        <v>-9.9201999999999995</v>
      </c>
      <c r="AD41" s="195">
        <v>8.1499500000000005</v>
      </c>
      <c r="AE41" s="195">
        <v>57.690899999999999</v>
      </c>
      <c r="AF41" s="195">
        <v>104.7</v>
      </c>
      <c r="AG41" s="195">
        <v>133.04599999999999</v>
      </c>
      <c r="AH41" s="195">
        <v>154.76</v>
      </c>
      <c r="AI41" s="195">
        <v>-178.25</v>
      </c>
      <c r="AJ41" s="195">
        <v>-147.65</v>
      </c>
      <c r="AK41" s="195">
        <v>-115.3</v>
      </c>
      <c r="AL41" s="195">
        <v>-90.927000000000007</v>
      </c>
      <c r="AM41" s="195">
        <v>-90.927000000000007</v>
      </c>
      <c r="AN41" s="195">
        <v>-77.980999999999995</v>
      </c>
      <c r="AO41" s="195">
        <v>-66.926000000000002</v>
      </c>
      <c r="AP41" s="195">
        <v>-58.418999999999997</v>
      </c>
      <c r="AQ41" s="195">
        <v>-51.991999999999997</v>
      </c>
      <c r="AR41" s="195">
        <v>-45.817999999999998</v>
      </c>
      <c r="AS41" s="195">
        <v>-39.524000000000001</v>
      </c>
      <c r="AT41" s="195">
        <v>-30.597000000000001</v>
      </c>
      <c r="AU41" s="195">
        <v>-20.158000000000001</v>
      </c>
      <c r="AV41" s="195">
        <v>-3.5261</v>
      </c>
      <c r="AW41" s="195">
        <v>38.973799999999997</v>
      </c>
      <c r="AX41" s="195">
        <v>100.78700000000001</v>
      </c>
      <c r="AY41" s="193">
        <v>100.78700000000001</v>
      </c>
      <c r="AZ41" s="179">
        <v>137.45699999999999</v>
      </c>
    </row>
    <row r="42" spans="1:55" ht="15" thickBot="1">
      <c r="A42" s="201">
        <f>A41-A40</f>
        <v>1.192129629629668E-3</v>
      </c>
      <c r="B42" s="190" t="s">
        <v>666</v>
      </c>
      <c r="C42" s="191">
        <v>50</v>
      </c>
      <c r="D42" s="191">
        <v>50</v>
      </c>
      <c r="E42" s="191">
        <v>50</v>
      </c>
      <c r="F42" s="191">
        <v>50</v>
      </c>
      <c r="G42" s="191">
        <v>50</v>
      </c>
      <c r="H42" s="191">
        <v>50</v>
      </c>
      <c r="I42" s="191">
        <v>50</v>
      </c>
      <c r="J42" s="191">
        <v>50</v>
      </c>
      <c r="K42" s="191">
        <v>50</v>
      </c>
      <c r="L42" s="191">
        <v>50</v>
      </c>
      <c r="M42" s="195">
        <v>50</v>
      </c>
      <c r="N42" s="195">
        <v>50</v>
      </c>
      <c r="O42" s="195">
        <v>50</v>
      </c>
      <c r="P42" s="195">
        <v>50</v>
      </c>
      <c r="Q42" s="195">
        <v>50</v>
      </c>
      <c r="R42" s="195">
        <v>50</v>
      </c>
      <c r="S42" s="195">
        <v>50</v>
      </c>
      <c r="T42" s="195">
        <v>50</v>
      </c>
      <c r="U42" s="195">
        <v>50</v>
      </c>
      <c r="V42" s="195">
        <v>50</v>
      </c>
      <c r="W42" s="195">
        <v>50</v>
      </c>
      <c r="X42" s="195">
        <v>50</v>
      </c>
      <c r="Y42" s="195">
        <v>50</v>
      </c>
      <c r="Z42" s="195">
        <v>50</v>
      </c>
      <c r="AA42" s="195">
        <v>50</v>
      </c>
      <c r="AB42" s="195">
        <v>50</v>
      </c>
      <c r="AC42" s="195">
        <v>50</v>
      </c>
      <c r="AD42" s="195">
        <v>50</v>
      </c>
      <c r="AE42" s="195">
        <v>50</v>
      </c>
      <c r="AF42" s="195">
        <v>50</v>
      </c>
      <c r="AG42" s="195">
        <v>50</v>
      </c>
      <c r="AH42" s="195">
        <v>50</v>
      </c>
      <c r="AI42" s="195">
        <v>50</v>
      </c>
      <c r="AJ42" s="195">
        <v>50</v>
      </c>
      <c r="AK42" s="195">
        <v>50</v>
      </c>
      <c r="AL42" s="195">
        <v>50</v>
      </c>
      <c r="AM42" s="195">
        <v>50</v>
      </c>
      <c r="AN42" s="195">
        <v>50</v>
      </c>
      <c r="AO42" s="195">
        <v>50</v>
      </c>
      <c r="AP42" s="195">
        <v>50</v>
      </c>
      <c r="AQ42" s="195">
        <v>50</v>
      </c>
      <c r="AR42" s="195">
        <v>50</v>
      </c>
      <c r="AS42" s="195">
        <v>50</v>
      </c>
      <c r="AT42" s="195">
        <v>50</v>
      </c>
      <c r="AU42" s="195">
        <v>50</v>
      </c>
      <c r="AV42" s="195">
        <v>50</v>
      </c>
      <c r="AW42" s="195">
        <v>50</v>
      </c>
      <c r="AX42" s="195">
        <v>50</v>
      </c>
      <c r="AY42" s="193">
        <v>50</v>
      </c>
      <c r="AZ42" s="179">
        <v>50</v>
      </c>
    </row>
    <row r="43" spans="1:55">
      <c r="A43" s="189"/>
      <c r="B43" s="187" t="s">
        <v>662</v>
      </c>
      <c r="C43" s="188">
        <v>240.047</v>
      </c>
      <c r="D43" s="188">
        <v>240.048</v>
      </c>
      <c r="E43" s="188">
        <v>240.05</v>
      </c>
      <c r="F43" s="188">
        <v>240.05099999999999</v>
      </c>
      <c r="G43" s="188">
        <v>240.04900000000001</v>
      </c>
      <c r="H43" s="188">
        <v>240.047</v>
      </c>
      <c r="I43" s="188">
        <v>240.04300000000001</v>
      </c>
      <c r="J43" s="188">
        <v>240.041</v>
      </c>
      <c r="K43" s="188">
        <v>240.03800000000001</v>
      </c>
      <c r="L43" s="188">
        <v>240.03800000000001</v>
      </c>
      <c r="M43" s="194">
        <v>240.036</v>
      </c>
      <c r="N43" s="194">
        <v>240.035</v>
      </c>
      <c r="O43" s="194">
        <v>240.035</v>
      </c>
      <c r="P43" s="194">
        <v>240.036</v>
      </c>
      <c r="Q43" s="194">
        <v>240.03800000000001</v>
      </c>
      <c r="R43" s="194">
        <v>240.04300000000001</v>
      </c>
      <c r="S43" s="194">
        <v>240.048</v>
      </c>
      <c r="T43" s="194">
        <v>240.05</v>
      </c>
      <c r="U43" s="194">
        <v>240.04900000000001</v>
      </c>
      <c r="V43" s="194">
        <v>240.048</v>
      </c>
      <c r="W43" s="194">
        <v>240.04599999999999</v>
      </c>
      <c r="X43" s="194">
        <v>240.04599999999999</v>
      </c>
      <c r="Y43" s="194">
        <v>240.04300000000001</v>
      </c>
      <c r="Z43" s="194">
        <v>240.03899999999999</v>
      </c>
      <c r="AA43" s="194">
        <v>240.03700000000001</v>
      </c>
      <c r="AB43" s="194">
        <v>240.036</v>
      </c>
      <c r="AC43" s="194">
        <v>240.03700000000001</v>
      </c>
      <c r="AD43" s="194">
        <v>240.03700000000001</v>
      </c>
      <c r="AE43" s="194">
        <v>240.03899999999999</v>
      </c>
      <c r="AF43" s="194">
        <v>240.04400000000001</v>
      </c>
      <c r="AG43" s="194">
        <v>240.048</v>
      </c>
      <c r="AH43" s="194">
        <v>240.05099999999999</v>
      </c>
      <c r="AI43" s="194">
        <v>240.05199999999999</v>
      </c>
      <c r="AJ43" s="194">
        <v>240.05199999999999</v>
      </c>
      <c r="AK43" s="194">
        <v>240.05099999999999</v>
      </c>
      <c r="AL43" s="194">
        <v>240.04900000000001</v>
      </c>
      <c r="AM43" s="194">
        <v>240.048</v>
      </c>
      <c r="AN43" s="194">
        <v>240.04499999999999</v>
      </c>
      <c r="AO43" s="194">
        <v>240.041</v>
      </c>
      <c r="AP43" s="194">
        <v>240.03800000000001</v>
      </c>
      <c r="AQ43" s="194">
        <v>240.03700000000001</v>
      </c>
      <c r="AR43" s="194">
        <v>240.036</v>
      </c>
      <c r="AS43" s="194">
        <v>240.03700000000001</v>
      </c>
      <c r="AT43" s="194">
        <v>240.036</v>
      </c>
      <c r="AU43" s="194">
        <v>240.03800000000001</v>
      </c>
      <c r="AV43" s="194">
        <v>240.04300000000001</v>
      </c>
      <c r="AW43" s="194">
        <v>240.04300000000001</v>
      </c>
      <c r="AX43" s="194">
        <v>240.047</v>
      </c>
      <c r="AY43" s="192">
        <v>240.04900000000001</v>
      </c>
      <c r="AZ43" s="178">
        <v>240.05099999999999</v>
      </c>
      <c r="BA43" s="29">
        <f>STDEV(C43:AZ43)</f>
        <v>5.65844140940316E-3</v>
      </c>
      <c r="BB43" s="29">
        <f>MAX(C43:AZ43)-MIN(C43:AZ43)</f>
        <v>1.6999999999995907E-2</v>
      </c>
      <c r="BC43" s="206">
        <f>(AZ43-A45)/A45</f>
        <v>2.1249999999994884E-4</v>
      </c>
    </row>
    <row r="44" spans="1:55">
      <c r="A44" s="189"/>
      <c r="B44" s="190"/>
      <c r="C44" s="191">
        <v>7.7621700000000002</v>
      </c>
      <c r="D44" s="191">
        <v>7.5814899999999996</v>
      </c>
      <c r="E44" s="191">
        <v>7.5814899999999996</v>
      </c>
      <c r="F44" s="191">
        <v>7.3728300000000004</v>
      </c>
      <c r="G44" s="191">
        <v>6.5611600000000001</v>
      </c>
      <c r="H44" s="191">
        <v>6.5611600000000001</v>
      </c>
      <c r="I44" s="191">
        <v>6.3995199999999999</v>
      </c>
      <c r="J44" s="191">
        <v>5.7499000000000002</v>
      </c>
      <c r="K44" s="191">
        <v>5.6048900000000001</v>
      </c>
      <c r="L44" s="191">
        <v>5.5300099999999999</v>
      </c>
      <c r="M44" s="195">
        <v>5.49993</v>
      </c>
      <c r="N44" s="195">
        <v>5.4827899999999996</v>
      </c>
      <c r="O44" s="195">
        <v>5.5089399999999999</v>
      </c>
      <c r="P44" s="195">
        <v>5.5606499999999999</v>
      </c>
      <c r="Q44" s="195">
        <v>5.8273799999999998</v>
      </c>
      <c r="R44" s="195">
        <v>5.8273799999999998</v>
      </c>
      <c r="S44" s="195">
        <v>6.5991499999999998</v>
      </c>
      <c r="T44" s="195">
        <v>7.3202699999999998</v>
      </c>
      <c r="U44" s="195">
        <v>7.3202699999999998</v>
      </c>
      <c r="V44" s="195">
        <v>7.7338199999999997</v>
      </c>
      <c r="W44" s="195">
        <v>7.7338199999999997</v>
      </c>
      <c r="X44" s="195">
        <v>7.4858099999999999</v>
      </c>
      <c r="Y44" s="195">
        <v>6.74024</v>
      </c>
      <c r="Z44" s="195">
        <v>5.9541599999999999</v>
      </c>
      <c r="AA44" s="195">
        <v>5.6147600000000004</v>
      </c>
      <c r="AB44" s="195">
        <v>5.4744700000000002</v>
      </c>
      <c r="AC44" s="195">
        <v>5.4652599999999998</v>
      </c>
      <c r="AD44" s="195">
        <v>5.5430099999999998</v>
      </c>
      <c r="AE44" s="195">
        <v>5.5430099999999998</v>
      </c>
      <c r="AF44" s="195">
        <v>5.7930700000000002</v>
      </c>
      <c r="AG44" s="195">
        <v>6.4530500000000002</v>
      </c>
      <c r="AH44" s="195">
        <v>6.4530500000000002</v>
      </c>
      <c r="AI44" s="195">
        <v>7.2350000000000003</v>
      </c>
      <c r="AJ44" s="195">
        <v>7.2552700000000003</v>
      </c>
      <c r="AK44" s="195">
        <v>7.2552700000000003</v>
      </c>
      <c r="AL44" s="195">
        <v>8.1021999999999998</v>
      </c>
      <c r="AM44" s="195">
        <v>7.3306100000000001</v>
      </c>
      <c r="AN44" s="195">
        <v>7.3306100000000001</v>
      </c>
      <c r="AO44" s="195">
        <v>6.6675399999999998</v>
      </c>
      <c r="AP44" s="195">
        <v>5.95913</v>
      </c>
      <c r="AQ44" s="195">
        <v>5.6651899999999999</v>
      </c>
      <c r="AR44" s="195">
        <v>5.4984500000000001</v>
      </c>
      <c r="AS44" s="195">
        <v>5.45871</v>
      </c>
      <c r="AT44" s="195">
        <v>5.5067399999999997</v>
      </c>
      <c r="AU44" s="195">
        <v>5.6092199999999997</v>
      </c>
      <c r="AV44" s="195">
        <v>5.6092199999999997</v>
      </c>
      <c r="AW44" s="195">
        <v>6.0969199999999999</v>
      </c>
      <c r="AX44" s="195">
        <v>6.6695700000000002</v>
      </c>
      <c r="AY44" s="193">
        <v>6.6695700000000002</v>
      </c>
      <c r="AZ44" s="179">
        <v>7.3814200000000003</v>
      </c>
    </row>
    <row r="45" spans="1:55">
      <c r="A45" s="189">
        <v>240</v>
      </c>
      <c r="B45" s="190"/>
      <c r="C45" s="191">
        <v>5.3925900000000002</v>
      </c>
      <c r="D45" s="191">
        <v>5.3701600000000003</v>
      </c>
      <c r="E45" s="191">
        <v>5.2971700000000004</v>
      </c>
      <c r="F45" s="191">
        <v>5.1700499999999998</v>
      </c>
      <c r="G45" s="191">
        <v>5.0365599999999997</v>
      </c>
      <c r="H45" s="191">
        <v>5.0365599999999997</v>
      </c>
      <c r="I45" s="191">
        <v>4.9048400000000001</v>
      </c>
      <c r="J45" s="191">
        <v>4.7995299999999999</v>
      </c>
      <c r="K45" s="191">
        <v>4.7141599999999997</v>
      </c>
      <c r="L45" s="191">
        <v>4.6613300000000004</v>
      </c>
      <c r="M45" s="195">
        <v>4.6404199999999998</v>
      </c>
      <c r="N45" s="195">
        <v>4.63117</v>
      </c>
      <c r="O45" s="195">
        <v>4.6572199999999997</v>
      </c>
      <c r="P45" s="195">
        <v>4.7109699999999997</v>
      </c>
      <c r="Q45" s="195">
        <v>4.8285400000000003</v>
      </c>
      <c r="R45" s="195">
        <v>5.0101500000000003</v>
      </c>
      <c r="S45" s="195">
        <v>5.2128300000000003</v>
      </c>
      <c r="T45" s="195">
        <v>5.2128300000000003</v>
      </c>
      <c r="U45" s="195">
        <v>5.3473199999999999</v>
      </c>
      <c r="V45" s="195">
        <v>5.3866199999999997</v>
      </c>
      <c r="W45" s="195">
        <v>5.3403999999999998</v>
      </c>
      <c r="X45" s="195">
        <v>5.2175000000000002</v>
      </c>
      <c r="Y45" s="195">
        <v>5.0410899999999996</v>
      </c>
      <c r="Z45" s="195">
        <v>4.8593700000000002</v>
      </c>
      <c r="AA45" s="195">
        <v>4.7068399999999997</v>
      </c>
      <c r="AB45" s="195">
        <v>4.6215900000000003</v>
      </c>
      <c r="AC45" s="195">
        <v>4.6144800000000004</v>
      </c>
      <c r="AD45" s="195">
        <v>4.6898400000000002</v>
      </c>
      <c r="AE45" s="195">
        <v>4.8221699999999998</v>
      </c>
      <c r="AF45" s="195">
        <v>4.8221699999999998</v>
      </c>
      <c r="AG45" s="195">
        <v>4.9847700000000001</v>
      </c>
      <c r="AH45" s="195">
        <v>5.1338900000000001</v>
      </c>
      <c r="AI45" s="195">
        <v>5.2646600000000001</v>
      </c>
      <c r="AJ45" s="195">
        <v>5.3524200000000004</v>
      </c>
      <c r="AK45" s="195">
        <v>5.3971299999999998</v>
      </c>
      <c r="AL45" s="195">
        <v>5.3640600000000003</v>
      </c>
      <c r="AM45" s="195">
        <v>5.2619800000000003</v>
      </c>
      <c r="AN45" s="195">
        <v>5.1199399999999997</v>
      </c>
      <c r="AO45" s="195">
        <v>4.9474499999999999</v>
      </c>
      <c r="AP45" s="195">
        <v>4.8006500000000001</v>
      </c>
      <c r="AQ45" s="195">
        <v>4.6868499999999997</v>
      </c>
      <c r="AR45" s="195">
        <v>4.6165000000000003</v>
      </c>
      <c r="AS45" s="195">
        <v>4.6165000000000003</v>
      </c>
      <c r="AT45" s="195">
        <v>4.6146799999999999</v>
      </c>
      <c r="AU45" s="195">
        <v>4.6830800000000004</v>
      </c>
      <c r="AV45" s="195">
        <v>4.8008499999999996</v>
      </c>
      <c r="AW45" s="195">
        <v>4.9575800000000001</v>
      </c>
      <c r="AX45" s="195">
        <v>5.1121299999999996</v>
      </c>
      <c r="AY45" s="193">
        <v>5.2374099999999997</v>
      </c>
      <c r="AZ45" s="179">
        <v>5.3217800000000004</v>
      </c>
    </row>
    <row r="46" spans="1:55">
      <c r="A46" s="189">
        <v>10</v>
      </c>
      <c r="B46" s="190" t="s">
        <v>663</v>
      </c>
      <c r="C46" s="191">
        <v>9.9999800000000008</v>
      </c>
      <c r="D46" s="191">
        <v>9.9999300000000009</v>
      </c>
      <c r="E46" s="191">
        <v>9.9999599999999997</v>
      </c>
      <c r="F46" s="191">
        <v>10</v>
      </c>
      <c r="G46" s="191">
        <v>10</v>
      </c>
      <c r="H46" s="191">
        <v>10.0001</v>
      </c>
      <c r="I46" s="191">
        <v>10.0001</v>
      </c>
      <c r="J46" s="191">
        <v>10.0001</v>
      </c>
      <c r="K46" s="191">
        <v>10.0001</v>
      </c>
      <c r="L46" s="191">
        <v>10.0001</v>
      </c>
      <c r="M46" s="195">
        <v>10.0001</v>
      </c>
      <c r="N46" s="195">
        <v>10.0002</v>
      </c>
      <c r="O46" s="195">
        <v>10.0002</v>
      </c>
      <c r="P46" s="195">
        <v>10.0002</v>
      </c>
      <c r="Q46" s="195">
        <v>10.0001</v>
      </c>
      <c r="R46" s="195">
        <v>10.0001</v>
      </c>
      <c r="S46" s="195">
        <v>10.0001</v>
      </c>
      <c r="T46" s="195">
        <v>10</v>
      </c>
      <c r="U46" s="195">
        <v>9.9999599999999997</v>
      </c>
      <c r="V46" s="195">
        <v>9.9999599999999997</v>
      </c>
      <c r="W46" s="195">
        <v>10</v>
      </c>
      <c r="X46" s="195">
        <v>10</v>
      </c>
      <c r="Y46" s="195">
        <v>10.0001</v>
      </c>
      <c r="Z46" s="195">
        <v>10.0001</v>
      </c>
      <c r="AA46" s="195">
        <v>10.0001</v>
      </c>
      <c r="AB46" s="195">
        <v>10.0002</v>
      </c>
      <c r="AC46" s="195">
        <v>10.0002</v>
      </c>
      <c r="AD46" s="195">
        <v>10.0002</v>
      </c>
      <c r="AE46" s="195">
        <v>10.0001</v>
      </c>
      <c r="AF46" s="195">
        <v>10.0001</v>
      </c>
      <c r="AG46" s="195">
        <v>10.0001</v>
      </c>
      <c r="AH46" s="195">
        <v>10</v>
      </c>
      <c r="AI46" s="195">
        <v>10</v>
      </c>
      <c r="AJ46" s="195">
        <v>10</v>
      </c>
      <c r="AK46" s="195">
        <v>9.9999699999999994</v>
      </c>
      <c r="AL46" s="195">
        <v>9.9999800000000008</v>
      </c>
      <c r="AM46" s="195">
        <v>10</v>
      </c>
      <c r="AN46" s="195">
        <v>10</v>
      </c>
      <c r="AO46" s="195">
        <v>10.0001</v>
      </c>
      <c r="AP46" s="195">
        <v>10.0001</v>
      </c>
      <c r="AQ46" s="195">
        <v>10.0002</v>
      </c>
      <c r="AR46" s="195">
        <v>10.0002</v>
      </c>
      <c r="AS46" s="195">
        <v>10.000299999999999</v>
      </c>
      <c r="AT46" s="195">
        <v>10.0002</v>
      </c>
      <c r="AU46" s="195">
        <v>10.0002</v>
      </c>
      <c r="AV46" s="195">
        <v>10.0001</v>
      </c>
      <c r="AW46" s="195">
        <v>10.0001</v>
      </c>
      <c r="AX46" s="195">
        <v>10.0001</v>
      </c>
      <c r="AY46" s="193">
        <v>10.0001</v>
      </c>
      <c r="AZ46" s="179">
        <v>10</v>
      </c>
      <c r="BA46" s="29">
        <f t="shared" si="0"/>
        <v>8.6732993980728667E-5</v>
      </c>
      <c r="BB46" s="29">
        <f>MAX(C46:AZ46)-MIN(C46:AZ46)</f>
        <v>3.6999999999842714E-4</v>
      </c>
      <c r="BC46" s="206">
        <f>(AZ46-A46)/A46</f>
        <v>0</v>
      </c>
    </row>
    <row r="47" spans="1:55">
      <c r="A47" s="189">
        <v>0</v>
      </c>
      <c r="B47" s="190"/>
      <c r="C47" s="191">
        <v>0</v>
      </c>
      <c r="D47" s="191">
        <v>0</v>
      </c>
      <c r="E47" s="191">
        <v>0</v>
      </c>
      <c r="F47" s="191">
        <v>0</v>
      </c>
      <c r="G47" s="191">
        <v>0</v>
      </c>
      <c r="H47" s="191">
        <v>0</v>
      </c>
      <c r="I47" s="191">
        <v>0</v>
      </c>
      <c r="J47" s="191">
        <v>0</v>
      </c>
      <c r="K47" s="191">
        <v>0</v>
      </c>
      <c r="L47" s="191">
        <v>0</v>
      </c>
      <c r="M47" s="195">
        <v>0</v>
      </c>
      <c r="N47" s="195">
        <v>0</v>
      </c>
      <c r="O47" s="195">
        <v>0</v>
      </c>
      <c r="P47" s="195">
        <v>0</v>
      </c>
      <c r="Q47" s="195">
        <v>0</v>
      </c>
      <c r="R47" s="195">
        <v>0</v>
      </c>
      <c r="S47" s="195">
        <v>0</v>
      </c>
      <c r="T47" s="195">
        <v>0</v>
      </c>
      <c r="U47" s="195">
        <v>0</v>
      </c>
      <c r="V47" s="195">
        <v>0</v>
      </c>
      <c r="W47" s="195">
        <v>0</v>
      </c>
      <c r="X47" s="195">
        <v>0</v>
      </c>
      <c r="Y47" s="195">
        <v>0</v>
      </c>
      <c r="Z47" s="195">
        <v>0</v>
      </c>
      <c r="AA47" s="195">
        <v>0</v>
      </c>
      <c r="AB47" s="195">
        <v>0</v>
      </c>
      <c r="AC47" s="195">
        <v>0</v>
      </c>
      <c r="AD47" s="195">
        <v>0</v>
      </c>
      <c r="AE47" s="195">
        <v>0</v>
      </c>
      <c r="AF47" s="195">
        <v>0</v>
      </c>
      <c r="AG47" s="195">
        <v>0</v>
      </c>
      <c r="AH47" s="195">
        <v>0</v>
      </c>
      <c r="AI47" s="195">
        <v>0</v>
      </c>
      <c r="AJ47" s="195">
        <v>0</v>
      </c>
      <c r="AK47" s="195">
        <v>0</v>
      </c>
      <c r="AL47" s="195">
        <v>0</v>
      </c>
      <c r="AM47" s="195">
        <v>0</v>
      </c>
      <c r="AN47" s="195">
        <v>0</v>
      </c>
      <c r="AO47" s="195">
        <v>0</v>
      </c>
      <c r="AP47" s="195">
        <v>0</v>
      </c>
      <c r="AQ47" s="195">
        <v>0</v>
      </c>
      <c r="AR47" s="195">
        <v>0</v>
      </c>
      <c r="AS47" s="195">
        <v>0</v>
      </c>
      <c r="AT47" s="195">
        <v>0</v>
      </c>
      <c r="AU47" s="195">
        <v>0</v>
      </c>
      <c r="AV47" s="195">
        <v>0</v>
      </c>
      <c r="AW47" s="195">
        <v>0</v>
      </c>
      <c r="AX47" s="195">
        <v>0</v>
      </c>
      <c r="AY47" s="193">
        <v>0</v>
      </c>
      <c r="AZ47" s="179">
        <v>0</v>
      </c>
    </row>
    <row r="48" spans="1:55">
      <c r="A48" s="189">
        <v>50</v>
      </c>
      <c r="B48" s="190"/>
      <c r="C48" s="191">
        <v>0</v>
      </c>
      <c r="D48" s="191">
        <v>0</v>
      </c>
      <c r="E48" s="191">
        <v>0</v>
      </c>
      <c r="F48" s="191">
        <v>0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0</v>
      </c>
      <c r="M48" s="195">
        <v>0</v>
      </c>
      <c r="N48" s="195">
        <v>0</v>
      </c>
      <c r="O48" s="195">
        <v>0</v>
      </c>
      <c r="P48" s="195">
        <v>0</v>
      </c>
      <c r="Q48" s="195">
        <v>0</v>
      </c>
      <c r="R48" s="195">
        <v>0</v>
      </c>
      <c r="S48" s="195">
        <v>0</v>
      </c>
      <c r="T48" s="195">
        <v>0</v>
      </c>
      <c r="U48" s="195">
        <v>0</v>
      </c>
      <c r="V48" s="195">
        <v>0</v>
      </c>
      <c r="W48" s="195">
        <v>0</v>
      </c>
      <c r="X48" s="195">
        <v>0</v>
      </c>
      <c r="Y48" s="195">
        <v>0</v>
      </c>
      <c r="Z48" s="195">
        <v>0</v>
      </c>
      <c r="AA48" s="195">
        <v>0</v>
      </c>
      <c r="AB48" s="195">
        <v>0</v>
      </c>
      <c r="AC48" s="195">
        <v>0</v>
      </c>
      <c r="AD48" s="195">
        <v>0</v>
      </c>
      <c r="AE48" s="195">
        <v>0</v>
      </c>
      <c r="AF48" s="195">
        <v>0</v>
      </c>
      <c r="AG48" s="195">
        <v>0</v>
      </c>
      <c r="AH48" s="195">
        <v>0</v>
      </c>
      <c r="AI48" s="195">
        <v>0</v>
      </c>
      <c r="AJ48" s="195">
        <v>0</v>
      </c>
      <c r="AK48" s="195">
        <v>0</v>
      </c>
      <c r="AL48" s="195">
        <v>0</v>
      </c>
      <c r="AM48" s="195">
        <v>0</v>
      </c>
      <c r="AN48" s="195">
        <v>0</v>
      </c>
      <c r="AO48" s="195">
        <v>0</v>
      </c>
      <c r="AP48" s="195">
        <v>0</v>
      </c>
      <c r="AQ48" s="195">
        <v>0</v>
      </c>
      <c r="AR48" s="195">
        <v>0</v>
      </c>
      <c r="AS48" s="195">
        <v>0</v>
      </c>
      <c r="AT48" s="195">
        <v>0</v>
      </c>
      <c r="AU48" s="195">
        <v>0</v>
      </c>
      <c r="AV48" s="195">
        <v>0</v>
      </c>
      <c r="AW48" s="195">
        <v>0</v>
      </c>
      <c r="AX48" s="195">
        <v>0</v>
      </c>
      <c r="AY48" s="193">
        <v>0</v>
      </c>
      <c r="AZ48" s="179">
        <v>0</v>
      </c>
    </row>
    <row r="49" spans="1:55">
      <c r="A49" s="200">
        <v>44223.517523148148</v>
      </c>
      <c r="B49" s="190" t="s">
        <v>664</v>
      </c>
      <c r="C49" s="191">
        <v>0.11484</v>
      </c>
      <c r="D49" s="191">
        <v>0.11534</v>
      </c>
      <c r="E49" s="191">
        <v>0.11607000000000001</v>
      </c>
      <c r="F49" s="191">
        <v>0.11699</v>
      </c>
      <c r="G49" s="191">
        <v>0.11735</v>
      </c>
      <c r="H49" s="191">
        <v>0.11748</v>
      </c>
      <c r="I49" s="191">
        <v>0.11799999999999999</v>
      </c>
      <c r="J49" s="191">
        <v>0.11831</v>
      </c>
      <c r="K49" s="191">
        <v>0.1181</v>
      </c>
      <c r="L49" s="191">
        <v>0.1181</v>
      </c>
      <c r="M49" s="195">
        <v>0.11768000000000001</v>
      </c>
      <c r="N49" s="195">
        <v>0.11765</v>
      </c>
      <c r="O49" s="195">
        <v>0.11771</v>
      </c>
      <c r="P49" s="195">
        <v>0.1181</v>
      </c>
      <c r="Q49" s="195">
        <v>0.11856999999999999</v>
      </c>
      <c r="R49" s="195">
        <v>0.11813</v>
      </c>
      <c r="S49" s="195">
        <v>0.11749</v>
      </c>
      <c r="T49" s="195">
        <v>0.1172</v>
      </c>
      <c r="U49" s="195">
        <v>0.11600000000000001</v>
      </c>
      <c r="V49" s="195">
        <v>0.11524</v>
      </c>
      <c r="W49" s="195">
        <v>0.11441999999999999</v>
      </c>
      <c r="X49" s="195">
        <v>0.11441999999999999</v>
      </c>
      <c r="Y49" s="195">
        <v>0.11428000000000001</v>
      </c>
      <c r="Z49" s="195">
        <v>0.11495</v>
      </c>
      <c r="AA49" s="195">
        <v>0.11481</v>
      </c>
      <c r="AB49" s="195">
        <v>0.11584999999999999</v>
      </c>
      <c r="AC49" s="195">
        <v>0.11644</v>
      </c>
      <c r="AD49" s="195">
        <v>0.11745999999999999</v>
      </c>
      <c r="AE49" s="195">
        <v>0.11806999999999999</v>
      </c>
      <c r="AF49" s="195">
        <v>0.11813</v>
      </c>
      <c r="AG49" s="195">
        <v>0.1174</v>
      </c>
      <c r="AH49" s="195">
        <v>0.11731</v>
      </c>
      <c r="AI49" s="195">
        <v>0.11688999999999999</v>
      </c>
      <c r="AJ49" s="195">
        <v>0.11688999999999999</v>
      </c>
      <c r="AK49" s="195">
        <v>0.11594</v>
      </c>
      <c r="AL49" s="195">
        <v>0.11534999999999999</v>
      </c>
      <c r="AM49" s="195">
        <v>0.11462</v>
      </c>
      <c r="AN49" s="195">
        <v>0.11408</v>
      </c>
      <c r="AO49" s="195">
        <v>0.11477999999999999</v>
      </c>
      <c r="AP49" s="195">
        <v>0.11491</v>
      </c>
      <c r="AQ49" s="195">
        <v>0.11508</v>
      </c>
      <c r="AR49" s="195">
        <v>0.11587</v>
      </c>
      <c r="AS49" s="195">
        <v>0.11663</v>
      </c>
      <c r="AT49" s="195">
        <v>0.11744</v>
      </c>
      <c r="AU49" s="195">
        <v>0.11838</v>
      </c>
      <c r="AV49" s="195">
        <v>0.11847000000000001</v>
      </c>
      <c r="AW49" s="195">
        <v>0.11847000000000001</v>
      </c>
      <c r="AX49" s="195">
        <v>0.11773</v>
      </c>
      <c r="AY49" s="193">
        <v>0.11763999999999999</v>
      </c>
      <c r="AZ49" s="179">
        <v>0.11734</v>
      </c>
      <c r="BA49" s="29">
        <f t="shared" si="0"/>
        <v>1.3835594438598867E-3</v>
      </c>
      <c r="BB49" s="29">
        <f>MAX(C49:AZ49)-MIN(C49:AZ49)</f>
        <v>4.489999999999994E-3</v>
      </c>
    </row>
    <row r="50" spans="1:55">
      <c r="A50" s="201">
        <v>0.51752314814814815</v>
      </c>
      <c r="B50" s="190"/>
      <c r="C50" s="191">
        <v>152.62100000000001</v>
      </c>
      <c r="D50" s="191">
        <v>158.50800000000001</v>
      </c>
      <c r="E50" s="191">
        <v>158.50800000000001</v>
      </c>
      <c r="F50" s="191">
        <v>162.202</v>
      </c>
      <c r="G50" s="191">
        <v>162.85</v>
      </c>
      <c r="H50" s="191">
        <v>162.85</v>
      </c>
      <c r="I50" s="191">
        <v>161.50800000000001</v>
      </c>
      <c r="J50" s="191">
        <v>159.495</v>
      </c>
      <c r="K50" s="191">
        <v>157.27600000000001</v>
      </c>
      <c r="L50" s="191">
        <v>155.63900000000001</v>
      </c>
      <c r="M50" s="195">
        <v>154.13200000000001</v>
      </c>
      <c r="N50" s="195">
        <v>153.76300000000001</v>
      </c>
      <c r="O50" s="195">
        <v>154.53100000000001</v>
      </c>
      <c r="P50" s="195">
        <v>156.495</v>
      </c>
      <c r="Q50" s="195">
        <v>159.221</v>
      </c>
      <c r="R50" s="195">
        <v>159.221</v>
      </c>
      <c r="S50" s="195">
        <v>161.93799999999999</v>
      </c>
      <c r="T50" s="195">
        <v>162.21700000000001</v>
      </c>
      <c r="U50" s="195">
        <v>162.21700000000001</v>
      </c>
      <c r="V50" s="195">
        <v>157.1</v>
      </c>
      <c r="W50" s="195">
        <v>157.1</v>
      </c>
      <c r="X50" s="195">
        <v>149.86099999999999</v>
      </c>
      <c r="Y50" s="195">
        <v>145.39500000000001</v>
      </c>
      <c r="Z50" s="195">
        <v>144.768</v>
      </c>
      <c r="AA50" s="195">
        <v>146.08199999999999</v>
      </c>
      <c r="AB50" s="195">
        <v>148.83000000000001</v>
      </c>
      <c r="AC50" s="195">
        <v>152.24199999999999</v>
      </c>
      <c r="AD50" s="195">
        <v>155.74700000000001</v>
      </c>
      <c r="AE50" s="195">
        <v>155.74700000000001</v>
      </c>
      <c r="AF50" s="195">
        <v>159.221</v>
      </c>
      <c r="AG50" s="195">
        <v>161.86600000000001</v>
      </c>
      <c r="AH50" s="195">
        <v>161.86600000000001</v>
      </c>
      <c r="AI50" s="195">
        <v>162.69900000000001</v>
      </c>
      <c r="AJ50" s="195">
        <v>161.066</v>
      </c>
      <c r="AK50" s="195">
        <v>161.066</v>
      </c>
      <c r="AL50" s="195">
        <v>155.58500000000001</v>
      </c>
      <c r="AM50" s="195">
        <v>148.892</v>
      </c>
      <c r="AN50" s="195">
        <v>148.892</v>
      </c>
      <c r="AO50" s="195">
        <v>145.37</v>
      </c>
      <c r="AP50" s="195">
        <v>144.76499999999999</v>
      </c>
      <c r="AQ50" s="195">
        <v>145.57599999999999</v>
      </c>
      <c r="AR50" s="195">
        <v>147.68100000000001</v>
      </c>
      <c r="AS50" s="195">
        <v>150.52099999999999</v>
      </c>
      <c r="AT50" s="195">
        <v>153.904</v>
      </c>
      <c r="AU50" s="195">
        <v>157.32900000000001</v>
      </c>
      <c r="AV50" s="195">
        <v>157.32900000000001</v>
      </c>
      <c r="AW50" s="195">
        <v>160.434</v>
      </c>
      <c r="AX50" s="195">
        <v>162.53399999999999</v>
      </c>
      <c r="AY50" s="193">
        <v>162.53399999999999</v>
      </c>
      <c r="AZ50" s="179">
        <v>162.523</v>
      </c>
    </row>
    <row r="51" spans="1:55">
      <c r="A51" s="201">
        <v>0.51870370370370367</v>
      </c>
      <c r="B51" s="190"/>
      <c r="C51" s="191">
        <v>-64.694000000000003</v>
      </c>
      <c r="D51" s="191">
        <v>-70.97</v>
      </c>
      <c r="E51" s="191">
        <v>-79.224000000000004</v>
      </c>
      <c r="F51" s="191">
        <v>-89.076999999999998</v>
      </c>
      <c r="G51" s="191">
        <v>-101.94</v>
      </c>
      <c r="H51" s="191">
        <v>-101.94</v>
      </c>
      <c r="I51" s="191">
        <v>-115.14</v>
      </c>
      <c r="J51" s="191">
        <v>-129.58000000000001</v>
      </c>
      <c r="K51" s="191">
        <v>-144.72999999999999</v>
      </c>
      <c r="L51" s="191">
        <v>-150.11000000000001</v>
      </c>
      <c r="M51" s="195">
        <v>-158.63999999999999</v>
      </c>
      <c r="N51" s="195">
        <v>-155.38999999999999</v>
      </c>
      <c r="O51" s="195">
        <v>-151.72</v>
      </c>
      <c r="P51" s="195">
        <v>-140.87</v>
      </c>
      <c r="Q51" s="195">
        <v>-121.83</v>
      </c>
      <c r="R51" s="195">
        <v>-102.97</v>
      </c>
      <c r="S51" s="195">
        <v>-86.600999999999999</v>
      </c>
      <c r="T51" s="195">
        <v>-86.600999999999999</v>
      </c>
      <c r="U51" s="195">
        <v>-73.777000000000001</v>
      </c>
      <c r="V51" s="195">
        <v>-65.468000000000004</v>
      </c>
      <c r="W51" s="195">
        <v>-57.781999999999996</v>
      </c>
      <c r="X51" s="195">
        <v>-51.197000000000003</v>
      </c>
      <c r="Y51" s="195">
        <v>-47.195999999999998</v>
      </c>
      <c r="Z51" s="195">
        <v>-51.503999999999998</v>
      </c>
      <c r="AA51" s="195">
        <v>-172.46</v>
      </c>
      <c r="AB51" s="195">
        <v>-177.17</v>
      </c>
      <c r="AC51" s="195">
        <v>-163.46</v>
      </c>
      <c r="AD51" s="195">
        <v>-144.33000000000001</v>
      </c>
      <c r="AE51" s="195">
        <v>-123.76</v>
      </c>
      <c r="AF51" s="195">
        <v>-123.76</v>
      </c>
      <c r="AG51" s="195">
        <v>-106.34</v>
      </c>
      <c r="AH51" s="195">
        <v>-94.313000000000002</v>
      </c>
      <c r="AI51" s="195">
        <v>-83.272000000000006</v>
      </c>
      <c r="AJ51" s="195">
        <v>-74.233000000000004</v>
      </c>
      <c r="AK51" s="195">
        <v>-65.811000000000007</v>
      </c>
      <c r="AL51" s="195">
        <v>-58.243000000000002</v>
      </c>
      <c r="AM51" s="195">
        <v>-52.856999999999999</v>
      </c>
      <c r="AN51" s="195">
        <v>-49.222000000000001</v>
      </c>
      <c r="AO51" s="195">
        <v>-45.896999999999998</v>
      </c>
      <c r="AP51" s="195">
        <v>-60.24</v>
      </c>
      <c r="AQ51" s="195">
        <v>-158.69999999999999</v>
      </c>
      <c r="AR51" s="195">
        <v>-173.23</v>
      </c>
      <c r="AS51" s="195">
        <v>-173.23</v>
      </c>
      <c r="AT51" s="195">
        <v>-165.78</v>
      </c>
      <c r="AU51" s="195">
        <v>-150.68</v>
      </c>
      <c r="AV51" s="195">
        <v>-128.44999999999999</v>
      </c>
      <c r="AW51" s="195">
        <v>-111.71</v>
      </c>
      <c r="AX51" s="195">
        <v>-95.453000000000003</v>
      </c>
      <c r="AY51" s="193">
        <v>-83.555000000000007</v>
      </c>
      <c r="AZ51" s="179">
        <v>-76.632999999999996</v>
      </c>
    </row>
    <row r="52" spans="1:55" ht="15" thickBot="1">
      <c r="A52" s="201">
        <f>A51-A50</f>
        <v>1.1805555555555181E-3</v>
      </c>
      <c r="B52" s="196"/>
      <c r="C52" s="197">
        <v>50</v>
      </c>
      <c r="D52" s="197">
        <v>50</v>
      </c>
      <c r="E52" s="197">
        <v>50</v>
      </c>
      <c r="F52" s="197">
        <v>50</v>
      </c>
      <c r="G52" s="197">
        <v>50</v>
      </c>
      <c r="H52" s="197">
        <v>50</v>
      </c>
      <c r="I52" s="197">
        <v>50</v>
      </c>
      <c r="J52" s="197">
        <v>50</v>
      </c>
      <c r="K52" s="197">
        <v>50</v>
      </c>
      <c r="L52" s="197">
        <v>50</v>
      </c>
      <c r="M52" s="199">
        <v>50</v>
      </c>
      <c r="N52" s="199">
        <v>50</v>
      </c>
      <c r="O52" s="199">
        <v>50</v>
      </c>
      <c r="P52" s="199">
        <v>50</v>
      </c>
      <c r="Q52" s="199">
        <v>50</v>
      </c>
      <c r="R52" s="199">
        <v>50</v>
      </c>
      <c r="S52" s="199">
        <v>50</v>
      </c>
      <c r="T52" s="199">
        <v>50</v>
      </c>
      <c r="U52" s="199">
        <v>50</v>
      </c>
      <c r="V52" s="199">
        <v>50</v>
      </c>
      <c r="W52" s="199">
        <v>50</v>
      </c>
      <c r="X52" s="199">
        <v>50</v>
      </c>
      <c r="Y52" s="199">
        <v>50</v>
      </c>
      <c r="Z52" s="199">
        <v>50</v>
      </c>
      <c r="AA52" s="199">
        <v>50</v>
      </c>
      <c r="AB52" s="199">
        <v>50</v>
      </c>
      <c r="AC52" s="199">
        <v>50</v>
      </c>
      <c r="AD52" s="199">
        <v>50</v>
      </c>
      <c r="AE52" s="199">
        <v>50</v>
      </c>
      <c r="AF52" s="199">
        <v>50</v>
      </c>
      <c r="AG52" s="199">
        <v>50</v>
      </c>
      <c r="AH52" s="199">
        <v>50</v>
      </c>
      <c r="AI52" s="199">
        <v>50</v>
      </c>
      <c r="AJ52" s="199">
        <v>50</v>
      </c>
      <c r="AK52" s="199">
        <v>50</v>
      </c>
      <c r="AL52" s="199">
        <v>50</v>
      </c>
      <c r="AM52" s="199">
        <v>50</v>
      </c>
      <c r="AN52" s="199">
        <v>50</v>
      </c>
      <c r="AO52" s="199">
        <v>50</v>
      </c>
      <c r="AP52" s="199">
        <v>50</v>
      </c>
      <c r="AQ52" s="199">
        <v>50</v>
      </c>
      <c r="AR52" s="199">
        <v>50</v>
      </c>
      <c r="AS52" s="199">
        <v>50</v>
      </c>
      <c r="AT52" s="199">
        <v>50</v>
      </c>
      <c r="AU52" s="199">
        <v>50</v>
      </c>
      <c r="AV52" s="199">
        <v>50</v>
      </c>
      <c r="AW52" s="199">
        <v>50</v>
      </c>
      <c r="AX52" s="199">
        <v>50</v>
      </c>
      <c r="AY52" s="198">
        <v>50</v>
      </c>
      <c r="AZ52" s="180">
        <v>50</v>
      </c>
    </row>
    <row r="53" spans="1:55">
      <c r="A53" s="189"/>
      <c r="B53" s="190" t="s">
        <v>662</v>
      </c>
      <c r="C53" s="191">
        <v>240.06399999999999</v>
      </c>
      <c r="D53" s="191">
        <v>240.07499999999999</v>
      </c>
      <c r="E53" s="191">
        <v>240.08500000000001</v>
      </c>
      <c r="F53" s="191">
        <v>240.09100000000001</v>
      </c>
      <c r="G53" s="191">
        <v>240.096</v>
      </c>
      <c r="H53" s="191">
        <v>240.09899999999999</v>
      </c>
      <c r="I53" s="191">
        <v>240.09100000000001</v>
      </c>
      <c r="J53" s="191">
        <v>240.08199999999999</v>
      </c>
      <c r="K53" s="191">
        <v>240.07300000000001</v>
      </c>
      <c r="L53" s="191">
        <v>240.066</v>
      </c>
      <c r="M53" s="195">
        <v>240.059</v>
      </c>
      <c r="N53" s="195">
        <v>240.054</v>
      </c>
      <c r="O53" s="195">
        <v>240.054</v>
      </c>
      <c r="P53" s="195">
        <v>240.05099999999999</v>
      </c>
      <c r="Q53" s="195">
        <v>240.04900000000001</v>
      </c>
      <c r="R53" s="195">
        <v>240.04599999999999</v>
      </c>
      <c r="S53" s="195">
        <v>240.04599999999999</v>
      </c>
      <c r="T53" s="195">
        <v>240.048</v>
      </c>
      <c r="U53" s="195">
        <v>240.05199999999999</v>
      </c>
      <c r="V53" s="195">
        <v>240.05699999999999</v>
      </c>
      <c r="W53" s="195">
        <v>240.06700000000001</v>
      </c>
      <c r="X53" s="195">
        <v>240.08</v>
      </c>
      <c r="Y53" s="195">
        <v>240.09399999999999</v>
      </c>
      <c r="Z53" s="195">
        <v>240.09899999999999</v>
      </c>
      <c r="AA53" s="195">
        <v>240.09399999999999</v>
      </c>
      <c r="AB53" s="195">
        <v>240.09399999999999</v>
      </c>
      <c r="AC53" s="195">
        <v>240.089</v>
      </c>
      <c r="AD53" s="195">
        <v>240.08199999999999</v>
      </c>
      <c r="AE53" s="195">
        <v>240.071</v>
      </c>
      <c r="AF53" s="195">
        <v>240.059</v>
      </c>
      <c r="AG53" s="195">
        <v>240.04599999999999</v>
      </c>
      <c r="AH53" s="195">
        <v>240.04</v>
      </c>
      <c r="AI53" s="195">
        <v>240.04499999999999</v>
      </c>
      <c r="AJ53" s="195">
        <v>240.05199999999999</v>
      </c>
      <c r="AK53" s="195">
        <v>240.05799999999999</v>
      </c>
      <c r="AL53" s="195">
        <v>240.06800000000001</v>
      </c>
      <c r="AM53" s="195">
        <v>240.07900000000001</v>
      </c>
      <c r="AN53" s="195">
        <v>240.07900000000001</v>
      </c>
      <c r="AO53" s="195">
        <v>240.09</v>
      </c>
      <c r="AP53" s="195">
        <v>240.09899999999999</v>
      </c>
      <c r="AQ53" s="195">
        <v>240.09700000000001</v>
      </c>
      <c r="AR53" s="195">
        <v>240.09399999999999</v>
      </c>
      <c r="AS53" s="195">
        <v>240.09</v>
      </c>
      <c r="AT53" s="195">
        <v>240.08600000000001</v>
      </c>
      <c r="AU53" s="195">
        <v>240.078</v>
      </c>
      <c r="AV53" s="195">
        <v>240.07</v>
      </c>
      <c r="AW53" s="195">
        <v>240.06100000000001</v>
      </c>
      <c r="AX53" s="195">
        <v>240.05199999999999</v>
      </c>
      <c r="AY53" s="193">
        <v>240.04300000000001</v>
      </c>
      <c r="AZ53" s="179">
        <v>240.04</v>
      </c>
      <c r="BA53" s="29">
        <f>STDEV(C53:AZ53)</f>
        <v>1.9024624215228953E-2</v>
      </c>
      <c r="BB53" s="29">
        <f>MAX(C53:AZ53)-MIN(C53:AZ53)</f>
        <v>5.8999999999997499E-2</v>
      </c>
      <c r="BC53" s="206">
        <f>(AZ53-A55)/A55</f>
        <v>1.6666666666663351E-4</v>
      </c>
    </row>
    <row r="54" spans="1:55">
      <c r="A54" s="189"/>
      <c r="B54" s="190"/>
      <c r="C54" s="191">
        <v>5.9634900000000002</v>
      </c>
      <c r="D54" s="191">
        <v>6.4617100000000001</v>
      </c>
      <c r="E54" s="191">
        <v>6.4617100000000001</v>
      </c>
      <c r="F54" s="191">
        <v>7.3395000000000001</v>
      </c>
      <c r="G54" s="191">
        <v>7.3395000000000001</v>
      </c>
      <c r="H54" s="191">
        <v>8.1400299999999994</v>
      </c>
      <c r="I54" s="191">
        <v>7.34985</v>
      </c>
      <c r="J54" s="191">
        <v>7.34985</v>
      </c>
      <c r="K54" s="191">
        <v>7.4594500000000004</v>
      </c>
      <c r="L54" s="191">
        <v>6.4923099999999998</v>
      </c>
      <c r="M54" s="195">
        <v>6.3862899999999998</v>
      </c>
      <c r="N54" s="195">
        <v>6.3862899999999998</v>
      </c>
      <c r="O54" s="195">
        <v>5.83596</v>
      </c>
      <c r="P54" s="195">
        <v>5.6402599999999996</v>
      </c>
      <c r="Q54" s="195">
        <v>5.5887900000000004</v>
      </c>
      <c r="R54" s="195">
        <v>5.5646300000000002</v>
      </c>
      <c r="S54" s="195">
        <v>5.5717800000000004</v>
      </c>
      <c r="T54" s="195">
        <v>5.6085500000000001</v>
      </c>
      <c r="U54" s="195">
        <v>5.7895899999999996</v>
      </c>
      <c r="V54" s="195">
        <v>6.38497</v>
      </c>
      <c r="W54" s="195">
        <v>6.38497</v>
      </c>
      <c r="X54" s="195">
        <v>7.2698999999999998</v>
      </c>
      <c r="Y54" s="195">
        <v>7.2698999999999998</v>
      </c>
      <c r="Z54" s="195">
        <v>7.4797500000000001</v>
      </c>
      <c r="AA54" s="195">
        <v>7.8047800000000001</v>
      </c>
      <c r="AB54" s="195">
        <v>7.8047800000000001</v>
      </c>
      <c r="AC54" s="195">
        <v>7.0972499999999998</v>
      </c>
      <c r="AD54" s="195">
        <v>6.3046300000000004</v>
      </c>
      <c r="AE54" s="195">
        <v>5.7056500000000003</v>
      </c>
      <c r="AF54" s="195">
        <v>5.5224000000000002</v>
      </c>
      <c r="AG54" s="195">
        <v>5.4600600000000004</v>
      </c>
      <c r="AH54" s="195">
        <v>5.4871800000000004</v>
      </c>
      <c r="AI54" s="195">
        <v>5.6158299999999999</v>
      </c>
      <c r="AJ54" s="195">
        <v>5.6158299999999999</v>
      </c>
      <c r="AK54" s="195">
        <v>5.9302099999999998</v>
      </c>
      <c r="AL54" s="195">
        <v>6.7047999999999996</v>
      </c>
      <c r="AM54" s="195">
        <v>6.7047999999999996</v>
      </c>
      <c r="AN54" s="195">
        <v>7.4350899999999998</v>
      </c>
      <c r="AO54" s="195">
        <v>7.3714300000000001</v>
      </c>
      <c r="AP54" s="195">
        <v>7.3714300000000001</v>
      </c>
      <c r="AQ54" s="195">
        <v>7.9726699999999999</v>
      </c>
      <c r="AR54" s="195">
        <v>7.2536300000000002</v>
      </c>
      <c r="AS54" s="195">
        <v>7.2536300000000002</v>
      </c>
      <c r="AT54" s="195">
        <v>6.9642499999999998</v>
      </c>
      <c r="AU54" s="195">
        <v>6.1481500000000002</v>
      </c>
      <c r="AV54" s="195">
        <v>5.7844499999999996</v>
      </c>
      <c r="AW54" s="195">
        <v>5.5630600000000001</v>
      </c>
      <c r="AX54" s="195">
        <v>5.5630600000000001</v>
      </c>
      <c r="AY54" s="193">
        <v>5.4941199999999997</v>
      </c>
      <c r="AZ54" s="179">
        <v>5.4616100000000003</v>
      </c>
    </row>
    <row r="55" spans="1:55">
      <c r="A55" s="189">
        <v>240</v>
      </c>
      <c r="B55" s="190"/>
      <c r="C55" s="191">
        <v>4.8870100000000001</v>
      </c>
      <c r="D55" s="191">
        <v>5.0579299999999998</v>
      </c>
      <c r="E55" s="191">
        <v>5.2222999999999997</v>
      </c>
      <c r="F55" s="191">
        <v>5.3388</v>
      </c>
      <c r="G55" s="191">
        <v>5.3838100000000004</v>
      </c>
      <c r="H55" s="191">
        <v>5.3704499999999999</v>
      </c>
      <c r="I55" s="191">
        <v>5.30844</v>
      </c>
      <c r="J55" s="191">
        <v>5.2183599999999997</v>
      </c>
      <c r="K55" s="191">
        <v>5.1053800000000003</v>
      </c>
      <c r="L55" s="191">
        <v>4.9947600000000003</v>
      </c>
      <c r="M55" s="195">
        <v>4.9947600000000003</v>
      </c>
      <c r="N55" s="195">
        <v>4.8913000000000002</v>
      </c>
      <c r="O55" s="195">
        <v>4.8133100000000004</v>
      </c>
      <c r="P55" s="195">
        <v>4.74648</v>
      </c>
      <c r="Q55" s="195">
        <v>4.7154400000000001</v>
      </c>
      <c r="R55" s="195">
        <v>4.6949300000000003</v>
      </c>
      <c r="S55" s="195">
        <v>4.7086800000000002</v>
      </c>
      <c r="T55" s="195">
        <v>4.7563199999999997</v>
      </c>
      <c r="U55" s="195">
        <v>4.8480100000000004</v>
      </c>
      <c r="V55" s="195">
        <v>4.9978199999999999</v>
      </c>
      <c r="W55" s="195">
        <v>5.1877199999999997</v>
      </c>
      <c r="X55" s="195">
        <v>5.3293100000000004</v>
      </c>
      <c r="Y55" s="195">
        <v>5.3293100000000004</v>
      </c>
      <c r="Z55" s="195">
        <v>5.3852900000000004</v>
      </c>
      <c r="AA55" s="195">
        <v>5.3630500000000003</v>
      </c>
      <c r="AB55" s="195">
        <v>5.2695499999999997</v>
      </c>
      <c r="AC55" s="195">
        <v>5.12826</v>
      </c>
      <c r="AD55" s="195">
        <v>4.9493299999999998</v>
      </c>
      <c r="AE55" s="195">
        <v>4.7869400000000004</v>
      </c>
      <c r="AF55" s="195">
        <v>4.6627900000000002</v>
      </c>
      <c r="AG55" s="195">
        <v>4.6100399999999997</v>
      </c>
      <c r="AH55" s="195">
        <v>4.6367799999999999</v>
      </c>
      <c r="AI55" s="195">
        <v>4.7334699999999996</v>
      </c>
      <c r="AJ55" s="195">
        <v>4.8668500000000003</v>
      </c>
      <c r="AK55" s="195">
        <v>5.0318399999999999</v>
      </c>
      <c r="AL55" s="195">
        <v>5.0318399999999999</v>
      </c>
      <c r="AM55" s="195">
        <v>5.1780299999999997</v>
      </c>
      <c r="AN55" s="195">
        <v>5.3061400000000001</v>
      </c>
      <c r="AO55" s="195">
        <v>5.3767399999999999</v>
      </c>
      <c r="AP55" s="195">
        <v>5.3824500000000004</v>
      </c>
      <c r="AQ55" s="195">
        <v>5.3481399999999999</v>
      </c>
      <c r="AR55" s="195">
        <v>5.2664999999999997</v>
      </c>
      <c r="AS55" s="195">
        <v>5.1701499999999996</v>
      </c>
      <c r="AT55" s="195">
        <v>5.0377599999999996</v>
      </c>
      <c r="AU55" s="195">
        <v>4.9038199999999996</v>
      </c>
      <c r="AV55" s="195">
        <v>4.7766099999999998</v>
      </c>
      <c r="AW55" s="195">
        <v>4.6840599999999997</v>
      </c>
      <c r="AX55" s="195">
        <v>4.6840599999999997</v>
      </c>
      <c r="AY55" s="193">
        <v>4.6337999999999999</v>
      </c>
      <c r="AZ55" s="179">
        <v>4.6108900000000004</v>
      </c>
    </row>
    <row r="56" spans="1:55">
      <c r="A56" s="189">
        <v>100</v>
      </c>
      <c r="B56" s="190" t="s">
        <v>663</v>
      </c>
      <c r="C56" s="191">
        <v>100.01300000000001</v>
      </c>
      <c r="D56" s="191">
        <v>100.01600000000001</v>
      </c>
      <c r="E56" s="191">
        <v>100.02</v>
      </c>
      <c r="F56" s="191">
        <v>100.02200000000001</v>
      </c>
      <c r="G56" s="191">
        <v>100.023</v>
      </c>
      <c r="H56" s="191">
        <v>100.02200000000001</v>
      </c>
      <c r="I56" s="191">
        <v>100.021</v>
      </c>
      <c r="J56" s="191">
        <v>100.018</v>
      </c>
      <c r="K56" s="191">
        <v>100.01600000000001</v>
      </c>
      <c r="L56" s="191">
        <v>100.014</v>
      </c>
      <c r="M56" s="195">
        <v>100.012</v>
      </c>
      <c r="N56" s="195">
        <v>100.01</v>
      </c>
      <c r="O56" s="195">
        <v>100.01</v>
      </c>
      <c r="P56" s="195">
        <v>100.009</v>
      </c>
      <c r="Q56" s="195">
        <v>100.008</v>
      </c>
      <c r="R56" s="195">
        <v>100.00700000000001</v>
      </c>
      <c r="S56" s="195">
        <v>100.00700000000001</v>
      </c>
      <c r="T56" s="195">
        <v>100.008</v>
      </c>
      <c r="U56" s="195">
        <v>100.009</v>
      </c>
      <c r="V56" s="195">
        <v>100.011</v>
      </c>
      <c r="W56" s="195">
        <v>100.014</v>
      </c>
      <c r="X56" s="195">
        <v>100.018</v>
      </c>
      <c r="Y56" s="195">
        <v>100.021</v>
      </c>
      <c r="Z56" s="195">
        <v>100.023</v>
      </c>
      <c r="AA56" s="195">
        <v>100.02200000000001</v>
      </c>
      <c r="AB56" s="195">
        <v>100.02200000000001</v>
      </c>
      <c r="AC56" s="195">
        <v>100.02</v>
      </c>
      <c r="AD56" s="195">
        <v>100.017</v>
      </c>
      <c r="AE56" s="195">
        <v>100.014</v>
      </c>
      <c r="AF56" s="195">
        <v>100.011</v>
      </c>
      <c r="AG56" s="195">
        <v>100.008</v>
      </c>
      <c r="AH56" s="195">
        <v>100.00700000000001</v>
      </c>
      <c r="AI56" s="195">
        <v>100.00700000000001</v>
      </c>
      <c r="AJ56" s="195">
        <v>100.008</v>
      </c>
      <c r="AK56" s="195">
        <v>100.011</v>
      </c>
      <c r="AL56" s="195">
        <v>100.014</v>
      </c>
      <c r="AM56" s="195">
        <v>100.017</v>
      </c>
      <c r="AN56" s="195">
        <v>100.017</v>
      </c>
      <c r="AO56" s="195">
        <v>100.02</v>
      </c>
      <c r="AP56" s="195">
        <v>100.02200000000001</v>
      </c>
      <c r="AQ56" s="195">
        <v>100.02200000000001</v>
      </c>
      <c r="AR56" s="195">
        <v>100.02200000000001</v>
      </c>
      <c r="AS56" s="195">
        <v>100.02</v>
      </c>
      <c r="AT56" s="195">
        <v>100.018</v>
      </c>
      <c r="AU56" s="195">
        <v>100.015</v>
      </c>
      <c r="AV56" s="195">
        <v>100.01300000000001</v>
      </c>
      <c r="AW56" s="195">
        <v>100.011</v>
      </c>
      <c r="AX56" s="195">
        <v>100.009</v>
      </c>
      <c r="AY56" s="193">
        <v>100.00700000000001</v>
      </c>
      <c r="AZ56" s="179">
        <v>100.00700000000001</v>
      </c>
      <c r="BA56" s="29">
        <f t="shared" si="0"/>
        <v>5.5350829133034747E-3</v>
      </c>
      <c r="BB56" s="29">
        <f>MAX(C56:AZ56)-MIN(C56:AZ56)</f>
        <v>1.5999999999991132E-2</v>
      </c>
      <c r="BC56" s="206">
        <f>(AZ56-A56)/A56</f>
        <v>7.0000000000050016E-5</v>
      </c>
    </row>
    <row r="57" spans="1:55">
      <c r="A57" s="189">
        <v>0</v>
      </c>
      <c r="B57" s="190"/>
      <c r="C57" s="191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1.0000000000000001E-5</v>
      </c>
      <c r="I57" s="191">
        <v>0</v>
      </c>
      <c r="J57" s="191">
        <v>0</v>
      </c>
      <c r="K57" s="191">
        <v>0</v>
      </c>
      <c r="L57" s="191">
        <v>0</v>
      </c>
      <c r="M57" s="195">
        <v>0</v>
      </c>
      <c r="N57" s="195">
        <v>0</v>
      </c>
      <c r="O57" s="195">
        <v>0</v>
      </c>
      <c r="P57" s="195">
        <v>0</v>
      </c>
      <c r="Q57" s="195">
        <v>0</v>
      </c>
      <c r="R57" s="195">
        <v>0</v>
      </c>
      <c r="S57" s="195">
        <v>0</v>
      </c>
      <c r="T57" s="195">
        <v>0</v>
      </c>
      <c r="U57" s="195">
        <v>0</v>
      </c>
      <c r="V57" s="195">
        <v>0</v>
      </c>
      <c r="W57" s="195">
        <v>0</v>
      </c>
      <c r="X57" s="195">
        <v>0</v>
      </c>
      <c r="Y57" s="195">
        <v>0</v>
      </c>
      <c r="Z57" s="195">
        <v>0</v>
      </c>
      <c r="AA57" s="195">
        <v>0</v>
      </c>
      <c r="AB57" s="195">
        <v>0</v>
      </c>
      <c r="AC57" s="195">
        <v>0</v>
      </c>
      <c r="AD57" s="195">
        <v>0</v>
      </c>
      <c r="AE57" s="195">
        <v>0</v>
      </c>
      <c r="AF57" s="195">
        <v>0</v>
      </c>
      <c r="AG57" s="195">
        <v>0</v>
      </c>
      <c r="AH57" s="195">
        <v>0</v>
      </c>
      <c r="AI57" s="195">
        <v>0</v>
      </c>
      <c r="AJ57" s="195">
        <v>0</v>
      </c>
      <c r="AK57" s="195">
        <v>0</v>
      </c>
      <c r="AL57" s="195">
        <v>0</v>
      </c>
      <c r="AM57" s="195">
        <v>0</v>
      </c>
      <c r="AN57" s="195">
        <v>0</v>
      </c>
      <c r="AO57" s="195">
        <v>0</v>
      </c>
      <c r="AP57" s="195">
        <v>0</v>
      </c>
      <c r="AQ57" s="195">
        <v>0</v>
      </c>
      <c r="AR57" s="195">
        <v>0</v>
      </c>
      <c r="AS57" s="195">
        <v>0</v>
      </c>
      <c r="AT57" s="195">
        <v>0</v>
      </c>
      <c r="AU57" s="195">
        <v>0</v>
      </c>
      <c r="AV57" s="195">
        <v>0</v>
      </c>
      <c r="AW57" s="195">
        <v>0</v>
      </c>
      <c r="AX57" s="195">
        <v>0</v>
      </c>
      <c r="AY57" s="193">
        <v>0</v>
      </c>
      <c r="AZ57" s="179">
        <v>0</v>
      </c>
    </row>
    <row r="58" spans="1:55">
      <c r="A58" s="189">
        <v>50</v>
      </c>
      <c r="B58" s="190"/>
      <c r="C58" s="191">
        <v>0</v>
      </c>
      <c r="D58" s="191">
        <v>0</v>
      </c>
      <c r="E58" s="191">
        <v>0</v>
      </c>
      <c r="F58" s="191">
        <v>0</v>
      </c>
      <c r="G58" s="191">
        <v>0</v>
      </c>
      <c r="H58" s="191">
        <v>0</v>
      </c>
      <c r="I58" s="191">
        <v>0</v>
      </c>
      <c r="J58" s="191">
        <v>0</v>
      </c>
      <c r="K58" s="191">
        <v>0</v>
      </c>
      <c r="L58" s="191">
        <v>0</v>
      </c>
      <c r="M58" s="195">
        <v>0</v>
      </c>
      <c r="N58" s="195">
        <v>0</v>
      </c>
      <c r="O58" s="195">
        <v>0</v>
      </c>
      <c r="P58" s="195">
        <v>0</v>
      </c>
      <c r="Q58" s="195">
        <v>0</v>
      </c>
      <c r="R58" s="195">
        <v>0</v>
      </c>
      <c r="S58" s="195">
        <v>0</v>
      </c>
      <c r="T58" s="195">
        <v>0</v>
      </c>
      <c r="U58" s="195">
        <v>0</v>
      </c>
      <c r="V58" s="195">
        <v>0</v>
      </c>
      <c r="W58" s="195">
        <v>0</v>
      </c>
      <c r="X58" s="195">
        <v>0</v>
      </c>
      <c r="Y58" s="195">
        <v>0</v>
      </c>
      <c r="Z58" s="195">
        <v>0</v>
      </c>
      <c r="AA58" s="195">
        <v>0</v>
      </c>
      <c r="AB58" s="195">
        <v>0</v>
      </c>
      <c r="AC58" s="195">
        <v>0</v>
      </c>
      <c r="AD58" s="195">
        <v>0</v>
      </c>
      <c r="AE58" s="195">
        <v>0</v>
      </c>
      <c r="AF58" s="195">
        <v>0</v>
      </c>
      <c r="AG58" s="195">
        <v>0</v>
      </c>
      <c r="AH58" s="195">
        <v>0</v>
      </c>
      <c r="AI58" s="195">
        <v>0</v>
      </c>
      <c r="AJ58" s="195">
        <v>0</v>
      </c>
      <c r="AK58" s="195">
        <v>0</v>
      </c>
      <c r="AL58" s="195">
        <v>0</v>
      </c>
      <c r="AM58" s="195">
        <v>0</v>
      </c>
      <c r="AN58" s="195">
        <v>0</v>
      </c>
      <c r="AO58" s="195">
        <v>0</v>
      </c>
      <c r="AP58" s="195">
        <v>0</v>
      </c>
      <c r="AQ58" s="195">
        <v>0</v>
      </c>
      <c r="AR58" s="195">
        <v>0</v>
      </c>
      <c r="AS58" s="195">
        <v>0</v>
      </c>
      <c r="AT58" s="195">
        <v>0</v>
      </c>
      <c r="AU58" s="195">
        <v>0</v>
      </c>
      <c r="AV58" s="195">
        <v>0</v>
      </c>
      <c r="AW58" s="195">
        <v>0</v>
      </c>
      <c r="AX58" s="195">
        <v>0</v>
      </c>
      <c r="AY58" s="193">
        <v>0</v>
      </c>
      <c r="AZ58" s="179">
        <v>0</v>
      </c>
    </row>
    <row r="59" spans="1:55">
      <c r="A59" s="200">
        <v>44223.556192129632</v>
      </c>
      <c r="B59" s="190" t="s">
        <v>664</v>
      </c>
      <c r="C59" s="191">
        <v>0.1036</v>
      </c>
      <c r="D59" s="191">
        <v>0.10348</v>
      </c>
      <c r="E59" s="191">
        <v>0.10358000000000001</v>
      </c>
      <c r="F59" s="191">
        <v>0.10427</v>
      </c>
      <c r="G59" s="191">
        <v>0.10347000000000001</v>
      </c>
      <c r="H59" s="191">
        <v>0.10377</v>
      </c>
      <c r="I59" s="191">
        <v>0.10443</v>
      </c>
      <c r="J59" s="191">
        <v>0.1037</v>
      </c>
      <c r="K59" s="191">
        <v>0.10348</v>
      </c>
      <c r="L59" s="191">
        <v>0.10397000000000001</v>
      </c>
      <c r="M59" s="195">
        <v>0.10424</v>
      </c>
      <c r="N59" s="195">
        <v>0.10385</v>
      </c>
      <c r="O59" s="195">
        <v>0.10385</v>
      </c>
      <c r="P59" s="195">
        <v>0.10392</v>
      </c>
      <c r="Q59" s="195">
        <v>0.10385</v>
      </c>
      <c r="R59" s="195">
        <v>0.10381</v>
      </c>
      <c r="S59" s="195">
        <v>0.10385</v>
      </c>
      <c r="T59" s="195">
        <v>0.10363</v>
      </c>
      <c r="U59" s="195">
        <v>0.10374</v>
      </c>
      <c r="V59" s="195">
        <v>0.10403</v>
      </c>
      <c r="W59" s="195">
        <v>0.10401000000000001</v>
      </c>
      <c r="X59" s="195">
        <v>0.10364</v>
      </c>
      <c r="Y59" s="195">
        <v>0.10387</v>
      </c>
      <c r="Z59" s="195">
        <v>0.10322000000000001</v>
      </c>
      <c r="AA59" s="195">
        <v>0.10390000000000001</v>
      </c>
      <c r="AB59" s="195">
        <v>0.10390000000000001</v>
      </c>
      <c r="AC59" s="195">
        <v>0.10390000000000001</v>
      </c>
      <c r="AD59" s="195">
        <v>0.10333000000000001</v>
      </c>
      <c r="AE59" s="195">
        <v>0.10332</v>
      </c>
      <c r="AF59" s="195">
        <v>0.10339</v>
      </c>
      <c r="AG59" s="195">
        <v>0.10291</v>
      </c>
      <c r="AH59" s="195">
        <v>0.10394</v>
      </c>
      <c r="AI59" s="195">
        <v>0.10388</v>
      </c>
      <c r="AJ59" s="195">
        <v>0.10335999999999999</v>
      </c>
      <c r="AK59" s="195">
        <v>0.10378999999999999</v>
      </c>
      <c r="AL59" s="195">
        <v>0.10364</v>
      </c>
      <c r="AM59" s="195">
        <v>0.10306999999999999</v>
      </c>
      <c r="AN59" s="195">
        <v>0.10306999999999999</v>
      </c>
      <c r="AO59" s="195">
        <v>0.10356</v>
      </c>
      <c r="AP59" s="195">
        <v>0.10315000000000001</v>
      </c>
      <c r="AQ59" s="195">
        <v>0.10284</v>
      </c>
      <c r="AR59" s="195">
        <v>0.10375</v>
      </c>
      <c r="AS59" s="195">
        <v>0.10367999999999999</v>
      </c>
      <c r="AT59" s="195">
        <v>0.10333000000000001</v>
      </c>
      <c r="AU59" s="195">
        <v>0.10292999999999999</v>
      </c>
      <c r="AV59" s="195">
        <v>0.10337</v>
      </c>
      <c r="AW59" s="195">
        <v>0.10341</v>
      </c>
      <c r="AX59" s="195">
        <v>0.10276</v>
      </c>
      <c r="AY59" s="193">
        <v>0.10321</v>
      </c>
      <c r="AZ59" s="179">
        <v>0.10414</v>
      </c>
      <c r="BA59" s="29">
        <f t="shared" si="0"/>
        <v>3.8089631134995258E-4</v>
      </c>
      <c r="BB59" s="29">
        <f>MAX(C59:AZ59)-MIN(C59:AZ59)</f>
        <v>1.6699999999999909E-3</v>
      </c>
    </row>
    <row r="60" spans="1:55">
      <c r="A60" s="201">
        <v>0.55619212962962961</v>
      </c>
      <c r="B60" s="190"/>
      <c r="C60" s="191">
        <v>145.566</v>
      </c>
      <c r="D60" s="191">
        <v>146.001</v>
      </c>
      <c r="E60" s="191">
        <v>146.001</v>
      </c>
      <c r="F60" s="191">
        <v>148.63</v>
      </c>
      <c r="G60" s="191">
        <v>148.63</v>
      </c>
      <c r="H60" s="191">
        <v>153.89699999999999</v>
      </c>
      <c r="I60" s="191">
        <v>158.197</v>
      </c>
      <c r="J60" s="191">
        <v>158.197</v>
      </c>
      <c r="K60" s="191">
        <v>160.26300000000001</v>
      </c>
      <c r="L60" s="191">
        <v>160.48599999999999</v>
      </c>
      <c r="M60" s="195">
        <v>159.68799999999999</v>
      </c>
      <c r="N60" s="195">
        <v>159.68799999999999</v>
      </c>
      <c r="O60" s="195">
        <v>158.37899999999999</v>
      </c>
      <c r="P60" s="195">
        <v>157.435</v>
      </c>
      <c r="Q60" s="195">
        <v>156.55699999999999</v>
      </c>
      <c r="R60" s="195">
        <v>155.90700000000001</v>
      </c>
      <c r="S60" s="195">
        <v>155.934</v>
      </c>
      <c r="T60" s="195">
        <v>156.76499999999999</v>
      </c>
      <c r="U60" s="195">
        <v>158.29599999999999</v>
      </c>
      <c r="V60" s="195">
        <v>160.04400000000001</v>
      </c>
      <c r="W60" s="195">
        <v>160.04400000000001</v>
      </c>
      <c r="X60" s="195">
        <v>160.101</v>
      </c>
      <c r="Y60" s="195">
        <v>160.101</v>
      </c>
      <c r="Z60" s="195">
        <v>156.67599999999999</v>
      </c>
      <c r="AA60" s="195">
        <v>151.501</v>
      </c>
      <c r="AB60" s="195">
        <v>151.501</v>
      </c>
      <c r="AC60" s="195">
        <v>147.244</v>
      </c>
      <c r="AD60" s="195">
        <v>145.703</v>
      </c>
      <c r="AE60" s="195">
        <v>146.155</v>
      </c>
      <c r="AF60" s="195">
        <v>147.98599999999999</v>
      </c>
      <c r="AG60" s="195">
        <v>150.55199999999999</v>
      </c>
      <c r="AH60" s="195">
        <v>153.68199999999999</v>
      </c>
      <c r="AI60" s="195">
        <v>156.53399999999999</v>
      </c>
      <c r="AJ60" s="195">
        <v>156.53399999999999</v>
      </c>
      <c r="AK60" s="195">
        <v>159.02099999999999</v>
      </c>
      <c r="AL60" s="195">
        <v>160.37100000000001</v>
      </c>
      <c r="AM60" s="195">
        <v>160.37100000000001</v>
      </c>
      <c r="AN60" s="195">
        <v>159.85900000000001</v>
      </c>
      <c r="AO60" s="195">
        <v>156.74</v>
      </c>
      <c r="AP60" s="195">
        <v>156.74</v>
      </c>
      <c r="AQ60" s="195">
        <v>152.24700000000001</v>
      </c>
      <c r="AR60" s="195">
        <v>148.53800000000001</v>
      </c>
      <c r="AS60" s="195">
        <v>148.53800000000001</v>
      </c>
      <c r="AT60" s="195">
        <v>146.37700000000001</v>
      </c>
      <c r="AU60" s="195">
        <v>145.82</v>
      </c>
      <c r="AV60" s="195">
        <v>146.15700000000001</v>
      </c>
      <c r="AW60" s="195">
        <v>147.28899999999999</v>
      </c>
      <c r="AX60" s="195">
        <v>147.28899999999999</v>
      </c>
      <c r="AY60" s="193">
        <v>148.79</v>
      </c>
      <c r="AZ60" s="179">
        <v>150.60499999999999</v>
      </c>
    </row>
    <row r="61" spans="1:55">
      <c r="A61" s="201">
        <v>0.55738425925925927</v>
      </c>
      <c r="B61" s="190"/>
      <c r="C61" s="191">
        <v>-105.03</v>
      </c>
      <c r="D61" s="191">
        <v>-99.656999999999996</v>
      </c>
      <c r="E61" s="191">
        <v>-95.849000000000004</v>
      </c>
      <c r="F61" s="191">
        <v>-92.825999999999993</v>
      </c>
      <c r="G61" s="191">
        <v>-92.277000000000001</v>
      </c>
      <c r="H61" s="191">
        <v>-92.852999999999994</v>
      </c>
      <c r="I61" s="191">
        <v>-94.244</v>
      </c>
      <c r="J61" s="191">
        <v>-96.191999999999993</v>
      </c>
      <c r="K61" s="191">
        <v>-98.320999999999998</v>
      </c>
      <c r="L61" s="191">
        <v>-100.97</v>
      </c>
      <c r="M61" s="195">
        <v>-100.97</v>
      </c>
      <c r="N61" s="195">
        <v>-103.33</v>
      </c>
      <c r="O61" s="195">
        <v>-105.06</v>
      </c>
      <c r="P61" s="195">
        <v>-106.48</v>
      </c>
      <c r="Q61" s="195">
        <v>-107.82</v>
      </c>
      <c r="R61" s="195">
        <v>-107.76</v>
      </c>
      <c r="S61" s="195">
        <v>-107.95</v>
      </c>
      <c r="T61" s="195">
        <v>-106.5</v>
      </c>
      <c r="U61" s="195">
        <v>-104.34</v>
      </c>
      <c r="V61" s="195">
        <v>-101.1</v>
      </c>
      <c r="W61" s="195">
        <v>-96.575000000000003</v>
      </c>
      <c r="X61" s="195">
        <v>-93.888000000000005</v>
      </c>
      <c r="Y61" s="195">
        <v>-93.888000000000005</v>
      </c>
      <c r="Z61" s="195">
        <v>-92.688000000000002</v>
      </c>
      <c r="AA61" s="195">
        <v>-92.816999999999993</v>
      </c>
      <c r="AB61" s="195">
        <v>-95.228999999999999</v>
      </c>
      <c r="AC61" s="195">
        <v>-98.087999999999994</v>
      </c>
      <c r="AD61" s="195">
        <v>-103.34</v>
      </c>
      <c r="AE61" s="195">
        <v>-108.42</v>
      </c>
      <c r="AF61" s="195">
        <v>-111.76</v>
      </c>
      <c r="AG61" s="195">
        <v>-111.97</v>
      </c>
      <c r="AH61" s="195">
        <v>-109.61</v>
      </c>
      <c r="AI61" s="195">
        <v>-106.6</v>
      </c>
      <c r="AJ61" s="195">
        <v>-102.91</v>
      </c>
      <c r="AK61" s="195">
        <v>-99.754000000000005</v>
      </c>
      <c r="AL61" s="195">
        <v>-99.754000000000005</v>
      </c>
      <c r="AM61" s="195">
        <v>-96.722999999999999</v>
      </c>
      <c r="AN61" s="195">
        <v>-94.111999999999995</v>
      </c>
      <c r="AO61" s="195">
        <v>-92.66</v>
      </c>
      <c r="AP61" s="195">
        <v>-92.02</v>
      </c>
      <c r="AQ61" s="195">
        <v>-92.04</v>
      </c>
      <c r="AR61" s="195">
        <v>-94.375</v>
      </c>
      <c r="AS61" s="195">
        <v>-97.197000000000003</v>
      </c>
      <c r="AT61" s="195">
        <v>-100.28</v>
      </c>
      <c r="AU61" s="195">
        <v>-104.32</v>
      </c>
      <c r="AV61" s="195">
        <v>-108.01</v>
      </c>
      <c r="AW61" s="195">
        <v>-110.49</v>
      </c>
      <c r="AX61" s="195">
        <v>-110.49</v>
      </c>
      <c r="AY61" s="193">
        <v>-112.83</v>
      </c>
      <c r="AZ61" s="179">
        <v>-112.7</v>
      </c>
    </row>
    <row r="62" spans="1:55" ht="15" thickBot="1">
      <c r="A62" s="201">
        <f>A61-A60</f>
        <v>1.192129629629668E-3</v>
      </c>
      <c r="B62" s="196" t="s">
        <v>669</v>
      </c>
      <c r="C62" s="197">
        <v>50</v>
      </c>
      <c r="D62" s="197">
        <v>50</v>
      </c>
      <c r="E62" s="197">
        <v>50</v>
      </c>
      <c r="F62" s="197">
        <v>50</v>
      </c>
      <c r="G62" s="197">
        <v>50</v>
      </c>
      <c r="H62" s="197">
        <v>50</v>
      </c>
      <c r="I62" s="197">
        <v>50</v>
      </c>
      <c r="J62" s="197">
        <v>50</v>
      </c>
      <c r="K62" s="197">
        <v>50</v>
      </c>
      <c r="L62" s="197">
        <v>50</v>
      </c>
      <c r="M62" s="199">
        <v>50</v>
      </c>
      <c r="N62" s="199">
        <v>50</v>
      </c>
      <c r="O62" s="199">
        <v>50</v>
      </c>
      <c r="P62" s="199">
        <v>50</v>
      </c>
      <c r="Q62" s="199">
        <v>50</v>
      </c>
      <c r="R62" s="199">
        <v>50</v>
      </c>
      <c r="S62" s="199">
        <v>50</v>
      </c>
      <c r="T62" s="199">
        <v>50</v>
      </c>
      <c r="U62" s="199">
        <v>50</v>
      </c>
      <c r="V62" s="199">
        <v>50</v>
      </c>
      <c r="W62" s="199">
        <v>50</v>
      </c>
      <c r="X62" s="199">
        <v>50</v>
      </c>
      <c r="Y62" s="199">
        <v>50</v>
      </c>
      <c r="Z62" s="199">
        <v>50</v>
      </c>
      <c r="AA62" s="199">
        <v>50</v>
      </c>
      <c r="AB62" s="199">
        <v>50</v>
      </c>
      <c r="AC62" s="199">
        <v>50</v>
      </c>
      <c r="AD62" s="199">
        <v>50</v>
      </c>
      <c r="AE62" s="199">
        <v>50</v>
      </c>
      <c r="AF62" s="199">
        <v>50</v>
      </c>
      <c r="AG62" s="199">
        <v>50</v>
      </c>
      <c r="AH62" s="199">
        <v>50</v>
      </c>
      <c r="AI62" s="199">
        <v>50</v>
      </c>
      <c r="AJ62" s="199">
        <v>50</v>
      </c>
      <c r="AK62" s="199">
        <v>50</v>
      </c>
      <c r="AL62" s="199">
        <v>50</v>
      </c>
      <c r="AM62" s="199">
        <v>50</v>
      </c>
      <c r="AN62" s="199">
        <v>50</v>
      </c>
      <c r="AO62" s="199">
        <v>50</v>
      </c>
      <c r="AP62" s="199">
        <v>50</v>
      </c>
      <c r="AQ62" s="199">
        <v>50</v>
      </c>
      <c r="AR62" s="199">
        <v>50</v>
      </c>
      <c r="AS62" s="199">
        <v>50</v>
      </c>
      <c r="AT62" s="199">
        <v>50</v>
      </c>
      <c r="AU62" s="199">
        <v>50</v>
      </c>
      <c r="AV62" s="199">
        <v>50</v>
      </c>
      <c r="AW62" s="199">
        <v>50</v>
      </c>
      <c r="AX62" s="199">
        <v>50</v>
      </c>
      <c r="AY62" s="198">
        <v>50</v>
      </c>
      <c r="AZ62" s="180">
        <v>50</v>
      </c>
    </row>
    <row r="63" spans="1:55">
      <c r="A63" s="189"/>
      <c r="B63" s="187" t="s">
        <v>662</v>
      </c>
      <c r="C63" s="188">
        <v>240.03800000000001</v>
      </c>
      <c r="D63" s="188">
        <v>240.036</v>
      </c>
      <c r="E63" s="188">
        <v>240.03399999999999</v>
      </c>
      <c r="F63" s="188">
        <v>240.035</v>
      </c>
      <c r="G63" s="188">
        <v>240.03800000000001</v>
      </c>
      <c r="H63" s="188">
        <v>240.04</v>
      </c>
      <c r="I63" s="188">
        <v>240.042</v>
      </c>
      <c r="J63" s="188">
        <v>240.04300000000001</v>
      </c>
      <c r="K63" s="188">
        <v>240.04599999999999</v>
      </c>
      <c r="L63" s="188">
        <v>240.04599999999999</v>
      </c>
      <c r="M63" s="194">
        <v>240.04900000000001</v>
      </c>
      <c r="N63" s="194">
        <v>240.048</v>
      </c>
      <c r="O63" s="194">
        <v>240.04499999999999</v>
      </c>
      <c r="P63" s="194">
        <v>240.04499999999999</v>
      </c>
      <c r="Q63" s="194">
        <v>240.042</v>
      </c>
      <c r="R63" s="194">
        <v>240.04</v>
      </c>
      <c r="S63" s="194">
        <v>240.03700000000001</v>
      </c>
      <c r="T63" s="194">
        <v>240.036</v>
      </c>
      <c r="U63" s="194">
        <v>240.03399999999999</v>
      </c>
      <c r="V63" s="194">
        <v>240.03399999999999</v>
      </c>
      <c r="W63" s="194">
        <v>240.036</v>
      </c>
      <c r="X63" s="194">
        <v>240.03800000000001</v>
      </c>
      <c r="Y63" s="194">
        <v>240.03800000000001</v>
      </c>
      <c r="Z63" s="194">
        <v>240.03899999999999</v>
      </c>
      <c r="AA63" s="194">
        <v>240.03800000000001</v>
      </c>
      <c r="AB63" s="194">
        <v>240.03899999999999</v>
      </c>
      <c r="AC63" s="194">
        <v>240.041</v>
      </c>
      <c r="AD63" s="194">
        <v>240.04300000000001</v>
      </c>
      <c r="AE63" s="194">
        <v>240.042</v>
      </c>
      <c r="AF63" s="194">
        <v>240.04300000000001</v>
      </c>
      <c r="AG63" s="194">
        <v>240.04400000000001</v>
      </c>
      <c r="AH63" s="194">
        <v>240.04599999999999</v>
      </c>
      <c r="AI63" s="194">
        <v>240.04900000000001</v>
      </c>
      <c r="AJ63" s="194">
        <v>240.048</v>
      </c>
      <c r="AK63" s="194">
        <v>240.048</v>
      </c>
      <c r="AL63" s="194">
        <v>240.04499999999999</v>
      </c>
      <c r="AM63" s="194">
        <v>240.04400000000001</v>
      </c>
      <c r="AN63" s="194">
        <v>240.041</v>
      </c>
      <c r="AO63" s="194">
        <v>240.03899999999999</v>
      </c>
      <c r="AP63" s="194">
        <v>240.03700000000001</v>
      </c>
      <c r="AQ63" s="194">
        <v>240.035</v>
      </c>
      <c r="AR63" s="194">
        <v>240.035</v>
      </c>
      <c r="AS63" s="194">
        <v>240.03800000000001</v>
      </c>
      <c r="AT63" s="194">
        <v>240.03899999999999</v>
      </c>
      <c r="AU63" s="194">
        <v>240.04</v>
      </c>
      <c r="AV63" s="194">
        <v>240.042</v>
      </c>
      <c r="AW63" s="194">
        <v>240.04300000000001</v>
      </c>
      <c r="AX63" s="194">
        <v>240.04300000000001</v>
      </c>
      <c r="AY63" s="192">
        <v>240.04499999999999</v>
      </c>
      <c r="AZ63" s="178">
        <v>240.048</v>
      </c>
      <c r="BA63" s="29">
        <f>STDEV(C63:AZ63)</f>
        <v>4.3791714806736912E-3</v>
      </c>
      <c r="BB63" s="29">
        <f>MAX(C63:AZ63)-MIN(C63:AZ63)</f>
        <v>1.5000000000014779E-2</v>
      </c>
      <c r="BC63" s="206">
        <f>(AZ63-A65)/A65</f>
        <v>2.0000000000000757E-4</v>
      </c>
    </row>
    <row r="64" spans="1:55">
      <c r="A64" s="189"/>
      <c r="B64" s="190"/>
      <c r="C64" s="191">
        <v>5.4760400000000002</v>
      </c>
      <c r="D64" s="191">
        <v>5.4640700000000004</v>
      </c>
      <c r="E64" s="191">
        <v>5.4640700000000004</v>
      </c>
      <c r="F64" s="191">
        <v>5.5472099999999998</v>
      </c>
      <c r="G64" s="191">
        <v>5.8288500000000001</v>
      </c>
      <c r="H64" s="191">
        <v>6.4009299999999998</v>
      </c>
      <c r="I64" s="191">
        <v>7.1869899999999998</v>
      </c>
      <c r="J64" s="191">
        <v>7.1869899999999998</v>
      </c>
      <c r="K64" s="191">
        <v>7.9917999999999996</v>
      </c>
      <c r="L64" s="191">
        <v>7.9917999999999996</v>
      </c>
      <c r="M64" s="195">
        <v>7.2380899999999997</v>
      </c>
      <c r="N64" s="195">
        <v>7.2955899999999998</v>
      </c>
      <c r="O64" s="195">
        <v>7.2955899999999998</v>
      </c>
      <c r="P64" s="195">
        <v>6.5202799999999996</v>
      </c>
      <c r="Q64" s="195">
        <v>6.0384799999999998</v>
      </c>
      <c r="R64" s="195">
        <v>5.6103300000000003</v>
      </c>
      <c r="S64" s="195">
        <v>5.5109000000000004</v>
      </c>
      <c r="T64" s="195">
        <v>5.4592499999999999</v>
      </c>
      <c r="U64" s="195">
        <v>5.4682700000000004</v>
      </c>
      <c r="V64" s="195">
        <v>5.5251299999999999</v>
      </c>
      <c r="W64" s="195">
        <v>5.6247699999999998</v>
      </c>
      <c r="X64" s="195">
        <v>5.6247699999999998</v>
      </c>
      <c r="Y64" s="195">
        <v>5.7299499999999997</v>
      </c>
      <c r="Z64" s="195">
        <v>5.8656199999999998</v>
      </c>
      <c r="AA64" s="195">
        <v>6.1596299999999999</v>
      </c>
      <c r="AB64" s="195">
        <v>6.5118400000000003</v>
      </c>
      <c r="AC64" s="195">
        <v>6.5118400000000003</v>
      </c>
      <c r="AD64" s="195">
        <v>6.8686999999999996</v>
      </c>
      <c r="AE64" s="195">
        <v>7.2594500000000002</v>
      </c>
      <c r="AF64" s="195">
        <v>7.2594500000000002</v>
      </c>
      <c r="AG64" s="195">
        <v>7.5722899999999997</v>
      </c>
      <c r="AH64" s="195">
        <v>7.5722899999999997</v>
      </c>
      <c r="AI64" s="195">
        <v>7.8532500000000001</v>
      </c>
      <c r="AJ64" s="195">
        <v>7.3340899999999998</v>
      </c>
      <c r="AK64" s="195">
        <v>7.3340899999999998</v>
      </c>
      <c r="AL64" s="195">
        <v>7.0356500000000004</v>
      </c>
      <c r="AM64" s="195">
        <v>6.2288899999999998</v>
      </c>
      <c r="AN64" s="195">
        <v>5.7260200000000001</v>
      </c>
      <c r="AO64" s="195">
        <v>5.5257800000000001</v>
      </c>
      <c r="AP64" s="195">
        <v>5.4630799999999997</v>
      </c>
      <c r="AQ64" s="195">
        <v>5.4861399999999998</v>
      </c>
      <c r="AR64" s="195">
        <v>5.5906599999999997</v>
      </c>
      <c r="AS64" s="195">
        <v>5.8575600000000003</v>
      </c>
      <c r="AT64" s="195">
        <v>5.8575600000000003</v>
      </c>
      <c r="AU64" s="195">
        <v>6.54514</v>
      </c>
      <c r="AV64" s="195">
        <v>7.0489600000000001</v>
      </c>
      <c r="AW64" s="195">
        <v>7.0489600000000001</v>
      </c>
      <c r="AX64" s="195">
        <v>7.6457499999999996</v>
      </c>
      <c r="AY64" s="193">
        <v>7.6457499999999996</v>
      </c>
      <c r="AZ64" s="179">
        <v>7.8535399999999997</v>
      </c>
    </row>
    <row r="65" spans="1:55">
      <c r="A65" s="189">
        <v>240</v>
      </c>
      <c r="B65" s="190"/>
      <c r="C65" s="191">
        <v>4.6295900000000003</v>
      </c>
      <c r="D65" s="191">
        <v>4.6148100000000003</v>
      </c>
      <c r="E65" s="191">
        <v>4.67746</v>
      </c>
      <c r="F65" s="191">
        <v>4.8303700000000003</v>
      </c>
      <c r="G65" s="191">
        <v>5.0189500000000002</v>
      </c>
      <c r="H65" s="191">
        <v>5.0189500000000002</v>
      </c>
      <c r="I65" s="191">
        <v>5.1893599999999998</v>
      </c>
      <c r="J65" s="191">
        <v>5.3169500000000003</v>
      </c>
      <c r="K65" s="191">
        <v>5.3815900000000001</v>
      </c>
      <c r="L65" s="191">
        <v>5.3721699999999997</v>
      </c>
      <c r="M65" s="195">
        <v>5.3166700000000002</v>
      </c>
      <c r="N65" s="195">
        <v>5.1992399999999996</v>
      </c>
      <c r="O65" s="195">
        <v>5.0584100000000003</v>
      </c>
      <c r="P65" s="195">
        <v>4.9147999999999996</v>
      </c>
      <c r="Q65" s="195">
        <v>4.7874499999999998</v>
      </c>
      <c r="R65" s="195">
        <v>4.68065</v>
      </c>
      <c r="S65" s="195">
        <v>4.6227200000000002</v>
      </c>
      <c r="T65" s="195">
        <v>4.6227200000000002</v>
      </c>
      <c r="U65" s="195">
        <v>4.6151</v>
      </c>
      <c r="V65" s="195">
        <v>4.6380800000000004</v>
      </c>
      <c r="W65" s="195">
        <v>4.6987100000000002</v>
      </c>
      <c r="X65" s="195">
        <v>4.7705399999999996</v>
      </c>
      <c r="Y65" s="195">
        <v>4.8380599999999996</v>
      </c>
      <c r="Z65" s="195">
        <v>4.9123400000000004</v>
      </c>
      <c r="AA65" s="195">
        <v>4.9817799999999997</v>
      </c>
      <c r="AB65" s="195">
        <v>5.0617299999999998</v>
      </c>
      <c r="AC65" s="195">
        <v>5.1249599999999997</v>
      </c>
      <c r="AD65" s="195">
        <v>5.2042599999999997</v>
      </c>
      <c r="AE65" s="195">
        <v>5.2756400000000001</v>
      </c>
      <c r="AF65" s="195">
        <v>5.2756400000000001</v>
      </c>
      <c r="AG65" s="195">
        <v>5.3454800000000002</v>
      </c>
      <c r="AH65" s="195">
        <v>5.3798300000000001</v>
      </c>
      <c r="AI65" s="195">
        <v>5.3786800000000001</v>
      </c>
      <c r="AJ65" s="195">
        <v>5.3151000000000002</v>
      </c>
      <c r="AK65" s="195">
        <v>5.2043699999999999</v>
      </c>
      <c r="AL65" s="195">
        <v>5.0501500000000004</v>
      </c>
      <c r="AM65" s="195">
        <v>4.8773</v>
      </c>
      <c r="AN65" s="195">
        <v>4.74038</v>
      </c>
      <c r="AO65" s="195">
        <v>4.6398999999999999</v>
      </c>
      <c r="AP65" s="195">
        <v>4.6124900000000002</v>
      </c>
      <c r="AQ65" s="195">
        <v>4.6581200000000003</v>
      </c>
      <c r="AR65" s="195">
        <v>4.7611499999999998</v>
      </c>
      <c r="AS65" s="195">
        <v>4.7611499999999998</v>
      </c>
      <c r="AT65" s="195">
        <v>4.9037499999999996</v>
      </c>
      <c r="AU65" s="195">
        <v>5.0518299999999998</v>
      </c>
      <c r="AV65" s="195">
        <v>5.1928099999999997</v>
      </c>
      <c r="AW65" s="195">
        <v>5.3012199999999998</v>
      </c>
      <c r="AX65" s="195">
        <v>5.3648400000000001</v>
      </c>
      <c r="AY65" s="193">
        <v>5.3856900000000003</v>
      </c>
      <c r="AZ65" s="179">
        <v>5.3557300000000003</v>
      </c>
    </row>
    <row r="66" spans="1:55">
      <c r="A66" s="189">
        <v>10</v>
      </c>
      <c r="B66" s="190" t="s">
        <v>663</v>
      </c>
      <c r="C66" s="191">
        <v>10.0001</v>
      </c>
      <c r="D66" s="191">
        <v>10.0002</v>
      </c>
      <c r="E66" s="191">
        <v>10.0002</v>
      </c>
      <c r="F66" s="191">
        <v>10.0002</v>
      </c>
      <c r="G66" s="191">
        <v>10.0002</v>
      </c>
      <c r="H66" s="191">
        <v>10.0002</v>
      </c>
      <c r="I66" s="191">
        <v>10.0002</v>
      </c>
      <c r="J66" s="191">
        <v>10.0001</v>
      </c>
      <c r="K66" s="191">
        <v>10.0001</v>
      </c>
      <c r="L66" s="191">
        <v>10.0001</v>
      </c>
      <c r="M66" s="195">
        <v>10.0001</v>
      </c>
      <c r="N66" s="195">
        <v>10.0001</v>
      </c>
      <c r="O66" s="195">
        <v>10.0001</v>
      </c>
      <c r="P66" s="195">
        <v>10.0001</v>
      </c>
      <c r="Q66" s="195">
        <v>10.0001</v>
      </c>
      <c r="R66" s="195">
        <v>10.0001</v>
      </c>
      <c r="S66" s="195">
        <v>10.0002</v>
      </c>
      <c r="T66" s="195">
        <v>10.0002</v>
      </c>
      <c r="U66" s="195">
        <v>10.0002</v>
      </c>
      <c r="V66" s="195">
        <v>10.0002</v>
      </c>
      <c r="W66" s="195">
        <v>10.0002</v>
      </c>
      <c r="X66" s="195">
        <v>10.0002</v>
      </c>
      <c r="Y66" s="195">
        <v>10.0002</v>
      </c>
      <c r="Z66" s="195">
        <v>10.0002</v>
      </c>
      <c r="AA66" s="195">
        <v>10.0002</v>
      </c>
      <c r="AB66" s="195">
        <v>10.0002</v>
      </c>
      <c r="AC66" s="195">
        <v>10.0002</v>
      </c>
      <c r="AD66" s="195">
        <v>9.9997399999999992</v>
      </c>
      <c r="AE66" s="195">
        <v>9.9999099999999999</v>
      </c>
      <c r="AF66" s="195">
        <v>9.9999199999999995</v>
      </c>
      <c r="AG66" s="195">
        <v>9.9999500000000001</v>
      </c>
      <c r="AH66" s="195">
        <v>9.9999000000000002</v>
      </c>
      <c r="AI66" s="195">
        <v>9.9999000000000002</v>
      </c>
      <c r="AJ66" s="195">
        <v>9.9999099999999999</v>
      </c>
      <c r="AK66" s="195">
        <v>9.9999099999999999</v>
      </c>
      <c r="AL66" s="195">
        <v>9.9999500000000001</v>
      </c>
      <c r="AM66" s="195">
        <v>10</v>
      </c>
      <c r="AN66" s="195">
        <v>10</v>
      </c>
      <c r="AO66" s="195">
        <v>10</v>
      </c>
      <c r="AP66" s="195">
        <v>10.0001</v>
      </c>
      <c r="AQ66" s="195">
        <v>10.0001</v>
      </c>
      <c r="AR66" s="195">
        <v>10.0001</v>
      </c>
      <c r="AS66" s="195">
        <v>10.0001</v>
      </c>
      <c r="AT66" s="195">
        <v>10.0002</v>
      </c>
      <c r="AU66" s="195">
        <v>10.0002</v>
      </c>
      <c r="AV66" s="195">
        <v>10.0002</v>
      </c>
      <c r="AW66" s="195">
        <v>10.0002</v>
      </c>
      <c r="AX66" s="195">
        <v>10.0002</v>
      </c>
      <c r="AY66" s="193">
        <v>10.0002</v>
      </c>
      <c r="AZ66" s="179">
        <v>10.0002</v>
      </c>
      <c r="BA66" s="29">
        <f t="shared" si="0"/>
        <v>1.163753603206792E-4</v>
      </c>
      <c r="BB66" s="29">
        <f>MAX(C66:AZ66)-MIN(C66:AZ66)</f>
        <v>4.6000000000034902E-4</v>
      </c>
      <c r="BC66" s="206">
        <f>(AZ66-A66)/A66</f>
        <v>1.9999999999953388E-5</v>
      </c>
    </row>
    <row r="67" spans="1:55">
      <c r="A67" s="189">
        <v>60</v>
      </c>
      <c r="B67" s="190"/>
      <c r="C67" s="191">
        <v>0</v>
      </c>
      <c r="D67" s="191">
        <v>0</v>
      </c>
      <c r="E67" s="191">
        <v>0</v>
      </c>
      <c r="F67" s="191">
        <v>0</v>
      </c>
      <c r="G67" s="191">
        <v>0</v>
      </c>
      <c r="H67" s="191">
        <v>0</v>
      </c>
      <c r="I67" s="191">
        <v>0</v>
      </c>
      <c r="J67" s="191">
        <v>0</v>
      </c>
      <c r="K67" s="191">
        <v>0</v>
      </c>
      <c r="L67" s="191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0</v>
      </c>
      <c r="T67" s="195">
        <v>0</v>
      </c>
      <c r="U67" s="195">
        <v>0</v>
      </c>
      <c r="V67" s="195">
        <v>0</v>
      </c>
      <c r="W67" s="195">
        <v>0</v>
      </c>
      <c r="X67" s="195">
        <v>0</v>
      </c>
      <c r="Y67" s="195">
        <v>0</v>
      </c>
      <c r="Z67" s="195">
        <v>0</v>
      </c>
      <c r="AA67" s="195">
        <v>0</v>
      </c>
      <c r="AB67" s="195">
        <v>0</v>
      </c>
      <c r="AC67" s="195">
        <v>0</v>
      </c>
      <c r="AD67" s="195">
        <v>0</v>
      </c>
      <c r="AE67" s="195">
        <v>0</v>
      </c>
      <c r="AF67" s="195">
        <v>0</v>
      </c>
      <c r="AG67" s="195">
        <v>0</v>
      </c>
      <c r="AH67" s="195">
        <v>0</v>
      </c>
      <c r="AI67" s="195">
        <v>0</v>
      </c>
      <c r="AJ67" s="195">
        <v>0</v>
      </c>
      <c r="AK67" s="195">
        <v>0</v>
      </c>
      <c r="AL67" s="195">
        <v>0</v>
      </c>
      <c r="AM67" s="195">
        <v>0</v>
      </c>
      <c r="AN67" s="195">
        <v>0</v>
      </c>
      <c r="AO67" s="195">
        <v>0</v>
      </c>
      <c r="AP67" s="195">
        <v>0</v>
      </c>
      <c r="AQ67" s="195">
        <v>0</v>
      </c>
      <c r="AR67" s="195">
        <v>0</v>
      </c>
      <c r="AS67" s="195">
        <v>0</v>
      </c>
      <c r="AT67" s="195">
        <v>0</v>
      </c>
      <c r="AU67" s="195">
        <v>0</v>
      </c>
      <c r="AV67" s="195">
        <v>0</v>
      </c>
      <c r="AW67" s="195">
        <v>0</v>
      </c>
      <c r="AX67" s="195">
        <v>0</v>
      </c>
      <c r="AY67" s="193">
        <v>0</v>
      </c>
      <c r="AZ67" s="179">
        <v>0</v>
      </c>
    </row>
    <row r="68" spans="1:55">
      <c r="A68" s="189">
        <v>50</v>
      </c>
      <c r="B68" s="190"/>
      <c r="C68" s="191">
        <v>0</v>
      </c>
      <c r="D68" s="191">
        <v>0</v>
      </c>
      <c r="E68" s="191">
        <v>0</v>
      </c>
      <c r="F68" s="191">
        <v>0</v>
      </c>
      <c r="G68" s="191">
        <v>0</v>
      </c>
      <c r="H68" s="191">
        <v>0</v>
      </c>
      <c r="I68" s="191">
        <v>0</v>
      </c>
      <c r="J68" s="191">
        <v>0</v>
      </c>
      <c r="K68" s="191">
        <v>0</v>
      </c>
      <c r="L68" s="191">
        <v>0</v>
      </c>
      <c r="M68" s="195">
        <v>0</v>
      </c>
      <c r="N68" s="195">
        <v>0</v>
      </c>
      <c r="O68" s="195">
        <v>0</v>
      </c>
      <c r="P68" s="195">
        <v>0</v>
      </c>
      <c r="Q68" s="195">
        <v>0</v>
      </c>
      <c r="R68" s="195">
        <v>0</v>
      </c>
      <c r="S68" s="195">
        <v>0</v>
      </c>
      <c r="T68" s="195">
        <v>0</v>
      </c>
      <c r="U68" s="195">
        <v>0</v>
      </c>
      <c r="V68" s="195">
        <v>0</v>
      </c>
      <c r="W68" s="195">
        <v>0</v>
      </c>
      <c r="X68" s="195">
        <v>0</v>
      </c>
      <c r="Y68" s="195">
        <v>0</v>
      </c>
      <c r="Z68" s="195">
        <v>0</v>
      </c>
      <c r="AA68" s="195">
        <v>0</v>
      </c>
      <c r="AB68" s="195">
        <v>0</v>
      </c>
      <c r="AC68" s="195">
        <v>0</v>
      </c>
      <c r="AD68" s="195">
        <v>0</v>
      </c>
      <c r="AE68" s="195">
        <v>0</v>
      </c>
      <c r="AF68" s="195">
        <v>0</v>
      </c>
      <c r="AG68" s="195">
        <v>0</v>
      </c>
      <c r="AH68" s="195">
        <v>0</v>
      </c>
      <c r="AI68" s="195">
        <v>0</v>
      </c>
      <c r="AJ68" s="195">
        <v>0</v>
      </c>
      <c r="AK68" s="195">
        <v>0</v>
      </c>
      <c r="AL68" s="195">
        <v>0</v>
      </c>
      <c r="AM68" s="195">
        <v>0</v>
      </c>
      <c r="AN68" s="195">
        <v>0</v>
      </c>
      <c r="AO68" s="195">
        <v>0</v>
      </c>
      <c r="AP68" s="195">
        <v>0</v>
      </c>
      <c r="AQ68" s="195">
        <v>0</v>
      </c>
      <c r="AR68" s="195">
        <v>0</v>
      </c>
      <c r="AS68" s="195">
        <v>0</v>
      </c>
      <c r="AT68" s="195">
        <v>0</v>
      </c>
      <c r="AU68" s="195">
        <v>0</v>
      </c>
      <c r="AV68" s="195">
        <v>0</v>
      </c>
      <c r="AW68" s="195">
        <v>0</v>
      </c>
      <c r="AX68" s="195">
        <v>0</v>
      </c>
      <c r="AY68" s="193">
        <v>0</v>
      </c>
      <c r="AZ68" s="179">
        <v>0</v>
      </c>
    </row>
    <row r="69" spans="1:55">
      <c r="A69" s="200">
        <v>44223.558715277781</v>
      </c>
      <c r="B69" s="190" t="s">
        <v>664</v>
      </c>
      <c r="C69" s="191">
        <v>-59.88</v>
      </c>
      <c r="D69" s="191">
        <v>-59.881</v>
      </c>
      <c r="E69" s="191">
        <v>-59.881</v>
      </c>
      <c r="F69" s="191">
        <v>-59.881999999999998</v>
      </c>
      <c r="G69" s="191">
        <v>-59.883000000000003</v>
      </c>
      <c r="H69" s="191">
        <v>-59.884</v>
      </c>
      <c r="I69" s="191">
        <v>-59.884</v>
      </c>
      <c r="J69" s="191">
        <v>-59.884</v>
      </c>
      <c r="K69" s="191">
        <v>-59.883000000000003</v>
      </c>
      <c r="L69" s="191">
        <v>-59.883000000000003</v>
      </c>
      <c r="M69" s="195">
        <v>-59.883000000000003</v>
      </c>
      <c r="N69" s="195">
        <v>-59.881999999999998</v>
      </c>
      <c r="O69" s="195">
        <v>-59.881999999999998</v>
      </c>
      <c r="P69" s="195">
        <v>-59.881</v>
      </c>
      <c r="Q69" s="195">
        <v>-59.88</v>
      </c>
      <c r="R69" s="195">
        <v>-59.88</v>
      </c>
      <c r="S69" s="195">
        <v>-59.881</v>
      </c>
      <c r="T69" s="195">
        <v>-59.881</v>
      </c>
      <c r="U69" s="195">
        <v>-59.881</v>
      </c>
      <c r="V69" s="195">
        <v>-59.881999999999998</v>
      </c>
      <c r="W69" s="195">
        <v>-59.881999999999998</v>
      </c>
      <c r="X69" s="195">
        <v>-59.881999999999998</v>
      </c>
      <c r="Y69" s="195">
        <v>-59.881999999999998</v>
      </c>
      <c r="Z69" s="195">
        <v>-59.883000000000003</v>
      </c>
      <c r="AA69" s="195">
        <v>-59.883000000000003</v>
      </c>
      <c r="AB69" s="195">
        <v>-59.883000000000003</v>
      </c>
      <c r="AC69" s="195">
        <v>-59.884</v>
      </c>
      <c r="AD69" s="195">
        <v>-59.887</v>
      </c>
      <c r="AE69" s="195">
        <v>-59.884999999999998</v>
      </c>
      <c r="AF69" s="195">
        <v>-59.883000000000003</v>
      </c>
      <c r="AG69" s="195">
        <v>-59.883000000000003</v>
      </c>
      <c r="AH69" s="195">
        <v>-59.883000000000003</v>
      </c>
      <c r="AI69" s="195">
        <v>-59.881999999999998</v>
      </c>
      <c r="AJ69" s="195">
        <v>-59.881</v>
      </c>
      <c r="AK69" s="195">
        <v>-59.881</v>
      </c>
      <c r="AL69" s="195">
        <v>-59.881</v>
      </c>
      <c r="AM69" s="195">
        <v>-59.88</v>
      </c>
      <c r="AN69" s="195">
        <v>-59.88</v>
      </c>
      <c r="AO69" s="195">
        <v>-59.88</v>
      </c>
      <c r="AP69" s="195">
        <v>-59.881</v>
      </c>
      <c r="AQ69" s="195">
        <v>-59.881999999999998</v>
      </c>
      <c r="AR69" s="195">
        <v>-59.881999999999998</v>
      </c>
      <c r="AS69" s="195">
        <v>-59.881999999999998</v>
      </c>
      <c r="AT69" s="195">
        <v>-59.883000000000003</v>
      </c>
      <c r="AU69" s="195">
        <v>-59.884</v>
      </c>
      <c r="AV69" s="195">
        <v>-59.884</v>
      </c>
      <c r="AW69" s="195">
        <v>-59.884</v>
      </c>
      <c r="AX69" s="195">
        <v>-59.884</v>
      </c>
      <c r="AY69" s="193">
        <v>-59.883000000000003</v>
      </c>
      <c r="AZ69" s="179">
        <v>-59.883000000000003</v>
      </c>
      <c r="BA69" s="29">
        <f t="shared" si="0"/>
        <v>1.4880476182856127E-3</v>
      </c>
      <c r="BB69" s="29">
        <f>MAX(C69:AZ69)-MIN(C69:AZ69)</f>
        <v>6.9999999999978968E-3</v>
      </c>
      <c r="BC69" s="206"/>
    </row>
    <row r="70" spans="1:55">
      <c r="A70" s="201">
        <v>0.55871527777777785</v>
      </c>
      <c r="B70" s="190"/>
      <c r="C70" s="191">
        <v>151.55500000000001</v>
      </c>
      <c r="D70" s="191">
        <v>148.35900000000001</v>
      </c>
      <c r="E70" s="191">
        <v>148.35900000000001</v>
      </c>
      <c r="F70" s="191">
        <v>145.215</v>
      </c>
      <c r="G70" s="191">
        <v>142.97</v>
      </c>
      <c r="H70" s="191">
        <v>142.85300000000001</v>
      </c>
      <c r="I70" s="191">
        <v>145.69800000000001</v>
      </c>
      <c r="J70" s="191">
        <v>145.69800000000001</v>
      </c>
      <c r="K70" s="191">
        <v>151.76900000000001</v>
      </c>
      <c r="L70" s="191">
        <v>151.76900000000001</v>
      </c>
      <c r="M70" s="195">
        <v>157.18799999999999</v>
      </c>
      <c r="N70" s="195">
        <v>160.19200000000001</v>
      </c>
      <c r="O70" s="195">
        <v>160.19200000000001</v>
      </c>
      <c r="P70" s="195">
        <v>160.34800000000001</v>
      </c>
      <c r="Q70" s="195">
        <v>158.41300000000001</v>
      </c>
      <c r="R70" s="195">
        <v>155.72300000000001</v>
      </c>
      <c r="S70" s="195">
        <v>152.90199999999999</v>
      </c>
      <c r="T70" s="195">
        <v>150.089</v>
      </c>
      <c r="U70" s="195">
        <v>147.52000000000001</v>
      </c>
      <c r="V70" s="195">
        <v>145.5</v>
      </c>
      <c r="W70" s="195">
        <v>144.078</v>
      </c>
      <c r="X70" s="195">
        <v>144.078</v>
      </c>
      <c r="Y70" s="195">
        <v>143.20500000000001</v>
      </c>
      <c r="Z70" s="195">
        <v>142.71</v>
      </c>
      <c r="AA70" s="195">
        <v>142.53299999999999</v>
      </c>
      <c r="AB70" s="195">
        <v>142.77699999999999</v>
      </c>
      <c r="AC70" s="195">
        <v>142.77699999999999</v>
      </c>
      <c r="AD70" s="195">
        <v>143.499</v>
      </c>
      <c r="AE70" s="195">
        <v>145.01499999999999</v>
      </c>
      <c r="AF70" s="195">
        <v>145.01499999999999</v>
      </c>
      <c r="AG70" s="195">
        <v>148.24100000000001</v>
      </c>
      <c r="AH70" s="195">
        <v>148.24100000000001</v>
      </c>
      <c r="AI70" s="195">
        <v>153.364</v>
      </c>
      <c r="AJ70" s="195">
        <v>158.489</v>
      </c>
      <c r="AK70" s="195">
        <v>158.489</v>
      </c>
      <c r="AL70" s="195">
        <v>160.46100000000001</v>
      </c>
      <c r="AM70" s="195">
        <v>159.46700000000001</v>
      </c>
      <c r="AN70" s="195">
        <v>156.90700000000001</v>
      </c>
      <c r="AO70" s="195">
        <v>153.624</v>
      </c>
      <c r="AP70" s="195">
        <v>149.90600000000001</v>
      </c>
      <c r="AQ70" s="195">
        <v>146.64699999999999</v>
      </c>
      <c r="AR70" s="195">
        <v>144.172</v>
      </c>
      <c r="AS70" s="195">
        <v>142.76599999999999</v>
      </c>
      <c r="AT70" s="195">
        <v>142.76599999999999</v>
      </c>
      <c r="AU70" s="195">
        <v>142.66800000000001</v>
      </c>
      <c r="AV70" s="195">
        <v>144.643</v>
      </c>
      <c r="AW70" s="195">
        <v>144.643</v>
      </c>
      <c r="AX70" s="195">
        <v>148.958</v>
      </c>
      <c r="AY70" s="193">
        <v>148.958</v>
      </c>
      <c r="AZ70" s="179">
        <v>154.828</v>
      </c>
    </row>
    <row r="71" spans="1:55">
      <c r="A71" s="201">
        <v>0.55989583333333337</v>
      </c>
      <c r="B71" s="190"/>
      <c r="C71" s="191">
        <v>-39.125</v>
      </c>
      <c r="D71" s="191">
        <v>-20.672999999999998</v>
      </c>
      <c r="E71" s="191">
        <v>-16.640999999999998</v>
      </c>
      <c r="F71" s="191">
        <v>-17.922999999999998</v>
      </c>
      <c r="G71" s="191">
        <v>-25.428000000000001</v>
      </c>
      <c r="H71" s="191">
        <v>-25.428000000000001</v>
      </c>
      <c r="I71" s="191">
        <v>-30.291</v>
      </c>
      <c r="J71" s="191">
        <v>-36.186</v>
      </c>
      <c r="K71" s="191">
        <v>-40.229999999999997</v>
      </c>
      <c r="L71" s="191">
        <v>-44.518999999999998</v>
      </c>
      <c r="M71" s="195">
        <v>-48.753999999999998</v>
      </c>
      <c r="N71" s="195">
        <v>-53.186999999999998</v>
      </c>
      <c r="O71" s="195">
        <v>-57.088000000000001</v>
      </c>
      <c r="P71" s="195">
        <v>-58.941000000000003</v>
      </c>
      <c r="Q71" s="195">
        <v>-59.436999999999998</v>
      </c>
      <c r="R71" s="195">
        <v>-52.302</v>
      </c>
      <c r="S71" s="195">
        <v>-31.236000000000001</v>
      </c>
      <c r="T71" s="195">
        <v>-31.236000000000001</v>
      </c>
      <c r="U71" s="195">
        <v>-17.300999999999998</v>
      </c>
      <c r="V71" s="195">
        <v>-13.273999999999999</v>
      </c>
      <c r="W71" s="195">
        <v>-14.265000000000001</v>
      </c>
      <c r="X71" s="195">
        <v>-17.576000000000001</v>
      </c>
      <c r="Y71" s="195">
        <v>-19.795000000000002</v>
      </c>
      <c r="Z71" s="195">
        <v>-22.132000000000001</v>
      </c>
      <c r="AA71" s="195">
        <v>-24.227</v>
      </c>
      <c r="AB71" s="195">
        <v>-26.478000000000002</v>
      </c>
      <c r="AC71" s="195">
        <v>-28.337</v>
      </c>
      <c r="AD71" s="195">
        <v>-31.122</v>
      </c>
      <c r="AE71" s="195">
        <v>-34.326000000000001</v>
      </c>
      <c r="AF71" s="195">
        <v>-34.326000000000001</v>
      </c>
      <c r="AG71" s="195">
        <v>-36.594999999999999</v>
      </c>
      <c r="AH71" s="195">
        <v>-40.372999999999998</v>
      </c>
      <c r="AI71" s="195">
        <v>-44.027999999999999</v>
      </c>
      <c r="AJ71" s="195">
        <v>-48.36</v>
      </c>
      <c r="AK71" s="195">
        <v>-52.402999999999999</v>
      </c>
      <c r="AL71" s="195">
        <v>-58.023000000000003</v>
      </c>
      <c r="AM71" s="195">
        <v>-61.161000000000001</v>
      </c>
      <c r="AN71" s="195">
        <v>-58.423000000000002</v>
      </c>
      <c r="AO71" s="195">
        <v>-41.639000000000003</v>
      </c>
      <c r="AP71" s="195">
        <v>-22.635000000000002</v>
      </c>
      <c r="AQ71" s="195">
        <v>-13.802</v>
      </c>
      <c r="AR71" s="195">
        <v>-16.452000000000002</v>
      </c>
      <c r="AS71" s="195">
        <v>-16.452000000000002</v>
      </c>
      <c r="AT71" s="195">
        <v>-20.420999999999999</v>
      </c>
      <c r="AU71" s="195">
        <v>-25.408999999999999</v>
      </c>
      <c r="AV71" s="195">
        <v>-30.858000000000001</v>
      </c>
      <c r="AW71" s="195">
        <v>-35.341999999999999</v>
      </c>
      <c r="AX71" s="195">
        <v>-39.604999999999997</v>
      </c>
      <c r="AY71" s="193">
        <v>-43.616999999999997</v>
      </c>
      <c r="AZ71" s="179">
        <v>-48.811999999999998</v>
      </c>
    </row>
    <row r="72" spans="1:55" ht="15" thickBot="1">
      <c r="A72" s="201">
        <f>A71-A70</f>
        <v>1.1805555555555181E-3</v>
      </c>
      <c r="B72" s="196" t="s">
        <v>669</v>
      </c>
      <c r="C72" s="197">
        <v>50</v>
      </c>
      <c r="D72" s="197">
        <v>50</v>
      </c>
      <c r="E72" s="197">
        <v>50</v>
      </c>
      <c r="F72" s="197">
        <v>50</v>
      </c>
      <c r="G72" s="197">
        <v>50</v>
      </c>
      <c r="H72" s="197">
        <v>50</v>
      </c>
      <c r="I72" s="197">
        <v>50</v>
      </c>
      <c r="J72" s="197">
        <v>50</v>
      </c>
      <c r="K72" s="197">
        <v>50</v>
      </c>
      <c r="L72" s="197">
        <v>50</v>
      </c>
      <c r="M72" s="199">
        <v>50</v>
      </c>
      <c r="N72" s="199">
        <v>50</v>
      </c>
      <c r="O72" s="199">
        <v>50</v>
      </c>
      <c r="P72" s="199">
        <v>50</v>
      </c>
      <c r="Q72" s="199">
        <v>50</v>
      </c>
      <c r="R72" s="199">
        <v>50</v>
      </c>
      <c r="S72" s="199">
        <v>50</v>
      </c>
      <c r="T72" s="199">
        <v>50</v>
      </c>
      <c r="U72" s="199">
        <v>50</v>
      </c>
      <c r="V72" s="199">
        <v>50</v>
      </c>
      <c r="W72" s="199">
        <v>50</v>
      </c>
      <c r="X72" s="199">
        <v>50</v>
      </c>
      <c r="Y72" s="199">
        <v>50</v>
      </c>
      <c r="Z72" s="199">
        <v>50</v>
      </c>
      <c r="AA72" s="199">
        <v>50</v>
      </c>
      <c r="AB72" s="199">
        <v>50</v>
      </c>
      <c r="AC72" s="199">
        <v>50</v>
      </c>
      <c r="AD72" s="199">
        <v>50</v>
      </c>
      <c r="AE72" s="199">
        <v>50</v>
      </c>
      <c r="AF72" s="199">
        <v>50</v>
      </c>
      <c r="AG72" s="199">
        <v>50</v>
      </c>
      <c r="AH72" s="199">
        <v>50</v>
      </c>
      <c r="AI72" s="199">
        <v>50</v>
      </c>
      <c r="AJ72" s="199">
        <v>50</v>
      </c>
      <c r="AK72" s="199">
        <v>50</v>
      </c>
      <c r="AL72" s="199">
        <v>50</v>
      </c>
      <c r="AM72" s="199">
        <v>50</v>
      </c>
      <c r="AN72" s="199">
        <v>50</v>
      </c>
      <c r="AO72" s="199">
        <v>50</v>
      </c>
      <c r="AP72" s="199">
        <v>50</v>
      </c>
      <c r="AQ72" s="199">
        <v>50</v>
      </c>
      <c r="AR72" s="199">
        <v>50</v>
      </c>
      <c r="AS72" s="199">
        <v>50</v>
      </c>
      <c r="AT72" s="199">
        <v>50</v>
      </c>
      <c r="AU72" s="199">
        <v>50</v>
      </c>
      <c r="AV72" s="199">
        <v>50</v>
      </c>
      <c r="AW72" s="199">
        <v>50</v>
      </c>
      <c r="AX72" s="199">
        <v>50</v>
      </c>
      <c r="AY72" s="198">
        <v>50</v>
      </c>
      <c r="AZ72" s="180">
        <v>50</v>
      </c>
    </row>
    <row r="73" spans="1:55">
      <c r="A73" s="189"/>
      <c r="B73" s="187" t="s">
        <v>662</v>
      </c>
      <c r="C73" s="188">
        <v>240.02799999999999</v>
      </c>
      <c r="D73" s="188">
        <v>240.02799999999999</v>
      </c>
      <c r="E73" s="188">
        <v>240.029</v>
      </c>
      <c r="F73" s="188">
        <v>240.02799999999999</v>
      </c>
      <c r="G73" s="188">
        <v>240.03200000000001</v>
      </c>
      <c r="H73" s="188">
        <v>240.035</v>
      </c>
      <c r="I73" s="188">
        <v>240.03700000000001</v>
      </c>
      <c r="J73" s="188">
        <v>240.03899999999999</v>
      </c>
      <c r="K73" s="188">
        <v>240.03899999999999</v>
      </c>
      <c r="L73" s="188">
        <v>240.04</v>
      </c>
      <c r="M73" s="194">
        <v>240.03899999999999</v>
      </c>
      <c r="N73" s="194">
        <v>240.03899999999999</v>
      </c>
      <c r="O73" s="194">
        <v>240.03899999999999</v>
      </c>
      <c r="P73" s="194">
        <v>240.036</v>
      </c>
      <c r="Q73" s="194">
        <v>240.03399999999999</v>
      </c>
      <c r="R73" s="194">
        <v>240.03299999999999</v>
      </c>
      <c r="S73" s="194">
        <v>240.03100000000001</v>
      </c>
      <c r="T73" s="194">
        <v>240.03</v>
      </c>
      <c r="U73" s="194">
        <v>240.029</v>
      </c>
      <c r="V73" s="194">
        <v>240.029</v>
      </c>
      <c r="W73" s="194">
        <v>240.029</v>
      </c>
      <c r="X73" s="194">
        <v>240.029</v>
      </c>
      <c r="Y73" s="194">
        <v>240.02799999999999</v>
      </c>
      <c r="Z73" s="194">
        <v>240.029</v>
      </c>
      <c r="AA73" s="194">
        <v>240.02799999999999</v>
      </c>
      <c r="AB73" s="194">
        <v>240.02799999999999</v>
      </c>
      <c r="AC73" s="194">
        <v>240.029</v>
      </c>
      <c r="AD73" s="194">
        <v>240.02799999999999</v>
      </c>
      <c r="AE73" s="194">
        <v>240.02699999999999</v>
      </c>
      <c r="AF73" s="194">
        <v>240.02799999999999</v>
      </c>
      <c r="AG73" s="194">
        <v>240.03</v>
      </c>
      <c r="AH73" s="194">
        <v>240.03299999999999</v>
      </c>
      <c r="AI73" s="194">
        <v>240.03299999999999</v>
      </c>
      <c r="AJ73" s="194">
        <v>240.036</v>
      </c>
      <c r="AK73" s="194">
        <v>240.03800000000001</v>
      </c>
      <c r="AL73" s="194">
        <v>240.03800000000001</v>
      </c>
      <c r="AM73" s="194">
        <v>240.04</v>
      </c>
      <c r="AN73" s="194">
        <v>240.03700000000001</v>
      </c>
      <c r="AO73" s="194">
        <v>240.035</v>
      </c>
      <c r="AP73" s="194">
        <v>240.03299999999999</v>
      </c>
      <c r="AQ73" s="194">
        <v>240.02799999999999</v>
      </c>
      <c r="AR73" s="194">
        <v>240.02699999999999</v>
      </c>
      <c r="AS73" s="194">
        <v>240.02799999999999</v>
      </c>
      <c r="AT73" s="194">
        <v>240.02799999999999</v>
      </c>
      <c r="AU73" s="194">
        <v>240.03</v>
      </c>
      <c r="AV73" s="194">
        <v>240.03</v>
      </c>
      <c r="AW73" s="194">
        <v>240.03200000000001</v>
      </c>
      <c r="AX73" s="194">
        <v>240.03399999999999</v>
      </c>
      <c r="AY73" s="192">
        <v>240.03700000000001</v>
      </c>
      <c r="AZ73" s="178">
        <v>240.03800000000001</v>
      </c>
      <c r="BA73" s="29">
        <f>STDEV(C73:AZ73)</f>
        <v>4.3196749688774122E-3</v>
      </c>
      <c r="BB73" s="29">
        <f>MAX(C73:AZ73)-MIN(C73:AZ73)</f>
        <v>1.300000000000523E-2</v>
      </c>
      <c r="BC73" s="206">
        <f>(AZ73-A75)/A75</f>
        <v>1.5833333333337881E-4</v>
      </c>
    </row>
    <row r="74" spans="1:55">
      <c r="A74" s="189"/>
      <c r="B74" s="190"/>
      <c r="C74" s="191">
        <v>5.5434099999999997</v>
      </c>
      <c r="D74" s="191">
        <v>5.4697500000000003</v>
      </c>
      <c r="E74" s="191">
        <v>5.4888700000000004</v>
      </c>
      <c r="F74" s="191">
        <v>5.4888700000000004</v>
      </c>
      <c r="G74" s="191">
        <v>5.5933900000000003</v>
      </c>
      <c r="H74" s="191">
        <v>5.8753200000000003</v>
      </c>
      <c r="I74" s="191">
        <v>6.4622999999999999</v>
      </c>
      <c r="J74" s="191">
        <v>6.4622999999999999</v>
      </c>
      <c r="K74" s="191">
        <v>7.1879400000000002</v>
      </c>
      <c r="L74" s="191">
        <v>7.3750799999999996</v>
      </c>
      <c r="M74" s="195">
        <v>7.3750799999999996</v>
      </c>
      <c r="N74" s="195">
        <v>7.8763399999999999</v>
      </c>
      <c r="O74" s="195">
        <v>7.3222500000000004</v>
      </c>
      <c r="P74" s="195">
        <v>7.3222500000000004</v>
      </c>
      <c r="Q74" s="195">
        <v>6.8745500000000002</v>
      </c>
      <c r="R74" s="195">
        <v>6.02088</v>
      </c>
      <c r="S74" s="195">
        <v>5.8653000000000004</v>
      </c>
      <c r="T74" s="195">
        <v>5.5772300000000001</v>
      </c>
      <c r="U74" s="195">
        <v>5.4946200000000003</v>
      </c>
      <c r="V74" s="195">
        <v>5.4946200000000003</v>
      </c>
      <c r="W74" s="195">
        <v>5.4637099999999998</v>
      </c>
      <c r="X74" s="195">
        <v>5.4598399999999998</v>
      </c>
      <c r="Y74" s="195">
        <v>5.4652200000000004</v>
      </c>
      <c r="Z74" s="195">
        <v>5.4700499999999996</v>
      </c>
      <c r="AA74" s="195">
        <v>5.4655899999999997</v>
      </c>
      <c r="AB74" s="195">
        <v>5.4624600000000001</v>
      </c>
      <c r="AC74" s="195">
        <v>5.45594</v>
      </c>
      <c r="AD74" s="195">
        <v>5.4853300000000003</v>
      </c>
      <c r="AE74" s="195">
        <v>5.5470600000000001</v>
      </c>
      <c r="AF74" s="195">
        <v>5.7582100000000001</v>
      </c>
      <c r="AG74" s="195">
        <v>5.7582100000000001</v>
      </c>
      <c r="AH74" s="195">
        <v>6.4478999999999997</v>
      </c>
      <c r="AI74" s="195">
        <v>7.2685000000000004</v>
      </c>
      <c r="AJ74" s="195">
        <v>7.2685000000000004</v>
      </c>
      <c r="AK74" s="195">
        <v>7.8907299999999996</v>
      </c>
      <c r="AL74" s="195">
        <v>7.8907299999999996</v>
      </c>
      <c r="AM74" s="195">
        <v>7.4366000000000003</v>
      </c>
      <c r="AN74" s="195">
        <v>6.9962999999999997</v>
      </c>
      <c r="AO74" s="195">
        <v>6.0700599999999998</v>
      </c>
      <c r="AP74" s="195">
        <v>5.6072699999999998</v>
      </c>
      <c r="AQ74" s="195">
        <v>5.4880000000000004</v>
      </c>
      <c r="AR74" s="195">
        <v>5.4880000000000004</v>
      </c>
      <c r="AS74" s="195">
        <v>5.4656099999999999</v>
      </c>
      <c r="AT74" s="195">
        <v>5.5324200000000001</v>
      </c>
      <c r="AU74" s="195">
        <v>5.7021100000000002</v>
      </c>
      <c r="AV74" s="195">
        <v>6.2272400000000001</v>
      </c>
      <c r="AW74" s="195">
        <v>7.1122199999999998</v>
      </c>
      <c r="AX74" s="195">
        <v>7.1122199999999998</v>
      </c>
      <c r="AY74" s="193">
        <v>7.2439099999999996</v>
      </c>
      <c r="AZ74" s="179">
        <v>7.2439099999999996</v>
      </c>
    </row>
    <row r="75" spans="1:55">
      <c r="A75" s="189">
        <v>240</v>
      </c>
      <c r="B75" s="190"/>
      <c r="C75" s="191">
        <v>4.6650099999999997</v>
      </c>
      <c r="D75" s="191">
        <v>4.6164699999999996</v>
      </c>
      <c r="E75" s="191">
        <v>4.6355399999999998</v>
      </c>
      <c r="F75" s="191">
        <v>4.6355399999999998</v>
      </c>
      <c r="G75" s="191">
        <v>4.7387499999999996</v>
      </c>
      <c r="H75" s="191">
        <v>4.8817700000000004</v>
      </c>
      <c r="I75" s="191">
        <v>5.0458699999999999</v>
      </c>
      <c r="J75" s="191">
        <v>5.1949199999999998</v>
      </c>
      <c r="K75" s="191">
        <v>5.3104500000000003</v>
      </c>
      <c r="L75" s="191">
        <v>5.3759699999999997</v>
      </c>
      <c r="M75" s="195">
        <v>5.38279</v>
      </c>
      <c r="N75" s="195">
        <v>5.3372599999999997</v>
      </c>
      <c r="O75" s="195">
        <v>5.2485200000000001</v>
      </c>
      <c r="P75" s="195">
        <v>5.1371799999999999</v>
      </c>
      <c r="Q75" s="195">
        <v>5.1371799999999999</v>
      </c>
      <c r="R75" s="195">
        <v>5.0037799999999999</v>
      </c>
      <c r="S75" s="195">
        <v>4.8622199999999998</v>
      </c>
      <c r="T75" s="195">
        <v>4.7457500000000001</v>
      </c>
      <c r="U75" s="195">
        <v>4.6610199999999997</v>
      </c>
      <c r="V75" s="195">
        <v>4.6210399999999998</v>
      </c>
      <c r="W75" s="195">
        <v>4.6119000000000003</v>
      </c>
      <c r="X75" s="195">
        <v>4.6147299999999998</v>
      </c>
      <c r="Y75" s="195">
        <v>4.6205600000000002</v>
      </c>
      <c r="Z75" s="195">
        <v>4.6187399999999998</v>
      </c>
      <c r="AA75" s="195">
        <v>4.6127900000000004</v>
      </c>
      <c r="AB75" s="195">
        <v>4.6146399999999996</v>
      </c>
      <c r="AC75" s="195">
        <v>4.6146399999999996</v>
      </c>
      <c r="AD75" s="195">
        <v>4.6199000000000003</v>
      </c>
      <c r="AE75" s="195">
        <v>4.6602300000000003</v>
      </c>
      <c r="AF75" s="195">
        <v>4.7520100000000003</v>
      </c>
      <c r="AG75" s="195">
        <v>4.9194100000000001</v>
      </c>
      <c r="AH75" s="195">
        <v>5.12174</v>
      </c>
      <c r="AI75" s="195">
        <v>5.28186</v>
      </c>
      <c r="AJ75" s="195">
        <v>5.3653899999999997</v>
      </c>
      <c r="AK75" s="195">
        <v>5.3804600000000002</v>
      </c>
      <c r="AL75" s="195">
        <v>5.3090099999999998</v>
      </c>
      <c r="AM75" s="195">
        <v>5.1851700000000003</v>
      </c>
      <c r="AN75" s="195">
        <v>5.0021199999999997</v>
      </c>
      <c r="AO75" s="195">
        <v>4.8285400000000003</v>
      </c>
      <c r="AP75" s="195">
        <v>4.8285400000000003</v>
      </c>
      <c r="AQ75" s="195">
        <v>4.6864999999999997</v>
      </c>
      <c r="AR75" s="195">
        <v>4.6134000000000004</v>
      </c>
      <c r="AS75" s="195">
        <v>4.6327699999999998</v>
      </c>
      <c r="AT75" s="195">
        <v>4.7249800000000004</v>
      </c>
      <c r="AU75" s="195">
        <v>4.8645300000000002</v>
      </c>
      <c r="AV75" s="195">
        <v>5.0346000000000002</v>
      </c>
      <c r="AW75" s="195">
        <v>5.1797700000000004</v>
      </c>
      <c r="AX75" s="195">
        <v>5.2937700000000003</v>
      </c>
      <c r="AY75" s="193">
        <v>5.3603300000000003</v>
      </c>
      <c r="AZ75" s="179">
        <v>5.3821300000000001</v>
      </c>
    </row>
    <row r="76" spans="1:55">
      <c r="A76" s="189">
        <v>10</v>
      </c>
      <c r="B76" s="190" t="s">
        <v>663</v>
      </c>
      <c r="C76" s="191">
        <v>10.0008</v>
      </c>
      <c r="D76" s="191">
        <v>10.0008</v>
      </c>
      <c r="E76" s="191">
        <v>10.0008</v>
      </c>
      <c r="F76" s="191">
        <v>10.0008</v>
      </c>
      <c r="G76" s="191">
        <v>10.0009</v>
      </c>
      <c r="H76" s="191">
        <v>10.0008</v>
      </c>
      <c r="I76" s="191">
        <v>10.0009</v>
      </c>
      <c r="J76" s="191">
        <v>10.0009</v>
      </c>
      <c r="K76" s="191">
        <v>10.0009</v>
      </c>
      <c r="L76" s="191">
        <v>10.0008</v>
      </c>
      <c r="M76" s="195">
        <v>10.0008</v>
      </c>
      <c r="N76" s="195">
        <v>10.0008</v>
      </c>
      <c r="O76" s="195">
        <v>10.0008</v>
      </c>
      <c r="P76" s="195">
        <v>10.0008</v>
      </c>
      <c r="Q76" s="195">
        <v>10.0008</v>
      </c>
      <c r="R76" s="195">
        <v>10.0008</v>
      </c>
      <c r="S76" s="195">
        <v>10.0008</v>
      </c>
      <c r="T76" s="195">
        <v>10.0008</v>
      </c>
      <c r="U76" s="195">
        <v>10.0009</v>
      </c>
      <c r="V76" s="195">
        <v>10.0009</v>
      </c>
      <c r="W76" s="195">
        <v>10.0009</v>
      </c>
      <c r="X76" s="195">
        <v>10.0009</v>
      </c>
      <c r="Y76" s="195">
        <v>10.0009</v>
      </c>
      <c r="Z76" s="195">
        <v>10.0009</v>
      </c>
      <c r="AA76" s="195">
        <v>10.0009</v>
      </c>
      <c r="AB76" s="195">
        <v>10.0009</v>
      </c>
      <c r="AC76" s="195">
        <v>10.0009</v>
      </c>
      <c r="AD76" s="195">
        <v>10.0009</v>
      </c>
      <c r="AE76" s="195">
        <v>10.0009</v>
      </c>
      <c r="AF76" s="195">
        <v>10.0009</v>
      </c>
      <c r="AG76" s="195">
        <v>10.0009</v>
      </c>
      <c r="AH76" s="195">
        <v>10.0009</v>
      </c>
      <c r="AI76" s="195">
        <v>10.0009</v>
      </c>
      <c r="AJ76" s="195">
        <v>10.0009</v>
      </c>
      <c r="AK76" s="195">
        <v>10.000999999999999</v>
      </c>
      <c r="AL76" s="195">
        <v>10.000999999999999</v>
      </c>
      <c r="AM76" s="195">
        <v>10.000999999999999</v>
      </c>
      <c r="AN76" s="195">
        <v>10.000999999999999</v>
      </c>
      <c r="AO76" s="195">
        <v>10.000999999999999</v>
      </c>
      <c r="AP76" s="195">
        <v>10.000999999999999</v>
      </c>
      <c r="AQ76" s="195">
        <v>10.000999999999999</v>
      </c>
      <c r="AR76" s="195">
        <v>10.0009</v>
      </c>
      <c r="AS76" s="195">
        <v>10.000999999999999</v>
      </c>
      <c r="AT76" s="195">
        <v>10.000999999999999</v>
      </c>
      <c r="AU76" s="195">
        <v>10.0009</v>
      </c>
      <c r="AV76" s="195">
        <v>10.0009</v>
      </c>
      <c r="AW76" s="195">
        <v>10.0009</v>
      </c>
      <c r="AX76" s="195">
        <v>10.0009</v>
      </c>
      <c r="AY76" s="193">
        <v>10.0009</v>
      </c>
      <c r="AZ76" s="179">
        <v>10.000999999999999</v>
      </c>
      <c r="BA76" s="29">
        <f t="shared" si="0"/>
        <v>6.95172860603891E-5</v>
      </c>
      <c r="BB76" s="29">
        <f>MAX(C76:AZ76)-MIN(C76:AZ76)</f>
        <v>1.9999999999953388E-4</v>
      </c>
      <c r="BC76" s="206">
        <f>(AZ76-A76)/A76</f>
        <v>9.9999999999944575E-5</v>
      </c>
    </row>
    <row r="77" spans="1:55">
      <c r="A77" s="189">
        <v>270</v>
      </c>
      <c r="B77" s="190"/>
      <c r="C77" s="191">
        <v>0</v>
      </c>
      <c r="D77" s="191">
        <v>0</v>
      </c>
      <c r="E77" s="191">
        <v>0</v>
      </c>
      <c r="F77" s="191">
        <v>0</v>
      </c>
      <c r="G77" s="191">
        <v>0</v>
      </c>
      <c r="H77" s="191">
        <v>0</v>
      </c>
      <c r="I77" s="191">
        <v>0</v>
      </c>
      <c r="J77" s="191">
        <v>0</v>
      </c>
      <c r="K77" s="191">
        <v>0</v>
      </c>
      <c r="L77" s="191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0</v>
      </c>
      <c r="T77" s="195">
        <v>0</v>
      </c>
      <c r="U77" s="195">
        <v>0</v>
      </c>
      <c r="V77" s="195">
        <v>0</v>
      </c>
      <c r="W77" s="195">
        <v>0</v>
      </c>
      <c r="X77" s="195">
        <v>0</v>
      </c>
      <c r="Y77" s="195">
        <v>0</v>
      </c>
      <c r="Z77" s="195">
        <v>0</v>
      </c>
      <c r="AA77" s="195">
        <v>0</v>
      </c>
      <c r="AB77" s="195">
        <v>0</v>
      </c>
      <c r="AC77" s="195">
        <v>0</v>
      </c>
      <c r="AD77" s="195">
        <v>0</v>
      </c>
      <c r="AE77" s="195">
        <v>0</v>
      </c>
      <c r="AF77" s="195">
        <v>0</v>
      </c>
      <c r="AG77" s="195">
        <v>0</v>
      </c>
      <c r="AH77" s="195">
        <v>0</v>
      </c>
      <c r="AI77" s="195">
        <v>0</v>
      </c>
      <c r="AJ77" s="195">
        <v>0</v>
      </c>
      <c r="AK77" s="195">
        <v>0</v>
      </c>
      <c r="AL77" s="195">
        <v>0</v>
      </c>
      <c r="AM77" s="195">
        <v>0</v>
      </c>
      <c r="AN77" s="195">
        <v>0</v>
      </c>
      <c r="AO77" s="195">
        <v>0</v>
      </c>
      <c r="AP77" s="195">
        <v>0</v>
      </c>
      <c r="AQ77" s="195">
        <v>0</v>
      </c>
      <c r="AR77" s="195">
        <v>0</v>
      </c>
      <c r="AS77" s="195">
        <v>0</v>
      </c>
      <c r="AT77" s="195">
        <v>0</v>
      </c>
      <c r="AU77" s="195">
        <v>0</v>
      </c>
      <c r="AV77" s="195">
        <v>0</v>
      </c>
      <c r="AW77" s="195">
        <v>0</v>
      </c>
      <c r="AX77" s="195">
        <v>0</v>
      </c>
      <c r="AY77" s="193">
        <v>0</v>
      </c>
      <c r="AZ77" s="179">
        <v>0</v>
      </c>
    </row>
    <row r="78" spans="1:55">
      <c r="A78" s="189">
        <v>50</v>
      </c>
      <c r="B78" s="190"/>
      <c r="C78" s="191">
        <v>0</v>
      </c>
      <c r="D78" s="191">
        <v>0</v>
      </c>
      <c r="E78" s="191">
        <v>0</v>
      </c>
      <c r="F78" s="191">
        <v>0</v>
      </c>
      <c r="G78" s="191">
        <v>0</v>
      </c>
      <c r="H78" s="191">
        <v>0</v>
      </c>
      <c r="I78" s="191">
        <v>0</v>
      </c>
      <c r="J78" s="191">
        <v>0</v>
      </c>
      <c r="K78" s="191">
        <v>0</v>
      </c>
      <c r="L78" s="191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0</v>
      </c>
      <c r="T78" s="195">
        <v>0</v>
      </c>
      <c r="U78" s="195">
        <v>0</v>
      </c>
      <c r="V78" s="195">
        <v>0</v>
      </c>
      <c r="W78" s="195">
        <v>0</v>
      </c>
      <c r="X78" s="195">
        <v>0</v>
      </c>
      <c r="Y78" s="195">
        <v>0</v>
      </c>
      <c r="Z78" s="195">
        <v>0</v>
      </c>
      <c r="AA78" s="195">
        <v>0</v>
      </c>
      <c r="AB78" s="195">
        <v>0</v>
      </c>
      <c r="AC78" s="195">
        <v>0</v>
      </c>
      <c r="AD78" s="195">
        <v>0</v>
      </c>
      <c r="AE78" s="195">
        <v>0</v>
      </c>
      <c r="AF78" s="195">
        <v>0</v>
      </c>
      <c r="AG78" s="195">
        <v>0</v>
      </c>
      <c r="AH78" s="195">
        <v>0</v>
      </c>
      <c r="AI78" s="195">
        <v>0</v>
      </c>
      <c r="AJ78" s="195">
        <v>0</v>
      </c>
      <c r="AK78" s="195">
        <v>0</v>
      </c>
      <c r="AL78" s="195">
        <v>0</v>
      </c>
      <c r="AM78" s="195">
        <v>0</v>
      </c>
      <c r="AN78" s="195">
        <v>0</v>
      </c>
      <c r="AO78" s="195">
        <v>0</v>
      </c>
      <c r="AP78" s="195">
        <v>0</v>
      </c>
      <c r="AQ78" s="195">
        <v>0</v>
      </c>
      <c r="AR78" s="195">
        <v>0</v>
      </c>
      <c r="AS78" s="195">
        <v>0</v>
      </c>
      <c r="AT78" s="195">
        <v>0</v>
      </c>
      <c r="AU78" s="195">
        <v>0</v>
      </c>
      <c r="AV78" s="195">
        <v>0</v>
      </c>
      <c r="AW78" s="195">
        <v>0</v>
      </c>
      <c r="AX78" s="195">
        <v>0</v>
      </c>
      <c r="AY78" s="193">
        <v>0</v>
      </c>
      <c r="AZ78" s="179">
        <v>0</v>
      </c>
    </row>
    <row r="79" spans="1:55">
      <c r="A79" s="200">
        <v>44223.560173611113</v>
      </c>
      <c r="B79" s="190" t="s">
        <v>664</v>
      </c>
      <c r="C79" s="191">
        <v>90.113299999999995</v>
      </c>
      <c r="D79" s="191">
        <v>90.114400000000003</v>
      </c>
      <c r="E79" s="191">
        <v>90.114900000000006</v>
      </c>
      <c r="F79" s="191">
        <v>90.115600000000001</v>
      </c>
      <c r="G79" s="191">
        <v>90.115899999999996</v>
      </c>
      <c r="H79" s="191">
        <v>90.115799999999993</v>
      </c>
      <c r="I79" s="191">
        <v>90.115499999999997</v>
      </c>
      <c r="J79" s="191">
        <v>90.115200000000002</v>
      </c>
      <c r="K79" s="191">
        <v>90.115200000000002</v>
      </c>
      <c r="L79" s="191">
        <v>90.114000000000004</v>
      </c>
      <c r="M79" s="195">
        <v>90.113200000000006</v>
      </c>
      <c r="N79" s="195">
        <v>90.113399999999999</v>
      </c>
      <c r="O79" s="195">
        <v>90.113200000000006</v>
      </c>
      <c r="P79" s="195">
        <v>90.113200000000006</v>
      </c>
      <c r="Q79" s="195">
        <v>90.113100000000003</v>
      </c>
      <c r="R79" s="195">
        <v>90.113299999999995</v>
      </c>
      <c r="S79" s="195">
        <v>90.113</v>
      </c>
      <c r="T79" s="195">
        <v>90.113500000000002</v>
      </c>
      <c r="U79" s="195">
        <v>90.114400000000003</v>
      </c>
      <c r="V79" s="195">
        <v>90.114800000000002</v>
      </c>
      <c r="W79" s="195">
        <v>90.114800000000002</v>
      </c>
      <c r="X79" s="195">
        <v>90.115200000000002</v>
      </c>
      <c r="Y79" s="195">
        <v>90.115300000000005</v>
      </c>
      <c r="Z79" s="195">
        <v>90.115399999999994</v>
      </c>
      <c r="AA79" s="195">
        <v>90.115399999999994</v>
      </c>
      <c r="AB79" s="195">
        <v>90.115399999999994</v>
      </c>
      <c r="AC79" s="195">
        <v>90.115300000000005</v>
      </c>
      <c r="AD79" s="195">
        <v>90.115399999999994</v>
      </c>
      <c r="AE79" s="195">
        <v>90.115099999999998</v>
      </c>
      <c r="AF79" s="195">
        <v>90.113500000000002</v>
      </c>
      <c r="AG79" s="195">
        <v>90.113399999999999</v>
      </c>
      <c r="AH79" s="195">
        <v>90.113100000000003</v>
      </c>
      <c r="AI79" s="195">
        <v>90.113100000000003</v>
      </c>
      <c r="AJ79" s="195">
        <v>90.112700000000004</v>
      </c>
      <c r="AK79" s="195">
        <v>90.113200000000006</v>
      </c>
      <c r="AL79" s="195">
        <v>90.113600000000005</v>
      </c>
      <c r="AM79" s="195">
        <v>90.114500000000007</v>
      </c>
      <c r="AN79" s="195">
        <v>90.115099999999998</v>
      </c>
      <c r="AO79" s="195">
        <v>90.115200000000002</v>
      </c>
      <c r="AP79" s="195">
        <v>90.115499999999997</v>
      </c>
      <c r="AQ79" s="195">
        <v>90.115700000000004</v>
      </c>
      <c r="AR79" s="195">
        <v>90.115499999999997</v>
      </c>
      <c r="AS79" s="195">
        <v>90.115099999999998</v>
      </c>
      <c r="AT79" s="195">
        <v>90.113600000000005</v>
      </c>
      <c r="AU79" s="195">
        <v>90.113</v>
      </c>
      <c r="AV79" s="195">
        <v>90.113</v>
      </c>
      <c r="AW79" s="195">
        <v>90.113200000000006</v>
      </c>
      <c r="AX79" s="195">
        <v>90.112899999999996</v>
      </c>
      <c r="AY79" s="193">
        <v>90.112700000000004</v>
      </c>
      <c r="AZ79" s="179">
        <v>90.112899999999996</v>
      </c>
      <c r="BA79" s="29">
        <f t="shared" ref="BA79" si="1">STDEV(C79:AZ79)</f>
        <v>1.0694667753935231E-3</v>
      </c>
      <c r="BB79" s="29">
        <f>MAX(C79:AZ79)-MIN(C79:AZ79)</f>
        <v>3.1999999999925421E-3</v>
      </c>
    </row>
    <row r="80" spans="1:55">
      <c r="A80" s="201">
        <v>0.56017361111111108</v>
      </c>
      <c r="B80" s="190"/>
      <c r="C80" s="191">
        <v>147.51400000000001</v>
      </c>
      <c r="D80" s="191">
        <v>150.108</v>
      </c>
      <c r="E80" s="191">
        <v>153.68600000000001</v>
      </c>
      <c r="F80" s="191">
        <v>153.68600000000001</v>
      </c>
      <c r="G80" s="191">
        <v>157.94300000000001</v>
      </c>
      <c r="H80" s="191">
        <v>161.50899999999999</v>
      </c>
      <c r="I80" s="191">
        <v>164.01</v>
      </c>
      <c r="J80" s="191">
        <v>164.01</v>
      </c>
      <c r="K80" s="191">
        <v>164.113</v>
      </c>
      <c r="L80" s="191">
        <v>161.131</v>
      </c>
      <c r="M80" s="195">
        <v>161.131</v>
      </c>
      <c r="N80" s="195">
        <v>155.31299999999999</v>
      </c>
      <c r="O80" s="195">
        <v>149.85900000000001</v>
      </c>
      <c r="P80" s="195">
        <v>149.85900000000001</v>
      </c>
      <c r="Q80" s="195">
        <v>146.38900000000001</v>
      </c>
      <c r="R80" s="195">
        <v>145.26400000000001</v>
      </c>
      <c r="S80" s="195">
        <v>145.48400000000001</v>
      </c>
      <c r="T80" s="195">
        <v>146.965</v>
      </c>
      <c r="U80" s="195">
        <v>148.82499999999999</v>
      </c>
      <c r="V80" s="195">
        <v>148.82499999999999</v>
      </c>
      <c r="W80" s="195">
        <v>150.88999999999999</v>
      </c>
      <c r="X80" s="195">
        <v>152.24299999999999</v>
      </c>
      <c r="Y80" s="195">
        <v>153.03</v>
      </c>
      <c r="Z80" s="195">
        <v>153.428</v>
      </c>
      <c r="AA80" s="195">
        <v>153.34700000000001</v>
      </c>
      <c r="AB80" s="195">
        <v>152.51400000000001</v>
      </c>
      <c r="AC80" s="195">
        <v>151.203</v>
      </c>
      <c r="AD80" s="195">
        <v>149.4</v>
      </c>
      <c r="AE80" s="195">
        <v>147.45599999999999</v>
      </c>
      <c r="AF80" s="195">
        <v>145.786</v>
      </c>
      <c r="AG80" s="195">
        <v>145.786</v>
      </c>
      <c r="AH80" s="195">
        <v>145.63800000000001</v>
      </c>
      <c r="AI80" s="195">
        <v>149.21100000000001</v>
      </c>
      <c r="AJ80" s="195">
        <v>149.21100000000001</v>
      </c>
      <c r="AK80" s="195">
        <v>156.33099999999999</v>
      </c>
      <c r="AL80" s="195">
        <v>156.33099999999999</v>
      </c>
      <c r="AM80" s="195">
        <v>162.43899999999999</v>
      </c>
      <c r="AN80" s="195">
        <v>164.33600000000001</v>
      </c>
      <c r="AO80" s="195">
        <v>162.42099999999999</v>
      </c>
      <c r="AP80" s="195">
        <v>158.77799999999999</v>
      </c>
      <c r="AQ80" s="195">
        <v>154.85400000000001</v>
      </c>
      <c r="AR80" s="195">
        <v>154.85400000000001</v>
      </c>
      <c r="AS80" s="195">
        <v>150.92099999999999</v>
      </c>
      <c r="AT80" s="195">
        <v>147.78899999999999</v>
      </c>
      <c r="AU80" s="195">
        <v>145.80600000000001</v>
      </c>
      <c r="AV80" s="195">
        <v>145.31299999999999</v>
      </c>
      <c r="AW80" s="195">
        <v>146.989</v>
      </c>
      <c r="AX80" s="195">
        <v>146.989</v>
      </c>
      <c r="AY80" s="193">
        <v>151.24700000000001</v>
      </c>
      <c r="AZ80" s="179">
        <v>151.24700000000001</v>
      </c>
    </row>
    <row r="81" spans="1:55">
      <c r="A81" s="201">
        <v>0.56135416666666671</v>
      </c>
      <c r="B81" s="190"/>
      <c r="C81" s="191">
        <v>-27.827999999999999</v>
      </c>
      <c r="D81" s="191">
        <v>-30.298999999999999</v>
      </c>
      <c r="E81" s="191">
        <v>-35.841999999999999</v>
      </c>
      <c r="F81" s="191">
        <v>-35.841999999999999</v>
      </c>
      <c r="G81" s="191">
        <v>-42.088999999999999</v>
      </c>
      <c r="H81" s="191">
        <v>-45.439</v>
      </c>
      <c r="I81" s="191">
        <v>-46.634</v>
      </c>
      <c r="J81" s="191">
        <v>-46.027999999999999</v>
      </c>
      <c r="K81" s="191">
        <v>-44.210999999999999</v>
      </c>
      <c r="L81" s="191">
        <v>-41.904000000000003</v>
      </c>
      <c r="M81" s="195">
        <v>-39.819000000000003</v>
      </c>
      <c r="N81" s="195">
        <v>-36.851999999999997</v>
      </c>
      <c r="O81" s="195">
        <v>-35.015999999999998</v>
      </c>
      <c r="P81" s="195">
        <v>-32.540999999999997</v>
      </c>
      <c r="Q81" s="195">
        <v>-32.540999999999997</v>
      </c>
      <c r="R81" s="195">
        <v>-30.116</v>
      </c>
      <c r="S81" s="195">
        <v>-29.055</v>
      </c>
      <c r="T81" s="195">
        <v>-28.503</v>
      </c>
      <c r="U81" s="195">
        <v>-27.803000000000001</v>
      </c>
      <c r="V81" s="195">
        <v>-29.876999999999999</v>
      </c>
      <c r="W81" s="195">
        <v>-31.545999999999999</v>
      </c>
      <c r="X81" s="195">
        <v>-33.982999999999997</v>
      </c>
      <c r="Y81" s="195">
        <v>-34.770000000000003</v>
      </c>
      <c r="Z81" s="195">
        <v>-34.24</v>
      </c>
      <c r="AA81" s="195">
        <v>-33.71</v>
      </c>
      <c r="AB81" s="195">
        <v>-31.798999999999999</v>
      </c>
      <c r="AC81" s="195">
        <v>-31.798999999999999</v>
      </c>
      <c r="AD81" s="195">
        <v>-30.204000000000001</v>
      </c>
      <c r="AE81" s="195">
        <v>-28.04</v>
      </c>
      <c r="AF81" s="195">
        <v>-27.213999999999999</v>
      </c>
      <c r="AG81" s="195">
        <v>-29.507000000000001</v>
      </c>
      <c r="AH81" s="195">
        <v>-32.110999999999997</v>
      </c>
      <c r="AI81" s="195">
        <v>-35.417000000000002</v>
      </c>
      <c r="AJ81" s="195">
        <v>-38.683</v>
      </c>
      <c r="AK81" s="195">
        <v>-40.991</v>
      </c>
      <c r="AL81" s="195">
        <v>-43.655999999999999</v>
      </c>
      <c r="AM81" s="195">
        <v>-45.228999999999999</v>
      </c>
      <c r="AN81" s="195">
        <v>-46.012</v>
      </c>
      <c r="AO81" s="195">
        <v>-44.555</v>
      </c>
      <c r="AP81" s="195">
        <v>-44.555</v>
      </c>
      <c r="AQ81" s="195">
        <v>-40.042999999999999</v>
      </c>
      <c r="AR81" s="195">
        <v>-33.762999999999998</v>
      </c>
      <c r="AS81" s="195">
        <v>-29.724</v>
      </c>
      <c r="AT81" s="195">
        <v>-28.498999999999999</v>
      </c>
      <c r="AU81" s="195">
        <v>-29.614000000000001</v>
      </c>
      <c r="AV81" s="195">
        <v>-31.760999999999999</v>
      </c>
      <c r="AW81" s="195">
        <v>-33.753999999999998</v>
      </c>
      <c r="AX81" s="195">
        <v>-36.112000000000002</v>
      </c>
      <c r="AY81" s="193">
        <v>-38.656999999999996</v>
      </c>
      <c r="AZ81" s="179">
        <v>-40.716999999999999</v>
      </c>
    </row>
    <row r="82" spans="1:55" ht="15" thickBot="1">
      <c r="A82" s="201">
        <f>A81-A80</f>
        <v>1.1805555555556291E-3</v>
      </c>
      <c r="B82" s="196" t="s">
        <v>669</v>
      </c>
      <c r="C82" s="197">
        <v>50</v>
      </c>
      <c r="D82" s="197">
        <v>50</v>
      </c>
      <c r="E82" s="197">
        <v>50</v>
      </c>
      <c r="F82" s="197">
        <v>50</v>
      </c>
      <c r="G82" s="197">
        <v>50</v>
      </c>
      <c r="H82" s="197">
        <v>50</v>
      </c>
      <c r="I82" s="197">
        <v>50</v>
      </c>
      <c r="J82" s="197">
        <v>50</v>
      </c>
      <c r="K82" s="197">
        <v>50</v>
      </c>
      <c r="L82" s="197">
        <v>50</v>
      </c>
      <c r="M82" s="199">
        <v>50</v>
      </c>
      <c r="N82" s="199">
        <v>50</v>
      </c>
      <c r="O82" s="199">
        <v>50</v>
      </c>
      <c r="P82" s="199">
        <v>50</v>
      </c>
      <c r="Q82" s="199">
        <v>50</v>
      </c>
      <c r="R82" s="199">
        <v>50</v>
      </c>
      <c r="S82" s="199">
        <v>50</v>
      </c>
      <c r="T82" s="199">
        <v>50</v>
      </c>
      <c r="U82" s="199">
        <v>50</v>
      </c>
      <c r="V82" s="199">
        <v>50</v>
      </c>
      <c r="W82" s="199">
        <v>50</v>
      </c>
      <c r="X82" s="199">
        <v>50</v>
      </c>
      <c r="Y82" s="199">
        <v>50</v>
      </c>
      <c r="Z82" s="199">
        <v>50</v>
      </c>
      <c r="AA82" s="199">
        <v>50</v>
      </c>
      <c r="AB82" s="199">
        <v>50</v>
      </c>
      <c r="AC82" s="199">
        <v>50</v>
      </c>
      <c r="AD82" s="199">
        <v>50</v>
      </c>
      <c r="AE82" s="199">
        <v>50</v>
      </c>
      <c r="AF82" s="199">
        <v>50</v>
      </c>
      <c r="AG82" s="199">
        <v>50</v>
      </c>
      <c r="AH82" s="199">
        <v>50</v>
      </c>
      <c r="AI82" s="199">
        <v>50</v>
      </c>
      <c r="AJ82" s="199">
        <v>50</v>
      </c>
      <c r="AK82" s="199">
        <v>50</v>
      </c>
      <c r="AL82" s="199">
        <v>50</v>
      </c>
      <c r="AM82" s="199">
        <v>50</v>
      </c>
      <c r="AN82" s="199">
        <v>50</v>
      </c>
      <c r="AO82" s="199">
        <v>50</v>
      </c>
      <c r="AP82" s="199">
        <v>50</v>
      </c>
      <c r="AQ82" s="199">
        <v>50</v>
      </c>
      <c r="AR82" s="199">
        <v>50</v>
      </c>
      <c r="AS82" s="199">
        <v>50</v>
      </c>
      <c r="AT82" s="199">
        <v>50</v>
      </c>
      <c r="AU82" s="199">
        <v>50</v>
      </c>
      <c r="AV82" s="199">
        <v>50</v>
      </c>
      <c r="AW82" s="199">
        <v>50</v>
      </c>
      <c r="AX82" s="199">
        <v>50</v>
      </c>
      <c r="AY82" s="198">
        <v>50</v>
      </c>
      <c r="AZ82" s="180">
        <v>50</v>
      </c>
    </row>
    <row r="83" spans="1:55">
      <c r="A83" s="189"/>
      <c r="B83" s="187" t="s">
        <v>662</v>
      </c>
      <c r="C83" s="188">
        <v>240.148</v>
      </c>
      <c r="D83" s="188">
        <v>240.148</v>
      </c>
      <c r="E83" s="188">
        <v>240.14699999999999</v>
      </c>
      <c r="F83" s="188">
        <v>240.14699999999999</v>
      </c>
      <c r="G83" s="188">
        <v>240.14699999999999</v>
      </c>
      <c r="H83" s="188">
        <v>240.14699999999999</v>
      </c>
      <c r="I83" s="188">
        <v>240.14599999999999</v>
      </c>
      <c r="J83" s="188">
        <v>240.14699999999999</v>
      </c>
      <c r="K83" s="188">
        <v>240.14699999999999</v>
      </c>
      <c r="L83" s="188">
        <v>240.14699999999999</v>
      </c>
      <c r="M83" s="194">
        <v>240.14599999999999</v>
      </c>
      <c r="N83" s="194">
        <v>240.14699999999999</v>
      </c>
      <c r="O83" s="194">
        <v>240.14699999999999</v>
      </c>
      <c r="P83" s="194">
        <v>240.14699999999999</v>
      </c>
      <c r="Q83" s="194">
        <v>240.14699999999999</v>
      </c>
      <c r="R83" s="194">
        <v>240.14599999999999</v>
      </c>
      <c r="S83" s="194">
        <v>240.14699999999999</v>
      </c>
      <c r="T83" s="194">
        <v>240.14699999999999</v>
      </c>
      <c r="U83" s="194">
        <v>240.14699999999999</v>
      </c>
      <c r="V83" s="194">
        <v>240.14699999999999</v>
      </c>
      <c r="W83" s="194">
        <v>240.14599999999999</v>
      </c>
      <c r="X83" s="194">
        <v>240.14699999999999</v>
      </c>
      <c r="Y83" s="194">
        <v>240.14699999999999</v>
      </c>
      <c r="Z83" s="194">
        <v>240.14699999999999</v>
      </c>
      <c r="AA83" s="194">
        <v>240.14699999999999</v>
      </c>
      <c r="AB83" s="194">
        <v>240.14699999999999</v>
      </c>
      <c r="AC83" s="194">
        <v>240.14599999999999</v>
      </c>
      <c r="AD83" s="194">
        <v>240.14599999999999</v>
      </c>
      <c r="AE83" s="194">
        <v>240.14699999999999</v>
      </c>
      <c r="AF83" s="194">
        <v>240.14599999999999</v>
      </c>
      <c r="AG83" s="194">
        <v>240.14599999999999</v>
      </c>
      <c r="AH83" s="194">
        <v>240.14599999999999</v>
      </c>
      <c r="AI83" s="194">
        <v>240.14599999999999</v>
      </c>
      <c r="AJ83" s="194">
        <v>240.14699999999999</v>
      </c>
      <c r="AK83" s="194">
        <v>240.148</v>
      </c>
      <c r="AL83" s="194">
        <v>240.148</v>
      </c>
      <c r="AM83" s="194">
        <v>240.148</v>
      </c>
      <c r="AN83" s="194">
        <v>240.14699999999999</v>
      </c>
      <c r="AO83" s="194">
        <v>240.14699999999999</v>
      </c>
      <c r="AP83" s="194">
        <v>240.14699999999999</v>
      </c>
      <c r="AQ83" s="194">
        <v>240.14699999999999</v>
      </c>
      <c r="AR83" s="194">
        <v>240.14699999999999</v>
      </c>
      <c r="AS83" s="194">
        <v>240.14699999999999</v>
      </c>
      <c r="AT83" s="194">
        <v>240.148</v>
      </c>
      <c r="AU83" s="194">
        <v>240.148</v>
      </c>
      <c r="AV83" s="194">
        <v>240.148</v>
      </c>
      <c r="AW83" s="194">
        <v>240.148</v>
      </c>
      <c r="AX83" s="194">
        <v>240.148</v>
      </c>
      <c r="AY83" s="192">
        <v>240.148</v>
      </c>
      <c r="AZ83" s="178">
        <v>240.14699999999999</v>
      </c>
      <c r="BA83" s="29">
        <f>STDEV(C83:AZ83)</f>
        <v>6.5434185660876939E-4</v>
      </c>
      <c r="BB83" s="29">
        <f>MAX(C83:AZ83)-MIN(C83:AZ83)</f>
        <v>2.0000000000095497E-3</v>
      </c>
      <c r="BC83" s="206">
        <f>(AZ83-A85)/A85</f>
        <v>6.1249999999996398E-4</v>
      </c>
    </row>
    <row r="84" spans="1:55">
      <c r="A84" s="189"/>
      <c r="B84" s="190"/>
      <c r="C84" s="191">
        <v>7.1734900000000001</v>
      </c>
      <c r="D84" s="191">
        <v>7.1734900000000001</v>
      </c>
      <c r="E84" s="191">
        <v>7.1734900000000001</v>
      </c>
      <c r="F84" s="191">
        <v>7.9396399999999998</v>
      </c>
      <c r="G84" s="191">
        <v>7.9396399999999998</v>
      </c>
      <c r="H84" s="191">
        <v>7.7492000000000001</v>
      </c>
      <c r="I84" s="191">
        <v>7.7492000000000001</v>
      </c>
      <c r="J84" s="191">
        <v>5.9945899999999996</v>
      </c>
      <c r="K84" s="191">
        <v>5.9945899999999996</v>
      </c>
      <c r="L84" s="191">
        <v>8.2704799999999992</v>
      </c>
      <c r="M84" s="195">
        <v>8.2704799999999992</v>
      </c>
      <c r="N84" s="195">
        <v>7.5745300000000002</v>
      </c>
      <c r="O84" s="195">
        <v>8.4413900000000002</v>
      </c>
      <c r="P84" s="195">
        <v>7.62683</v>
      </c>
      <c r="Q84" s="195">
        <v>7.62683</v>
      </c>
      <c r="R84" s="195">
        <v>7.62683</v>
      </c>
      <c r="S84" s="195">
        <v>7.35527</v>
      </c>
      <c r="T84" s="195">
        <v>7.35527</v>
      </c>
      <c r="U84" s="195">
        <v>7.8424399999999999</v>
      </c>
      <c r="V84" s="195">
        <v>7.8424399999999999</v>
      </c>
      <c r="W84" s="195">
        <v>7.6891600000000002</v>
      </c>
      <c r="X84" s="195">
        <v>8.3668999999999993</v>
      </c>
      <c r="Y84" s="195">
        <v>7.7019200000000003</v>
      </c>
      <c r="Z84" s="195">
        <v>7.7019200000000003</v>
      </c>
      <c r="AA84" s="195">
        <v>7.9273600000000002</v>
      </c>
      <c r="AB84" s="195">
        <v>7.359</v>
      </c>
      <c r="AC84" s="195">
        <v>7.6994499999999997</v>
      </c>
      <c r="AD84" s="195">
        <v>7.6994499999999997</v>
      </c>
      <c r="AE84" s="195">
        <v>7.7595000000000001</v>
      </c>
      <c r="AF84" s="195">
        <v>7.3212700000000002</v>
      </c>
      <c r="AG84" s="195">
        <v>7.5196500000000004</v>
      </c>
      <c r="AH84" s="195">
        <v>7.5196500000000004</v>
      </c>
      <c r="AI84" s="195">
        <v>8.1875999999999998</v>
      </c>
      <c r="AJ84" s="195">
        <v>8.1875999999999998</v>
      </c>
      <c r="AK84" s="195">
        <v>8.4077199999999994</v>
      </c>
      <c r="AL84" s="195">
        <v>7.5140700000000002</v>
      </c>
      <c r="AM84" s="195">
        <v>7.5140700000000002</v>
      </c>
      <c r="AN84" s="195">
        <v>7.4782200000000003</v>
      </c>
      <c r="AO84" s="195">
        <v>7.4782200000000003</v>
      </c>
      <c r="AP84" s="195">
        <v>7.4008900000000004</v>
      </c>
      <c r="AQ84" s="195">
        <v>7.4042899999999996</v>
      </c>
      <c r="AR84" s="195">
        <v>7.5092100000000004</v>
      </c>
      <c r="AS84" s="195">
        <v>7.5092100000000004</v>
      </c>
      <c r="AT84" s="195">
        <v>7.4061000000000003</v>
      </c>
      <c r="AU84" s="195">
        <v>7.3661700000000003</v>
      </c>
      <c r="AV84" s="195">
        <v>7.5895700000000001</v>
      </c>
      <c r="AW84" s="195">
        <v>7.5895700000000001</v>
      </c>
      <c r="AX84" s="195">
        <v>8.1583299999999994</v>
      </c>
      <c r="AY84" s="193">
        <v>7.5122799999999996</v>
      </c>
      <c r="AZ84" s="179">
        <v>7.5122799999999996</v>
      </c>
    </row>
    <row r="85" spans="1:55">
      <c r="A85" s="189">
        <v>240</v>
      </c>
      <c r="B85" s="190"/>
      <c r="C85" s="191">
        <v>6.1166200000000002</v>
      </c>
      <c r="D85" s="191">
        <v>6.15787</v>
      </c>
      <c r="E85" s="191">
        <v>6.1694899999999997</v>
      </c>
      <c r="F85" s="191">
        <v>6.1202899999999998</v>
      </c>
      <c r="G85" s="191">
        <v>6.1400399999999999</v>
      </c>
      <c r="H85" s="191">
        <v>6.0669199999999996</v>
      </c>
      <c r="I85" s="191">
        <v>6.0669199999999996</v>
      </c>
      <c r="J85" s="191">
        <v>6.17164</v>
      </c>
      <c r="K85" s="191">
        <v>6.13713</v>
      </c>
      <c r="L85" s="191">
        <v>6.1203099999999999</v>
      </c>
      <c r="M85" s="195">
        <v>6.1467700000000001</v>
      </c>
      <c r="N85" s="195">
        <v>6.1343199999999998</v>
      </c>
      <c r="O85" s="195">
        <v>6.1275399999999998</v>
      </c>
      <c r="P85" s="195">
        <v>6.1275399999999998</v>
      </c>
      <c r="Q85" s="195">
        <v>6.1164199999999997</v>
      </c>
      <c r="R85" s="195">
        <v>6.19902</v>
      </c>
      <c r="S85" s="195">
        <v>6.1491899999999999</v>
      </c>
      <c r="T85" s="195">
        <v>6.1222099999999999</v>
      </c>
      <c r="U85" s="195">
        <v>6.1114600000000001</v>
      </c>
      <c r="V85" s="195">
        <v>6.1423899999999998</v>
      </c>
      <c r="W85" s="195">
        <v>6.1423899999999998</v>
      </c>
      <c r="X85" s="195">
        <v>6.1216299999999997</v>
      </c>
      <c r="Y85" s="195">
        <v>6.1693499999999997</v>
      </c>
      <c r="Z85" s="195">
        <v>6.1526300000000003</v>
      </c>
      <c r="AA85" s="195">
        <v>6.1484699999999997</v>
      </c>
      <c r="AB85" s="195">
        <v>6.1351800000000001</v>
      </c>
      <c r="AC85" s="195">
        <v>6.1087800000000003</v>
      </c>
      <c r="AD85" s="195">
        <v>6.1087800000000003</v>
      </c>
      <c r="AE85" s="195">
        <v>6.1556600000000001</v>
      </c>
      <c r="AF85" s="195">
        <v>6.1345999999999998</v>
      </c>
      <c r="AG85" s="195">
        <v>6.1028200000000004</v>
      </c>
      <c r="AH85" s="195">
        <v>6.1764299999999999</v>
      </c>
      <c r="AI85" s="195">
        <v>6.1654900000000001</v>
      </c>
      <c r="AJ85" s="195">
        <v>6.13896</v>
      </c>
      <c r="AK85" s="195">
        <v>6.13896</v>
      </c>
      <c r="AL85" s="195">
        <v>6.1324199999999998</v>
      </c>
      <c r="AM85" s="195">
        <v>6.1385300000000003</v>
      </c>
      <c r="AN85" s="195">
        <v>6.1482200000000002</v>
      </c>
      <c r="AO85" s="195">
        <v>6.18764</v>
      </c>
      <c r="AP85" s="195">
        <v>6.1672399999999996</v>
      </c>
      <c r="AQ85" s="195">
        <v>6.1999000000000004</v>
      </c>
      <c r="AR85" s="195">
        <v>6.1999000000000004</v>
      </c>
      <c r="AS85" s="195">
        <v>6.13429</v>
      </c>
      <c r="AT85" s="195">
        <v>6.1671699999999996</v>
      </c>
      <c r="AU85" s="195">
        <v>6.1705100000000002</v>
      </c>
      <c r="AV85" s="195">
        <v>6.15116</v>
      </c>
      <c r="AW85" s="195">
        <v>6.1265599999999996</v>
      </c>
      <c r="AX85" s="195">
        <v>6.1246400000000003</v>
      </c>
      <c r="AY85" s="193">
        <v>6.1246400000000003</v>
      </c>
      <c r="AZ85" s="179">
        <v>6.1648399999999999</v>
      </c>
    </row>
    <row r="86" spans="1:55">
      <c r="A86" s="189">
        <v>10</v>
      </c>
      <c r="B86" s="190" t="s">
        <v>663</v>
      </c>
      <c r="C86" s="191">
        <v>9.9996299999999998</v>
      </c>
      <c r="D86" s="191">
        <v>9.9996299999999998</v>
      </c>
      <c r="E86" s="191">
        <v>9.9996200000000002</v>
      </c>
      <c r="F86" s="191">
        <v>9.9996299999999998</v>
      </c>
      <c r="G86" s="191">
        <v>9.9996299999999998</v>
      </c>
      <c r="H86" s="191">
        <v>9.9996200000000002</v>
      </c>
      <c r="I86" s="191">
        <v>9.9996299999999998</v>
      </c>
      <c r="J86" s="191">
        <v>9.9996399999999994</v>
      </c>
      <c r="K86" s="191">
        <v>9.9996299999999998</v>
      </c>
      <c r="L86" s="191">
        <v>9.9996299999999998</v>
      </c>
      <c r="M86" s="195">
        <v>9.9996200000000002</v>
      </c>
      <c r="N86" s="195">
        <v>9.9996399999999994</v>
      </c>
      <c r="O86" s="195">
        <v>9.9996200000000002</v>
      </c>
      <c r="P86" s="195">
        <v>9.9996299999999998</v>
      </c>
      <c r="Q86" s="195">
        <v>9.9996200000000002</v>
      </c>
      <c r="R86" s="195">
        <v>9.9996399999999994</v>
      </c>
      <c r="S86" s="195">
        <v>9.9996399999999994</v>
      </c>
      <c r="T86" s="195">
        <v>9.9996299999999998</v>
      </c>
      <c r="U86" s="195">
        <v>9.9996500000000008</v>
      </c>
      <c r="V86" s="195">
        <v>9.9996399999999994</v>
      </c>
      <c r="W86" s="195">
        <v>9.9996500000000008</v>
      </c>
      <c r="X86" s="195">
        <v>9.9996500000000008</v>
      </c>
      <c r="Y86" s="195">
        <v>9.9996500000000008</v>
      </c>
      <c r="Z86" s="195">
        <v>9.9996299999999998</v>
      </c>
      <c r="AA86" s="195">
        <v>9.9996200000000002</v>
      </c>
      <c r="AB86" s="195">
        <v>9.9996399999999994</v>
      </c>
      <c r="AC86" s="195">
        <v>9.9996500000000008</v>
      </c>
      <c r="AD86" s="195">
        <v>9.9996500000000008</v>
      </c>
      <c r="AE86" s="195">
        <v>9.9996500000000008</v>
      </c>
      <c r="AF86" s="195">
        <v>9.9996600000000004</v>
      </c>
      <c r="AG86" s="195">
        <v>9.9996500000000008</v>
      </c>
      <c r="AH86" s="195">
        <v>9.9996600000000004</v>
      </c>
      <c r="AI86" s="195">
        <v>9.9996399999999994</v>
      </c>
      <c r="AJ86" s="195">
        <v>9.9996500000000008</v>
      </c>
      <c r="AK86" s="195">
        <v>9.9996500000000008</v>
      </c>
      <c r="AL86" s="195">
        <v>9.9996500000000008</v>
      </c>
      <c r="AM86" s="195">
        <v>9.9996399999999994</v>
      </c>
      <c r="AN86" s="195">
        <v>9.9996399999999994</v>
      </c>
      <c r="AO86" s="195">
        <v>9.9996299999999998</v>
      </c>
      <c r="AP86" s="195">
        <v>9.9996299999999998</v>
      </c>
      <c r="AQ86" s="195">
        <v>9.9996299999999998</v>
      </c>
      <c r="AR86" s="195">
        <v>9.9996399999999994</v>
      </c>
      <c r="AS86" s="195">
        <v>9.9996399999999994</v>
      </c>
      <c r="AT86" s="195">
        <v>9.9996399999999994</v>
      </c>
      <c r="AU86" s="195">
        <v>9.9996399999999994</v>
      </c>
      <c r="AV86" s="195">
        <v>9.9996200000000002</v>
      </c>
      <c r="AW86" s="195">
        <v>9.9996200000000002</v>
      </c>
      <c r="AX86" s="195">
        <v>9.9996200000000002</v>
      </c>
      <c r="AY86" s="193">
        <v>9.9996299999999998</v>
      </c>
      <c r="AZ86" s="179">
        <v>9.9996200000000002</v>
      </c>
      <c r="BA86" s="29">
        <f t="shared" ref="BA86:BA89" si="2">STDEV(C86:AZ86)</f>
        <v>1.1586410055037609E-5</v>
      </c>
      <c r="BB86" s="29">
        <f>MAX(C86:AZ86)-MIN(C86:AZ86)</f>
        <v>4.0000000000262048E-5</v>
      </c>
      <c r="BC86" s="206">
        <f>(AZ86-A86)/A86</f>
        <v>-3.7999999999982492E-5</v>
      </c>
    </row>
    <row r="87" spans="1:55">
      <c r="A87" s="189">
        <v>0</v>
      </c>
      <c r="B87" s="190"/>
      <c r="C87" s="191">
        <v>0</v>
      </c>
      <c r="D87" s="191">
        <v>0</v>
      </c>
      <c r="E87" s="191">
        <v>0</v>
      </c>
      <c r="F87" s="191">
        <v>0</v>
      </c>
      <c r="G87" s="191">
        <v>0</v>
      </c>
      <c r="H87" s="191">
        <v>0</v>
      </c>
      <c r="I87" s="191">
        <v>0</v>
      </c>
      <c r="J87" s="191">
        <v>0</v>
      </c>
      <c r="K87" s="191">
        <v>0</v>
      </c>
      <c r="L87" s="191">
        <v>0</v>
      </c>
      <c r="M87" s="195">
        <v>0</v>
      </c>
      <c r="N87" s="195">
        <v>0</v>
      </c>
      <c r="O87" s="195">
        <v>0</v>
      </c>
      <c r="P87" s="195">
        <v>0</v>
      </c>
      <c r="Q87" s="195">
        <v>0</v>
      </c>
      <c r="R87" s="195">
        <v>0</v>
      </c>
      <c r="S87" s="195">
        <v>0</v>
      </c>
      <c r="T87" s="195">
        <v>0</v>
      </c>
      <c r="U87" s="195">
        <v>0</v>
      </c>
      <c r="V87" s="195">
        <v>0</v>
      </c>
      <c r="W87" s="195">
        <v>0</v>
      </c>
      <c r="X87" s="195">
        <v>0</v>
      </c>
      <c r="Y87" s="195">
        <v>0</v>
      </c>
      <c r="Z87" s="195">
        <v>0</v>
      </c>
      <c r="AA87" s="195">
        <v>0</v>
      </c>
      <c r="AB87" s="195">
        <v>0</v>
      </c>
      <c r="AC87" s="195">
        <v>0</v>
      </c>
      <c r="AD87" s="195">
        <v>0</v>
      </c>
      <c r="AE87" s="195">
        <v>0</v>
      </c>
      <c r="AF87" s="195">
        <v>0</v>
      </c>
      <c r="AG87" s="195">
        <v>0</v>
      </c>
      <c r="AH87" s="195">
        <v>0</v>
      </c>
      <c r="AI87" s="195">
        <v>0</v>
      </c>
      <c r="AJ87" s="195">
        <v>0</v>
      </c>
      <c r="AK87" s="195">
        <v>0</v>
      </c>
      <c r="AL87" s="195">
        <v>0</v>
      </c>
      <c r="AM87" s="195">
        <v>0</v>
      </c>
      <c r="AN87" s="195">
        <v>0</v>
      </c>
      <c r="AO87" s="195">
        <v>0</v>
      </c>
      <c r="AP87" s="195">
        <v>0</v>
      </c>
      <c r="AQ87" s="195">
        <v>0</v>
      </c>
      <c r="AR87" s="195">
        <v>0</v>
      </c>
      <c r="AS87" s="195">
        <v>0</v>
      </c>
      <c r="AT87" s="195">
        <v>0</v>
      </c>
      <c r="AU87" s="195">
        <v>0</v>
      </c>
      <c r="AV87" s="195">
        <v>0</v>
      </c>
      <c r="AW87" s="195">
        <v>0</v>
      </c>
      <c r="AX87" s="195">
        <v>0</v>
      </c>
      <c r="AY87" s="193">
        <v>0</v>
      </c>
      <c r="AZ87" s="179">
        <v>0</v>
      </c>
    </row>
    <row r="88" spans="1:55">
      <c r="A88" s="189">
        <v>60</v>
      </c>
      <c r="B88" s="190"/>
      <c r="C88" s="191">
        <v>0</v>
      </c>
      <c r="D88" s="191">
        <v>0</v>
      </c>
      <c r="E88" s="191">
        <v>0</v>
      </c>
      <c r="F88" s="191">
        <v>0</v>
      </c>
      <c r="G88" s="191">
        <v>0</v>
      </c>
      <c r="H88" s="191">
        <v>0</v>
      </c>
      <c r="I88" s="191">
        <v>0</v>
      </c>
      <c r="J88" s="191">
        <v>0</v>
      </c>
      <c r="K88" s="191">
        <v>0</v>
      </c>
      <c r="L88" s="191">
        <v>0</v>
      </c>
      <c r="M88" s="195">
        <v>0</v>
      </c>
      <c r="N88" s="195">
        <v>0</v>
      </c>
      <c r="O88" s="195">
        <v>0</v>
      </c>
      <c r="P88" s="195">
        <v>0</v>
      </c>
      <c r="Q88" s="195">
        <v>0</v>
      </c>
      <c r="R88" s="195">
        <v>0</v>
      </c>
      <c r="S88" s="195">
        <v>0</v>
      </c>
      <c r="T88" s="195">
        <v>0</v>
      </c>
      <c r="U88" s="195">
        <v>0</v>
      </c>
      <c r="V88" s="195">
        <v>0</v>
      </c>
      <c r="W88" s="195">
        <v>0</v>
      </c>
      <c r="X88" s="195">
        <v>0</v>
      </c>
      <c r="Y88" s="195">
        <v>0</v>
      </c>
      <c r="Z88" s="195">
        <v>0</v>
      </c>
      <c r="AA88" s="195">
        <v>0</v>
      </c>
      <c r="AB88" s="195">
        <v>0</v>
      </c>
      <c r="AC88" s="195">
        <v>0</v>
      </c>
      <c r="AD88" s="195">
        <v>0</v>
      </c>
      <c r="AE88" s="195">
        <v>0</v>
      </c>
      <c r="AF88" s="195">
        <v>0</v>
      </c>
      <c r="AG88" s="195">
        <v>0</v>
      </c>
      <c r="AH88" s="195">
        <v>0</v>
      </c>
      <c r="AI88" s="195">
        <v>0</v>
      </c>
      <c r="AJ88" s="195">
        <v>0</v>
      </c>
      <c r="AK88" s="195">
        <v>0</v>
      </c>
      <c r="AL88" s="195">
        <v>0</v>
      </c>
      <c r="AM88" s="195">
        <v>0</v>
      </c>
      <c r="AN88" s="195">
        <v>0</v>
      </c>
      <c r="AO88" s="195">
        <v>0</v>
      </c>
      <c r="AP88" s="195">
        <v>0</v>
      </c>
      <c r="AQ88" s="195">
        <v>0</v>
      </c>
      <c r="AR88" s="195">
        <v>0</v>
      </c>
      <c r="AS88" s="195">
        <v>0</v>
      </c>
      <c r="AT88" s="195">
        <v>0</v>
      </c>
      <c r="AU88" s="195">
        <v>0</v>
      </c>
      <c r="AV88" s="195">
        <v>0</v>
      </c>
      <c r="AW88" s="195">
        <v>0</v>
      </c>
      <c r="AX88" s="195">
        <v>0</v>
      </c>
      <c r="AY88" s="193">
        <v>0</v>
      </c>
      <c r="AZ88" s="179">
        <v>0</v>
      </c>
    </row>
    <row r="89" spans="1:55">
      <c r="A89" s="200">
        <v>44223.479004629633</v>
      </c>
      <c r="B89" s="190" t="s">
        <v>664</v>
      </c>
      <c r="C89" s="191">
        <v>0.15848999999999999</v>
      </c>
      <c r="D89" s="191">
        <v>0.15839</v>
      </c>
      <c r="E89" s="191">
        <v>0.15884999999999999</v>
      </c>
      <c r="F89" s="191">
        <v>0.15842000000000001</v>
      </c>
      <c r="G89" s="191">
        <v>0.15873999999999999</v>
      </c>
      <c r="H89" s="191">
        <v>0.15891</v>
      </c>
      <c r="I89" s="191">
        <v>0.15847</v>
      </c>
      <c r="J89" s="191">
        <v>0.15892999999999999</v>
      </c>
      <c r="K89" s="191">
        <v>0.15895999999999999</v>
      </c>
      <c r="L89" s="191">
        <v>0.15895999999999999</v>
      </c>
      <c r="M89" s="195">
        <v>0.15844</v>
      </c>
      <c r="N89" s="195">
        <v>0.15895999999999999</v>
      </c>
      <c r="O89" s="195">
        <v>0.15875</v>
      </c>
      <c r="P89" s="195">
        <v>0.15859000000000001</v>
      </c>
      <c r="Q89" s="195">
        <v>0.15909999999999999</v>
      </c>
      <c r="R89" s="195">
        <v>0.1585</v>
      </c>
      <c r="S89" s="195">
        <v>0.15897</v>
      </c>
      <c r="T89" s="195">
        <v>0.15876999999999999</v>
      </c>
      <c r="U89" s="195">
        <v>0.15870999999999999</v>
      </c>
      <c r="V89" s="195">
        <v>0.15898999999999999</v>
      </c>
      <c r="W89" s="195">
        <v>0.15856000000000001</v>
      </c>
      <c r="X89" s="195">
        <v>0.15903999999999999</v>
      </c>
      <c r="Y89" s="195">
        <v>0.15903999999999999</v>
      </c>
      <c r="Z89" s="195">
        <v>0.15870000000000001</v>
      </c>
      <c r="AA89" s="195">
        <v>0.15864</v>
      </c>
      <c r="AB89" s="195">
        <v>0.15920999999999999</v>
      </c>
      <c r="AC89" s="195">
        <v>0.15867999999999999</v>
      </c>
      <c r="AD89" s="195">
        <v>0.15855</v>
      </c>
      <c r="AE89" s="195">
        <v>0.15920999999999999</v>
      </c>
      <c r="AF89" s="195">
        <v>0.15926000000000001</v>
      </c>
      <c r="AG89" s="195">
        <v>0.15881999999999999</v>
      </c>
      <c r="AH89" s="195">
        <v>0.15842999999999999</v>
      </c>
      <c r="AI89" s="195">
        <v>0.15851999999999999</v>
      </c>
      <c r="AJ89" s="195">
        <v>0.15878</v>
      </c>
      <c r="AK89" s="195">
        <v>0.15886</v>
      </c>
      <c r="AL89" s="195">
        <v>0.15886</v>
      </c>
      <c r="AM89" s="195">
        <v>0.15911</v>
      </c>
      <c r="AN89" s="195">
        <v>0.15917999999999999</v>
      </c>
      <c r="AO89" s="195">
        <v>0.15908</v>
      </c>
      <c r="AP89" s="195">
        <v>0.15887000000000001</v>
      </c>
      <c r="AQ89" s="195">
        <v>0.15890000000000001</v>
      </c>
      <c r="AR89" s="195">
        <v>0.15897</v>
      </c>
      <c r="AS89" s="195">
        <v>0.15894</v>
      </c>
      <c r="AT89" s="195">
        <v>0.15908</v>
      </c>
      <c r="AU89" s="195">
        <v>0.159</v>
      </c>
      <c r="AV89" s="195">
        <v>0.15903999999999999</v>
      </c>
      <c r="AW89" s="195">
        <v>0.15872</v>
      </c>
      <c r="AX89" s="195">
        <v>0.15872</v>
      </c>
      <c r="AY89" s="193">
        <v>0.15840000000000001</v>
      </c>
      <c r="AZ89" s="179">
        <v>0.15851000000000001</v>
      </c>
      <c r="BA89" s="29">
        <f t="shared" si="2"/>
        <v>2.4430125263865342E-4</v>
      </c>
      <c r="BB89" s="29">
        <f>MAX(C89:AZ89)-MIN(C89:AZ89)</f>
        <v>8.7000000000000965E-4</v>
      </c>
    </row>
    <row r="90" spans="1:55">
      <c r="A90" s="201">
        <v>0.47900462962962959</v>
      </c>
      <c r="B90" s="190"/>
      <c r="C90" s="191">
        <v>159.274</v>
      </c>
      <c r="D90" s="191">
        <v>159.274</v>
      </c>
      <c r="E90" s="191">
        <v>159.274</v>
      </c>
      <c r="F90" s="191">
        <v>177.428</v>
      </c>
      <c r="G90" s="191">
        <v>177.428</v>
      </c>
      <c r="H90" s="191">
        <v>170.262</v>
      </c>
      <c r="I90" s="191">
        <v>170.262</v>
      </c>
      <c r="J90" s="191">
        <v>-166.22</v>
      </c>
      <c r="K90" s="191">
        <v>-166.22</v>
      </c>
      <c r="L90" s="191">
        <v>167.82900000000001</v>
      </c>
      <c r="M90" s="195">
        <v>167.82900000000001</v>
      </c>
      <c r="N90" s="195">
        <v>171.453</v>
      </c>
      <c r="O90" s="195">
        <v>90</v>
      </c>
      <c r="P90" s="195">
        <v>171.703</v>
      </c>
      <c r="Q90" s="195">
        <v>171.703</v>
      </c>
      <c r="R90" s="195">
        <v>171.703</v>
      </c>
      <c r="S90" s="195">
        <v>172.13200000000001</v>
      </c>
      <c r="T90" s="195">
        <v>172.13200000000001</v>
      </c>
      <c r="U90" s="195">
        <v>173.84399999999999</v>
      </c>
      <c r="V90" s="195">
        <v>173.84399999999999</v>
      </c>
      <c r="W90" s="195">
        <v>172.364</v>
      </c>
      <c r="X90" s="195">
        <v>172.96600000000001</v>
      </c>
      <c r="Y90" s="195">
        <v>171.50200000000001</v>
      </c>
      <c r="Z90" s="195">
        <v>171.50200000000001</v>
      </c>
      <c r="AA90" s="195">
        <v>173.334</v>
      </c>
      <c r="AB90" s="195">
        <v>172.14400000000001</v>
      </c>
      <c r="AC90" s="195">
        <v>174.268</v>
      </c>
      <c r="AD90" s="195">
        <v>174.268</v>
      </c>
      <c r="AE90" s="195">
        <v>172.59700000000001</v>
      </c>
      <c r="AF90" s="195">
        <v>171.95</v>
      </c>
      <c r="AG90" s="195">
        <v>174.274</v>
      </c>
      <c r="AH90" s="195">
        <v>174.274</v>
      </c>
      <c r="AI90" s="195">
        <v>173.084</v>
      </c>
      <c r="AJ90" s="195">
        <v>173.084</v>
      </c>
      <c r="AK90" s="195">
        <v>90</v>
      </c>
      <c r="AL90" s="195">
        <v>170.767</v>
      </c>
      <c r="AM90" s="195">
        <v>170.767</v>
      </c>
      <c r="AN90" s="195">
        <v>173.44</v>
      </c>
      <c r="AO90" s="195">
        <v>173.44</v>
      </c>
      <c r="AP90" s="195">
        <v>173.90799999999999</v>
      </c>
      <c r="AQ90" s="195">
        <v>173.648</v>
      </c>
      <c r="AR90" s="195">
        <v>174.08099999999999</v>
      </c>
      <c r="AS90" s="195">
        <v>174.08099999999999</v>
      </c>
      <c r="AT90" s="195">
        <v>173.649</v>
      </c>
      <c r="AU90" s="195">
        <v>173.953</v>
      </c>
      <c r="AV90" s="195">
        <v>173.958</v>
      </c>
      <c r="AW90" s="195">
        <v>173.958</v>
      </c>
      <c r="AX90" s="195">
        <v>173.18100000000001</v>
      </c>
      <c r="AY90" s="193">
        <v>171.654</v>
      </c>
      <c r="AZ90" s="179">
        <v>171.654</v>
      </c>
    </row>
    <row r="91" spans="1:55">
      <c r="A91" s="201">
        <v>0.48019675925925925</v>
      </c>
      <c r="B91" s="190"/>
      <c r="C91" s="191">
        <v>-78.325999999999993</v>
      </c>
      <c r="D91" s="191">
        <v>-73.623999999999995</v>
      </c>
      <c r="E91" s="191">
        <v>-73.875</v>
      </c>
      <c r="F91" s="191">
        <v>-73.364999999999995</v>
      </c>
      <c r="G91" s="191">
        <v>-72.778000000000006</v>
      </c>
      <c r="H91" s="191">
        <v>-75.671000000000006</v>
      </c>
      <c r="I91" s="191">
        <v>-75.671000000000006</v>
      </c>
      <c r="J91" s="191">
        <v>-79.960999999999999</v>
      </c>
      <c r="K91" s="191">
        <v>-76.051000000000002</v>
      </c>
      <c r="L91" s="191">
        <v>-74.474000000000004</v>
      </c>
      <c r="M91" s="195">
        <v>-76.08</v>
      </c>
      <c r="N91" s="195">
        <v>-74.415000000000006</v>
      </c>
      <c r="O91" s="195">
        <v>-74.855999999999995</v>
      </c>
      <c r="P91" s="195">
        <v>-74.855999999999995</v>
      </c>
      <c r="Q91" s="195">
        <v>-75.915000000000006</v>
      </c>
      <c r="R91" s="195">
        <v>-77.623000000000005</v>
      </c>
      <c r="S91" s="195">
        <v>-77.84</v>
      </c>
      <c r="T91" s="195">
        <v>-75.680999999999997</v>
      </c>
      <c r="U91" s="195">
        <v>-75.225999999999999</v>
      </c>
      <c r="V91" s="195">
        <v>-75.894999999999996</v>
      </c>
      <c r="W91" s="195">
        <v>-75.894999999999996</v>
      </c>
      <c r="X91" s="195">
        <v>-75.52</v>
      </c>
      <c r="Y91" s="195">
        <v>-77.257000000000005</v>
      </c>
      <c r="Z91" s="195">
        <v>-77.215000000000003</v>
      </c>
      <c r="AA91" s="195">
        <v>-78.091999999999999</v>
      </c>
      <c r="AB91" s="195">
        <v>-76.835999999999999</v>
      </c>
      <c r="AC91" s="195">
        <v>-73.704999999999998</v>
      </c>
      <c r="AD91" s="195">
        <v>-73.704999999999998</v>
      </c>
      <c r="AE91" s="195">
        <v>-76.006</v>
      </c>
      <c r="AF91" s="195">
        <v>-73.790999999999997</v>
      </c>
      <c r="AG91" s="195">
        <v>-75.712999999999994</v>
      </c>
      <c r="AH91" s="195">
        <v>-75.728999999999999</v>
      </c>
      <c r="AI91" s="195">
        <v>-77.899000000000001</v>
      </c>
      <c r="AJ91" s="195">
        <v>-75.236999999999995</v>
      </c>
      <c r="AK91" s="195">
        <v>-75.236999999999995</v>
      </c>
      <c r="AL91" s="195">
        <v>-74.138999999999996</v>
      </c>
      <c r="AM91" s="195">
        <v>-73.744</v>
      </c>
      <c r="AN91" s="195">
        <v>-77.138999999999996</v>
      </c>
      <c r="AO91" s="195">
        <v>-77.459000000000003</v>
      </c>
      <c r="AP91" s="195">
        <v>-76.533000000000001</v>
      </c>
      <c r="AQ91" s="195">
        <v>-78.165999999999997</v>
      </c>
      <c r="AR91" s="195">
        <v>-78.165999999999997</v>
      </c>
      <c r="AS91" s="195">
        <v>-75.906999999999996</v>
      </c>
      <c r="AT91" s="195">
        <v>-74.019000000000005</v>
      </c>
      <c r="AU91" s="195">
        <v>-73.730999999999995</v>
      </c>
      <c r="AV91" s="195">
        <v>-76.228999999999999</v>
      </c>
      <c r="AW91" s="195">
        <v>-77.09</v>
      </c>
      <c r="AX91" s="195">
        <v>-76.489999999999995</v>
      </c>
      <c r="AY91" s="193">
        <v>-76.489999999999995</v>
      </c>
      <c r="AZ91" s="179">
        <v>-75.793999999999997</v>
      </c>
    </row>
    <row r="92" spans="1:55" ht="15" thickBot="1">
      <c r="A92" s="201">
        <f>A91-A90</f>
        <v>1.192129629629668E-3</v>
      </c>
      <c r="B92" s="196" t="s">
        <v>665</v>
      </c>
      <c r="C92" s="197">
        <v>60</v>
      </c>
      <c r="D92" s="197">
        <v>60</v>
      </c>
      <c r="E92" s="197">
        <v>60</v>
      </c>
      <c r="F92" s="197">
        <v>60</v>
      </c>
      <c r="G92" s="197">
        <v>60</v>
      </c>
      <c r="H92" s="197">
        <v>60</v>
      </c>
      <c r="I92" s="197">
        <v>60</v>
      </c>
      <c r="J92" s="197">
        <v>60</v>
      </c>
      <c r="K92" s="197">
        <v>60</v>
      </c>
      <c r="L92" s="197">
        <v>60</v>
      </c>
      <c r="M92" s="199">
        <v>60</v>
      </c>
      <c r="N92" s="199">
        <v>60</v>
      </c>
      <c r="O92" s="199">
        <v>60</v>
      </c>
      <c r="P92" s="199">
        <v>60</v>
      </c>
      <c r="Q92" s="199">
        <v>60</v>
      </c>
      <c r="R92" s="199">
        <v>60</v>
      </c>
      <c r="S92" s="199">
        <v>60</v>
      </c>
      <c r="T92" s="199">
        <v>60</v>
      </c>
      <c r="U92" s="199">
        <v>60</v>
      </c>
      <c r="V92" s="199">
        <v>60</v>
      </c>
      <c r="W92" s="199">
        <v>60</v>
      </c>
      <c r="X92" s="199">
        <v>60</v>
      </c>
      <c r="Y92" s="199">
        <v>60</v>
      </c>
      <c r="Z92" s="199">
        <v>60</v>
      </c>
      <c r="AA92" s="199">
        <v>60</v>
      </c>
      <c r="AB92" s="199">
        <v>60</v>
      </c>
      <c r="AC92" s="199">
        <v>60</v>
      </c>
      <c r="AD92" s="199">
        <v>60</v>
      </c>
      <c r="AE92" s="199">
        <v>60</v>
      </c>
      <c r="AF92" s="199">
        <v>60</v>
      </c>
      <c r="AG92" s="199">
        <v>60</v>
      </c>
      <c r="AH92" s="199">
        <v>60</v>
      </c>
      <c r="AI92" s="199">
        <v>60</v>
      </c>
      <c r="AJ92" s="199">
        <v>60</v>
      </c>
      <c r="AK92" s="199">
        <v>60</v>
      </c>
      <c r="AL92" s="199">
        <v>60</v>
      </c>
      <c r="AM92" s="199">
        <v>60</v>
      </c>
      <c r="AN92" s="199">
        <v>60</v>
      </c>
      <c r="AO92" s="199">
        <v>60</v>
      </c>
      <c r="AP92" s="199">
        <v>60</v>
      </c>
      <c r="AQ92" s="199">
        <v>60</v>
      </c>
      <c r="AR92" s="199">
        <v>60</v>
      </c>
      <c r="AS92" s="199">
        <v>60</v>
      </c>
      <c r="AT92" s="199">
        <v>60</v>
      </c>
      <c r="AU92" s="199">
        <v>60</v>
      </c>
      <c r="AV92" s="199">
        <v>60</v>
      </c>
      <c r="AW92" s="199">
        <v>60</v>
      </c>
      <c r="AX92" s="199">
        <v>60</v>
      </c>
      <c r="AY92" s="198">
        <v>60</v>
      </c>
      <c r="AZ92" s="180">
        <v>60</v>
      </c>
    </row>
    <row r="93" spans="1:55">
      <c r="A93" s="189"/>
      <c r="B93" s="187" t="s">
        <v>662</v>
      </c>
      <c r="C93" s="188">
        <v>240.15700000000001</v>
      </c>
      <c r="D93" s="188">
        <v>240.15700000000001</v>
      </c>
      <c r="E93" s="188">
        <v>240.155</v>
      </c>
      <c r="F93" s="188">
        <v>240.15600000000001</v>
      </c>
      <c r="G93" s="188">
        <v>240.15600000000001</v>
      </c>
      <c r="H93" s="188">
        <v>240.15700000000001</v>
      </c>
      <c r="I93" s="188">
        <v>240.15700000000001</v>
      </c>
      <c r="J93" s="188">
        <v>240.15600000000001</v>
      </c>
      <c r="K93" s="188">
        <v>240.15600000000001</v>
      </c>
      <c r="L93" s="188">
        <v>240.15600000000001</v>
      </c>
      <c r="M93" s="194">
        <v>240.15600000000001</v>
      </c>
      <c r="N93" s="194">
        <v>240.15600000000001</v>
      </c>
      <c r="O93" s="194">
        <v>240.15600000000001</v>
      </c>
      <c r="P93" s="194">
        <v>240.15700000000001</v>
      </c>
      <c r="Q93" s="194">
        <v>240.15700000000001</v>
      </c>
      <c r="R93" s="194">
        <v>240.15600000000001</v>
      </c>
      <c r="S93" s="194">
        <v>240.15600000000001</v>
      </c>
      <c r="T93" s="194">
        <v>240.15600000000001</v>
      </c>
      <c r="U93" s="194">
        <v>240.15700000000001</v>
      </c>
      <c r="V93" s="194">
        <v>240.15700000000001</v>
      </c>
      <c r="W93" s="194">
        <v>240.15600000000001</v>
      </c>
      <c r="X93" s="194">
        <v>240.15600000000001</v>
      </c>
      <c r="Y93" s="194">
        <v>240.15700000000001</v>
      </c>
      <c r="Z93" s="194">
        <v>240.15700000000001</v>
      </c>
      <c r="AA93" s="194">
        <v>240.15600000000001</v>
      </c>
      <c r="AB93" s="194">
        <v>240.15600000000001</v>
      </c>
      <c r="AC93" s="194">
        <v>240.15600000000001</v>
      </c>
      <c r="AD93" s="194">
        <v>240.15600000000001</v>
      </c>
      <c r="AE93" s="194">
        <v>240.155</v>
      </c>
      <c r="AF93" s="194">
        <v>240.15700000000001</v>
      </c>
      <c r="AG93" s="194">
        <v>240.15700000000001</v>
      </c>
      <c r="AH93" s="194">
        <v>240.15600000000001</v>
      </c>
      <c r="AI93" s="194">
        <v>240.15700000000001</v>
      </c>
      <c r="AJ93" s="194">
        <v>240.15700000000001</v>
      </c>
      <c r="AK93" s="194">
        <v>240.15600000000001</v>
      </c>
      <c r="AL93" s="194">
        <v>240.15600000000001</v>
      </c>
      <c r="AM93" s="194">
        <v>240.15600000000001</v>
      </c>
      <c r="AN93" s="194">
        <v>240.15600000000001</v>
      </c>
      <c r="AO93" s="194">
        <v>240.15700000000001</v>
      </c>
      <c r="AP93" s="194">
        <v>240.15700000000001</v>
      </c>
      <c r="AQ93" s="194">
        <v>240.15700000000001</v>
      </c>
      <c r="AR93" s="194">
        <v>240.15700000000001</v>
      </c>
      <c r="AS93" s="194">
        <v>240.15700000000001</v>
      </c>
      <c r="AT93" s="194">
        <v>240.15700000000001</v>
      </c>
      <c r="AU93" s="194">
        <v>240.15700000000001</v>
      </c>
      <c r="AV93" s="194">
        <v>240.15700000000001</v>
      </c>
      <c r="AW93" s="194">
        <v>240.15700000000001</v>
      </c>
      <c r="AX93" s="194">
        <v>240.15600000000001</v>
      </c>
      <c r="AY93" s="192">
        <v>240.15600000000001</v>
      </c>
      <c r="AZ93" s="178">
        <v>240.15600000000001</v>
      </c>
      <c r="BA93" s="29">
        <f>STDEV(C93:AZ93)</f>
        <v>5.7463386746327999E-4</v>
      </c>
      <c r="BB93" s="29">
        <f>MAX(C93:AZ93)-MIN(C93:AZ93)</f>
        <v>2.0000000000095497E-3</v>
      </c>
      <c r="BC93" s="206">
        <f>(AZ93-A95)/A95</f>
        <v>6.5000000000002458E-4</v>
      </c>
    </row>
    <row r="94" spans="1:55">
      <c r="A94" s="189"/>
      <c r="B94" s="190"/>
      <c r="C94" s="191">
        <v>7.97072</v>
      </c>
      <c r="D94" s="191">
        <v>7.97072</v>
      </c>
      <c r="E94" s="191">
        <v>7.8968600000000002</v>
      </c>
      <c r="F94" s="191">
        <v>7.8968600000000002</v>
      </c>
      <c r="G94" s="191">
        <v>7.6652800000000001</v>
      </c>
      <c r="H94" s="191">
        <v>7.6652800000000001</v>
      </c>
      <c r="I94" s="191">
        <v>8.1507699999999996</v>
      </c>
      <c r="J94" s="191">
        <v>8.1507699999999996</v>
      </c>
      <c r="K94" s="191">
        <v>8.0479199999999995</v>
      </c>
      <c r="L94" s="191">
        <v>7.4501900000000001</v>
      </c>
      <c r="M94" s="195">
        <v>7.4524600000000003</v>
      </c>
      <c r="N94" s="195">
        <v>7.4524600000000003</v>
      </c>
      <c r="O94" s="195">
        <v>7.4524600000000003</v>
      </c>
      <c r="P94" s="195">
        <v>8.1903100000000002</v>
      </c>
      <c r="Q94" s="195">
        <v>8.1903100000000002</v>
      </c>
      <c r="R94" s="195">
        <v>8.0512499999999996</v>
      </c>
      <c r="S94" s="195">
        <v>8.0512499999999996</v>
      </c>
      <c r="T94" s="195">
        <v>7.7646199999999999</v>
      </c>
      <c r="U94" s="195">
        <v>7.5946499999999997</v>
      </c>
      <c r="V94" s="195">
        <v>8.0634700000000006</v>
      </c>
      <c r="W94" s="195">
        <v>8.0634700000000006</v>
      </c>
      <c r="X94" s="195">
        <v>7.8489000000000004</v>
      </c>
      <c r="Y94" s="195">
        <v>7.8489000000000004</v>
      </c>
      <c r="Z94" s="195">
        <v>8.20017</v>
      </c>
      <c r="AA94" s="195">
        <v>8.20017</v>
      </c>
      <c r="AB94" s="195">
        <v>7.7187700000000001</v>
      </c>
      <c r="AC94" s="195">
        <v>7.7187700000000001</v>
      </c>
      <c r="AD94" s="195">
        <v>7.9532400000000001</v>
      </c>
      <c r="AE94" s="195">
        <v>7.4472899999999997</v>
      </c>
      <c r="AF94" s="195">
        <v>7.4472899999999997</v>
      </c>
      <c r="AG94" s="195">
        <v>7.9862500000000001</v>
      </c>
      <c r="AH94" s="195">
        <v>7.3925000000000001</v>
      </c>
      <c r="AI94" s="195">
        <v>7.3352599999999999</v>
      </c>
      <c r="AJ94" s="195">
        <v>7.3352599999999999</v>
      </c>
      <c r="AK94" s="195">
        <v>7.9572700000000003</v>
      </c>
      <c r="AL94" s="195">
        <v>7.9572700000000003</v>
      </c>
      <c r="AM94" s="195">
        <v>7.3305499999999997</v>
      </c>
      <c r="AN94" s="195">
        <v>7.3305499999999997</v>
      </c>
      <c r="AO94" s="195">
        <v>7.407</v>
      </c>
      <c r="AP94" s="195">
        <v>8.1604899999999994</v>
      </c>
      <c r="AQ94" s="195">
        <v>8.3328000000000007</v>
      </c>
      <c r="AR94" s="195">
        <v>8.3328000000000007</v>
      </c>
      <c r="AS94" s="195">
        <v>8.3328000000000007</v>
      </c>
      <c r="AT94" s="195">
        <v>8.2467900000000007</v>
      </c>
      <c r="AU94" s="195">
        <v>8.2467900000000007</v>
      </c>
      <c r="AV94" s="195">
        <v>6.2368499999999996</v>
      </c>
      <c r="AW94" s="195">
        <v>6.2368499999999996</v>
      </c>
      <c r="AX94" s="195">
        <v>7.4931299999999998</v>
      </c>
      <c r="AY94" s="193">
        <v>7.4931299999999998</v>
      </c>
      <c r="AZ94" s="179">
        <v>7.4683700000000002</v>
      </c>
    </row>
    <row r="95" spans="1:55">
      <c r="A95" s="189">
        <v>240</v>
      </c>
      <c r="B95" s="190"/>
      <c r="C95" s="191">
        <v>6.18607</v>
      </c>
      <c r="D95" s="191">
        <v>6.1180599999999998</v>
      </c>
      <c r="E95" s="191">
        <v>6.1453199999999999</v>
      </c>
      <c r="F95" s="191">
        <v>6.1446699999999996</v>
      </c>
      <c r="G95" s="191">
        <v>6.1913900000000002</v>
      </c>
      <c r="H95" s="191">
        <v>6.1913900000000002</v>
      </c>
      <c r="I95" s="191">
        <v>6.1899499999999996</v>
      </c>
      <c r="J95" s="191">
        <v>6.0911999999999997</v>
      </c>
      <c r="K95" s="191">
        <v>6.1491699999999998</v>
      </c>
      <c r="L95" s="191">
        <v>6.17591</v>
      </c>
      <c r="M95" s="195">
        <v>6.1499100000000002</v>
      </c>
      <c r="N95" s="195">
        <v>6.1546700000000003</v>
      </c>
      <c r="O95" s="195">
        <v>6.1546700000000003</v>
      </c>
      <c r="P95" s="195">
        <v>6.0903299999999998</v>
      </c>
      <c r="Q95" s="195">
        <v>6.1767300000000001</v>
      </c>
      <c r="R95" s="195">
        <v>6.1300400000000002</v>
      </c>
      <c r="S95" s="195">
        <v>6.1749200000000002</v>
      </c>
      <c r="T95" s="195">
        <v>6.1546599999999998</v>
      </c>
      <c r="U95" s="195">
        <v>6.1804199999999998</v>
      </c>
      <c r="V95" s="195">
        <v>6.1804199999999998</v>
      </c>
      <c r="W95" s="195">
        <v>6.1625399999999999</v>
      </c>
      <c r="X95" s="195">
        <v>6.1335800000000003</v>
      </c>
      <c r="Y95" s="195">
        <v>6.1857499999999996</v>
      </c>
      <c r="Z95" s="195">
        <v>6.1438699999999997</v>
      </c>
      <c r="AA95" s="195">
        <v>6.1323100000000004</v>
      </c>
      <c r="AB95" s="195">
        <v>6.0911200000000001</v>
      </c>
      <c r="AC95" s="195">
        <v>6.0911200000000001</v>
      </c>
      <c r="AD95" s="195">
        <v>6.0914700000000002</v>
      </c>
      <c r="AE95" s="195">
        <v>6.1033900000000001</v>
      </c>
      <c r="AF95" s="195">
        <v>6.2037800000000001</v>
      </c>
      <c r="AG95" s="195">
        <v>6.16669</v>
      </c>
      <c r="AH95" s="195">
        <v>6.1269600000000004</v>
      </c>
      <c r="AI95" s="195">
        <v>6.16655</v>
      </c>
      <c r="AJ95" s="195">
        <v>6.16655</v>
      </c>
      <c r="AK95" s="195">
        <v>6.1259100000000002</v>
      </c>
      <c r="AL95" s="195">
        <v>6.1074299999999999</v>
      </c>
      <c r="AM95" s="195">
        <v>6.1316600000000001</v>
      </c>
      <c r="AN95" s="195">
        <v>6.1405399999999997</v>
      </c>
      <c r="AO95" s="195">
        <v>6.1847799999999999</v>
      </c>
      <c r="AP95" s="195">
        <v>6.09659</v>
      </c>
      <c r="AQ95" s="195">
        <v>6.09659</v>
      </c>
      <c r="AR95" s="195">
        <v>6.1167199999999999</v>
      </c>
      <c r="AS95" s="195">
        <v>6.1420000000000003</v>
      </c>
      <c r="AT95" s="195">
        <v>6.1658299999999997</v>
      </c>
      <c r="AU95" s="195">
        <v>6.1615200000000003</v>
      </c>
      <c r="AV95" s="195">
        <v>6.1498699999999999</v>
      </c>
      <c r="AW95" s="195">
        <v>6.1421700000000001</v>
      </c>
      <c r="AX95" s="195">
        <v>6.1421700000000001</v>
      </c>
      <c r="AY95" s="193">
        <v>6.1487600000000002</v>
      </c>
      <c r="AZ95" s="179">
        <v>6.1048900000000001</v>
      </c>
    </row>
    <row r="96" spans="1:55">
      <c r="A96" s="189">
        <v>10</v>
      </c>
      <c r="B96" s="190" t="s">
        <v>663</v>
      </c>
      <c r="C96" s="191">
        <v>9.9992999999999999</v>
      </c>
      <c r="D96" s="191">
        <v>9.9992800000000006</v>
      </c>
      <c r="E96" s="191">
        <v>9.9992699999999992</v>
      </c>
      <c r="F96" s="191">
        <v>9.9992900000000002</v>
      </c>
      <c r="G96" s="191">
        <v>9.9992900000000002</v>
      </c>
      <c r="H96" s="191">
        <v>9.9992800000000006</v>
      </c>
      <c r="I96" s="191">
        <v>9.9992699999999992</v>
      </c>
      <c r="J96" s="191">
        <v>9.9992699999999992</v>
      </c>
      <c r="K96" s="191">
        <v>9.9992699999999992</v>
      </c>
      <c r="L96" s="191">
        <v>9.9992800000000006</v>
      </c>
      <c r="M96" s="195">
        <v>9.9992900000000002</v>
      </c>
      <c r="N96" s="195">
        <v>9.9992900000000002</v>
      </c>
      <c r="O96" s="195">
        <v>9.9992999999999999</v>
      </c>
      <c r="P96" s="195">
        <v>9.9992999999999999</v>
      </c>
      <c r="Q96" s="195">
        <v>9.9992800000000006</v>
      </c>
      <c r="R96" s="195">
        <v>9.9992699999999992</v>
      </c>
      <c r="S96" s="195">
        <v>9.9992800000000006</v>
      </c>
      <c r="T96" s="195">
        <v>9.9992999999999999</v>
      </c>
      <c r="U96" s="195">
        <v>9.9992900000000002</v>
      </c>
      <c r="V96" s="195">
        <v>9.9992699999999992</v>
      </c>
      <c r="W96" s="195">
        <v>9.9992699999999992</v>
      </c>
      <c r="X96" s="195">
        <v>9.9992699999999992</v>
      </c>
      <c r="Y96" s="195">
        <v>9.9992800000000006</v>
      </c>
      <c r="Z96" s="195">
        <v>9.9992800000000006</v>
      </c>
      <c r="AA96" s="195">
        <v>9.9992599999999996</v>
      </c>
      <c r="AB96" s="195">
        <v>9.9992800000000006</v>
      </c>
      <c r="AC96" s="195">
        <v>9.9992900000000002</v>
      </c>
      <c r="AD96" s="195">
        <v>9.9992699999999992</v>
      </c>
      <c r="AE96" s="195">
        <v>9.9992800000000006</v>
      </c>
      <c r="AF96" s="195">
        <v>9.9992900000000002</v>
      </c>
      <c r="AG96" s="195">
        <v>9.9992699999999992</v>
      </c>
      <c r="AH96" s="195">
        <v>9.9992900000000002</v>
      </c>
      <c r="AI96" s="195">
        <v>9.9992900000000002</v>
      </c>
      <c r="AJ96" s="195">
        <v>9.9992699999999992</v>
      </c>
      <c r="AK96" s="195">
        <v>9.9992599999999996</v>
      </c>
      <c r="AL96" s="195">
        <v>9.9992800000000006</v>
      </c>
      <c r="AM96" s="195">
        <v>9.9992800000000006</v>
      </c>
      <c r="AN96" s="195">
        <v>9.9992900000000002</v>
      </c>
      <c r="AO96" s="195">
        <v>9.9992900000000002</v>
      </c>
      <c r="AP96" s="195">
        <v>9.9992800000000006</v>
      </c>
      <c r="AQ96" s="195">
        <v>9.9992699999999992</v>
      </c>
      <c r="AR96" s="195">
        <v>9.9992800000000006</v>
      </c>
      <c r="AS96" s="195">
        <v>9.9992800000000006</v>
      </c>
      <c r="AT96" s="195">
        <v>9.9992900000000002</v>
      </c>
      <c r="AU96" s="195">
        <v>9.9992900000000002</v>
      </c>
      <c r="AV96" s="195">
        <v>9.9992699999999992</v>
      </c>
      <c r="AW96" s="195">
        <v>9.9992900000000002</v>
      </c>
      <c r="AX96" s="195">
        <v>9.9992900000000002</v>
      </c>
      <c r="AY96" s="193">
        <v>9.9992900000000002</v>
      </c>
      <c r="AZ96" s="179">
        <v>9.9992999999999999</v>
      </c>
      <c r="BA96" s="29">
        <f t="shared" ref="BA96:BA99" si="3">STDEV(C96:AZ96)</f>
        <v>1.0631105688920193E-5</v>
      </c>
      <c r="BB96" s="29">
        <f>MAX(C96:AZ96)-MIN(C96:AZ96)</f>
        <v>4.0000000000262048E-5</v>
      </c>
      <c r="BC96" s="206">
        <f>(AZ96-A96)/A96</f>
        <v>-7.0000000000014495E-5</v>
      </c>
    </row>
    <row r="97" spans="1:55">
      <c r="A97" s="189">
        <v>60</v>
      </c>
      <c r="B97" s="190"/>
      <c r="C97" s="191">
        <v>0</v>
      </c>
      <c r="D97" s="191">
        <v>0</v>
      </c>
      <c r="E97" s="191">
        <v>0</v>
      </c>
      <c r="F97" s="191">
        <v>0</v>
      </c>
      <c r="G97" s="191">
        <v>0</v>
      </c>
      <c r="H97" s="191">
        <v>0</v>
      </c>
      <c r="I97" s="191">
        <v>0</v>
      </c>
      <c r="J97" s="191">
        <v>0</v>
      </c>
      <c r="K97" s="191">
        <v>0</v>
      </c>
      <c r="L97" s="191">
        <v>0</v>
      </c>
      <c r="M97" s="195">
        <v>0</v>
      </c>
      <c r="N97" s="195">
        <v>0</v>
      </c>
      <c r="O97" s="195">
        <v>0</v>
      </c>
      <c r="P97" s="195">
        <v>0</v>
      </c>
      <c r="Q97" s="195">
        <v>0</v>
      </c>
      <c r="R97" s="195">
        <v>0</v>
      </c>
      <c r="S97" s="195">
        <v>0</v>
      </c>
      <c r="T97" s="195">
        <v>0</v>
      </c>
      <c r="U97" s="195">
        <v>0</v>
      </c>
      <c r="V97" s="195">
        <v>0</v>
      </c>
      <c r="W97" s="195">
        <v>0</v>
      </c>
      <c r="X97" s="195">
        <v>0</v>
      </c>
      <c r="Y97" s="195">
        <v>0</v>
      </c>
      <c r="Z97" s="195">
        <v>0</v>
      </c>
      <c r="AA97" s="195">
        <v>0</v>
      </c>
      <c r="AB97" s="195">
        <v>0</v>
      </c>
      <c r="AC97" s="195">
        <v>0</v>
      </c>
      <c r="AD97" s="195">
        <v>0</v>
      </c>
      <c r="AE97" s="195">
        <v>0</v>
      </c>
      <c r="AF97" s="195">
        <v>0</v>
      </c>
      <c r="AG97" s="195">
        <v>0</v>
      </c>
      <c r="AH97" s="195">
        <v>0</v>
      </c>
      <c r="AI97" s="195">
        <v>0</v>
      </c>
      <c r="AJ97" s="195">
        <v>0</v>
      </c>
      <c r="AK97" s="195">
        <v>0</v>
      </c>
      <c r="AL97" s="195">
        <v>0</v>
      </c>
      <c r="AM97" s="195">
        <v>0</v>
      </c>
      <c r="AN97" s="195">
        <v>0</v>
      </c>
      <c r="AO97" s="195">
        <v>0</v>
      </c>
      <c r="AP97" s="195">
        <v>0</v>
      </c>
      <c r="AQ97" s="195">
        <v>0</v>
      </c>
      <c r="AR97" s="195">
        <v>0</v>
      </c>
      <c r="AS97" s="195">
        <v>0</v>
      </c>
      <c r="AT97" s="195">
        <v>0</v>
      </c>
      <c r="AU97" s="195">
        <v>0</v>
      </c>
      <c r="AV97" s="195">
        <v>0</v>
      </c>
      <c r="AW97" s="195">
        <v>0</v>
      </c>
      <c r="AX97" s="195">
        <v>0</v>
      </c>
      <c r="AY97" s="193">
        <v>0</v>
      </c>
      <c r="AZ97" s="179">
        <v>0</v>
      </c>
    </row>
    <row r="98" spans="1:55">
      <c r="A98" s="189">
        <v>60</v>
      </c>
      <c r="B98" s="190"/>
      <c r="C98" s="191">
        <v>0</v>
      </c>
      <c r="D98" s="191">
        <v>0</v>
      </c>
      <c r="E98" s="191">
        <v>0</v>
      </c>
      <c r="F98" s="191">
        <v>0</v>
      </c>
      <c r="G98" s="191">
        <v>0</v>
      </c>
      <c r="H98" s="191">
        <v>0</v>
      </c>
      <c r="I98" s="191">
        <v>0</v>
      </c>
      <c r="J98" s="191">
        <v>0</v>
      </c>
      <c r="K98" s="191">
        <v>0</v>
      </c>
      <c r="L98" s="191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0</v>
      </c>
      <c r="T98" s="195">
        <v>0</v>
      </c>
      <c r="U98" s="195">
        <v>0</v>
      </c>
      <c r="V98" s="195">
        <v>0</v>
      </c>
      <c r="W98" s="195">
        <v>0</v>
      </c>
      <c r="X98" s="195">
        <v>0</v>
      </c>
      <c r="Y98" s="195">
        <v>0</v>
      </c>
      <c r="Z98" s="195">
        <v>0</v>
      </c>
      <c r="AA98" s="195">
        <v>0</v>
      </c>
      <c r="AB98" s="195">
        <v>0</v>
      </c>
      <c r="AC98" s="195">
        <v>0</v>
      </c>
      <c r="AD98" s="195">
        <v>0</v>
      </c>
      <c r="AE98" s="195">
        <v>0</v>
      </c>
      <c r="AF98" s="195">
        <v>0</v>
      </c>
      <c r="AG98" s="195">
        <v>0</v>
      </c>
      <c r="AH98" s="195">
        <v>0</v>
      </c>
      <c r="AI98" s="195">
        <v>0</v>
      </c>
      <c r="AJ98" s="195">
        <v>0</v>
      </c>
      <c r="AK98" s="195">
        <v>0</v>
      </c>
      <c r="AL98" s="195">
        <v>0</v>
      </c>
      <c r="AM98" s="195">
        <v>0</v>
      </c>
      <c r="AN98" s="195">
        <v>0</v>
      </c>
      <c r="AO98" s="195">
        <v>0</v>
      </c>
      <c r="AP98" s="195">
        <v>0</v>
      </c>
      <c r="AQ98" s="195">
        <v>0</v>
      </c>
      <c r="AR98" s="195">
        <v>0</v>
      </c>
      <c r="AS98" s="195">
        <v>0</v>
      </c>
      <c r="AT98" s="195">
        <v>0</v>
      </c>
      <c r="AU98" s="195">
        <v>0</v>
      </c>
      <c r="AV98" s="195">
        <v>0</v>
      </c>
      <c r="AW98" s="195">
        <v>0</v>
      </c>
      <c r="AX98" s="195">
        <v>0</v>
      </c>
      <c r="AY98" s="193">
        <v>0</v>
      </c>
      <c r="AZ98" s="179">
        <v>0</v>
      </c>
    </row>
    <row r="99" spans="1:55">
      <c r="A99" s="200">
        <v>44223.480462962965</v>
      </c>
      <c r="B99" s="190" t="s">
        <v>664</v>
      </c>
      <c r="C99" s="191">
        <v>-59.838999999999999</v>
      </c>
      <c r="D99" s="191">
        <v>-59.84</v>
      </c>
      <c r="E99" s="191">
        <v>-59.84</v>
      </c>
      <c r="F99" s="191">
        <v>-59.838999999999999</v>
      </c>
      <c r="G99" s="191">
        <v>-59.838999999999999</v>
      </c>
      <c r="H99" s="191">
        <v>-59.84</v>
      </c>
      <c r="I99" s="191">
        <v>-59.84</v>
      </c>
      <c r="J99" s="191">
        <v>-59.84</v>
      </c>
      <c r="K99" s="191">
        <v>-59.84</v>
      </c>
      <c r="L99" s="191">
        <v>-59.838999999999999</v>
      </c>
      <c r="M99" s="195">
        <v>-59.838999999999999</v>
      </c>
      <c r="N99" s="195">
        <v>-59.838999999999999</v>
      </c>
      <c r="O99" s="195">
        <v>-59.838999999999999</v>
      </c>
      <c r="P99" s="195">
        <v>-59.838999999999999</v>
      </c>
      <c r="Q99" s="195">
        <v>-59.84</v>
      </c>
      <c r="R99" s="195">
        <v>-59.84</v>
      </c>
      <c r="S99" s="195">
        <v>-59.84</v>
      </c>
      <c r="T99" s="195">
        <v>-59.838999999999999</v>
      </c>
      <c r="U99" s="195">
        <v>-59.838999999999999</v>
      </c>
      <c r="V99" s="195">
        <v>-59.84</v>
      </c>
      <c r="W99" s="195">
        <v>-59.84</v>
      </c>
      <c r="X99" s="195">
        <v>-59.838999999999999</v>
      </c>
      <c r="Y99" s="195">
        <v>-59.838999999999999</v>
      </c>
      <c r="Z99" s="195">
        <v>-59.838999999999999</v>
      </c>
      <c r="AA99" s="195">
        <v>-59.84</v>
      </c>
      <c r="AB99" s="195">
        <v>-59.84</v>
      </c>
      <c r="AC99" s="195">
        <v>-59.838999999999999</v>
      </c>
      <c r="AD99" s="195">
        <v>-59.84</v>
      </c>
      <c r="AE99" s="195">
        <v>-59.838999999999999</v>
      </c>
      <c r="AF99" s="195">
        <v>-59.838999999999999</v>
      </c>
      <c r="AG99" s="195">
        <v>-59.84</v>
      </c>
      <c r="AH99" s="195">
        <v>-59.838999999999999</v>
      </c>
      <c r="AI99" s="195">
        <v>-59.838999999999999</v>
      </c>
      <c r="AJ99" s="195">
        <v>-59.84</v>
      </c>
      <c r="AK99" s="195">
        <v>-59.84</v>
      </c>
      <c r="AL99" s="195">
        <v>-59.838999999999999</v>
      </c>
      <c r="AM99" s="195">
        <v>-59.838999999999999</v>
      </c>
      <c r="AN99" s="195">
        <v>-59.838999999999999</v>
      </c>
      <c r="AO99" s="195">
        <v>-59.838999999999999</v>
      </c>
      <c r="AP99" s="195">
        <v>-59.838999999999999</v>
      </c>
      <c r="AQ99" s="195">
        <v>-59.838999999999999</v>
      </c>
      <c r="AR99" s="195">
        <v>-59.84</v>
      </c>
      <c r="AS99" s="195">
        <v>-59.84</v>
      </c>
      <c r="AT99" s="195">
        <v>-59.84</v>
      </c>
      <c r="AU99" s="195">
        <v>-59.84</v>
      </c>
      <c r="AV99" s="195">
        <v>-59.838999999999999</v>
      </c>
      <c r="AW99" s="195">
        <v>-59.838999999999999</v>
      </c>
      <c r="AX99" s="195">
        <v>-59.838999999999999</v>
      </c>
      <c r="AY99" s="193">
        <v>-59.838999999999999</v>
      </c>
      <c r="AZ99" s="179">
        <v>-59.838999999999999</v>
      </c>
      <c r="BA99" s="29">
        <f t="shared" si="3"/>
        <v>4.9856938190567075E-4</v>
      </c>
      <c r="BB99" s="29">
        <f>MAX(C99:AZ99)-MIN(C99:AZ99)</f>
        <v>1.0000000000047748E-3</v>
      </c>
    </row>
    <row r="100" spans="1:55">
      <c r="A100" s="201">
        <v>0.48046296296296293</v>
      </c>
      <c r="B100" s="190"/>
      <c r="C100" s="191">
        <v>170.42</v>
      </c>
      <c r="D100" s="191">
        <v>170.42</v>
      </c>
      <c r="E100" s="191">
        <v>169.59100000000001</v>
      </c>
      <c r="F100" s="191">
        <v>169.59100000000001</v>
      </c>
      <c r="G100" s="191">
        <v>170.745</v>
      </c>
      <c r="H100" s="191">
        <v>170.745</v>
      </c>
      <c r="I100" s="191">
        <v>171.899</v>
      </c>
      <c r="J100" s="191">
        <v>171.899</v>
      </c>
      <c r="K100" s="191">
        <v>169.04900000000001</v>
      </c>
      <c r="L100" s="191">
        <v>169.38300000000001</v>
      </c>
      <c r="M100" s="195">
        <v>171.59399999999999</v>
      </c>
      <c r="N100" s="195">
        <v>171.59399999999999</v>
      </c>
      <c r="O100" s="195">
        <v>171.59399999999999</v>
      </c>
      <c r="P100" s="195">
        <v>170.89500000000001</v>
      </c>
      <c r="Q100" s="195">
        <v>170.89500000000001</v>
      </c>
      <c r="R100" s="195">
        <v>169.04599999999999</v>
      </c>
      <c r="S100" s="195">
        <v>169.04599999999999</v>
      </c>
      <c r="T100" s="195">
        <v>169.19200000000001</v>
      </c>
      <c r="U100" s="195">
        <v>170.74</v>
      </c>
      <c r="V100" s="195">
        <v>171.37</v>
      </c>
      <c r="W100" s="195">
        <v>171.37</v>
      </c>
      <c r="X100" s="195">
        <v>168.98400000000001</v>
      </c>
      <c r="Y100" s="195">
        <v>168.98400000000001</v>
      </c>
      <c r="Z100" s="195">
        <v>170.53100000000001</v>
      </c>
      <c r="AA100" s="195">
        <v>170.53100000000001</v>
      </c>
      <c r="AB100" s="195">
        <v>168.703</v>
      </c>
      <c r="AC100" s="195">
        <v>168.703</v>
      </c>
      <c r="AD100" s="195">
        <v>170.78200000000001</v>
      </c>
      <c r="AE100" s="195">
        <v>170.50800000000001</v>
      </c>
      <c r="AF100" s="195">
        <v>170.50800000000001</v>
      </c>
      <c r="AG100" s="195">
        <v>171.51499999999999</v>
      </c>
      <c r="AH100" s="195">
        <v>170.11099999999999</v>
      </c>
      <c r="AI100" s="195">
        <v>171.56100000000001</v>
      </c>
      <c r="AJ100" s="195">
        <v>171.56100000000001</v>
      </c>
      <c r="AK100" s="195">
        <v>171.29599999999999</v>
      </c>
      <c r="AL100" s="195">
        <v>171.29599999999999</v>
      </c>
      <c r="AM100" s="195">
        <v>171.036</v>
      </c>
      <c r="AN100" s="195">
        <v>171.036</v>
      </c>
      <c r="AO100" s="195">
        <v>171.381</v>
      </c>
      <c r="AP100" s="195">
        <v>171.375</v>
      </c>
      <c r="AQ100" s="195">
        <v>169.81899999999999</v>
      </c>
      <c r="AR100" s="195">
        <v>169.81899999999999</v>
      </c>
      <c r="AS100" s="195">
        <v>169.81899999999999</v>
      </c>
      <c r="AT100" s="195">
        <v>169.18100000000001</v>
      </c>
      <c r="AU100" s="195">
        <v>169.18100000000001</v>
      </c>
      <c r="AV100" s="195">
        <v>167.488</v>
      </c>
      <c r="AW100" s="195">
        <v>167.488</v>
      </c>
      <c r="AX100" s="195">
        <v>172.03200000000001</v>
      </c>
      <c r="AY100" s="193">
        <v>172.03200000000001</v>
      </c>
      <c r="AZ100" s="179">
        <v>172.12</v>
      </c>
    </row>
    <row r="101" spans="1:55">
      <c r="A101" s="201">
        <v>0.48165509259259259</v>
      </c>
      <c r="B101" s="190"/>
      <c r="C101" s="191">
        <v>-134.76</v>
      </c>
      <c r="D101" s="191">
        <v>-134.81</v>
      </c>
      <c r="E101" s="191">
        <v>-131.18</v>
      </c>
      <c r="F101" s="191">
        <v>-133.1</v>
      </c>
      <c r="G101" s="191">
        <v>-131.74</v>
      </c>
      <c r="H101" s="191">
        <v>-131.74</v>
      </c>
      <c r="I101" s="191">
        <v>-133.71</v>
      </c>
      <c r="J101" s="191">
        <v>-133.94</v>
      </c>
      <c r="K101" s="191">
        <v>-128.25</v>
      </c>
      <c r="L101" s="191">
        <v>-124.53</v>
      </c>
      <c r="M101" s="195">
        <v>-135.57</v>
      </c>
      <c r="N101" s="195">
        <v>-133.05000000000001</v>
      </c>
      <c r="O101" s="195">
        <v>-133.05000000000001</v>
      </c>
      <c r="P101" s="195">
        <v>-130.66999999999999</v>
      </c>
      <c r="Q101" s="195">
        <v>-133.46</v>
      </c>
      <c r="R101" s="195">
        <v>-134.94999999999999</v>
      </c>
      <c r="S101" s="195">
        <v>-129.51</v>
      </c>
      <c r="T101" s="195">
        <v>-141.44999999999999</v>
      </c>
      <c r="U101" s="195">
        <v>-134.72999999999999</v>
      </c>
      <c r="V101" s="195">
        <v>-134.72999999999999</v>
      </c>
      <c r="W101" s="195">
        <v>-131.81</v>
      </c>
      <c r="X101" s="195">
        <v>-133.97</v>
      </c>
      <c r="Y101" s="195">
        <v>-133.85</v>
      </c>
      <c r="Z101" s="195">
        <v>-126.33</v>
      </c>
      <c r="AA101" s="195">
        <v>-139.12</v>
      </c>
      <c r="AB101" s="195">
        <v>-130.80000000000001</v>
      </c>
      <c r="AC101" s="195">
        <v>-130.80000000000001</v>
      </c>
      <c r="AD101" s="195">
        <v>-133.96</v>
      </c>
      <c r="AE101" s="195">
        <v>-134.05000000000001</v>
      </c>
      <c r="AF101" s="195">
        <v>-131.59</v>
      </c>
      <c r="AG101" s="195">
        <v>-131.38</v>
      </c>
      <c r="AH101" s="195">
        <v>-135.11000000000001</v>
      </c>
      <c r="AI101" s="195">
        <v>-137.09</v>
      </c>
      <c r="AJ101" s="195">
        <v>-137.09</v>
      </c>
      <c r="AK101" s="195">
        <v>-130.71</v>
      </c>
      <c r="AL101" s="195">
        <v>-135.36000000000001</v>
      </c>
      <c r="AM101" s="195">
        <v>-133.22</v>
      </c>
      <c r="AN101" s="195">
        <v>-134.36000000000001</v>
      </c>
      <c r="AO101" s="195">
        <v>-135.47</v>
      </c>
      <c r="AP101" s="195">
        <v>-135.97</v>
      </c>
      <c r="AQ101" s="195">
        <v>-135.97</v>
      </c>
      <c r="AR101" s="195">
        <v>-139.53</v>
      </c>
      <c r="AS101" s="195">
        <v>-133.86000000000001</v>
      </c>
      <c r="AT101" s="195">
        <v>-134.12</v>
      </c>
      <c r="AU101" s="195">
        <v>-135.19999999999999</v>
      </c>
      <c r="AV101" s="195">
        <v>-135.99</v>
      </c>
      <c r="AW101" s="195">
        <v>-126.43</v>
      </c>
      <c r="AX101" s="195">
        <v>-126.43</v>
      </c>
      <c r="AY101" s="193">
        <v>-136.44</v>
      </c>
      <c r="AZ101" s="179">
        <v>-130.56</v>
      </c>
    </row>
    <row r="102" spans="1:55" ht="15" thickBot="1">
      <c r="A102" s="201">
        <f>A101-A100</f>
        <v>1.192129629629668E-3</v>
      </c>
      <c r="B102" s="196" t="s">
        <v>666</v>
      </c>
      <c r="C102" s="197">
        <v>60</v>
      </c>
      <c r="D102" s="197">
        <v>60</v>
      </c>
      <c r="E102" s="197">
        <v>60</v>
      </c>
      <c r="F102" s="197">
        <v>60</v>
      </c>
      <c r="G102" s="197">
        <v>60</v>
      </c>
      <c r="H102" s="197">
        <v>60</v>
      </c>
      <c r="I102" s="197">
        <v>60</v>
      </c>
      <c r="J102" s="197">
        <v>60</v>
      </c>
      <c r="K102" s="197">
        <v>60</v>
      </c>
      <c r="L102" s="197">
        <v>60</v>
      </c>
      <c r="M102" s="199">
        <v>60</v>
      </c>
      <c r="N102" s="199">
        <v>60</v>
      </c>
      <c r="O102" s="199">
        <v>60</v>
      </c>
      <c r="P102" s="199">
        <v>60</v>
      </c>
      <c r="Q102" s="199">
        <v>60</v>
      </c>
      <c r="R102" s="199">
        <v>60</v>
      </c>
      <c r="S102" s="199">
        <v>60</v>
      </c>
      <c r="T102" s="199">
        <v>60</v>
      </c>
      <c r="U102" s="199">
        <v>60</v>
      </c>
      <c r="V102" s="199">
        <v>60</v>
      </c>
      <c r="W102" s="199">
        <v>60</v>
      </c>
      <c r="X102" s="199">
        <v>60</v>
      </c>
      <c r="Y102" s="199">
        <v>60</v>
      </c>
      <c r="Z102" s="199">
        <v>60</v>
      </c>
      <c r="AA102" s="199">
        <v>60</v>
      </c>
      <c r="AB102" s="199">
        <v>60</v>
      </c>
      <c r="AC102" s="199">
        <v>60</v>
      </c>
      <c r="AD102" s="199">
        <v>60</v>
      </c>
      <c r="AE102" s="199">
        <v>60</v>
      </c>
      <c r="AF102" s="199">
        <v>60</v>
      </c>
      <c r="AG102" s="199">
        <v>60</v>
      </c>
      <c r="AH102" s="199">
        <v>60</v>
      </c>
      <c r="AI102" s="199">
        <v>60</v>
      </c>
      <c r="AJ102" s="199">
        <v>60</v>
      </c>
      <c r="AK102" s="199">
        <v>60</v>
      </c>
      <c r="AL102" s="199">
        <v>60</v>
      </c>
      <c r="AM102" s="199">
        <v>60</v>
      </c>
      <c r="AN102" s="199">
        <v>60</v>
      </c>
      <c r="AO102" s="199">
        <v>60</v>
      </c>
      <c r="AP102" s="199">
        <v>60</v>
      </c>
      <c r="AQ102" s="199">
        <v>60</v>
      </c>
      <c r="AR102" s="199">
        <v>60</v>
      </c>
      <c r="AS102" s="199">
        <v>60</v>
      </c>
      <c r="AT102" s="199">
        <v>60</v>
      </c>
      <c r="AU102" s="199">
        <v>60</v>
      </c>
      <c r="AV102" s="199">
        <v>60</v>
      </c>
      <c r="AW102" s="199">
        <v>60</v>
      </c>
      <c r="AX102" s="199">
        <v>60</v>
      </c>
      <c r="AY102" s="198">
        <v>60</v>
      </c>
      <c r="AZ102" s="180">
        <v>60</v>
      </c>
    </row>
    <row r="103" spans="1:55">
      <c r="A103" s="189"/>
      <c r="B103" s="187" t="s">
        <v>662</v>
      </c>
      <c r="C103" s="188">
        <v>50.006399999999999</v>
      </c>
      <c r="D103" s="188">
        <v>50.0062</v>
      </c>
      <c r="E103" s="188">
        <v>50.0062</v>
      </c>
      <c r="F103" s="188">
        <v>50.0062</v>
      </c>
      <c r="G103" s="188">
        <v>50.006900000000002</v>
      </c>
      <c r="H103" s="188">
        <v>50.008499999999998</v>
      </c>
      <c r="I103" s="188">
        <v>50.009700000000002</v>
      </c>
      <c r="J103" s="188">
        <v>50.0105</v>
      </c>
      <c r="K103" s="188">
        <v>50.011499999999998</v>
      </c>
      <c r="L103" s="188">
        <v>50.0122</v>
      </c>
      <c r="M103" s="194">
        <v>50.011899999999997</v>
      </c>
      <c r="N103" s="194">
        <v>50.011800000000001</v>
      </c>
      <c r="O103" s="194">
        <v>50.011299999999999</v>
      </c>
      <c r="P103" s="194">
        <v>50.009500000000003</v>
      </c>
      <c r="Q103" s="194">
        <v>50.009500000000003</v>
      </c>
      <c r="R103" s="194">
        <v>50.008800000000001</v>
      </c>
      <c r="S103" s="194">
        <v>50.008000000000003</v>
      </c>
      <c r="T103" s="194">
        <v>50.0062</v>
      </c>
      <c r="U103" s="194">
        <v>50.006399999999999</v>
      </c>
      <c r="V103" s="194">
        <v>50.006500000000003</v>
      </c>
      <c r="W103" s="194">
        <v>50.006500000000003</v>
      </c>
      <c r="X103" s="194">
        <v>50.007899999999999</v>
      </c>
      <c r="Y103" s="194">
        <v>50.009599999999999</v>
      </c>
      <c r="Z103" s="194">
        <v>50.010399999999997</v>
      </c>
      <c r="AA103" s="194">
        <v>50.011099999999999</v>
      </c>
      <c r="AB103" s="194">
        <v>50.011899999999997</v>
      </c>
      <c r="AC103" s="194">
        <v>50.012300000000003</v>
      </c>
      <c r="AD103" s="194">
        <v>50.0122</v>
      </c>
      <c r="AE103" s="194">
        <v>50.011800000000001</v>
      </c>
      <c r="AF103" s="194">
        <v>50.011800000000001</v>
      </c>
      <c r="AG103" s="194">
        <v>50.011800000000001</v>
      </c>
      <c r="AH103" s="194">
        <v>50.011600000000001</v>
      </c>
      <c r="AI103" s="194">
        <v>50.011600000000001</v>
      </c>
      <c r="AJ103" s="194">
        <v>50.011200000000002</v>
      </c>
      <c r="AK103" s="194">
        <v>50.011000000000003</v>
      </c>
      <c r="AL103" s="194">
        <v>50.011200000000002</v>
      </c>
      <c r="AM103" s="194">
        <v>50.011600000000001</v>
      </c>
      <c r="AN103" s="194">
        <v>50.011899999999997</v>
      </c>
      <c r="AO103" s="194">
        <v>50.011800000000001</v>
      </c>
      <c r="AP103" s="194">
        <v>50.0122</v>
      </c>
      <c r="AQ103" s="194">
        <v>50.011899999999997</v>
      </c>
      <c r="AR103" s="194">
        <v>50.010800000000003</v>
      </c>
      <c r="AS103" s="194">
        <v>50.009700000000002</v>
      </c>
      <c r="AT103" s="194">
        <v>50.008000000000003</v>
      </c>
      <c r="AU103" s="194">
        <v>50.008000000000003</v>
      </c>
      <c r="AV103" s="194">
        <v>50.006500000000003</v>
      </c>
      <c r="AW103" s="194">
        <v>50.006500000000003</v>
      </c>
      <c r="AX103" s="194">
        <v>50.006599999999999</v>
      </c>
      <c r="AY103" s="192">
        <v>50.007599999999996</v>
      </c>
      <c r="AZ103" s="178">
        <v>50.008600000000001</v>
      </c>
      <c r="BA103" s="29">
        <f>STDEV(C103:AZ103)</f>
        <v>2.2249017405496993E-3</v>
      </c>
      <c r="BB103" s="29">
        <f>MAX(C103:AZ103)-MIN(C103:AZ103)</f>
        <v>6.100000000003547E-3</v>
      </c>
      <c r="BC103" s="206">
        <f>(AZ103-A105)/A105</f>
        <v>1.7200000000002546E-4</v>
      </c>
    </row>
    <row r="104" spans="1:55">
      <c r="A104" s="189"/>
      <c r="B104" s="190"/>
      <c r="C104" s="191">
        <v>0.84208000000000005</v>
      </c>
      <c r="D104" s="191">
        <v>0.84343000000000001</v>
      </c>
      <c r="E104" s="191">
        <v>0.86629999999999996</v>
      </c>
      <c r="F104" s="191">
        <v>0.92098999999999998</v>
      </c>
      <c r="G104" s="191">
        <v>1.0275799999999999</v>
      </c>
      <c r="H104" s="191">
        <v>1.1778299999999999</v>
      </c>
      <c r="I104" s="191">
        <v>1.35419</v>
      </c>
      <c r="J104" s="191">
        <v>1.5206999999999999</v>
      </c>
      <c r="K104" s="191">
        <v>1.64164</v>
      </c>
      <c r="L104" s="191">
        <v>1.70486</v>
      </c>
      <c r="M104" s="195">
        <v>1.70486</v>
      </c>
      <c r="N104" s="195">
        <v>1.71258</v>
      </c>
      <c r="O104" s="195">
        <v>1.65862</v>
      </c>
      <c r="P104" s="195">
        <v>1.55532</v>
      </c>
      <c r="Q104" s="195">
        <v>1.4037900000000001</v>
      </c>
      <c r="R104" s="195">
        <v>1.2274799999999999</v>
      </c>
      <c r="S104" s="195">
        <v>1.0445500000000001</v>
      </c>
      <c r="T104" s="195">
        <v>0.89281999999999995</v>
      </c>
      <c r="U104" s="195">
        <v>0.81594999999999995</v>
      </c>
      <c r="V104" s="195">
        <v>0.84075</v>
      </c>
      <c r="W104" s="195">
        <v>0.95660000000000001</v>
      </c>
      <c r="X104" s="195">
        <v>1.11927</v>
      </c>
      <c r="Y104" s="195">
        <v>1.29579</v>
      </c>
      <c r="Z104" s="195">
        <v>1.4519599999999999</v>
      </c>
      <c r="AA104" s="195">
        <v>1.5713699999999999</v>
      </c>
      <c r="AB104" s="195">
        <v>1.6550400000000001</v>
      </c>
      <c r="AC104" s="195">
        <v>1.7004300000000001</v>
      </c>
      <c r="AD104" s="195">
        <v>1.7160500000000001</v>
      </c>
      <c r="AE104" s="195">
        <v>1.7160500000000001</v>
      </c>
      <c r="AF104" s="195">
        <v>1.70563</v>
      </c>
      <c r="AG104" s="195">
        <v>1.6798200000000001</v>
      </c>
      <c r="AH104" s="195">
        <v>1.6473599999999999</v>
      </c>
      <c r="AI104" s="195">
        <v>1.6198600000000001</v>
      </c>
      <c r="AJ104" s="195">
        <v>1.6034600000000001</v>
      </c>
      <c r="AK104" s="195">
        <v>1.6000700000000001</v>
      </c>
      <c r="AL104" s="195">
        <v>1.6222799999999999</v>
      </c>
      <c r="AM104" s="195">
        <v>1.6601699999999999</v>
      </c>
      <c r="AN104" s="195">
        <v>1.6991099999999999</v>
      </c>
      <c r="AO104" s="195">
        <v>1.7141999999999999</v>
      </c>
      <c r="AP104" s="195">
        <v>1.6699900000000001</v>
      </c>
      <c r="AQ104" s="195">
        <v>1.6699900000000001</v>
      </c>
      <c r="AR104" s="195">
        <v>1.5306999999999999</v>
      </c>
      <c r="AS104" s="195">
        <v>1.3305199999999999</v>
      </c>
      <c r="AT104" s="195">
        <v>1.1203799999999999</v>
      </c>
      <c r="AU104" s="195">
        <v>0.93944000000000005</v>
      </c>
      <c r="AV104" s="195">
        <v>0.82591000000000003</v>
      </c>
      <c r="AW104" s="195">
        <v>0.84297</v>
      </c>
      <c r="AX104" s="195">
        <v>0.98558000000000001</v>
      </c>
      <c r="AY104" s="193">
        <v>1.1753899999999999</v>
      </c>
      <c r="AZ104" s="179">
        <v>1.3673900000000001</v>
      </c>
    </row>
    <row r="105" spans="1:55">
      <c r="A105" s="189">
        <v>50</v>
      </c>
      <c r="B105" s="190"/>
      <c r="C105" s="191">
        <v>0.71448</v>
      </c>
      <c r="D105" s="191">
        <v>0.72021000000000002</v>
      </c>
      <c r="E105" s="191">
        <v>0.74546000000000001</v>
      </c>
      <c r="F105" s="191">
        <v>0.80237999999999998</v>
      </c>
      <c r="G105" s="191">
        <v>0.90422999999999998</v>
      </c>
      <c r="H105" s="191">
        <v>1.03765</v>
      </c>
      <c r="I105" s="191">
        <v>1.1875500000000001</v>
      </c>
      <c r="J105" s="191">
        <v>1.31748</v>
      </c>
      <c r="K105" s="191">
        <v>1.40737</v>
      </c>
      <c r="L105" s="191">
        <v>1.40737</v>
      </c>
      <c r="M105" s="195">
        <v>1.4482699999999999</v>
      </c>
      <c r="N105" s="195">
        <v>1.43943</v>
      </c>
      <c r="O105" s="195">
        <v>1.3836200000000001</v>
      </c>
      <c r="P105" s="195">
        <v>1.27956</v>
      </c>
      <c r="Q105" s="195">
        <v>1.14707</v>
      </c>
      <c r="R105" s="195">
        <v>0.99485000000000001</v>
      </c>
      <c r="S105" s="195">
        <v>0.84626000000000001</v>
      </c>
      <c r="T105" s="195">
        <v>0.73582000000000003</v>
      </c>
      <c r="U105" s="195">
        <v>0.69055999999999995</v>
      </c>
      <c r="V105" s="195">
        <v>0.73521000000000003</v>
      </c>
      <c r="W105" s="195">
        <v>0.84755000000000003</v>
      </c>
      <c r="X105" s="195">
        <v>0.99089000000000005</v>
      </c>
      <c r="Y105" s="195">
        <v>1.13748</v>
      </c>
      <c r="Z105" s="195">
        <v>1.25952</v>
      </c>
      <c r="AA105" s="195">
        <v>1.35144</v>
      </c>
      <c r="AB105" s="195">
        <v>1.4113500000000001</v>
      </c>
      <c r="AC105" s="195">
        <v>1.4433</v>
      </c>
      <c r="AD105" s="195">
        <v>1.4433</v>
      </c>
      <c r="AE105" s="195">
        <v>1.44973</v>
      </c>
      <c r="AF105" s="195">
        <v>1.4377599999999999</v>
      </c>
      <c r="AG105" s="195">
        <v>1.4128400000000001</v>
      </c>
      <c r="AH105" s="195">
        <v>1.3874500000000001</v>
      </c>
      <c r="AI105" s="195">
        <v>1.3639300000000001</v>
      </c>
      <c r="AJ105" s="195">
        <v>1.35348</v>
      </c>
      <c r="AK105" s="195">
        <v>1.3557699999999999</v>
      </c>
      <c r="AL105" s="195">
        <v>1.3802099999999999</v>
      </c>
      <c r="AM105" s="195">
        <v>1.4115</v>
      </c>
      <c r="AN105" s="195">
        <v>1.44357</v>
      </c>
      <c r="AO105" s="195">
        <v>1.44475</v>
      </c>
      <c r="AP105" s="195">
        <v>1.44475</v>
      </c>
      <c r="AQ105" s="195">
        <v>1.3898299999999999</v>
      </c>
      <c r="AR105" s="195">
        <v>1.25874</v>
      </c>
      <c r="AS105" s="195">
        <v>1.08565</v>
      </c>
      <c r="AT105" s="195">
        <v>0.91218999999999995</v>
      </c>
      <c r="AU105" s="195">
        <v>0.76871999999999996</v>
      </c>
      <c r="AV105" s="195">
        <v>0.69508999999999999</v>
      </c>
      <c r="AW105" s="195">
        <v>0.73612</v>
      </c>
      <c r="AX105" s="195">
        <v>0.86967000000000005</v>
      </c>
      <c r="AY105" s="193">
        <v>1.03165</v>
      </c>
      <c r="AZ105" s="179">
        <v>1.19099</v>
      </c>
    </row>
    <row r="106" spans="1:55">
      <c r="A106" s="189">
        <v>10</v>
      </c>
      <c r="B106" s="190" t="s">
        <v>663</v>
      </c>
      <c r="C106" s="191">
        <v>9.9999199999999995</v>
      </c>
      <c r="D106" s="191">
        <v>9.9999300000000009</v>
      </c>
      <c r="E106" s="191">
        <v>9.9999300000000009</v>
      </c>
      <c r="F106" s="191">
        <v>9.9999199999999995</v>
      </c>
      <c r="G106" s="191">
        <v>9.9999099999999999</v>
      </c>
      <c r="H106" s="191">
        <v>9.9998799999999992</v>
      </c>
      <c r="I106" s="191">
        <v>9.9998799999999992</v>
      </c>
      <c r="J106" s="191">
        <v>9.9998900000000006</v>
      </c>
      <c r="K106" s="191">
        <v>9.99986</v>
      </c>
      <c r="L106" s="191">
        <v>9.9997900000000008</v>
      </c>
      <c r="M106" s="195">
        <v>9.9997699999999998</v>
      </c>
      <c r="N106" s="195">
        <v>9.9997900000000008</v>
      </c>
      <c r="O106" s="195">
        <v>9.9998400000000007</v>
      </c>
      <c r="P106" s="195">
        <v>9.99986</v>
      </c>
      <c r="Q106" s="195">
        <v>9.99986</v>
      </c>
      <c r="R106" s="195">
        <v>9.9998699999999996</v>
      </c>
      <c r="S106" s="195">
        <v>9.9998900000000006</v>
      </c>
      <c r="T106" s="195">
        <v>9.9999599999999997</v>
      </c>
      <c r="U106" s="195">
        <v>9.9999800000000008</v>
      </c>
      <c r="V106" s="195">
        <v>9.9999699999999994</v>
      </c>
      <c r="W106" s="195">
        <v>9.9999699999999994</v>
      </c>
      <c r="X106" s="195">
        <v>9.9999099999999999</v>
      </c>
      <c r="Y106" s="195">
        <v>9.9999000000000002</v>
      </c>
      <c r="Z106" s="195">
        <v>9.9999000000000002</v>
      </c>
      <c r="AA106" s="195">
        <v>9.9998900000000006</v>
      </c>
      <c r="AB106" s="195">
        <v>9.9998500000000003</v>
      </c>
      <c r="AC106" s="195">
        <v>9.9998000000000005</v>
      </c>
      <c r="AD106" s="195">
        <v>9.9998000000000005</v>
      </c>
      <c r="AE106" s="195">
        <v>9.9997900000000008</v>
      </c>
      <c r="AF106" s="195">
        <v>9.9998000000000005</v>
      </c>
      <c r="AG106" s="195">
        <v>9.9998199999999997</v>
      </c>
      <c r="AH106" s="195">
        <v>9.9998699999999996</v>
      </c>
      <c r="AI106" s="195">
        <v>9.9998699999999996</v>
      </c>
      <c r="AJ106" s="195">
        <v>9.9998500000000003</v>
      </c>
      <c r="AK106" s="195">
        <v>9.9998799999999992</v>
      </c>
      <c r="AL106" s="195">
        <v>9.9998900000000006</v>
      </c>
      <c r="AM106" s="195">
        <v>9.9998699999999996</v>
      </c>
      <c r="AN106" s="195">
        <v>9.9998500000000003</v>
      </c>
      <c r="AO106" s="195">
        <v>9.9998100000000001</v>
      </c>
      <c r="AP106" s="195">
        <v>9.9998100000000001</v>
      </c>
      <c r="AQ106" s="195">
        <v>9.9998699999999996</v>
      </c>
      <c r="AR106" s="195">
        <v>9.9999599999999997</v>
      </c>
      <c r="AS106" s="195">
        <v>9.9999199999999995</v>
      </c>
      <c r="AT106" s="195">
        <v>9.9999400000000005</v>
      </c>
      <c r="AU106" s="195">
        <v>9.9999400000000005</v>
      </c>
      <c r="AV106" s="195">
        <v>9.9999800000000008</v>
      </c>
      <c r="AW106" s="195">
        <v>10</v>
      </c>
      <c r="AX106" s="195">
        <v>9.9999800000000008</v>
      </c>
      <c r="AY106" s="193">
        <v>9.9999400000000005</v>
      </c>
      <c r="AZ106" s="179">
        <v>9.9999099999999999</v>
      </c>
      <c r="BA106" s="29">
        <f t="shared" ref="BA106" si="4">STDEV(C106:AZ106)</f>
        <v>5.9150793118294497E-5</v>
      </c>
      <c r="BB106" s="29">
        <f>MAX(C106:AZ106)-MIN(C106:AZ106)</f>
        <v>2.3000000000017451E-4</v>
      </c>
      <c r="BC106" s="206">
        <f>(AZ106-A106)/A106</f>
        <v>-9.0000000000145523E-6</v>
      </c>
    </row>
    <row r="107" spans="1:55">
      <c r="A107" s="189">
        <v>60</v>
      </c>
      <c r="B107" s="190"/>
      <c r="C107" s="191">
        <v>0</v>
      </c>
      <c r="D107" s="191">
        <v>0</v>
      </c>
      <c r="E107" s="191">
        <v>0</v>
      </c>
      <c r="F107" s="191">
        <v>0</v>
      </c>
      <c r="G107" s="191">
        <v>0</v>
      </c>
      <c r="H107" s="191">
        <v>0</v>
      </c>
      <c r="I107" s="191">
        <v>0</v>
      </c>
      <c r="J107" s="191">
        <v>0</v>
      </c>
      <c r="K107" s="191">
        <v>0</v>
      </c>
      <c r="L107" s="191">
        <v>0</v>
      </c>
      <c r="M107" s="195">
        <v>0</v>
      </c>
      <c r="N107" s="195">
        <v>0</v>
      </c>
      <c r="O107" s="195">
        <v>0</v>
      </c>
      <c r="P107" s="195">
        <v>0</v>
      </c>
      <c r="Q107" s="195">
        <v>0</v>
      </c>
      <c r="R107" s="195">
        <v>0</v>
      </c>
      <c r="S107" s="195">
        <v>0</v>
      </c>
      <c r="T107" s="195">
        <v>0</v>
      </c>
      <c r="U107" s="195">
        <v>0</v>
      </c>
      <c r="V107" s="195">
        <v>0</v>
      </c>
      <c r="W107" s="195">
        <v>0</v>
      </c>
      <c r="X107" s="195">
        <v>0</v>
      </c>
      <c r="Y107" s="195">
        <v>0</v>
      </c>
      <c r="Z107" s="195">
        <v>0</v>
      </c>
      <c r="AA107" s="195">
        <v>0</v>
      </c>
      <c r="AB107" s="195">
        <v>0</v>
      </c>
      <c r="AC107" s="195">
        <v>0</v>
      </c>
      <c r="AD107" s="195">
        <v>0</v>
      </c>
      <c r="AE107" s="195">
        <v>0</v>
      </c>
      <c r="AF107" s="195">
        <v>0</v>
      </c>
      <c r="AG107" s="195">
        <v>0</v>
      </c>
      <c r="AH107" s="195">
        <v>0</v>
      </c>
      <c r="AI107" s="195">
        <v>0</v>
      </c>
      <c r="AJ107" s="195">
        <v>0</v>
      </c>
      <c r="AK107" s="195">
        <v>0</v>
      </c>
      <c r="AL107" s="195">
        <v>0</v>
      </c>
      <c r="AM107" s="195">
        <v>0</v>
      </c>
      <c r="AN107" s="195">
        <v>0</v>
      </c>
      <c r="AO107" s="195">
        <v>0</v>
      </c>
      <c r="AP107" s="195">
        <v>0</v>
      </c>
      <c r="AQ107" s="195">
        <v>0</v>
      </c>
      <c r="AR107" s="195">
        <v>0</v>
      </c>
      <c r="AS107" s="195">
        <v>0</v>
      </c>
      <c r="AT107" s="195">
        <v>0</v>
      </c>
      <c r="AU107" s="195">
        <v>0</v>
      </c>
      <c r="AV107" s="195">
        <v>0</v>
      </c>
      <c r="AW107" s="195">
        <v>0</v>
      </c>
      <c r="AX107" s="195">
        <v>0</v>
      </c>
      <c r="AY107" s="193">
        <v>0</v>
      </c>
      <c r="AZ107" s="179">
        <v>0</v>
      </c>
    </row>
    <row r="108" spans="1:55">
      <c r="A108" s="189">
        <v>50</v>
      </c>
      <c r="B108" s="190"/>
      <c r="C108" s="191">
        <v>0</v>
      </c>
      <c r="D108" s="191">
        <v>0</v>
      </c>
      <c r="E108" s="191">
        <v>0</v>
      </c>
      <c r="F108" s="191">
        <v>0</v>
      </c>
      <c r="G108" s="191">
        <v>0</v>
      </c>
      <c r="H108" s="191">
        <v>0</v>
      </c>
      <c r="I108" s="191">
        <v>0</v>
      </c>
      <c r="J108" s="191">
        <v>0</v>
      </c>
      <c r="K108" s="191">
        <v>0</v>
      </c>
      <c r="L108" s="191">
        <v>0</v>
      </c>
      <c r="M108" s="195">
        <v>0</v>
      </c>
      <c r="N108" s="195">
        <v>0</v>
      </c>
      <c r="O108" s="195">
        <v>0</v>
      </c>
      <c r="P108" s="195">
        <v>0</v>
      </c>
      <c r="Q108" s="195">
        <v>0</v>
      </c>
      <c r="R108" s="195">
        <v>0</v>
      </c>
      <c r="S108" s="195">
        <v>0</v>
      </c>
      <c r="T108" s="195">
        <v>0</v>
      </c>
      <c r="U108" s="195">
        <v>0</v>
      </c>
      <c r="V108" s="195">
        <v>0</v>
      </c>
      <c r="W108" s="195">
        <v>0</v>
      </c>
      <c r="X108" s="195">
        <v>0</v>
      </c>
      <c r="Y108" s="195">
        <v>0</v>
      </c>
      <c r="Z108" s="195">
        <v>0</v>
      </c>
      <c r="AA108" s="195">
        <v>0</v>
      </c>
      <c r="AB108" s="195">
        <v>0</v>
      </c>
      <c r="AC108" s="195">
        <v>0</v>
      </c>
      <c r="AD108" s="195">
        <v>0</v>
      </c>
      <c r="AE108" s="195">
        <v>0</v>
      </c>
      <c r="AF108" s="195">
        <v>0</v>
      </c>
      <c r="AG108" s="195">
        <v>0</v>
      </c>
      <c r="AH108" s="195">
        <v>0</v>
      </c>
      <c r="AI108" s="195">
        <v>0</v>
      </c>
      <c r="AJ108" s="195">
        <v>0</v>
      </c>
      <c r="AK108" s="195">
        <v>0</v>
      </c>
      <c r="AL108" s="195">
        <v>0</v>
      </c>
      <c r="AM108" s="195">
        <v>0</v>
      </c>
      <c r="AN108" s="195">
        <v>0</v>
      </c>
      <c r="AO108" s="195">
        <v>0</v>
      </c>
      <c r="AP108" s="195">
        <v>0</v>
      </c>
      <c r="AQ108" s="195">
        <v>0</v>
      </c>
      <c r="AR108" s="195">
        <v>0</v>
      </c>
      <c r="AS108" s="195">
        <v>0</v>
      </c>
      <c r="AT108" s="195">
        <v>0</v>
      </c>
      <c r="AU108" s="195">
        <v>0</v>
      </c>
      <c r="AV108" s="195">
        <v>0</v>
      </c>
      <c r="AW108" s="195">
        <v>0</v>
      </c>
      <c r="AX108" s="195">
        <v>0</v>
      </c>
      <c r="AY108" s="193">
        <v>0</v>
      </c>
      <c r="AZ108" s="179">
        <v>0</v>
      </c>
    </row>
    <row r="109" spans="1:55">
      <c r="A109" s="200">
        <v>44223.649421296293</v>
      </c>
      <c r="B109" s="190" t="s">
        <v>664</v>
      </c>
      <c r="C109" s="191">
        <v>0.11813</v>
      </c>
      <c r="D109" s="191">
        <v>0.11833</v>
      </c>
      <c r="E109" s="191">
        <v>0.11833</v>
      </c>
      <c r="F109" s="191">
        <v>0.11898</v>
      </c>
      <c r="G109" s="191">
        <v>0.1193</v>
      </c>
      <c r="H109" s="191">
        <v>0.11862</v>
      </c>
      <c r="I109" s="191">
        <v>0.11803</v>
      </c>
      <c r="J109" s="191">
        <v>0.11812</v>
      </c>
      <c r="K109" s="191">
        <v>0.11829000000000001</v>
      </c>
      <c r="L109" s="191">
        <v>0.11745</v>
      </c>
      <c r="M109" s="195">
        <v>0.11620999999999999</v>
      </c>
      <c r="N109" s="195">
        <v>0.11502</v>
      </c>
      <c r="O109" s="195">
        <v>0.11398999999999999</v>
      </c>
      <c r="P109" s="195">
        <v>0.11494</v>
      </c>
      <c r="Q109" s="195">
        <v>0.11494</v>
      </c>
      <c r="R109" s="195">
        <v>0.11559999999999999</v>
      </c>
      <c r="S109" s="195">
        <v>0.11468</v>
      </c>
      <c r="T109" s="195">
        <v>0.11599</v>
      </c>
      <c r="U109" s="195">
        <v>0.1173</v>
      </c>
      <c r="V109" s="195">
        <v>0.11871</v>
      </c>
      <c r="W109" s="195">
        <v>0.11871</v>
      </c>
      <c r="X109" s="195">
        <v>0.11873</v>
      </c>
      <c r="Y109" s="195">
        <v>0.11824</v>
      </c>
      <c r="Z109" s="195">
        <v>0.1182</v>
      </c>
      <c r="AA109" s="195">
        <v>0.11851</v>
      </c>
      <c r="AB109" s="195">
        <v>0.11822000000000001</v>
      </c>
      <c r="AC109" s="195">
        <v>0.11763999999999999</v>
      </c>
      <c r="AD109" s="195">
        <v>0.11706</v>
      </c>
      <c r="AE109" s="195">
        <v>0.11607000000000001</v>
      </c>
      <c r="AF109" s="195">
        <v>0.11521000000000001</v>
      </c>
      <c r="AG109" s="195">
        <v>0.1144</v>
      </c>
      <c r="AH109" s="195">
        <v>0.11447</v>
      </c>
      <c r="AI109" s="195">
        <v>0.11447</v>
      </c>
      <c r="AJ109" s="195">
        <v>0.11394</v>
      </c>
      <c r="AK109" s="195">
        <v>0.11436</v>
      </c>
      <c r="AL109" s="195">
        <v>0.1142</v>
      </c>
      <c r="AM109" s="195">
        <v>0.11405999999999999</v>
      </c>
      <c r="AN109" s="195">
        <v>0.11465</v>
      </c>
      <c r="AO109" s="195">
        <v>0.11597</v>
      </c>
      <c r="AP109" s="195">
        <v>0.11706999999999999</v>
      </c>
      <c r="AQ109" s="195">
        <v>0.11812</v>
      </c>
      <c r="AR109" s="195">
        <v>0.11836000000000001</v>
      </c>
      <c r="AS109" s="195">
        <v>0.1178</v>
      </c>
      <c r="AT109" s="195">
        <v>0.11867</v>
      </c>
      <c r="AU109" s="195">
        <v>0.11867</v>
      </c>
      <c r="AV109" s="195">
        <v>0.11836000000000001</v>
      </c>
      <c r="AW109" s="195">
        <v>0.1169</v>
      </c>
      <c r="AX109" s="195">
        <v>0.11551</v>
      </c>
      <c r="AY109" s="193">
        <v>0.11507000000000001</v>
      </c>
      <c r="AZ109" s="179">
        <v>0.11541</v>
      </c>
      <c r="BA109" s="29">
        <f t="shared" ref="BA109" si="5">STDEV(C109:AZ109)</f>
        <v>1.7331774406610331E-3</v>
      </c>
      <c r="BB109" s="29">
        <f>MAX(C109:AZ109)-MIN(C109:AZ109)</f>
        <v>5.3600000000000037E-3</v>
      </c>
    </row>
    <row r="110" spans="1:55">
      <c r="A110" s="201">
        <v>0.6494212962962963</v>
      </c>
      <c r="B110" s="190"/>
      <c r="C110" s="191">
        <v>159.649</v>
      </c>
      <c r="D110" s="191">
        <v>159.679</v>
      </c>
      <c r="E110" s="191">
        <v>163.57400000000001</v>
      </c>
      <c r="F110" s="191">
        <v>170.31700000000001</v>
      </c>
      <c r="G110" s="191">
        <v>179.678</v>
      </c>
      <c r="H110" s="191">
        <v>-169.12</v>
      </c>
      <c r="I110" s="191">
        <v>-159.56</v>
      </c>
      <c r="J110" s="191">
        <v>-154.59</v>
      </c>
      <c r="K110" s="191">
        <v>-154.01</v>
      </c>
      <c r="L110" s="191">
        <v>-166.13</v>
      </c>
      <c r="M110" s="195">
        <v>-166.13</v>
      </c>
      <c r="N110" s="195">
        <v>170.80500000000001</v>
      </c>
      <c r="O110" s="195">
        <v>139.458</v>
      </c>
      <c r="P110" s="195">
        <v>123.512</v>
      </c>
      <c r="Q110" s="195">
        <v>118.482</v>
      </c>
      <c r="R110" s="195">
        <v>118.072</v>
      </c>
      <c r="S110" s="195">
        <v>123.331</v>
      </c>
      <c r="T110" s="195">
        <v>132.34399999999999</v>
      </c>
      <c r="U110" s="195">
        <v>144.143</v>
      </c>
      <c r="V110" s="195">
        <v>158.75800000000001</v>
      </c>
      <c r="W110" s="195">
        <v>173.98599999999999</v>
      </c>
      <c r="X110" s="195">
        <v>-173.33</v>
      </c>
      <c r="Y110" s="195">
        <v>-162.86000000000001</v>
      </c>
      <c r="Z110" s="195">
        <v>-156.69</v>
      </c>
      <c r="AA110" s="195">
        <v>-154.72999999999999</v>
      </c>
      <c r="AB110" s="195">
        <v>-156.12</v>
      </c>
      <c r="AC110" s="195">
        <v>-163.31</v>
      </c>
      <c r="AD110" s="195">
        <v>-176.36</v>
      </c>
      <c r="AE110" s="195">
        <v>-176.36</v>
      </c>
      <c r="AF110" s="195">
        <v>164.02500000000001</v>
      </c>
      <c r="AG110" s="195">
        <v>146.96799999999999</v>
      </c>
      <c r="AH110" s="195">
        <v>135.47999999999999</v>
      </c>
      <c r="AI110" s="195">
        <v>130.726</v>
      </c>
      <c r="AJ110" s="195">
        <v>127.47199999999999</v>
      </c>
      <c r="AK110" s="195">
        <v>127.489</v>
      </c>
      <c r="AL110" s="195">
        <v>131.01400000000001</v>
      </c>
      <c r="AM110" s="195">
        <v>139.506</v>
      </c>
      <c r="AN110" s="195">
        <v>157.87799999999999</v>
      </c>
      <c r="AO110" s="195">
        <v>-175.18</v>
      </c>
      <c r="AP110" s="195">
        <v>-159.34</v>
      </c>
      <c r="AQ110" s="195">
        <v>-159.34</v>
      </c>
      <c r="AR110" s="195">
        <v>-154.63</v>
      </c>
      <c r="AS110" s="195">
        <v>-160.18</v>
      </c>
      <c r="AT110" s="195">
        <v>-173.25</v>
      </c>
      <c r="AU110" s="195">
        <v>172.21100000000001</v>
      </c>
      <c r="AV110" s="195">
        <v>155.13499999999999</v>
      </c>
      <c r="AW110" s="195">
        <v>138.697</v>
      </c>
      <c r="AX110" s="195">
        <v>127.411</v>
      </c>
      <c r="AY110" s="193">
        <v>120.4</v>
      </c>
      <c r="AZ110" s="179">
        <v>119.503</v>
      </c>
    </row>
    <row r="111" spans="1:55">
      <c r="A111" s="201">
        <v>0.65061342592592586</v>
      </c>
      <c r="B111" s="190"/>
      <c r="C111" s="191">
        <v>-174.01</v>
      </c>
      <c r="D111" s="191">
        <v>-169.37</v>
      </c>
      <c r="E111" s="191">
        <v>-163.35</v>
      </c>
      <c r="F111" s="191">
        <v>-148.07</v>
      </c>
      <c r="G111" s="191">
        <v>-126.24</v>
      </c>
      <c r="H111" s="191">
        <v>-112.21</v>
      </c>
      <c r="I111" s="191">
        <v>-96.317999999999998</v>
      </c>
      <c r="J111" s="191">
        <v>-87.165000000000006</v>
      </c>
      <c r="K111" s="191">
        <v>-77.813000000000002</v>
      </c>
      <c r="L111" s="191">
        <v>-77.813000000000002</v>
      </c>
      <c r="M111" s="195">
        <v>-71.438999999999993</v>
      </c>
      <c r="N111" s="195">
        <v>-68.212000000000003</v>
      </c>
      <c r="O111" s="195">
        <v>-64.411000000000001</v>
      </c>
      <c r="P111" s="195">
        <v>-64.873000000000005</v>
      </c>
      <c r="Q111" s="195">
        <v>-67.799000000000007</v>
      </c>
      <c r="R111" s="195">
        <v>-101.49</v>
      </c>
      <c r="S111" s="195">
        <v>177.42500000000001</v>
      </c>
      <c r="T111" s="195">
        <v>165.364</v>
      </c>
      <c r="U111" s="195">
        <v>176.13399999999999</v>
      </c>
      <c r="V111" s="195">
        <v>-164.7</v>
      </c>
      <c r="W111" s="195">
        <v>-136.24</v>
      </c>
      <c r="X111" s="195">
        <v>-116.72</v>
      </c>
      <c r="Y111" s="195">
        <v>-101.18</v>
      </c>
      <c r="Z111" s="195">
        <v>-89.983999999999995</v>
      </c>
      <c r="AA111" s="195">
        <v>-83.736999999999995</v>
      </c>
      <c r="AB111" s="195">
        <v>-77.838999999999999</v>
      </c>
      <c r="AC111" s="195">
        <v>-75.093999999999994</v>
      </c>
      <c r="AD111" s="195">
        <v>-75.093999999999994</v>
      </c>
      <c r="AE111" s="195">
        <v>-72.331000000000003</v>
      </c>
      <c r="AF111" s="195">
        <v>-68.926000000000002</v>
      </c>
      <c r="AG111" s="195">
        <v>-67.835999999999999</v>
      </c>
      <c r="AH111" s="195">
        <v>-67.236000000000004</v>
      </c>
      <c r="AI111" s="195">
        <v>-65.986999999999995</v>
      </c>
      <c r="AJ111" s="195">
        <v>-65.010000000000005</v>
      </c>
      <c r="AK111" s="195">
        <v>-64.507999999999996</v>
      </c>
      <c r="AL111" s="195">
        <v>-65.25</v>
      </c>
      <c r="AM111" s="195">
        <v>-67.474999999999994</v>
      </c>
      <c r="AN111" s="195">
        <v>-69.281999999999996</v>
      </c>
      <c r="AO111" s="195">
        <v>-73.718999999999994</v>
      </c>
      <c r="AP111" s="195">
        <v>-73.718999999999994</v>
      </c>
      <c r="AQ111" s="195">
        <v>-80.418999999999997</v>
      </c>
      <c r="AR111" s="195">
        <v>-88.534999999999997</v>
      </c>
      <c r="AS111" s="195">
        <v>-107.47</v>
      </c>
      <c r="AT111" s="195">
        <v>-128.55000000000001</v>
      </c>
      <c r="AU111" s="195">
        <v>-156.88</v>
      </c>
      <c r="AV111" s="195">
        <v>-179.69</v>
      </c>
      <c r="AW111" s="195">
        <v>170.44200000000001</v>
      </c>
      <c r="AX111" s="195">
        <v>-177.11</v>
      </c>
      <c r="AY111" s="193">
        <v>-82.361999999999995</v>
      </c>
      <c r="AZ111" s="179">
        <v>-65.287999999999997</v>
      </c>
    </row>
    <row r="112" spans="1:55" ht="15" thickBot="1">
      <c r="A112" s="201">
        <f>A111-A110</f>
        <v>1.1921296296295569E-3</v>
      </c>
      <c r="B112" s="196" t="s">
        <v>673</v>
      </c>
      <c r="C112" s="197">
        <v>50</v>
      </c>
      <c r="D112" s="197">
        <v>50</v>
      </c>
      <c r="E112" s="197">
        <v>50</v>
      </c>
      <c r="F112" s="197">
        <v>50</v>
      </c>
      <c r="G112" s="197">
        <v>50</v>
      </c>
      <c r="H112" s="197">
        <v>50</v>
      </c>
      <c r="I112" s="197">
        <v>50</v>
      </c>
      <c r="J112" s="197">
        <v>50</v>
      </c>
      <c r="K112" s="197">
        <v>50</v>
      </c>
      <c r="L112" s="197">
        <v>50</v>
      </c>
      <c r="M112" s="199">
        <v>50</v>
      </c>
      <c r="N112" s="199">
        <v>50</v>
      </c>
      <c r="O112" s="199">
        <v>50</v>
      </c>
      <c r="P112" s="199">
        <v>49.999000000000002</v>
      </c>
      <c r="Q112" s="199">
        <v>49.999000000000002</v>
      </c>
      <c r="R112" s="199">
        <v>50</v>
      </c>
      <c r="S112" s="199">
        <v>50</v>
      </c>
      <c r="T112" s="199">
        <v>50</v>
      </c>
      <c r="U112" s="199">
        <v>50</v>
      </c>
      <c r="V112" s="199">
        <v>50</v>
      </c>
      <c r="W112" s="199">
        <v>50</v>
      </c>
      <c r="X112" s="199">
        <v>50</v>
      </c>
      <c r="Y112" s="199">
        <v>50</v>
      </c>
      <c r="Z112" s="199">
        <v>50</v>
      </c>
      <c r="AA112" s="199">
        <v>50</v>
      </c>
      <c r="AB112" s="199">
        <v>50</v>
      </c>
      <c r="AC112" s="199">
        <v>49.999000000000002</v>
      </c>
      <c r="AD112" s="199">
        <v>50</v>
      </c>
      <c r="AE112" s="199">
        <v>50</v>
      </c>
      <c r="AF112" s="199">
        <v>50</v>
      </c>
      <c r="AG112" s="199">
        <v>49.999000000000002</v>
      </c>
      <c r="AH112" s="199">
        <v>50</v>
      </c>
      <c r="AI112" s="199">
        <v>50</v>
      </c>
      <c r="AJ112" s="199">
        <v>50</v>
      </c>
      <c r="AK112" s="199">
        <v>50</v>
      </c>
      <c r="AL112" s="199">
        <v>50</v>
      </c>
      <c r="AM112" s="199">
        <v>50</v>
      </c>
      <c r="AN112" s="199">
        <v>50</v>
      </c>
      <c r="AO112" s="199">
        <v>50</v>
      </c>
      <c r="AP112" s="199">
        <v>50</v>
      </c>
      <c r="AQ112" s="199">
        <v>50</v>
      </c>
      <c r="AR112" s="199">
        <v>50</v>
      </c>
      <c r="AS112" s="199">
        <v>50</v>
      </c>
      <c r="AT112" s="199">
        <v>50</v>
      </c>
      <c r="AU112" s="199">
        <v>50</v>
      </c>
      <c r="AV112" s="199">
        <v>50</v>
      </c>
      <c r="AW112" s="199">
        <v>50</v>
      </c>
      <c r="AX112" s="199">
        <v>50</v>
      </c>
      <c r="AY112" s="198">
        <v>50</v>
      </c>
      <c r="AZ112" s="180">
        <v>50</v>
      </c>
    </row>
    <row r="113" spans="1:55">
      <c r="A113" s="189"/>
      <c r="B113" s="187" t="s">
        <v>662</v>
      </c>
      <c r="C113" s="188">
        <v>100.027</v>
      </c>
      <c r="D113" s="188">
        <v>100.02500000000001</v>
      </c>
      <c r="E113" s="188">
        <v>100.02200000000001</v>
      </c>
      <c r="F113" s="188">
        <v>100.015</v>
      </c>
      <c r="G113" s="188">
        <v>100.005</v>
      </c>
      <c r="H113" s="188">
        <v>100.002</v>
      </c>
      <c r="I113" s="188">
        <v>100.002</v>
      </c>
      <c r="J113" s="188">
        <v>100.008</v>
      </c>
      <c r="K113" s="188">
        <v>100.015</v>
      </c>
      <c r="L113" s="188">
        <v>100.01600000000001</v>
      </c>
      <c r="M113" s="194">
        <v>100.02</v>
      </c>
      <c r="N113" s="194">
        <v>100.027</v>
      </c>
      <c r="O113" s="194">
        <v>100.03100000000001</v>
      </c>
      <c r="P113" s="194">
        <v>100.029</v>
      </c>
      <c r="Q113" s="194">
        <v>100.02200000000001</v>
      </c>
      <c r="R113" s="194">
        <v>100.015</v>
      </c>
      <c r="S113" s="194">
        <v>100.01300000000001</v>
      </c>
      <c r="T113" s="194">
        <v>100.011</v>
      </c>
      <c r="U113" s="194">
        <v>100.011</v>
      </c>
      <c r="V113" s="194">
        <v>100.005</v>
      </c>
      <c r="W113" s="194">
        <v>100</v>
      </c>
      <c r="X113" s="194">
        <v>100</v>
      </c>
      <c r="Y113" s="194">
        <v>100.003</v>
      </c>
      <c r="Z113" s="194">
        <v>100.01</v>
      </c>
      <c r="AA113" s="194">
        <v>100.015</v>
      </c>
      <c r="AB113" s="194">
        <v>100.017</v>
      </c>
      <c r="AC113" s="194">
        <v>100.021</v>
      </c>
      <c r="AD113" s="194">
        <v>100.02800000000001</v>
      </c>
      <c r="AE113" s="194">
        <v>100.032</v>
      </c>
      <c r="AF113" s="194">
        <v>100.029</v>
      </c>
      <c r="AG113" s="194">
        <v>100.024</v>
      </c>
      <c r="AH113" s="194">
        <v>100.024</v>
      </c>
      <c r="AI113" s="194">
        <v>100.017</v>
      </c>
      <c r="AJ113" s="194">
        <v>100.01300000000001</v>
      </c>
      <c r="AK113" s="194">
        <v>100.012</v>
      </c>
      <c r="AL113" s="194">
        <v>100.00700000000001</v>
      </c>
      <c r="AM113" s="194">
        <v>100</v>
      </c>
      <c r="AN113" s="194">
        <v>99.999799999999993</v>
      </c>
      <c r="AO113" s="194">
        <v>100.004</v>
      </c>
      <c r="AP113" s="194">
        <v>100.011</v>
      </c>
      <c r="AQ113" s="194">
        <v>100.01600000000001</v>
      </c>
      <c r="AR113" s="194">
        <v>100.018</v>
      </c>
      <c r="AS113" s="194">
        <v>100.02500000000001</v>
      </c>
      <c r="AT113" s="194">
        <v>100.02500000000001</v>
      </c>
      <c r="AU113" s="194">
        <v>100.03100000000001</v>
      </c>
      <c r="AV113" s="194">
        <v>100.02800000000001</v>
      </c>
      <c r="AW113" s="194">
        <v>100.02</v>
      </c>
      <c r="AX113" s="194">
        <v>100.014</v>
      </c>
      <c r="AY113" s="192">
        <v>100.012</v>
      </c>
      <c r="AZ113" s="178">
        <v>100.008</v>
      </c>
      <c r="BA113" s="29">
        <f>STDEV(C113:AZ113)</f>
        <v>9.5091998418732233E-3</v>
      </c>
      <c r="BB113" s="29">
        <f>MAX(C113:AZ113)-MIN(C113:AZ113)</f>
        <v>3.2200000000003115E-2</v>
      </c>
      <c r="BC113" s="206">
        <f>(AZ113-A115)/A115</f>
        <v>7.9999999999955663E-5</v>
      </c>
    </row>
    <row r="114" spans="1:55">
      <c r="A114" s="189"/>
      <c r="B114" s="190"/>
      <c r="C114" s="191">
        <v>2.67916</v>
      </c>
      <c r="D114" s="191">
        <v>2.4852300000000001</v>
      </c>
      <c r="E114" s="191">
        <v>2.2663799999999998</v>
      </c>
      <c r="F114" s="191">
        <v>2.0882100000000001</v>
      </c>
      <c r="G114" s="191">
        <v>2.0196900000000002</v>
      </c>
      <c r="H114" s="191">
        <v>2.0730599999999999</v>
      </c>
      <c r="I114" s="191">
        <v>2.0730599999999999</v>
      </c>
      <c r="J114" s="191">
        <v>2.2287599999999999</v>
      </c>
      <c r="K114" s="191">
        <v>2.4247800000000002</v>
      </c>
      <c r="L114" s="191">
        <v>2.6158800000000002</v>
      </c>
      <c r="M114" s="195">
        <v>2.7711299999999999</v>
      </c>
      <c r="N114" s="195">
        <v>2.8854799999999998</v>
      </c>
      <c r="O114" s="195">
        <v>2.93771</v>
      </c>
      <c r="P114" s="195">
        <v>2.9088599999999998</v>
      </c>
      <c r="Q114" s="195">
        <v>2.8121</v>
      </c>
      <c r="R114" s="195">
        <v>2.67056</v>
      </c>
      <c r="S114" s="195">
        <v>2.4830199999999998</v>
      </c>
      <c r="T114" s="195">
        <v>2.2869600000000001</v>
      </c>
      <c r="U114" s="195">
        <v>2.2869600000000001</v>
      </c>
      <c r="V114" s="195">
        <v>2.1239300000000001</v>
      </c>
      <c r="W114" s="195">
        <v>2.03098</v>
      </c>
      <c r="X114" s="195">
        <v>2.02745</v>
      </c>
      <c r="Y114" s="195">
        <v>2.1102500000000002</v>
      </c>
      <c r="Z114" s="195">
        <v>2.2622499999999999</v>
      </c>
      <c r="AA114" s="195">
        <v>2.44353</v>
      </c>
      <c r="AB114" s="195">
        <v>2.6335299999999999</v>
      </c>
      <c r="AC114" s="195">
        <v>2.7888700000000002</v>
      </c>
      <c r="AD114" s="195">
        <v>2.8944299999999998</v>
      </c>
      <c r="AE114" s="195">
        <v>2.93675</v>
      </c>
      <c r="AF114" s="195">
        <v>2.91221</v>
      </c>
      <c r="AG114" s="195">
        <v>2.91221</v>
      </c>
      <c r="AH114" s="195">
        <v>2.83067</v>
      </c>
      <c r="AI114" s="195">
        <v>2.6970900000000002</v>
      </c>
      <c r="AJ114" s="195">
        <v>2.5233699999999999</v>
      </c>
      <c r="AK114" s="195">
        <v>2.33419</v>
      </c>
      <c r="AL114" s="195">
        <v>2.1607400000000001</v>
      </c>
      <c r="AM114" s="195">
        <v>2.0375100000000002</v>
      </c>
      <c r="AN114" s="195">
        <v>2.02522</v>
      </c>
      <c r="AO114" s="195">
        <v>2.1263700000000001</v>
      </c>
      <c r="AP114" s="195">
        <v>2.3066399999999998</v>
      </c>
      <c r="AQ114" s="195">
        <v>2.5161099999999998</v>
      </c>
      <c r="AR114" s="195">
        <v>2.7192400000000001</v>
      </c>
      <c r="AS114" s="195">
        <v>2.8698999999999999</v>
      </c>
      <c r="AT114" s="195">
        <v>2.8698999999999999</v>
      </c>
      <c r="AU114" s="195">
        <v>2.93222</v>
      </c>
      <c r="AV114" s="195">
        <v>2.8990800000000001</v>
      </c>
      <c r="AW114" s="195">
        <v>2.7728299999999999</v>
      </c>
      <c r="AX114" s="195">
        <v>2.5840399999999999</v>
      </c>
      <c r="AY114" s="193">
        <v>2.37113</v>
      </c>
      <c r="AZ114" s="179">
        <v>2.17496</v>
      </c>
    </row>
    <row r="115" spans="1:55">
      <c r="A115" s="189">
        <v>100</v>
      </c>
      <c r="B115" s="190"/>
      <c r="C115" s="191">
        <v>2.2484500000000001</v>
      </c>
      <c r="D115" s="191">
        <v>2.08114</v>
      </c>
      <c r="E115" s="191">
        <v>1.89601</v>
      </c>
      <c r="F115" s="191">
        <v>1.7544299999999999</v>
      </c>
      <c r="G115" s="191">
        <v>1.70757</v>
      </c>
      <c r="H115" s="191">
        <v>1.76735</v>
      </c>
      <c r="I115" s="191">
        <v>1.90622</v>
      </c>
      <c r="J115" s="191">
        <v>1.90622</v>
      </c>
      <c r="K115" s="191">
        <v>2.07138</v>
      </c>
      <c r="L115" s="191">
        <v>2.2273100000000001</v>
      </c>
      <c r="M115" s="195">
        <v>2.3578299999999999</v>
      </c>
      <c r="N115" s="195">
        <v>2.4487899999999998</v>
      </c>
      <c r="O115" s="195">
        <v>2.4817999999999998</v>
      </c>
      <c r="P115" s="195">
        <v>2.4481199999999999</v>
      </c>
      <c r="Q115" s="195">
        <v>2.36422</v>
      </c>
      <c r="R115" s="195">
        <v>2.23658</v>
      </c>
      <c r="S115" s="195">
        <v>2.0748199999999999</v>
      </c>
      <c r="T115" s="195">
        <v>1.91286</v>
      </c>
      <c r="U115" s="195">
        <v>1.7821400000000001</v>
      </c>
      <c r="V115" s="195">
        <v>1.7821400000000001</v>
      </c>
      <c r="W115" s="195">
        <v>1.7120299999999999</v>
      </c>
      <c r="X115" s="195">
        <v>1.72068</v>
      </c>
      <c r="Y115" s="195">
        <v>1.8001400000000001</v>
      </c>
      <c r="Z115" s="195">
        <v>1.9290700000000001</v>
      </c>
      <c r="AA115" s="195">
        <v>2.0894499999999998</v>
      </c>
      <c r="AB115" s="195">
        <v>2.2438099999999999</v>
      </c>
      <c r="AC115" s="195">
        <v>2.3715799999999998</v>
      </c>
      <c r="AD115" s="195">
        <v>2.45133</v>
      </c>
      <c r="AE115" s="195">
        <v>2.48136</v>
      </c>
      <c r="AF115" s="195">
        <v>2.4586000000000001</v>
      </c>
      <c r="AG115" s="195">
        <v>2.3803000000000001</v>
      </c>
      <c r="AH115" s="195">
        <v>2.3803000000000001</v>
      </c>
      <c r="AI115" s="195">
        <v>2.2624399999999998</v>
      </c>
      <c r="AJ115" s="195">
        <v>2.1135100000000002</v>
      </c>
      <c r="AK115" s="195">
        <v>1.95526</v>
      </c>
      <c r="AL115" s="195">
        <v>1.8085899999999999</v>
      </c>
      <c r="AM115" s="195">
        <v>1.71871</v>
      </c>
      <c r="AN115" s="195">
        <v>1.7201</v>
      </c>
      <c r="AO115" s="195">
        <v>1.8109299999999999</v>
      </c>
      <c r="AP115" s="195">
        <v>1.97055</v>
      </c>
      <c r="AQ115" s="195">
        <v>2.1444000000000001</v>
      </c>
      <c r="AR115" s="195">
        <v>2.3143400000000001</v>
      </c>
      <c r="AS115" s="195">
        <v>2.4370799999999999</v>
      </c>
      <c r="AT115" s="195">
        <v>2.4805899999999999</v>
      </c>
      <c r="AU115" s="195">
        <v>2.4805899999999999</v>
      </c>
      <c r="AV115" s="195">
        <v>2.4411999999999998</v>
      </c>
      <c r="AW115" s="195">
        <v>2.3226200000000001</v>
      </c>
      <c r="AX115" s="195">
        <v>2.1612900000000002</v>
      </c>
      <c r="AY115" s="193">
        <v>1.98305</v>
      </c>
      <c r="AZ115" s="179">
        <v>1.8219399999999999</v>
      </c>
    </row>
    <row r="116" spans="1:55">
      <c r="A116" s="189">
        <v>10</v>
      </c>
      <c r="B116" s="190" t="s">
        <v>663</v>
      </c>
      <c r="C116" s="191">
        <v>10.000299999999999</v>
      </c>
      <c r="D116" s="191">
        <v>10.000299999999999</v>
      </c>
      <c r="E116" s="191">
        <v>10.000299999999999</v>
      </c>
      <c r="F116" s="191">
        <v>10.000400000000001</v>
      </c>
      <c r="G116" s="191">
        <v>10.000500000000001</v>
      </c>
      <c r="H116" s="191">
        <v>10.000400000000001</v>
      </c>
      <c r="I116" s="191">
        <v>10.000400000000001</v>
      </c>
      <c r="J116" s="191">
        <v>10.000400000000001</v>
      </c>
      <c r="K116" s="191">
        <v>10.000400000000001</v>
      </c>
      <c r="L116" s="191">
        <v>10.000400000000001</v>
      </c>
      <c r="M116" s="195">
        <v>10.000299999999999</v>
      </c>
      <c r="N116" s="195">
        <v>10.000299999999999</v>
      </c>
      <c r="O116" s="195">
        <v>10.000299999999999</v>
      </c>
      <c r="P116" s="195">
        <v>10.000299999999999</v>
      </c>
      <c r="Q116" s="195">
        <v>10.000299999999999</v>
      </c>
      <c r="R116" s="195">
        <v>10.000299999999999</v>
      </c>
      <c r="S116" s="195">
        <v>10.000299999999999</v>
      </c>
      <c r="T116" s="195">
        <v>10.000299999999999</v>
      </c>
      <c r="U116" s="195">
        <v>10.000299999999999</v>
      </c>
      <c r="V116" s="195">
        <v>10.000400000000001</v>
      </c>
      <c r="W116" s="195">
        <v>10.000400000000001</v>
      </c>
      <c r="X116" s="195">
        <v>10.000500000000001</v>
      </c>
      <c r="Y116" s="195">
        <v>10.000400000000001</v>
      </c>
      <c r="Z116" s="195">
        <v>10.000400000000001</v>
      </c>
      <c r="AA116" s="195">
        <v>10.000299999999999</v>
      </c>
      <c r="AB116" s="195">
        <v>10.000400000000001</v>
      </c>
      <c r="AC116" s="195">
        <v>10.000299999999999</v>
      </c>
      <c r="AD116" s="195">
        <v>10.000299999999999</v>
      </c>
      <c r="AE116" s="195">
        <v>10.0002</v>
      </c>
      <c r="AF116" s="195">
        <v>10.0002</v>
      </c>
      <c r="AG116" s="195">
        <v>10.000299999999999</v>
      </c>
      <c r="AH116" s="195">
        <v>10.000299999999999</v>
      </c>
      <c r="AI116" s="195">
        <v>10.000299999999999</v>
      </c>
      <c r="AJ116" s="195">
        <v>10.000299999999999</v>
      </c>
      <c r="AK116" s="195">
        <v>10.000299999999999</v>
      </c>
      <c r="AL116" s="195">
        <v>10.000400000000001</v>
      </c>
      <c r="AM116" s="195">
        <v>10.000400000000001</v>
      </c>
      <c r="AN116" s="195">
        <v>10.000400000000001</v>
      </c>
      <c r="AO116" s="195">
        <v>10.000400000000001</v>
      </c>
      <c r="AP116" s="195">
        <v>10.000299999999999</v>
      </c>
      <c r="AQ116" s="195">
        <v>10.000400000000001</v>
      </c>
      <c r="AR116" s="195">
        <v>10.000400000000001</v>
      </c>
      <c r="AS116" s="195">
        <v>10.000299999999999</v>
      </c>
      <c r="AT116" s="195">
        <v>10.000299999999999</v>
      </c>
      <c r="AU116" s="195">
        <v>10.0002</v>
      </c>
      <c r="AV116" s="195">
        <v>10.000299999999999</v>
      </c>
      <c r="AW116" s="195">
        <v>10.000299999999999</v>
      </c>
      <c r="AX116" s="195">
        <v>10.000299999999999</v>
      </c>
      <c r="AY116" s="193">
        <v>10.000299999999999</v>
      </c>
      <c r="AZ116" s="179">
        <v>10.000299999999999</v>
      </c>
      <c r="BA116" s="29">
        <f t="shared" ref="BA116" si="6">STDEV(C116:AZ116)</f>
        <v>6.6270934313438426E-5</v>
      </c>
      <c r="BB116" s="29">
        <f>MAX(C116:AZ116)-MIN(C116:AZ116)</f>
        <v>3.0000000000107718E-4</v>
      </c>
      <c r="BC116" s="206">
        <f>(AZ116-A116)/A116</f>
        <v>2.9999999999930083E-5</v>
      </c>
    </row>
    <row r="117" spans="1:55">
      <c r="A117" s="189">
        <v>60</v>
      </c>
      <c r="B117" s="190"/>
      <c r="C117" s="191">
        <v>0</v>
      </c>
      <c r="D117" s="191">
        <v>0</v>
      </c>
      <c r="E117" s="191">
        <v>0</v>
      </c>
      <c r="F117" s="191">
        <v>0</v>
      </c>
      <c r="G117" s="191">
        <v>0</v>
      </c>
      <c r="H117" s="191">
        <v>0</v>
      </c>
      <c r="I117" s="191">
        <v>0</v>
      </c>
      <c r="J117" s="191">
        <v>0</v>
      </c>
      <c r="K117" s="191">
        <v>0</v>
      </c>
      <c r="L117" s="191">
        <v>0</v>
      </c>
      <c r="M117" s="195">
        <v>0</v>
      </c>
      <c r="N117" s="195">
        <v>0</v>
      </c>
      <c r="O117" s="195">
        <v>0</v>
      </c>
      <c r="P117" s="195">
        <v>0</v>
      </c>
      <c r="Q117" s="195">
        <v>0</v>
      </c>
      <c r="R117" s="195">
        <v>0</v>
      </c>
      <c r="S117" s="195">
        <v>0</v>
      </c>
      <c r="T117" s="195">
        <v>0</v>
      </c>
      <c r="U117" s="195">
        <v>0</v>
      </c>
      <c r="V117" s="195">
        <v>0</v>
      </c>
      <c r="W117" s="195">
        <v>0</v>
      </c>
      <c r="X117" s="195">
        <v>0</v>
      </c>
      <c r="Y117" s="195">
        <v>0</v>
      </c>
      <c r="Z117" s="195">
        <v>0</v>
      </c>
      <c r="AA117" s="195">
        <v>0</v>
      </c>
      <c r="AB117" s="195">
        <v>0</v>
      </c>
      <c r="AC117" s="195">
        <v>0</v>
      </c>
      <c r="AD117" s="195">
        <v>0</v>
      </c>
      <c r="AE117" s="195">
        <v>0</v>
      </c>
      <c r="AF117" s="195">
        <v>0</v>
      </c>
      <c r="AG117" s="195">
        <v>0</v>
      </c>
      <c r="AH117" s="195">
        <v>0</v>
      </c>
      <c r="AI117" s="195">
        <v>0</v>
      </c>
      <c r="AJ117" s="195">
        <v>0</v>
      </c>
      <c r="AK117" s="195">
        <v>0</v>
      </c>
      <c r="AL117" s="195">
        <v>0</v>
      </c>
      <c r="AM117" s="195">
        <v>0</v>
      </c>
      <c r="AN117" s="195">
        <v>0</v>
      </c>
      <c r="AO117" s="195">
        <v>0</v>
      </c>
      <c r="AP117" s="195">
        <v>0</v>
      </c>
      <c r="AQ117" s="195">
        <v>0</v>
      </c>
      <c r="AR117" s="195">
        <v>0</v>
      </c>
      <c r="AS117" s="195">
        <v>0</v>
      </c>
      <c r="AT117" s="195">
        <v>0</v>
      </c>
      <c r="AU117" s="195">
        <v>0</v>
      </c>
      <c r="AV117" s="195">
        <v>0</v>
      </c>
      <c r="AW117" s="195">
        <v>0</v>
      </c>
      <c r="AX117" s="195">
        <v>0</v>
      </c>
      <c r="AY117" s="193">
        <v>0</v>
      </c>
      <c r="AZ117" s="179">
        <v>0</v>
      </c>
    </row>
    <row r="118" spans="1:55">
      <c r="A118" s="189">
        <v>50</v>
      </c>
      <c r="B118" s="190"/>
      <c r="C118" s="191">
        <v>0</v>
      </c>
      <c r="D118" s="191">
        <v>0</v>
      </c>
      <c r="E118" s="191">
        <v>0</v>
      </c>
      <c r="F118" s="191">
        <v>0</v>
      </c>
      <c r="G118" s="191">
        <v>0</v>
      </c>
      <c r="H118" s="191">
        <v>0</v>
      </c>
      <c r="I118" s="191">
        <v>0</v>
      </c>
      <c r="J118" s="191">
        <v>0</v>
      </c>
      <c r="K118" s="191">
        <v>0</v>
      </c>
      <c r="L118" s="191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95">
        <v>0</v>
      </c>
      <c r="U118" s="195">
        <v>0</v>
      </c>
      <c r="V118" s="195">
        <v>0</v>
      </c>
      <c r="W118" s="195">
        <v>0</v>
      </c>
      <c r="X118" s="195">
        <v>0</v>
      </c>
      <c r="Y118" s="195">
        <v>0</v>
      </c>
      <c r="Z118" s="195">
        <v>0</v>
      </c>
      <c r="AA118" s="195">
        <v>0</v>
      </c>
      <c r="AB118" s="195">
        <v>0</v>
      </c>
      <c r="AC118" s="195">
        <v>0</v>
      </c>
      <c r="AD118" s="195">
        <v>0</v>
      </c>
      <c r="AE118" s="195">
        <v>0</v>
      </c>
      <c r="AF118" s="195">
        <v>0</v>
      </c>
      <c r="AG118" s="195">
        <v>0</v>
      </c>
      <c r="AH118" s="195">
        <v>0</v>
      </c>
      <c r="AI118" s="195">
        <v>0</v>
      </c>
      <c r="AJ118" s="195">
        <v>0</v>
      </c>
      <c r="AK118" s="195">
        <v>0</v>
      </c>
      <c r="AL118" s="195">
        <v>0</v>
      </c>
      <c r="AM118" s="195">
        <v>0</v>
      </c>
      <c r="AN118" s="195">
        <v>0</v>
      </c>
      <c r="AO118" s="195">
        <v>0</v>
      </c>
      <c r="AP118" s="195">
        <v>0</v>
      </c>
      <c r="AQ118" s="195">
        <v>0</v>
      </c>
      <c r="AR118" s="195">
        <v>0</v>
      </c>
      <c r="AS118" s="195">
        <v>0</v>
      </c>
      <c r="AT118" s="195">
        <v>0</v>
      </c>
      <c r="AU118" s="195">
        <v>0</v>
      </c>
      <c r="AV118" s="195">
        <v>0</v>
      </c>
      <c r="AW118" s="195">
        <v>0</v>
      </c>
      <c r="AX118" s="195">
        <v>0</v>
      </c>
      <c r="AY118" s="193">
        <v>0</v>
      </c>
      <c r="AZ118" s="179">
        <v>0</v>
      </c>
    </row>
    <row r="119" spans="1:55">
      <c r="A119" s="200">
        <v>44223.651180555556</v>
      </c>
      <c r="B119" s="190" t="s">
        <v>664</v>
      </c>
      <c r="C119" s="191">
        <v>0.11692</v>
      </c>
      <c r="D119" s="191">
        <v>0.11890000000000001</v>
      </c>
      <c r="E119" s="191">
        <v>0.11645</v>
      </c>
      <c r="F119" s="191">
        <v>0.11477999999999999</v>
      </c>
      <c r="G119" s="191">
        <v>0.11734</v>
      </c>
      <c r="H119" s="191">
        <v>0.12045</v>
      </c>
      <c r="I119" s="191">
        <v>0.12045</v>
      </c>
      <c r="J119" s="191">
        <v>0.1207</v>
      </c>
      <c r="K119" s="191">
        <v>0.1178</v>
      </c>
      <c r="L119" s="191">
        <v>0.11752</v>
      </c>
      <c r="M119" s="195">
        <v>0.12055</v>
      </c>
      <c r="N119" s="195">
        <v>0.12139999999999999</v>
      </c>
      <c r="O119" s="195">
        <v>0.11821</v>
      </c>
      <c r="P119" s="195">
        <v>0.11407</v>
      </c>
      <c r="Q119" s="195">
        <v>0.11287999999999999</v>
      </c>
      <c r="R119" s="195">
        <v>0.11631</v>
      </c>
      <c r="S119" s="195">
        <v>0.11827</v>
      </c>
      <c r="T119" s="195">
        <v>0.11656</v>
      </c>
      <c r="U119" s="195">
        <v>0.11656</v>
      </c>
      <c r="V119" s="195">
        <v>0.11426</v>
      </c>
      <c r="W119" s="195">
        <v>0.11577</v>
      </c>
      <c r="X119" s="195">
        <v>0.11894</v>
      </c>
      <c r="Y119" s="195">
        <v>0.12145</v>
      </c>
      <c r="Z119" s="195">
        <v>0.12074</v>
      </c>
      <c r="AA119" s="195">
        <v>0.1177</v>
      </c>
      <c r="AB119" s="195">
        <v>0.11842999999999999</v>
      </c>
      <c r="AC119" s="195">
        <v>0.12114</v>
      </c>
      <c r="AD119" s="195">
        <v>0.12145</v>
      </c>
      <c r="AE119" s="195">
        <v>0.11828</v>
      </c>
      <c r="AF119" s="195">
        <v>0.1145</v>
      </c>
      <c r="AG119" s="195">
        <v>0.11259</v>
      </c>
      <c r="AH119" s="195">
        <v>0.11259</v>
      </c>
      <c r="AI119" s="195">
        <v>0.11497</v>
      </c>
      <c r="AJ119" s="195">
        <v>0.1182</v>
      </c>
      <c r="AK119" s="195">
        <v>0.11662</v>
      </c>
      <c r="AL119" s="195">
        <v>0.11439000000000001</v>
      </c>
      <c r="AM119" s="195">
        <v>0.1148</v>
      </c>
      <c r="AN119" s="195">
        <v>0.11867999999999999</v>
      </c>
      <c r="AO119" s="195">
        <v>0.12164999999999999</v>
      </c>
      <c r="AP119" s="195">
        <v>0.11995</v>
      </c>
      <c r="AQ119" s="195">
        <v>0.11756999999999999</v>
      </c>
      <c r="AR119" s="195">
        <v>0.11957</v>
      </c>
      <c r="AS119" s="195">
        <v>0.12186</v>
      </c>
      <c r="AT119" s="195">
        <v>0.12186</v>
      </c>
      <c r="AU119" s="195">
        <v>0.11859</v>
      </c>
      <c r="AV119" s="195">
        <v>0.11398999999999999</v>
      </c>
      <c r="AW119" s="195">
        <v>0.11365</v>
      </c>
      <c r="AX119" s="195">
        <v>0.11719</v>
      </c>
      <c r="AY119" s="193">
        <v>0.11683</v>
      </c>
      <c r="AZ119" s="179">
        <v>0.11437</v>
      </c>
      <c r="BA119" s="29">
        <f t="shared" ref="BA119" si="7">STDEV(C119:AZ119)</f>
        <v>2.7092389171507344E-3</v>
      </c>
      <c r="BB119" s="29">
        <f>MAX(C119:AZ119)-MIN(C119:AZ119)</f>
        <v>9.2700000000000005E-3</v>
      </c>
    </row>
    <row r="120" spans="1:55">
      <c r="A120" s="201">
        <v>0.65118055555555554</v>
      </c>
      <c r="B120" s="190"/>
      <c r="C120" s="191">
        <v>136.191</v>
      </c>
      <c r="D120" s="191">
        <v>134.398</v>
      </c>
      <c r="E120" s="191">
        <v>135.88200000000001</v>
      </c>
      <c r="F120" s="191">
        <v>141.08600000000001</v>
      </c>
      <c r="G120" s="191">
        <v>148.505</v>
      </c>
      <c r="H120" s="191">
        <v>157.30799999999999</v>
      </c>
      <c r="I120" s="191">
        <v>157.30799999999999</v>
      </c>
      <c r="J120" s="191">
        <v>166.21199999999999</v>
      </c>
      <c r="K120" s="191">
        <v>172.97</v>
      </c>
      <c r="L120" s="191">
        <v>176.97200000000001</v>
      </c>
      <c r="M120" s="195">
        <v>177.184</v>
      </c>
      <c r="N120" s="195">
        <v>173.08199999999999</v>
      </c>
      <c r="O120" s="195">
        <v>163.96199999999999</v>
      </c>
      <c r="P120" s="195">
        <v>151.25200000000001</v>
      </c>
      <c r="Q120" s="195">
        <v>141.5</v>
      </c>
      <c r="R120" s="195">
        <v>136.05199999999999</v>
      </c>
      <c r="S120" s="195">
        <v>134.488</v>
      </c>
      <c r="T120" s="195">
        <v>135.422</v>
      </c>
      <c r="U120" s="195">
        <v>135.422</v>
      </c>
      <c r="V120" s="195">
        <v>139.548</v>
      </c>
      <c r="W120" s="195">
        <v>145.59200000000001</v>
      </c>
      <c r="X120" s="195">
        <v>152.535</v>
      </c>
      <c r="Y120" s="195">
        <v>160.09399999999999</v>
      </c>
      <c r="Z120" s="195">
        <v>167.03299999999999</v>
      </c>
      <c r="AA120" s="195">
        <v>172.87100000000001</v>
      </c>
      <c r="AB120" s="195">
        <v>176.49199999999999</v>
      </c>
      <c r="AC120" s="195">
        <v>176.07900000000001</v>
      </c>
      <c r="AD120" s="195">
        <v>171.61799999999999</v>
      </c>
      <c r="AE120" s="195">
        <v>163.23099999999999</v>
      </c>
      <c r="AF120" s="195">
        <v>152.072</v>
      </c>
      <c r="AG120" s="195">
        <v>152.072</v>
      </c>
      <c r="AH120" s="195">
        <v>142.89500000000001</v>
      </c>
      <c r="AI120" s="195">
        <v>136.89599999999999</v>
      </c>
      <c r="AJ120" s="195">
        <v>134.32400000000001</v>
      </c>
      <c r="AK120" s="195">
        <v>135.03700000000001</v>
      </c>
      <c r="AL120" s="195">
        <v>138.20099999999999</v>
      </c>
      <c r="AM120" s="195">
        <v>144.37299999999999</v>
      </c>
      <c r="AN120" s="195">
        <v>152.233</v>
      </c>
      <c r="AO120" s="195">
        <v>160.88900000000001</v>
      </c>
      <c r="AP120" s="195">
        <v>169.43299999999999</v>
      </c>
      <c r="AQ120" s="195">
        <v>174.82</v>
      </c>
      <c r="AR120" s="195">
        <v>176.93199999999999</v>
      </c>
      <c r="AS120" s="195">
        <v>173.488</v>
      </c>
      <c r="AT120" s="195">
        <v>173.488</v>
      </c>
      <c r="AU120" s="195">
        <v>163.386</v>
      </c>
      <c r="AV120" s="195">
        <v>150.24700000000001</v>
      </c>
      <c r="AW120" s="195">
        <v>139.46</v>
      </c>
      <c r="AX120" s="195">
        <v>134.72999999999999</v>
      </c>
      <c r="AY120" s="193">
        <v>134.791</v>
      </c>
      <c r="AZ120" s="179">
        <v>137.82499999999999</v>
      </c>
    </row>
    <row r="121" spans="1:55">
      <c r="A121" s="201">
        <v>0.65236111111111106</v>
      </c>
      <c r="B121" s="190"/>
      <c r="C121" s="191">
        <v>-48.625</v>
      </c>
      <c r="D121" s="191">
        <v>-44.581000000000003</v>
      </c>
      <c r="E121" s="191">
        <v>-48.497</v>
      </c>
      <c r="F121" s="191">
        <v>-126.89</v>
      </c>
      <c r="G121" s="191">
        <v>-157.01</v>
      </c>
      <c r="H121" s="191">
        <v>-131.49</v>
      </c>
      <c r="I121" s="191">
        <v>-108.93</v>
      </c>
      <c r="J121" s="191">
        <v>-108.93</v>
      </c>
      <c r="K121" s="191">
        <v>-93.769000000000005</v>
      </c>
      <c r="L121" s="191">
        <v>-82.072999999999993</v>
      </c>
      <c r="M121" s="195">
        <v>-73.960999999999999</v>
      </c>
      <c r="N121" s="195">
        <v>-66.793000000000006</v>
      </c>
      <c r="O121" s="195">
        <v>-60.746000000000002</v>
      </c>
      <c r="P121" s="195">
        <v>-55.192999999999998</v>
      </c>
      <c r="Q121" s="195">
        <v>-51.182000000000002</v>
      </c>
      <c r="R121" s="195">
        <v>-48.252000000000002</v>
      </c>
      <c r="S121" s="195">
        <v>-44.887</v>
      </c>
      <c r="T121" s="195">
        <v>-45.198999999999998</v>
      </c>
      <c r="U121" s="195">
        <v>-105.83</v>
      </c>
      <c r="V121" s="195">
        <v>-105.83</v>
      </c>
      <c r="W121" s="195">
        <v>-154.80000000000001</v>
      </c>
      <c r="X121" s="195">
        <v>-146.72</v>
      </c>
      <c r="Y121" s="195">
        <v>-121.85</v>
      </c>
      <c r="Z121" s="195">
        <v>-102.69</v>
      </c>
      <c r="AA121" s="195">
        <v>-91.713999999999999</v>
      </c>
      <c r="AB121" s="195">
        <v>-79.463999999999999</v>
      </c>
      <c r="AC121" s="195">
        <v>-71.459999999999994</v>
      </c>
      <c r="AD121" s="195">
        <v>-66.192999999999998</v>
      </c>
      <c r="AE121" s="195">
        <v>-61.095999999999997</v>
      </c>
      <c r="AF121" s="195">
        <v>-56.645000000000003</v>
      </c>
      <c r="AG121" s="195">
        <v>-52.594000000000001</v>
      </c>
      <c r="AH121" s="195">
        <v>-52.594000000000001</v>
      </c>
      <c r="AI121" s="195">
        <v>-49.15</v>
      </c>
      <c r="AJ121" s="195">
        <v>-47.829000000000001</v>
      </c>
      <c r="AK121" s="195">
        <v>-47.499000000000002</v>
      </c>
      <c r="AL121" s="195">
        <v>-74.141999999999996</v>
      </c>
      <c r="AM121" s="195">
        <v>-143.74</v>
      </c>
      <c r="AN121" s="195">
        <v>-141.97999999999999</v>
      </c>
      <c r="AO121" s="195">
        <v>-121.45</v>
      </c>
      <c r="AP121" s="195">
        <v>-103.97</v>
      </c>
      <c r="AQ121" s="195">
        <v>-87.42</v>
      </c>
      <c r="AR121" s="195">
        <v>-76.614000000000004</v>
      </c>
      <c r="AS121" s="195">
        <v>-66.126000000000005</v>
      </c>
      <c r="AT121" s="195">
        <v>-61.805</v>
      </c>
      <c r="AU121" s="195">
        <v>-61.805</v>
      </c>
      <c r="AV121" s="195">
        <v>-54.731999999999999</v>
      </c>
      <c r="AW121" s="195">
        <v>-50.277000000000001</v>
      </c>
      <c r="AX121" s="195">
        <v>-46.683</v>
      </c>
      <c r="AY121" s="193">
        <v>-44.853000000000002</v>
      </c>
      <c r="AZ121" s="179">
        <v>-59.636000000000003</v>
      </c>
    </row>
    <row r="122" spans="1:55" ht="15" thickBot="1">
      <c r="A122" s="201">
        <f>A121-A120</f>
        <v>1.1805555555555181E-3</v>
      </c>
      <c r="B122" s="196" t="s">
        <v>673</v>
      </c>
      <c r="C122" s="197">
        <v>50</v>
      </c>
      <c r="D122" s="197">
        <v>50</v>
      </c>
      <c r="E122" s="197">
        <v>50</v>
      </c>
      <c r="F122" s="197">
        <v>50</v>
      </c>
      <c r="G122" s="197">
        <v>50</v>
      </c>
      <c r="H122" s="197">
        <v>50</v>
      </c>
      <c r="I122" s="197">
        <v>50</v>
      </c>
      <c r="J122" s="197">
        <v>50</v>
      </c>
      <c r="K122" s="197">
        <v>50</v>
      </c>
      <c r="L122" s="197">
        <v>50</v>
      </c>
      <c r="M122" s="199">
        <v>50</v>
      </c>
      <c r="N122" s="199">
        <v>50</v>
      </c>
      <c r="O122" s="199">
        <v>50</v>
      </c>
      <c r="P122" s="199">
        <v>50</v>
      </c>
      <c r="Q122" s="199">
        <v>50</v>
      </c>
      <c r="R122" s="199">
        <v>50</v>
      </c>
      <c r="S122" s="199">
        <v>50</v>
      </c>
      <c r="T122" s="199">
        <v>50</v>
      </c>
      <c r="U122" s="199">
        <v>50</v>
      </c>
      <c r="V122" s="199">
        <v>50</v>
      </c>
      <c r="W122" s="199">
        <v>50</v>
      </c>
      <c r="X122" s="199">
        <v>50</v>
      </c>
      <c r="Y122" s="199">
        <v>50</v>
      </c>
      <c r="Z122" s="199">
        <v>50</v>
      </c>
      <c r="AA122" s="199">
        <v>50</v>
      </c>
      <c r="AB122" s="199">
        <v>50</v>
      </c>
      <c r="AC122" s="199">
        <v>50</v>
      </c>
      <c r="AD122" s="199">
        <v>50</v>
      </c>
      <c r="AE122" s="199">
        <v>50</v>
      </c>
      <c r="AF122" s="199">
        <v>50</v>
      </c>
      <c r="AG122" s="199">
        <v>50</v>
      </c>
      <c r="AH122" s="199">
        <v>50</v>
      </c>
      <c r="AI122" s="199">
        <v>50</v>
      </c>
      <c r="AJ122" s="199">
        <v>50</v>
      </c>
      <c r="AK122" s="199">
        <v>50</v>
      </c>
      <c r="AL122" s="199">
        <v>50</v>
      </c>
      <c r="AM122" s="199">
        <v>50</v>
      </c>
      <c r="AN122" s="199">
        <v>50</v>
      </c>
      <c r="AO122" s="199">
        <v>50</v>
      </c>
      <c r="AP122" s="199">
        <v>50</v>
      </c>
      <c r="AQ122" s="199">
        <v>50</v>
      </c>
      <c r="AR122" s="199">
        <v>50</v>
      </c>
      <c r="AS122" s="199">
        <v>50</v>
      </c>
      <c r="AT122" s="199">
        <v>50</v>
      </c>
      <c r="AU122" s="199">
        <v>50</v>
      </c>
      <c r="AV122" s="199">
        <v>50</v>
      </c>
      <c r="AW122" s="199">
        <v>50</v>
      </c>
      <c r="AX122" s="199">
        <v>50</v>
      </c>
      <c r="AY122" s="198">
        <v>50</v>
      </c>
      <c r="AZ122" s="180">
        <v>50</v>
      </c>
    </row>
    <row r="123" spans="1:55">
      <c r="A123" s="189"/>
      <c r="B123" s="187" t="s">
        <v>662</v>
      </c>
      <c r="C123" s="188">
        <v>200.035</v>
      </c>
      <c r="D123" s="188">
        <v>200.03800000000001</v>
      </c>
      <c r="E123" s="188">
        <v>200.04</v>
      </c>
      <c r="F123" s="188">
        <v>200.042</v>
      </c>
      <c r="G123" s="188">
        <v>200.041</v>
      </c>
      <c r="H123" s="188">
        <v>200.03899999999999</v>
      </c>
      <c r="I123" s="188">
        <v>200.03800000000001</v>
      </c>
      <c r="J123" s="188">
        <v>200.03800000000001</v>
      </c>
      <c r="K123" s="188">
        <v>200.03700000000001</v>
      </c>
      <c r="L123" s="188">
        <v>200.03200000000001</v>
      </c>
      <c r="M123" s="194">
        <v>200.03</v>
      </c>
      <c r="N123" s="194">
        <v>200.029</v>
      </c>
      <c r="O123" s="194">
        <v>200.02799999999999</v>
      </c>
      <c r="P123" s="194">
        <v>200.03</v>
      </c>
      <c r="Q123" s="194">
        <v>200.03100000000001</v>
      </c>
      <c r="R123" s="194">
        <v>200.03</v>
      </c>
      <c r="S123" s="194">
        <v>200.03399999999999</v>
      </c>
      <c r="T123" s="194">
        <v>200.03800000000001</v>
      </c>
      <c r="U123" s="194">
        <v>200.04</v>
      </c>
      <c r="V123" s="194">
        <v>200.041</v>
      </c>
      <c r="W123" s="194">
        <v>200.041</v>
      </c>
      <c r="X123" s="194">
        <v>200.041</v>
      </c>
      <c r="Y123" s="194">
        <v>200.04</v>
      </c>
      <c r="Z123" s="194">
        <v>200.03899999999999</v>
      </c>
      <c r="AA123" s="194">
        <v>200.03899999999999</v>
      </c>
      <c r="AB123" s="194">
        <v>200.03899999999999</v>
      </c>
      <c r="AC123" s="194">
        <v>200.03899999999999</v>
      </c>
      <c r="AD123" s="194">
        <v>200.03899999999999</v>
      </c>
      <c r="AE123" s="194">
        <v>200.04</v>
      </c>
      <c r="AF123" s="194">
        <v>200.04</v>
      </c>
      <c r="AG123" s="194">
        <v>200.04</v>
      </c>
      <c r="AH123" s="194">
        <v>200.041</v>
      </c>
      <c r="AI123" s="194">
        <v>200.042</v>
      </c>
      <c r="AJ123" s="194">
        <v>200.042</v>
      </c>
      <c r="AK123" s="194">
        <v>200.042</v>
      </c>
      <c r="AL123" s="194">
        <v>200.042</v>
      </c>
      <c r="AM123" s="194">
        <v>200.042</v>
      </c>
      <c r="AN123" s="194">
        <v>200.042</v>
      </c>
      <c r="AO123" s="194">
        <v>200.042</v>
      </c>
      <c r="AP123" s="194">
        <v>200.042</v>
      </c>
      <c r="AQ123" s="194">
        <v>200.042</v>
      </c>
      <c r="AR123" s="194">
        <v>200.042</v>
      </c>
      <c r="AS123" s="194">
        <v>200.041</v>
      </c>
      <c r="AT123" s="194">
        <v>200.041</v>
      </c>
      <c r="AU123" s="194">
        <v>200.04</v>
      </c>
      <c r="AV123" s="194">
        <v>200.03899999999999</v>
      </c>
      <c r="AW123" s="194">
        <v>200.03800000000001</v>
      </c>
      <c r="AX123" s="194">
        <v>200.03800000000001</v>
      </c>
      <c r="AY123" s="192">
        <v>200.036</v>
      </c>
      <c r="AZ123" s="178">
        <v>200.03299999999999</v>
      </c>
      <c r="BA123" s="29">
        <f>STDEV(C123:AZ123)</f>
        <v>3.9961716373422352E-3</v>
      </c>
      <c r="BB123" s="29">
        <f>MAX(C123:AZ123)-MIN(C123:AZ123)</f>
        <v>1.4000000000010004E-2</v>
      </c>
      <c r="BC123" s="206">
        <f>(AZ123-A125)/A125</f>
        <v>1.6499999999993519E-4</v>
      </c>
    </row>
    <row r="124" spans="1:55">
      <c r="A124" s="189"/>
      <c r="B124" s="190"/>
      <c r="C124" s="191">
        <v>4.7183299999999999</v>
      </c>
      <c r="D124" s="191">
        <v>4.8887200000000002</v>
      </c>
      <c r="E124" s="191">
        <v>5.0574899999999996</v>
      </c>
      <c r="F124" s="191">
        <v>5.2187000000000001</v>
      </c>
      <c r="G124" s="191">
        <v>5.3346099999999996</v>
      </c>
      <c r="H124" s="191">
        <v>5.3891900000000001</v>
      </c>
      <c r="I124" s="191">
        <v>5.3630699999999996</v>
      </c>
      <c r="J124" s="191">
        <v>5.2564700000000002</v>
      </c>
      <c r="K124" s="191">
        <v>5.07883</v>
      </c>
      <c r="L124" s="191">
        <v>4.8925799999999997</v>
      </c>
      <c r="M124" s="195">
        <v>4.7137200000000004</v>
      </c>
      <c r="N124" s="195">
        <v>4.7137200000000004</v>
      </c>
      <c r="O124" s="195">
        <v>4.5772899999999996</v>
      </c>
      <c r="P124" s="195">
        <v>4.4876300000000002</v>
      </c>
      <c r="Q124" s="195">
        <v>4.4785700000000004</v>
      </c>
      <c r="R124" s="195">
        <v>4.5566399999999998</v>
      </c>
      <c r="S124" s="195">
        <v>4.6896399999999998</v>
      </c>
      <c r="T124" s="195">
        <v>4.86198</v>
      </c>
      <c r="U124" s="195">
        <v>5.0405199999999999</v>
      </c>
      <c r="V124" s="195">
        <v>5.2010399999999999</v>
      </c>
      <c r="W124" s="195">
        <v>5.3053699999999999</v>
      </c>
      <c r="X124" s="195">
        <v>5.3636999999999997</v>
      </c>
      <c r="Y124" s="195">
        <v>5.3872200000000001</v>
      </c>
      <c r="Z124" s="195">
        <v>5.3997799999999998</v>
      </c>
      <c r="AA124" s="195">
        <v>5.3997799999999998</v>
      </c>
      <c r="AB124" s="195">
        <v>5.3970599999999997</v>
      </c>
      <c r="AC124" s="195">
        <v>5.3974299999999999</v>
      </c>
      <c r="AD124" s="195">
        <v>5.3920899999999996</v>
      </c>
      <c r="AE124" s="195">
        <v>5.3969699999999996</v>
      </c>
      <c r="AF124" s="195">
        <v>5.4063699999999999</v>
      </c>
      <c r="AG124" s="195">
        <v>5.3818700000000002</v>
      </c>
      <c r="AH124" s="195">
        <v>5.3762100000000004</v>
      </c>
      <c r="AI124" s="195">
        <v>5.3689900000000002</v>
      </c>
      <c r="AJ124" s="195">
        <v>5.35128</v>
      </c>
      <c r="AK124" s="195">
        <v>5.3382899999999998</v>
      </c>
      <c r="AL124" s="195">
        <v>5.3229600000000001</v>
      </c>
      <c r="AM124" s="195">
        <v>5.3043100000000001</v>
      </c>
      <c r="AN124" s="195">
        <v>5.29129</v>
      </c>
      <c r="AO124" s="195">
        <v>5.2735599999999998</v>
      </c>
      <c r="AP124" s="195">
        <v>5.2735599999999998</v>
      </c>
      <c r="AQ124" s="195">
        <v>5.2459499999999997</v>
      </c>
      <c r="AR124" s="195">
        <v>5.2200600000000001</v>
      </c>
      <c r="AS124" s="195">
        <v>5.1737000000000002</v>
      </c>
      <c r="AT124" s="195">
        <v>5.1056100000000004</v>
      </c>
      <c r="AU124" s="195">
        <v>5.0385</v>
      </c>
      <c r="AV124" s="195">
        <v>4.9540800000000003</v>
      </c>
      <c r="AW124" s="195">
        <v>4.8581500000000002</v>
      </c>
      <c r="AX124" s="195">
        <v>4.7629599999999996</v>
      </c>
      <c r="AY124" s="193">
        <v>4.6759000000000004</v>
      </c>
      <c r="AZ124" s="179">
        <v>4.5996600000000001</v>
      </c>
    </row>
    <row r="125" spans="1:55">
      <c r="A125" s="189">
        <v>200</v>
      </c>
      <c r="B125" s="190"/>
      <c r="C125" s="191">
        <v>4.1471</v>
      </c>
      <c r="D125" s="191">
        <v>4.1471</v>
      </c>
      <c r="E125" s="191">
        <v>4.2905100000000003</v>
      </c>
      <c r="F125" s="191">
        <v>4.4261200000000001</v>
      </c>
      <c r="G125" s="191">
        <v>4.5130699999999999</v>
      </c>
      <c r="H125" s="191">
        <v>4.5586900000000004</v>
      </c>
      <c r="I125" s="191">
        <v>4.5251900000000003</v>
      </c>
      <c r="J125" s="191">
        <v>4.4282899999999996</v>
      </c>
      <c r="K125" s="191">
        <v>4.2707199999999998</v>
      </c>
      <c r="L125" s="191">
        <v>4.1204400000000003</v>
      </c>
      <c r="M125" s="195">
        <v>3.9723000000000002</v>
      </c>
      <c r="N125" s="195">
        <v>3.8539099999999999</v>
      </c>
      <c r="O125" s="195">
        <v>3.7904599999999999</v>
      </c>
      <c r="P125" s="195">
        <v>3.7904599999999999</v>
      </c>
      <c r="Q125" s="195">
        <v>3.7871700000000001</v>
      </c>
      <c r="R125" s="195">
        <v>3.8595299999999999</v>
      </c>
      <c r="S125" s="195">
        <v>3.97729</v>
      </c>
      <c r="T125" s="195">
        <v>4.1193799999999996</v>
      </c>
      <c r="U125" s="195">
        <v>4.2751000000000001</v>
      </c>
      <c r="V125" s="195">
        <v>4.4016900000000003</v>
      </c>
      <c r="W125" s="195">
        <v>4.4890400000000001</v>
      </c>
      <c r="X125" s="195">
        <v>4.5318800000000001</v>
      </c>
      <c r="Y125" s="195">
        <v>4.55307</v>
      </c>
      <c r="Z125" s="195">
        <v>4.5625</v>
      </c>
      <c r="AA125" s="195">
        <v>4.5570000000000004</v>
      </c>
      <c r="AB125" s="195">
        <v>4.5570000000000004</v>
      </c>
      <c r="AC125" s="195">
        <v>4.5631199999999996</v>
      </c>
      <c r="AD125" s="195">
        <v>4.5557699999999999</v>
      </c>
      <c r="AE125" s="195">
        <v>4.56053</v>
      </c>
      <c r="AF125" s="195">
        <v>4.55213</v>
      </c>
      <c r="AG125" s="195">
        <v>4.5518200000000002</v>
      </c>
      <c r="AH125" s="195">
        <v>4.5424199999999999</v>
      </c>
      <c r="AI125" s="195">
        <v>4.5307899999999997</v>
      </c>
      <c r="AJ125" s="195">
        <v>4.5217799999999997</v>
      </c>
      <c r="AK125" s="195">
        <v>4.5074500000000004</v>
      </c>
      <c r="AL125" s="195">
        <v>4.4993800000000004</v>
      </c>
      <c r="AM125" s="195">
        <v>4.4833999999999996</v>
      </c>
      <c r="AN125" s="195">
        <v>4.46706</v>
      </c>
      <c r="AO125" s="195">
        <v>4.4519200000000003</v>
      </c>
      <c r="AP125" s="195">
        <v>4.4352</v>
      </c>
      <c r="AQ125" s="195">
        <v>4.4084500000000002</v>
      </c>
      <c r="AR125" s="195">
        <v>4.4084500000000002</v>
      </c>
      <c r="AS125" s="195">
        <v>4.3652100000000003</v>
      </c>
      <c r="AT125" s="195">
        <v>4.3161500000000004</v>
      </c>
      <c r="AU125" s="195">
        <v>4.2531499999999998</v>
      </c>
      <c r="AV125" s="195">
        <v>4.1810700000000001</v>
      </c>
      <c r="AW125" s="195">
        <v>4.1042800000000002</v>
      </c>
      <c r="AX125" s="195">
        <v>4.0217000000000001</v>
      </c>
      <c r="AY125" s="193">
        <v>3.94537</v>
      </c>
      <c r="AZ125" s="179">
        <v>3.8855</v>
      </c>
    </row>
    <row r="126" spans="1:55">
      <c r="A126" s="189">
        <v>10</v>
      </c>
      <c r="B126" s="190" t="s">
        <v>663</v>
      </c>
      <c r="C126" s="191">
        <v>10.000299999999999</v>
      </c>
      <c r="D126" s="191">
        <v>10.0002</v>
      </c>
      <c r="E126" s="191">
        <v>10.0002</v>
      </c>
      <c r="F126" s="191">
        <v>10.0002</v>
      </c>
      <c r="G126" s="191">
        <v>10.0001</v>
      </c>
      <c r="H126" s="191">
        <v>10.0001</v>
      </c>
      <c r="I126" s="191">
        <v>10.0001</v>
      </c>
      <c r="J126" s="191">
        <v>10.0001</v>
      </c>
      <c r="K126" s="191">
        <v>10.0002</v>
      </c>
      <c r="L126" s="191">
        <v>10.0002</v>
      </c>
      <c r="M126" s="195">
        <v>10.0002</v>
      </c>
      <c r="N126" s="195">
        <v>10.0002</v>
      </c>
      <c r="O126" s="195">
        <v>10.000299999999999</v>
      </c>
      <c r="P126" s="195">
        <v>10.000299999999999</v>
      </c>
      <c r="Q126" s="195">
        <v>10.000299999999999</v>
      </c>
      <c r="R126" s="195">
        <v>10.000299999999999</v>
      </c>
      <c r="S126" s="195">
        <v>10.0002</v>
      </c>
      <c r="T126" s="195">
        <v>10.0002</v>
      </c>
      <c r="U126" s="195">
        <v>10.0002</v>
      </c>
      <c r="V126" s="195">
        <v>10.0002</v>
      </c>
      <c r="W126" s="195">
        <v>10.0002</v>
      </c>
      <c r="X126" s="195">
        <v>10.0002</v>
      </c>
      <c r="Y126" s="195">
        <v>10.0001</v>
      </c>
      <c r="Z126" s="195">
        <v>10.0001</v>
      </c>
      <c r="AA126" s="195">
        <v>10.0001</v>
      </c>
      <c r="AB126" s="195">
        <v>10.0001</v>
      </c>
      <c r="AC126" s="195">
        <v>10.0001</v>
      </c>
      <c r="AD126" s="195">
        <v>10.0001</v>
      </c>
      <c r="AE126" s="195">
        <v>10.0001</v>
      </c>
      <c r="AF126" s="195">
        <v>10.0001</v>
      </c>
      <c r="AG126" s="195">
        <v>10.0001</v>
      </c>
      <c r="AH126" s="195">
        <v>10.0001</v>
      </c>
      <c r="AI126" s="195">
        <v>10.0001</v>
      </c>
      <c r="AJ126" s="195">
        <v>10.0001</v>
      </c>
      <c r="AK126" s="195">
        <v>10.0001</v>
      </c>
      <c r="AL126" s="195">
        <v>10.0002</v>
      </c>
      <c r="AM126" s="195">
        <v>10.0002</v>
      </c>
      <c r="AN126" s="195">
        <v>10.0002</v>
      </c>
      <c r="AO126" s="195">
        <v>10.0002</v>
      </c>
      <c r="AP126" s="195">
        <v>10.0002</v>
      </c>
      <c r="AQ126" s="195">
        <v>10.0002</v>
      </c>
      <c r="AR126" s="195">
        <v>10.0002</v>
      </c>
      <c r="AS126" s="195">
        <v>10.0002</v>
      </c>
      <c r="AT126" s="195">
        <v>10.0002</v>
      </c>
      <c r="AU126" s="195">
        <v>10.0002</v>
      </c>
      <c r="AV126" s="195">
        <v>10.0002</v>
      </c>
      <c r="AW126" s="195">
        <v>10.0002</v>
      </c>
      <c r="AX126" s="195">
        <v>10.0002</v>
      </c>
      <c r="AY126" s="193">
        <v>10.0002</v>
      </c>
      <c r="AZ126" s="179">
        <v>10.0002</v>
      </c>
      <c r="BA126" s="29">
        <f t="shared" ref="BA126" si="8">STDEV(C126:AZ126)</f>
        <v>6.2466317454355698E-5</v>
      </c>
      <c r="BB126" s="29">
        <f>MAX(C126:AZ126)-MIN(C126:AZ126)</f>
        <v>1.9999999999953388E-4</v>
      </c>
      <c r="BC126" s="206">
        <f>(AZ126-A126)/A126</f>
        <v>1.9999999999953388E-5</v>
      </c>
    </row>
    <row r="127" spans="1:55">
      <c r="A127" s="189">
        <v>60</v>
      </c>
      <c r="B127" s="190"/>
      <c r="C127" s="191">
        <v>0</v>
      </c>
      <c r="D127" s="191">
        <v>0</v>
      </c>
      <c r="E127" s="191">
        <v>0</v>
      </c>
      <c r="F127" s="191">
        <v>0</v>
      </c>
      <c r="G127" s="191">
        <v>0</v>
      </c>
      <c r="H127" s="191">
        <v>0</v>
      </c>
      <c r="I127" s="191">
        <v>0</v>
      </c>
      <c r="J127" s="191">
        <v>0</v>
      </c>
      <c r="K127" s="191">
        <v>0</v>
      </c>
      <c r="L127" s="191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95">
        <v>0</v>
      </c>
      <c r="U127" s="195">
        <v>0</v>
      </c>
      <c r="V127" s="195">
        <v>0</v>
      </c>
      <c r="W127" s="195">
        <v>0</v>
      </c>
      <c r="X127" s="195">
        <v>0</v>
      </c>
      <c r="Y127" s="195">
        <v>0</v>
      </c>
      <c r="Z127" s="195">
        <v>0</v>
      </c>
      <c r="AA127" s="195">
        <v>0</v>
      </c>
      <c r="AB127" s="195">
        <v>0</v>
      </c>
      <c r="AC127" s="195">
        <v>0</v>
      </c>
      <c r="AD127" s="195">
        <v>0</v>
      </c>
      <c r="AE127" s="195">
        <v>0</v>
      </c>
      <c r="AF127" s="195">
        <v>0</v>
      </c>
      <c r="AG127" s="195">
        <v>0</v>
      </c>
      <c r="AH127" s="195">
        <v>0</v>
      </c>
      <c r="AI127" s="195">
        <v>0</v>
      </c>
      <c r="AJ127" s="195">
        <v>0</v>
      </c>
      <c r="AK127" s="195">
        <v>0</v>
      </c>
      <c r="AL127" s="195">
        <v>0</v>
      </c>
      <c r="AM127" s="195">
        <v>0</v>
      </c>
      <c r="AN127" s="195">
        <v>0</v>
      </c>
      <c r="AO127" s="195">
        <v>0</v>
      </c>
      <c r="AP127" s="195">
        <v>0</v>
      </c>
      <c r="AQ127" s="195">
        <v>0</v>
      </c>
      <c r="AR127" s="195">
        <v>0</v>
      </c>
      <c r="AS127" s="195">
        <v>0</v>
      </c>
      <c r="AT127" s="195">
        <v>0</v>
      </c>
      <c r="AU127" s="195">
        <v>0</v>
      </c>
      <c r="AV127" s="195">
        <v>0</v>
      </c>
      <c r="AW127" s="195">
        <v>0</v>
      </c>
      <c r="AX127" s="195">
        <v>0</v>
      </c>
      <c r="AY127" s="193">
        <v>0</v>
      </c>
      <c r="AZ127" s="179">
        <v>0</v>
      </c>
    </row>
    <row r="128" spans="1:55">
      <c r="A128" s="189">
        <v>50</v>
      </c>
      <c r="B128" s="190"/>
      <c r="C128" s="191">
        <v>0</v>
      </c>
      <c r="D128" s="191">
        <v>0</v>
      </c>
      <c r="E128" s="191">
        <v>0</v>
      </c>
      <c r="F128" s="191">
        <v>0</v>
      </c>
      <c r="G128" s="191">
        <v>0</v>
      </c>
      <c r="H128" s="191">
        <v>0</v>
      </c>
      <c r="I128" s="191">
        <v>0</v>
      </c>
      <c r="J128" s="191">
        <v>0</v>
      </c>
      <c r="K128" s="191">
        <v>0</v>
      </c>
      <c r="L128" s="191">
        <v>0</v>
      </c>
      <c r="M128" s="195">
        <v>0</v>
      </c>
      <c r="N128" s="195">
        <v>0</v>
      </c>
      <c r="O128" s="195">
        <v>0</v>
      </c>
      <c r="P128" s="195">
        <v>0</v>
      </c>
      <c r="Q128" s="195">
        <v>0</v>
      </c>
      <c r="R128" s="195">
        <v>0</v>
      </c>
      <c r="S128" s="195">
        <v>0</v>
      </c>
      <c r="T128" s="195">
        <v>0</v>
      </c>
      <c r="U128" s="195">
        <v>0</v>
      </c>
      <c r="V128" s="195">
        <v>0</v>
      </c>
      <c r="W128" s="195">
        <v>0</v>
      </c>
      <c r="X128" s="195">
        <v>0</v>
      </c>
      <c r="Y128" s="195">
        <v>0</v>
      </c>
      <c r="Z128" s="195">
        <v>0</v>
      </c>
      <c r="AA128" s="195">
        <v>0</v>
      </c>
      <c r="AB128" s="195">
        <v>0</v>
      </c>
      <c r="AC128" s="195">
        <v>0</v>
      </c>
      <c r="AD128" s="195">
        <v>0</v>
      </c>
      <c r="AE128" s="195">
        <v>0</v>
      </c>
      <c r="AF128" s="195">
        <v>0</v>
      </c>
      <c r="AG128" s="195">
        <v>0</v>
      </c>
      <c r="AH128" s="195">
        <v>0</v>
      </c>
      <c r="AI128" s="195">
        <v>0</v>
      </c>
      <c r="AJ128" s="195">
        <v>0</v>
      </c>
      <c r="AK128" s="195">
        <v>0</v>
      </c>
      <c r="AL128" s="195">
        <v>0</v>
      </c>
      <c r="AM128" s="195">
        <v>0</v>
      </c>
      <c r="AN128" s="195">
        <v>0</v>
      </c>
      <c r="AO128" s="195">
        <v>0</v>
      </c>
      <c r="AP128" s="195">
        <v>0</v>
      </c>
      <c r="AQ128" s="195">
        <v>0</v>
      </c>
      <c r="AR128" s="195">
        <v>0</v>
      </c>
      <c r="AS128" s="195">
        <v>0</v>
      </c>
      <c r="AT128" s="195">
        <v>0</v>
      </c>
      <c r="AU128" s="195">
        <v>0</v>
      </c>
      <c r="AV128" s="195">
        <v>0</v>
      </c>
      <c r="AW128" s="195">
        <v>0</v>
      </c>
      <c r="AX128" s="195">
        <v>0</v>
      </c>
      <c r="AY128" s="193">
        <v>0</v>
      </c>
      <c r="AZ128" s="179">
        <v>0</v>
      </c>
    </row>
    <row r="129" spans="1:55">
      <c r="A129" s="200">
        <v>44223.652696759258</v>
      </c>
      <c r="B129" s="190" t="s">
        <v>664</v>
      </c>
      <c r="C129" s="191">
        <v>0.11976000000000001</v>
      </c>
      <c r="D129" s="191">
        <v>0.11913</v>
      </c>
      <c r="E129" s="191">
        <v>0.11905</v>
      </c>
      <c r="F129" s="191">
        <v>0.11899</v>
      </c>
      <c r="G129" s="191">
        <v>0.11842</v>
      </c>
      <c r="H129" s="191">
        <v>0.11781</v>
      </c>
      <c r="I129" s="191">
        <v>0.11703</v>
      </c>
      <c r="J129" s="191">
        <v>0.11703</v>
      </c>
      <c r="K129" s="191">
        <v>0.11677</v>
      </c>
      <c r="L129" s="191">
        <v>0.11738</v>
      </c>
      <c r="M129" s="195">
        <v>0.11733</v>
      </c>
      <c r="N129" s="195">
        <v>0.11711000000000001</v>
      </c>
      <c r="O129" s="195">
        <v>0.11731</v>
      </c>
      <c r="P129" s="195">
        <v>0.11798</v>
      </c>
      <c r="Q129" s="195">
        <v>0.1186</v>
      </c>
      <c r="R129" s="195">
        <v>0.11952</v>
      </c>
      <c r="S129" s="195">
        <v>0.1195</v>
      </c>
      <c r="T129" s="195">
        <v>0.1188</v>
      </c>
      <c r="U129" s="195">
        <v>0.11889</v>
      </c>
      <c r="V129" s="195">
        <v>0.11892999999999999</v>
      </c>
      <c r="W129" s="195">
        <v>0.11892999999999999</v>
      </c>
      <c r="X129" s="195">
        <v>0.11874</v>
      </c>
      <c r="Y129" s="195">
        <v>0.11827</v>
      </c>
      <c r="Z129" s="195">
        <v>0.11792</v>
      </c>
      <c r="AA129" s="195">
        <v>0.11773</v>
      </c>
      <c r="AB129" s="195">
        <v>0.11765</v>
      </c>
      <c r="AC129" s="195">
        <v>0.11766</v>
      </c>
      <c r="AD129" s="195">
        <v>0.11771</v>
      </c>
      <c r="AE129" s="195">
        <v>0.11788</v>
      </c>
      <c r="AF129" s="195">
        <v>0.11798</v>
      </c>
      <c r="AG129" s="195">
        <v>0.11788999999999999</v>
      </c>
      <c r="AH129" s="195">
        <v>0.11813</v>
      </c>
      <c r="AI129" s="195">
        <v>0.11835</v>
      </c>
      <c r="AJ129" s="195">
        <v>0.11831</v>
      </c>
      <c r="AK129" s="195">
        <v>0.11855</v>
      </c>
      <c r="AL129" s="195">
        <v>0.11866</v>
      </c>
      <c r="AM129" s="195">
        <v>0.11866</v>
      </c>
      <c r="AN129" s="195">
        <v>0.11869</v>
      </c>
      <c r="AO129" s="195">
        <v>0.11881</v>
      </c>
      <c r="AP129" s="195">
        <v>0.11882</v>
      </c>
      <c r="AQ129" s="195">
        <v>0.11885999999999999</v>
      </c>
      <c r="AR129" s="195">
        <v>0.11896</v>
      </c>
      <c r="AS129" s="195">
        <v>0.11896</v>
      </c>
      <c r="AT129" s="195">
        <v>0.11910999999999999</v>
      </c>
      <c r="AU129" s="195">
        <v>0.11885</v>
      </c>
      <c r="AV129" s="195">
        <v>0.11878</v>
      </c>
      <c r="AW129" s="195">
        <v>0.11889</v>
      </c>
      <c r="AX129" s="195">
        <v>0.11889</v>
      </c>
      <c r="AY129" s="193">
        <v>0.11919</v>
      </c>
      <c r="AZ129" s="179">
        <v>0.11967</v>
      </c>
      <c r="BA129" s="29">
        <f t="shared" ref="BA129" si="9">STDEV(C129:AZ129)</f>
        <v>7.3900219546220501E-4</v>
      </c>
      <c r="BB129" s="29">
        <f>MAX(C129:AZ129)-MIN(C129:AZ129)</f>
        <v>2.9900000000000065E-3</v>
      </c>
    </row>
    <row r="130" spans="1:55">
      <c r="A130" s="201">
        <v>0.6526967592592593</v>
      </c>
      <c r="B130" s="190"/>
      <c r="C130" s="191">
        <v>160.13399999999999</v>
      </c>
      <c r="D130" s="191">
        <v>162.31</v>
      </c>
      <c r="E130" s="191">
        <v>163.54</v>
      </c>
      <c r="F130" s="191">
        <v>163.369</v>
      </c>
      <c r="G130" s="191">
        <v>161.084</v>
      </c>
      <c r="H130" s="191">
        <v>156.953</v>
      </c>
      <c r="I130" s="191">
        <v>151.63900000000001</v>
      </c>
      <c r="J130" s="191">
        <v>146.57599999999999</v>
      </c>
      <c r="K130" s="191">
        <v>143.52099999999999</v>
      </c>
      <c r="L130" s="191">
        <v>142.38800000000001</v>
      </c>
      <c r="M130" s="195">
        <v>143.18</v>
      </c>
      <c r="N130" s="195">
        <v>143.18</v>
      </c>
      <c r="O130" s="195">
        <v>145.25700000000001</v>
      </c>
      <c r="P130" s="195">
        <v>147.93100000000001</v>
      </c>
      <c r="Q130" s="195">
        <v>151.80000000000001</v>
      </c>
      <c r="R130" s="195">
        <v>155.851</v>
      </c>
      <c r="S130" s="195">
        <v>159.61699999999999</v>
      </c>
      <c r="T130" s="195">
        <v>162.036</v>
      </c>
      <c r="U130" s="195">
        <v>164.02199999999999</v>
      </c>
      <c r="V130" s="195">
        <v>163.72800000000001</v>
      </c>
      <c r="W130" s="195">
        <v>162.15799999999999</v>
      </c>
      <c r="X130" s="195">
        <v>160.14599999999999</v>
      </c>
      <c r="Y130" s="195">
        <v>157.959</v>
      </c>
      <c r="Z130" s="195">
        <v>156.578</v>
      </c>
      <c r="AA130" s="195">
        <v>156.578</v>
      </c>
      <c r="AB130" s="195">
        <v>155.73699999999999</v>
      </c>
      <c r="AC130" s="195">
        <v>156.02799999999999</v>
      </c>
      <c r="AD130" s="195">
        <v>156.28800000000001</v>
      </c>
      <c r="AE130" s="195">
        <v>157.12299999999999</v>
      </c>
      <c r="AF130" s="195">
        <v>158.10900000000001</v>
      </c>
      <c r="AG130" s="195">
        <v>158.982</v>
      </c>
      <c r="AH130" s="195">
        <v>159.54</v>
      </c>
      <c r="AI130" s="195">
        <v>160.1</v>
      </c>
      <c r="AJ130" s="195">
        <v>160.953</v>
      </c>
      <c r="AK130" s="195">
        <v>161.381</v>
      </c>
      <c r="AL130" s="195">
        <v>161.97999999999999</v>
      </c>
      <c r="AM130" s="195">
        <v>162.20699999999999</v>
      </c>
      <c r="AN130" s="195">
        <v>162.71</v>
      </c>
      <c r="AO130" s="195">
        <v>162.99299999999999</v>
      </c>
      <c r="AP130" s="195">
        <v>162.99299999999999</v>
      </c>
      <c r="AQ130" s="195">
        <v>163.43700000000001</v>
      </c>
      <c r="AR130" s="195">
        <v>163.50299999999999</v>
      </c>
      <c r="AS130" s="195">
        <v>163.846</v>
      </c>
      <c r="AT130" s="195">
        <v>164.05099999999999</v>
      </c>
      <c r="AU130" s="195">
        <v>163.71100000000001</v>
      </c>
      <c r="AV130" s="195">
        <v>163.31200000000001</v>
      </c>
      <c r="AW130" s="195">
        <v>162.34100000000001</v>
      </c>
      <c r="AX130" s="195">
        <v>160.98400000000001</v>
      </c>
      <c r="AY130" s="193">
        <v>159.249</v>
      </c>
      <c r="AZ130" s="179">
        <v>157.52099999999999</v>
      </c>
    </row>
    <row r="131" spans="1:55">
      <c r="A131" s="201">
        <v>0.65388888888888885</v>
      </c>
      <c r="B131" s="190"/>
      <c r="C131" s="191">
        <v>-65.254000000000005</v>
      </c>
      <c r="D131" s="191">
        <v>-65.254000000000005</v>
      </c>
      <c r="E131" s="191">
        <v>-62.308</v>
      </c>
      <c r="F131" s="191">
        <v>-58.543999999999997</v>
      </c>
      <c r="G131" s="191">
        <v>-54.578000000000003</v>
      </c>
      <c r="H131" s="191">
        <v>-50.835999999999999</v>
      </c>
      <c r="I131" s="191">
        <v>-46.482999999999997</v>
      </c>
      <c r="J131" s="191">
        <v>-42.691000000000003</v>
      </c>
      <c r="K131" s="191">
        <v>-39.722000000000001</v>
      </c>
      <c r="L131" s="191">
        <v>-36.767000000000003</v>
      </c>
      <c r="M131" s="195">
        <v>-35.241</v>
      </c>
      <c r="N131" s="195">
        <v>-37.457000000000001</v>
      </c>
      <c r="O131" s="195">
        <v>-44.368000000000002</v>
      </c>
      <c r="P131" s="195">
        <v>-44.368000000000002</v>
      </c>
      <c r="Q131" s="195">
        <v>-60.99</v>
      </c>
      <c r="R131" s="195">
        <v>-67.408000000000001</v>
      </c>
      <c r="S131" s="195">
        <v>-69.245000000000005</v>
      </c>
      <c r="T131" s="195">
        <v>-67.900999999999996</v>
      </c>
      <c r="U131" s="195">
        <v>-63.011000000000003</v>
      </c>
      <c r="V131" s="195">
        <v>-58.423999999999999</v>
      </c>
      <c r="W131" s="195">
        <v>-55.177999999999997</v>
      </c>
      <c r="X131" s="195">
        <v>-52.774999999999999</v>
      </c>
      <c r="Y131" s="195">
        <v>-51.938000000000002</v>
      </c>
      <c r="Z131" s="195">
        <v>-50.533999999999999</v>
      </c>
      <c r="AA131" s="195">
        <v>-49.651000000000003</v>
      </c>
      <c r="AB131" s="195">
        <v>-49.651000000000003</v>
      </c>
      <c r="AC131" s="195">
        <v>-49.756999999999998</v>
      </c>
      <c r="AD131" s="195">
        <v>-50.5</v>
      </c>
      <c r="AE131" s="195">
        <v>-50.362000000000002</v>
      </c>
      <c r="AF131" s="195">
        <v>-51.06</v>
      </c>
      <c r="AG131" s="195">
        <v>-51.929000000000002</v>
      </c>
      <c r="AH131" s="195">
        <v>-52.784999999999997</v>
      </c>
      <c r="AI131" s="195">
        <v>-53.036999999999999</v>
      </c>
      <c r="AJ131" s="195">
        <v>-54.216000000000001</v>
      </c>
      <c r="AK131" s="195">
        <v>-54.389000000000003</v>
      </c>
      <c r="AL131" s="195">
        <v>-55.523000000000003</v>
      </c>
      <c r="AM131" s="195">
        <v>-56.526000000000003</v>
      </c>
      <c r="AN131" s="195">
        <v>-56.939</v>
      </c>
      <c r="AO131" s="195">
        <v>-57.332000000000001</v>
      </c>
      <c r="AP131" s="195">
        <v>-58.216000000000001</v>
      </c>
      <c r="AQ131" s="195">
        <v>-58.73</v>
      </c>
      <c r="AR131" s="195">
        <v>-58.73</v>
      </c>
      <c r="AS131" s="195">
        <v>-60.942</v>
      </c>
      <c r="AT131" s="195">
        <v>-61.790999999999997</v>
      </c>
      <c r="AU131" s="195">
        <v>-64.075000000000003</v>
      </c>
      <c r="AV131" s="195">
        <v>-65.013999999999996</v>
      </c>
      <c r="AW131" s="195">
        <v>-67.073999999999998</v>
      </c>
      <c r="AX131" s="195">
        <v>-69.650999999999996</v>
      </c>
      <c r="AY131" s="193">
        <v>-69.793000000000006</v>
      </c>
      <c r="AZ131" s="179">
        <v>-71.242999999999995</v>
      </c>
    </row>
    <row r="132" spans="1:55" ht="15" thickBot="1">
      <c r="A132" s="201">
        <f>A131-A130</f>
        <v>1.1921296296295569E-3</v>
      </c>
      <c r="B132" s="196" t="s">
        <v>673</v>
      </c>
      <c r="C132" s="197">
        <v>50</v>
      </c>
      <c r="D132" s="197">
        <v>50</v>
      </c>
      <c r="E132" s="197">
        <v>50</v>
      </c>
      <c r="F132" s="197">
        <v>50</v>
      </c>
      <c r="G132" s="197">
        <v>50</v>
      </c>
      <c r="H132" s="197">
        <v>50</v>
      </c>
      <c r="I132" s="197">
        <v>50</v>
      </c>
      <c r="J132" s="197">
        <v>50</v>
      </c>
      <c r="K132" s="197">
        <v>50</v>
      </c>
      <c r="L132" s="197">
        <v>50</v>
      </c>
      <c r="M132" s="199">
        <v>50</v>
      </c>
      <c r="N132" s="199">
        <v>50</v>
      </c>
      <c r="O132" s="199">
        <v>50</v>
      </c>
      <c r="P132" s="199">
        <v>50</v>
      </c>
      <c r="Q132" s="199">
        <v>50</v>
      </c>
      <c r="R132" s="199">
        <v>50</v>
      </c>
      <c r="S132" s="199">
        <v>50</v>
      </c>
      <c r="T132" s="199">
        <v>50</v>
      </c>
      <c r="U132" s="199">
        <v>50</v>
      </c>
      <c r="V132" s="199">
        <v>50</v>
      </c>
      <c r="W132" s="199">
        <v>50</v>
      </c>
      <c r="X132" s="199">
        <v>50</v>
      </c>
      <c r="Y132" s="199">
        <v>50</v>
      </c>
      <c r="Z132" s="199">
        <v>50</v>
      </c>
      <c r="AA132" s="199">
        <v>50</v>
      </c>
      <c r="AB132" s="199">
        <v>50</v>
      </c>
      <c r="AC132" s="199">
        <v>50</v>
      </c>
      <c r="AD132" s="199">
        <v>50</v>
      </c>
      <c r="AE132" s="199">
        <v>50</v>
      </c>
      <c r="AF132" s="199">
        <v>50</v>
      </c>
      <c r="AG132" s="199">
        <v>50</v>
      </c>
      <c r="AH132" s="199">
        <v>50</v>
      </c>
      <c r="AI132" s="199">
        <v>50</v>
      </c>
      <c r="AJ132" s="199">
        <v>50</v>
      </c>
      <c r="AK132" s="199">
        <v>50</v>
      </c>
      <c r="AL132" s="199">
        <v>50</v>
      </c>
      <c r="AM132" s="199">
        <v>50</v>
      </c>
      <c r="AN132" s="199">
        <v>50</v>
      </c>
      <c r="AO132" s="199">
        <v>50</v>
      </c>
      <c r="AP132" s="199">
        <v>50</v>
      </c>
      <c r="AQ132" s="199">
        <v>50</v>
      </c>
      <c r="AR132" s="199">
        <v>50</v>
      </c>
      <c r="AS132" s="199">
        <v>50</v>
      </c>
      <c r="AT132" s="199">
        <v>50</v>
      </c>
      <c r="AU132" s="199">
        <v>50</v>
      </c>
      <c r="AV132" s="199">
        <v>50</v>
      </c>
      <c r="AW132" s="199">
        <v>50</v>
      </c>
      <c r="AX132" s="199">
        <v>50</v>
      </c>
      <c r="AY132" s="198">
        <v>50</v>
      </c>
      <c r="AZ132" s="180">
        <v>50</v>
      </c>
    </row>
    <row r="133" spans="1:55">
      <c r="B133" s="187" t="s">
        <v>662</v>
      </c>
      <c r="C133" s="188">
        <v>399.96699999999998</v>
      </c>
      <c r="D133" s="188">
        <v>399.94600000000003</v>
      </c>
      <c r="E133" s="188">
        <v>399.93200000000002</v>
      </c>
      <c r="F133" s="188">
        <v>399.93599999999998</v>
      </c>
      <c r="G133" s="188">
        <v>399.96300000000002</v>
      </c>
      <c r="H133" s="188">
        <v>400.00599999999997</v>
      </c>
      <c r="I133" s="188">
        <v>400.03500000000003</v>
      </c>
      <c r="J133" s="188">
        <v>400.048</v>
      </c>
      <c r="K133" s="188">
        <v>400.08300000000003</v>
      </c>
      <c r="L133" s="188">
        <v>400.12200000000001</v>
      </c>
      <c r="M133" s="194">
        <v>400.12799999999999</v>
      </c>
      <c r="N133" s="194">
        <v>400.09800000000001</v>
      </c>
      <c r="O133" s="194">
        <v>400.05399999999997</v>
      </c>
      <c r="P133" s="194">
        <v>400.02800000000002</v>
      </c>
      <c r="Q133" s="194">
        <v>400.01499999999999</v>
      </c>
      <c r="R133" s="194">
        <v>399.99099999999999</v>
      </c>
      <c r="S133" s="194">
        <v>399.99099999999999</v>
      </c>
      <c r="T133" s="194">
        <v>399.964</v>
      </c>
      <c r="U133" s="194">
        <v>399.94200000000001</v>
      </c>
      <c r="V133" s="194">
        <v>399.93299999999999</v>
      </c>
      <c r="W133" s="194">
        <v>399.93400000000003</v>
      </c>
      <c r="X133" s="194">
        <v>399.94400000000002</v>
      </c>
      <c r="Y133" s="194">
        <v>399.959</v>
      </c>
      <c r="Z133" s="194">
        <v>399.97300000000001</v>
      </c>
      <c r="AA133" s="194">
        <v>399.98399999999998</v>
      </c>
      <c r="AB133" s="194">
        <v>399.99</v>
      </c>
      <c r="AC133" s="194">
        <v>399.98899999999998</v>
      </c>
      <c r="AD133" s="194">
        <v>399.98</v>
      </c>
      <c r="AE133" s="194">
        <v>399.98</v>
      </c>
      <c r="AF133" s="194">
        <v>399.964</v>
      </c>
      <c r="AG133" s="194">
        <v>399.94600000000003</v>
      </c>
      <c r="AH133" s="194">
        <v>399.93599999999998</v>
      </c>
      <c r="AI133" s="194">
        <v>399.93099999999998</v>
      </c>
      <c r="AJ133" s="194">
        <v>399.93200000000002</v>
      </c>
      <c r="AK133" s="194">
        <v>399.94099999999997</v>
      </c>
      <c r="AL133" s="194">
        <v>399.95</v>
      </c>
      <c r="AM133" s="194">
        <v>399.95800000000003</v>
      </c>
      <c r="AN133" s="194">
        <v>399.964</v>
      </c>
      <c r="AO133" s="194">
        <v>399.96800000000002</v>
      </c>
      <c r="AP133" s="194">
        <v>399.96800000000002</v>
      </c>
      <c r="AQ133" s="194">
        <v>399.96800000000002</v>
      </c>
      <c r="AR133" s="194">
        <v>399.96899999999999</v>
      </c>
      <c r="AS133" s="194">
        <v>399.96699999999998</v>
      </c>
      <c r="AT133" s="194">
        <v>399.96699999999998</v>
      </c>
      <c r="AU133" s="194">
        <v>399.96699999999998</v>
      </c>
      <c r="AV133" s="194">
        <v>399.96699999999998</v>
      </c>
      <c r="AW133" s="194">
        <v>399.96899999999999</v>
      </c>
      <c r="AX133" s="194">
        <v>399.976</v>
      </c>
      <c r="AY133" s="194">
        <v>399.98200000000003</v>
      </c>
      <c r="AZ133" s="207">
        <v>399.98899999999998</v>
      </c>
      <c r="BA133" s="29">
        <f>STDEV(C133:AZ133)</f>
        <v>4.7492916765104982E-2</v>
      </c>
      <c r="BB133" s="29">
        <f>MAX(C133:AZ133)-MIN(C133:AZ133)</f>
        <v>0.19700000000000273</v>
      </c>
      <c r="BC133" s="206">
        <f>(AZ133-A135)/A135</f>
        <v>-2.7500000000060256E-5</v>
      </c>
    </row>
    <row r="134" spans="1:55">
      <c r="B134" s="190"/>
      <c r="C134" s="191">
        <v>9.5122699999999991</v>
      </c>
      <c r="D134" s="191">
        <v>9.4523399999999995</v>
      </c>
      <c r="E134" s="191">
        <v>9.4241200000000003</v>
      </c>
      <c r="F134" s="191">
        <v>9.4501399999999993</v>
      </c>
      <c r="G134" s="191">
        <v>9.5506799999999998</v>
      </c>
      <c r="H134" s="191">
        <v>9.7227399999999999</v>
      </c>
      <c r="I134" s="191">
        <v>9.9360300000000006</v>
      </c>
      <c r="J134" s="191">
        <v>10.1386</v>
      </c>
      <c r="K134" s="191">
        <v>10.2842</v>
      </c>
      <c r="L134" s="191">
        <v>10.2842</v>
      </c>
      <c r="M134" s="195">
        <v>10.348000000000001</v>
      </c>
      <c r="N134" s="195">
        <v>10.203099999999999</v>
      </c>
      <c r="O134" s="195">
        <v>10.0367</v>
      </c>
      <c r="P134" s="195">
        <v>10.0367</v>
      </c>
      <c r="Q134" s="195">
        <v>9.8585399999999996</v>
      </c>
      <c r="R134" s="195">
        <v>9.7007200000000005</v>
      </c>
      <c r="S134" s="195">
        <v>9.5786700000000007</v>
      </c>
      <c r="T134" s="195">
        <v>9.4957700000000003</v>
      </c>
      <c r="U134" s="195">
        <v>9.4447899999999994</v>
      </c>
      <c r="V134" s="195">
        <v>9.4227399999999992</v>
      </c>
      <c r="W134" s="195">
        <v>9.4282599999999999</v>
      </c>
      <c r="X134" s="195">
        <v>9.45655</v>
      </c>
      <c r="Y134" s="195">
        <v>9.4947499999999998</v>
      </c>
      <c r="Z134" s="195">
        <v>9.5293399999999995</v>
      </c>
      <c r="AA134" s="195">
        <v>9.5293399999999995</v>
      </c>
      <c r="AB134" s="195">
        <v>9.5546600000000002</v>
      </c>
      <c r="AC134" s="195">
        <v>9.5643499999999992</v>
      </c>
      <c r="AD134" s="195">
        <v>9.5496099999999995</v>
      </c>
      <c r="AE134" s="195">
        <v>9.51112</v>
      </c>
      <c r="AF134" s="195">
        <v>9.4640299999999993</v>
      </c>
      <c r="AG134" s="195">
        <v>9.4319000000000006</v>
      </c>
      <c r="AH134" s="195">
        <v>9.4205699999999997</v>
      </c>
      <c r="AI134" s="195">
        <v>9.4275400000000005</v>
      </c>
      <c r="AJ134" s="195">
        <v>9.4473299999999991</v>
      </c>
      <c r="AK134" s="195">
        <v>9.4744799999999998</v>
      </c>
      <c r="AL134" s="195">
        <v>9.5007199999999994</v>
      </c>
      <c r="AM134" s="195">
        <v>9.5007199999999994</v>
      </c>
      <c r="AN134" s="195">
        <v>9.5218399999999992</v>
      </c>
      <c r="AO134" s="195">
        <v>9.5360399999999998</v>
      </c>
      <c r="AP134" s="195">
        <v>9.5440299999999993</v>
      </c>
      <c r="AQ134" s="195">
        <v>9.5454899999999991</v>
      </c>
      <c r="AR134" s="195">
        <v>9.5422100000000007</v>
      </c>
      <c r="AS134" s="195">
        <v>9.5389199999999992</v>
      </c>
      <c r="AT134" s="195">
        <v>9.5379799999999992</v>
      </c>
      <c r="AU134" s="195">
        <v>9.5383600000000008</v>
      </c>
      <c r="AV134" s="195">
        <v>9.5420400000000001</v>
      </c>
      <c r="AW134" s="195">
        <v>9.5551499999999994</v>
      </c>
      <c r="AX134" s="195">
        <v>9.5551499999999994</v>
      </c>
      <c r="AY134" s="195">
        <v>9.5770800000000005</v>
      </c>
      <c r="AZ134" s="208">
        <v>9.6063299999999998</v>
      </c>
    </row>
    <row r="135" spans="1:55">
      <c r="A135" s="189">
        <v>400</v>
      </c>
      <c r="B135" s="190"/>
      <c r="C135" s="191">
        <v>8.0364599999999999</v>
      </c>
      <c r="D135" s="191">
        <v>7.9863299999999997</v>
      </c>
      <c r="E135" s="191">
        <v>7.9627299999999996</v>
      </c>
      <c r="F135" s="191">
        <v>7.9842700000000004</v>
      </c>
      <c r="G135" s="191">
        <v>8.0688999999999993</v>
      </c>
      <c r="H135" s="191">
        <v>8.2153399999999994</v>
      </c>
      <c r="I135" s="191">
        <v>8.3951899999999995</v>
      </c>
      <c r="J135" s="191">
        <v>8.5650999999999993</v>
      </c>
      <c r="K135" s="191">
        <v>8.68811</v>
      </c>
      <c r="L135" s="191">
        <v>8.7417499999999997</v>
      </c>
      <c r="M135" s="195">
        <v>8.7145600000000005</v>
      </c>
      <c r="N135" s="195">
        <v>8.6167800000000003</v>
      </c>
      <c r="O135" s="195">
        <v>8.4760799999999996</v>
      </c>
      <c r="P135" s="195">
        <v>8.3252799999999993</v>
      </c>
      <c r="Q135" s="195">
        <v>8.1917399999999994</v>
      </c>
      <c r="R135" s="195">
        <v>8.1917399999999994</v>
      </c>
      <c r="S135" s="195">
        <v>8.0896299999999997</v>
      </c>
      <c r="T135" s="195">
        <v>8.0209200000000003</v>
      </c>
      <c r="U135" s="195">
        <v>7.9790299999999998</v>
      </c>
      <c r="V135" s="195">
        <v>7.9613899999999997</v>
      </c>
      <c r="W135" s="195">
        <v>7.9670699999999997</v>
      </c>
      <c r="X135" s="195">
        <v>7.9917800000000003</v>
      </c>
      <c r="Y135" s="195">
        <v>8.0241900000000008</v>
      </c>
      <c r="Z135" s="195">
        <v>8.0531400000000009</v>
      </c>
      <c r="AA135" s="195">
        <v>8.0739699999999992</v>
      </c>
      <c r="AB135" s="195">
        <v>8.0807699999999993</v>
      </c>
      <c r="AC135" s="195">
        <v>8.0807699999999993</v>
      </c>
      <c r="AD135" s="195">
        <v>8.0664899999999999</v>
      </c>
      <c r="AE135" s="195">
        <v>8.0325299999999995</v>
      </c>
      <c r="AF135" s="195">
        <v>7.9930700000000003</v>
      </c>
      <c r="AG135" s="195">
        <v>7.9676200000000001</v>
      </c>
      <c r="AH135" s="195">
        <v>7.9597499999999997</v>
      </c>
      <c r="AI135" s="195">
        <v>7.9666499999999996</v>
      </c>
      <c r="AJ135" s="195">
        <v>7.9838899999999997</v>
      </c>
      <c r="AK135" s="195">
        <v>8.0070999999999994</v>
      </c>
      <c r="AL135" s="195">
        <v>8.0288299999999992</v>
      </c>
      <c r="AM135" s="195">
        <v>8.0461799999999997</v>
      </c>
      <c r="AN135" s="195">
        <v>8.0461799999999997</v>
      </c>
      <c r="AO135" s="195">
        <v>8.0576500000000006</v>
      </c>
      <c r="AP135" s="195">
        <v>8.0640800000000006</v>
      </c>
      <c r="AQ135" s="195">
        <v>8.0649099999999994</v>
      </c>
      <c r="AR135" s="195">
        <v>8.0619499999999995</v>
      </c>
      <c r="AS135" s="195">
        <v>8.0593199999999996</v>
      </c>
      <c r="AT135" s="195">
        <v>8.0587</v>
      </c>
      <c r="AU135" s="195">
        <v>8.0589999999999993</v>
      </c>
      <c r="AV135" s="195">
        <v>8.0626700000000007</v>
      </c>
      <c r="AW135" s="195">
        <v>8.0742999999999991</v>
      </c>
      <c r="AX135" s="195">
        <v>8.0935500000000005</v>
      </c>
      <c r="AY135" s="195">
        <v>8.0935500000000005</v>
      </c>
      <c r="AZ135" s="208">
        <v>8.1184399999999997</v>
      </c>
    </row>
    <row r="136" spans="1:55">
      <c r="A136" s="189">
        <v>10</v>
      </c>
      <c r="B136" s="190" t="s">
        <v>663</v>
      </c>
      <c r="C136" s="191">
        <v>10.000299999999999</v>
      </c>
      <c r="D136" s="191">
        <v>10.000299999999999</v>
      </c>
      <c r="E136" s="191">
        <v>10.000299999999999</v>
      </c>
      <c r="F136" s="191">
        <v>10.000299999999999</v>
      </c>
      <c r="G136" s="191">
        <v>10.000299999999999</v>
      </c>
      <c r="H136" s="191">
        <v>10.0002</v>
      </c>
      <c r="I136" s="191">
        <v>10.0002</v>
      </c>
      <c r="J136" s="191">
        <v>10.0002</v>
      </c>
      <c r="K136" s="191">
        <v>10.0002</v>
      </c>
      <c r="L136" s="191">
        <v>10.0001</v>
      </c>
      <c r="M136" s="195">
        <v>10.0001</v>
      </c>
      <c r="N136" s="195">
        <v>10.0002</v>
      </c>
      <c r="O136" s="195">
        <v>10.0002</v>
      </c>
      <c r="P136" s="195">
        <v>10.000299999999999</v>
      </c>
      <c r="Q136" s="195">
        <v>10.0002</v>
      </c>
      <c r="R136" s="195">
        <v>10.0002</v>
      </c>
      <c r="S136" s="195">
        <v>10.0002</v>
      </c>
      <c r="T136" s="195">
        <v>10.000299999999999</v>
      </c>
      <c r="U136" s="195">
        <v>10.000299999999999</v>
      </c>
      <c r="V136" s="195">
        <v>10.000299999999999</v>
      </c>
      <c r="W136" s="195">
        <v>10.000299999999999</v>
      </c>
      <c r="X136" s="195">
        <v>10.000299999999999</v>
      </c>
      <c r="Y136" s="195">
        <v>10.000299999999999</v>
      </c>
      <c r="Z136" s="195">
        <v>10.000299999999999</v>
      </c>
      <c r="AA136" s="195">
        <v>10.000299999999999</v>
      </c>
      <c r="AB136" s="195">
        <v>10.000299999999999</v>
      </c>
      <c r="AC136" s="195">
        <v>10.000299999999999</v>
      </c>
      <c r="AD136" s="195">
        <v>10.000299999999999</v>
      </c>
      <c r="AE136" s="195">
        <v>10.000299999999999</v>
      </c>
      <c r="AF136" s="195">
        <v>10.000299999999999</v>
      </c>
      <c r="AG136" s="195">
        <v>10.000299999999999</v>
      </c>
      <c r="AH136" s="195">
        <v>10.000299999999999</v>
      </c>
      <c r="AI136" s="195">
        <v>10.000299999999999</v>
      </c>
      <c r="AJ136" s="195">
        <v>10.000299999999999</v>
      </c>
      <c r="AK136" s="195">
        <v>10.000299999999999</v>
      </c>
      <c r="AL136" s="195">
        <v>10.000299999999999</v>
      </c>
      <c r="AM136" s="195">
        <v>10.000299999999999</v>
      </c>
      <c r="AN136" s="195">
        <v>10.000299999999999</v>
      </c>
      <c r="AO136" s="195">
        <v>10.000299999999999</v>
      </c>
      <c r="AP136" s="195">
        <v>10.000299999999999</v>
      </c>
      <c r="AQ136" s="195">
        <v>10.000299999999999</v>
      </c>
      <c r="AR136" s="195">
        <v>10.000299999999999</v>
      </c>
      <c r="AS136" s="195">
        <v>10.000299999999999</v>
      </c>
      <c r="AT136" s="195">
        <v>10.000299999999999</v>
      </c>
      <c r="AU136" s="195">
        <v>10.000299999999999</v>
      </c>
      <c r="AV136" s="195">
        <v>10.000299999999999</v>
      </c>
      <c r="AW136" s="195">
        <v>10.000299999999999</v>
      </c>
      <c r="AX136" s="195">
        <v>10.000299999999999</v>
      </c>
      <c r="AY136" s="195">
        <v>10.000299999999999</v>
      </c>
      <c r="AZ136" s="208">
        <v>10.0002</v>
      </c>
      <c r="BA136" s="29">
        <f t="shared" ref="BA136" si="10">STDEV(C136:AZ136)</f>
        <v>5.3604751540714302E-5</v>
      </c>
      <c r="BB136" s="29">
        <f>MAX(C136:AZ136)-MIN(C136:AZ136)</f>
        <v>1.9999999999953388E-4</v>
      </c>
      <c r="BC136" s="206">
        <f>(AZ136-A136)/A136</f>
        <v>1.9999999999953388E-5</v>
      </c>
    </row>
    <row r="137" spans="1:55">
      <c r="A137" s="189">
        <v>60</v>
      </c>
      <c r="B137" s="190"/>
      <c r="C137" s="191">
        <v>0</v>
      </c>
      <c r="D137" s="191">
        <v>0</v>
      </c>
      <c r="E137" s="191">
        <v>0</v>
      </c>
      <c r="F137" s="191">
        <v>0</v>
      </c>
      <c r="G137" s="191">
        <v>0</v>
      </c>
      <c r="H137" s="191">
        <v>0</v>
      </c>
      <c r="I137" s="191">
        <v>0</v>
      </c>
      <c r="J137" s="191">
        <v>0</v>
      </c>
      <c r="K137" s="191">
        <v>0</v>
      </c>
      <c r="L137" s="191">
        <v>0</v>
      </c>
      <c r="M137" s="195">
        <v>0</v>
      </c>
      <c r="N137" s="195">
        <v>0</v>
      </c>
      <c r="O137" s="195">
        <v>0</v>
      </c>
      <c r="P137" s="195">
        <v>0</v>
      </c>
      <c r="Q137" s="195">
        <v>0</v>
      </c>
      <c r="R137" s="195">
        <v>0</v>
      </c>
      <c r="S137" s="195">
        <v>0</v>
      </c>
      <c r="T137" s="195">
        <v>0</v>
      </c>
      <c r="U137" s="195">
        <v>0</v>
      </c>
      <c r="V137" s="195">
        <v>0</v>
      </c>
      <c r="W137" s="195">
        <v>0</v>
      </c>
      <c r="X137" s="195">
        <v>0</v>
      </c>
      <c r="Y137" s="195">
        <v>0</v>
      </c>
      <c r="Z137" s="195">
        <v>0</v>
      </c>
      <c r="AA137" s="195">
        <v>0</v>
      </c>
      <c r="AB137" s="195">
        <v>0</v>
      </c>
      <c r="AC137" s="195">
        <v>0</v>
      </c>
      <c r="AD137" s="195">
        <v>0</v>
      </c>
      <c r="AE137" s="195">
        <v>0</v>
      </c>
      <c r="AF137" s="195">
        <v>0</v>
      </c>
      <c r="AG137" s="195">
        <v>0</v>
      </c>
      <c r="AH137" s="195">
        <v>0</v>
      </c>
      <c r="AI137" s="195">
        <v>0</v>
      </c>
      <c r="AJ137" s="195">
        <v>0</v>
      </c>
      <c r="AK137" s="195">
        <v>0</v>
      </c>
      <c r="AL137" s="195">
        <v>0</v>
      </c>
      <c r="AM137" s="195">
        <v>0</v>
      </c>
      <c r="AN137" s="195">
        <v>0</v>
      </c>
      <c r="AO137" s="195">
        <v>0</v>
      </c>
      <c r="AP137" s="195">
        <v>0</v>
      </c>
      <c r="AQ137" s="195">
        <v>0</v>
      </c>
      <c r="AR137" s="195">
        <v>0</v>
      </c>
      <c r="AS137" s="195">
        <v>0</v>
      </c>
      <c r="AT137" s="195">
        <v>0</v>
      </c>
      <c r="AU137" s="195">
        <v>0</v>
      </c>
      <c r="AV137" s="195">
        <v>0</v>
      </c>
      <c r="AW137" s="195">
        <v>0</v>
      </c>
      <c r="AX137" s="195">
        <v>0</v>
      </c>
      <c r="AY137" s="195">
        <v>0</v>
      </c>
      <c r="AZ137" s="208">
        <v>0</v>
      </c>
    </row>
    <row r="138" spans="1:55">
      <c r="A138" s="189">
        <v>50</v>
      </c>
      <c r="B138" s="190"/>
      <c r="C138" s="191">
        <v>0</v>
      </c>
      <c r="D138" s="191">
        <v>0</v>
      </c>
      <c r="E138" s="191">
        <v>0</v>
      </c>
      <c r="F138" s="191">
        <v>0</v>
      </c>
      <c r="G138" s="191">
        <v>0</v>
      </c>
      <c r="H138" s="191">
        <v>0</v>
      </c>
      <c r="I138" s="191">
        <v>0</v>
      </c>
      <c r="J138" s="191">
        <v>0</v>
      </c>
      <c r="K138" s="191">
        <v>0</v>
      </c>
      <c r="L138" s="191">
        <v>0</v>
      </c>
      <c r="M138" s="195">
        <v>0</v>
      </c>
      <c r="N138" s="195">
        <v>0</v>
      </c>
      <c r="O138" s="195">
        <v>0</v>
      </c>
      <c r="P138" s="195">
        <v>0</v>
      </c>
      <c r="Q138" s="195">
        <v>0</v>
      </c>
      <c r="R138" s="195">
        <v>0</v>
      </c>
      <c r="S138" s="195">
        <v>0</v>
      </c>
      <c r="T138" s="195">
        <v>0</v>
      </c>
      <c r="U138" s="195">
        <v>0</v>
      </c>
      <c r="V138" s="195">
        <v>0</v>
      </c>
      <c r="W138" s="195">
        <v>0</v>
      </c>
      <c r="X138" s="195">
        <v>0</v>
      </c>
      <c r="Y138" s="195">
        <v>0</v>
      </c>
      <c r="Z138" s="195">
        <v>0</v>
      </c>
      <c r="AA138" s="195">
        <v>0</v>
      </c>
      <c r="AB138" s="195">
        <v>0</v>
      </c>
      <c r="AC138" s="195">
        <v>0</v>
      </c>
      <c r="AD138" s="195">
        <v>0</v>
      </c>
      <c r="AE138" s="195">
        <v>0</v>
      </c>
      <c r="AF138" s="195">
        <v>0</v>
      </c>
      <c r="AG138" s="195">
        <v>0</v>
      </c>
      <c r="AH138" s="195">
        <v>0</v>
      </c>
      <c r="AI138" s="195">
        <v>0</v>
      </c>
      <c r="AJ138" s="195">
        <v>0</v>
      </c>
      <c r="AK138" s="195">
        <v>0</v>
      </c>
      <c r="AL138" s="195">
        <v>0</v>
      </c>
      <c r="AM138" s="195">
        <v>0</v>
      </c>
      <c r="AN138" s="195">
        <v>0</v>
      </c>
      <c r="AO138" s="195">
        <v>0</v>
      </c>
      <c r="AP138" s="195">
        <v>0</v>
      </c>
      <c r="AQ138" s="195">
        <v>0</v>
      </c>
      <c r="AR138" s="195">
        <v>0</v>
      </c>
      <c r="AS138" s="195">
        <v>0</v>
      </c>
      <c r="AT138" s="195">
        <v>0</v>
      </c>
      <c r="AU138" s="195">
        <v>0</v>
      </c>
      <c r="AV138" s="195">
        <v>0</v>
      </c>
      <c r="AW138" s="195">
        <v>0</v>
      </c>
      <c r="AX138" s="195">
        <v>0</v>
      </c>
      <c r="AY138" s="195">
        <v>0</v>
      </c>
      <c r="AZ138" s="208">
        <v>0</v>
      </c>
    </row>
    <row r="139" spans="1:55">
      <c r="A139" s="200">
        <v>44223.6559375</v>
      </c>
      <c r="B139" s="190" t="s">
        <v>664</v>
      </c>
      <c r="C139" s="191">
        <v>0.12442</v>
      </c>
      <c r="D139" s="191">
        <v>0.12396</v>
      </c>
      <c r="E139" s="191">
        <v>0.12062</v>
      </c>
      <c r="F139" s="191">
        <v>0.11607000000000001</v>
      </c>
      <c r="G139" s="191">
        <v>0.11164</v>
      </c>
      <c r="H139" s="191">
        <v>0.11210000000000001</v>
      </c>
      <c r="I139" s="191">
        <v>0.1166</v>
      </c>
      <c r="J139" s="191">
        <v>0.11638999999999999</v>
      </c>
      <c r="K139" s="191">
        <v>0.11380999999999999</v>
      </c>
      <c r="L139" s="191">
        <v>0.11464000000000001</v>
      </c>
      <c r="M139" s="195">
        <v>0.11971</v>
      </c>
      <c r="N139" s="195">
        <v>0.12454</v>
      </c>
      <c r="O139" s="195">
        <v>0.12363</v>
      </c>
      <c r="P139" s="195">
        <v>0.12053</v>
      </c>
      <c r="Q139" s="195">
        <v>0.12057</v>
      </c>
      <c r="R139" s="195">
        <v>0.12366000000000001</v>
      </c>
      <c r="S139" s="195">
        <v>0.12366000000000001</v>
      </c>
      <c r="T139" s="195">
        <v>0.12471</v>
      </c>
      <c r="U139" s="195">
        <v>0.12318</v>
      </c>
      <c r="V139" s="195">
        <v>0.12071999999999999</v>
      </c>
      <c r="W139" s="195">
        <v>0.11759</v>
      </c>
      <c r="X139" s="195">
        <v>0.11456</v>
      </c>
      <c r="Y139" s="195">
        <v>0.11232</v>
      </c>
      <c r="Z139" s="195">
        <v>0.11137</v>
      </c>
      <c r="AA139" s="195">
        <v>0.11119</v>
      </c>
      <c r="AB139" s="195">
        <v>0.11121</v>
      </c>
      <c r="AC139" s="195">
        <v>0.11126999999999999</v>
      </c>
      <c r="AD139" s="195">
        <v>0.11115</v>
      </c>
      <c r="AE139" s="195">
        <v>0.11115</v>
      </c>
      <c r="AF139" s="195">
        <v>0.11175</v>
      </c>
      <c r="AG139" s="195">
        <v>0.11387</v>
      </c>
      <c r="AH139" s="195">
        <v>0.11647</v>
      </c>
      <c r="AI139" s="195">
        <v>0.11922000000000001</v>
      </c>
      <c r="AJ139" s="195">
        <v>0.12132</v>
      </c>
      <c r="AK139" s="195">
        <v>0.12321</v>
      </c>
      <c r="AL139" s="195">
        <v>0.12384000000000001</v>
      </c>
      <c r="AM139" s="195">
        <v>0.1242</v>
      </c>
      <c r="AN139" s="195">
        <v>0.12413</v>
      </c>
      <c r="AO139" s="195">
        <v>0.12406</v>
      </c>
      <c r="AP139" s="195">
        <v>0.12402000000000001</v>
      </c>
      <c r="AQ139" s="195">
        <v>0.12402000000000001</v>
      </c>
      <c r="AR139" s="195">
        <v>0.12411</v>
      </c>
      <c r="AS139" s="195">
        <v>0.12397</v>
      </c>
      <c r="AT139" s="195">
        <v>0.12401</v>
      </c>
      <c r="AU139" s="195">
        <v>0.12403</v>
      </c>
      <c r="AV139" s="195">
        <v>0.12401</v>
      </c>
      <c r="AW139" s="195">
        <v>0.12408</v>
      </c>
      <c r="AX139" s="195">
        <v>0.12401</v>
      </c>
      <c r="AY139" s="195">
        <v>0.12347</v>
      </c>
      <c r="AZ139" s="208">
        <v>0.12316000000000001</v>
      </c>
      <c r="BA139" s="29">
        <f t="shared" ref="BA139" si="11">STDEV(C139:AZ139)</f>
        <v>5.1004581666948415E-3</v>
      </c>
      <c r="BB139" s="29">
        <f>MAX(C139:AZ139)-MIN(C139:AZ139)</f>
        <v>1.3560000000000003E-2</v>
      </c>
    </row>
    <row r="140" spans="1:55">
      <c r="A140" s="201">
        <v>0.65593749999999995</v>
      </c>
      <c r="B140" s="190"/>
      <c r="C140" s="191">
        <v>-178.59</v>
      </c>
      <c r="D140" s="191">
        <v>179.46</v>
      </c>
      <c r="E140" s="191">
        <v>177.09100000000001</v>
      </c>
      <c r="F140" s="191">
        <v>174.51499999999999</v>
      </c>
      <c r="G140" s="191">
        <v>172.17599999999999</v>
      </c>
      <c r="H140" s="191">
        <v>170.922</v>
      </c>
      <c r="I140" s="191">
        <v>171.078</v>
      </c>
      <c r="J140" s="191">
        <v>173.13800000000001</v>
      </c>
      <c r="K140" s="191">
        <v>176.6</v>
      </c>
      <c r="L140" s="191">
        <v>176.6</v>
      </c>
      <c r="M140" s="195">
        <v>-179.52</v>
      </c>
      <c r="N140" s="195">
        <v>-174</v>
      </c>
      <c r="O140" s="195">
        <v>-173.35</v>
      </c>
      <c r="P140" s="195">
        <v>-173.35</v>
      </c>
      <c r="Q140" s="195">
        <v>-173.9</v>
      </c>
      <c r="R140" s="195">
        <v>-175.14</v>
      </c>
      <c r="S140" s="195">
        <v>-177.01</v>
      </c>
      <c r="T140" s="195">
        <v>-178.83</v>
      </c>
      <c r="U140" s="195">
        <v>179.32</v>
      </c>
      <c r="V140" s="195">
        <v>177.16200000000001</v>
      </c>
      <c r="W140" s="195">
        <v>175.50399999999999</v>
      </c>
      <c r="X140" s="195">
        <v>174.023</v>
      </c>
      <c r="Y140" s="195">
        <v>173.00200000000001</v>
      </c>
      <c r="Z140" s="195">
        <v>172.50299999999999</v>
      </c>
      <c r="AA140" s="195">
        <v>172.50299999999999</v>
      </c>
      <c r="AB140" s="195">
        <v>171.86500000000001</v>
      </c>
      <c r="AC140" s="195">
        <v>171.82599999999999</v>
      </c>
      <c r="AD140" s="195">
        <v>172.07400000000001</v>
      </c>
      <c r="AE140" s="195">
        <v>172.64099999999999</v>
      </c>
      <c r="AF140" s="195">
        <v>173.828</v>
      </c>
      <c r="AG140" s="195">
        <v>175.178</v>
      </c>
      <c r="AH140" s="195">
        <v>176.61099999999999</v>
      </c>
      <c r="AI140" s="195">
        <v>178.047</v>
      </c>
      <c r="AJ140" s="195">
        <v>179.32300000000001</v>
      </c>
      <c r="AK140" s="195">
        <v>-179.67</v>
      </c>
      <c r="AL140" s="195">
        <v>-178.8</v>
      </c>
      <c r="AM140" s="195">
        <v>-178.8</v>
      </c>
      <c r="AN140" s="195">
        <v>-178.34</v>
      </c>
      <c r="AO140" s="195">
        <v>-177.88</v>
      </c>
      <c r="AP140" s="195">
        <v>-177.71</v>
      </c>
      <c r="AQ140" s="195">
        <v>-177.65</v>
      </c>
      <c r="AR140" s="195">
        <v>-177.77</v>
      </c>
      <c r="AS140" s="195">
        <v>-177.87</v>
      </c>
      <c r="AT140" s="195">
        <v>-177.86</v>
      </c>
      <c r="AU140" s="195">
        <v>-177.86</v>
      </c>
      <c r="AV140" s="195">
        <v>-177.85</v>
      </c>
      <c r="AW140" s="195">
        <v>-177.55</v>
      </c>
      <c r="AX140" s="195">
        <v>-177.55</v>
      </c>
      <c r="AY140" s="195">
        <v>-177.05</v>
      </c>
      <c r="AZ140" s="208">
        <v>-176.54</v>
      </c>
    </row>
    <row r="141" spans="1:55">
      <c r="A141" s="201">
        <v>0.65712962962962962</v>
      </c>
      <c r="B141" s="190"/>
      <c r="C141" s="191">
        <v>-27.66</v>
      </c>
      <c r="D141" s="191">
        <v>-22.670999999999999</v>
      </c>
      <c r="E141" s="191">
        <v>-16.437999999999999</v>
      </c>
      <c r="F141" s="191">
        <v>-11.253</v>
      </c>
      <c r="G141" s="191">
        <v>-8.3573000000000004</v>
      </c>
      <c r="H141" s="191">
        <v>-9.1620000000000008</v>
      </c>
      <c r="I141" s="191">
        <v>-12.304</v>
      </c>
      <c r="J141" s="191">
        <v>-15.669</v>
      </c>
      <c r="K141" s="191">
        <v>-20.059999999999999</v>
      </c>
      <c r="L141" s="191">
        <v>-24.834</v>
      </c>
      <c r="M141" s="195">
        <v>-28.931999999999999</v>
      </c>
      <c r="N141" s="195">
        <v>-32.9</v>
      </c>
      <c r="O141" s="195">
        <v>-35.542000000000002</v>
      </c>
      <c r="P141" s="195">
        <v>-35.56</v>
      </c>
      <c r="Q141" s="195">
        <v>-33.988</v>
      </c>
      <c r="R141" s="195">
        <v>-33.988</v>
      </c>
      <c r="S141" s="195">
        <v>-30.61</v>
      </c>
      <c r="T141" s="195">
        <v>-25.984999999999999</v>
      </c>
      <c r="U141" s="195">
        <v>-20.766999999999999</v>
      </c>
      <c r="V141" s="195">
        <v>-16.173999999999999</v>
      </c>
      <c r="W141" s="195">
        <v>-12.587</v>
      </c>
      <c r="X141" s="195">
        <v>-10.329000000000001</v>
      </c>
      <c r="Y141" s="195">
        <v>-9.6340000000000003</v>
      </c>
      <c r="Z141" s="195">
        <v>-8.1708999999999996</v>
      </c>
      <c r="AA141" s="195">
        <v>-8.4944000000000006</v>
      </c>
      <c r="AB141" s="195">
        <v>-8.9896999999999991</v>
      </c>
      <c r="AC141" s="195">
        <v>-8.9896999999999991</v>
      </c>
      <c r="AD141" s="195">
        <v>-8.4931000000000001</v>
      </c>
      <c r="AE141" s="195">
        <v>-9.8058999999999994</v>
      </c>
      <c r="AF141" s="195">
        <v>-10.754</v>
      </c>
      <c r="AG141" s="195">
        <v>-13.942</v>
      </c>
      <c r="AH141" s="195">
        <v>-15.935</v>
      </c>
      <c r="AI141" s="195">
        <v>-20.015999999999998</v>
      </c>
      <c r="AJ141" s="195">
        <v>-23.681000000000001</v>
      </c>
      <c r="AK141" s="195">
        <v>-26.030999999999999</v>
      </c>
      <c r="AL141" s="195">
        <v>-27.824000000000002</v>
      </c>
      <c r="AM141" s="195">
        <v>-30.045000000000002</v>
      </c>
      <c r="AN141" s="195">
        <v>-30.045000000000002</v>
      </c>
      <c r="AO141" s="195">
        <v>-30.196999999999999</v>
      </c>
      <c r="AP141" s="195">
        <v>-29.835999999999999</v>
      </c>
      <c r="AQ141" s="195">
        <v>-29.603000000000002</v>
      </c>
      <c r="AR141" s="195">
        <v>-29.138000000000002</v>
      </c>
      <c r="AS141" s="195">
        <v>-29.413</v>
      </c>
      <c r="AT141" s="195">
        <v>-29.486999999999998</v>
      </c>
      <c r="AU141" s="195">
        <v>-27.969000000000001</v>
      </c>
      <c r="AV141" s="195">
        <v>-29.425000000000001</v>
      </c>
      <c r="AW141" s="195">
        <v>-30.036000000000001</v>
      </c>
      <c r="AX141" s="195">
        <v>-30.983000000000001</v>
      </c>
      <c r="AY141" s="195">
        <v>-30.983000000000001</v>
      </c>
      <c r="AZ141" s="208">
        <v>-32.081000000000003</v>
      </c>
    </row>
    <row r="142" spans="1:55" ht="15" thickBot="1">
      <c r="A142" s="201">
        <f>A141-A140</f>
        <v>1.192129629629668E-3</v>
      </c>
      <c r="B142" s="196" t="s">
        <v>673</v>
      </c>
      <c r="C142" s="197">
        <v>50</v>
      </c>
      <c r="D142" s="197">
        <v>50</v>
      </c>
      <c r="E142" s="197">
        <v>50</v>
      </c>
      <c r="F142" s="197">
        <v>50</v>
      </c>
      <c r="G142" s="197">
        <v>50</v>
      </c>
      <c r="H142" s="197">
        <v>50</v>
      </c>
      <c r="I142" s="197">
        <v>50</v>
      </c>
      <c r="J142" s="197">
        <v>50</v>
      </c>
      <c r="K142" s="197">
        <v>50</v>
      </c>
      <c r="L142" s="197">
        <v>50</v>
      </c>
      <c r="M142" s="199">
        <v>50</v>
      </c>
      <c r="N142" s="199">
        <v>50</v>
      </c>
      <c r="O142" s="199">
        <v>50</v>
      </c>
      <c r="P142" s="199">
        <v>50</v>
      </c>
      <c r="Q142" s="199">
        <v>50</v>
      </c>
      <c r="R142" s="199">
        <v>50</v>
      </c>
      <c r="S142" s="199">
        <v>50</v>
      </c>
      <c r="T142" s="199">
        <v>50</v>
      </c>
      <c r="U142" s="199">
        <v>50</v>
      </c>
      <c r="V142" s="199">
        <v>50</v>
      </c>
      <c r="W142" s="199">
        <v>50</v>
      </c>
      <c r="X142" s="199">
        <v>50</v>
      </c>
      <c r="Y142" s="199">
        <v>50</v>
      </c>
      <c r="Z142" s="199">
        <v>50</v>
      </c>
      <c r="AA142" s="199">
        <v>50</v>
      </c>
      <c r="AB142" s="199">
        <v>50</v>
      </c>
      <c r="AC142" s="199">
        <v>50</v>
      </c>
      <c r="AD142" s="199">
        <v>50</v>
      </c>
      <c r="AE142" s="199">
        <v>50</v>
      </c>
      <c r="AF142" s="199">
        <v>50</v>
      </c>
      <c r="AG142" s="199">
        <v>50</v>
      </c>
      <c r="AH142" s="199">
        <v>50</v>
      </c>
      <c r="AI142" s="199">
        <v>50</v>
      </c>
      <c r="AJ142" s="199">
        <v>50</v>
      </c>
      <c r="AK142" s="199">
        <v>50</v>
      </c>
      <c r="AL142" s="199">
        <v>50</v>
      </c>
      <c r="AM142" s="199">
        <v>50</v>
      </c>
      <c r="AN142" s="199">
        <v>50</v>
      </c>
      <c r="AO142" s="199">
        <v>50</v>
      </c>
      <c r="AP142" s="199">
        <v>50</v>
      </c>
      <c r="AQ142" s="199">
        <v>50</v>
      </c>
      <c r="AR142" s="199">
        <v>50</v>
      </c>
      <c r="AS142" s="199">
        <v>50</v>
      </c>
      <c r="AT142" s="199">
        <v>50</v>
      </c>
      <c r="AU142" s="199">
        <v>50</v>
      </c>
      <c r="AV142" s="199">
        <v>50</v>
      </c>
      <c r="AW142" s="199">
        <v>50</v>
      </c>
      <c r="AX142" s="199">
        <v>50</v>
      </c>
      <c r="AY142" s="199">
        <v>50</v>
      </c>
      <c r="AZ142" s="209">
        <v>50</v>
      </c>
    </row>
  </sheetData>
  <mergeCells count="1">
    <mergeCell ref="A1:C1"/>
  </mergeCells>
  <phoneticPr fontId="3" type="noConversion"/>
  <pageMargins left="0.7" right="0.7" top="0.75" bottom="0.75" header="0.3" footer="0.3"/>
  <legacyDrawing r:id="rId1"/>
  <controls>
    <control shapeId="50187" r:id="rId2" name="CommandButton10"/>
    <control shapeId="50186" r:id="rId3" name="CommandButton9"/>
    <control shapeId="50185" r:id="rId4" name="CommandButton8"/>
    <control shapeId="50184" r:id="rId5" name="CommandButton7"/>
    <control shapeId="50183" r:id="rId6" name="CommandButton6"/>
    <control shapeId="50182" r:id="rId7" name="CommandButton5"/>
    <control shapeId="50181" r:id="rId8" name="CommandButton4"/>
    <control shapeId="50180" r:id="rId9" name="CommandButton3"/>
    <control shapeId="50179" r:id="rId10" name="CommandButton2"/>
    <control shapeId="50178" r:id="rId11" name="CommandButton1"/>
    <control shapeId="50188" r:id="rId12" name="OptionButton1"/>
    <control shapeId="50189" r:id="rId13" name="CommandButton11"/>
    <control shapeId="50190" r:id="rId14" name="CommandButton12"/>
    <control shapeId="50191" r:id="rId15" name="CommandButton13"/>
    <control shapeId="50192" r:id="rId16" name="CommandButton14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8"/>
  <dimension ref="A1:C1"/>
  <sheetViews>
    <sheetView workbookViewId="0">
      <selection activeCell="C1" sqref="C1"/>
    </sheetView>
  </sheetViews>
  <sheetFormatPr defaultRowHeight="13.5"/>
  <sheetData>
    <row r="1" spans="1:3">
      <c r="A1">
        <v>30</v>
      </c>
      <c r="B1">
        <v>40</v>
      </c>
      <c r="C1">
        <v>50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30</vt:i4>
      </vt:variant>
      <vt:variant>
        <vt:lpstr>命名范围</vt:lpstr>
      </vt:variant>
      <vt:variant>
        <vt:i4>1027</vt:i4>
      </vt:variant>
    </vt:vector>
  </HeadingPairs>
  <TitlesOfParts>
    <vt:vector size="1057" baseType="lpstr">
      <vt:lpstr>Source</vt:lpstr>
      <vt:lpstr>Range</vt:lpstr>
      <vt:lpstr>Range_158</vt:lpstr>
      <vt:lpstr>Load</vt:lpstr>
      <vt:lpstr>Load_158</vt:lpstr>
      <vt:lpstr>Stability</vt:lpstr>
      <vt:lpstr>Stability_158</vt:lpstr>
      <vt:lpstr>Monitor</vt:lpstr>
      <vt:lpstr>Monitor_158</vt:lpstr>
      <vt:lpstr>158_data</vt:lpstr>
      <vt:lpstr>Unbalance</vt:lpstr>
      <vt:lpstr>Mutual</vt:lpstr>
      <vt:lpstr>Err</vt:lpstr>
      <vt:lpstr>Lstability</vt:lpstr>
      <vt:lpstr>U</vt:lpstr>
      <vt:lpstr>I</vt:lpstr>
      <vt:lpstr>P</vt:lpstr>
      <vt:lpstr>DC</vt:lpstr>
      <vt:lpstr>稳定度</vt:lpstr>
      <vt:lpstr>Finetune</vt:lpstr>
      <vt:lpstr>Steady_output</vt:lpstr>
      <vt:lpstr>Comtest</vt:lpstr>
      <vt:lpstr>Harmonic</vt:lpstr>
      <vt:lpstr>PSU</vt:lpstr>
      <vt:lpstr>RSM</vt:lpstr>
      <vt:lpstr>PPM</vt:lpstr>
      <vt:lpstr>Voltage</vt:lpstr>
      <vt:lpstr>RSM display</vt:lpstr>
      <vt:lpstr>Range_sta</vt:lpstr>
      <vt:lpstr>Sheet1</vt:lpstr>
      <vt:lpstr>A_158</vt:lpstr>
      <vt:lpstr>A_158_</vt:lpstr>
      <vt:lpstr>A_158_L0</vt:lpstr>
      <vt:lpstr>A_158_L1</vt:lpstr>
      <vt:lpstr>A_158_L2</vt:lpstr>
      <vt:lpstr>A_158_L3</vt:lpstr>
      <vt:lpstr>A_158_L4</vt:lpstr>
      <vt:lpstr>A_158_L5</vt:lpstr>
      <vt:lpstr>A_158_L6</vt:lpstr>
      <vt:lpstr>A_158_L7</vt:lpstr>
      <vt:lpstr>A_fail</vt:lpstr>
      <vt:lpstr>B_158</vt:lpstr>
      <vt:lpstr>B_158_</vt:lpstr>
      <vt:lpstr>B_158_L1</vt:lpstr>
      <vt:lpstr>B_158_L2</vt:lpstr>
      <vt:lpstr>B_158_L3</vt:lpstr>
      <vt:lpstr>B_158_L4</vt:lpstr>
      <vt:lpstr>B_158_L5</vt:lpstr>
      <vt:lpstr>B_158_L6</vt:lpstr>
      <vt:lpstr>B_158_L7</vt:lpstr>
      <vt:lpstr>B_158_LO</vt:lpstr>
      <vt:lpstr>B_fail</vt:lpstr>
      <vt:lpstr>C_158</vt:lpstr>
      <vt:lpstr>C_158_</vt:lpstr>
      <vt:lpstr>C_158_L1</vt:lpstr>
      <vt:lpstr>C_158_L2</vt:lpstr>
      <vt:lpstr>C_158_L3</vt:lpstr>
      <vt:lpstr>C_158_L4</vt:lpstr>
      <vt:lpstr>C_158_L5</vt:lpstr>
      <vt:lpstr>C_158_L6</vt:lpstr>
      <vt:lpstr>C_158_L7</vt:lpstr>
      <vt:lpstr>C_158_LO</vt:lpstr>
      <vt:lpstr>C_fail</vt:lpstr>
      <vt:lpstr>Cir_per</vt:lpstr>
      <vt:lpstr>Com_Port</vt:lpstr>
      <vt:lpstr>Com_Port_H</vt:lpstr>
      <vt:lpstr>Com_Port_RSM</vt:lpstr>
      <vt:lpstr>Com_status</vt:lpstr>
      <vt:lpstr>Com_status_IAH</vt:lpstr>
      <vt:lpstr>Com_status_IBH</vt:lpstr>
      <vt:lpstr>Com_status_ICH</vt:lpstr>
      <vt:lpstr>Com_status_sta</vt:lpstr>
      <vt:lpstr>Com_status_VAH</vt:lpstr>
      <vt:lpstr>Com_status_VBH</vt:lpstr>
      <vt:lpstr>Com_status_VCH</vt:lpstr>
      <vt:lpstr>Cooling</vt:lpstr>
      <vt:lpstr>PSU!COS</vt:lpstr>
      <vt:lpstr>RSM!COS</vt:lpstr>
      <vt:lpstr>COS</vt:lpstr>
      <vt:lpstr>COS_Load</vt:lpstr>
      <vt:lpstr>COS_Monitor</vt:lpstr>
      <vt:lpstr>COS_mutual</vt:lpstr>
      <vt:lpstr>稳定度!COS_Range</vt:lpstr>
      <vt:lpstr>COS_Range</vt:lpstr>
      <vt:lpstr>COS_Stability</vt:lpstr>
      <vt:lpstr>COS_unbalance</vt:lpstr>
      <vt:lpstr>CosData</vt:lpstr>
      <vt:lpstr>CosData_60</vt:lpstr>
      <vt:lpstr>Cosdata_reset</vt:lpstr>
      <vt:lpstr>Cur_err_A</vt:lpstr>
      <vt:lpstr>Cur_err_B</vt:lpstr>
      <vt:lpstr>Cur_err_C</vt:lpstr>
      <vt:lpstr>Current_all</vt:lpstr>
      <vt:lpstr>Current_com</vt:lpstr>
      <vt:lpstr>Current_reset_0</vt:lpstr>
      <vt:lpstr>稳定度!Current1</vt:lpstr>
      <vt:lpstr>Current1</vt:lpstr>
      <vt:lpstr>Current10</vt:lpstr>
      <vt:lpstr>Current2</vt:lpstr>
      <vt:lpstr>Current20</vt:lpstr>
      <vt:lpstr>Current3</vt:lpstr>
      <vt:lpstr>Current4</vt:lpstr>
      <vt:lpstr>Current5</vt:lpstr>
      <vt:lpstr>Current6</vt:lpstr>
      <vt:lpstr>Current7</vt:lpstr>
      <vt:lpstr>Current8</vt:lpstr>
      <vt:lpstr>Current9</vt:lpstr>
      <vt:lpstr>currentL1</vt:lpstr>
      <vt:lpstr>currentL10</vt:lpstr>
      <vt:lpstr>currentL11</vt:lpstr>
      <vt:lpstr>currentL12</vt:lpstr>
      <vt:lpstr>currentL13</vt:lpstr>
      <vt:lpstr>currentL14</vt:lpstr>
      <vt:lpstr>currentL15</vt:lpstr>
      <vt:lpstr>currentL16</vt:lpstr>
      <vt:lpstr>currentL17</vt:lpstr>
      <vt:lpstr>currentL18</vt:lpstr>
      <vt:lpstr>currentL19</vt:lpstr>
      <vt:lpstr>currentL2</vt:lpstr>
      <vt:lpstr>currentL20</vt:lpstr>
      <vt:lpstr>currentL3</vt:lpstr>
      <vt:lpstr>currentL4</vt:lpstr>
      <vt:lpstr>currentL5</vt:lpstr>
      <vt:lpstr>currentL6</vt:lpstr>
      <vt:lpstr>currentL7</vt:lpstr>
      <vt:lpstr>currentL8</vt:lpstr>
      <vt:lpstr>currentL9</vt:lpstr>
      <vt:lpstr>Load_158!CYBH_A</vt:lpstr>
      <vt:lpstr>Monitor_158!CYBH_A</vt:lpstr>
      <vt:lpstr>Stability_158!CYBH_A</vt:lpstr>
      <vt:lpstr>CYBH_A</vt:lpstr>
      <vt:lpstr>Load_158!CYBH_B</vt:lpstr>
      <vt:lpstr>Monitor_158!CYBH_B</vt:lpstr>
      <vt:lpstr>Stability_158!CYBH_B</vt:lpstr>
      <vt:lpstr>CYBH_B</vt:lpstr>
      <vt:lpstr>Load_158!CYBH_C</vt:lpstr>
      <vt:lpstr>Monitor_158!CYBH_C</vt:lpstr>
      <vt:lpstr>Stability_158!CYBH_C</vt:lpstr>
      <vt:lpstr>CYBH_C</vt:lpstr>
      <vt:lpstr>Day_time</vt:lpstr>
      <vt:lpstr>PSU!DCI_A</vt:lpstr>
      <vt:lpstr>RSM!DCI_A</vt:lpstr>
      <vt:lpstr>DCI_A</vt:lpstr>
      <vt:lpstr>DCI_A_Load</vt:lpstr>
      <vt:lpstr>DCI_A_Monitor</vt:lpstr>
      <vt:lpstr>DCI_A_mutual</vt:lpstr>
      <vt:lpstr>DCI_A_Range</vt:lpstr>
      <vt:lpstr>DCI_A_Stability</vt:lpstr>
      <vt:lpstr>DCI_A_unbalance</vt:lpstr>
      <vt:lpstr>PSU!DCU_V</vt:lpstr>
      <vt:lpstr>RSM!DCU_V</vt:lpstr>
      <vt:lpstr>DCU_V</vt:lpstr>
      <vt:lpstr>DCU_V_Load</vt:lpstr>
      <vt:lpstr>DCU_V_Monitor</vt:lpstr>
      <vt:lpstr>DCU_V_mutual</vt:lpstr>
      <vt:lpstr>DCU_V_Range</vt:lpstr>
      <vt:lpstr>DCU_V_Stability</vt:lpstr>
      <vt:lpstr>DCU_V_unbalance</vt:lpstr>
      <vt:lpstr>Delay_time</vt:lpstr>
      <vt:lpstr>Dis_DCI</vt:lpstr>
      <vt:lpstr>Dis_DCV</vt:lpstr>
      <vt:lpstr>Dis_Fre</vt:lpstr>
      <vt:lpstr>Dis_I</vt:lpstr>
      <vt:lpstr>Dis_PF</vt:lpstr>
      <vt:lpstr>Dis_phase</vt:lpstr>
      <vt:lpstr>Dis_Q</vt:lpstr>
      <vt:lpstr>Dis_tim</vt:lpstr>
      <vt:lpstr>Dis_tim_sta</vt:lpstr>
      <vt:lpstr>Dis_uphase</vt:lpstr>
      <vt:lpstr>Dis_V</vt:lpstr>
      <vt:lpstr>Dis_W</vt:lpstr>
      <vt:lpstr>Load_158!DL_mute_A</vt:lpstr>
      <vt:lpstr>Monitor_158!DL_mute_A</vt:lpstr>
      <vt:lpstr>Stability_158!DL_mute_A</vt:lpstr>
      <vt:lpstr>DL_mute_A</vt:lpstr>
      <vt:lpstr>Load_158!DL_mute_B</vt:lpstr>
      <vt:lpstr>Monitor_158!DL_mute_B</vt:lpstr>
      <vt:lpstr>Stability_158!DL_mute_B</vt:lpstr>
      <vt:lpstr>DL_mute_B</vt:lpstr>
      <vt:lpstr>Load_158!DL_mute_C</vt:lpstr>
      <vt:lpstr>Monitor_158!DL_mute_C</vt:lpstr>
      <vt:lpstr>Stability_158!DL_mute_C</vt:lpstr>
      <vt:lpstr>DL_mute_C</vt:lpstr>
      <vt:lpstr>Load_158!DLCY_A</vt:lpstr>
      <vt:lpstr>Monitor_158!DLCY_A</vt:lpstr>
      <vt:lpstr>Stability_158!DLCY_A</vt:lpstr>
      <vt:lpstr>DLCY_A</vt:lpstr>
      <vt:lpstr>Load_158!DLCY_B</vt:lpstr>
      <vt:lpstr>Monitor_158!DLCY_B</vt:lpstr>
      <vt:lpstr>Stability_158!DLCY_B</vt:lpstr>
      <vt:lpstr>DLCY_B</vt:lpstr>
      <vt:lpstr>Load_158!DLCY_C</vt:lpstr>
      <vt:lpstr>Monitor_158!DLCY_C</vt:lpstr>
      <vt:lpstr>Stability_158!DLCY_C</vt:lpstr>
      <vt:lpstr>DLCY_C</vt:lpstr>
      <vt:lpstr>Load_158!DLGF_A</vt:lpstr>
      <vt:lpstr>Monitor_158!DLGF_A</vt:lpstr>
      <vt:lpstr>Stability_158!DLGF_A</vt:lpstr>
      <vt:lpstr>DLGF_A</vt:lpstr>
      <vt:lpstr>Load_158!DLGF_B</vt:lpstr>
      <vt:lpstr>Monitor_158!DLGF_B</vt:lpstr>
      <vt:lpstr>Stability_158!DLGF_B</vt:lpstr>
      <vt:lpstr>DLGF_B</vt:lpstr>
      <vt:lpstr>Load_158!DLGF_C</vt:lpstr>
      <vt:lpstr>Monitor_158!DLGF_C</vt:lpstr>
      <vt:lpstr>Stability_158!DLGF_C</vt:lpstr>
      <vt:lpstr>DLGF_C</vt:lpstr>
      <vt:lpstr>Load_158!DLKL_A</vt:lpstr>
      <vt:lpstr>Monitor_158!DLKL_A</vt:lpstr>
      <vt:lpstr>Stability_158!DLKL_A</vt:lpstr>
      <vt:lpstr>DLKL_A</vt:lpstr>
      <vt:lpstr>Load_158!DLKL_B</vt:lpstr>
      <vt:lpstr>Monitor_158!DLKL_B</vt:lpstr>
      <vt:lpstr>Stability_158!DLKL_B</vt:lpstr>
      <vt:lpstr>DLKL_B</vt:lpstr>
      <vt:lpstr>Load_158!DLKL_C</vt:lpstr>
      <vt:lpstr>Monitor_158!DLKL_C</vt:lpstr>
      <vt:lpstr>Stability_158!DLKL_C</vt:lpstr>
      <vt:lpstr>DLKL_C</vt:lpstr>
      <vt:lpstr>Load_158!DLSC_A</vt:lpstr>
      <vt:lpstr>Monitor_158!DLSC_A</vt:lpstr>
      <vt:lpstr>Stability_158!DLSC_A</vt:lpstr>
      <vt:lpstr>DLSC_A</vt:lpstr>
      <vt:lpstr>Load_158!DLSC_B</vt:lpstr>
      <vt:lpstr>Monitor_158!DLSC_B</vt:lpstr>
      <vt:lpstr>Stability_158!DLSC_B</vt:lpstr>
      <vt:lpstr>DLSC_B</vt:lpstr>
      <vt:lpstr>Load_158!DLSC_C</vt:lpstr>
      <vt:lpstr>Monitor_158!DLSC_C</vt:lpstr>
      <vt:lpstr>Stability_158!DLSC_C</vt:lpstr>
      <vt:lpstr>DLSC_C</vt:lpstr>
      <vt:lpstr>Load_158!DLYD_A</vt:lpstr>
      <vt:lpstr>Monitor_158!DLYD_A</vt:lpstr>
      <vt:lpstr>Stability_158!DLYD_A</vt:lpstr>
      <vt:lpstr>DLYD_A</vt:lpstr>
      <vt:lpstr>Load_158!DLYD_B</vt:lpstr>
      <vt:lpstr>Monitor_158!DLYD_B</vt:lpstr>
      <vt:lpstr>Stability_158!DLYD_B</vt:lpstr>
      <vt:lpstr>DLYD_B</vt:lpstr>
      <vt:lpstr>Load_158!DLYD_C</vt:lpstr>
      <vt:lpstr>Monitor_158!DLYD_C</vt:lpstr>
      <vt:lpstr>Stability_158!DLYD_C</vt:lpstr>
      <vt:lpstr>DLYD_C</vt:lpstr>
      <vt:lpstr>Load_158!DLZY_A</vt:lpstr>
      <vt:lpstr>Monitor_158!DLZY_A</vt:lpstr>
      <vt:lpstr>Stability_158!DLZY_A</vt:lpstr>
      <vt:lpstr>DLZY_A</vt:lpstr>
      <vt:lpstr>Load_158!DLZY_B</vt:lpstr>
      <vt:lpstr>Monitor_158!DLZY_B</vt:lpstr>
      <vt:lpstr>Stability_158!DLZY_B</vt:lpstr>
      <vt:lpstr>DLZY_B</vt:lpstr>
      <vt:lpstr>Load_158!DLZY_C</vt:lpstr>
      <vt:lpstr>Monitor_158!DLZY_C</vt:lpstr>
      <vt:lpstr>Stability_158!DLZY_C</vt:lpstr>
      <vt:lpstr>DLZY_C</vt:lpstr>
      <vt:lpstr>Load_158!DY_mute_A</vt:lpstr>
      <vt:lpstr>Monitor_158!DY_mute_A</vt:lpstr>
      <vt:lpstr>Stability_158!DY_mute_A</vt:lpstr>
      <vt:lpstr>DY_mute_A</vt:lpstr>
      <vt:lpstr>Load_158!DY_mute_B</vt:lpstr>
      <vt:lpstr>Monitor_158!DY_mute_B</vt:lpstr>
      <vt:lpstr>Stability_158!DY_mute_B</vt:lpstr>
      <vt:lpstr>DY_mute_B</vt:lpstr>
      <vt:lpstr>Load_158!DY_mute_C</vt:lpstr>
      <vt:lpstr>Monitor_158!DY_mute_C</vt:lpstr>
      <vt:lpstr>Stability_158!DY_mute_C</vt:lpstr>
      <vt:lpstr>DY_mute_C</vt:lpstr>
      <vt:lpstr>Load_158!DYGF_A</vt:lpstr>
      <vt:lpstr>Monitor_158!DYGF_A</vt:lpstr>
      <vt:lpstr>Stability_158!DYGF_A</vt:lpstr>
      <vt:lpstr>DYGF_A</vt:lpstr>
      <vt:lpstr>Load_158!DYGF_B</vt:lpstr>
      <vt:lpstr>Monitor_158!DYGF_B</vt:lpstr>
      <vt:lpstr>Stability_158!DYGF_B</vt:lpstr>
      <vt:lpstr>DYGF_B</vt:lpstr>
      <vt:lpstr>Load_158!DYGF_C</vt:lpstr>
      <vt:lpstr>Monitor_158!DYGF_C</vt:lpstr>
      <vt:lpstr>Stability_158!DYGF_C</vt:lpstr>
      <vt:lpstr>DYGF_C</vt:lpstr>
      <vt:lpstr>Load_158!DYKL_A</vt:lpstr>
      <vt:lpstr>Monitor_158!DYKL_A</vt:lpstr>
      <vt:lpstr>Stability_158!DYKL_A</vt:lpstr>
      <vt:lpstr>DYKL_A</vt:lpstr>
      <vt:lpstr>Load_158!DYKL_B</vt:lpstr>
      <vt:lpstr>Monitor_158!DYKL_B</vt:lpstr>
      <vt:lpstr>Stability_158!DYKL_B</vt:lpstr>
      <vt:lpstr>DYKL_B</vt:lpstr>
      <vt:lpstr>Load_158!DYKL_C</vt:lpstr>
      <vt:lpstr>Monitor_158!DYKL_C</vt:lpstr>
      <vt:lpstr>Stability_158!DYKL_C</vt:lpstr>
      <vt:lpstr>DYKL_C</vt:lpstr>
      <vt:lpstr>Load_158!DYSC_A</vt:lpstr>
      <vt:lpstr>Monitor_158!DYSC_A</vt:lpstr>
      <vt:lpstr>Stability_158!DYSC_A</vt:lpstr>
      <vt:lpstr>DYSC_A</vt:lpstr>
      <vt:lpstr>Load_158!DYSC_B</vt:lpstr>
      <vt:lpstr>Monitor_158!DYSC_B</vt:lpstr>
      <vt:lpstr>Stability_158!DYSC_B</vt:lpstr>
      <vt:lpstr>DYSC_B</vt:lpstr>
      <vt:lpstr>Load_158!DYSC_C</vt:lpstr>
      <vt:lpstr>Monitor_158!DYSC_C</vt:lpstr>
      <vt:lpstr>Stability_158!DYSC_C</vt:lpstr>
      <vt:lpstr>DYSC_C</vt:lpstr>
      <vt:lpstr>Load_158!DYYD_A</vt:lpstr>
      <vt:lpstr>Monitor_158!DYYD_A</vt:lpstr>
      <vt:lpstr>Stability_158!DYYD_A</vt:lpstr>
      <vt:lpstr>DYYD_A</vt:lpstr>
      <vt:lpstr>Load_158!DYYD_B</vt:lpstr>
      <vt:lpstr>Monitor_158!DYYD_B</vt:lpstr>
      <vt:lpstr>Stability_158!DYYD_B</vt:lpstr>
      <vt:lpstr>DYYD_B</vt:lpstr>
      <vt:lpstr>Load_158!DYYD_C</vt:lpstr>
      <vt:lpstr>Monitor_158!DYYD_C</vt:lpstr>
      <vt:lpstr>Stability_158!DYYD_C</vt:lpstr>
      <vt:lpstr>DYYD_C</vt:lpstr>
      <vt:lpstr>End_test_time</vt:lpstr>
      <vt:lpstr>Fine_I</vt:lpstr>
      <vt:lpstr>Fine_IA</vt:lpstr>
      <vt:lpstr>Fine_QA</vt:lpstr>
      <vt:lpstr>Fine_U</vt:lpstr>
      <vt:lpstr>Fine_UA</vt:lpstr>
      <vt:lpstr>Fr_com</vt:lpstr>
      <vt:lpstr>Fr_err_A</vt:lpstr>
      <vt:lpstr>Fr_err_B</vt:lpstr>
      <vt:lpstr>Fre_</vt:lpstr>
      <vt:lpstr>Fre_reset_0</vt:lpstr>
      <vt:lpstr>Fre_sta</vt:lpstr>
      <vt:lpstr>PSU!Freq</vt:lpstr>
      <vt:lpstr>RSM!Freq</vt:lpstr>
      <vt:lpstr>Freq</vt:lpstr>
      <vt:lpstr>Freq_Load</vt:lpstr>
      <vt:lpstr>Freq_Monitor</vt:lpstr>
      <vt:lpstr>Freq_mutual</vt:lpstr>
      <vt:lpstr>Freq_Range</vt:lpstr>
      <vt:lpstr>Freq_Stability</vt:lpstr>
      <vt:lpstr>Freq_unbalance</vt:lpstr>
      <vt:lpstr>FW_</vt:lpstr>
      <vt:lpstr>GEN_Acom_err</vt:lpstr>
      <vt:lpstr>GEN_Bcom_err</vt:lpstr>
      <vt:lpstr>GEN_Ccom_err</vt:lpstr>
      <vt:lpstr>GEN_com</vt:lpstr>
      <vt:lpstr>GP_1</vt:lpstr>
      <vt:lpstr>GP_10</vt:lpstr>
      <vt:lpstr>GP_11</vt:lpstr>
      <vt:lpstr>GP_12</vt:lpstr>
      <vt:lpstr>GP_13</vt:lpstr>
      <vt:lpstr>GP_14</vt:lpstr>
      <vt:lpstr>GP_15</vt:lpstr>
      <vt:lpstr>GP_16</vt:lpstr>
      <vt:lpstr>GP_17</vt:lpstr>
      <vt:lpstr>GP_18</vt:lpstr>
      <vt:lpstr>GP_19</vt:lpstr>
      <vt:lpstr>GP_2</vt:lpstr>
      <vt:lpstr>GP_20</vt:lpstr>
      <vt:lpstr>GP_21</vt:lpstr>
      <vt:lpstr>GP_22</vt:lpstr>
      <vt:lpstr>GP_23</vt:lpstr>
      <vt:lpstr>GP_24</vt:lpstr>
      <vt:lpstr>GP_25</vt:lpstr>
      <vt:lpstr>GP_26</vt:lpstr>
      <vt:lpstr>GP_27</vt:lpstr>
      <vt:lpstr>GP_28</vt:lpstr>
      <vt:lpstr>GP_29</vt:lpstr>
      <vt:lpstr>GP_3</vt:lpstr>
      <vt:lpstr>GP_30</vt:lpstr>
      <vt:lpstr>GP_31</vt:lpstr>
      <vt:lpstr>GP_32</vt:lpstr>
      <vt:lpstr>GP_33</vt:lpstr>
      <vt:lpstr>GP_34</vt:lpstr>
      <vt:lpstr>GP_35</vt:lpstr>
      <vt:lpstr>GP_36</vt:lpstr>
      <vt:lpstr>GP_37</vt:lpstr>
      <vt:lpstr>GP_38</vt:lpstr>
      <vt:lpstr>GP_39</vt:lpstr>
      <vt:lpstr>GP_4</vt:lpstr>
      <vt:lpstr>GP_40</vt:lpstr>
      <vt:lpstr>GP_41</vt:lpstr>
      <vt:lpstr>GP_42</vt:lpstr>
      <vt:lpstr>GP_43</vt:lpstr>
      <vt:lpstr>GP_44</vt:lpstr>
      <vt:lpstr>GP_45</vt:lpstr>
      <vt:lpstr>GP_46</vt:lpstr>
      <vt:lpstr>GP_47</vt:lpstr>
      <vt:lpstr>GP_48</vt:lpstr>
      <vt:lpstr>GP_49</vt:lpstr>
      <vt:lpstr>GP_5</vt:lpstr>
      <vt:lpstr>GP_50</vt:lpstr>
      <vt:lpstr>GP_51</vt:lpstr>
      <vt:lpstr>GP_52</vt:lpstr>
      <vt:lpstr>GP_53</vt:lpstr>
      <vt:lpstr>GP_54</vt:lpstr>
      <vt:lpstr>GP_55</vt:lpstr>
      <vt:lpstr>GP_56</vt:lpstr>
      <vt:lpstr>GP_57</vt:lpstr>
      <vt:lpstr>GP_58</vt:lpstr>
      <vt:lpstr>GP_6</vt:lpstr>
      <vt:lpstr>GP_7</vt:lpstr>
      <vt:lpstr>GP_8</vt:lpstr>
      <vt:lpstr>GP_9</vt:lpstr>
      <vt:lpstr>GPMCS_</vt:lpstr>
      <vt:lpstr>PSU!I_A</vt:lpstr>
      <vt:lpstr>RSM!I_A</vt:lpstr>
      <vt:lpstr>I_A</vt:lpstr>
      <vt:lpstr>I_A_Load</vt:lpstr>
      <vt:lpstr>I_A_Monitor</vt:lpstr>
      <vt:lpstr>I_A_mutual</vt:lpstr>
      <vt:lpstr>稳定度!I_A_Range</vt:lpstr>
      <vt:lpstr>I_A_Range</vt:lpstr>
      <vt:lpstr>I_A_sta</vt:lpstr>
      <vt:lpstr>I_A_Stability</vt:lpstr>
      <vt:lpstr>I_A_unbalance</vt:lpstr>
      <vt:lpstr>I_AA</vt:lpstr>
      <vt:lpstr>I_AAA</vt:lpstr>
      <vt:lpstr>I_BB</vt:lpstr>
      <vt:lpstr>I_BBB</vt:lpstr>
      <vt:lpstr>I_CC</vt:lpstr>
      <vt:lpstr>I_CCC</vt:lpstr>
      <vt:lpstr>IA_H_Mod</vt:lpstr>
      <vt:lpstr>IA_H_Per</vt:lpstr>
      <vt:lpstr>IA_H_Pha</vt:lpstr>
      <vt:lpstr>IA_H_T</vt:lpstr>
      <vt:lpstr>IB_H_Mod</vt:lpstr>
      <vt:lpstr>IB_H_Per</vt:lpstr>
      <vt:lpstr>IB_H_Pha</vt:lpstr>
      <vt:lpstr>IB_H_T</vt:lpstr>
      <vt:lpstr>IC_H_Mod</vt:lpstr>
      <vt:lpstr>IC_H_Per</vt:lpstr>
      <vt:lpstr>IC_H_Pha</vt:lpstr>
      <vt:lpstr>IC_H_T</vt:lpstr>
      <vt:lpstr>Interval_s</vt:lpstr>
      <vt:lpstr>K_value</vt:lpstr>
      <vt:lpstr>Load_100A</vt:lpstr>
      <vt:lpstr>Load_200A</vt:lpstr>
      <vt:lpstr>Load_ICT</vt:lpstr>
      <vt:lpstr>Long_per</vt:lpstr>
      <vt:lpstr>Model</vt:lpstr>
      <vt:lpstr>Moni_per</vt:lpstr>
      <vt:lpstr>Monitor_COS1</vt:lpstr>
      <vt:lpstr>Monitor_COS2</vt:lpstr>
      <vt:lpstr>Monitor_COS3</vt:lpstr>
      <vt:lpstr>Monitor_COS4</vt:lpstr>
      <vt:lpstr>Monitor_COS5</vt:lpstr>
      <vt:lpstr>Monitor_COS6</vt:lpstr>
      <vt:lpstr>Monitor_COS7</vt:lpstr>
      <vt:lpstr>Monitor_COS8</vt:lpstr>
      <vt:lpstr>Monitor_Fr1</vt:lpstr>
      <vt:lpstr>Monitor_Fr2</vt:lpstr>
      <vt:lpstr>Monitor_Fr3</vt:lpstr>
      <vt:lpstr>Monitor_Fr4</vt:lpstr>
      <vt:lpstr>Monitor_Fr5</vt:lpstr>
      <vt:lpstr>Monitor_I1</vt:lpstr>
      <vt:lpstr>Monitor_I2</vt:lpstr>
      <vt:lpstr>Monitor_I3</vt:lpstr>
      <vt:lpstr>Monitor_I4</vt:lpstr>
      <vt:lpstr>Monitor_I5</vt:lpstr>
      <vt:lpstr>Monitor_V1</vt:lpstr>
      <vt:lpstr>Monitor_V2</vt:lpstr>
      <vt:lpstr>Monitor_V3</vt:lpstr>
      <vt:lpstr>Monitor_V4</vt:lpstr>
      <vt:lpstr>Monitor_V5</vt:lpstr>
      <vt:lpstr>Monitor_V6</vt:lpstr>
      <vt:lpstr>Multi_IA_Per</vt:lpstr>
      <vt:lpstr>Multi_IA_Ph</vt:lpstr>
      <vt:lpstr>Multi_IA_T</vt:lpstr>
      <vt:lpstr>Multi_IB_Per</vt:lpstr>
      <vt:lpstr>Multi_IB_Ph</vt:lpstr>
      <vt:lpstr>Multi_IB_T</vt:lpstr>
      <vt:lpstr>Multi_IC_Per</vt:lpstr>
      <vt:lpstr>Multi_IC_Ph</vt:lpstr>
      <vt:lpstr>Multi_IC_T</vt:lpstr>
      <vt:lpstr>Multi_VA_Per</vt:lpstr>
      <vt:lpstr>Multi_VA_Ph</vt:lpstr>
      <vt:lpstr>Multi_VA_T</vt:lpstr>
      <vt:lpstr>Multi_VB_Per</vt:lpstr>
      <vt:lpstr>Multi_VB_Ph</vt:lpstr>
      <vt:lpstr>Multi_VB_T</vt:lpstr>
      <vt:lpstr>Multi_VC_Per</vt:lpstr>
      <vt:lpstr>Multi_VC_Ph</vt:lpstr>
      <vt:lpstr>Multi_VC_T</vt:lpstr>
      <vt:lpstr>Mutu_per</vt:lpstr>
      <vt:lpstr>PSU!P_W</vt:lpstr>
      <vt:lpstr>RSM!P_W</vt:lpstr>
      <vt:lpstr>P_W</vt:lpstr>
      <vt:lpstr>P_W_Load</vt:lpstr>
      <vt:lpstr>P_W_Monitor</vt:lpstr>
      <vt:lpstr>P_W_mutual</vt:lpstr>
      <vt:lpstr>稳定度!P_W_Range</vt:lpstr>
      <vt:lpstr>P_W_Range</vt:lpstr>
      <vt:lpstr>P_W_Stability</vt:lpstr>
      <vt:lpstr>P_W_unbalance</vt:lpstr>
      <vt:lpstr>PF_all</vt:lpstr>
      <vt:lpstr>PF_com</vt:lpstr>
      <vt:lpstr>Pha_err_A</vt:lpstr>
      <vt:lpstr>Pha_err_B</vt:lpstr>
      <vt:lpstr>Pha_err_C</vt:lpstr>
      <vt:lpstr>PSU!Phase_Angle</vt:lpstr>
      <vt:lpstr>RSM!Phase_Angle</vt:lpstr>
      <vt:lpstr>Phase_Angle</vt:lpstr>
      <vt:lpstr>Phase_Angle_Load</vt:lpstr>
      <vt:lpstr>Phase_Angle_Monitor</vt:lpstr>
      <vt:lpstr>Phase_Angle_mutual</vt:lpstr>
      <vt:lpstr>Phase_Angle_Range</vt:lpstr>
      <vt:lpstr>Phase_Angle_sta</vt:lpstr>
      <vt:lpstr>Phase_Angle_Stability</vt:lpstr>
      <vt:lpstr>Phase_Angle_unbalance</vt:lpstr>
      <vt:lpstr>Port_PSU</vt:lpstr>
      <vt:lpstr>Port_RSM</vt:lpstr>
      <vt:lpstr>Load_158!PPZT_A</vt:lpstr>
      <vt:lpstr>Monitor_158!PPZT_A</vt:lpstr>
      <vt:lpstr>Stability_158!PPZT_A</vt:lpstr>
      <vt:lpstr>PPZT_A</vt:lpstr>
      <vt:lpstr>Load_158!PPZT_B</vt:lpstr>
      <vt:lpstr>Monitor_158!PPZT_B</vt:lpstr>
      <vt:lpstr>Stability_158!PPZT_B</vt:lpstr>
      <vt:lpstr>PPZT_B</vt:lpstr>
      <vt:lpstr>Load_158!PPZT_C</vt:lpstr>
      <vt:lpstr>Monitor_158!PPZT_C</vt:lpstr>
      <vt:lpstr>Stability_158!PPZT_C</vt:lpstr>
      <vt:lpstr>PPZT_C</vt:lpstr>
      <vt:lpstr>Source!Print_Area</vt:lpstr>
      <vt:lpstr>PSU!Q_var</vt:lpstr>
      <vt:lpstr>RSM!Q_var</vt:lpstr>
      <vt:lpstr>Q_var</vt:lpstr>
      <vt:lpstr>Q_var_Load</vt:lpstr>
      <vt:lpstr>Q_var_Monitor</vt:lpstr>
      <vt:lpstr>Q_var_mutual</vt:lpstr>
      <vt:lpstr>Q_var_Range</vt:lpstr>
      <vt:lpstr>Q_var_Stability</vt:lpstr>
      <vt:lpstr>Q_var_unbalance</vt:lpstr>
      <vt:lpstr>QH_1</vt:lpstr>
      <vt:lpstr>QH_10</vt:lpstr>
      <vt:lpstr>QH_11</vt:lpstr>
      <vt:lpstr>QH_12</vt:lpstr>
      <vt:lpstr>QH_13</vt:lpstr>
      <vt:lpstr>QH_14</vt:lpstr>
      <vt:lpstr>QH_15</vt:lpstr>
      <vt:lpstr>QH_16</vt:lpstr>
      <vt:lpstr>QH_17</vt:lpstr>
      <vt:lpstr>QH_18</vt:lpstr>
      <vt:lpstr>QH_19</vt:lpstr>
      <vt:lpstr>QH_2</vt:lpstr>
      <vt:lpstr>QH_20</vt:lpstr>
      <vt:lpstr>QH_21</vt:lpstr>
      <vt:lpstr>QH_22</vt:lpstr>
      <vt:lpstr>QH_23</vt:lpstr>
      <vt:lpstr>QH_24</vt:lpstr>
      <vt:lpstr>QH_25</vt:lpstr>
      <vt:lpstr>QH_26</vt:lpstr>
      <vt:lpstr>QH_27</vt:lpstr>
      <vt:lpstr>QH_28</vt:lpstr>
      <vt:lpstr>QH_29</vt:lpstr>
      <vt:lpstr>QH_3</vt:lpstr>
      <vt:lpstr>QH_30</vt:lpstr>
      <vt:lpstr>QH_31</vt:lpstr>
      <vt:lpstr>QH_32</vt:lpstr>
      <vt:lpstr>QH_33</vt:lpstr>
      <vt:lpstr>QH_34</vt:lpstr>
      <vt:lpstr>QH_35</vt:lpstr>
      <vt:lpstr>QH_36</vt:lpstr>
      <vt:lpstr>QH_37</vt:lpstr>
      <vt:lpstr>QH_38</vt:lpstr>
      <vt:lpstr>QH_39</vt:lpstr>
      <vt:lpstr>QH_4</vt:lpstr>
      <vt:lpstr>QH_40</vt:lpstr>
      <vt:lpstr>QH_41</vt:lpstr>
      <vt:lpstr>QH_42</vt:lpstr>
      <vt:lpstr>QH_43</vt:lpstr>
      <vt:lpstr>QH_44</vt:lpstr>
      <vt:lpstr>QH_45</vt:lpstr>
      <vt:lpstr>QH_46</vt:lpstr>
      <vt:lpstr>QH_47</vt:lpstr>
      <vt:lpstr>QH_48</vt:lpstr>
      <vt:lpstr>QH_49</vt:lpstr>
      <vt:lpstr>QH_5</vt:lpstr>
      <vt:lpstr>QH_50</vt:lpstr>
      <vt:lpstr>QH_51</vt:lpstr>
      <vt:lpstr>QH_52</vt:lpstr>
      <vt:lpstr>QH_53</vt:lpstr>
      <vt:lpstr>QH_54</vt:lpstr>
      <vt:lpstr>QH_55</vt:lpstr>
      <vt:lpstr>QH_56</vt:lpstr>
      <vt:lpstr>QH_57</vt:lpstr>
      <vt:lpstr>QH_58</vt:lpstr>
      <vt:lpstr>QH_6</vt:lpstr>
      <vt:lpstr>QH_7</vt:lpstr>
      <vt:lpstr>QH_8</vt:lpstr>
      <vt:lpstr>QH_9</vt:lpstr>
      <vt:lpstr>QS_</vt:lpstr>
      <vt:lpstr>QS_1</vt:lpstr>
      <vt:lpstr>QS_10</vt:lpstr>
      <vt:lpstr>QS_11</vt:lpstr>
      <vt:lpstr>QS_12</vt:lpstr>
      <vt:lpstr>QS_13</vt:lpstr>
      <vt:lpstr>QS_14</vt:lpstr>
      <vt:lpstr>QS_15</vt:lpstr>
      <vt:lpstr>QS_16</vt:lpstr>
      <vt:lpstr>QS_17</vt:lpstr>
      <vt:lpstr>QS_18</vt:lpstr>
      <vt:lpstr>QS_19</vt:lpstr>
      <vt:lpstr>QS_2</vt:lpstr>
      <vt:lpstr>QS_20</vt:lpstr>
      <vt:lpstr>QS_21</vt:lpstr>
      <vt:lpstr>QS_22</vt:lpstr>
      <vt:lpstr>QS_23</vt:lpstr>
      <vt:lpstr>QS_24</vt:lpstr>
      <vt:lpstr>QS_25</vt:lpstr>
      <vt:lpstr>QS_26</vt:lpstr>
      <vt:lpstr>QS_27</vt:lpstr>
      <vt:lpstr>QS_28</vt:lpstr>
      <vt:lpstr>QS_29</vt:lpstr>
      <vt:lpstr>QS_3</vt:lpstr>
      <vt:lpstr>QS_30</vt:lpstr>
      <vt:lpstr>QS_31</vt:lpstr>
      <vt:lpstr>QS_32</vt:lpstr>
      <vt:lpstr>QS_33</vt:lpstr>
      <vt:lpstr>QS_34</vt:lpstr>
      <vt:lpstr>QS_35</vt:lpstr>
      <vt:lpstr>QS_36</vt:lpstr>
      <vt:lpstr>QS_37</vt:lpstr>
      <vt:lpstr>QS_38</vt:lpstr>
      <vt:lpstr>QS_39</vt:lpstr>
      <vt:lpstr>QS_4</vt:lpstr>
      <vt:lpstr>QS_40</vt:lpstr>
      <vt:lpstr>QS_41</vt:lpstr>
      <vt:lpstr>QS_42</vt:lpstr>
      <vt:lpstr>QS_43</vt:lpstr>
      <vt:lpstr>QS_44</vt:lpstr>
      <vt:lpstr>QS_45</vt:lpstr>
      <vt:lpstr>QS_46</vt:lpstr>
      <vt:lpstr>QS_47</vt:lpstr>
      <vt:lpstr>QS_48</vt:lpstr>
      <vt:lpstr>QS_49</vt:lpstr>
      <vt:lpstr>QS_5</vt:lpstr>
      <vt:lpstr>QS_50</vt:lpstr>
      <vt:lpstr>QS_51</vt:lpstr>
      <vt:lpstr>QS_52</vt:lpstr>
      <vt:lpstr>QS_53</vt:lpstr>
      <vt:lpstr>QS_54</vt:lpstr>
      <vt:lpstr>QS_55</vt:lpstr>
      <vt:lpstr>QS_56</vt:lpstr>
      <vt:lpstr>QS_57</vt:lpstr>
      <vt:lpstr>QS_58</vt:lpstr>
      <vt:lpstr>QS_6</vt:lpstr>
      <vt:lpstr>QS_7</vt:lpstr>
      <vt:lpstr>QS_8</vt:lpstr>
      <vt:lpstr>QS_9</vt:lpstr>
      <vt:lpstr>Range_100A</vt:lpstr>
      <vt:lpstr>Range_200A</vt:lpstr>
      <vt:lpstr>Range_ICT</vt:lpstr>
      <vt:lpstr>Range_per</vt:lpstr>
      <vt:lpstr>PSU!Read_Date___Time</vt:lpstr>
      <vt:lpstr>RSM!Read_Date___Time</vt:lpstr>
      <vt:lpstr>Read_Date___Time</vt:lpstr>
      <vt:lpstr>Read_Date___Time_Load</vt:lpstr>
      <vt:lpstr>Read_Date___Time_Monitor</vt:lpstr>
      <vt:lpstr>Read_Date___Time_mutual</vt:lpstr>
      <vt:lpstr>Read_Date___Time_range</vt:lpstr>
      <vt:lpstr>Read_Date___Time_stability</vt:lpstr>
      <vt:lpstr>Read_Date___Time_unbalance</vt:lpstr>
      <vt:lpstr>Real_current_A</vt:lpstr>
      <vt:lpstr>Real_current_B</vt:lpstr>
      <vt:lpstr>Real_current_C</vt:lpstr>
      <vt:lpstr>Real_voltage_A</vt:lpstr>
      <vt:lpstr>Real_voltage_B</vt:lpstr>
      <vt:lpstr>Real_voltage_C</vt:lpstr>
      <vt:lpstr>Reapt</vt:lpstr>
      <vt:lpstr>Refresh_time</vt:lpstr>
      <vt:lpstr>RSM_com_err</vt:lpstr>
      <vt:lpstr>RSM_read</vt:lpstr>
      <vt:lpstr>Set_per</vt:lpstr>
      <vt:lpstr>SJ_1</vt:lpstr>
      <vt:lpstr>SJ_10</vt:lpstr>
      <vt:lpstr>SJ_11</vt:lpstr>
      <vt:lpstr>SJ_12</vt:lpstr>
      <vt:lpstr>SJ_13</vt:lpstr>
      <vt:lpstr>SJ_14</vt:lpstr>
      <vt:lpstr>SJ_15</vt:lpstr>
      <vt:lpstr>SJ_16</vt:lpstr>
      <vt:lpstr>SJ_17</vt:lpstr>
      <vt:lpstr>SJ_18</vt:lpstr>
      <vt:lpstr>SJ_19</vt:lpstr>
      <vt:lpstr>SJ_2</vt:lpstr>
      <vt:lpstr>SJ_20</vt:lpstr>
      <vt:lpstr>SJ_21</vt:lpstr>
      <vt:lpstr>SJ_22</vt:lpstr>
      <vt:lpstr>SJ_23</vt:lpstr>
      <vt:lpstr>SJ_24</vt:lpstr>
      <vt:lpstr>SJ_25</vt:lpstr>
      <vt:lpstr>SJ_26</vt:lpstr>
      <vt:lpstr>SJ_27</vt:lpstr>
      <vt:lpstr>SJ_28</vt:lpstr>
      <vt:lpstr>SJ_29</vt:lpstr>
      <vt:lpstr>SJ_3</vt:lpstr>
      <vt:lpstr>SJ_30</vt:lpstr>
      <vt:lpstr>SJ_31</vt:lpstr>
      <vt:lpstr>SJ_32</vt:lpstr>
      <vt:lpstr>SJ_33</vt:lpstr>
      <vt:lpstr>SJ_34</vt:lpstr>
      <vt:lpstr>SJ_35</vt:lpstr>
      <vt:lpstr>SJ_36</vt:lpstr>
      <vt:lpstr>SJ_37</vt:lpstr>
      <vt:lpstr>SJ_38</vt:lpstr>
      <vt:lpstr>SJ_39</vt:lpstr>
      <vt:lpstr>SJ_4</vt:lpstr>
      <vt:lpstr>SJ_40</vt:lpstr>
      <vt:lpstr>SJ_41</vt:lpstr>
      <vt:lpstr>SJ_42</vt:lpstr>
      <vt:lpstr>SJ_43</vt:lpstr>
      <vt:lpstr>SJ_44</vt:lpstr>
      <vt:lpstr>SJ_45</vt:lpstr>
      <vt:lpstr>SJ_46</vt:lpstr>
      <vt:lpstr>SJ_47</vt:lpstr>
      <vt:lpstr>SJ_48</vt:lpstr>
      <vt:lpstr>SJ_49</vt:lpstr>
      <vt:lpstr>SJ_5</vt:lpstr>
      <vt:lpstr>SJ_50</vt:lpstr>
      <vt:lpstr>SJ_51</vt:lpstr>
      <vt:lpstr>SJ_52</vt:lpstr>
      <vt:lpstr>SJ_53</vt:lpstr>
      <vt:lpstr>SJ_54</vt:lpstr>
      <vt:lpstr>SJ_55</vt:lpstr>
      <vt:lpstr>SJ_56</vt:lpstr>
      <vt:lpstr>SJ_57</vt:lpstr>
      <vt:lpstr>SJ_58</vt:lpstr>
      <vt:lpstr>SJ_6</vt:lpstr>
      <vt:lpstr>SJ_7</vt:lpstr>
      <vt:lpstr>SJ_8</vt:lpstr>
      <vt:lpstr>SJ_9</vt:lpstr>
      <vt:lpstr>Sta_per</vt:lpstr>
      <vt:lpstr>Start_test_time</vt:lpstr>
      <vt:lpstr>Test_circle</vt:lpstr>
      <vt:lpstr>Tia</vt:lpstr>
      <vt:lpstr>Tib</vt:lpstr>
      <vt:lpstr>Tic</vt:lpstr>
      <vt:lpstr>Time_sta</vt:lpstr>
      <vt:lpstr>Times</vt:lpstr>
      <vt:lpstr>Times1</vt:lpstr>
      <vt:lpstr>title</vt:lpstr>
      <vt:lpstr>U_A</vt:lpstr>
      <vt:lpstr>U_AA</vt:lpstr>
      <vt:lpstr>U_B</vt:lpstr>
      <vt:lpstr>U_BB</vt:lpstr>
      <vt:lpstr>U_C</vt:lpstr>
      <vt:lpstr>U_CC</vt:lpstr>
      <vt:lpstr>PSU!U_V</vt:lpstr>
      <vt:lpstr>RSM!U_V</vt:lpstr>
      <vt:lpstr>U_V</vt:lpstr>
      <vt:lpstr>U_V_Load</vt:lpstr>
      <vt:lpstr>U_V_Monitor</vt:lpstr>
      <vt:lpstr>U_V_mutual</vt:lpstr>
      <vt:lpstr>稳定度!U_V_Range</vt:lpstr>
      <vt:lpstr>U_V_Range</vt:lpstr>
      <vt:lpstr>U_V_sta</vt:lpstr>
      <vt:lpstr>U_V_Stability</vt:lpstr>
      <vt:lpstr>U_V_unbalance</vt:lpstr>
      <vt:lpstr>Unba_pre</vt:lpstr>
      <vt:lpstr>unbalance_0</vt:lpstr>
      <vt:lpstr>unbalance_330</vt:lpstr>
      <vt:lpstr>unbalance_60</vt:lpstr>
      <vt:lpstr>unbalance_90</vt:lpstr>
      <vt:lpstr>PSU!UPHASE</vt:lpstr>
      <vt:lpstr>RSM!UPHASE</vt:lpstr>
      <vt:lpstr>UPHASE</vt:lpstr>
      <vt:lpstr>UPHASE_Load</vt:lpstr>
      <vt:lpstr>UPHASE_Monitor</vt:lpstr>
      <vt:lpstr>UPHASE_mutual</vt:lpstr>
      <vt:lpstr>UPHASE_Range</vt:lpstr>
      <vt:lpstr>UPHASE_Stability</vt:lpstr>
      <vt:lpstr>UPHASE_unbalance</vt:lpstr>
      <vt:lpstr>VA_H_Mod</vt:lpstr>
      <vt:lpstr>VA_H_Per</vt:lpstr>
      <vt:lpstr>VA_H_Pha</vt:lpstr>
      <vt:lpstr>VA_H_T</vt:lpstr>
      <vt:lpstr>VB_H_Mod</vt:lpstr>
      <vt:lpstr>Harmonic!VB_H_Per</vt:lpstr>
      <vt:lpstr>VB_H_Pha</vt:lpstr>
      <vt:lpstr>VB_H_T</vt:lpstr>
      <vt:lpstr>VC_H_Mod</vt:lpstr>
      <vt:lpstr>VC_H_Per</vt:lpstr>
      <vt:lpstr>VC_H_Pha</vt:lpstr>
      <vt:lpstr>VC_H_T</vt:lpstr>
      <vt:lpstr>Vol_err_A</vt:lpstr>
      <vt:lpstr>Vol_err_B</vt:lpstr>
      <vt:lpstr>Vol_err_C</vt:lpstr>
      <vt:lpstr>Voltage_all</vt:lpstr>
      <vt:lpstr>Voltage_com</vt:lpstr>
      <vt:lpstr>Voltage_reset_0</vt:lpstr>
      <vt:lpstr>稳定度!Voltage1</vt:lpstr>
      <vt:lpstr>warm_up</vt:lpstr>
      <vt:lpstr>WCI_1</vt:lpstr>
      <vt:lpstr>WCI_10</vt:lpstr>
      <vt:lpstr>WCI_11</vt:lpstr>
      <vt:lpstr>WCI_12</vt:lpstr>
      <vt:lpstr>WCI_13</vt:lpstr>
      <vt:lpstr>WCI_14</vt:lpstr>
      <vt:lpstr>WCI_15</vt:lpstr>
      <vt:lpstr>WCI_16</vt:lpstr>
      <vt:lpstr>WCI_17</vt:lpstr>
      <vt:lpstr>WCI_18</vt:lpstr>
      <vt:lpstr>WCI_19</vt:lpstr>
      <vt:lpstr>WCI_2</vt:lpstr>
      <vt:lpstr>WCI_20</vt:lpstr>
      <vt:lpstr>WCI_21</vt:lpstr>
      <vt:lpstr>WCI_22</vt:lpstr>
      <vt:lpstr>WCI_23</vt:lpstr>
      <vt:lpstr>WCI_24</vt:lpstr>
      <vt:lpstr>WCI_25</vt:lpstr>
      <vt:lpstr>WCI_26</vt:lpstr>
      <vt:lpstr>WCI_27</vt:lpstr>
      <vt:lpstr>WCI_28</vt:lpstr>
      <vt:lpstr>WCI_29</vt:lpstr>
      <vt:lpstr>WCI_3</vt:lpstr>
      <vt:lpstr>WCI_30</vt:lpstr>
      <vt:lpstr>WCI_31</vt:lpstr>
      <vt:lpstr>WCI_32</vt:lpstr>
      <vt:lpstr>WCI_33</vt:lpstr>
      <vt:lpstr>WCI_34</vt:lpstr>
      <vt:lpstr>WCI_35</vt:lpstr>
      <vt:lpstr>WCI_36</vt:lpstr>
      <vt:lpstr>WCI_37</vt:lpstr>
      <vt:lpstr>WCI_38</vt:lpstr>
      <vt:lpstr>WCI_39</vt:lpstr>
      <vt:lpstr>WCI_4</vt:lpstr>
      <vt:lpstr>WCI_40</vt:lpstr>
      <vt:lpstr>WCI_41</vt:lpstr>
      <vt:lpstr>WCI_42</vt:lpstr>
      <vt:lpstr>WCI_43</vt:lpstr>
      <vt:lpstr>WCI_44</vt:lpstr>
      <vt:lpstr>WCI_45</vt:lpstr>
      <vt:lpstr>WCI_46</vt:lpstr>
      <vt:lpstr>WCI_47</vt:lpstr>
      <vt:lpstr>WCI_48</vt:lpstr>
      <vt:lpstr>WCI_49</vt:lpstr>
      <vt:lpstr>WCI_5</vt:lpstr>
      <vt:lpstr>WCI_50</vt:lpstr>
      <vt:lpstr>WCI_51</vt:lpstr>
      <vt:lpstr>WCI_52</vt:lpstr>
      <vt:lpstr>WCI_53</vt:lpstr>
      <vt:lpstr>WCI_54</vt:lpstr>
      <vt:lpstr>WCI_55</vt:lpstr>
      <vt:lpstr>WCI_56</vt:lpstr>
      <vt:lpstr>WCI_57</vt:lpstr>
      <vt:lpstr>WCI_58</vt:lpstr>
      <vt:lpstr>WCI_59</vt:lpstr>
      <vt:lpstr>WCI_6</vt:lpstr>
      <vt:lpstr>WCI_60</vt:lpstr>
      <vt:lpstr>WCI_61</vt:lpstr>
      <vt:lpstr>WCI_7</vt:lpstr>
      <vt:lpstr>WCI_8</vt:lpstr>
      <vt:lpstr>WCI_9</vt:lpstr>
      <vt:lpstr>WCU_1</vt:lpstr>
      <vt:lpstr>WCU_10</vt:lpstr>
      <vt:lpstr>WCU_11</vt:lpstr>
      <vt:lpstr>WCU_12</vt:lpstr>
      <vt:lpstr>WCU_13</vt:lpstr>
      <vt:lpstr>WCU_14</vt:lpstr>
      <vt:lpstr>WCU_15</vt:lpstr>
      <vt:lpstr>WCU_16</vt:lpstr>
      <vt:lpstr>WCU_17</vt:lpstr>
      <vt:lpstr>WCU_18</vt:lpstr>
      <vt:lpstr>WCU_19</vt:lpstr>
      <vt:lpstr>WCU_2</vt:lpstr>
      <vt:lpstr>WCU_20</vt:lpstr>
      <vt:lpstr>WCU_21</vt:lpstr>
      <vt:lpstr>WCU_22</vt:lpstr>
      <vt:lpstr>WCU_23</vt:lpstr>
      <vt:lpstr>WCU_24</vt:lpstr>
      <vt:lpstr>WCU_25</vt:lpstr>
      <vt:lpstr>WCU_26</vt:lpstr>
      <vt:lpstr>WCU_27</vt:lpstr>
      <vt:lpstr>WCU_28</vt:lpstr>
      <vt:lpstr>WCU_29</vt:lpstr>
      <vt:lpstr>WCU_3</vt:lpstr>
      <vt:lpstr>WCU_30</vt:lpstr>
      <vt:lpstr>WCU_31</vt:lpstr>
      <vt:lpstr>WCU_32</vt:lpstr>
      <vt:lpstr>WCU_33</vt:lpstr>
      <vt:lpstr>WCU_34</vt:lpstr>
      <vt:lpstr>WCU_35</vt:lpstr>
      <vt:lpstr>WCU_36</vt:lpstr>
      <vt:lpstr>WCU_37</vt:lpstr>
      <vt:lpstr>WCU_38</vt:lpstr>
      <vt:lpstr>WCU_39</vt:lpstr>
      <vt:lpstr>WCU_4</vt:lpstr>
      <vt:lpstr>WCU_40</vt:lpstr>
      <vt:lpstr>WCU_41</vt:lpstr>
      <vt:lpstr>WCU_42</vt:lpstr>
      <vt:lpstr>WCU_43</vt:lpstr>
      <vt:lpstr>WCU_44</vt:lpstr>
      <vt:lpstr>WCU_45</vt:lpstr>
      <vt:lpstr>WCU_46</vt:lpstr>
      <vt:lpstr>WCU_47</vt:lpstr>
      <vt:lpstr>WCU_48</vt:lpstr>
      <vt:lpstr>WCU_49</vt:lpstr>
      <vt:lpstr>WCU_5</vt:lpstr>
      <vt:lpstr>WCU_50</vt:lpstr>
      <vt:lpstr>WCU_51</vt:lpstr>
      <vt:lpstr>WCU_52</vt:lpstr>
      <vt:lpstr>WCU_53</vt:lpstr>
      <vt:lpstr>WCU_54</vt:lpstr>
      <vt:lpstr>WCU_55</vt:lpstr>
      <vt:lpstr>WCU_56</vt:lpstr>
      <vt:lpstr>WCU_57</vt:lpstr>
      <vt:lpstr>WCU_58</vt:lpstr>
      <vt:lpstr>WCU_6</vt:lpstr>
      <vt:lpstr>WCU_7</vt:lpstr>
      <vt:lpstr>WCU_8</vt:lpstr>
      <vt:lpstr>WCU_9</vt:lpstr>
      <vt:lpstr>X_axis_max_DC</vt:lpstr>
      <vt:lpstr>X_axis_max_I</vt:lpstr>
      <vt:lpstr>X_axis_max_P</vt:lpstr>
      <vt:lpstr>X_axis_max_U</vt:lpstr>
      <vt:lpstr>X_axis_min_DC</vt:lpstr>
      <vt:lpstr>X_axis_min_I</vt:lpstr>
      <vt:lpstr>X_axis_min_P1</vt:lpstr>
      <vt:lpstr>X_axis_min_U</vt:lpstr>
      <vt:lpstr>XW_1</vt:lpstr>
      <vt:lpstr>XW_10</vt:lpstr>
      <vt:lpstr>XW_11</vt:lpstr>
      <vt:lpstr>XW_12</vt:lpstr>
      <vt:lpstr>XW_13</vt:lpstr>
      <vt:lpstr>XW_14</vt:lpstr>
      <vt:lpstr>XW_15</vt:lpstr>
      <vt:lpstr>XW_16</vt:lpstr>
      <vt:lpstr>XW_17</vt:lpstr>
      <vt:lpstr>XW_18</vt:lpstr>
      <vt:lpstr>XW_19</vt:lpstr>
      <vt:lpstr>XW_2</vt:lpstr>
      <vt:lpstr>XW_20</vt:lpstr>
      <vt:lpstr>XW_21</vt:lpstr>
      <vt:lpstr>XW_22</vt:lpstr>
      <vt:lpstr>XW_23</vt:lpstr>
      <vt:lpstr>XW_24</vt:lpstr>
      <vt:lpstr>XW_25</vt:lpstr>
      <vt:lpstr>XW_26</vt:lpstr>
      <vt:lpstr>XW_27</vt:lpstr>
      <vt:lpstr>XW_28</vt:lpstr>
      <vt:lpstr>XW_29</vt:lpstr>
      <vt:lpstr>XW_3</vt:lpstr>
      <vt:lpstr>XW_30</vt:lpstr>
      <vt:lpstr>XW_31</vt:lpstr>
      <vt:lpstr>XW_32</vt:lpstr>
      <vt:lpstr>XW_33</vt:lpstr>
      <vt:lpstr>XW_34</vt:lpstr>
      <vt:lpstr>XW_35</vt:lpstr>
      <vt:lpstr>XW_36</vt:lpstr>
      <vt:lpstr>XW_37</vt:lpstr>
      <vt:lpstr>XW_38</vt:lpstr>
      <vt:lpstr>XW_39</vt:lpstr>
      <vt:lpstr>XW_4</vt:lpstr>
      <vt:lpstr>XW_40</vt:lpstr>
      <vt:lpstr>XW_41</vt:lpstr>
      <vt:lpstr>XW_42</vt:lpstr>
      <vt:lpstr>XW_43</vt:lpstr>
      <vt:lpstr>XW_44</vt:lpstr>
      <vt:lpstr>XW_45</vt:lpstr>
      <vt:lpstr>XW_46</vt:lpstr>
      <vt:lpstr>XW_47</vt:lpstr>
      <vt:lpstr>XW_48</vt:lpstr>
      <vt:lpstr>XW_49</vt:lpstr>
      <vt:lpstr>XW_5</vt:lpstr>
      <vt:lpstr>XW_50</vt:lpstr>
      <vt:lpstr>XW_51</vt:lpstr>
      <vt:lpstr>XW_52</vt:lpstr>
      <vt:lpstr>XW_53</vt:lpstr>
      <vt:lpstr>XW_54</vt:lpstr>
      <vt:lpstr>XW_55</vt:lpstr>
      <vt:lpstr>XW_56</vt:lpstr>
      <vt:lpstr>XW_57</vt:lpstr>
      <vt:lpstr>XW_58</vt:lpstr>
      <vt:lpstr>XW_6</vt:lpstr>
      <vt:lpstr>XW_7</vt:lpstr>
      <vt:lpstr>XW_8</vt:lpstr>
      <vt:lpstr>XW_9</vt:lpstr>
      <vt:lpstr>Load_158!XWSC_A</vt:lpstr>
      <vt:lpstr>Monitor_158!XWSC_A</vt:lpstr>
      <vt:lpstr>Stability_158!XWSC_A</vt:lpstr>
      <vt:lpstr>XWSC_A</vt:lpstr>
      <vt:lpstr>Load_158!XWSC_B</vt:lpstr>
      <vt:lpstr>Monitor_158!XWSC_B</vt:lpstr>
      <vt:lpstr>Stability_158!XWSC_B</vt:lpstr>
      <vt:lpstr>XWSC_B</vt:lpstr>
      <vt:lpstr>Load_158!XWSC_C</vt:lpstr>
      <vt:lpstr>Monitor_158!XWSC_C</vt:lpstr>
      <vt:lpstr>Stability_158!XWSC_C</vt:lpstr>
      <vt:lpstr>XWSC_C</vt:lpstr>
      <vt:lpstr>XX_1</vt:lpstr>
      <vt:lpstr>XX_10</vt:lpstr>
      <vt:lpstr>XX_11</vt:lpstr>
      <vt:lpstr>XX_12</vt:lpstr>
      <vt:lpstr>XX_13</vt:lpstr>
      <vt:lpstr>XX_14</vt:lpstr>
      <vt:lpstr>XX_15</vt:lpstr>
      <vt:lpstr>XX_16</vt:lpstr>
      <vt:lpstr>XX_17</vt:lpstr>
      <vt:lpstr>XX_18</vt:lpstr>
      <vt:lpstr>XX_19</vt:lpstr>
      <vt:lpstr>XX_2</vt:lpstr>
      <vt:lpstr>XX_20</vt:lpstr>
      <vt:lpstr>XX_21</vt:lpstr>
      <vt:lpstr>XX_22</vt:lpstr>
      <vt:lpstr>XX_23</vt:lpstr>
      <vt:lpstr>XX_24</vt:lpstr>
      <vt:lpstr>XX_25</vt:lpstr>
      <vt:lpstr>XX_26</vt:lpstr>
      <vt:lpstr>XX_27</vt:lpstr>
      <vt:lpstr>XX_28</vt:lpstr>
      <vt:lpstr>XX_29</vt:lpstr>
      <vt:lpstr>XX_3</vt:lpstr>
      <vt:lpstr>XX_30</vt:lpstr>
      <vt:lpstr>XX_31</vt:lpstr>
      <vt:lpstr>XX_32</vt:lpstr>
      <vt:lpstr>XX_33</vt:lpstr>
      <vt:lpstr>XX_34</vt:lpstr>
      <vt:lpstr>XX_35</vt:lpstr>
      <vt:lpstr>XX_36</vt:lpstr>
      <vt:lpstr>XX_37</vt:lpstr>
      <vt:lpstr>XX_38</vt:lpstr>
      <vt:lpstr>XX_39</vt:lpstr>
      <vt:lpstr>XX_4</vt:lpstr>
      <vt:lpstr>XX_40</vt:lpstr>
      <vt:lpstr>XX_41</vt:lpstr>
      <vt:lpstr>XX_42</vt:lpstr>
      <vt:lpstr>XX_43</vt:lpstr>
      <vt:lpstr>XX_44</vt:lpstr>
      <vt:lpstr>XX_45</vt:lpstr>
      <vt:lpstr>XX_46</vt:lpstr>
      <vt:lpstr>XX_47</vt:lpstr>
      <vt:lpstr>XX_48</vt:lpstr>
      <vt:lpstr>XX_49</vt:lpstr>
      <vt:lpstr>XX_5</vt:lpstr>
      <vt:lpstr>XX_50</vt:lpstr>
      <vt:lpstr>XX_51</vt:lpstr>
      <vt:lpstr>XX_52</vt:lpstr>
      <vt:lpstr>XX_53</vt:lpstr>
      <vt:lpstr>XX_54</vt:lpstr>
      <vt:lpstr>XX_55</vt:lpstr>
      <vt:lpstr>XX_56</vt:lpstr>
      <vt:lpstr>XX_57</vt:lpstr>
      <vt:lpstr>XX_58</vt:lpstr>
      <vt:lpstr>XX_6</vt:lpstr>
      <vt:lpstr>XX_7</vt:lpstr>
      <vt:lpstr>XX_8</vt:lpstr>
      <vt:lpstr>XX_9</vt:lpstr>
      <vt:lpstr>YS_</vt:lpstr>
      <vt:lpstr>Load_158!ZYFM_A</vt:lpstr>
      <vt:lpstr>Monitor_158!ZYFM_A</vt:lpstr>
      <vt:lpstr>Stability_158!ZYFM_A</vt:lpstr>
      <vt:lpstr>ZYFM_A</vt:lpstr>
      <vt:lpstr>Load_158!ZYFM_B</vt:lpstr>
      <vt:lpstr>Monitor_158!ZYFM_B</vt:lpstr>
      <vt:lpstr>Stability_158!ZYFM_B</vt:lpstr>
      <vt:lpstr>ZYFM_B</vt:lpstr>
      <vt:lpstr>Load_158!ZYFM_C</vt:lpstr>
      <vt:lpstr>Monitor_158!ZYFM_C</vt:lpstr>
      <vt:lpstr>Stability_158!ZYFM_C</vt:lpstr>
      <vt:lpstr>ZYFM_C</vt:lpstr>
    </vt:vector>
  </TitlesOfParts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teoh</dc:creator>
  <cp:lastModifiedBy>Garmen Jia</cp:lastModifiedBy>
  <cp:revision/>
  <cp:lastPrinted>2019-03-27T02:03:28Z</cp:lastPrinted>
  <dcterms:created xsi:type="dcterms:W3CDTF">2012-01-18T08:00:38Z</dcterms:created>
  <dcterms:modified xsi:type="dcterms:W3CDTF">2021-08-20T05:20:04Z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2052-6.6.0.2877</vt:lpwstr>
  </property>
</Properties>
</file>